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ve Log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'Dashboard'!$A$1:$H$43</definedName>
    <definedName name="_xlnm.Print_Area" localSheetId="1">'Move Log'!$A$1:$X$305</definedName>
    <definedName name="_xlnm.Print_Area" localSheetId="2">'Assets'!$A$1:$M$104</definedName>
    <definedName name="_xlnm.Print_Area" localSheetId="3">'Settings'!$A$1:$H$16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m/d/yyyy h:mm AM/PM"/>
    <numFmt numFmtId="166" formatCode="0.0%"/>
    <numFmt numFmtId="167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43746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123B52"/>
      <sz val="18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0F3EF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2A8C82"/>
      </patternFill>
    </fill>
    <fill>
      <patternFill patternType="solid">
        <fgColor rgb="00F1F7F5"/>
      </patternFill>
    </fill>
    <fill>
      <patternFill patternType="solid">
        <fgColor rgb="00FFF8E5"/>
      </patternFill>
    </fill>
    <fill>
      <patternFill patternType="solid">
        <fgColor rgb="00EAF1F5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2" fillId="3" borderId="1" pivotButton="0" quotePrefix="0" xfId="0"/>
    <xf numFmtId="0" fontId="3" fillId="0" borderId="0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Continuous" vertical="center" wrapText="1"/>
    </xf>
    <xf numFmtId="0" fontId="5" fillId="6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Continuous" vertical="center"/>
    </xf>
    <xf numFmtId="0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Continuous" vertical="center"/>
    </xf>
    <xf numFmtId="167" fontId="6" fillId="5" borderId="1" applyAlignment="1" pivotButton="0" quotePrefix="0" xfId="0">
      <alignment horizontal="centerContinuous" vertical="center"/>
    </xf>
    <xf numFmtId="0" fontId="7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Continuous" vertical="center"/>
    </xf>
    <xf numFmtId="0" fontId="2" fillId="7" borderId="1" pivotButton="0" quotePrefix="0" xfId="0"/>
    <xf numFmtId="49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49" fontId="4" fillId="8" borderId="1" applyAlignment="1" pivotButton="0" quotePrefix="0" xfId="0">
      <alignment horizontal="left" vertical="center" wrapText="1"/>
    </xf>
    <xf numFmtId="165" fontId="4" fillId="8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1" fontId="4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167" fontId="4" fillId="9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Continuous" vertical="center"/>
    </xf>
    <xf numFmtId="167" fontId="6" fillId="5" borderId="1" applyAlignment="1" pivotButton="0" quotePrefix="0" xfId="0">
      <alignment horizontal="centerContinuous" vertical="center"/>
    </xf>
    <xf numFmtId="165" fontId="4" fillId="4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left" vertical="center" wrapText="1"/>
    </xf>
    <xf numFmtId="167" fontId="4" fillId="9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2">
    <dxf>
      <font>
        <name val="Calibri"/>
        <b val="1"/>
        <color rgb="00FFFFFF"/>
        <sz val="10"/>
      </font>
      <fill>
        <patternFill patternType="solid">
          <fgColor rgb="00C00000"/>
        </patternFill>
      </fill>
    </dxf>
    <dxf>
      <font>
        <name val="Calibri"/>
        <b val="1"/>
        <color rgb="00243746"/>
        <sz val="10"/>
      </font>
      <fill>
        <patternFill patternType="solid">
          <fgColor rgb="00F97316"/>
        </patternFill>
      </fill>
    </dxf>
    <dxf>
      <font>
        <name val="Calibri"/>
        <b val="1"/>
        <color rgb="00243746"/>
        <sz val="10"/>
      </font>
      <fill>
        <patternFill patternType="solid">
          <fgColor rgb="00FFD966"/>
        </patternFill>
      </fill>
    </dxf>
    <dxf>
      <font>
        <name val="Calibri"/>
        <b val="1"/>
        <color rgb="00243746"/>
        <sz val="10"/>
      </font>
      <fill>
        <patternFill patternType="solid">
          <fgColor rgb="00BDD7EE"/>
        </patternFill>
      </fill>
    </dxf>
    <dxf>
      <font>
        <name val="Calibri"/>
        <b val="1"/>
        <color rgb="00FFFFFF"/>
        <sz val="10"/>
      </font>
      <fill>
        <patternFill patternType="solid">
          <fgColor rgb="005B9BD5"/>
        </patternFill>
      </fill>
    </dxf>
    <dxf>
      <font>
        <name val="Calibri"/>
        <b val="1"/>
        <color rgb="00FFFFFF"/>
        <sz val="10"/>
      </font>
      <fill>
        <patternFill patternType="solid">
          <fgColor rgb="00548235"/>
        </patternFill>
      </fill>
    </dxf>
    <dxf>
      <font>
        <name val="Calibri"/>
        <b val="1"/>
        <color rgb="00243746"/>
        <sz val="10"/>
      </font>
      <fill>
        <patternFill patternType="solid">
          <fgColor rgb="00B7B7B7"/>
        </patternFill>
      </fill>
    </dxf>
    <dxf>
      <font>
        <name val="Calibri"/>
        <b val="1"/>
        <color rgb="00243746"/>
        <sz val="10"/>
      </font>
      <fill>
        <patternFill patternType="solid">
          <fgColor rgb="00C6E0B4"/>
        </patternFill>
      </fill>
    </dxf>
    <dxf>
      <font>
        <name val="Calibri"/>
        <b val="1"/>
        <color rgb="00243746"/>
        <sz val="10"/>
      </font>
      <fill>
        <patternFill patternType="solid">
          <fgColor rgb="00F4CCCC"/>
        </patternFill>
      </fill>
    </dxf>
    <dxf>
      <font>
        <name val="Calibri"/>
        <b val="1"/>
        <color rgb="00243746"/>
        <sz val="10"/>
      </font>
      <fill>
        <patternFill patternType="solid">
          <fgColor rgb="00E0F3EF"/>
        </patternFill>
      </fill>
    </dxf>
    <dxf>
      <font>
        <name val="Calibri"/>
        <color rgb="00243746"/>
        <sz val="10"/>
      </font>
      <fill>
        <patternFill patternType="solid">
          <fgColor rgb="00E7E6E6"/>
        </patternFill>
      </fill>
    </dxf>
    <dxf>
      <font>
        <name val="Calibri"/>
        <b val="1"/>
        <color rgb="00243746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Moves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'Dashboard'!$A$14:$A$17</f>
            </numRef>
          </cat>
          <val>
            <numRef>
              <f>'Dashboard'!$B$14:$B$17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Moves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Completed Moves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'Dashboard'!$G$14:$G$19</f>
            </numRef>
          </cat>
          <val>
            <numRef>
              <f>'Dashboard'!$H$14:$H$19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Moves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Move Type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331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26</row>
      <rowOff>0</rowOff>
    </from>
    <ext cx="360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veLogTable" displayName="MoveLogTable" ref="A5:X305" headerRowCount="1" totalsRowShown="0">
  <autoFilter ref="A5:X305"/>
  <tableColumns count="24">
    <tableColumn id="1" name="Move ID"/>
    <tableColumn id="2" name="Requested At"/>
    <tableColumn id="3" name="Priority"/>
    <tableColumn id="4" name="Move Type"/>
    <tableColumn id="5" name="Trailer Number"/>
    <tableColumn id="6" name="Carrier"/>
    <tableColumn id="7" name="Load Status"/>
    <tableColumn id="8" name="Origin Location"/>
    <tableColumn id="9" name="Destination Location"/>
    <tableColumn id="10" name="Assigned Spotter"/>
    <tableColumn id="11" name="Yard Truck"/>
    <tableColumn id="12" name="Status"/>
    <tableColumn id="13" name="Assigned At"/>
    <tableColumn id="14" name="Started At"/>
    <tableColumn id="15" name="Completed At"/>
    <tableColumn id="16" name="Dispatch Wait Minutes"/>
    <tableColumn id="17" name="Move Cycle Minutes"/>
    <tableColumn id="18" name="Total Turnaround Minutes"/>
    <tableColumn id="19" name="Target Turnaround Minutes"/>
    <tableColumn id="20" name="Service Level Status"/>
    <tableColumn id="21" name="Delay Reason"/>
    <tableColumn id="22" name="Dispatcher Notes"/>
    <tableColumn id="23" name="Estimated Move Cost"/>
    <tableColumn id="24" name="Record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YardTruckTable" displayName="YardTruckTable" ref="A4:D104" headerRowCount="1" totalsRowShown="0">
  <autoFilter ref="A4:D104"/>
  <tableColumns count="4">
    <tableColumn id="1" name="Truck ID"/>
    <tableColumn id="2" name="Description"/>
    <tableColumn id="3" name="Home Zone"/>
    <tableColumn id="4" name="Active?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potterTable" displayName="SpotterTable" ref="F4:I104" headerRowCount="1" totalsRowShown="0">
  <autoFilter ref="F4:I104"/>
  <tableColumns count="4">
    <tableColumn id="6" name="Spotter Name"/>
    <tableColumn id="7" name="Shift"/>
    <tableColumn id="8" name="Radio Call Sign"/>
    <tableColumn id="9" name="Active?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LocationTable" displayName="LocationTable" ref="K4:M104" headerRowCount="1" totalsRowShown="0">
  <autoFilter ref="K4:M104"/>
  <tableColumns count="3">
    <tableColumn id="11" name="Location Name"/>
    <tableColumn id="12" name="Location Type"/>
    <tableColumn id="13" name="Active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29" customWidth="1" min="3" max="3"/>
    <col width="13" customWidth="1" min="4" max="4"/>
    <col width="24" customWidth="1" min="5" max="5"/>
    <col width="13" customWidth="1" min="6" max="6"/>
    <col width="27" customWidth="1" min="7" max="7"/>
    <col width="18" customWidth="1" min="8" max="8"/>
  </cols>
  <sheetData>
    <row r="1" ht="30" customHeight="1">
      <c r="A1" s="1" t="inlineStr">
        <is>
          <t>Yard Move Dispatch Dashboard</t>
        </is>
      </c>
      <c r="B1" s="47" t="n"/>
      <c r="C1" s="47" t="n"/>
      <c r="D1" s="47" t="n"/>
      <c r="E1" s="47" t="n"/>
      <c r="F1" s="47" t="n"/>
      <c r="G1" s="47" t="n"/>
      <c r="H1" s="48" t="n"/>
    </row>
    <row r="2" ht="26" customHeight="1">
      <c r="A2" s="2" t="inlineStr">
        <is>
          <t>This workbook is a manual dispatch aid. It does not connect to telematics or update until users enter data and Excel recalculates.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>
      <c r="A4" s="4" t="inlineStr">
        <is>
          <t>Selected Date</t>
        </is>
      </c>
      <c r="B4" s="49" t="n">
        <v>46272</v>
      </c>
      <c r="G4" s="6" t="inlineStr">
        <is>
          <t>Last Recalculated</t>
        </is>
      </c>
      <c r="H4" s="50">
        <f>NOW()</f>
        <v/>
      </c>
    </row>
    <row r="5"/>
    <row r="6" ht="26" customHeight="1">
      <c r="A6" s="8" t="inlineStr">
        <is>
          <t>Open Moves</t>
        </is>
      </c>
      <c r="B6" s="9" t="n"/>
      <c r="C6" s="8" t="inlineStr">
        <is>
          <t>Unassigned Open</t>
        </is>
      </c>
      <c r="D6" s="9" t="n"/>
      <c r="E6" s="8" t="inlineStr">
        <is>
          <t>Open Overdue</t>
        </is>
      </c>
      <c r="F6" s="9" t="n"/>
      <c r="G6" s="8" t="inlineStr">
        <is>
          <t>Critical/High Open</t>
        </is>
      </c>
      <c r="H6" s="9" t="n"/>
    </row>
    <row r="7" ht="32" customHeight="1">
      <c r="A7" s="10">
        <f>COUNTIF('Move Log'!$L$6:$L$305,"Requested")+COUNTIF('Move Log'!$L$6:$L$305,"Assigned")+COUNTIF('Move Log'!$L$6:$L$305,"In Progress")+COUNTIF('Move Log'!$L$6:$L$305,"Held")</f>
        <v/>
      </c>
      <c r="B7" s="11" t="n"/>
      <c r="C7" s="10">
        <f>COUNTIFS('Move Log'!$L$6:$L$305,"Requested",'Move Log'!$J$6:$J$305,"")+COUNTIFS('Move Log'!$L$6:$L$305,"Assigned",'Move Log'!$J$6:$J$305,"")+COUNTIFS('Move Log'!$L$6:$L$305,"In Progress",'Move Log'!$J$6:$J$305,"")+COUNTIFS('Move Log'!$L$6:$L$305,"Held",'Move Log'!$J$6:$J$305,"")</f>
        <v/>
      </c>
      <c r="D7" s="11" t="n"/>
      <c r="E7" s="10">
        <f>COUNTIF('Move Log'!$T$6:$T$305,"Open - Overdue")</f>
        <v/>
      </c>
      <c r="F7" s="11" t="n"/>
      <c r="G7" s="10">
        <f>COUNTIFS('Move Log'!$T$6:$T$305,"Open*",'Move Log'!$C$6:$C$305,"Critical")+COUNTIFS('Move Log'!$T$6:$T$305,"Open*",'Move Log'!$C$6:$C$305,"High")</f>
        <v/>
      </c>
      <c r="H7" s="11" t="n"/>
    </row>
    <row r="8"/>
    <row r="9" ht="32" customHeight="1">
      <c r="A9" s="8" t="inlineStr">
        <is>
          <t>Completed Moves</t>
        </is>
      </c>
      <c r="B9" s="9" t="n"/>
      <c r="C9" s="8" t="inlineStr">
        <is>
          <t>Average Turnaround Minutes</t>
        </is>
      </c>
      <c r="D9" s="9" t="n"/>
      <c r="E9" s="8" t="inlineStr">
        <is>
          <t>Service Level Met</t>
        </is>
      </c>
      <c r="F9" s="9" t="n"/>
      <c r="G9" s="8" t="inlineStr">
        <is>
          <t>Estimated Move Cost</t>
        </is>
      </c>
      <c r="H9" s="9" t="n"/>
    </row>
    <row r="10" ht="32" customHeight="1">
      <c r="A10" s="10">
        <f>COUNTIFS('Move Log'!$L$6:$L$305,"Completed",'Move Log'!$O$6:$O$305,"&gt;="&amp;$B$4,'Move Log'!$O$6:$O$305,"&lt;"&amp;$B$4+1)</f>
        <v/>
      </c>
      <c r="B10" s="11" t="n"/>
      <c r="C10" s="10">
        <f>IFERROR(AVERAGEIFS('Move Log'!$R$6:$R$305,'Move Log'!$L$6:$L$305,"Completed",'Move Log'!$O$6:$O$305,"&gt;="&amp;$B$4,'Move Log'!$O$6:$O$305,"&lt;"&amp;$B$4+1),"")</f>
        <v/>
      </c>
      <c r="D10" s="11" t="n"/>
      <c r="E10" s="51">
        <f>IFERROR(COUNTIFS('Move Log'!$T$6:$T$305,"Met",'Move Log'!$O$6:$O$305,"&gt;="&amp;$B$4,'Move Log'!$O$6:$O$305,"&lt;"&amp;$B$4+1)/COUNTIFS('Move Log'!$L$6:$L$305,"Completed",'Move Log'!$O$6:$O$305,"&gt;="&amp;$B$4,'Move Log'!$O$6:$O$305,"&lt;"&amp;$B$4+1),"")</f>
        <v/>
      </c>
      <c r="F10" s="11" t="n"/>
      <c r="G10" s="52">
        <f>IFERROR(SUMIFS('Move Log'!$W$6:$W$305,'Move Log'!$L$6:$L$305,"Completed",'Move Log'!$O$6:$O$305,"&gt;="&amp;$B$4,'Move Log'!$O$6:$O$305,"&lt;"&amp;$B$4+1),0)</f>
        <v/>
      </c>
      <c r="H10" s="11" t="n"/>
    </row>
    <row r="11"/>
    <row r="12"/>
    <row r="13">
      <c r="A13" s="14" t="inlineStr">
        <is>
          <t>Open Moves by Status</t>
        </is>
      </c>
      <c r="B13" s="14" t="inlineStr">
        <is>
          <t>Count</t>
        </is>
      </c>
      <c r="D13" s="14" t="inlineStr">
        <is>
          <t>Open Moves by Priority</t>
        </is>
      </c>
      <c r="E13" s="14" t="inlineStr">
        <is>
          <t>Count</t>
        </is>
      </c>
      <c r="G13" s="14" t="inlineStr">
        <is>
          <t>Completed Moves by Type</t>
        </is>
      </c>
      <c r="H13" s="14" t="inlineStr">
        <is>
          <t>Count</t>
        </is>
      </c>
    </row>
    <row r="14">
      <c r="A14" s="15" t="inlineStr">
        <is>
          <t>Requested</t>
        </is>
      </c>
      <c r="B14" s="16">
        <f>COUNTIF('Move Log'!$L$6:$L$305,A14)</f>
        <v/>
      </c>
      <c r="D14" s="15" t="inlineStr">
        <is>
          <t>Critical</t>
        </is>
      </c>
      <c r="E14" s="16">
        <f>COUNTIFS('Move Log'!$T$6:$T$305,"Open*",'Move Log'!$C$6:$C$305,D14)</f>
        <v/>
      </c>
      <c r="G14" s="15" t="inlineStr">
        <is>
          <t>Dock Move</t>
        </is>
      </c>
      <c r="H14" s="16">
        <f>COUNTIFS('Move Log'!$D$6:$D$305,G14,'Move Log'!$L$6:$L$305,"Completed",'Move Log'!$O$6:$O$305,"&gt;="&amp;$B$4,'Move Log'!$O$6:$O$305,"&lt;"&amp;$B$4+1)</f>
        <v/>
      </c>
    </row>
    <row r="15">
      <c r="A15" s="17" t="inlineStr">
        <is>
          <t>Assigned</t>
        </is>
      </c>
      <c r="B15" s="18">
        <f>COUNTIF('Move Log'!$L$6:$L$305,A15)</f>
        <v/>
      </c>
      <c r="D15" s="17" t="inlineStr">
        <is>
          <t>High</t>
        </is>
      </c>
      <c r="E15" s="18">
        <f>COUNTIFS('Move Log'!$T$6:$T$305,"Open*",'Move Log'!$C$6:$C$305,D15)</f>
        <v/>
      </c>
      <c r="G15" s="17" t="inlineStr">
        <is>
          <t>Yard Reposition</t>
        </is>
      </c>
      <c r="H15" s="18">
        <f>COUNTIFS('Move Log'!$D$6:$D$305,G15,'Move Log'!$L$6:$L$305,"Completed",'Move Log'!$O$6:$O$305,"&gt;="&amp;$B$4,'Move Log'!$O$6:$O$305,"&lt;"&amp;$B$4+1)</f>
        <v/>
      </c>
    </row>
    <row r="16">
      <c r="A16" s="15" t="inlineStr">
        <is>
          <t>In Progress</t>
        </is>
      </c>
      <c r="B16" s="16">
        <f>COUNTIF('Move Log'!$L$6:$L$305,A16)</f>
        <v/>
      </c>
      <c r="D16" s="15" t="inlineStr">
        <is>
          <t>Normal</t>
        </is>
      </c>
      <c r="E16" s="16">
        <f>COUNTIFS('Move Log'!$T$6:$T$305,"Open*",'Move Log'!$C$6:$C$305,D16)</f>
        <v/>
      </c>
      <c r="G16" s="15" t="inlineStr">
        <is>
          <t>Gate-to-Dock</t>
        </is>
      </c>
      <c r="H16" s="16">
        <f>COUNTIFS('Move Log'!$D$6:$D$305,G16,'Move Log'!$L$6:$L$305,"Completed",'Move Log'!$O$6:$O$305,"&gt;="&amp;$B$4,'Move Log'!$O$6:$O$305,"&lt;"&amp;$B$4+1)</f>
        <v/>
      </c>
    </row>
    <row r="17">
      <c r="A17" s="17" t="inlineStr">
        <is>
          <t>Held</t>
        </is>
      </c>
      <c r="B17" s="18">
        <f>COUNTIF('Move Log'!$L$6:$L$305,A17)</f>
        <v/>
      </c>
      <c r="D17" s="17" t="inlineStr">
        <is>
          <t>Low</t>
        </is>
      </c>
      <c r="E17" s="18">
        <f>COUNTIFS('Move Log'!$T$6:$T$305,"Open*",'Move Log'!$C$6:$C$305,D17)</f>
        <v/>
      </c>
      <c r="G17" s="17" t="inlineStr">
        <is>
          <t>Dock-to-Yard</t>
        </is>
      </c>
      <c r="H17" s="18">
        <f>COUNTIFS('Move Log'!$D$6:$D$305,G17,'Move Log'!$L$6:$L$305,"Completed",'Move Log'!$O$6:$O$305,"&gt;="&amp;$B$4,'Move Log'!$O$6:$O$305,"&lt;"&amp;$B$4+1)</f>
        <v/>
      </c>
    </row>
    <row r="18">
      <c r="E18">
        <f>""</f>
        <v/>
      </c>
      <c r="G18" s="15" t="inlineStr">
        <is>
          <t>Empty Spot</t>
        </is>
      </c>
      <c r="H18" s="16">
        <f>COUNTIFS('Move Log'!$D$6:$D$305,G18,'Move Log'!$L$6:$L$305,"Completed",'Move Log'!$O$6:$O$305,"&gt;="&amp;$B$4,'Move Log'!$O$6:$O$305,"&lt;"&amp;$B$4+1)</f>
        <v/>
      </c>
    </row>
    <row r="19">
      <c r="E19">
        <f>""</f>
        <v/>
      </c>
      <c r="G19" s="17" t="inlineStr">
        <is>
          <t>Maintenance Move</t>
        </is>
      </c>
      <c r="H19" s="18">
        <f>COUNTIFS('Move Log'!$D$6:$D$305,G19,'Move Log'!$L$6:$L$305,"Completed",'Move Log'!$O$6:$O$305,"&gt;="&amp;$B$4,'Move Log'!$O$6:$O$305,"&lt;"&amp;$B$4+1)</f>
        <v/>
      </c>
    </row>
    <row r="20">
      <c r="E20">
        <f>""</f>
        <v/>
      </c>
      <c r="H20">
        <f>""</f>
        <v/>
      </c>
    </row>
    <row r="21">
      <c r="A21" s="19" t="inlineStr">
        <is>
          <t>Operational Checks</t>
        </is>
      </c>
      <c r="B21" s="19" t="inlineStr">
        <is>
          <t>Count</t>
        </is>
      </c>
      <c r="E21">
        <f>""</f>
        <v/>
      </c>
      <c r="H21">
        <f>""</f>
        <v/>
      </c>
    </row>
    <row r="22">
      <c r="A22" s="20" t="inlineStr">
        <is>
          <t>Unassigned Beyond Alert</t>
        </is>
      </c>
      <c r="B22" s="16">
        <f>COUNTIFS('Move Log'!$A$6:$A$305,"&lt;&gt;",'Move Log'!$J$6:$J$305,"",'Move Log'!$L$6:$L$305,"Requested",'Move Log'!$P$6:$P$305,"&gt;"&amp;'Settings'!$B$3)+COUNTIFS('Move Log'!$A$6:$A$305,"&lt;&gt;",'Move Log'!$J$6:$J$305,"",'Move Log'!$L$6:$L$305,"Assigned",'Move Log'!$P$6:$P$305,"&gt;"&amp;'Settings'!$B$3)+COUNTIFS('Move Log'!$A$6:$A$305,"&lt;&gt;",'Move Log'!$J$6:$J$305,"",'Move Log'!$L$6:$L$305,"In Progress",'Move Log'!$P$6:$P$305,"&gt;"&amp;'Settings'!$B$3)+COUNTIFS('Move Log'!$A$6:$A$305,"&lt;&gt;",'Move Log'!$J$6:$J$305,"",'Move Log'!$L$6:$L$305,"Held",'Move Log'!$P$6:$P$305,"&gt;"&amp;'Settings'!$B$3)</f>
        <v/>
      </c>
      <c r="E22">
        <f>""</f>
        <v/>
      </c>
      <c r="H22">
        <f>""</f>
        <v/>
      </c>
    </row>
    <row r="23">
      <c r="A23" s="21" t="inlineStr">
        <is>
          <t>Records Needing Correction</t>
        </is>
      </c>
      <c r="B23" s="18">
        <f>COUNTIFS('Move Log'!$A$6:$A$305,"&lt;&gt;",'Move Log'!$X$6:$X$305,"&lt;&gt;OK")</f>
        <v/>
      </c>
      <c r="E23">
        <f>""</f>
        <v/>
      </c>
      <c r="H23">
        <f>""</f>
        <v/>
      </c>
    </row>
    <row r="24">
      <c r="A24" s="20" t="inlineStr">
        <is>
          <t>Held Moves</t>
        </is>
      </c>
      <c r="B24" s="16">
        <f>COUNTIF('Move Log'!$L$6:$L$305,"Held")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dataValidations count="1">
    <dataValidation sqref="B4" showDropDown="0" showInputMessage="0" showErrorMessage="1" allowBlank="0" errorTitle="Invalid Date" error="Enter a valid date from 1/1/2020 through 12/31/2100." type="date" errorStyle="stop" operator="between">
      <formula1>DATE(2020,1,1)</formula1>
      <formula2>DATE(2100,12,31)</formula2>
    </dataValidation>
  </dataValidations>
  <pageMargins left="0.25" right="0.25" top="0.4" bottom="0.4" header="0.5" footer="0.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X305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1" customWidth="1" min="3" max="3"/>
    <col width="20" customWidth="1" min="4" max="4"/>
    <col width="16" customWidth="1" min="5" max="5"/>
    <col width="19" customWidth="1" min="6" max="6"/>
    <col width="13" customWidth="1" min="7" max="7"/>
    <col width="21" customWidth="1" min="8" max="8"/>
    <col width="22" customWidth="1" min="9" max="9"/>
    <col width="19" customWidth="1" min="10" max="10"/>
    <col width="13" customWidth="1" min="11" max="11"/>
    <col width="14" customWidth="1" min="12" max="12"/>
    <col width="20" customWidth="1" min="13" max="13"/>
    <col width="20" customWidth="1" min="14" max="14"/>
    <col width="20" customWidth="1" min="15" max="15"/>
    <col width="16" customWidth="1" min="16" max="16"/>
    <col width="15" customWidth="1" min="17" max="17"/>
    <col width="18" customWidth="1" min="18" max="18"/>
    <col width="18" customWidth="1" min="19" max="19"/>
    <col width="19" customWidth="1" min="20" max="20"/>
    <col width="20" customWidth="1" min="21" max="21"/>
    <col width="35" customWidth="1" min="22" max="22"/>
    <col width="18" customWidth="1" min="23" max="23"/>
    <col width="27" customWidth="1" min="24" max="24"/>
  </cols>
  <sheetData>
    <row r="1" ht="30" customHeight="1">
      <c r="A1" s="1" t="inlineStr">
        <is>
          <t>Yard Move Dispatch Log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7" t="n"/>
      <c r="Q1" s="47" t="n"/>
      <c r="R1" s="47" t="n"/>
      <c r="S1" s="47" t="n"/>
      <c r="T1" s="47" t="n"/>
      <c r="U1" s="47" t="n"/>
      <c r="V1" s="47" t="n"/>
      <c r="W1" s="47" t="n"/>
      <c r="X1" s="48" t="n"/>
    </row>
    <row r="2" ht="24" customHeight="1">
      <c r="A2" s="2" t="inlineStr">
        <is>
          <t>Enter dispatch information in yellow cells. Blue-gray cells contain formulas and should not be overwritten.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 ht="22" customHeight="1">
      <c r="A3" s="22" t="inlineStr">
        <is>
          <t>Estimated move cost is a planning estimate only, not an accounting or billing value.</t>
        </is>
      </c>
      <c r="B3" s="23" t="n"/>
      <c r="C3" s="23" t="n"/>
      <c r="D3" s="23" t="n"/>
      <c r="E3" s="23" t="n"/>
      <c r="F3" s="23" t="n"/>
      <c r="G3" s="23" t="n"/>
      <c r="H3" s="23" t="n"/>
      <c r="I3" s="23" t="n"/>
      <c r="J3" s="23" t="n"/>
      <c r="K3" s="23" t="n"/>
      <c r="L3" s="23" t="n"/>
      <c r="M3" s="23" t="n"/>
      <c r="N3" s="23" t="n"/>
      <c r="O3" s="23" t="n"/>
      <c r="P3" s="23" t="n"/>
      <c r="Q3" s="23" t="n"/>
      <c r="R3" s="23" t="n"/>
      <c r="S3" s="23" t="n"/>
      <c r="T3" s="23" t="n"/>
      <c r="U3" s="23" t="n"/>
      <c r="V3" s="23" t="n"/>
      <c r="W3" s="23" t="n"/>
      <c r="X3" s="23" t="n"/>
    </row>
    <row r="5" ht="44" customHeight="1">
      <c r="A5" s="14" t="inlineStr">
        <is>
          <t>Move ID</t>
        </is>
      </c>
      <c r="B5" s="14" t="inlineStr">
        <is>
          <t>Requested At</t>
        </is>
      </c>
      <c r="C5" s="14" t="inlineStr">
        <is>
          <t>Priority</t>
        </is>
      </c>
      <c r="D5" s="14" t="inlineStr">
        <is>
          <t>Move Type</t>
        </is>
      </c>
      <c r="E5" s="14" t="inlineStr">
        <is>
          <t>Trailer Number</t>
        </is>
      </c>
      <c r="F5" s="14" t="inlineStr">
        <is>
          <t>Carrier</t>
        </is>
      </c>
      <c r="G5" s="14" t="inlineStr">
        <is>
          <t>Load Status</t>
        </is>
      </c>
      <c r="H5" s="14" t="inlineStr">
        <is>
          <t>Origin Location</t>
        </is>
      </c>
      <c r="I5" s="14" t="inlineStr">
        <is>
          <t>Destination Location</t>
        </is>
      </c>
      <c r="J5" s="14" t="inlineStr">
        <is>
          <t>Assigned Spotter</t>
        </is>
      </c>
      <c r="K5" s="14" t="inlineStr">
        <is>
          <t>Yard Truck</t>
        </is>
      </c>
      <c r="L5" s="14" t="inlineStr">
        <is>
          <t>Status</t>
        </is>
      </c>
      <c r="M5" s="14" t="inlineStr">
        <is>
          <t>Assigned At</t>
        </is>
      </c>
      <c r="N5" s="14" t="inlineStr">
        <is>
          <t>Started At</t>
        </is>
      </c>
      <c r="O5" s="14" t="inlineStr">
        <is>
          <t>Completed At</t>
        </is>
      </c>
      <c r="P5" s="14" t="inlineStr">
        <is>
          <t>Dispatch Wait Minutes</t>
        </is>
      </c>
      <c r="Q5" s="14" t="inlineStr">
        <is>
          <t>Move Cycle Minutes</t>
        </is>
      </c>
      <c r="R5" s="14" t="inlineStr">
        <is>
          <t>Total Turnaround Minutes</t>
        </is>
      </c>
      <c r="S5" s="14" t="inlineStr">
        <is>
          <t>Target Turnaround Minutes</t>
        </is>
      </c>
      <c r="T5" s="14" t="inlineStr">
        <is>
          <t>Service Level Status</t>
        </is>
      </c>
      <c r="U5" s="14" t="inlineStr">
        <is>
          <t>Delay Reason</t>
        </is>
      </c>
      <c r="V5" s="14" t="inlineStr">
        <is>
          <t>Dispatcher Notes</t>
        </is>
      </c>
      <c r="W5" s="14" t="inlineStr">
        <is>
          <t>Estimated Move Cost</t>
        </is>
      </c>
      <c r="X5" s="14" t="inlineStr">
        <is>
          <t>Record Check</t>
        </is>
      </c>
    </row>
    <row r="6" ht="22" customHeight="1">
      <c r="A6" s="24" t="inlineStr">
        <is>
          <t>YM-1001</t>
        </is>
      </c>
      <c r="B6" s="53" t="n">
        <v>46272.69791666666</v>
      </c>
      <c r="C6" s="26" t="inlineStr">
        <is>
          <t>High</t>
        </is>
      </c>
      <c r="D6" s="26" t="inlineStr">
        <is>
          <t>Gate-to-Dock</t>
        </is>
      </c>
      <c r="E6" s="24" t="inlineStr">
        <is>
          <t>TRL-48219</t>
        </is>
      </c>
      <c r="F6" s="26" t="inlineStr">
        <is>
          <t>Estes</t>
        </is>
      </c>
      <c r="G6" s="26" t="inlineStr">
        <is>
          <t>Loaded</t>
        </is>
      </c>
      <c r="H6" s="26" t="inlineStr">
        <is>
          <t>Gate Check-In</t>
        </is>
      </c>
      <c r="I6" s="26" t="inlineStr">
        <is>
          <t>Door 12</t>
        </is>
      </c>
      <c r="J6" s="26" t="inlineStr">
        <is>
          <t>Maria Lopez</t>
        </is>
      </c>
      <c r="K6" s="26" t="inlineStr">
        <is>
          <t>YT-01</t>
        </is>
      </c>
      <c r="L6" s="26" t="inlineStr">
        <is>
          <t>Completed</t>
        </is>
      </c>
      <c r="M6" s="53" t="n">
        <v>46272.70138888889</v>
      </c>
      <c r="N6" s="53" t="n">
        <v>46272.70486111111</v>
      </c>
      <c r="O6" s="53" t="n">
        <v>46272.72222222222</v>
      </c>
      <c r="P6" s="27">
        <f>IF(OR(A6="",B6=""),"",IF(M6&lt;&gt;"",IFERROR(ROUND((M6-B6)*1440,0),""),IF(OR(L6="Requested",L6="Assigned",L6="In Progress",L6="Held"),IFERROR(ROUND((NOW()-B6)*1440,0),""),"")))</f>
        <v/>
      </c>
      <c r="Q6" s="27">
        <f>IF(OR(A6="",N6=""),"",IF(O6&lt;&gt;"",IFERROR(ROUND((O6-N6)*1440,0),""),IF(OR(L6="In Progress",L6="Held"),IFERROR(ROUND((NOW()-N6)*1440,0),""),"")))</f>
        <v/>
      </c>
      <c r="R6" s="27">
        <f>IF(OR(A6="",B6=""),"",IF(O6&lt;&gt;"",IFERROR(ROUND((O6-B6)*1440,0),""),IF(L6="Canceled","",IF(OR(L6="Requested",L6="Assigned",L6="In Progress",L6="Held"),IFERROR(ROUND((NOW()-B6)*1440,0),""),""))))</f>
        <v/>
      </c>
      <c r="S6" s="27">
        <f>IF(A6="","",IFERROR(VLOOKUP(C6,'Settings'!$A$11:$B$14,2,FALSE),""))</f>
        <v/>
      </c>
      <c r="T6" s="28">
        <f>IF(A6="","",IF(L6="Canceled","N/A",IF(OR(L6="",R6="",S6=""),"",IF(R6&lt;=S6,IF(L6="Completed","Met","Open - On Track"),IF(L6="Completed","Missed","Open - Overdue")))))</f>
        <v/>
      </c>
      <c r="U6" s="26" t="inlineStr">
        <is>
          <t>None</t>
        </is>
      </c>
      <c r="V6" s="26" t="inlineStr">
        <is>
          <t>Seal verified at gate.</t>
        </is>
      </c>
      <c r="W6" s="54">
        <f>IF(OR(A6="",Q6=""),"",IFERROR(ROUND(Q6/60*'Settings'!$B$4,2),""))</f>
        <v/>
      </c>
      <c r="X6" s="28">
        <f>IFERROR(IF(A6="","",IF(COUNTIF($A$6:$A$305,A6)&gt;1,"Duplicate Move ID",IF(OR(B6="",C6="",D6="",E6="",F6="",G6="",H6="",I6="",L6=""),"Missing Required Input",IF(OR(COUNTIF('Assets'!$K$5:$K$104,H6)=0,COUNTIF('Assets'!$K$5:$K$104,I6)=0),"Unknown Location",IF(H6=I6,"Origin Equals Destination",IF(AND(OR(L6="Assigned",L6="In Progress",L6="Held",L6="Completed"),OR(J6="",K6="",M6="")),"Missing Assignment Details",IF(AND(OR(L6="In Progress",L6="Held",L6="Completed"),N6=""),"Missing Start Time",IF(AND(L6="Completed",O6=""),"Missing Completion Time",IF(AND(M6&lt;&gt;"",B6&lt;&gt;"",M6&lt;B6),"Check Assigned Time",IF(AND(N6&lt;&gt;"",M6&lt;&gt;"",N6&lt;M6),"Check Start Time",IF(AND(O6&lt;&gt;"",N6&lt;&gt;"",O6&lt;N6),"Check Completion Time",IF(AND(L6="Held",OR(U6="",U6="None")),"Missing Delay Reason",IF(OR(AND(J6&lt;&gt;"",COUNTIF('Assets'!$F$5:$F$104,J6)=0),AND(K6&lt;&gt;"",COUNTIF('Assets'!$A$5:$A$104,K6)=0)),"Unknown Resource","OK")))))))))))))),"Check Formula")</f>
        <v/>
      </c>
    </row>
    <row r="7" ht="22" customHeight="1">
      <c r="A7" s="30" t="inlineStr">
        <is>
          <t>YM-1002</t>
        </is>
      </c>
      <c r="B7" s="55" t="n">
        <v>46272.72569444445</v>
      </c>
      <c r="C7" s="32" t="inlineStr">
        <is>
          <t>High</t>
        </is>
      </c>
      <c r="D7" s="32" t="inlineStr">
        <is>
          <t>Dock-to-Yard</t>
        </is>
      </c>
      <c r="E7" s="30" t="inlineStr">
        <is>
          <t>TRL-73104</t>
        </is>
      </c>
      <c r="F7" s="32" t="inlineStr">
        <is>
          <t>Old Dominion</t>
        </is>
      </c>
      <c r="G7" s="32" t="inlineStr">
        <is>
          <t>Empty</t>
        </is>
      </c>
      <c r="H7" s="32" t="inlineStr">
        <is>
          <t>Door 7</t>
        </is>
      </c>
      <c r="I7" s="32" t="inlineStr">
        <is>
          <t>Empty Row A</t>
        </is>
      </c>
      <c r="J7" s="32" t="inlineStr">
        <is>
          <t>Daniel Reed</t>
        </is>
      </c>
      <c r="K7" s="32" t="inlineStr">
        <is>
          <t>YT-02</t>
        </is>
      </c>
      <c r="L7" s="32" t="inlineStr">
        <is>
          <t>Completed</t>
        </is>
      </c>
      <c r="M7" s="55" t="n">
        <v>46272.73263888889</v>
      </c>
      <c r="N7" s="55" t="n">
        <v>46272.73611111111</v>
      </c>
      <c r="O7" s="55" t="n">
        <v>46272.77083333334</v>
      </c>
      <c r="P7" s="33">
        <f>IF(OR(A7="",B7=""),"",IF(M7&lt;&gt;"",IFERROR(ROUND((M7-B7)*1440,0),""),IF(OR(L7="Requested",L7="Assigned",L7="In Progress",L7="Held"),IFERROR(ROUND((NOW()-B7)*1440,0),""),"")))</f>
        <v/>
      </c>
      <c r="Q7" s="33">
        <f>IF(OR(A7="",N7=""),"",IF(O7&lt;&gt;"",IFERROR(ROUND((O7-N7)*1440,0),""),IF(OR(L7="In Progress",L7="Held"),IFERROR(ROUND((NOW()-N7)*1440,0),""),"")))</f>
        <v/>
      </c>
      <c r="R7" s="33">
        <f>IF(OR(A7="",B7=""),"",IF(O7&lt;&gt;"",IFERROR(ROUND((O7-B7)*1440,0),""),IF(L7="Canceled","",IF(OR(L7="Requested",L7="Assigned",L7="In Progress",L7="Held"),IFERROR(ROUND((NOW()-B7)*1440,0),""),""))))</f>
        <v/>
      </c>
      <c r="S7" s="33">
        <f>IF(A7="","",IFERROR(VLOOKUP(C7,'Settings'!$A$11:$B$14,2,FALSE),""))</f>
        <v/>
      </c>
      <c r="T7" s="34">
        <f>IF(A7="","",IF(L7="Canceled","N/A",IF(OR(L7="",R7="",S7=""),"",IF(R7&lt;=S7,IF(L7="Completed","Met","Open - On Track"),IF(L7="Completed","Missed","Open - Overdue")))))</f>
        <v/>
      </c>
      <c r="U7" s="32" t="inlineStr">
        <is>
          <t>Dock Occupied</t>
        </is>
      </c>
      <c r="V7" s="32" t="inlineStr">
        <is>
          <t>Door released after cleanup.</t>
        </is>
      </c>
      <c r="W7" s="56">
        <f>IF(OR(A7="",Q7=""),"",IFERROR(ROUND(Q7/60*'Settings'!$B$4,2),""))</f>
        <v/>
      </c>
      <c r="X7" s="34">
        <f>IFERROR(IF(A7="","",IF(COUNTIF($A$6:$A$305,A7)&gt;1,"Duplicate Move ID",IF(OR(B7="",C7="",D7="",E7="",F7="",G7="",H7="",I7="",L7=""),"Missing Required Input",IF(OR(COUNTIF('Assets'!$K$5:$K$104,H7)=0,COUNTIF('Assets'!$K$5:$K$104,I7)=0),"Unknown Location",IF(H7=I7,"Origin Equals Destination",IF(AND(OR(L7="Assigned",L7="In Progress",L7="Held",L7="Completed"),OR(J7="",K7="",M7="")),"Missing Assignment Details",IF(AND(OR(L7="In Progress",L7="Held",L7="Completed"),N7=""),"Missing Start Time",IF(AND(L7="Completed",O7=""),"Missing Completion Time",IF(AND(M7&lt;&gt;"",B7&lt;&gt;"",M7&lt;B7),"Check Assigned Time",IF(AND(N7&lt;&gt;"",M7&lt;&gt;"",N7&lt;M7),"Check Start Time",IF(AND(O7&lt;&gt;"",N7&lt;&gt;"",O7&lt;N7),"Check Completion Time",IF(AND(L7="Held",OR(U7="",U7="None")),"Missing Delay Reason",IF(OR(AND(J7&lt;&gt;"",COUNTIF('Assets'!$F$5:$F$104,J7)=0),AND(K7&lt;&gt;"",COUNTIF('Assets'!$A$5:$A$104,K7)=0)),"Unknown Resource","OK")))))))))))))),"Check Formula")</f>
        <v/>
      </c>
    </row>
    <row r="8" ht="22" customHeight="1">
      <c r="A8" s="24" t="inlineStr">
        <is>
          <t>YM-1003</t>
        </is>
      </c>
      <c r="B8" s="53" t="n">
        <v>46272.82638888889</v>
      </c>
      <c r="C8" s="26" t="inlineStr">
        <is>
          <t>High</t>
        </is>
      </c>
      <c r="D8" s="26" t="inlineStr">
        <is>
          <t>Yard Reposition</t>
        </is>
      </c>
      <c r="E8" s="24" t="inlineStr">
        <is>
          <t>TRL-51688</t>
        </is>
      </c>
      <c r="F8" s="26" t="inlineStr">
        <is>
          <t>FedEx Freight</t>
        </is>
      </c>
      <c r="G8" s="26" t="inlineStr">
        <is>
          <t>Loaded</t>
        </is>
      </c>
      <c r="H8" s="26" t="inlineStr">
        <is>
          <t>Inbound Row B</t>
        </is>
      </c>
      <c r="I8" s="26" t="inlineStr">
        <is>
          <t>Outbound Row A</t>
        </is>
      </c>
      <c r="J8" s="26" t="inlineStr">
        <is>
          <t>Aisha Carter</t>
        </is>
      </c>
      <c r="K8" s="26" t="inlineStr">
        <is>
          <t>YT-03</t>
        </is>
      </c>
      <c r="L8" s="26" t="inlineStr">
        <is>
          <t>In Progress</t>
        </is>
      </c>
      <c r="M8" s="53" t="n">
        <v>46272.82986111111</v>
      </c>
      <c r="N8" s="53" t="n">
        <v>46272.83333333334</v>
      </c>
      <c r="O8" s="53" t="n"/>
      <c r="P8" s="27">
        <f>IF(OR(A8="",B8=""),"",IF(M8&lt;&gt;"",IFERROR(ROUND((M8-B8)*1440,0),""),IF(OR(L8="Requested",L8="Assigned",L8="In Progress",L8="Held"),IFERROR(ROUND((NOW()-B8)*1440,0),""),"")))</f>
        <v/>
      </c>
      <c r="Q8" s="27">
        <f>IF(OR(A8="",N8=""),"",IF(O8&lt;&gt;"",IFERROR(ROUND((O8-N8)*1440,0),""),IF(OR(L8="In Progress",L8="Held"),IFERROR(ROUND((NOW()-N8)*1440,0),""),"")))</f>
        <v/>
      </c>
      <c r="R8" s="27">
        <f>IF(OR(A8="",B8=""),"",IF(O8&lt;&gt;"",IFERROR(ROUND((O8-B8)*1440,0),""),IF(L8="Canceled","",IF(OR(L8="Requested",L8="Assigned",L8="In Progress",L8="Held"),IFERROR(ROUND((NOW()-B8)*1440,0),""),""))))</f>
        <v/>
      </c>
      <c r="S8" s="27">
        <f>IF(A8="","",IFERROR(VLOOKUP(C8,'Settings'!$A$11:$B$14,2,FALSE),""))</f>
        <v/>
      </c>
      <c r="T8" s="28">
        <f>IF(A8="","",IF(L8="Canceled","N/A",IF(OR(L8="",R8="",S8=""),"",IF(R8&lt;=S8,IF(L8="Completed","Met","Open - On Track"),IF(L8="Completed","Missed","Open - Overdue")))))</f>
        <v/>
      </c>
      <c r="U8" s="26" t="inlineStr">
        <is>
          <t>None</t>
        </is>
      </c>
      <c r="V8" s="26" t="inlineStr">
        <is>
          <t>Outbound staging.</t>
        </is>
      </c>
      <c r="W8" s="54">
        <f>IF(OR(A8="",Q8=""),"",IFERROR(ROUND(Q8/60*'Settings'!$B$4,2),""))</f>
        <v/>
      </c>
      <c r="X8" s="28">
        <f>IFERROR(IF(A8="","",IF(COUNTIF($A$6:$A$305,A8)&gt;1,"Duplicate Move ID",IF(OR(B8="",C8="",D8="",E8="",F8="",G8="",H8="",I8="",L8=""),"Missing Required Input",IF(OR(COUNTIF('Assets'!$K$5:$K$104,H8)=0,COUNTIF('Assets'!$K$5:$K$104,I8)=0),"Unknown Location",IF(H8=I8,"Origin Equals Destination",IF(AND(OR(L8="Assigned",L8="In Progress",L8="Held",L8="Completed"),OR(J8="",K8="",M8="")),"Missing Assignment Details",IF(AND(OR(L8="In Progress",L8="Held",L8="Completed"),N8=""),"Missing Start Time",IF(AND(L8="Completed",O8=""),"Missing Completion Time",IF(AND(M8&lt;&gt;"",B8&lt;&gt;"",M8&lt;B8),"Check Assigned Time",IF(AND(N8&lt;&gt;"",M8&lt;&gt;"",N8&lt;M8),"Check Start Time",IF(AND(O8&lt;&gt;"",N8&lt;&gt;"",O8&lt;N8),"Check Completion Time",IF(AND(L8="Held",OR(U8="",U8="None")),"Missing Delay Reason",IF(OR(AND(J8&lt;&gt;"",COUNTIF('Assets'!$F$5:$F$104,J8)=0),AND(K8&lt;&gt;"",COUNTIF('Assets'!$A$5:$A$104,K8)=0)),"Unknown Resource","OK")))))))))))))),"Check Formula")</f>
        <v/>
      </c>
    </row>
    <row r="9" ht="22" customHeight="1">
      <c r="A9" s="30" t="inlineStr">
        <is>
          <t>YM-1004</t>
        </is>
      </c>
      <c r="B9" s="55" t="n">
        <v>46272.84722222222</v>
      </c>
      <c r="C9" s="32" t="inlineStr">
        <is>
          <t>Normal</t>
        </is>
      </c>
      <c r="D9" s="32" t="inlineStr">
        <is>
          <t>Empty Spot</t>
        </is>
      </c>
      <c r="E9" s="30" t="inlineStr">
        <is>
          <t>TRL-88027</t>
        </is>
      </c>
      <c r="F9" s="32" t="inlineStr">
        <is>
          <t>XPO</t>
        </is>
      </c>
      <c r="G9" s="32" t="inlineStr">
        <is>
          <t>Empty</t>
        </is>
      </c>
      <c r="H9" s="32" t="inlineStr">
        <is>
          <t>Empty Row A</t>
        </is>
      </c>
      <c r="I9" s="32" t="inlineStr">
        <is>
          <t>Door 18</t>
        </is>
      </c>
      <c r="J9" s="32" t="inlineStr">
        <is>
          <t>Kevin Brooks</t>
        </is>
      </c>
      <c r="K9" s="32" t="inlineStr">
        <is>
          <t>YT-02</t>
        </is>
      </c>
      <c r="L9" s="32" t="inlineStr">
        <is>
          <t>Assigned</t>
        </is>
      </c>
      <c r="M9" s="55" t="n">
        <v>46272.85416666666</v>
      </c>
      <c r="N9" s="55" t="n"/>
      <c r="O9" s="55" t="n"/>
      <c r="P9" s="33">
        <f>IF(OR(A9="",B9=""),"",IF(M9&lt;&gt;"",IFERROR(ROUND((M9-B9)*1440,0),""),IF(OR(L9="Requested",L9="Assigned",L9="In Progress",L9="Held"),IFERROR(ROUND((NOW()-B9)*1440,0),""),"")))</f>
        <v/>
      </c>
      <c r="Q9" s="33">
        <f>IF(OR(A9="",N9=""),"",IF(O9&lt;&gt;"",IFERROR(ROUND((O9-N9)*1440,0),""),IF(OR(L9="In Progress",L9="Held"),IFERROR(ROUND((NOW()-N9)*1440,0),""),"")))</f>
        <v/>
      </c>
      <c r="R9" s="33">
        <f>IF(OR(A9="",B9=""),"",IF(O9&lt;&gt;"",IFERROR(ROUND((O9-B9)*1440,0),""),IF(L9="Canceled","",IF(OR(L9="Requested",L9="Assigned",L9="In Progress",L9="Held"),IFERROR(ROUND((NOW()-B9)*1440,0),""),""))))</f>
        <v/>
      </c>
      <c r="S9" s="33">
        <f>IF(A9="","",IFERROR(VLOOKUP(C9,'Settings'!$A$11:$B$14,2,FALSE),""))</f>
        <v/>
      </c>
      <c r="T9" s="34">
        <f>IF(A9="","",IF(L9="Canceled","N/A",IF(OR(L9="",R9="",S9=""),"",IF(R9&lt;=S9,IF(L9="Completed","Met","Open - On Track"),IF(L9="Completed","Missed","Open - Overdue")))))</f>
        <v/>
      </c>
      <c r="U9" s="32" t="inlineStr">
        <is>
          <t>None</t>
        </is>
      </c>
      <c r="V9" s="32" t="inlineStr">
        <is>
          <t>Empty needed for next load.</t>
        </is>
      </c>
      <c r="W9" s="56">
        <f>IF(OR(A9="",Q9=""),"",IFERROR(ROUND(Q9/60*'Settings'!$B$4,2),""))</f>
        <v/>
      </c>
      <c r="X9" s="34">
        <f>IFERROR(IF(A9="","",IF(COUNTIF($A$6:$A$305,A9)&gt;1,"Duplicate Move ID",IF(OR(B9="",C9="",D9="",E9="",F9="",G9="",H9="",I9="",L9=""),"Missing Required Input",IF(OR(COUNTIF('Assets'!$K$5:$K$104,H9)=0,COUNTIF('Assets'!$K$5:$K$104,I9)=0),"Unknown Location",IF(H9=I9,"Origin Equals Destination",IF(AND(OR(L9="Assigned",L9="In Progress",L9="Held",L9="Completed"),OR(J9="",K9="",M9="")),"Missing Assignment Details",IF(AND(OR(L9="In Progress",L9="Held",L9="Completed"),N9=""),"Missing Start Time",IF(AND(L9="Completed",O9=""),"Missing Completion Time",IF(AND(M9&lt;&gt;"",B9&lt;&gt;"",M9&lt;B9),"Check Assigned Time",IF(AND(N9&lt;&gt;"",M9&lt;&gt;"",N9&lt;M9),"Check Start Time",IF(AND(O9&lt;&gt;"",N9&lt;&gt;"",O9&lt;N9),"Check Completion Time",IF(AND(L9="Held",OR(U9="",U9="None")),"Missing Delay Reason",IF(OR(AND(J9&lt;&gt;"",COUNTIF('Assets'!$F$5:$F$104,J9)=0),AND(K9&lt;&gt;"",COUNTIF('Assets'!$A$5:$A$104,K9)=0)),"Unknown Resource","OK")))))))))))))),"Check Formula")</f>
        <v/>
      </c>
    </row>
    <row r="10" ht="22" customHeight="1">
      <c r="A10" s="24" t="inlineStr">
        <is>
          <t>YM-1005</t>
        </is>
      </c>
      <c r="B10" s="53" t="n">
        <v>46272.85625</v>
      </c>
      <c r="C10" s="26" t="inlineStr">
        <is>
          <t>Critical</t>
        </is>
      </c>
      <c r="D10" s="26" t="inlineStr">
        <is>
          <t>Gate-to-Dock</t>
        </is>
      </c>
      <c r="E10" s="24" t="inlineStr">
        <is>
          <t>TRL-29461</t>
        </is>
      </c>
      <c r="F10" s="26" t="inlineStr">
        <is>
          <t>TForce Freight</t>
        </is>
      </c>
      <c r="G10" s="26" t="inlineStr">
        <is>
          <t>Loaded</t>
        </is>
      </c>
      <c r="H10" s="26" t="inlineStr">
        <is>
          <t>Gate Check-In</t>
        </is>
      </c>
      <c r="I10" s="26" t="inlineStr">
        <is>
          <t>Door 7</t>
        </is>
      </c>
      <c r="J10" s="26" t="n"/>
      <c r="K10" s="26" t="n"/>
      <c r="L10" s="26" t="inlineStr">
        <is>
          <t>Requested</t>
        </is>
      </c>
      <c r="M10" s="53" t="n"/>
      <c r="N10" s="53" t="n"/>
      <c r="O10" s="53" t="n"/>
      <c r="P10" s="27">
        <f>IF(OR(A10="",B10=""),"",IF(M10&lt;&gt;"",IFERROR(ROUND((M10-B10)*1440,0),""),IF(OR(L10="Requested",L10="Assigned",L10="In Progress",L10="Held"),IFERROR(ROUND((NOW()-B10)*1440,0),""),"")))</f>
        <v/>
      </c>
      <c r="Q10" s="27">
        <f>IF(OR(A10="",N10=""),"",IF(O10&lt;&gt;"",IFERROR(ROUND((O10-N10)*1440,0),""),IF(OR(L10="In Progress",L10="Held"),IFERROR(ROUND((NOW()-N10)*1440,0),""),"")))</f>
        <v/>
      </c>
      <c r="R10" s="27">
        <f>IF(OR(A10="",B10=""),"",IF(O10&lt;&gt;"",IFERROR(ROUND((O10-B10)*1440,0),""),IF(L10="Canceled","",IF(OR(L10="Requested",L10="Assigned",L10="In Progress",L10="Held"),IFERROR(ROUND((NOW()-B10)*1440,0),""),""))))</f>
        <v/>
      </c>
      <c r="S10" s="27">
        <f>IF(A10="","",IFERROR(VLOOKUP(C10,'Settings'!$A$11:$B$14,2,FALSE),""))</f>
        <v/>
      </c>
      <c r="T10" s="28">
        <f>IF(A10="","",IF(L10="Canceled","N/A",IF(OR(L10="",R10="",S10=""),"",IF(R10&lt;=S10,IF(L10="Completed","Met","Open - On Track"),IF(L10="Completed","Missed","Open - Overdue")))))</f>
        <v/>
      </c>
      <c r="U10" s="26" t="inlineStr">
        <is>
          <t>None</t>
        </is>
      </c>
      <c r="V10" s="26" t="inlineStr">
        <is>
          <t>Expedite live unload.</t>
        </is>
      </c>
      <c r="W10" s="54">
        <f>IF(OR(A10="",Q10=""),"",IFERROR(ROUND(Q10/60*'Settings'!$B$4,2),""))</f>
        <v/>
      </c>
      <c r="X10" s="28">
        <f>IFERROR(IF(A10="","",IF(COUNTIF($A$6:$A$305,A10)&gt;1,"Duplicate Move ID",IF(OR(B10="",C10="",D10="",E10="",F10="",G10="",H10="",I10="",L10=""),"Missing Required Input",IF(OR(COUNTIF('Assets'!$K$5:$K$104,H10)=0,COUNTIF('Assets'!$K$5:$K$104,I10)=0),"Unknown Location",IF(H10=I10,"Origin Equals Destination",IF(AND(OR(L10="Assigned",L10="In Progress",L10="Held",L10="Completed"),OR(J10="",K10="",M10="")),"Missing Assignment Details",IF(AND(OR(L10="In Progress",L10="Held",L10="Completed"),N10=""),"Missing Start Time",IF(AND(L10="Completed",O10=""),"Missing Completion Time",IF(AND(M10&lt;&gt;"",B10&lt;&gt;"",M10&lt;B10),"Check Assigned Time",IF(AND(N10&lt;&gt;"",M10&lt;&gt;"",N10&lt;M10),"Check Start Time",IF(AND(O10&lt;&gt;"",N10&lt;&gt;"",O10&lt;N10),"Check Completion Time",IF(AND(L10="Held",OR(U10="",U10="None")),"Missing Delay Reason",IF(OR(AND(J10&lt;&gt;"",COUNTIF('Assets'!$F$5:$F$104,J10)=0),AND(K10&lt;&gt;"",COUNTIF('Assets'!$A$5:$A$104,K10)=0)),"Unknown Resource","OK")))))))))))))),"Check Formula")</f>
        <v/>
      </c>
    </row>
    <row r="11" ht="22" customHeight="1">
      <c r="A11" s="30" t="inlineStr">
        <is>
          <t>YM-1006</t>
        </is>
      </c>
      <c r="B11" s="55" t="n">
        <v>46272.81597222222</v>
      </c>
      <c r="C11" s="32" t="inlineStr">
        <is>
          <t>High</t>
        </is>
      </c>
      <c r="D11" s="32" t="inlineStr">
        <is>
          <t>Dock-to-Yard</t>
        </is>
      </c>
      <c r="E11" s="30" t="inlineStr">
        <is>
          <t>TRL-66732</t>
        </is>
      </c>
      <c r="F11" s="32" t="inlineStr">
        <is>
          <t>Saia</t>
        </is>
      </c>
      <c r="G11" s="32" t="inlineStr">
        <is>
          <t>Loaded</t>
        </is>
      </c>
      <c r="H11" s="32" t="inlineStr">
        <is>
          <t>Door 12</t>
        </is>
      </c>
      <c r="I11" s="32" t="inlineStr">
        <is>
          <t>Outbound Row B</t>
        </is>
      </c>
      <c r="J11" s="32" t="inlineStr">
        <is>
          <t>Maria Lopez</t>
        </is>
      </c>
      <c r="K11" s="32" t="inlineStr">
        <is>
          <t>YT-01</t>
        </is>
      </c>
      <c r="L11" s="32" t="inlineStr">
        <is>
          <t>Held</t>
        </is>
      </c>
      <c r="M11" s="55" t="n">
        <v>46272.81944444445</v>
      </c>
      <c r="N11" s="55" t="n">
        <v>46272.82291666666</v>
      </c>
      <c r="O11" s="55" t="n"/>
      <c r="P11" s="33">
        <f>IF(OR(A11="",B11=""),"",IF(M11&lt;&gt;"",IFERROR(ROUND((M11-B11)*1440,0),""),IF(OR(L11="Requested",L11="Assigned",L11="In Progress",L11="Held"),IFERROR(ROUND((NOW()-B11)*1440,0),""),"")))</f>
        <v/>
      </c>
      <c r="Q11" s="33">
        <f>IF(OR(A11="",N11=""),"",IF(O11&lt;&gt;"",IFERROR(ROUND((O11-N11)*1440,0),""),IF(OR(L11="In Progress",L11="Held"),IFERROR(ROUND((NOW()-N11)*1440,0),""),"")))</f>
        <v/>
      </c>
      <c r="R11" s="33">
        <f>IF(OR(A11="",B11=""),"",IF(O11&lt;&gt;"",IFERROR(ROUND((O11-B11)*1440,0),""),IF(L11="Canceled","",IF(OR(L11="Requested",L11="Assigned",L11="In Progress",L11="Held"),IFERROR(ROUND((NOW()-B11)*1440,0),""),""))))</f>
        <v/>
      </c>
      <c r="S11" s="33">
        <f>IF(A11="","",IFERROR(VLOOKUP(C11,'Settings'!$A$11:$B$14,2,FALSE),""))</f>
        <v/>
      </c>
      <c r="T11" s="34">
        <f>IF(A11="","",IF(L11="Canceled","N/A",IF(OR(L11="",R11="",S11=""),"",IF(R11&lt;=S11,IF(L11="Completed","Met","Open - On Track"),IF(L11="Completed","Missed","Open - Overdue")))))</f>
        <v/>
      </c>
      <c r="U11" s="32" t="inlineStr">
        <is>
          <t>Blocked Lane</t>
        </is>
      </c>
      <c r="V11" s="32" t="inlineStr">
        <is>
          <t>Destination lane blocked.</t>
        </is>
      </c>
      <c r="W11" s="56">
        <f>IF(OR(A11="",Q11=""),"",IFERROR(ROUND(Q11/60*'Settings'!$B$4,2),""))</f>
        <v/>
      </c>
      <c r="X11" s="34">
        <f>IFERROR(IF(A11="","",IF(COUNTIF($A$6:$A$305,A11)&gt;1,"Duplicate Move ID",IF(OR(B11="",C11="",D11="",E11="",F11="",G11="",H11="",I11="",L11=""),"Missing Required Input",IF(OR(COUNTIF('Assets'!$K$5:$K$104,H11)=0,COUNTIF('Assets'!$K$5:$K$104,I11)=0),"Unknown Location",IF(H11=I11,"Origin Equals Destination",IF(AND(OR(L11="Assigned",L11="In Progress",L11="Held",L11="Completed"),OR(J11="",K11="",M11="")),"Missing Assignment Details",IF(AND(OR(L11="In Progress",L11="Held",L11="Completed"),N11=""),"Missing Start Time",IF(AND(L11="Completed",O11=""),"Missing Completion Time",IF(AND(M11&lt;&gt;"",B11&lt;&gt;"",M11&lt;B11),"Check Assigned Time",IF(AND(N11&lt;&gt;"",M11&lt;&gt;"",N11&lt;M11),"Check Start Time",IF(AND(O11&lt;&gt;"",N11&lt;&gt;"",O11&lt;N11),"Check Completion Time",IF(AND(L11="Held",OR(U11="",U11="None")),"Missing Delay Reason",IF(OR(AND(J11&lt;&gt;"",COUNTIF('Assets'!$F$5:$F$104,J11)=0),AND(K11&lt;&gt;"",COUNTIF('Assets'!$A$5:$A$104,K11)=0)),"Unknown Resource","OK")))))))))))))),"Check Formula")</f>
        <v/>
      </c>
    </row>
    <row r="12" ht="22" customHeight="1">
      <c r="A12" s="24" t="inlineStr">
        <is>
          <t>YM-1007</t>
        </is>
      </c>
      <c r="B12" s="53" t="n">
        <v>46272.77430555555</v>
      </c>
      <c r="C12" s="26" t="inlineStr">
        <is>
          <t>Normal</t>
        </is>
      </c>
      <c r="D12" s="26" t="inlineStr">
        <is>
          <t>Maintenance Move</t>
        </is>
      </c>
      <c r="E12" s="24" t="inlineStr">
        <is>
          <t>TRL-10294</t>
        </is>
      </c>
      <c r="F12" s="26" t="inlineStr">
        <is>
          <t>Ryder</t>
        </is>
      </c>
      <c r="G12" s="26" t="inlineStr">
        <is>
          <t>Empty</t>
        </is>
      </c>
      <c r="H12" s="26" t="inlineStr">
        <is>
          <t>Drop Lot</t>
        </is>
      </c>
      <c r="I12" s="26" t="inlineStr">
        <is>
          <t>Maintenance Pad</t>
        </is>
      </c>
      <c r="J12" s="26" t="inlineStr">
        <is>
          <t>Daniel Reed</t>
        </is>
      </c>
      <c r="K12" s="26" t="inlineStr">
        <is>
          <t>YT-04</t>
        </is>
      </c>
      <c r="L12" s="26" t="inlineStr">
        <is>
          <t>Completed</t>
        </is>
      </c>
      <c r="M12" s="53" t="n">
        <v>46272.77777777778</v>
      </c>
      <c r="N12" s="53" t="n">
        <v>46272.78125</v>
      </c>
      <c r="O12" s="53" t="n">
        <v>46272.79861111111</v>
      </c>
      <c r="P12" s="27">
        <f>IF(OR(A12="",B12=""),"",IF(M12&lt;&gt;"",IFERROR(ROUND((M12-B12)*1440,0),""),IF(OR(L12="Requested",L12="Assigned",L12="In Progress",L12="Held"),IFERROR(ROUND((NOW()-B12)*1440,0),""),"")))</f>
        <v/>
      </c>
      <c r="Q12" s="27">
        <f>IF(OR(A12="",N12=""),"",IF(O12&lt;&gt;"",IFERROR(ROUND((O12-N12)*1440,0),""),IF(OR(L12="In Progress",L12="Held"),IFERROR(ROUND((NOW()-N12)*1440,0),""),"")))</f>
        <v/>
      </c>
      <c r="R12" s="27">
        <f>IF(OR(A12="",B12=""),"",IF(O12&lt;&gt;"",IFERROR(ROUND((O12-B12)*1440,0),""),IF(L12="Canceled","",IF(OR(L12="Requested",L12="Assigned",L12="In Progress",L12="Held"),IFERROR(ROUND((NOW()-B12)*1440,0),""),""))))</f>
        <v/>
      </c>
      <c r="S12" s="27">
        <f>IF(A12="","",IFERROR(VLOOKUP(C12,'Settings'!$A$11:$B$14,2,FALSE),""))</f>
        <v/>
      </c>
      <c r="T12" s="28">
        <f>IF(A12="","",IF(L12="Canceled","N/A",IF(OR(L12="",R12="",S12=""),"",IF(R12&lt;=S12,IF(L12="Completed","Met","Open - On Track"),IF(L12="Completed","Missed","Open - Overdue")))))</f>
        <v/>
      </c>
      <c r="U12" s="26" t="inlineStr">
        <is>
          <t>None</t>
        </is>
      </c>
      <c r="V12" s="26" t="inlineStr">
        <is>
          <t>Tire inspection requested.</t>
        </is>
      </c>
      <c r="W12" s="54">
        <f>IF(OR(A12="",Q12=""),"",IFERROR(ROUND(Q12/60*'Settings'!$B$4,2),""))</f>
        <v/>
      </c>
      <c r="X12" s="28">
        <f>IFERROR(IF(A12="","",IF(COUNTIF($A$6:$A$305,A12)&gt;1,"Duplicate Move ID",IF(OR(B12="",C12="",D12="",E12="",F12="",G12="",H12="",I12="",L12=""),"Missing Required Input",IF(OR(COUNTIF('Assets'!$K$5:$K$104,H12)=0,COUNTIF('Assets'!$K$5:$K$104,I12)=0),"Unknown Location",IF(H12=I12,"Origin Equals Destination",IF(AND(OR(L12="Assigned",L12="In Progress",L12="Held",L12="Completed"),OR(J12="",K12="",M12="")),"Missing Assignment Details",IF(AND(OR(L12="In Progress",L12="Held",L12="Completed"),N12=""),"Missing Start Time",IF(AND(L12="Completed",O12=""),"Missing Completion Time",IF(AND(M12&lt;&gt;"",B12&lt;&gt;"",M12&lt;B12),"Check Assigned Time",IF(AND(N12&lt;&gt;"",M12&lt;&gt;"",N12&lt;M12),"Check Start Time",IF(AND(O12&lt;&gt;"",N12&lt;&gt;"",O12&lt;N12),"Check Completion Time",IF(AND(L12="Held",OR(U12="",U12="None")),"Missing Delay Reason",IF(OR(AND(J12&lt;&gt;"",COUNTIF('Assets'!$F$5:$F$104,J12)=0),AND(K12&lt;&gt;"",COUNTIF('Assets'!$A$5:$A$104,K12)=0)),"Unknown Resource","OK")))))))))))))),"Check Formula")</f>
        <v/>
      </c>
    </row>
    <row r="13" ht="22" customHeight="1">
      <c r="A13" s="30" t="inlineStr">
        <is>
          <t>YM-1008</t>
        </is>
      </c>
      <c r="B13" s="55" t="n">
        <v>46272.78819444445</v>
      </c>
      <c r="C13" s="32" t="inlineStr">
        <is>
          <t>Low</t>
        </is>
      </c>
      <c r="D13" s="32" t="inlineStr">
        <is>
          <t>Yard Reposition</t>
        </is>
      </c>
      <c r="E13" s="30" t="inlineStr">
        <is>
          <t>TRL-45376</t>
        </is>
      </c>
      <c r="F13" s="32" t="inlineStr">
        <is>
          <t>Schneider</t>
        </is>
      </c>
      <c r="G13" s="32" t="inlineStr">
        <is>
          <t>Empty</t>
        </is>
      </c>
      <c r="H13" s="32" t="inlineStr">
        <is>
          <t>Empty Row B</t>
        </is>
      </c>
      <c r="I13" s="32" t="inlineStr">
        <is>
          <t>Wash Bay</t>
        </is>
      </c>
      <c r="J13" s="32" t="n"/>
      <c r="K13" s="32" t="n"/>
      <c r="L13" s="32" t="inlineStr">
        <is>
          <t>Canceled</t>
        </is>
      </c>
      <c r="M13" s="55" t="n"/>
      <c r="N13" s="55" t="n"/>
      <c r="O13" s="55" t="n"/>
      <c r="P13" s="33">
        <f>IF(OR(A13="",B13=""),"",IF(M13&lt;&gt;"",IFERROR(ROUND((M13-B13)*1440,0),""),IF(OR(L13="Requested",L13="Assigned",L13="In Progress",L13="Held"),IFERROR(ROUND((NOW()-B13)*1440,0),""),"")))</f>
        <v/>
      </c>
      <c r="Q13" s="33">
        <f>IF(OR(A13="",N13=""),"",IF(O13&lt;&gt;"",IFERROR(ROUND((O13-N13)*1440,0),""),IF(OR(L13="In Progress",L13="Held"),IFERROR(ROUND((NOW()-N13)*1440,0),""),"")))</f>
        <v/>
      </c>
      <c r="R13" s="33">
        <f>IF(OR(A13="",B13=""),"",IF(O13&lt;&gt;"",IFERROR(ROUND((O13-B13)*1440,0),""),IF(L13="Canceled","",IF(OR(L13="Requested",L13="Assigned",L13="In Progress",L13="Held"),IFERROR(ROUND((NOW()-B13)*1440,0),""),""))))</f>
        <v/>
      </c>
      <c r="S13" s="33">
        <f>IF(A13="","",IFERROR(VLOOKUP(C13,'Settings'!$A$11:$B$14,2,FALSE),""))</f>
        <v/>
      </c>
      <c r="T13" s="34">
        <f>IF(A13="","",IF(L13="Canceled","N/A",IF(OR(L13="",R13="",S13=""),"",IF(R13&lt;=S13,IF(L13="Completed","Met","Open - On Track"),IF(L13="Completed","Missed","Open - Overdue")))))</f>
        <v/>
      </c>
      <c r="U13" s="32" t="inlineStr">
        <is>
          <t>Trailer Not Ready</t>
        </is>
      </c>
      <c r="V13" s="32" t="inlineStr">
        <is>
          <t>Duplicate request withdrawn.</t>
        </is>
      </c>
      <c r="W13" s="56">
        <f>IF(OR(A13="",Q13=""),"",IFERROR(ROUND(Q13/60*'Settings'!$B$4,2),""))</f>
        <v/>
      </c>
      <c r="X13" s="34">
        <f>IFERROR(IF(A13="","",IF(COUNTIF($A$6:$A$305,A13)&gt;1,"Duplicate Move ID",IF(OR(B13="",C13="",D13="",E13="",F13="",G13="",H13="",I13="",L13=""),"Missing Required Input",IF(OR(COUNTIF('Assets'!$K$5:$K$104,H13)=0,COUNTIF('Assets'!$K$5:$K$104,I13)=0),"Unknown Location",IF(H13=I13,"Origin Equals Destination",IF(AND(OR(L13="Assigned",L13="In Progress",L13="Held",L13="Completed"),OR(J13="",K13="",M13="")),"Missing Assignment Details",IF(AND(OR(L13="In Progress",L13="Held",L13="Completed"),N13=""),"Missing Start Time",IF(AND(L13="Completed",O13=""),"Missing Completion Time",IF(AND(M13&lt;&gt;"",B13&lt;&gt;"",M13&lt;B13),"Check Assigned Time",IF(AND(N13&lt;&gt;"",M13&lt;&gt;"",N13&lt;M13),"Check Start Time",IF(AND(O13&lt;&gt;"",N13&lt;&gt;"",O13&lt;N13),"Check Completion Time",IF(AND(L13="Held",OR(U13="",U13="None")),"Missing Delay Reason",IF(OR(AND(J13&lt;&gt;"",COUNTIF('Assets'!$F$5:$F$104,J13)=0),AND(K13&lt;&gt;"",COUNTIF('Assets'!$A$5:$A$104,K13)=0)),"Unknown Resource","OK")))))))))))))),"Check Formula")</f>
        <v/>
      </c>
    </row>
    <row r="14" ht="22" customHeight="1">
      <c r="A14" s="24" t="inlineStr">
        <is>
          <t>YM-1009</t>
        </is>
      </c>
      <c r="B14" s="53" t="n">
        <v>46272.80208333334</v>
      </c>
      <c r="C14" s="26" t="inlineStr">
        <is>
          <t>Critical</t>
        </is>
      </c>
      <c r="D14" s="26" t="inlineStr">
        <is>
          <t>Gate-to-Dock</t>
        </is>
      </c>
      <c r="E14" s="24" t="inlineStr">
        <is>
          <t>TRL-90518</t>
        </is>
      </c>
      <c r="F14" s="26" t="inlineStr">
        <is>
          <t>J.B. Hunt</t>
        </is>
      </c>
      <c r="G14" s="26" t="inlineStr">
        <is>
          <t>Loaded</t>
        </is>
      </c>
      <c r="H14" s="26" t="inlineStr">
        <is>
          <t>Gate Check-In</t>
        </is>
      </c>
      <c r="I14" s="26" t="inlineStr">
        <is>
          <t>Door 18</t>
        </is>
      </c>
      <c r="J14" s="26" t="inlineStr">
        <is>
          <t>Aisha Carter</t>
        </is>
      </c>
      <c r="K14" s="26" t="inlineStr">
        <is>
          <t>YT-03</t>
        </is>
      </c>
      <c r="L14" s="26" t="inlineStr">
        <is>
          <t>Completed</t>
        </is>
      </c>
      <c r="M14" s="53" t="n">
        <v>46272.80555555555</v>
      </c>
      <c r="N14" s="53" t="n">
        <v>46272.80902777778</v>
      </c>
      <c r="O14" s="53" t="n">
        <v>46272.82986111111</v>
      </c>
      <c r="P14" s="27">
        <f>IF(OR(A14="",B14=""),"",IF(M14&lt;&gt;"",IFERROR(ROUND((M14-B14)*1440,0),""),IF(OR(L14="Requested",L14="Assigned",L14="In Progress",L14="Held"),IFERROR(ROUND((NOW()-B14)*1440,0),""),"")))</f>
        <v/>
      </c>
      <c r="Q14" s="27">
        <f>IF(OR(A14="",N14=""),"",IF(O14&lt;&gt;"",IFERROR(ROUND((O14-N14)*1440,0),""),IF(OR(L14="In Progress",L14="Held"),IFERROR(ROUND((NOW()-N14)*1440,0),""),"")))</f>
        <v/>
      </c>
      <c r="R14" s="27">
        <f>IF(OR(A14="",B14=""),"",IF(O14&lt;&gt;"",IFERROR(ROUND((O14-B14)*1440,0),""),IF(L14="Canceled","",IF(OR(L14="Requested",L14="Assigned",L14="In Progress",L14="Held"),IFERROR(ROUND((NOW()-B14)*1440,0),""),""))))</f>
        <v/>
      </c>
      <c r="S14" s="27">
        <f>IF(A14="","",IFERROR(VLOOKUP(C14,'Settings'!$A$11:$B$14,2,FALSE),""))</f>
        <v/>
      </c>
      <c r="T14" s="28">
        <f>IF(A14="","",IF(L14="Canceled","N/A",IF(OR(L14="",R14="",S14=""),"",IF(R14&lt;=S14,IF(L14="Completed","Met","Open - On Track"),IF(L14="Completed","Missed","Open - Overdue")))))</f>
        <v/>
      </c>
      <c r="U14" s="26" t="inlineStr">
        <is>
          <t>Documentation</t>
        </is>
      </c>
      <c r="V14" s="26" t="inlineStr">
        <is>
          <t>Bill of lading release delayed.</t>
        </is>
      </c>
      <c r="W14" s="54">
        <f>IF(OR(A14="",Q14=""),"",IFERROR(ROUND(Q14/60*'Settings'!$B$4,2),""))</f>
        <v/>
      </c>
      <c r="X14" s="28">
        <f>IFERROR(IF(A14="","",IF(COUNTIF($A$6:$A$305,A14)&gt;1,"Duplicate Move ID",IF(OR(B14="",C14="",D14="",E14="",F14="",G14="",H14="",I14="",L14=""),"Missing Required Input",IF(OR(COUNTIF('Assets'!$K$5:$K$104,H14)=0,COUNTIF('Assets'!$K$5:$K$104,I14)=0),"Unknown Location",IF(H14=I14,"Origin Equals Destination",IF(AND(OR(L14="Assigned",L14="In Progress",L14="Held",L14="Completed"),OR(J14="",K14="",M14="")),"Missing Assignment Details",IF(AND(OR(L14="In Progress",L14="Held",L14="Completed"),N14=""),"Missing Start Time",IF(AND(L14="Completed",O14=""),"Missing Completion Time",IF(AND(M14&lt;&gt;"",B14&lt;&gt;"",M14&lt;B14),"Check Assigned Time",IF(AND(N14&lt;&gt;"",M14&lt;&gt;"",N14&lt;M14),"Check Start Time",IF(AND(O14&lt;&gt;"",N14&lt;&gt;"",O14&lt;N14),"Check Completion Time",IF(AND(L14="Held",OR(U14="",U14="None")),"Missing Delay Reason",IF(OR(AND(J14&lt;&gt;"",COUNTIF('Assets'!$F$5:$F$104,J14)=0),AND(K14&lt;&gt;"",COUNTIF('Assets'!$A$5:$A$104,K14)=0)),"Unknown Resource","OK")))))))))))))),"Check Formula")</f>
        <v/>
      </c>
    </row>
    <row r="15" ht="22" customHeight="1">
      <c r="A15" s="30" t="inlineStr">
        <is>
          <t>YM-1010</t>
        </is>
      </c>
      <c r="B15" s="55" t="n">
        <v>46272.83333333334</v>
      </c>
      <c r="C15" s="32" t="inlineStr">
        <is>
          <t>High</t>
        </is>
      </c>
      <c r="D15" s="32" t="inlineStr">
        <is>
          <t>Dock-to-Yard</t>
        </is>
      </c>
      <c r="E15" s="30" t="inlineStr">
        <is>
          <t>TRL-34802</t>
        </is>
      </c>
      <c r="F15" s="32" t="inlineStr">
        <is>
          <t>Werner</t>
        </is>
      </c>
      <c r="G15" s="32" t="inlineStr">
        <is>
          <t>Loaded</t>
        </is>
      </c>
      <c r="H15" s="32" t="inlineStr">
        <is>
          <t>Door 7</t>
        </is>
      </c>
      <c r="I15" s="32" t="inlineStr">
        <is>
          <t>Outbound Row A</t>
        </is>
      </c>
      <c r="J15" s="32" t="inlineStr">
        <is>
          <t>Kevin Brooks</t>
        </is>
      </c>
      <c r="K15" s="32" t="inlineStr">
        <is>
          <t>YT-02</t>
        </is>
      </c>
      <c r="L15" s="32" t="inlineStr">
        <is>
          <t>Completed</t>
        </is>
      </c>
      <c r="M15" s="55" t="n">
        <v>46272.83541666667</v>
      </c>
      <c r="N15" s="55" t="n">
        <v>46272.83680555555</v>
      </c>
      <c r="O15" s="55" t="n">
        <v>46272.85416666666</v>
      </c>
      <c r="P15" s="33">
        <f>IF(OR(A15="",B15=""),"",IF(M15&lt;&gt;"",IFERROR(ROUND((M15-B15)*1440,0),""),IF(OR(L15="Requested",L15="Assigned",L15="In Progress",L15="Held"),IFERROR(ROUND((NOW()-B15)*1440,0),""),"")))</f>
        <v/>
      </c>
      <c r="Q15" s="33">
        <f>IF(OR(A15="",N15=""),"",IF(O15&lt;&gt;"",IFERROR(ROUND((O15-N15)*1440,0),""),IF(OR(L15="In Progress",L15="Held"),IFERROR(ROUND((NOW()-N15)*1440,0),""),"")))</f>
        <v/>
      </c>
      <c r="R15" s="33">
        <f>IF(OR(A15="",B15=""),"",IF(O15&lt;&gt;"",IFERROR(ROUND((O15-B15)*1440,0),""),IF(L15="Canceled","",IF(OR(L15="Requested",L15="Assigned",L15="In Progress",L15="Held"),IFERROR(ROUND((NOW()-B15)*1440,0),""),""))))</f>
        <v/>
      </c>
      <c r="S15" s="33">
        <f>IF(A15="","",IFERROR(VLOOKUP(C15,'Settings'!$A$11:$B$14,2,FALSE),""))</f>
        <v/>
      </c>
      <c r="T15" s="34">
        <f>IF(A15="","",IF(L15="Canceled","N/A",IF(OR(L15="",R15="",S15=""),"",IF(R15&lt;=S15,IF(L15="Completed","Met","Open - On Track"),IF(L15="Completed","Missed","Open - Overdue")))))</f>
        <v/>
      </c>
      <c r="U15" s="32" t="inlineStr">
        <is>
          <t>None</t>
        </is>
      </c>
      <c r="V15" s="32" t="inlineStr">
        <is>
          <t>Staged for afternoon departure.</t>
        </is>
      </c>
      <c r="W15" s="56">
        <f>IF(OR(A15="",Q15=""),"",IFERROR(ROUND(Q15/60*'Settings'!$B$4,2),""))</f>
        <v/>
      </c>
      <c r="X15" s="34">
        <f>IFERROR(IF(A15="","",IF(COUNTIF($A$6:$A$305,A15)&gt;1,"Duplicate Move ID",IF(OR(B15="",C15="",D15="",E15="",F15="",G15="",H15="",I15="",L15=""),"Missing Required Input",IF(OR(COUNTIF('Assets'!$K$5:$K$104,H15)=0,COUNTIF('Assets'!$K$5:$K$104,I15)=0),"Unknown Location",IF(H15=I15,"Origin Equals Destination",IF(AND(OR(L15="Assigned",L15="In Progress",L15="Held",L15="Completed"),OR(J15="",K15="",M15="")),"Missing Assignment Details",IF(AND(OR(L15="In Progress",L15="Held",L15="Completed"),N15=""),"Missing Start Time",IF(AND(L15="Completed",O15=""),"Missing Completion Time",IF(AND(M15&lt;&gt;"",B15&lt;&gt;"",M15&lt;B15),"Check Assigned Time",IF(AND(N15&lt;&gt;"",M15&lt;&gt;"",N15&lt;M15),"Check Start Time",IF(AND(O15&lt;&gt;"",N15&lt;&gt;"",O15&lt;N15),"Check Completion Time",IF(AND(L15="Held",OR(U15="",U15="None")),"Missing Delay Reason",IF(OR(AND(J15&lt;&gt;"",COUNTIF('Assets'!$F$5:$F$104,J15)=0),AND(K15&lt;&gt;"",COUNTIF('Assets'!$A$5:$A$104,K15)=0)),"Unknown Resource","OK")))))))))))))),"Check Formula")</f>
        <v/>
      </c>
    </row>
    <row r="16" ht="22" customHeight="1">
      <c r="A16" s="24" t="n"/>
      <c r="B16" s="53" t="n"/>
      <c r="C16" s="26" t="n"/>
      <c r="D16" s="26" t="n"/>
      <c r="E16" s="24" t="n"/>
      <c r="F16" s="26" t="n"/>
      <c r="G16" s="26" t="n"/>
      <c r="H16" s="26" t="n"/>
      <c r="I16" s="26" t="n"/>
      <c r="J16" s="26" t="n"/>
      <c r="K16" s="26" t="n"/>
      <c r="L16" s="26" t="n"/>
      <c r="M16" s="53" t="n"/>
      <c r="N16" s="53" t="n"/>
      <c r="O16" s="53" t="n"/>
      <c r="P16" s="27">
        <f>IF(OR(A16="",B16=""),"",IF(M16&lt;&gt;"",IFERROR(ROUND((M16-B16)*1440,0),""),IF(OR(L16="Requested",L16="Assigned",L16="In Progress",L16="Held"),IFERROR(ROUND((NOW()-B16)*1440,0),""),"")))</f>
        <v/>
      </c>
      <c r="Q16" s="27">
        <f>IF(OR(A16="",N16=""),"",IF(O16&lt;&gt;"",IFERROR(ROUND((O16-N16)*1440,0),""),IF(OR(L16="In Progress",L16="Held"),IFERROR(ROUND((NOW()-N16)*1440,0),""),"")))</f>
        <v/>
      </c>
      <c r="R16" s="27">
        <f>IF(OR(A16="",B16=""),"",IF(O16&lt;&gt;"",IFERROR(ROUND((O16-B16)*1440,0),""),IF(L16="Canceled","",IF(OR(L16="Requested",L16="Assigned",L16="In Progress",L16="Held"),IFERROR(ROUND((NOW()-B16)*1440,0),""),""))))</f>
        <v/>
      </c>
      <c r="S16" s="27">
        <f>IF(A16="","",IFERROR(VLOOKUP(C16,'Settings'!$A$11:$B$14,2,FALSE),""))</f>
        <v/>
      </c>
      <c r="T16" s="28">
        <f>IF(A16="","",IF(L16="Canceled","N/A",IF(OR(L16="",R16="",S16=""),"",IF(R16&lt;=S16,IF(L16="Completed","Met","Open - On Track"),IF(L16="Completed","Missed","Open - Overdue")))))</f>
        <v/>
      </c>
      <c r="U16" s="26" t="n"/>
      <c r="V16" s="26" t="n"/>
      <c r="W16" s="54">
        <f>IF(OR(A16="",Q16=""),"",IFERROR(ROUND(Q16/60*'Settings'!$B$4,2),""))</f>
        <v/>
      </c>
      <c r="X16" s="28">
        <f>IFERROR(IF(A16="","",IF(COUNTIF($A$6:$A$305,A16)&gt;1,"Duplicate Move ID",IF(OR(B16="",C16="",D16="",E16="",F16="",G16="",H16="",I16="",L16=""),"Missing Required Input",IF(OR(COUNTIF('Assets'!$K$5:$K$104,H16)=0,COUNTIF('Assets'!$K$5:$K$104,I16)=0),"Unknown Location",IF(H16=I16,"Origin Equals Destination",IF(AND(OR(L16="Assigned",L16="In Progress",L16="Held",L16="Completed"),OR(J16="",K16="",M16="")),"Missing Assignment Details",IF(AND(OR(L16="In Progress",L16="Held",L16="Completed"),N16=""),"Missing Start Time",IF(AND(L16="Completed",O16=""),"Missing Completion Time",IF(AND(M16&lt;&gt;"",B16&lt;&gt;"",M16&lt;B16),"Check Assigned Time",IF(AND(N16&lt;&gt;"",M16&lt;&gt;"",N16&lt;M16),"Check Start Time",IF(AND(O16&lt;&gt;"",N16&lt;&gt;"",O16&lt;N16),"Check Completion Time",IF(AND(L16="Held",OR(U16="",U16="None")),"Missing Delay Reason",IF(OR(AND(J16&lt;&gt;"",COUNTIF('Assets'!$F$5:$F$104,J16)=0),AND(K16&lt;&gt;"",COUNTIF('Assets'!$A$5:$A$104,K16)=0)),"Unknown Resource","OK")))))))))))))),"Check Formula")</f>
        <v/>
      </c>
    </row>
    <row r="17" ht="22" customHeight="1">
      <c r="A17" s="30" t="n"/>
      <c r="B17" s="55" t="n"/>
      <c r="C17" s="32" t="n"/>
      <c r="D17" s="32" t="n"/>
      <c r="E17" s="30" t="n"/>
      <c r="F17" s="32" t="n"/>
      <c r="G17" s="32" t="n"/>
      <c r="H17" s="32" t="n"/>
      <c r="I17" s="32" t="n"/>
      <c r="J17" s="32" t="n"/>
      <c r="K17" s="32" t="n"/>
      <c r="L17" s="32" t="n"/>
      <c r="M17" s="55" t="n"/>
      <c r="N17" s="55" t="n"/>
      <c r="O17" s="55" t="n"/>
      <c r="P17" s="33">
        <f>IF(OR(A17="",B17=""),"",IF(M17&lt;&gt;"",IFERROR(ROUND((M17-B17)*1440,0),""),IF(OR(L17="Requested",L17="Assigned",L17="In Progress",L17="Held"),IFERROR(ROUND((NOW()-B17)*1440,0),""),"")))</f>
        <v/>
      </c>
      <c r="Q17" s="33">
        <f>IF(OR(A17="",N17=""),"",IF(O17&lt;&gt;"",IFERROR(ROUND((O17-N17)*1440,0),""),IF(OR(L17="In Progress",L17="Held"),IFERROR(ROUND((NOW()-N17)*1440,0),""),"")))</f>
        <v/>
      </c>
      <c r="R17" s="33">
        <f>IF(OR(A17="",B17=""),"",IF(O17&lt;&gt;"",IFERROR(ROUND((O17-B17)*1440,0),""),IF(L17="Canceled","",IF(OR(L17="Requested",L17="Assigned",L17="In Progress",L17="Held"),IFERROR(ROUND((NOW()-B17)*1440,0),""),""))))</f>
        <v/>
      </c>
      <c r="S17" s="33">
        <f>IF(A17="","",IFERROR(VLOOKUP(C17,'Settings'!$A$11:$B$14,2,FALSE),""))</f>
        <v/>
      </c>
      <c r="T17" s="34">
        <f>IF(A17="","",IF(L17="Canceled","N/A",IF(OR(L17="",R17="",S17=""),"",IF(R17&lt;=S17,IF(L17="Completed","Met","Open - On Track"),IF(L17="Completed","Missed","Open - Overdue")))))</f>
        <v/>
      </c>
      <c r="U17" s="32" t="n"/>
      <c r="V17" s="32" t="n"/>
      <c r="W17" s="56">
        <f>IF(OR(A17="",Q17=""),"",IFERROR(ROUND(Q17/60*'Settings'!$B$4,2),""))</f>
        <v/>
      </c>
      <c r="X17" s="34">
        <f>IFERROR(IF(A17="","",IF(COUNTIF($A$6:$A$305,A17)&gt;1,"Duplicate Move ID",IF(OR(B17="",C17="",D17="",E17="",F17="",G17="",H17="",I17="",L17=""),"Missing Required Input",IF(OR(COUNTIF('Assets'!$K$5:$K$104,H17)=0,COUNTIF('Assets'!$K$5:$K$104,I17)=0),"Unknown Location",IF(H17=I17,"Origin Equals Destination",IF(AND(OR(L17="Assigned",L17="In Progress",L17="Held",L17="Completed"),OR(J17="",K17="",M17="")),"Missing Assignment Details",IF(AND(OR(L17="In Progress",L17="Held",L17="Completed"),N17=""),"Missing Start Time",IF(AND(L17="Completed",O17=""),"Missing Completion Time",IF(AND(M17&lt;&gt;"",B17&lt;&gt;"",M17&lt;B17),"Check Assigned Time",IF(AND(N17&lt;&gt;"",M17&lt;&gt;"",N17&lt;M17),"Check Start Time",IF(AND(O17&lt;&gt;"",N17&lt;&gt;"",O17&lt;N17),"Check Completion Time",IF(AND(L17="Held",OR(U17="",U17="None")),"Missing Delay Reason",IF(OR(AND(J17&lt;&gt;"",COUNTIF('Assets'!$F$5:$F$104,J17)=0),AND(K17&lt;&gt;"",COUNTIF('Assets'!$A$5:$A$104,K17)=0)),"Unknown Resource","OK")))))))))))))),"Check Formula")</f>
        <v/>
      </c>
    </row>
    <row r="18" ht="22" customHeight="1">
      <c r="A18" s="24" t="n"/>
      <c r="B18" s="53" t="n"/>
      <c r="C18" s="26" t="n"/>
      <c r="D18" s="26" t="n"/>
      <c r="E18" s="24" t="n"/>
      <c r="F18" s="26" t="n"/>
      <c r="G18" s="26" t="n"/>
      <c r="H18" s="26" t="n"/>
      <c r="I18" s="26" t="n"/>
      <c r="J18" s="26" t="n"/>
      <c r="K18" s="26" t="n"/>
      <c r="L18" s="26" t="n"/>
      <c r="M18" s="53" t="n"/>
      <c r="N18" s="53" t="n"/>
      <c r="O18" s="53" t="n"/>
      <c r="P18" s="27">
        <f>IF(OR(A18="",B18=""),"",IF(M18&lt;&gt;"",IFERROR(ROUND((M18-B18)*1440,0),""),IF(OR(L18="Requested",L18="Assigned",L18="In Progress",L18="Held"),IFERROR(ROUND((NOW()-B18)*1440,0),""),"")))</f>
        <v/>
      </c>
      <c r="Q18" s="27">
        <f>IF(OR(A18="",N18=""),"",IF(O18&lt;&gt;"",IFERROR(ROUND((O18-N18)*1440,0),""),IF(OR(L18="In Progress",L18="Held"),IFERROR(ROUND((NOW()-N18)*1440,0),""),"")))</f>
        <v/>
      </c>
      <c r="R18" s="27">
        <f>IF(OR(A18="",B18=""),"",IF(O18&lt;&gt;"",IFERROR(ROUND((O18-B18)*1440,0),""),IF(L18="Canceled","",IF(OR(L18="Requested",L18="Assigned",L18="In Progress",L18="Held"),IFERROR(ROUND((NOW()-B18)*1440,0),""),""))))</f>
        <v/>
      </c>
      <c r="S18" s="27">
        <f>IF(A18="","",IFERROR(VLOOKUP(C18,'Settings'!$A$11:$B$14,2,FALSE),""))</f>
        <v/>
      </c>
      <c r="T18" s="28">
        <f>IF(A18="","",IF(L18="Canceled","N/A",IF(OR(L18="",R18="",S18=""),"",IF(R18&lt;=S18,IF(L18="Completed","Met","Open - On Track"),IF(L18="Completed","Missed","Open - Overdue")))))</f>
        <v/>
      </c>
      <c r="U18" s="26" t="n"/>
      <c r="V18" s="26" t="n"/>
      <c r="W18" s="54">
        <f>IF(OR(A18="",Q18=""),"",IFERROR(ROUND(Q18/60*'Settings'!$B$4,2),""))</f>
        <v/>
      </c>
      <c r="X18" s="28">
        <f>IFERROR(IF(A18="","",IF(COUNTIF($A$6:$A$305,A18)&gt;1,"Duplicate Move ID",IF(OR(B18="",C18="",D18="",E18="",F18="",G18="",H18="",I18="",L18=""),"Missing Required Input",IF(OR(COUNTIF('Assets'!$K$5:$K$104,H18)=0,COUNTIF('Assets'!$K$5:$K$104,I18)=0),"Unknown Location",IF(H18=I18,"Origin Equals Destination",IF(AND(OR(L18="Assigned",L18="In Progress",L18="Held",L18="Completed"),OR(J18="",K18="",M18="")),"Missing Assignment Details",IF(AND(OR(L18="In Progress",L18="Held",L18="Completed"),N18=""),"Missing Start Time",IF(AND(L18="Completed",O18=""),"Missing Completion Time",IF(AND(M18&lt;&gt;"",B18&lt;&gt;"",M18&lt;B18),"Check Assigned Time",IF(AND(N18&lt;&gt;"",M18&lt;&gt;"",N18&lt;M18),"Check Start Time",IF(AND(O18&lt;&gt;"",N18&lt;&gt;"",O18&lt;N18),"Check Completion Time",IF(AND(L18="Held",OR(U18="",U18="None")),"Missing Delay Reason",IF(OR(AND(J18&lt;&gt;"",COUNTIF('Assets'!$F$5:$F$104,J18)=0),AND(K18&lt;&gt;"",COUNTIF('Assets'!$A$5:$A$104,K18)=0)),"Unknown Resource","OK")))))))))))))),"Check Formula")</f>
        <v/>
      </c>
    </row>
    <row r="19" ht="22" customHeight="1">
      <c r="A19" s="30" t="n"/>
      <c r="B19" s="55" t="n"/>
      <c r="C19" s="32" t="n"/>
      <c r="D19" s="32" t="n"/>
      <c r="E19" s="30" t="n"/>
      <c r="F19" s="32" t="n"/>
      <c r="G19" s="32" t="n"/>
      <c r="H19" s="32" t="n"/>
      <c r="I19" s="32" t="n"/>
      <c r="J19" s="32" t="n"/>
      <c r="K19" s="32" t="n"/>
      <c r="L19" s="32" t="n"/>
      <c r="M19" s="55" t="n"/>
      <c r="N19" s="55" t="n"/>
      <c r="O19" s="55" t="n"/>
      <c r="P19" s="33">
        <f>IF(OR(A19="",B19=""),"",IF(M19&lt;&gt;"",IFERROR(ROUND((M19-B19)*1440,0),""),IF(OR(L19="Requested",L19="Assigned",L19="In Progress",L19="Held"),IFERROR(ROUND((NOW()-B19)*1440,0),""),"")))</f>
        <v/>
      </c>
      <c r="Q19" s="33">
        <f>IF(OR(A19="",N19=""),"",IF(O19&lt;&gt;"",IFERROR(ROUND((O19-N19)*1440,0),""),IF(OR(L19="In Progress",L19="Held"),IFERROR(ROUND((NOW()-N19)*1440,0),""),"")))</f>
        <v/>
      </c>
      <c r="R19" s="33">
        <f>IF(OR(A19="",B19=""),"",IF(O19&lt;&gt;"",IFERROR(ROUND((O19-B19)*1440,0),""),IF(L19="Canceled","",IF(OR(L19="Requested",L19="Assigned",L19="In Progress",L19="Held"),IFERROR(ROUND((NOW()-B19)*1440,0),""),""))))</f>
        <v/>
      </c>
      <c r="S19" s="33">
        <f>IF(A19="","",IFERROR(VLOOKUP(C19,'Settings'!$A$11:$B$14,2,FALSE),""))</f>
        <v/>
      </c>
      <c r="T19" s="34">
        <f>IF(A19="","",IF(L19="Canceled","N/A",IF(OR(L19="",R19="",S19=""),"",IF(R19&lt;=S19,IF(L19="Completed","Met","Open - On Track"),IF(L19="Completed","Missed","Open - Overdue")))))</f>
        <v/>
      </c>
      <c r="U19" s="32" t="n"/>
      <c r="V19" s="32" t="n"/>
      <c r="W19" s="56">
        <f>IF(OR(A19="",Q19=""),"",IFERROR(ROUND(Q19/60*'Settings'!$B$4,2),""))</f>
        <v/>
      </c>
      <c r="X19" s="34">
        <f>IFERROR(IF(A19="","",IF(COUNTIF($A$6:$A$305,A19)&gt;1,"Duplicate Move ID",IF(OR(B19="",C19="",D19="",E19="",F19="",G19="",H19="",I19="",L19=""),"Missing Required Input",IF(OR(COUNTIF('Assets'!$K$5:$K$104,H19)=0,COUNTIF('Assets'!$K$5:$K$104,I19)=0),"Unknown Location",IF(H19=I19,"Origin Equals Destination",IF(AND(OR(L19="Assigned",L19="In Progress",L19="Held",L19="Completed"),OR(J19="",K19="",M19="")),"Missing Assignment Details",IF(AND(OR(L19="In Progress",L19="Held",L19="Completed"),N19=""),"Missing Start Time",IF(AND(L19="Completed",O19=""),"Missing Completion Time",IF(AND(M19&lt;&gt;"",B19&lt;&gt;"",M19&lt;B19),"Check Assigned Time",IF(AND(N19&lt;&gt;"",M19&lt;&gt;"",N19&lt;M19),"Check Start Time",IF(AND(O19&lt;&gt;"",N19&lt;&gt;"",O19&lt;N19),"Check Completion Time",IF(AND(L19="Held",OR(U19="",U19="None")),"Missing Delay Reason",IF(OR(AND(J19&lt;&gt;"",COUNTIF('Assets'!$F$5:$F$104,J19)=0),AND(K19&lt;&gt;"",COUNTIF('Assets'!$A$5:$A$104,K19)=0)),"Unknown Resource","OK")))))))))))))),"Check Formula")</f>
        <v/>
      </c>
    </row>
    <row r="20" ht="22" customHeight="1">
      <c r="A20" s="24" t="n"/>
      <c r="B20" s="53" t="n"/>
      <c r="C20" s="26" t="n"/>
      <c r="D20" s="26" t="n"/>
      <c r="E20" s="24" t="n"/>
      <c r="F20" s="26" t="n"/>
      <c r="G20" s="26" t="n"/>
      <c r="H20" s="26" t="n"/>
      <c r="I20" s="26" t="n"/>
      <c r="J20" s="26" t="n"/>
      <c r="K20" s="26" t="n"/>
      <c r="L20" s="26" t="n"/>
      <c r="M20" s="53" t="n"/>
      <c r="N20" s="53" t="n"/>
      <c r="O20" s="53" t="n"/>
      <c r="P20" s="27">
        <f>IF(OR(A20="",B20=""),"",IF(M20&lt;&gt;"",IFERROR(ROUND((M20-B20)*1440,0),""),IF(OR(L20="Requested",L20="Assigned",L20="In Progress",L20="Held"),IFERROR(ROUND((NOW()-B20)*1440,0),""),"")))</f>
        <v/>
      </c>
      <c r="Q20" s="27">
        <f>IF(OR(A20="",N20=""),"",IF(O20&lt;&gt;"",IFERROR(ROUND((O20-N20)*1440,0),""),IF(OR(L20="In Progress",L20="Held"),IFERROR(ROUND((NOW()-N20)*1440,0),""),"")))</f>
        <v/>
      </c>
      <c r="R20" s="27">
        <f>IF(OR(A20="",B20=""),"",IF(O20&lt;&gt;"",IFERROR(ROUND((O20-B20)*1440,0),""),IF(L20="Canceled","",IF(OR(L20="Requested",L20="Assigned",L20="In Progress",L20="Held"),IFERROR(ROUND((NOW()-B20)*1440,0),""),""))))</f>
        <v/>
      </c>
      <c r="S20" s="27">
        <f>IF(A20="","",IFERROR(VLOOKUP(C20,'Settings'!$A$11:$B$14,2,FALSE),""))</f>
        <v/>
      </c>
      <c r="T20" s="28">
        <f>IF(A20="","",IF(L20="Canceled","N/A",IF(OR(L20="",R20="",S20=""),"",IF(R20&lt;=S20,IF(L20="Completed","Met","Open - On Track"),IF(L20="Completed","Missed","Open - Overdue")))))</f>
        <v/>
      </c>
      <c r="U20" s="26" t="n"/>
      <c r="V20" s="26" t="n"/>
      <c r="W20" s="54">
        <f>IF(OR(A20="",Q20=""),"",IFERROR(ROUND(Q20/60*'Settings'!$B$4,2),""))</f>
        <v/>
      </c>
      <c r="X20" s="28">
        <f>IFERROR(IF(A20="","",IF(COUNTIF($A$6:$A$305,A20)&gt;1,"Duplicate Move ID",IF(OR(B20="",C20="",D20="",E20="",F20="",G20="",H20="",I20="",L20=""),"Missing Required Input",IF(OR(COUNTIF('Assets'!$K$5:$K$104,H20)=0,COUNTIF('Assets'!$K$5:$K$104,I20)=0),"Unknown Location",IF(H20=I20,"Origin Equals Destination",IF(AND(OR(L20="Assigned",L20="In Progress",L20="Held",L20="Completed"),OR(J20="",K20="",M20="")),"Missing Assignment Details",IF(AND(OR(L20="In Progress",L20="Held",L20="Completed"),N20=""),"Missing Start Time",IF(AND(L20="Completed",O20=""),"Missing Completion Time",IF(AND(M20&lt;&gt;"",B20&lt;&gt;"",M20&lt;B20),"Check Assigned Time",IF(AND(N20&lt;&gt;"",M20&lt;&gt;"",N20&lt;M20),"Check Start Time",IF(AND(O20&lt;&gt;"",N20&lt;&gt;"",O20&lt;N20),"Check Completion Time",IF(AND(L20="Held",OR(U20="",U20="None")),"Missing Delay Reason",IF(OR(AND(J20&lt;&gt;"",COUNTIF('Assets'!$F$5:$F$104,J20)=0),AND(K20&lt;&gt;"",COUNTIF('Assets'!$A$5:$A$104,K20)=0)),"Unknown Resource","OK")))))))))))))),"Check Formula")</f>
        <v/>
      </c>
    </row>
    <row r="21" ht="22" customHeight="1">
      <c r="A21" s="30" t="n"/>
      <c r="B21" s="55" t="n"/>
      <c r="C21" s="32" t="n"/>
      <c r="D21" s="32" t="n"/>
      <c r="E21" s="30" t="n"/>
      <c r="F21" s="32" t="n"/>
      <c r="G21" s="32" t="n"/>
      <c r="H21" s="32" t="n"/>
      <c r="I21" s="32" t="n"/>
      <c r="J21" s="32" t="n"/>
      <c r="K21" s="32" t="n"/>
      <c r="L21" s="32" t="n"/>
      <c r="M21" s="55" t="n"/>
      <c r="N21" s="55" t="n"/>
      <c r="O21" s="55" t="n"/>
      <c r="P21" s="33">
        <f>IF(OR(A21="",B21=""),"",IF(M21&lt;&gt;"",IFERROR(ROUND((M21-B21)*1440,0),""),IF(OR(L21="Requested",L21="Assigned",L21="In Progress",L21="Held"),IFERROR(ROUND((NOW()-B21)*1440,0),""),"")))</f>
        <v/>
      </c>
      <c r="Q21" s="33">
        <f>IF(OR(A21="",N21=""),"",IF(O21&lt;&gt;"",IFERROR(ROUND((O21-N21)*1440,0),""),IF(OR(L21="In Progress",L21="Held"),IFERROR(ROUND((NOW()-N21)*1440,0),""),"")))</f>
        <v/>
      </c>
      <c r="R21" s="33">
        <f>IF(OR(A21="",B21=""),"",IF(O21&lt;&gt;"",IFERROR(ROUND((O21-B21)*1440,0),""),IF(L21="Canceled","",IF(OR(L21="Requested",L21="Assigned",L21="In Progress",L21="Held"),IFERROR(ROUND((NOW()-B21)*1440,0),""),""))))</f>
        <v/>
      </c>
      <c r="S21" s="33">
        <f>IF(A21="","",IFERROR(VLOOKUP(C21,'Settings'!$A$11:$B$14,2,FALSE),""))</f>
        <v/>
      </c>
      <c r="T21" s="34">
        <f>IF(A21="","",IF(L21="Canceled","N/A",IF(OR(L21="",R21="",S21=""),"",IF(R21&lt;=S21,IF(L21="Completed","Met","Open - On Track"),IF(L21="Completed","Missed","Open - Overdue")))))</f>
        <v/>
      </c>
      <c r="U21" s="32" t="n"/>
      <c r="V21" s="32" t="n"/>
      <c r="W21" s="56">
        <f>IF(OR(A21="",Q21=""),"",IFERROR(ROUND(Q21/60*'Settings'!$B$4,2),""))</f>
        <v/>
      </c>
      <c r="X21" s="34">
        <f>IFERROR(IF(A21="","",IF(COUNTIF($A$6:$A$305,A21)&gt;1,"Duplicate Move ID",IF(OR(B21="",C21="",D21="",E21="",F21="",G21="",H21="",I21="",L21=""),"Missing Required Input",IF(OR(COUNTIF('Assets'!$K$5:$K$104,H21)=0,COUNTIF('Assets'!$K$5:$K$104,I21)=0),"Unknown Location",IF(H21=I21,"Origin Equals Destination",IF(AND(OR(L21="Assigned",L21="In Progress",L21="Held",L21="Completed"),OR(J21="",K21="",M21="")),"Missing Assignment Details",IF(AND(OR(L21="In Progress",L21="Held",L21="Completed"),N21=""),"Missing Start Time",IF(AND(L21="Completed",O21=""),"Missing Completion Time",IF(AND(M21&lt;&gt;"",B21&lt;&gt;"",M21&lt;B21),"Check Assigned Time",IF(AND(N21&lt;&gt;"",M21&lt;&gt;"",N21&lt;M21),"Check Start Time",IF(AND(O21&lt;&gt;"",N21&lt;&gt;"",O21&lt;N21),"Check Completion Time",IF(AND(L21="Held",OR(U21="",U21="None")),"Missing Delay Reason",IF(OR(AND(J21&lt;&gt;"",COUNTIF('Assets'!$F$5:$F$104,J21)=0),AND(K21&lt;&gt;"",COUNTIF('Assets'!$A$5:$A$104,K21)=0)),"Unknown Resource","OK")))))))))))))),"Check Formula")</f>
        <v/>
      </c>
    </row>
    <row r="22" ht="22" customHeight="1">
      <c r="A22" s="24" t="n"/>
      <c r="B22" s="53" t="n"/>
      <c r="C22" s="26" t="n"/>
      <c r="D22" s="26" t="n"/>
      <c r="E22" s="24" t="n"/>
      <c r="F22" s="26" t="n"/>
      <c r="G22" s="26" t="n"/>
      <c r="H22" s="26" t="n"/>
      <c r="I22" s="26" t="n"/>
      <c r="J22" s="26" t="n"/>
      <c r="K22" s="26" t="n"/>
      <c r="L22" s="26" t="n"/>
      <c r="M22" s="53" t="n"/>
      <c r="N22" s="53" t="n"/>
      <c r="O22" s="53" t="n"/>
      <c r="P22" s="27">
        <f>IF(OR(A22="",B22=""),"",IF(M22&lt;&gt;"",IFERROR(ROUND((M22-B22)*1440,0),""),IF(OR(L22="Requested",L22="Assigned",L22="In Progress",L22="Held"),IFERROR(ROUND((NOW()-B22)*1440,0),""),"")))</f>
        <v/>
      </c>
      <c r="Q22" s="27">
        <f>IF(OR(A22="",N22=""),"",IF(O22&lt;&gt;"",IFERROR(ROUND((O22-N22)*1440,0),""),IF(OR(L22="In Progress",L22="Held"),IFERROR(ROUND((NOW()-N22)*1440,0),""),"")))</f>
        <v/>
      </c>
      <c r="R22" s="27">
        <f>IF(OR(A22="",B22=""),"",IF(O22&lt;&gt;"",IFERROR(ROUND((O22-B22)*1440,0),""),IF(L22="Canceled","",IF(OR(L22="Requested",L22="Assigned",L22="In Progress",L22="Held"),IFERROR(ROUND((NOW()-B22)*1440,0),""),""))))</f>
        <v/>
      </c>
      <c r="S22" s="27">
        <f>IF(A22="","",IFERROR(VLOOKUP(C22,'Settings'!$A$11:$B$14,2,FALSE),""))</f>
        <v/>
      </c>
      <c r="T22" s="28">
        <f>IF(A22="","",IF(L22="Canceled","N/A",IF(OR(L22="",R22="",S22=""),"",IF(R22&lt;=S22,IF(L22="Completed","Met","Open - On Track"),IF(L22="Completed","Missed","Open - Overdue")))))</f>
        <v/>
      </c>
      <c r="U22" s="26" t="n"/>
      <c r="V22" s="26" t="n"/>
      <c r="W22" s="54">
        <f>IF(OR(A22="",Q22=""),"",IFERROR(ROUND(Q22/60*'Settings'!$B$4,2),""))</f>
        <v/>
      </c>
      <c r="X22" s="28">
        <f>IFERROR(IF(A22="","",IF(COUNTIF($A$6:$A$305,A22)&gt;1,"Duplicate Move ID",IF(OR(B22="",C22="",D22="",E22="",F22="",G22="",H22="",I22="",L22=""),"Missing Required Input",IF(OR(COUNTIF('Assets'!$K$5:$K$104,H22)=0,COUNTIF('Assets'!$K$5:$K$104,I22)=0),"Unknown Location",IF(H22=I22,"Origin Equals Destination",IF(AND(OR(L22="Assigned",L22="In Progress",L22="Held",L22="Completed"),OR(J22="",K22="",M22="")),"Missing Assignment Details",IF(AND(OR(L22="In Progress",L22="Held",L22="Completed"),N22=""),"Missing Start Time",IF(AND(L22="Completed",O22=""),"Missing Completion Time",IF(AND(M22&lt;&gt;"",B22&lt;&gt;"",M22&lt;B22),"Check Assigned Time",IF(AND(N22&lt;&gt;"",M22&lt;&gt;"",N22&lt;M22),"Check Start Time",IF(AND(O22&lt;&gt;"",N22&lt;&gt;"",O22&lt;N22),"Check Completion Time",IF(AND(L22="Held",OR(U22="",U22="None")),"Missing Delay Reason",IF(OR(AND(J22&lt;&gt;"",COUNTIF('Assets'!$F$5:$F$104,J22)=0),AND(K22&lt;&gt;"",COUNTIF('Assets'!$A$5:$A$104,K22)=0)),"Unknown Resource","OK")))))))))))))),"Check Formula")</f>
        <v/>
      </c>
    </row>
    <row r="23" ht="22" customHeight="1">
      <c r="A23" s="30" t="n"/>
      <c r="B23" s="55" t="n"/>
      <c r="C23" s="32" t="n"/>
      <c r="D23" s="32" t="n"/>
      <c r="E23" s="30" t="n"/>
      <c r="F23" s="32" t="n"/>
      <c r="G23" s="32" t="n"/>
      <c r="H23" s="32" t="n"/>
      <c r="I23" s="32" t="n"/>
      <c r="J23" s="32" t="n"/>
      <c r="K23" s="32" t="n"/>
      <c r="L23" s="32" t="n"/>
      <c r="M23" s="55" t="n"/>
      <c r="N23" s="55" t="n"/>
      <c r="O23" s="55" t="n"/>
      <c r="P23" s="33">
        <f>IF(OR(A23="",B23=""),"",IF(M23&lt;&gt;"",IFERROR(ROUND((M23-B23)*1440,0),""),IF(OR(L23="Requested",L23="Assigned",L23="In Progress",L23="Held"),IFERROR(ROUND((NOW()-B23)*1440,0),""),"")))</f>
        <v/>
      </c>
      <c r="Q23" s="33">
        <f>IF(OR(A23="",N23=""),"",IF(O23&lt;&gt;"",IFERROR(ROUND((O23-N23)*1440,0),""),IF(OR(L23="In Progress",L23="Held"),IFERROR(ROUND((NOW()-N23)*1440,0),""),"")))</f>
        <v/>
      </c>
      <c r="R23" s="33">
        <f>IF(OR(A23="",B23=""),"",IF(O23&lt;&gt;"",IFERROR(ROUND((O23-B23)*1440,0),""),IF(L23="Canceled","",IF(OR(L23="Requested",L23="Assigned",L23="In Progress",L23="Held"),IFERROR(ROUND((NOW()-B23)*1440,0),""),""))))</f>
        <v/>
      </c>
      <c r="S23" s="33">
        <f>IF(A23="","",IFERROR(VLOOKUP(C23,'Settings'!$A$11:$B$14,2,FALSE),""))</f>
        <v/>
      </c>
      <c r="T23" s="34">
        <f>IF(A23="","",IF(L23="Canceled","N/A",IF(OR(L23="",R23="",S23=""),"",IF(R23&lt;=S23,IF(L23="Completed","Met","Open - On Track"),IF(L23="Completed","Missed","Open - Overdue")))))</f>
        <v/>
      </c>
      <c r="U23" s="32" t="n"/>
      <c r="V23" s="32" t="n"/>
      <c r="W23" s="56">
        <f>IF(OR(A23="",Q23=""),"",IFERROR(ROUND(Q23/60*'Settings'!$B$4,2),""))</f>
        <v/>
      </c>
      <c r="X23" s="34">
        <f>IFERROR(IF(A23="","",IF(COUNTIF($A$6:$A$305,A23)&gt;1,"Duplicate Move ID",IF(OR(B23="",C23="",D23="",E23="",F23="",G23="",H23="",I23="",L23=""),"Missing Required Input",IF(OR(COUNTIF('Assets'!$K$5:$K$104,H23)=0,COUNTIF('Assets'!$K$5:$K$104,I23)=0),"Unknown Location",IF(H23=I23,"Origin Equals Destination",IF(AND(OR(L23="Assigned",L23="In Progress",L23="Held",L23="Completed"),OR(J23="",K23="",M23="")),"Missing Assignment Details",IF(AND(OR(L23="In Progress",L23="Held",L23="Completed"),N23=""),"Missing Start Time",IF(AND(L23="Completed",O23=""),"Missing Completion Time",IF(AND(M23&lt;&gt;"",B23&lt;&gt;"",M23&lt;B23),"Check Assigned Time",IF(AND(N23&lt;&gt;"",M23&lt;&gt;"",N23&lt;M23),"Check Start Time",IF(AND(O23&lt;&gt;"",N23&lt;&gt;"",O23&lt;N23),"Check Completion Time",IF(AND(L23="Held",OR(U23="",U23="None")),"Missing Delay Reason",IF(OR(AND(J23&lt;&gt;"",COUNTIF('Assets'!$F$5:$F$104,J23)=0),AND(K23&lt;&gt;"",COUNTIF('Assets'!$A$5:$A$104,K23)=0)),"Unknown Resource","OK")))))))))))))),"Check Formula")</f>
        <v/>
      </c>
    </row>
    <row r="24" ht="22" customHeight="1">
      <c r="A24" s="24" t="n"/>
      <c r="B24" s="53" t="n"/>
      <c r="C24" s="26" t="n"/>
      <c r="D24" s="26" t="n"/>
      <c r="E24" s="24" t="n"/>
      <c r="F24" s="26" t="n"/>
      <c r="G24" s="26" t="n"/>
      <c r="H24" s="26" t="n"/>
      <c r="I24" s="26" t="n"/>
      <c r="J24" s="26" t="n"/>
      <c r="K24" s="26" t="n"/>
      <c r="L24" s="26" t="n"/>
      <c r="M24" s="53" t="n"/>
      <c r="N24" s="53" t="n"/>
      <c r="O24" s="53" t="n"/>
      <c r="P24" s="27">
        <f>IF(OR(A24="",B24=""),"",IF(M24&lt;&gt;"",IFERROR(ROUND((M24-B24)*1440,0),""),IF(OR(L24="Requested",L24="Assigned",L24="In Progress",L24="Held"),IFERROR(ROUND((NOW()-B24)*1440,0),""),"")))</f>
        <v/>
      </c>
      <c r="Q24" s="27">
        <f>IF(OR(A24="",N24=""),"",IF(O24&lt;&gt;"",IFERROR(ROUND((O24-N24)*1440,0),""),IF(OR(L24="In Progress",L24="Held"),IFERROR(ROUND((NOW()-N24)*1440,0),""),"")))</f>
        <v/>
      </c>
      <c r="R24" s="27">
        <f>IF(OR(A24="",B24=""),"",IF(O24&lt;&gt;"",IFERROR(ROUND((O24-B24)*1440,0),""),IF(L24="Canceled","",IF(OR(L24="Requested",L24="Assigned",L24="In Progress",L24="Held"),IFERROR(ROUND((NOW()-B24)*1440,0),""),""))))</f>
        <v/>
      </c>
      <c r="S24" s="27">
        <f>IF(A24="","",IFERROR(VLOOKUP(C24,'Settings'!$A$11:$B$14,2,FALSE),""))</f>
        <v/>
      </c>
      <c r="T24" s="28">
        <f>IF(A24="","",IF(L24="Canceled","N/A",IF(OR(L24="",R24="",S24=""),"",IF(R24&lt;=S24,IF(L24="Completed","Met","Open - On Track"),IF(L24="Completed","Missed","Open - Overdue")))))</f>
        <v/>
      </c>
      <c r="U24" s="26" t="n"/>
      <c r="V24" s="26" t="n"/>
      <c r="W24" s="54">
        <f>IF(OR(A24="",Q24=""),"",IFERROR(ROUND(Q24/60*'Settings'!$B$4,2),""))</f>
        <v/>
      </c>
      <c r="X24" s="28">
        <f>IFERROR(IF(A24="","",IF(COUNTIF($A$6:$A$305,A24)&gt;1,"Duplicate Move ID",IF(OR(B24="",C24="",D24="",E24="",F24="",G24="",H24="",I24="",L24=""),"Missing Required Input",IF(OR(COUNTIF('Assets'!$K$5:$K$104,H24)=0,COUNTIF('Assets'!$K$5:$K$104,I24)=0),"Unknown Location",IF(H24=I24,"Origin Equals Destination",IF(AND(OR(L24="Assigned",L24="In Progress",L24="Held",L24="Completed"),OR(J24="",K24="",M24="")),"Missing Assignment Details",IF(AND(OR(L24="In Progress",L24="Held",L24="Completed"),N24=""),"Missing Start Time",IF(AND(L24="Completed",O24=""),"Missing Completion Time",IF(AND(M24&lt;&gt;"",B24&lt;&gt;"",M24&lt;B24),"Check Assigned Time",IF(AND(N24&lt;&gt;"",M24&lt;&gt;"",N24&lt;M24),"Check Start Time",IF(AND(O24&lt;&gt;"",N24&lt;&gt;"",O24&lt;N24),"Check Completion Time",IF(AND(L24="Held",OR(U24="",U24="None")),"Missing Delay Reason",IF(OR(AND(J24&lt;&gt;"",COUNTIF('Assets'!$F$5:$F$104,J24)=0),AND(K24&lt;&gt;"",COUNTIF('Assets'!$A$5:$A$104,K24)=0)),"Unknown Resource","OK")))))))))))))),"Check Formula")</f>
        <v/>
      </c>
    </row>
    <row r="25" ht="22" customHeight="1">
      <c r="A25" s="30" t="n"/>
      <c r="B25" s="55" t="n"/>
      <c r="C25" s="32" t="n"/>
      <c r="D25" s="32" t="n"/>
      <c r="E25" s="30" t="n"/>
      <c r="F25" s="32" t="n"/>
      <c r="G25" s="32" t="n"/>
      <c r="H25" s="32" t="n"/>
      <c r="I25" s="32" t="n"/>
      <c r="J25" s="32" t="n"/>
      <c r="K25" s="32" t="n"/>
      <c r="L25" s="32" t="n"/>
      <c r="M25" s="55" t="n"/>
      <c r="N25" s="55" t="n"/>
      <c r="O25" s="55" t="n"/>
      <c r="P25" s="33">
        <f>IF(OR(A25="",B25=""),"",IF(M25&lt;&gt;"",IFERROR(ROUND((M25-B25)*1440,0),""),IF(OR(L25="Requested",L25="Assigned",L25="In Progress",L25="Held"),IFERROR(ROUND((NOW()-B25)*1440,0),""),"")))</f>
        <v/>
      </c>
      <c r="Q25" s="33">
        <f>IF(OR(A25="",N25=""),"",IF(O25&lt;&gt;"",IFERROR(ROUND((O25-N25)*1440,0),""),IF(OR(L25="In Progress",L25="Held"),IFERROR(ROUND((NOW()-N25)*1440,0),""),"")))</f>
        <v/>
      </c>
      <c r="R25" s="33">
        <f>IF(OR(A25="",B25=""),"",IF(O25&lt;&gt;"",IFERROR(ROUND((O25-B25)*1440,0),""),IF(L25="Canceled","",IF(OR(L25="Requested",L25="Assigned",L25="In Progress",L25="Held"),IFERROR(ROUND((NOW()-B25)*1440,0),""),""))))</f>
        <v/>
      </c>
      <c r="S25" s="33">
        <f>IF(A25="","",IFERROR(VLOOKUP(C25,'Settings'!$A$11:$B$14,2,FALSE),""))</f>
        <v/>
      </c>
      <c r="T25" s="34">
        <f>IF(A25="","",IF(L25="Canceled","N/A",IF(OR(L25="",R25="",S25=""),"",IF(R25&lt;=S25,IF(L25="Completed","Met","Open - On Track"),IF(L25="Completed","Missed","Open - Overdue")))))</f>
        <v/>
      </c>
      <c r="U25" s="32" t="n"/>
      <c r="V25" s="32" t="n"/>
      <c r="W25" s="56">
        <f>IF(OR(A25="",Q25=""),"",IFERROR(ROUND(Q25/60*'Settings'!$B$4,2),""))</f>
        <v/>
      </c>
      <c r="X25" s="34">
        <f>IFERROR(IF(A25="","",IF(COUNTIF($A$6:$A$305,A25)&gt;1,"Duplicate Move ID",IF(OR(B25="",C25="",D25="",E25="",F25="",G25="",H25="",I25="",L25=""),"Missing Required Input",IF(OR(COUNTIF('Assets'!$K$5:$K$104,H25)=0,COUNTIF('Assets'!$K$5:$K$104,I25)=0),"Unknown Location",IF(H25=I25,"Origin Equals Destination",IF(AND(OR(L25="Assigned",L25="In Progress",L25="Held",L25="Completed"),OR(J25="",K25="",M25="")),"Missing Assignment Details",IF(AND(OR(L25="In Progress",L25="Held",L25="Completed"),N25=""),"Missing Start Time",IF(AND(L25="Completed",O25=""),"Missing Completion Time",IF(AND(M25&lt;&gt;"",B25&lt;&gt;"",M25&lt;B25),"Check Assigned Time",IF(AND(N25&lt;&gt;"",M25&lt;&gt;"",N25&lt;M25),"Check Start Time",IF(AND(O25&lt;&gt;"",N25&lt;&gt;"",O25&lt;N25),"Check Completion Time",IF(AND(L25="Held",OR(U25="",U25="None")),"Missing Delay Reason",IF(OR(AND(J25&lt;&gt;"",COUNTIF('Assets'!$F$5:$F$104,J25)=0),AND(K25&lt;&gt;"",COUNTIF('Assets'!$A$5:$A$104,K25)=0)),"Unknown Resource","OK")))))))))))))),"Check Formula")</f>
        <v/>
      </c>
    </row>
    <row r="26" ht="22" customHeight="1">
      <c r="A26" s="24" t="n"/>
      <c r="B26" s="53" t="n"/>
      <c r="C26" s="26" t="n"/>
      <c r="D26" s="26" t="n"/>
      <c r="E26" s="24" t="n"/>
      <c r="F26" s="26" t="n"/>
      <c r="G26" s="26" t="n"/>
      <c r="H26" s="26" t="n"/>
      <c r="I26" s="26" t="n"/>
      <c r="J26" s="26" t="n"/>
      <c r="K26" s="26" t="n"/>
      <c r="L26" s="26" t="n"/>
      <c r="M26" s="53" t="n"/>
      <c r="N26" s="53" t="n"/>
      <c r="O26" s="53" t="n"/>
      <c r="P26" s="27">
        <f>IF(OR(A26="",B26=""),"",IF(M26&lt;&gt;"",IFERROR(ROUND((M26-B26)*1440,0),""),IF(OR(L26="Requested",L26="Assigned",L26="In Progress",L26="Held"),IFERROR(ROUND((NOW()-B26)*1440,0),""),"")))</f>
        <v/>
      </c>
      <c r="Q26" s="27">
        <f>IF(OR(A26="",N26=""),"",IF(O26&lt;&gt;"",IFERROR(ROUND((O26-N26)*1440,0),""),IF(OR(L26="In Progress",L26="Held"),IFERROR(ROUND((NOW()-N26)*1440,0),""),"")))</f>
        <v/>
      </c>
      <c r="R26" s="27">
        <f>IF(OR(A26="",B26=""),"",IF(O26&lt;&gt;"",IFERROR(ROUND((O26-B26)*1440,0),""),IF(L26="Canceled","",IF(OR(L26="Requested",L26="Assigned",L26="In Progress",L26="Held"),IFERROR(ROUND((NOW()-B26)*1440,0),""),""))))</f>
        <v/>
      </c>
      <c r="S26" s="27">
        <f>IF(A26="","",IFERROR(VLOOKUP(C26,'Settings'!$A$11:$B$14,2,FALSE),""))</f>
        <v/>
      </c>
      <c r="T26" s="28">
        <f>IF(A26="","",IF(L26="Canceled","N/A",IF(OR(L26="",R26="",S26=""),"",IF(R26&lt;=S26,IF(L26="Completed","Met","Open - On Track"),IF(L26="Completed","Missed","Open - Overdue")))))</f>
        <v/>
      </c>
      <c r="U26" s="26" t="n"/>
      <c r="V26" s="26" t="n"/>
      <c r="W26" s="54">
        <f>IF(OR(A26="",Q26=""),"",IFERROR(ROUND(Q26/60*'Settings'!$B$4,2),""))</f>
        <v/>
      </c>
      <c r="X26" s="28">
        <f>IFERROR(IF(A26="","",IF(COUNTIF($A$6:$A$305,A26)&gt;1,"Duplicate Move ID",IF(OR(B26="",C26="",D26="",E26="",F26="",G26="",H26="",I26="",L26=""),"Missing Required Input",IF(OR(COUNTIF('Assets'!$K$5:$K$104,H26)=0,COUNTIF('Assets'!$K$5:$K$104,I26)=0),"Unknown Location",IF(H26=I26,"Origin Equals Destination",IF(AND(OR(L26="Assigned",L26="In Progress",L26="Held",L26="Completed"),OR(J26="",K26="",M26="")),"Missing Assignment Details",IF(AND(OR(L26="In Progress",L26="Held",L26="Completed"),N26=""),"Missing Start Time",IF(AND(L26="Completed",O26=""),"Missing Completion Time",IF(AND(M26&lt;&gt;"",B26&lt;&gt;"",M26&lt;B26),"Check Assigned Time",IF(AND(N26&lt;&gt;"",M26&lt;&gt;"",N26&lt;M26),"Check Start Time",IF(AND(O26&lt;&gt;"",N26&lt;&gt;"",O26&lt;N26),"Check Completion Time",IF(AND(L26="Held",OR(U26="",U26="None")),"Missing Delay Reason",IF(OR(AND(J26&lt;&gt;"",COUNTIF('Assets'!$F$5:$F$104,J26)=0),AND(K26&lt;&gt;"",COUNTIF('Assets'!$A$5:$A$104,K26)=0)),"Unknown Resource","OK")))))))))))))),"Check Formula")</f>
        <v/>
      </c>
    </row>
    <row r="27" ht="22" customHeight="1">
      <c r="A27" s="30" t="n"/>
      <c r="B27" s="55" t="n"/>
      <c r="C27" s="32" t="n"/>
      <c r="D27" s="32" t="n"/>
      <c r="E27" s="30" t="n"/>
      <c r="F27" s="32" t="n"/>
      <c r="G27" s="32" t="n"/>
      <c r="H27" s="32" t="n"/>
      <c r="I27" s="32" t="n"/>
      <c r="J27" s="32" t="n"/>
      <c r="K27" s="32" t="n"/>
      <c r="L27" s="32" t="n"/>
      <c r="M27" s="55" t="n"/>
      <c r="N27" s="55" t="n"/>
      <c r="O27" s="55" t="n"/>
      <c r="P27" s="33">
        <f>IF(OR(A27="",B27=""),"",IF(M27&lt;&gt;"",IFERROR(ROUND((M27-B27)*1440,0),""),IF(OR(L27="Requested",L27="Assigned",L27="In Progress",L27="Held"),IFERROR(ROUND((NOW()-B27)*1440,0),""),"")))</f>
        <v/>
      </c>
      <c r="Q27" s="33">
        <f>IF(OR(A27="",N27=""),"",IF(O27&lt;&gt;"",IFERROR(ROUND((O27-N27)*1440,0),""),IF(OR(L27="In Progress",L27="Held"),IFERROR(ROUND((NOW()-N27)*1440,0),""),"")))</f>
        <v/>
      </c>
      <c r="R27" s="33">
        <f>IF(OR(A27="",B27=""),"",IF(O27&lt;&gt;"",IFERROR(ROUND((O27-B27)*1440,0),""),IF(L27="Canceled","",IF(OR(L27="Requested",L27="Assigned",L27="In Progress",L27="Held"),IFERROR(ROUND((NOW()-B27)*1440,0),""),""))))</f>
        <v/>
      </c>
      <c r="S27" s="33">
        <f>IF(A27="","",IFERROR(VLOOKUP(C27,'Settings'!$A$11:$B$14,2,FALSE),""))</f>
        <v/>
      </c>
      <c r="T27" s="34">
        <f>IF(A27="","",IF(L27="Canceled","N/A",IF(OR(L27="",R27="",S27=""),"",IF(R27&lt;=S27,IF(L27="Completed","Met","Open - On Track"),IF(L27="Completed","Missed","Open - Overdue")))))</f>
        <v/>
      </c>
      <c r="U27" s="32" t="n"/>
      <c r="V27" s="32" t="n"/>
      <c r="W27" s="56">
        <f>IF(OR(A27="",Q27=""),"",IFERROR(ROUND(Q27/60*'Settings'!$B$4,2),""))</f>
        <v/>
      </c>
      <c r="X27" s="34">
        <f>IFERROR(IF(A27="","",IF(COUNTIF($A$6:$A$305,A27)&gt;1,"Duplicate Move ID",IF(OR(B27="",C27="",D27="",E27="",F27="",G27="",H27="",I27="",L27=""),"Missing Required Input",IF(OR(COUNTIF('Assets'!$K$5:$K$104,H27)=0,COUNTIF('Assets'!$K$5:$K$104,I27)=0),"Unknown Location",IF(H27=I27,"Origin Equals Destination",IF(AND(OR(L27="Assigned",L27="In Progress",L27="Held",L27="Completed"),OR(J27="",K27="",M27="")),"Missing Assignment Details",IF(AND(OR(L27="In Progress",L27="Held",L27="Completed"),N27=""),"Missing Start Time",IF(AND(L27="Completed",O27=""),"Missing Completion Time",IF(AND(M27&lt;&gt;"",B27&lt;&gt;"",M27&lt;B27),"Check Assigned Time",IF(AND(N27&lt;&gt;"",M27&lt;&gt;"",N27&lt;M27),"Check Start Time",IF(AND(O27&lt;&gt;"",N27&lt;&gt;"",O27&lt;N27),"Check Completion Time",IF(AND(L27="Held",OR(U27="",U27="None")),"Missing Delay Reason",IF(OR(AND(J27&lt;&gt;"",COUNTIF('Assets'!$F$5:$F$104,J27)=0),AND(K27&lt;&gt;"",COUNTIF('Assets'!$A$5:$A$104,K27)=0)),"Unknown Resource","OK")))))))))))))),"Check Formula")</f>
        <v/>
      </c>
    </row>
    <row r="28" ht="22" customHeight="1">
      <c r="A28" s="24" t="n"/>
      <c r="B28" s="53" t="n"/>
      <c r="C28" s="26" t="n"/>
      <c r="D28" s="26" t="n"/>
      <c r="E28" s="24" t="n"/>
      <c r="F28" s="26" t="n"/>
      <c r="G28" s="26" t="n"/>
      <c r="H28" s="26" t="n"/>
      <c r="I28" s="26" t="n"/>
      <c r="J28" s="26" t="n"/>
      <c r="K28" s="26" t="n"/>
      <c r="L28" s="26" t="n"/>
      <c r="M28" s="53" t="n"/>
      <c r="N28" s="53" t="n"/>
      <c r="O28" s="53" t="n"/>
      <c r="P28" s="27">
        <f>IF(OR(A28="",B28=""),"",IF(M28&lt;&gt;"",IFERROR(ROUND((M28-B28)*1440,0),""),IF(OR(L28="Requested",L28="Assigned",L28="In Progress",L28="Held"),IFERROR(ROUND((NOW()-B28)*1440,0),""),"")))</f>
        <v/>
      </c>
      <c r="Q28" s="27">
        <f>IF(OR(A28="",N28=""),"",IF(O28&lt;&gt;"",IFERROR(ROUND((O28-N28)*1440,0),""),IF(OR(L28="In Progress",L28="Held"),IFERROR(ROUND((NOW()-N28)*1440,0),""),"")))</f>
        <v/>
      </c>
      <c r="R28" s="27">
        <f>IF(OR(A28="",B28=""),"",IF(O28&lt;&gt;"",IFERROR(ROUND((O28-B28)*1440,0),""),IF(L28="Canceled","",IF(OR(L28="Requested",L28="Assigned",L28="In Progress",L28="Held"),IFERROR(ROUND((NOW()-B28)*1440,0),""),""))))</f>
        <v/>
      </c>
      <c r="S28" s="27">
        <f>IF(A28="","",IFERROR(VLOOKUP(C28,'Settings'!$A$11:$B$14,2,FALSE),""))</f>
        <v/>
      </c>
      <c r="T28" s="28">
        <f>IF(A28="","",IF(L28="Canceled","N/A",IF(OR(L28="",R28="",S28=""),"",IF(R28&lt;=S28,IF(L28="Completed","Met","Open - On Track"),IF(L28="Completed","Missed","Open - Overdue")))))</f>
        <v/>
      </c>
      <c r="U28" s="26" t="n"/>
      <c r="V28" s="26" t="n"/>
      <c r="W28" s="54">
        <f>IF(OR(A28="",Q28=""),"",IFERROR(ROUND(Q28/60*'Settings'!$B$4,2),""))</f>
        <v/>
      </c>
      <c r="X28" s="28">
        <f>IFERROR(IF(A28="","",IF(COUNTIF($A$6:$A$305,A28)&gt;1,"Duplicate Move ID",IF(OR(B28="",C28="",D28="",E28="",F28="",G28="",H28="",I28="",L28=""),"Missing Required Input",IF(OR(COUNTIF('Assets'!$K$5:$K$104,H28)=0,COUNTIF('Assets'!$K$5:$K$104,I28)=0),"Unknown Location",IF(H28=I28,"Origin Equals Destination",IF(AND(OR(L28="Assigned",L28="In Progress",L28="Held",L28="Completed"),OR(J28="",K28="",M28="")),"Missing Assignment Details",IF(AND(OR(L28="In Progress",L28="Held",L28="Completed"),N28=""),"Missing Start Time",IF(AND(L28="Completed",O28=""),"Missing Completion Time",IF(AND(M28&lt;&gt;"",B28&lt;&gt;"",M28&lt;B28),"Check Assigned Time",IF(AND(N28&lt;&gt;"",M28&lt;&gt;"",N28&lt;M28),"Check Start Time",IF(AND(O28&lt;&gt;"",N28&lt;&gt;"",O28&lt;N28),"Check Completion Time",IF(AND(L28="Held",OR(U28="",U28="None")),"Missing Delay Reason",IF(OR(AND(J28&lt;&gt;"",COUNTIF('Assets'!$F$5:$F$104,J28)=0),AND(K28&lt;&gt;"",COUNTIF('Assets'!$A$5:$A$104,K28)=0)),"Unknown Resource","OK")))))))))))))),"Check Formula")</f>
        <v/>
      </c>
    </row>
    <row r="29" ht="22" customHeight="1">
      <c r="A29" s="30" t="n"/>
      <c r="B29" s="55" t="n"/>
      <c r="C29" s="32" t="n"/>
      <c r="D29" s="32" t="n"/>
      <c r="E29" s="30" t="n"/>
      <c r="F29" s="32" t="n"/>
      <c r="G29" s="32" t="n"/>
      <c r="H29" s="32" t="n"/>
      <c r="I29" s="32" t="n"/>
      <c r="J29" s="32" t="n"/>
      <c r="K29" s="32" t="n"/>
      <c r="L29" s="32" t="n"/>
      <c r="M29" s="55" t="n"/>
      <c r="N29" s="55" t="n"/>
      <c r="O29" s="55" t="n"/>
      <c r="P29" s="33">
        <f>IF(OR(A29="",B29=""),"",IF(M29&lt;&gt;"",IFERROR(ROUND((M29-B29)*1440,0),""),IF(OR(L29="Requested",L29="Assigned",L29="In Progress",L29="Held"),IFERROR(ROUND((NOW()-B29)*1440,0),""),"")))</f>
        <v/>
      </c>
      <c r="Q29" s="33">
        <f>IF(OR(A29="",N29=""),"",IF(O29&lt;&gt;"",IFERROR(ROUND((O29-N29)*1440,0),""),IF(OR(L29="In Progress",L29="Held"),IFERROR(ROUND((NOW()-N29)*1440,0),""),"")))</f>
        <v/>
      </c>
      <c r="R29" s="33">
        <f>IF(OR(A29="",B29=""),"",IF(O29&lt;&gt;"",IFERROR(ROUND((O29-B29)*1440,0),""),IF(L29="Canceled","",IF(OR(L29="Requested",L29="Assigned",L29="In Progress",L29="Held"),IFERROR(ROUND((NOW()-B29)*1440,0),""),""))))</f>
        <v/>
      </c>
      <c r="S29" s="33">
        <f>IF(A29="","",IFERROR(VLOOKUP(C29,'Settings'!$A$11:$B$14,2,FALSE),""))</f>
        <v/>
      </c>
      <c r="T29" s="34">
        <f>IF(A29="","",IF(L29="Canceled","N/A",IF(OR(L29="",R29="",S29=""),"",IF(R29&lt;=S29,IF(L29="Completed","Met","Open - On Track"),IF(L29="Completed","Missed","Open - Overdue")))))</f>
        <v/>
      </c>
      <c r="U29" s="32" t="n"/>
      <c r="V29" s="32" t="n"/>
      <c r="W29" s="56">
        <f>IF(OR(A29="",Q29=""),"",IFERROR(ROUND(Q29/60*'Settings'!$B$4,2),""))</f>
        <v/>
      </c>
      <c r="X29" s="34">
        <f>IFERROR(IF(A29="","",IF(COUNTIF($A$6:$A$305,A29)&gt;1,"Duplicate Move ID",IF(OR(B29="",C29="",D29="",E29="",F29="",G29="",H29="",I29="",L29=""),"Missing Required Input",IF(OR(COUNTIF('Assets'!$K$5:$K$104,H29)=0,COUNTIF('Assets'!$K$5:$K$104,I29)=0),"Unknown Location",IF(H29=I29,"Origin Equals Destination",IF(AND(OR(L29="Assigned",L29="In Progress",L29="Held",L29="Completed"),OR(J29="",K29="",M29="")),"Missing Assignment Details",IF(AND(OR(L29="In Progress",L29="Held",L29="Completed"),N29=""),"Missing Start Time",IF(AND(L29="Completed",O29=""),"Missing Completion Time",IF(AND(M29&lt;&gt;"",B29&lt;&gt;"",M29&lt;B29),"Check Assigned Time",IF(AND(N29&lt;&gt;"",M29&lt;&gt;"",N29&lt;M29),"Check Start Time",IF(AND(O29&lt;&gt;"",N29&lt;&gt;"",O29&lt;N29),"Check Completion Time",IF(AND(L29="Held",OR(U29="",U29="None")),"Missing Delay Reason",IF(OR(AND(J29&lt;&gt;"",COUNTIF('Assets'!$F$5:$F$104,J29)=0),AND(K29&lt;&gt;"",COUNTIF('Assets'!$A$5:$A$104,K29)=0)),"Unknown Resource","OK")))))))))))))),"Check Formula")</f>
        <v/>
      </c>
    </row>
    <row r="30" ht="22" customHeight="1">
      <c r="A30" s="24" t="n"/>
      <c r="B30" s="53" t="n"/>
      <c r="C30" s="26" t="n"/>
      <c r="D30" s="26" t="n"/>
      <c r="E30" s="24" t="n"/>
      <c r="F30" s="26" t="n"/>
      <c r="G30" s="26" t="n"/>
      <c r="H30" s="26" t="n"/>
      <c r="I30" s="26" t="n"/>
      <c r="J30" s="26" t="n"/>
      <c r="K30" s="26" t="n"/>
      <c r="L30" s="26" t="n"/>
      <c r="M30" s="53" t="n"/>
      <c r="N30" s="53" t="n"/>
      <c r="O30" s="53" t="n"/>
      <c r="P30" s="27">
        <f>IF(OR(A30="",B30=""),"",IF(M30&lt;&gt;"",IFERROR(ROUND((M30-B30)*1440,0),""),IF(OR(L30="Requested",L30="Assigned",L30="In Progress",L30="Held"),IFERROR(ROUND((NOW()-B30)*1440,0),""),"")))</f>
        <v/>
      </c>
      <c r="Q30" s="27">
        <f>IF(OR(A30="",N30=""),"",IF(O30&lt;&gt;"",IFERROR(ROUND((O30-N30)*1440,0),""),IF(OR(L30="In Progress",L30="Held"),IFERROR(ROUND((NOW()-N30)*1440,0),""),"")))</f>
        <v/>
      </c>
      <c r="R30" s="27">
        <f>IF(OR(A30="",B30=""),"",IF(O30&lt;&gt;"",IFERROR(ROUND((O30-B30)*1440,0),""),IF(L30="Canceled","",IF(OR(L30="Requested",L30="Assigned",L30="In Progress",L30="Held"),IFERROR(ROUND((NOW()-B30)*1440,0),""),""))))</f>
        <v/>
      </c>
      <c r="S30" s="27">
        <f>IF(A30="","",IFERROR(VLOOKUP(C30,'Settings'!$A$11:$B$14,2,FALSE),""))</f>
        <v/>
      </c>
      <c r="T30" s="28">
        <f>IF(A30="","",IF(L30="Canceled","N/A",IF(OR(L30="",R30="",S30=""),"",IF(R30&lt;=S30,IF(L30="Completed","Met","Open - On Track"),IF(L30="Completed","Missed","Open - Overdue")))))</f>
        <v/>
      </c>
      <c r="U30" s="26" t="n"/>
      <c r="V30" s="26" t="n"/>
      <c r="W30" s="54">
        <f>IF(OR(A30="",Q30=""),"",IFERROR(ROUND(Q30/60*'Settings'!$B$4,2),""))</f>
        <v/>
      </c>
      <c r="X30" s="28">
        <f>IFERROR(IF(A30="","",IF(COUNTIF($A$6:$A$305,A30)&gt;1,"Duplicate Move ID",IF(OR(B30="",C30="",D30="",E30="",F30="",G30="",H30="",I30="",L30=""),"Missing Required Input",IF(OR(COUNTIF('Assets'!$K$5:$K$104,H30)=0,COUNTIF('Assets'!$K$5:$K$104,I30)=0),"Unknown Location",IF(H30=I30,"Origin Equals Destination",IF(AND(OR(L30="Assigned",L30="In Progress",L30="Held",L30="Completed"),OR(J30="",K30="",M30="")),"Missing Assignment Details",IF(AND(OR(L30="In Progress",L30="Held",L30="Completed"),N30=""),"Missing Start Time",IF(AND(L30="Completed",O30=""),"Missing Completion Time",IF(AND(M30&lt;&gt;"",B30&lt;&gt;"",M30&lt;B30),"Check Assigned Time",IF(AND(N30&lt;&gt;"",M30&lt;&gt;"",N30&lt;M30),"Check Start Time",IF(AND(O30&lt;&gt;"",N30&lt;&gt;"",O30&lt;N30),"Check Completion Time",IF(AND(L30="Held",OR(U30="",U30="None")),"Missing Delay Reason",IF(OR(AND(J30&lt;&gt;"",COUNTIF('Assets'!$F$5:$F$104,J30)=0),AND(K30&lt;&gt;"",COUNTIF('Assets'!$A$5:$A$104,K30)=0)),"Unknown Resource","OK")))))))))))))),"Check Formula")</f>
        <v/>
      </c>
    </row>
    <row r="31" ht="22" customHeight="1">
      <c r="A31" s="30" t="n"/>
      <c r="B31" s="55" t="n"/>
      <c r="C31" s="32" t="n"/>
      <c r="D31" s="32" t="n"/>
      <c r="E31" s="30" t="n"/>
      <c r="F31" s="32" t="n"/>
      <c r="G31" s="32" t="n"/>
      <c r="H31" s="32" t="n"/>
      <c r="I31" s="32" t="n"/>
      <c r="J31" s="32" t="n"/>
      <c r="K31" s="32" t="n"/>
      <c r="L31" s="32" t="n"/>
      <c r="M31" s="55" t="n"/>
      <c r="N31" s="55" t="n"/>
      <c r="O31" s="55" t="n"/>
      <c r="P31" s="33">
        <f>IF(OR(A31="",B31=""),"",IF(M31&lt;&gt;"",IFERROR(ROUND((M31-B31)*1440,0),""),IF(OR(L31="Requested",L31="Assigned",L31="In Progress",L31="Held"),IFERROR(ROUND((NOW()-B31)*1440,0),""),"")))</f>
        <v/>
      </c>
      <c r="Q31" s="33">
        <f>IF(OR(A31="",N31=""),"",IF(O31&lt;&gt;"",IFERROR(ROUND((O31-N31)*1440,0),""),IF(OR(L31="In Progress",L31="Held"),IFERROR(ROUND((NOW()-N31)*1440,0),""),"")))</f>
        <v/>
      </c>
      <c r="R31" s="33">
        <f>IF(OR(A31="",B31=""),"",IF(O31&lt;&gt;"",IFERROR(ROUND((O31-B31)*1440,0),""),IF(L31="Canceled","",IF(OR(L31="Requested",L31="Assigned",L31="In Progress",L31="Held"),IFERROR(ROUND((NOW()-B31)*1440,0),""),""))))</f>
        <v/>
      </c>
      <c r="S31" s="33">
        <f>IF(A31="","",IFERROR(VLOOKUP(C31,'Settings'!$A$11:$B$14,2,FALSE),""))</f>
        <v/>
      </c>
      <c r="T31" s="34">
        <f>IF(A31="","",IF(L31="Canceled","N/A",IF(OR(L31="",R31="",S31=""),"",IF(R31&lt;=S31,IF(L31="Completed","Met","Open - On Track"),IF(L31="Completed","Missed","Open - Overdue")))))</f>
        <v/>
      </c>
      <c r="U31" s="32" t="n"/>
      <c r="V31" s="32" t="n"/>
      <c r="W31" s="56">
        <f>IF(OR(A31="",Q31=""),"",IFERROR(ROUND(Q31/60*'Settings'!$B$4,2),""))</f>
        <v/>
      </c>
      <c r="X31" s="34">
        <f>IFERROR(IF(A31="","",IF(COUNTIF($A$6:$A$305,A31)&gt;1,"Duplicate Move ID",IF(OR(B31="",C31="",D31="",E31="",F31="",G31="",H31="",I31="",L31=""),"Missing Required Input",IF(OR(COUNTIF('Assets'!$K$5:$K$104,H31)=0,COUNTIF('Assets'!$K$5:$K$104,I31)=0),"Unknown Location",IF(H31=I31,"Origin Equals Destination",IF(AND(OR(L31="Assigned",L31="In Progress",L31="Held",L31="Completed"),OR(J31="",K31="",M31="")),"Missing Assignment Details",IF(AND(OR(L31="In Progress",L31="Held",L31="Completed"),N31=""),"Missing Start Time",IF(AND(L31="Completed",O31=""),"Missing Completion Time",IF(AND(M31&lt;&gt;"",B31&lt;&gt;"",M31&lt;B31),"Check Assigned Time",IF(AND(N31&lt;&gt;"",M31&lt;&gt;"",N31&lt;M31),"Check Start Time",IF(AND(O31&lt;&gt;"",N31&lt;&gt;"",O31&lt;N31),"Check Completion Time",IF(AND(L31="Held",OR(U31="",U31="None")),"Missing Delay Reason",IF(OR(AND(J31&lt;&gt;"",COUNTIF('Assets'!$F$5:$F$104,J31)=0),AND(K31&lt;&gt;"",COUNTIF('Assets'!$A$5:$A$104,K31)=0)),"Unknown Resource","OK")))))))))))))),"Check Formula")</f>
        <v/>
      </c>
    </row>
    <row r="32" ht="22" customHeight="1">
      <c r="A32" s="24" t="n"/>
      <c r="B32" s="53" t="n"/>
      <c r="C32" s="26" t="n"/>
      <c r="D32" s="26" t="n"/>
      <c r="E32" s="24" t="n"/>
      <c r="F32" s="26" t="n"/>
      <c r="G32" s="26" t="n"/>
      <c r="H32" s="26" t="n"/>
      <c r="I32" s="26" t="n"/>
      <c r="J32" s="26" t="n"/>
      <c r="K32" s="26" t="n"/>
      <c r="L32" s="26" t="n"/>
      <c r="M32" s="53" t="n"/>
      <c r="N32" s="53" t="n"/>
      <c r="O32" s="53" t="n"/>
      <c r="P32" s="27">
        <f>IF(OR(A32="",B32=""),"",IF(M32&lt;&gt;"",IFERROR(ROUND((M32-B32)*1440,0),""),IF(OR(L32="Requested",L32="Assigned",L32="In Progress",L32="Held"),IFERROR(ROUND((NOW()-B32)*1440,0),""),"")))</f>
        <v/>
      </c>
      <c r="Q32" s="27">
        <f>IF(OR(A32="",N32=""),"",IF(O32&lt;&gt;"",IFERROR(ROUND((O32-N32)*1440,0),""),IF(OR(L32="In Progress",L32="Held"),IFERROR(ROUND((NOW()-N32)*1440,0),""),"")))</f>
        <v/>
      </c>
      <c r="R32" s="27">
        <f>IF(OR(A32="",B32=""),"",IF(O32&lt;&gt;"",IFERROR(ROUND((O32-B32)*1440,0),""),IF(L32="Canceled","",IF(OR(L32="Requested",L32="Assigned",L32="In Progress",L32="Held"),IFERROR(ROUND((NOW()-B32)*1440,0),""),""))))</f>
        <v/>
      </c>
      <c r="S32" s="27">
        <f>IF(A32="","",IFERROR(VLOOKUP(C32,'Settings'!$A$11:$B$14,2,FALSE),""))</f>
        <v/>
      </c>
      <c r="T32" s="28">
        <f>IF(A32="","",IF(L32="Canceled","N/A",IF(OR(L32="",R32="",S32=""),"",IF(R32&lt;=S32,IF(L32="Completed","Met","Open - On Track"),IF(L32="Completed","Missed","Open - Overdue")))))</f>
        <v/>
      </c>
      <c r="U32" s="26" t="n"/>
      <c r="V32" s="26" t="n"/>
      <c r="W32" s="54">
        <f>IF(OR(A32="",Q32=""),"",IFERROR(ROUND(Q32/60*'Settings'!$B$4,2),""))</f>
        <v/>
      </c>
      <c r="X32" s="28">
        <f>IFERROR(IF(A32="","",IF(COUNTIF($A$6:$A$305,A32)&gt;1,"Duplicate Move ID",IF(OR(B32="",C32="",D32="",E32="",F32="",G32="",H32="",I32="",L32=""),"Missing Required Input",IF(OR(COUNTIF('Assets'!$K$5:$K$104,H32)=0,COUNTIF('Assets'!$K$5:$K$104,I32)=0),"Unknown Location",IF(H32=I32,"Origin Equals Destination",IF(AND(OR(L32="Assigned",L32="In Progress",L32="Held",L32="Completed"),OR(J32="",K32="",M32="")),"Missing Assignment Details",IF(AND(OR(L32="In Progress",L32="Held",L32="Completed"),N32=""),"Missing Start Time",IF(AND(L32="Completed",O32=""),"Missing Completion Time",IF(AND(M32&lt;&gt;"",B32&lt;&gt;"",M32&lt;B32),"Check Assigned Time",IF(AND(N32&lt;&gt;"",M32&lt;&gt;"",N32&lt;M32),"Check Start Time",IF(AND(O32&lt;&gt;"",N32&lt;&gt;"",O32&lt;N32),"Check Completion Time",IF(AND(L32="Held",OR(U32="",U32="None")),"Missing Delay Reason",IF(OR(AND(J32&lt;&gt;"",COUNTIF('Assets'!$F$5:$F$104,J32)=0),AND(K32&lt;&gt;"",COUNTIF('Assets'!$A$5:$A$104,K32)=0)),"Unknown Resource","OK")))))))))))))),"Check Formula")</f>
        <v/>
      </c>
    </row>
    <row r="33" ht="22" customHeight="1">
      <c r="A33" s="30" t="n"/>
      <c r="B33" s="55" t="n"/>
      <c r="C33" s="32" t="n"/>
      <c r="D33" s="32" t="n"/>
      <c r="E33" s="30" t="n"/>
      <c r="F33" s="32" t="n"/>
      <c r="G33" s="32" t="n"/>
      <c r="H33" s="32" t="n"/>
      <c r="I33" s="32" t="n"/>
      <c r="J33" s="32" t="n"/>
      <c r="K33" s="32" t="n"/>
      <c r="L33" s="32" t="n"/>
      <c r="M33" s="55" t="n"/>
      <c r="N33" s="55" t="n"/>
      <c r="O33" s="55" t="n"/>
      <c r="P33" s="33">
        <f>IF(OR(A33="",B33=""),"",IF(M33&lt;&gt;"",IFERROR(ROUND((M33-B33)*1440,0),""),IF(OR(L33="Requested",L33="Assigned",L33="In Progress",L33="Held"),IFERROR(ROUND((NOW()-B33)*1440,0),""),"")))</f>
        <v/>
      </c>
      <c r="Q33" s="33">
        <f>IF(OR(A33="",N33=""),"",IF(O33&lt;&gt;"",IFERROR(ROUND((O33-N33)*1440,0),""),IF(OR(L33="In Progress",L33="Held"),IFERROR(ROUND((NOW()-N33)*1440,0),""),"")))</f>
        <v/>
      </c>
      <c r="R33" s="33">
        <f>IF(OR(A33="",B33=""),"",IF(O33&lt;&gt;"",IFERROR(ROUND((O33-B33)*1440,0),""),IF(L33="Canceled","",IF(OR(L33="Requested",L33="Assigned",L33="In Progress",L33="Held"),IFERROR(ROUND((NOW()-B33)*1440,0),""),""))))</f>
        <v/>
      </c>
      <c r="S33" s="33">
        <f>IF(A33="","",IFERROR(VLOOKUP(C33,'Settings'!$A$11:$B$14,2,FALSE),""))</f>
        <v/>
      </c>
      <c r="T33" s="34">
        <f>IF(A33="","",IF(L33="Canceled","N/A",IF(OR(L33="",R33="",S33=""),"",IF(R33&lt;=S33,IF(L33="Completed","Met","Open - On Track"),IF(L33="Completed","Missed","Open - Overdue")))))</f>
        <v/>
      </c>
      <c r="U33" s="32" t="n"/>
      <c r="V33" s="32" t="n"/>
      <c r="W33" s="56">
        <f>IF(OR(A33="",Q33=""),"",IFERROR(ROUND(Q33/60*'Settings'!$B$4,2),""))</f>
        <v/>
      </c>
      <c r="X33" s="34">
        <f>IFERROR(IF(A33="","",IF(COUNTIF($A$6:$A$305,A33)&gt;1,"Duplicate Move ID",IF(OR(B33="",C33="",D33="",E33="",F33="",G33="",H33="",I33="",L33=""),"Missing Required Input",IF(OR(COUNTIF('Assets'!$K$5:$K$104,H33)=0,COUNTIF('Assets'!$K$5:$K$104,I33)=0),"Unknown Location",IF(H33=I33,"Origin Equals Destination",IF(AND(OR(L33="Assigned",L33="In Progress",L33="Held",L33="Completed"),OR(J33="",K33="",M33="")),"Missing Assignment Details",IF(AND(OR(L33="In Progress",L33="Held",L33="Completed"),N33=""),"Missing Start Time",IF(AND(L33="Completed",O33=""),"Missing Completion Time",IF(AND(M33&lt;&gt;"",B33&lt;&gt;"",M33&lt;B33),"Check Assigned Time",IF(AND(N33&lt;&gt;"",M33&lt;&gt;"",N33&lt;M33),"Check Start Time",IF(AND(O33&lt;&gt;"",N33&lt;&gt;"",O33&lt;N33),"Check Completion Time",IF(AND(L33="Held",OR(U33="",U33="None")),"Missing Delay Reason",IF(OR(AND(J33&lt;&gt;"",COUNTIF('Assets'!$F$5:$F$104,J33)=0),AND(K33&lt;&gt;"",COUNTIF('Assets'!$A$5:$A$104,K33)=0)),"Unknown Resource","OK")))))))))))))),"Check Formula")</f>
        <v/>
      </c>
    </row>
    <row r="34" ht="22" customHeight="1">
      <c r="A34" s="24" t="n"/>
      <c r="B34" s="53" t="n"/>
      <c r="C34" s="26" t="n"/>
      <c r="D34" s="26" t="n"/>
      <c r="E34" s="24" t="n"/>
      <c r="F34" s="26" t="n"/>
      <c r="G34" s="26" t="n"/>
      <c r="H34" s="26" t="n"/>
      <c r="I34" s="26" t="n"/>
      <c r="J34" s="26" t="n"/>
      <c r="K34" s="26" t="n"/>
      <c r="L34" s="26" t="n"/>
      <c r="M34" s="53" t="n"/>
      <c r="N34" s="53" t="n"/>
      <c r="O34" s="53" t="n"/>
      <c r="P34" s="27">
        <f>IF(OR(A34="",B34=""),"",IF(M34&lt;&gt;"",IFERROR(ROUND((M34-B34)*1440,0),""),IF(OR(L34="Requested",L34="Assigned",L34="In Progress",L34="Held"),IFERROR(ROUND((NOW()-B34)*1440,0),""),"")))</f>
        <v/>
      </c>
      <c r="Q34" s="27">
        <f>IF(OR(A34="",N34=""),"",IF(O34&lt;&gt;"",IFERROR(ROUND((O34-N34)*1440,0),""),IF(OR(L34="In Progress",L34="Held"),IFERROR(ROUND((NOW()-N34)*1440,0),""),"")))</f>
        <v/>
      </c>
      <c r="R34" s="27">
        <f>IF(OR(A34="",B34=""),"",IF(O34&lt;&gt;"",IFERROR(ROUND((O34-B34)*1440,0),""),IF(L34="Canceled","",IF(OR(L34="Requested",L34="Assigned",L34="In Progress",L34="Held"),IFERROR(ROUND((NOW()-B34)*1440,0),""),""))))</f>
        <v/>
      </c>
      <c r="S34" s="27">
        <f>IF(A34="","",IFERROR(VLOOKUP(C34,'Settings'!$A$11:$B$14,2,FALSE),""))</f>
        <v/>
      </c>
      <c r="T34" s="28">
        <f>IF(A34="","",IF(L34="Canceled","N/A",IF(OR(L34="",R34="",S34=""),"",IF(R34&lt;=S34,IF(L34="Completed","Met","Open - On Track"),IF(L34="Completed","Missed","Open - Overdue")))))</f>
        <v/>
      </c>
      <c r="U34" s="26" t="n"/>
      <c r="V34" s="26" t="n"/>
      <c r="W34" s="54">
        <f>IF(OR(A34="",Q34=""),"",IFERROR(ROUND(Q34/60*'Settings'!$B$4,2),""))</f>
        <v/>
      </c>
      <c r="X34" s="28">
        <f>IFERROR(IF(A34="","",IF(COUNTIF($A$6:$A$305,A34)&gt;1,"Duplicate Move ID",IF(OR(B34="",C34="",D34="",E34="",F34="",G34="",H34="",I34="",L34=""),"Missing Required Input",IF(OR(COUNTIF('Assets'!$K$5:$K$104,H34)=0,COUNTIF('Assets'!$K$5:$K$104,I34)=0),"Unknown Location",IF(H34=I34,"Origin Equals Destination",IF(AND(OR(L34="Assigned",L34="In Progress",L34="Held",L34="Completed"),OR(J34="",K34="",M34="")),"Missing Assignment Details",IF(AND(OR(L34="In Progress",L34="Held",L34="Completed"),N34=""),"Missing Start Time",IF(AND(L34="Completed",O34=""),"Missing Completion Time",IF(AND(M34&lt;&gt;"",B34&lt;&gt;"",M34&lt;B34),"Check Assigned Time",IF(AND(N34&lt;&gt;"",M34&lt;&gt;"",N34&lt;M34),"Check Start Time",IF(AND(O34&lt;&gt;"",N34&lt;&gt;"",O34&lt;N34),"Check Completion Time",IF(AND(L34="Held",OR(U34="",U34="None")),"Missing Delay Reason",IF(OR(AND(J34&lt;&gt;"",COUNTIF('Assets'!$F$5:$F$104,J34)=0),AND(K34&lt;&gt;"",COUNTIF('Assets'!$A$5:$A$104,K34)=0)),"Unknown Resource","OK")))))))))))))),"Check Formula")</f>
        <v/>
      </c>
    </row>
    <row r="35" ht="22" customHeight="1">
      <c r="A35" s="30" t="n"/>
      <c r="B35" s="55" t="n"/>
      <c r="C35" s="32" t="n"/>
      <c r="D35" s="32" t="n"/>
      <c r="E35" s="30" t="n"/>
      <c r="F35" s="32" t="n"/>
      <c r="G35" s="32" t="n"/>
      <c r="H35" s="32" t="n"/>
      <c r="I35" s="32" t="n"/>
      <c r="J35" s="32" t="n"/>
      <c r="K35" s="32" t="n"/>
      <c r="L35" s="32" t="n"/>
      <c r="M35" s="55" t="n"/>
      <c r="N35" s="55" t="n"/>
      <c r="O35" s="55" t="n"/>
      <c r="P35" s="33">
        <f>IF(OR(A35="",B35=""),"",IF(M35&lt;&gt;"",IFERROR(ROUND((M35-B35)*1440,0),""),IF(OR(L35="Requested",L35="Assigned",L35="In Progress",L35="Held"),IFERROR(ROUND((NOW()-B35)*1440,0),""),"")))</f>
        <v/>
      </c>
      <c r="Q35" s="33">
        <f>IF(OR(A35="",N35=""),"",IF(O35&lt;&gt;"",IFERROR(ROUND((O35-N35)*1440,0),""),IF(OR(L35="In Progress",L35="Held"),IFERROR(ROUND((NOW()-N35)*1440,0),""),"")))</f>
        <v/>
      </c>
      <c r="R35" s="33">
        <f>IF(OR(A35="",B35=""),"",IF(O35&lt;&gt;"",IFERROR(ROUND((O35-B35)*1440,0),""),IF(L35="Canceled","",IF(OR(L35="Requested",L35="Assigned",L35="In Progress",L35="Held"),IFERROR(ROUND((NOW()-B35)*1440,0),""),""))))</f>
        <v/>
      </c>
      <c r="S35" s="33">
        <f>IF(A35="","",IFERROR(VLOOKUP(C35,'Settings'!$A$11:$B$14,2,FALSE),""))</f>
        <v/>
      </c>
      <c r="T35" s="34">
        <f>IF(A35="","",IF(L35="Canceled","N/A",IF(OR(L35="",R35="",S35=""),"",IF(R35&lt;=S35,IF(L35="Completed","Met","Open - On Track"),IF(L35="Completed","Missed","Open - Overdue")))))</f>
        <v/>
      </c>
      <c r="U35" s="32" t="n"/>
      <c r="V35" s="32" t="n"/>
      <c r="W35" s="56">
        <f>IF(OR(A35="",Q35=""),"",IFERROR(ROUND(Q35/60*'Settings'!$B$4,2),""))</f>
        <v/>
      </c>
      <c r="X35" s="34">
        <f>IFERROR(IF(A35="","",IF(COUNTIF($A$6:$A$305,A35)&gt;1,"Duplicate Move ID",IF(OR(B35="",C35="",D35="",E35="",F35="",G35="",H35="",I35="",L35=""),"Missing Required Input",IF(OR(COUNTIF('Assets'!$K$5:$K$104,H35)=0,COUNTIF('Assets'!$K$5:$K$104,I35)=0),"Unknown Location",IF(H35=I35,"Origin Equals Destination",IF(AND(OR(L35="Assigned",L35="In Progress",L35="Held",L35="Completed"),OR(J35="",K35="",M35="")),"Missing Assignment Details",IF(AND(OR(L35="In Progress",L35="Held",L35="Completed"),N35=""),"Missing Start Time",IF(AND(L35="Completed",O35=""),"Missing Completion Time",IF(AND(M35&lt;&gt;"",B35&lt;&gt;"",M35&lt;B35),"Check Assigned Time",IF(AND(N35&lt;&gt;"",M35&lt;&gt;"",N35&lt;M35),"Check Start Time",IF(AND(O35&lt;&gt;"",N35&lt;&gt;"",O35&lt;N35),"Check Completion Time",IF(AND(L35="Held",OR(U35="",U35="None")),"Missing Delay Reason",IF(OR(AND(J35&lt;&gt;"",COUNTIF('Assets'!$F$5:$F$104,J35)=0),AND(K35&lt;&gt;"",COUNTIF('Assets'!$A$5:$A$104,K35)=0)),"Unknown Resource","OK")))))))))))))),"Check Formula")</f>
        <v/>
      </c>
    </row>
    <row r="36" ht="22" customHeight="1">
      <c r="A36" s="24" t="n"/>
      <c r="B36" s="53" t="n"/>
      <c r="C36" s="26" t="n"/>
      <c r="D36" s="26" t="n"/>
      <c r="E36" s="24" t="n"/>
      <c r="F36" s="26" t="n"/>
      <c r="G36" s="26" t="n"/>
      <c r="H36" s="26" t="n"/>
      <c r="I36" s="26" t="n"/>
      <c r="J36" s="26" t="n"/>
      <c r="K36" s="26" t="n"/>
      <c r="L36" s="26" t="n"/>
      <c r="M36" s="53" t="n"/>
      <c r="N36" s="53" t="n"/>
      <c r="O36" s="53" t="n"/>
      <c r="P36" s="27">
        <f>IF(OR(A36="",B36=""),"",IF(M36&lt;&gt;"",IFERROR(ROUND((M36-B36)*1440,0),""),IF(OR(L36="Requested",L36="Assigned",L36="In Progress",L36="Held"),IFERROR(ROUND((NOW()-B36)*1440,0),""),"")))</f>
        <v/>
      </c>
      <c r="Q36" s="27">
        <f>IF(OR(A36="",N36=""),"",IF(O36&lt;&gt;"",IFERROR(ROUND((O36-N36)*1440,0),""),IF(OR(L36="In Progress",L36="Held"),IFERROR(ROUND((NOW()-N36)*1440,0),""),"")))</f>
        <v/>
      </c>
      <c r="R36" s="27">
        <f>IF(OR(A36="",B36=""),"",IF(O36&lt;&gt;"",IFERROR(ROUND((O36-B36)*1440,0),""),IF(L36="Canceled","",IF(OR(L36="Requested",L36="Assigned",L36="In Progress",L36="Held"),IFERROR(ROUND((NOW()-B36)*1440,0),""),""))))</f>
        <v/>
      </c>
      <c r="S36" s="27">
        <f>IF(A36="","",IFERROR(VLOOKUP(C36,'Settings'!$A$11:$B$14,2,FALSE),""))</f>
        <v/>
      </c>
      <c r="T36" s="28">
        <f>IF(A36="","",IF(L36="Canceled","N/A",IF(OR(L36="",R36="",S36=""),"",IF(R36&lt;=S36,IF(L36="Completed","Met","Open - On Track"),IF(L36="Completed","Missed","Open - Overdue")))))</f>
        <v/>
      </c>
      <c r="U36" s="26" t="n"/>
      <c r="V36" s="26" t="n"/>
      <c r="W36" s="54">
        <f>IF(OR(A36="",Q36=""),"",IFERROR(ROUND(Q36/60*'Settings'!$B$4,2),""))</f>
        <v/>
      </c>
      <c r="X36" s="28">
        <f>IFERROR(IF(A36="","",IF(COUNTIF($A$6:$A$305,A36)&gt;1,"Duplicate Move ID",IF(OR(B36="",C36="",D36="",E36="",F36="",G36="",H36="",I36="",L36=""),"Missing Required Input",IF(OR(COUNTIF('Assets'!$K$5:$K$104,H36)=0,COUNTIF('Assets'!$K$5:$K$104,I36)=0),"Unknown Location",IF(H36=I36,"Origin Equals Destination",IF(AND(OR(L36="Assigned",L36="In Progress",L36="Held",L36="Completed"),OR(J36="",K36="",M36="")),"Missing Assignment Details",IF(AND(OR(L36="In Progress",L36="Held",L36="Completed"),N36=""),"Missing Start Time",IF(AND(L36="Completed",O36=""),"Missing Completion Time",IF(AND(M36&lt;&gt;"",B36&lt;&gt;"",M36&lt;B36),"Check Assigned Time",IF(AND(N36&lt;&gt;"",M36&lt;&gt;"",N36&lt;M36),"Check Start Time",IF(AND(O36&lt;&gt;"",N36&lt;&gt;"",O36&lt;N36),"Check Completion Time",IF(AND(L36="Held",OR(U36="",U36="None")),"Missing Delay Reason",IF(OR(AND(J36&lt;&gt;"",COUNTIF('Assets'!$F$5:$F$104,J36)=0),AND(K36&lt;&gt;"",COUNTIF('Assets'!$A$5:$A$104,K36)=0)),"Unknown Resource","OK")))))))))))))),"Check Formula")</f>
        <v/>
      </c>
    </row>
    <row r="37" ht="22" customHeight="1">
      <c r="A37" s="30" t="n"/>
      <c r="B37" s="55" t="n"/>
      <c r="C37" s="32" t="n"/>
      <c r="D37" s="32" t="n"/>
      <c r="E37" s="30" t="n"/>
      <c r="F37" s="32" t="n"/>
      <c r="G37" s="32" t="n"/>
      <c r="H37" s="32" t="n"/>
      <c r="I37" s="32" t="n"/>
      <c r="J37" s="32" t="n"/>
      <c r="K37" s="32" t="n"/>
      <c r="L37" s="32" t="n"/>
      <c r="M37" s="55" t="n"/>
      <c r="N37" s="55" t="n"/>
      <c r="O37" s="55" t="n"/>
      <c r="P37" s="33">
        <f>IF(OR(A37="",B37=""),"",IF(M37&lt;&gt;"",IFERROR(ROUND((M37-B37)*1440,0),""),IF(OR(L37="Requested",L37="Assigned",L37="In Progress",L37="Held"),IFERROR(ROUND((NOW()-B37)*1440,0),""),"")))</f>
        <v/>
      </c>
      <c r="Q37" s="33">
        <f>IF(OR(A37="",N37=""),"",IF(O37&lt;&gt;"",IFERROR(ROUND((O37-N37)*1440,0),""),IF(OR(L37="In Progress",L37="Held"),IFERROR(ROUND((NOW()-N37)*1440,0),""),"")))</f>
        <v/>
      </c>
      <c r="R37" s="33">
        <f>IF(OR(A37="",B37=""),"",IF(O37&lt;&gt;"",IFERROR(ROUND((O37-B37)*1440,0),""),IF(L37="Canceled","",IF(OR(L37="Requested",L37="Assigned",L37="In Progress",L37="Held"),IFERROR(ROUND((NOW()-B37)*1440,0),""),""))))</f>
        <v/>
      </c>
      <c r="S37" s="33">
        <f>IF(A37="","",IFERROR(VLOOKUP(C37,'Settings'!$A$11:$B$14,2,FALSE),""))</f>
        <v/>
      </c>
      <c r="T37" s="34">
        <f>IF(A37="","",IF(L37="Canceled","N/A",IF(OR(L37="",R37="",S37=""),"",IF(R37&lt;=S37,IF(L37="Completed","Met","Open - On Track"),IF(L37="Completed","Missed","Open - Overdue")))))</f>
        <v/>
      </c>
      <c r="U37" s="32" t="n"/>
      <c r="V37" s="32" t="n"/>
      <c r="W37" s="56">
        <f>IF(OR(A37="",Q37=""),"",IFERROR(ROUND(Q37/60*'Settings'!$B$4,2),""))</f>
        <v/>
      </c>
      <c r="X37" s="34">
        <f>IFERROR(IF(A37="","",IF(COUNTIF($A$6:$A$305,A37)&gt;1,"Duplicate Move ID",IF(OR(B37="",C37="",D37="",E37="",F37="",G37="",H37="",I37="",L37=""),"Missing Required Input",IF(OR(COUNTIF('Assets'!$K$5:$K$104,H37)=0,COUNTIF('Assets'!$K$5:$K$104,I37)=0),"Unknown Location",IF(H37=I37,"Origin Equals Destination",IF(AND(OR(L37="Assigned",L37="In Progress",L37="Held",L37="Completed"),OR(J37="",K37="",M37="")),"Missing Assignment Details",IF(AND(OR(L37="In Progress",L37="Held",L37="Completed"),N37=""),"Missing Start Time",IF(AND(L37="Completed",O37=""),"Missing Completion Time",IF(AND(M37&lt;&gt;"",B37&lt;&gt;"",M37&lt;B37),"Check Assigned Time",IF(AND(N37&lt;&gt;"",M37&lt;&gt;"",N37&lt;M37),"Check Start Time",IF(AND(O37&lt;&gt;"",N37&lt;&gt;"",O37&lt;N37),"Check Completion Time",IF(AND(L37="Held",OR(U37="",U37="None")),"Missing Delay Reason",IF(OR(AND(J37&lt;&gt;"",COUNTIF('Assets'!$F$5:$F$104,J37)=0),AND(K37&lt;&gt;"",COUNTIF('Assets'!$A$5:$A$104,K37)=0)),"Unknown Resource","OK")))))))))))))),"Check Formula")</f>
        <v/>
      </c>
    </row>
    <row r="38" ht="22" customHeight="1">
      <c r="A38" s="24" t="n"/>
      <c r="B38" s="53" t="n"/>
      <c r="C38" s="26" t="n"/>
      <c r="D38" s="26" t="n"/>
      <c r="E38" s="24" t="n"/>
      <c r="F38" s="26" t="n"/>
      <c r="G38" s="26" t="n"/>
      <c r="H38" s="26" t="n"/>
      <c r="I38" s="26" t="n"/>
      <c r="J38" s="26" t="n"/>
      <c r="K38" s="26" t="n"/>
      <c r="L38" s="26" t="n"/>
      <c r="M38" s="53" t="n"/>
      <c r="N38" s="53" t="n"/>
      <c r="O38" s="53" t="n"/>
      <c r="P38" s="27">
        <f>IF(OR(A38="",B38=""),"",IF(M38&lt;&gt;"",IFERROR(ROUND((M38-B38)*1440,0),""),IF(OR(L38="Requested",L38="Assigned",L38="In Progress",L38="Held"),IFERROR(ROUND((NOW()-B38)*1440,0),""),"")))</f>
        <v/>
      </c>
      <c r="Q38" s="27">
        <f>IF(OR(A38="",N38=""),"",IF(O38&lt;&gt;"",IFERROR(ROUND((O38-N38)*1440,0),""),IF(OR(L38="In Progress",L38="Held"),IFERROR(ROUND((NOW()-N38)*1440,0),""),"")))</f>
        <v/>
      </c>
      <c r="R38" s="27">
        <f>IF(OR(A38="",B38=""),"",IF(O38&lt;&gt;"",IFERROR(ROUND((O38-B38)*1440,0),""),IF(L38="Canceled","",IF(OR(L38="Requested",L38="Assigned",L38="In Progress",L38="Held"),IFERROR(ROUND((NOW()-B38)*1440,0),""),""))))</f>
        <v/>
      </c>
      <c r="S38" s="27">
        <f>IF(A38="","",IFERROR(VLOOKUP(C38,'Settings'!$A$11:$B$14,2,FALSE),""))</f>
        <v/>
      </c>
      <c r="T38" s="28">
        <f>IF(A38="","",IF(L38="Canceled","N/A",IF(OR(L38="",R38="",S38=""),"",IF(R38&lt;=S38,IF(L38="Completed","Met","Open - On Track"),IF(L38="Completed","Missed","Open - Overdue")))))</f>
        <v/>
      </c>
      <c r="U38" s="26" t="n"/>
      <c r="V38" s="26" t="n"/>
      <c r="W38" s="54">
        <f>IF(OR(A38="",Q38=""),"",IFERROR(ROUND(Q38/60*'Settings'!$B$4,2),""))</f>
        <v/>
      </c>
      <c r="X38" s="28">
        <f>IFERROR(IF(A38="","",IF(COUNTIF($A$6:$A$305,A38)&gt;1,"Duplicate Move ID",IF(OR(B38="",C38="",D38="",E38="",F38="",G38="",H38="",I38="",L38=""),"Missing Required Input",IF(OR(COUNTIF('Assets'!$K$5:$K$104,H38)=0,COUNTIF('Assets'!$K$5:$K$104,I38)=0),"Unknown Location",IF(H38=I38,"Origin Equals Destination",IF(AND(OR(L38="Assigned",L38="In Progress",L38="Held",L38="Completed"),OR(J38="",K38="",M38="")),"Missing Assignment Details",IF(AND(OR(L38="In Progress",L38="Held",L38="Completed"),N38=""),"Missing Start Time",IF(AND(L38="Completed",O38=""),"Missing Completion Time",IF(AND(M38&lt;&gt;"",B38&lt;&gt;"",M38&lt;B38),"Check Assigned Time",IF(AND(N38&lt;&gt;"",M38&lt;&gt;"",N38&lt;M38),"Check Start Time",IF(AND(O38&lt;&gt;"",N38&lt;&gt;"",O38&lt;N38),"Check Completion Time",IF(AND(L38="Held",OR(U38="",U38="None")),"Missing Delay Reason",IF(OR(AND(J38&lt;&gt;"",COUNTIF('Assets'!$F$5:$F$104,J38)=0),AND(K38&lt;&gt;"",COUNTIF('Assets'!$A$5:$A$104,K38)=0)),"Unknown Resource","OK")))))))))))))),"Check Formula")</f>
        <v/>
      </c>
    </row>
    <row r="39" ht="22" customHeight="1">
      <c r="A39" s="30" t="n"/>
      <c r="B39" s="55" t="n"/>
      <c r="C39" s="32" t="n"/>
      <c r="D39" s="32" t="n"/>
      <c r="E39" s="30" t="n"/>
      <c r="F39" s="32" t="n"/>
      <c r="G39" s="32" t="n"/>
      <c r="H39" s="32" t="n"/>
      <c r="I39" s="32" t="n"/>
      <c r="J39" s="32" t="n"/>
      <c r="K39" s="32" t="n"/>
      <c r="L39" s="32" t="n"/>
      <c r="M39" s="55" t="n"/>
      <c r="N39" s="55" t="n"/>
      <c r="O39" s="55" t="n"/>
      <c r="P39" s="33">
        <f>IF(OR(A39="",B39=""),"",IF(M39&lt;&gt;"",IFERROR(ROUND((M39-B39)*1440,0),""),IF(OR(L39="Requested",L39="Assigned",L39="In Progress",L39="Held"),IFERROR(ROUND((NOW()-B39)*1440,0),""),"")))</f>
        <v/>
      </c>
      <c r="Q39" s="33">
        <f>IF(OR(A39="",N39=""),"",IF(O39&lt;&gt;"",IFERROR(ROUND((O39-N39)*1440,0),""),IF(OR(L39="In Progress",L39="Held"),IFERROR(ROUND((NOW()-N39)*1440,0),""),"")))</f>
        <v/>
      </c>
      <c r="R39" s="33">
        <f>IF(OR(A39="",B39=""),"",IF(O39&lt;&gt;"",IFERROR(ROUND((O39-B39)*1440,0),""),IF(L39="Canceled","",IF(OR(L39="Requested",L39="Assigned",L39="In Progress",L39="Held"),IFERROR(ROUND((NOW()-B39)*1440,0),""),""))))</f>
        <v/>
      </c>
      <c r="S39" s="33">
        <f>IF(A39="","",IFERROR(VLOOKUP(C39,'Settings'!$A$11:$B$14,2,FALSE),""))</f>
        <v/>
      </c>
      <c r="T39" s="34">
        <f>IF(A39="","",IF(L39="Canceled","N/A",IF(OR(L39="",R39="",S39=""),"",IF(R39&lt;=S39,IF(L39="Completed","Met","Open - On Track"),IF(L39="Completed","Missed","Open - Overdue")))))</f>
        <v/>
      </c>
      <c r="U39" s="32" t="n"/>
      <c r="V39" s="32" t="n"/>
      <c r="W39" s="56">
        <f>IF(OR(A39="",Q39=""),"",IFERROR(ROUND(Q39/60*'Settings'!$B$4,2),""))</f>
        <v/>
      </c>
      <c r="X39" s="34">
        <f>IFERROR(IF(A39="","",IF(COUNTIF($A$6:$A$305,A39)&gt;1,"Duplicate Move ID",IF(OR(B39="",C39="",D39="",E39="",F39="",G39="",H39="",I39="",L39=""),"Missing Required Input",IF(OR(COUNTIF('Assets'!$K$5:$K$104,H39)=0,COUNTIF('Assets'!$K$5:$K$104,I39)=0),"Unknown Location",IF(H39=I39,"Origin Equals Destination",IF(AND(OR(L39="Assigned",L39="In Progress",L39="Held",L39="Completed"),OR(J39="",K39="",M39="")),"Missing Assignment Details",IF(AND(OR(L39="In Progress",L39="Held",L39="Completed"),N39=""),"Missing Start Time",IF(AND(L39="Completed",O39=""),"Missing Completion Time",IF(AND(M39&lt;&gt;"",B39&lt;&gt;"",M39&lt;B39),"Check Assigned Time",IF(AND(N39&lt;&gt;"",M39&lt;&gt;"",N39&lt;M39),"Check Start Time",IF(AND(O39&lt;&gt;"",N39&lt;&gt;"",O39&lt;N39),"Check Completion Time",IF(AND(L39="Held",OR(U39="",U39="None")),"Missing Delay Reason",IF(OR(AND(J39&lt;&gt;"",COUNTIF('Assets'!$F$5:$F$104,J39)=0),AND(K39&lt;&gt;"",COUNTIF('Assets'!$A$5:$A$104,K39)=0)),"Unknown Resource","OK")))))))))))))),"Check Formula")</f>
        <v/>
      </c>
    </row>
    <row r="40" ht="22" customHeight="1">
      <c r="A40" s="24" t="n"/>
      <c r="B40" s="53" t="n"/>
      <c r="C40" s="26" t="n"/>
      <c r="D40" s="26" t="n"/>
      <c r="E40" s="24" t="n"/>
      <c r="F40" s="26" t="n"/>
      <c r="G40" s="26" t="n"/>
      <c r="H40" s="26" t="n"/>
      <c r="I40" s="26" t="n"/>
      <c r="J40" s="26" t="n"/>
      <c r="K40" s="26" t="n"/>
      <c r="L40" s="26" t="n"/>
      <c r="M40" s="53" t="n"/>
      <c r="N40" s="53" t="n"/>
      <c r="O40" s="53" t="n"/>
      <c r="P40" s="27">
        <f>IF(OR(A40="",B40=""),"",IF(M40&lt;&gt;"",IFERROR(ROUND((M40-B40)*1440,0),""),IF(OR(L40="Requested",L40="Assigned",L40="In Progress",L40="Held"),IFERROR(ROUND((NOW()-B40)*1440,0),""),"")))</f>
        <v/>
      </c>
      <c r="Q40" s="27">
        <f>IF(OR(A40="",N40=""),"",IF(O40&lt;&gt;"",IFERROR(ROUND((O40-N40)*1440,0),""),IF(OR(L40="In Progress",L40="Held"),IFERROR(ROUND((NOW()-N40)*1440,0),""),"")))</f>
        <v/>
      </c>
      <c r="R40" s="27">
        <f>IF(OR(A40="",B40=""),"",IF(O40&lt;&gt;"",IFERROR(ROUND((O40-B40)*1440,0),""),IF(L40="Canceled","",IF(OR(L40="Requested",L40="Assigned",L40="In Progress",L40="Held"),IFERROR(ROUND((NOW()-B40)*1440,0),""),""))))</f>
        <v/>
      </c>
      <c r="S40" s="27">
        <f>IF(A40="","",IFERROR(VLOOKUP(C40,'Settings'!$A$11:$B$14,2,FALSE),""))</f>
        <v/>
      </c>
      <c r="T40" s="28">
        <f>IF(A40="","",IF(L40="Canceled","N/A",IF(OR(L40="",R40="",S40=""),"",IF(R40&lt;=S40,IF(L40="Completed","Met","Open - On Track"),IF(L40="Completed","Missed","Open - Overdue")))))</f>
        <v/>
      </c>
      <c r="U40" s="26" t="n"/>
      <c r="V40" s="26" t="n"/>
      <c r="W40" s="54">
        <f>IF(OR(A40="",Q40=""),"",IFERROR(ROUND(Q40/60*'Settings'!$B$4,2),""))</f>
        <v/>
      </c>
      <c r="X40" s="28">
        <f>IFERROR(IF(A40="","",IF(COUNTIF($A$6:$A$305,A40)&gt;1,"Duplicate Move ID",IF(OR(B40="",C40="",D40="",E40="",F40="",G40="",H40="",I40="",L40=""),"Missing Required Input",IF(OR(COUNTIF('Assets'!$K$5:$K$104,H40)=0,COUNTIF('Assets'!$K$5:$K$104,I40)=0),"Unknown Location",IF(H40=I40,"Origin Equals Destination",IF(AND(OR(L40="Assigned",L40="In Progress",L40="Held",L40="Completed"),OR(J40="",K40="",M40="")),"Missing Assignment Details",IF(AND(OR(L40="In Progress",L40="Held",L40="Completed"),N40=""),"Missing Start Time",IF(AND(L40="Completed",O40=""),"Missing Completion Time",IF(AND(M40&lt;&gt;"",B40&lt;&gt;"",M40&lt;B40),"Check Assigned Time",IF(AND(N40&lt;&gt;"",M40&lt;&gt;"",N40&lt;M40),"Check Start Time",IF(AND(O40&lt;&gt;"",N40&lt;&gt;"",O40&lt;N40),"Check Completion Time",IF(AND(L40="Held",OR(U40="",U40="None")),"Missing Delay Reason",IF(OR(AND(J40&lt;&gt;"",COUNTIF('Assets'!$F$5:$F$104,J40)=0),AND(K40&lt;&gt;"",COUNTIF('Assets'!$A$5:$A$104,K40)=0)),"Unknown Resource","OK")))))))))))))),"Check Formula")</f>
        <v/>
      </c>
    </row>
    <row r="41" ht="22" customHeight="1">
      <c r="A41" s="30" t="n"/>
      <c r="B41" s="55" t="n"/>
      <c r="C41" s="32" t="n"/>
      <c r="D41" s="32" t="n"/>
      <c r="E41" s="30" t="n"/>
      <c r="F41" s="32" t="n"/>
      <c r="G41" s="32" t="n"/>
      <c r="H41" s="32" t="n"/>
      <c r="I41" s="32" t="n"/>
      <c r="J41" s="32" t="n"/>
      <c r="K41" s="32" t="n"/>
      <c r="L41" s="32" t="n"/>
      <c r="M41" s="55" t="n"/>
      <c r="N41" s="55" t="n"/>
      <c r="O41" s="55" t="n"/>
      <c r="P41" s="33">
        <f>IF(OR(A41="",B41=""),"",IF(M41&lt;&gt;"",IFERROR(ROUND((M41-B41)*1440,0),""),IF(OR(L41="Requested",L41="Assigned",L41="In Progress",L41="Held"),IFERROR(ROUND((NOW()-B41)*1440,0),""),"")))</f>
        <v/>
      </c>
      <c r="Q41" s="33">
        <f>IF(OR(A41="",N41=""),"",IF(O41&lt;&gt;"",IFERROR(ROUND((O41-N41)*1440,0),""),IF(OR(L41="In Progress",L41="Held"),IFERROR(ROUND((NOW()-N41)*1440,0),""),"")))</f>
        <v/>
      </c>
      <c r="R41" s="33">
        <f>IF(OR(A41="",B41=""),"",IF(O41&lt;&gt;"",IFERROR(ROUND((O41-B41)*1440,0),""),IF(L41="Canceled","",IF(OR(L41="Requested",L41="Assigned",L41="In Progress",L41="Held"),IFERROR(ROUND((NOW()-B41)*1440,0),""),""))))</f>
        <v/>
      </c>
      <c r="S41" s="33">
        <f>IF(A41="","",IFERROR(VLOOKUP(C41,'Settings'!$A$11:$B$14,2,FALSE),""))</f>
        <v/>
      </c>
      <c r="T41" s="34">
        <f>IF(A41="","",IF(L41="Canceled","N/A",IF(OR(L41="",R41="",S41=""),"",IF(R41&lt;=S41,IF(L41="Completed","Met","Open - On Track"),IF(L41="Completed","Missed","Open - Overdue")))))</f>
        <v/>
      </c>
      <c r="U41" s="32" t="n"/>
      <c r="V41" s="32" t="n"/>
      <c r="W41" s="56">
        <f>IF(OR(A41="",Q41=""),"",IFERROR(ROUND(Q41/60*'Settings'!$B$4,2),""))</f>
        <v/>
      </c>
      <c r="X41" s="34">
        <f>IFERROR(IF(A41="","",IF(COUNTIF($A$6:$A$305,A41)&gt;1,"Duplicate Move ID",IF(OR(B41="",C41="",D41="",E41="",F41="",G41="",H41="",I41="",L41=""),"Missing Required Input",IF(OR(COUNTIF('Assets'!$K$5:$K$104,H41)=0,COUNTIF('Assets'!$K$5:$K$104,I41)=0),"Unknown Location",IF(H41=I41,"Origin Equals Destination",IF(AND(OR(L41="Assigned",L41="In Progress",L41="Held",L41="Completed"),OR(J41="",K41="",M41="")),"Missing Assignment Details",IF(AND(OR(L41="In Progress",L41="Held",L41="Completed"),N41=""),"Missing Start Time",IF(AND(L41="Completed",O41=""),"Missing Completion Time",IF(AND(M41&lt;&gt;"",B41&lt;&gt;"",M41&lt;B41),"Check Assigned Time",IF(AND(N41&lt;&gt;"",M41&lt;&gt;"",N41&lt;M41),"Check Start Time",IF(AND(O41&lt;&gt;"",N41&lt;&gt;"",O41&lt;N41),"Check Completion Time",IF(AND(L41="Held",OR(U41="",U41="None")),"Missing Delay Reason",IF(OR(AND(J41&lt;&gt;"",COUNTIF('Assets'!$F$5:$F$104,J41)=0),AND(K41&lt;&gt;"",COUNTIF('Assets'!$A$5:$A$104,K41)=0)),"Unknown Resource","OK")))))))))))))),"Check Formula")</f>
        <v/>
      </c>
    </row>
    <row r="42" ht="22" customHeight="1">
      <c r="A42" s="24" t="n"/>
      <c r="B42" s="53" t="n"/>
      <c r="C42" s="26" t="n"/>
      <c r="D42" s="26" t="n"/>
      <c r="E42" s="24" t="n"/>
      <c r="F42" s="26" t="n"/>
      <c r="G42" s="26" t="n"/>
      <c r="H42" s="26" t="n"/>
      <c r="I42" s="26" t="n"/>
      <c r="J42" s="26" t="n"/>
      <c r="K42" s="26" t="n"/>
      <c r="L42" s="26" t="n"/>
      <c r="M42" s="53" t="n"/>
      <c r="N42" s="53" t="n"/>
      <c r="O42" s="53" t="n"/>
      <c r="P42" s="27">
        <f>IF(OR(A42="",B42=""),"",IF(M42&lt;&gt;"",IFERROR(ROUND((M42-B42)*1440,0),""),IF(OR(L42="Requested",L42="Assigned",L42="In Progress",L42="Held"),IFERROR(ROUND((NOW()-B42)*1440,0),""),"")))</f>
        <v/>
      </c>
      <c r="Q42" s="27">
        <f>IF(OR(A42="",N42=""),"",IF(O42&lt;&gt;"",IFERROR(ROUND((O42-N42)*1440,0),""),IF(OR(L42="In Progress",L42="Held"),IFERROR(ROUND((NOW()-N42)*1440,0),""),"")))</f>
        <v/>
      </c>
      <c r="R42" s="27">
        <f>IF(OR(A42="",B42=""),"",IF(O42&lt;&gt;"",IFERROR(ROUND((O42-B42)*1440,0),""),IF(L42="Canceled","",IF(OR(L42="Requested",L42="Assigned",L42="In Progress",L42="Held"),IFERROR(ROUND((NOW()-B42)*1440,0),""),""))))</f>
        <v/>
      </c>
      <c r="S42" s="27">
        <f>IF(A42="","",IFERROR(VLOOKUP(C42,'Settings'!$A$11:$B$14,2,FALSE),""))</f>
        <v/>
      </c>
      <c r="T42" s="28">
        <f>IF(A42="","",IF(L42="Canceled","N/A",IF(OR(L42="",R42="",S42=""),"",IF(R42&lt;=S42,IF(L42="Completed","Met","Open - On Track"),IF(L42="Completed","Missed","Open - Overdue")))))</f>
        <v/>
      </c>
      <c r="U42" s="26" t="n"/>
      <c r="V42" s="26" t="n"/>
      <c r="W42" s="54">
        <f>IF(OR(A42="",Q42=""),"",IFERROR(ROUND(Q42/60*'Settings'!$B$4,2),""))</f>
        <v/>
      </c>
      <c r="X42" s="28">
        <f>IFERROR(IF(A42="","",IF(COUNTIF($A$6:$A$305,A42)&gt;1,"Duplicate Move ID",IF(OR(B42="",C42="",D42="",E42="",F42="",G42="",H42="",I42="",L42=""),"Missing Required Input",IF(OR(COUNTIF('Assets'!$K$5:$K$104,H42)=0,COUNTIF('Assets'!$K$5:$K$104,I42)=0),"Unknown Location",IF(H42=I42,"Origin Equals Destination",IF(AND(OR(L42="Assigned",L42="In Progress",L42="Held",L42="Completed"),OR(J42="",K42="",M42="")),"Missing Assignment Details",IF(AND(OR(L42="In Progress",L42="Held",L42="Completed"),N42=""),"Missing Start Time",IF(AND(L42="Completed",O42=""),"Missing Completion Time",IF(AND(M42&lt;&gt;"",B42&lt;&gt;"",M42&lt;B42),"Check Assigned Time",IF(AND(N42&lt;&gt;"",M42&lt;&gt;"",N42&lt;M42),"Check Start Time",IF(AND(O42&lt;&gt;"",N42&lt;&gt;"",O42&lt;N42),"Check Completion Time",IF(AND(L42="Held",OR(U42="",U42="None")),"Missing Delay Reason",IF(OR(AND(J42&lt;&gt;"",COUNTIF('Assets'!$F$5:$F$104,J42)=0),AND(K42&lt;&gt;"",COUNTIF('Assets'!$A$5:$A$104,K42)=0)),"Unknown Resource","OK")))))))))))))),"Check Formula")</f>
        <v/>
      </c>
    </row>
    <row r="43" ht="22" customHeight="1">
      <c r="A43" s="30" t="n"/>
      <c r="B43" s="55" t="n"/>
      <c r="C43" s="32" t="n"/>
      <c r="D43" s="32" t="n"/>
      <c r="E43" s="30" t="n"/>
      <c r="F43" s="32" t="n"/>
      <c r="G43" s="32" t="n"/>
      <c r="H43" s="32" t="n"/>
      <c r="I43" s="32" t="n"/>
      <c r="J43" s="32" t="n"/>
      <c r="K43" s="32" t="n"/>
      <c r="L43" s="32" t="n"/>
      <c r="M43" s="55" t="n"/>
      <c r="N43" s="55" t="n"/>
      <c r="O43" s="55" t="n"/>
      <c r="P43" s="33">
        <f>IF(OR(A43="",B43=""),"",IF(M43&lt;&gt;"",IFERROR(ROUND((M43-B43)*1440,0),""),IF(OR(L43="Requested",L43="Assigned",L43="In Progress",L43="Held"),IFERROR(ROUND((NOW()-B43)*1440,0),""),"")))</f>
        <v/>
      </c>
      <c r="Q43" s="33">
        <f>IF(OR(A43="",N43=""),"",IF(O43&lt;&gt;"",IFERROR(ROUND((O43-N43)*1440,0),""),IF(OR(L43="In Progress",L43="Held"),IFERROR(ROUND((NOW()-N43)*1440,0),""),"")))</f>
        <v/>
      </c>
      <c r="R43" s="33">
        <f>IF(OR(A43="",B43=""),"",IF(O43&lt;&gt;"",IFERROR(ROUND((O43-B43)*1440,0),""),IF(L43="Canceled","",IF(OR(L43="Requested",L43="Assigned",L43="In Progress",L43="Held"),IFERROR(ROUND((NOW()-B43)*1440,0),""),""))))</f>
        <v/>
      </c>
      <c r="S43" s="33">
        <f>IF(A43="","",IFERROR(VLOOKUP(C43,'Settings'!$A$11:$B$14,2,FALSE),""))</f>
        <v/>
      </c>
      <c r="T43" s="34">
        <f>IF(A43="","",IF(L43="Canceled","N/A",IF(OR(L43="",R43="",S43=""),"",IF(R43&lt;=S43,IF(L43="Completed","Met","Open - On Track"),IF(L43="Completed","Missed","Open - Overdue")))))</f>
        <v/>
      </c>
      <c r="U43" s="32" t="n"/>
      <c r="V43" s="32" t="n"/>
      <c r="W43" s="56">
        <f>IF(OR(A43="",Q43=""),"",IFERROR(ROUND(Q43/60*'Settings'!$B$4,2),""))</f>
        <v/>
      </c>
      <c r="X43" s="34">
        <f>IFERROR(IF(A43="","",IF(COUNTIF($A$6:$A$305,A43)&gt;1,"Duplicate Move ID",IF(OR(B43="",C43="",D43="",E43="",F43="",G43="",H43="",I43="",L43=""),"Missing Required Input",IF(OR(COUNTIF('Assets'!$K$5:$K$104,H43)=0,COUNTIF('Assets'!$K$5:$K$104,I43)=0),"Unknown Location",IF(H43=I43,"Origin Equals Destination",IF(AND(OR(L43="Assigned",L43="In Progress",L43="Held",L43="Completed"),OR(J43="",K43="",M43="")),"Missing Assignment Details",IF(AND(OR(L43="In Progress",L43="Held",L43="Completed"),N43=""),"Missing Start Time",IF(AND(L43="Completed",O43=""),"Missing Completion Time",IF(AND(M43&lt;&gt;"",B43&lt;&gt;"",M43&lt;B43),"Check Assigned Time",IF(AND(N43&lt;&gt;"",M43&lt;&gt;"",N43&lt;M43),"Check Start Time",IF(AND(O43&lt;&gt;"",N43&lt;&gt;"",O43&lt;N43),"Check Completion Time",IF(AND(L43="Held",OR(U43="",U43="None")),"Missing Delay Reason",IF(OR(AND(J43&lt;&gt;"",COUNTIF('Assets'!$F$5:$F$104,J43)=0),AND(K43&lt;&gt;"",COUNTIF('Assets'!$A$5:$A$104,K43)=0)),"Unknown Resource","OK")))))))))))))),"Check Formula")</f>
        <v/>
      </c>
    </row>
    <row r="44" ht="22" customHeight="1">
      <c r="A44" s="24" t="n"/>
      <c r="B44" s="53" t="n"/>
      <c r="C44" s="26" t="n"/>
      <c r="D44" s="26" t="n"/>
      <c r="E44" s="24" t="n"/>
      <c r="F44" s="26" t="n"/>
      <c r="G44" s="26" t="n"/>
      <c r="H44" s="26" t="n"/>
      <c r="I44" s="26" t="n"/>
      <c r="J44" s="26" t="n"/>
      <c r="K44" s="26" t="n"/>
      <c r="L44" s="26" t="n"/>
      <c r="M44" s="53" t="n"/>
      <c r="N44" s="53" t="n"/>
      <c r="O44" s="53" t="n"/>
      <c r="P44" s="27">
        <f>IF(OR(A44="",B44=""),"",IF(M44&lt;&gt;"",IFERROR(ROUND((M44-B44)*1440,0),""),IF(OR(L44="Requested",L44="Assigned",L44="In Progress",L44="Held"),IFERROR(ROUND((NOW()-B44)*1440,0),""),"")))</f>
        <v/>
      </c>
      <c r="Q44" s="27">
        <f>IF(OR(A44="",N44=""),"",IF(O44&lt;&gt;"",IFERROR(ROUND((O44-N44)*1440,0),""),IF(OR(L44="In Progress",L44="Held"),IFERROR(ROUND((NOW()-N44)*1440,0),""),"")))</f>
        <v/>
      </c>
      <c r="R44" s="27">
        <f>IF(OR(A44="",B44=""),"",IF(O44&lt;&gt;"",IFERROR(ROUND((O44-B44)*1440,0),""),IF(L44="Canceled","",IF(OR(L44="Requested",L44="Assigned",L44="In Progress",L44="Held"),IFERROR(ROUND((NOW()-B44)*1440,0),""),""))))</f>
        <v/>
      </c>
      <c r="S44" s="27">
        <f>IF(A44="","",IFERROR(VLOOKUP(C44,'Settings'!$A$11:$B$14,2,FALSE),""))</f>
        <v/>
      </c>
      <c r="T44" s="28">
        <f>IF(A44="","",IF(L44="Canceled","N/A",IF(OR(L44="",R44="",S44=""),"",IF(R44&lt;=S44,IF(L44="Completed","Met","Open - On Track"),IF(L44="Completed","Missed","Open - Overdue")))))</f>
        <v/>
      </c>
      <c r="U44" s="26" t="n"/>
      <c r="V44" s="26" t="n"/>
      <c r="W44" s="54">
        <f>IF(OR(A44="",Q44=""),"",IFERROR(ROUND(Q44/60*'Settings'!$B$4,2),""))</f>
        <v/>
      </c>
      <c r="X44" s="28">
        <f>IFERROR(IF(A44="","",IF(COUNTIF($A$6:$A$305,A44)&gt;1,"Duplicate Move ID",IF(OR(B44="",C44="",D44="",E44="",F44="",G44="",H44="",I44="",L44=""),"Missing Required Input",IF(OR(COUNTIF('Assets'!$K$5:$K$104,H44)=0,COUNTIF('Assets'!$K$5:$K$104,I44)=0),"Unknown Location",IF(H44=I44,"Origin Equals Destination",IF(AND(OR(L44="Assigned",L44="In Progress",L44="Held",L44="Completed"),OR(J44="",K44="",M44="")),"Missing Assignment Details",IF(AND(OR(L44="In Progress",L44="Held",L44="Completed"),N44=""),"Missing Start Time",IF(AND(L44="Completed",O44=""),"Missing Completion Time",IF(AND(M44&lt;&gt;"",B44&lt;&gt;"",M44&lt;B44),"Check Assigned Time",IF(AND(N44&lt;&gt;"",M44&lt;&gt;"",N44&lt;M44),"Check Start Time",IF(AND(O44&lt;&gt;"",N44&lt;&gt;"",O44&lt;N44),"Check Completion Time",IF(AND(L44="Held",OR(U44="",U44="None")),"Missing Delay Reason",IF(OR(AND(J44&lt;&gt;"",COUNTIF('Assets'!$F$5:$F$104,J44)=0),AND(K44&lt;&gt;"",COUNTIF('Assets'!$A$5:$A$104,K44)=0)),"Unknown Resource","OK")))))))))))))),"Check Formula")</f>
        <v/>
      </c>
    </row>
    <row r="45" ht="22" customHeight="1">
      <c r="A45" s="30" t="n"/>
      <c r="B45" s="55" t="n"/>
      <c r="C45" s="32" t="n"/>
      <c r="D45" s="32" t="n"/>
      <c r="E45" s="30" t="n"/>
      <c r="F45" s="32" t="n"/>
      <c r="G45" s="32" t="n"/>
      <c r="H45" s="32" t="n"/>
      <c r="I45" s="32" t="n"/>
      <c r="J45" s="32" t="n"/>
      <c r="K45" s="32" t="n"/>
      <c r="L45" s="32" t="n"/>
      <c r="M45" s="55" t="n"/>
      <c r="N45" s="55" t="n"/>
      <c r="O45" s="55" t="n"/>
      <c r="P45" s="33">
        <f>IF(OR(A45="",B45=""),"",IF(M45&lt;&gt;"",IFERROR(ROUND((M45-B45)*1440,0),""),IF(OR(L45="Requested",L45="Assigned",L45="In Progress",L45="Held"),IFERROR(ROUND((NOW()-B45)*1440,0),""),"")))</f>
        <v/>
      </c>
      <c r="Q45" s="33">
        <f>IF(OR(A45="",N45=""),"",IF(O45&lt;&gt;"",IFERROR(ROUND((O45-N45)*1440,0),""),IF(OR(L45="In Progress",L45="Held"),IFERROR(ROUND((NOW()-N45)*1440,0),""),"")))</f>
        <v/>
      </c>
      <c r="R45" s="33">
        <f>IF(OR(A45="",B45=""),"",IF(O45&lt;&gt;"",IFERROR(ROUND((O45-B45)*1440,0),""),IF(L45="Canceled","",IF(OR(L45="Requested",L45="Assigned",L45="In Progress",L45="Held"),IFERROR(ROUND((NOW()-B45)*1440,0),""),""))))</f>
        <v/>
      </c>
      <c r="S45" s="33">
        <f>IF(A45="","",IFERROR(VLOOKUP(C45,'Settings'!$A$11:$B$14,2,FALSE),""))</f>
        <v/>
      </c>
      <c r="T45" s="34">
        <f>IF(A45="","",IF(L45="Canceled","N/A",IF(OR(L45="",R45="",S45=""),"",IF(R45&lt;=S45,IF(L45="Completed","Met","Open - On Track"),IF(L45="Completed","Missed","Open - Overdue")))))</f>
        <v/>
      </c>
      <c r="U45" s="32" t="n"/>
      <c r="V45" s="32" t="n"/>
      <c r="W45" s="56">
        <f>IF(OR(A45="",Q45=""),"",IFERROR(ROUND(Q45/60*'Settings'!$B$4,2),""))</f>
        <v/>
      </c>
      <c r="X45" s="34">
        <f>IFERROR(IF(A45="","",IF(COUNTIF($A$6:$A$305,A45)&gt;1,"Duplicate Move ID",IF(OR(B45="",C45="",D45="",E45="",F45="",G45="",H45="",I45="",L45=""),"Missing Required Input",IF(OR(COUNTIF('Assets'!$K$5:$K$104,H45)=0,COUNTIF('Assets'!$K$5:$K$104,I45)=0),"Unknown Location",IF(H45=I45,"Origin Equals Destination",IF(AND(OR(L45="Assigned",L45="In Progress",L45="Held",L45="Completed"),OR(J45="",K45="",M45="")),"Missing Assignment Details",IF(AND(OR(L45="In Progress",L45="Held",L45="Completed"),N45=""),"Missing Start Time",IF(AND(L45="Completed",O45=""),"Missing Completion Time",IF(AND(M45&lt;&gt;"",B45&lt;&gt;"",M45&lt;B45),"Check Assigned Time",IF(AND(N45&lt;&gt;"",M45&lt;&gt;"",N45&lt;M45),"Check Start Time",IF(AND(O45&lt;&gt;"",N45&lt;&gt;"",O45&lt;N45),"Check Completion Time",IF(AND(L45="Held",OR(U45="",U45="None")),"Missing Delay Reason",IF(OR(AND(J45&lt;&gt;"",COUNTIF('Assets'!$F$5:$F$104,J45)=0),AND(K45&lt;&gt;"",COUNTIF('Assets'!$A$5:$A$104,K45)=0)),"Unknown Resource","OK")))))))))))))),"Check Formula")</f>
        <v/>
      </c>
    </row>
    <row r="46" ht="22" customHeight="1">
      <c r="A46" s="24" t="n"/>
      <c r="B46" s="53" t="n"/>
      <c r="C46" s="26" t="n"/>
      <c r="D46" s="26" t="n"/>
      <c r="E46" s="24" t="n"/>
      <c r="F46" s="26" t="n"/>
      <c r="G46" s="26" t="n"/>
      <c r="H46" s="26" t="n"/>
      <c r="I46" s="26" t="n"/>
      <c r="J46" s="26" t="n"/>
      <c r="K46" s="26" t="n"/>
      <c r="L46" s="26" t="n"/>
      <c r="M46" s="53" t="n"/>
      <c r="N46" s="53" t="n"/>
      <c r="O46" s="53" t="n"/>
      <c r="P46" s="27">
        <f>IF(OR(A46="",B46=""),"",IF(M46&lt;&gt;"",IFERROR(ROUND((M46-B46)*1440,0),""),IF(OR(L46="Requested",L46="Assigned",L46="In Progress",L46="Held"),IFERROR(ROUND((NOW()-B46)*1440,0),""),"")))</f>
        <v/>
      </c>
      <c r="Q46" s="27">
        <f>IF(OR(A46="",N46=""),"",IF(O46&lt;&gt;"",IFERROR(ROUND((O46-N46)*1440,0),""),IF(OR(L46="In Progress",L46="Held"),IFERROR(ROUND((NOW()-N46)*1440,0),""),"")))</f>
        <v/>
      </c>
      <c r="R46" s="27">
        <f>IF(OR(A46="",B46=""),"",IF(O46&lt;&gt;"",IFERROR(ROUND((O46-B46)*1440,0),""),IF(L46="Canceled","",IF(OR(L46="Requested",L46="Assigned",L46="In Progress",L46="Held"),IFERROR(ROUND((NOW()-B46)*1440,0),""),""))))</f>
        <v/>
      </c>
      <c r="S46" s="27">
        <f>IF(A46="","",IFERROR(VLOOKUP(C46,'Settings'!$A$11:$B$14,2,FALSE),""))</f>
        <v/>
      </c>
      <c r="T46" s="28">
        <f>IF(A46="","",IF(L46="Canceled","N/A",IF(OR(L46="",R46="",S46=""),"",IF(R46&lt;=S46,IF(L46="Completed","Met","Open - On Track"),IF(L46="Completed","Missed","Open - Overdue")))))</f>
        <v/>
      </c>
      <c r="U46" s="26" t="n"/>
      <c r="V46" s="26" t="n"/>
      <c r="W46" s="54">
        <f>IF(OR(A46="",Q46=""),"",IFERROR(ROUND(Q46/60*'Settings'!$B$4,2),""))</f>
        <v/>
      </c>
      <c r="X46" s="28">
        <f>IFERROR(IF(A46="","",IF(COUNTIF($A$6:$A$305,A46)&gt;1,"Duplicate Move ID",IF(OR(B46="",C46="",D46="",E46="",F46="",G46="",H46="",I46="",L46=""),"Missing Required Input",IF(OR(COUNTIF('Assets'!$K$5:$K$104,H46)=0,COUNTIF('Assets'!$K$5:$K$104,I46)=0),"Unknown Location",IF(H46=I46,"Origin Equals Destination",IF(AND(OR(L46="Assigned",L46="In Progress",L46="Held",L46="Completed"),OR(J46="",K46="",M46="")),"Missing Assignment Details",IF(AND(OR(L46="In Progress",L46="Held",L46="Completed"),N46=""),"Missing Start Time",IF(AND(L46="Completed",O46=""),"Missing Completion Time",IF(AND(M46&lt;&gt;"",B46&lt;&gt;"",M46&lt;B46),"Check Assigned Time",IF(AND(N46&lt;&gt;"",M46&lt;&gt;"",N46&lt;M46),"Check Start Time",IF(AND(O46&lt;&gt;"",N46&lt;&gt;"",O46&lt;N46),"Check Completion Time",IF(AND(L46="Held",OR(U46="",U46="None")),"Missing Delay Reason",IF(OR(AND(J46&lt;&gt;"",COUNTIF('Assets'!$F$5:$F$104,J46)=0),AND(K46&lt;&gt;"",COUNTIF('Assets'!$A$5:$A$104,K46)=0)),"Unknown Resource","OK")))))))))))))),"Check Formula")</f>
        <v/>
      </c>
    </row>
    <row r="47" ht="22" customHeight="1">
      <c r="A47" s="30" t="n"/>
      <c r="B47" s="55" t="n"/>
      <c r="C47" s="32" t="n"/>
      <c r="D47" s="32" t="n"/>
      <c r="E47" s="30" t="n"/>
      <c r="F47" s="32" t="n"/>
      <c r="G47" s="32" t="n"/>
      <c r="H47" s="32" t="n"/>
      <c r="I47" s="32" t="n"/>
      <c r="J47" s="32" t="n"/>
      <c r="K47" s="32" t="n"/>
      <c r="L47" s="32" t="n"/>
      <c r="M47" s="55" t="n"/>
      <c r="N47" s="55" t="n"/>
      <c r="O47" s="55" t="n"/>
      <c r="P47" s="33">
        <f>IF(OR(A47="",B47=""),"",IF(M47&lt;&gt;"",IFERROR(ROUND((M47-B47)*1440,0),""),IF(OR(L47="Requested",L47="Assigned",L47="In Progress",L47="Held"),IFERROR(ROUND((NOW()-B47)*1440,0),""),"")))</f>
        <v/>
      </c>
      <c r="Q47" s="33">
        <f>IF(OR(A47="",N47=""),"",IF(O47&lt;&gt;"",IFERROR(ROUND((O47-N47)*1440,0),""),IF(OR(L47="In Progress",L47="Held"),IFERROR(ROUND((NOW()-N47)*1440,0),""),"")))</f>
        <v/>
      </c>
      <c r="R47" s="33">
        <f>IF(OR(A47="",B47=""),"",IF(O47&lt;&gt;"",IFERROR(ROUND((O47-B47)*1440,0),""),IF(L47="Canceled","",IF(OR(L47="Requested",L47="Assigned",L47="In Progress",L47="Held"),IFERROR(ROUND((NOW()-B47)*1440,0),""),""))))</f>
        <v/>
      </c>
      <c r="S47" s="33">
        <f>IF(A47="","",IFERROR(VLOOKUP(C47,'Settings'!$A$11:$B$14,2,FALSE),""))</f>
        <v/>
      </c>
      <c r="T47" s="34">
        <f>IF(A47="","",IF(L47="Canceled","N/A",IF(OR(L47="",R47="",S47=""),"",IF(R47&lt;=S47,IF(L47="Completed","Met","Open - On Track"),IF(L47="Completed","Missed","Open - Overdue")))))</f>
        <v/>
      </c>
      <c r="U47" s="32" t="n"/>
      <c r="V47" s="32" t="n"/>
      <c r="W47" s="56">
        <f>IF(OR(A47="",Q47=""),"",IFERROR(ROUND(Q47/60*'Settings'!$B$4,2),""))</f>
        <v/>
      </c>
      <c r="X47" s="34">
        <f>IFERROR(IF(A47="","",IF(COUNTIF($A$6:$A$305,A47)&gt;1,"Duplicate Move ID",IF(OR(B47="",C47="",D47="",E47="",F47="",G47="",H47="",I47="",L47=""),"Missing Required Input",IF(OR(COUNTIF('Assets'!$K$5:$K$104,H47)=0,COUNTIF('Assets'!$K$5:$K$104,I47)=0),"Unknown Location",IF(H47=I47,"Origin Equals Destination",IF(AND(OR(L47="Assigned",L47="In Progress",L47="Held",L47="Completed"),OR(J47="",K47="",M47="")),"Missing Assignment Details",IF(AND(OR(L47="In Progress",L47="Held",L47="Completed"),N47=""),"Missing Start Time",IF(AND(L47="Completed",O47=""),"Missing Completion Time",IF(AND(M47&lt;&gt;"",B47&lt;&gt;"",M47&lt;B47),"Check Assigned Time",IF(AND(N47&lt;&gt;"",M47&lt;&gt;"",N47&lt;M47),"Check Start Time",IF(AND(O47&lt;&gt;"",N47&lt;&gt;"",O47&lt;N47),"Check Completion Time",IF(AND(L47="Held",OR(U47="",U47="None")),"Missing Delay Reason",IF(OR(AND(J47&lt;&gt;"",COUNTIF('Assets'!$F$5:$F$104,J47)=0),AND(K47&lt;&gt;"",COUNTIF('Assets'!$A$5:$A$104,K47)=0)),"Unknown Resource","OK")))))))))))))),"Check Formula")</f>
        <v/>
      </c>
    </row>
    <row r="48" ht="22" customHeight="1">
      <c r="A48" s="24" t="n"/>
      <c r="B48" s="53" t="n"/>
      <c r="C48" s="26" t="n"/>
      <c r="D48" s="26" t="n"/>
      <c r="E48" s="24" t="n"/>
      <c r="F48" s="26" t="n"/>
      <c r="G48" s="26" t="n"/>
      <c r="H48" s="26" t="n"/>
      <c r="I48" s="26" t="n"/>
      <c r="J48" s="26" t="n"/>
      <c r="K48" s="26" t="n"/>
      <c r="L48" s="26" t="n"/>
      <c r="M48" s="53" t="n"/>
      <c r="N48" s="53" t="n"/>
      <c r="O48" s="53" t="n"/>
      <c r="P48" s="27">
        <f>IF(OR(A48="",B48=""),"",IF(M48&lt;&gt;"",IFERROR(ROUND((M48-B48)*1440,0),""),IF(OR(L48="Requested",L48="Assigned",L48="In Progress",L48="Held"),IFERROR(ROUND((NOW()-B48)*1440,0),""),"")))</f>
        <v/>
      </c>
      <c r="Q48" s="27">
        <f>IF(OR(A48="",N48=""),"",IF(O48&lt;&gt;"",IFERROR(ROUND((O48-N48)*1440,0),""),IF(OR(L48="In Progress",L48="Held"),IFERROR(ROUND((NOW()-N48)*1440,0),""),"")))</f>
        <v/>
      </c>
      <c r="R48" s="27">
        <f>IF(OR(A48="",B48=""),"",IF(O48&lt;&gt;"",IFERROR(ROUND((O48-B48)*1440,0),""),IF(L48="Canceled","",IF(OR(L48="Requested",L48="Assigned",L48="In Progress",L48="Held"),IFERROR(ROUND((NOW()-B48)*1440,0),""),""))))</f>
        <v/>
      </c>
      <c r="S48" s="27">
        <f>IF(A48="","",IFERROR(VLOOKUP(C48,'Settings'!$A$11:$B$14,2,FALSE),""))</f>
        <v/>
      </c>
      <c r="T48" s="28">
        <f>IF(A48="","",IF(L48="Canceled","N/A",IF(OR(L48="",R48="",S48=""),"",IF(R48&lt;=S48,IF(L48="Completed","Met","Open - On Track"),IF(L48="Completed","Missed","Open - Overdue")))))</f>
        <v/>
      </c>
      <c r="U48" s="26" t="n"/>
      <c r="V48" s="26" t="n"/>
      <c r="W48" s="54">
        <f>IF(OR(A48="",Q48=""),"",IFERROR(ROUND(Q48/60*'Settings'!$B$4,2),""))</f>
        <v/>
      </c>
      <c r="X48" s="28">
        <f>IFERROR(IF(A48="","",IF(COUNTIF($A$6:$A$305,A48)&gt;1,"Duplicate Move ID",IF(OR(B48="",C48="",D48="",E48="",F48="",G48="",H48="",I48="",L48=""),"Missing Required Input",IF(OR(COUNTIF('Assets'!$K$5:$K$104,H48)=0,COUNTIF('Assets'!$K$5:$K$104,I48)=0),"Unknown Location",IF(H48=I48,"Origin Equals Destination",IF(AND(OR(L48="Assigned",L48="In Progress",L48="Held",L48="Completed"),OR(J48="",K48="",M48="")),"Missing Assignment Details",IF(AND(OR(L48="In Progress",L48="Held",L48="Completed"),N48=""),"Missing Start Time",IF(AND(L48="Completed",O48=""),"Missing Completion Time",IF(AND(M48&lt;&gt;"",B48&lt;&gt;"",M48&lt;B48),"Check Assigned Time",IF(AND(N48&lt;&gt;"",M48&lt;&gt;"",N48&lt;M48),"Check Start Time",IF(AND(O48&lt;&gt;"",N48&lt;&gt;"",O48&lt;N48),"Check Completion Time",IF(AND(L48="Held",OR(U48="",U48="None")),"Missing Delay Reason",IF(OR(AND(J48&lt;&gt;"",COUNTIF('Assets'!$F$5:$F$104,J48)=0),AND(K48&lt;&gt;"",COUNTIF('Assets'!$A$5:$A$104,K48)=0)),"Unknown Resource","OK")))))))))))))),"Check Formula")</f>
        <v/>
      </c>
    </row>
    <row r="49" ht="22" customHeight="1">
      <c r="A49" s="30" t="n"/>
      <c r="B49" s="55" t="n"/>
      <c r="C49" s="32" t="n"/>
      <c r="D49" s="32" t="n"/>
      <c r="E49" s="30" t="n"/>
      <c r="F49" s="32" t="n"/>
      <c r="G49" s="32" t="n"/>
      <c r="H49" s="32" t="n"/>
      <c r="I49" s="32" t="n"/>
      <c r="J49" s="32" t="n"/>
      <c r="K49" s="32" t="n"/>
      <c r="L49" s="32" t="n"/>
      <c r="M49" s="55" t="n"/>
      <c r="N49" s="55" t="n"/>
      <c r="O49" s="55" t="n"/>
      <c r="P49" s="33">
        <f>IF(OR(A49="",B49=""),"",IF(M49&lt;&gt;"",IFERROR(ROUND((M49-B49)*1440,0),""),IF(OR(L49="Requested",L49="Assigned",L49="In Progress",L49="Held"),IFERROR(ROUND((NOW()-B49)*1440,0),""),"")))</f>
        <v/>
      </c>
      <c r="Q49" s="33">
        <f>IF(OR(A49="",N49=""),"",IF(O49&lt;&gt;"",IFERROR(ROUND((O49-N49)*1440,0),""),IF(OR(L49="In Progress",L49="Held"),IFERROR(ROUND((NOW()-N49)*1440,0),""),"")))</f>
        <v/>
      </c>
      <c r="R49" s="33">
        <f>IF(OR(A49="",B49=""),"",IF(O49&lt;&gt;"",IFERROR(ROUND((O49-B49)*1440,0),""),IF(L49="Canceled","",IF(OR(L49="Requested",L49="Assigned",L49="In Progress",L49="Held"),IFERROR(ROUND((NOW()-B49)*1440,0),""),""))))</f>
        <v/>
      </c>
      <c r="S49" s="33">
        <f>IF(A49="","",IFERROR(VLOOKUP(C49,'Settings'!$A$11:$B$14,2,FALSE),""))</f>
        <v/>
      </c>
      <c r="T49" s="34">
        <f>IF(A49="","",IF(L49="Canceled","N/A",IF(OR(L49="",R49="",S49=""),"",IF(R49&lt;=S49,IF(L49="Completed","Met","Open - On Track"),IF(L49="Completed","Missed","Open - Overdue")))))</f>
        <v/>
      </c>
      <c r="U49" s="32" t="n"/>
      <c r="V49" s="32" t="n"/>
      <c r="W49" s="56">
        <f>IF(OR(A49="",Q49=""),"",IFERROR(ROUND(Q49/60*'Settings'!$B$4,2),""))</f>
        <v/>
      </c>
      <c r="X49" s="34">
        <f>IFERROR(IF(A49="","",IF(COUNTIF($A$6:$A$305,A49)&gt;1,"Duplicate Move ID",IF(OR(B49="",C49="",D49="",E49="",F49="",G49="",H49="",I49="",L49=""),"Missing Required Input",IF(OR(COUNTIF('Assets'!$K$5:$K$104,H49)=0,COUNTIF('Assets'!$K$5:$K$104,I49)=0),"Unknown Location",IF(H49=I49,"Origin Equals Destination",IF(AND(OR(L49="Assigned",L49="In Progress",L49="Held",L49="Completed"),OR(J49="",K49="",M49="")),"Missing Assignment Details",IF(AND(OR(L49="In Progress",L49="Held",L49="Completed"),N49=""),"Missing Start Time",IF(AND(L49="Completed",O49=""),"Missing Completion Time",IF(AND(M49&lt;&gt;"",B49&lt;&gt;"",M49&lt;B49),"Check Assigned Time",IF(AND(N49&lt;&gt;"",M49&lt;&gt;"",N49&lt;M49),"Check Start Time",IF(AND(O49&lt;&gt;"",N49&lt;&gt;"",O49&lt;N49),"Check Completion Time",IF(AND(L49="Held",OR(U49="",U49="None")),"Missing Delay Reason",IF(OR(AND(J49&lt;&gt;"",COUNTIF('Assets'!$F$5:$F$104,J49)=0),AND(K49&lt;&gt;"",COUNTIF('Assets'!$A$5:$A$104,K49)=0)),"Unknown Resource","OK")))))))))))))),"Check Formula")</f>
        <v/>
      </c>
    </row>
    <row r="50" ht="22" customHeight="1">
      <c r="A50" s="24" t="n"/>
      <c r="B50" s="53" t="n"/>
      <c r="C50" s="26" t="n"/>
      <c r="D50" s="26" t="n"/>
      <c r="E50" s="24" t="n"/>
      <c r="F50" s="26" t="n"/>
      <c r="G50" s="26" t="n"/>
      <c r="H50" s="26" t="n"/>
      <c r="I50" s="26" t="n"/>
      <c r="J50" s="26" t="n"/>
      <c r="K50" s="26" t="n"/>
      <c r="L50" s="26" t="n"/>
      <c r="M50" s="53" t="n"/>
      <c r="N50" s="53" t="n"/>
      <c r="O50" s="53" t="n"/>
      <c r="P50" s="27">
        <f>IF(OR(A50="",B50=""),"",IF(M50&lt;&gt;"",IFERROR(ROUND((M50-B50)*1440,0),""),IF(OR(L50="Requested",L50="Assigned",L50="In Progress",L50="Held"),IFERROR(ROUND((NOW()-B50)*1440,0),""),"")))</f>
        <v/>
      </c>
      <c r="Q50" s="27">
        <f>IF(OR(A50="",N50=""),"",IF(O50&lt;&gt;"",IFERROR(ROUND((O50-N50)*1440,0),""),IF(OR(L50="In Progress",L50="Held"),IFERROR(ROUND((NOW()-N50)*1440,0),""),"")))</f>
        <v/>
      </c>
      <c r="R50" s="27">
        <f>IF(OR(A50="",B50=""),"",IF(O50&lt;&gt;"",IFERROR(ROUND((O50-B50)*1440,0),""),IF(L50="Canceled","",IF(OR(L50="Requested",L50="Assigned",L50="In Progress",L50="Held"),IFERROR(ROUND((NOW()-B50)*1440,0),""),""))))</f>
        <v/>
      </c>
      <c r="S50" s="27">
        <f>IF(A50="","",IFERROR(VLOOKUP(C50,'Settings'!$A$11:$B$14,2,FALSE),""))</f>
        <v/>
      </c>
      <c r="T50" s="28">
        <f>IF(A50="","",IF(L50="Canceled","N/A",IF(OR(L50="",R50="",S50=""),"",IF(R50&lt;=S50,IF(L50="Completed","Met","Open - On Track"),IF(L50="Completed","Missed","Open - Overdue")))))</f>
        <v/>
      </c>
      <c r="U50" s="26" t="n"/>
      <c r="V50" s="26" t="n"/>
      <c r="W50" s="54">
        <f>IF(OR(A50="",Q50=""),"",IFERROR(ROUND(Q50/60*'Settings'!$B$4,2),""))</f>
        <v/>
      </c>
      <c r="X50" s="28">
        <f>IFERROR(IF(A50="","",IF(COUNTIF($A$6:$A$305,A50)&gt;1,"Duplicate Move ID",IF(OR(B50="",C50="",D50="",E50="",F50="",G50="",H50="",I50="",L50=""),"Missing Required Input",IF(OR(COUNTIF('Assets'!$K$5:$K$104,H50)=0,COUNTIF('Assets'!$K$5:$K$104,I50)=0),"Unknown Location",IF(H50=I50,"Origin Equals Destination",IF(AND(OR(L50="Assigned",L50="In Progress",L50="Held",L50="Completed"),OR(J50="",K50="",M50="")),"Missing Assignment Details",IF(AND(OR(L50="In Progress",L50="Held",L50="Completed"),N50=""),"Missing Start Time",IF(AND(L50="Completed",O50=""),"Missing Completion Time",IF(AND(M50&lt;&gt;"",B50&lt;&gt;"",M50&lt;B50),"Check Assigned Time",IF(AND(N50&lt;&gt;"",M50&lt;&gt;"",N50&lt;M50),"Check Start Time",IF(AND(O50&lt;&gt;"",N50&lt;&gt;"",O50&lt;N50),"Check Completion Time",IF(AND(L50="Held",OR(U50="",U50="None")),"Missing Delay Reason",IF(OR(AND(J50&lt;&gt;"",COUNTIF('Assets'!$F$5:$F$104,J50)=0),AND(K50&lt;&gt;"",COUNTIF('Assets'!$A$5:$A$104,K50)=0)),"Unknown Resource","OK")))))))))))))),"Check Formula")</f>
        <v/>
      </c>
    </row>
    <row r="51" ht="22" customHeight="1">
      <c r="A51" s="30" t="n"/>
      <c r="B51" s="55" t="n"/>
      <c r="C51" s="32" t="n"/>
      <c r="D51" s="32" t="n"/>
      <c r="E51" s="30" t="n"/>
      <c r="F51" s="32" t="n"/>
      <c r="G51" s="32" t="n"/>
      <c r="H51" s="32" t="n"/>
      <c r="I51" s="32" t="n"/>
      <c r="J51" s="32" t="n"/>
      <c r="K51" s="32" t="n"/>
      <c r="L51" s="32" t="n"/>
      <c r="M51" s="55" t="n"/>
      <c r="N51" s="55" t="n"/>
      <c r="O51" s="55" t="n"/>
      <c r="P51" s="33">
        <f>IF(OR(A51="",B51=""),"",IF(M51&lt;&gt;"",IFERROR(ROUND((M51-B51)*1440,0),""),IF(OR(L51="Requested",L51="Assigned",L51="In Progress",L51="Held"),IFERROR(ROUND((NOW()-B51)*1440,0),""),"")))</f>
        <v/>
      </c>
      <c r="Q51" s="33">
        <f>IF(OR(A51="",N51=""),"",IF(O51&lt;&gt;"",IFERROR(ROUND((O51-N51)*1440,0),""),IF(OR(L51="In Progress",L51="Held"),IFERROR(ROUND((NOW()-N51)*1440,0),""),"")))</f>
        <v/>
      </c>
      <c r="R51" s="33">
        <f>IF(OR(A51="",B51=""),"",IF(O51&lt;&gt;"",IFERROR(ROUND((O51-B51)*1440,0),""),IF(L51="Canceled","",IF(OR(L51="Requested",L51="Assigned",L51="In Progress",L51="Held"),IFERROR(ROUND((NOW()-B51)*1440,0),""),""))))</f>
        <v/>
      </c>
      <c r="S51" s="33">
        <f>IF(A51="","",IFERROR(VLOOKUP(C51,'Settings'!$A$11:$B$14,2,FALSE),""))</f>
        <v/>
      </c>
      <c r="T51" s="34">
        <f>IF(A51="","",IF(L51="Canceled","N/A",IF(OR(L51="",R51="",S51=""),"",IF(R51&lt;=S51,IF(L51="Completed","Met","Open - On Track"),IF(L51="Completed","Missed","Open - Overdue")))))</f>
        <v/>
      </c>
      <c r="U51" s="32" t="n"/>
      <c r="V51" s="32" t="n"/>
      <c r="W51" s="56">
        <f>IF(OR(A51="",Q51=""),"",IFERROR(ROUND(Q51/60*'Settings'!$B$4,2),""))</f>
        <v/>
      </c>
      <c r="X51" s="34">
        <f>IFERROR(IF(A51="","",IF(COUNTIF($A$6:$A$305,A51)&gt;1,"Duplicate Move ID",IF(OR(B51="",C51="",D51="",E51="",F51="",G51="",H51="",I51="",L51=""),"Missing Required Input",IF(OR(COUNTIF('Assets'!$K$5:$K$104,H51)=0,COUNTIF('Assets'!$K$5:$K$104,I51)=0),"Unknown Location",IF(H51=I51,"Origin Equals Destination",IF(AND(OR(L51="Assigned",L51="In Progress",L51="Held",L51="Completed"),OR(J51="",K51="",M51="")),"Missing Assignment Details",IF(AND(OR(L51="In Progress",L51="Held",L51="Completed"),N51=""),"Missing Start Time",IF(AND(L51="Completed",O51=""),"Missing Completion Time",IF(AND(M51&lt;&gt;"",B51&lt;&gt;"",M51&lt;B51),"Check Assigned Time",IF(AND(N51&lt;&gt;"",M51&lt;&gt;"",N51&lt;M51),"Check Start Time",IF(AND(O51&lt;&gt;"",N51&lt;&gt;"",O51&lt;N51),"Check Completion Time",IF(AND(L51="Held",OR(U51="",U51="None")),"Missing Delay Reason",IF(OR(AND(J51&lt;&gt;"",COUNTIF('Assets'!$F$5:$F$104,J51)=0),AND(K51&lt;&gt;"",COUNTIF('Assets'!$A$5:$A$104,K51)=0)),"Unknown Resource","OK")))))))))))))),"Check Formula")</f>
        <v/>
      </c>
    </row>
    <row r="52" ht="22" customHeight="1">
      <c r="A52" s="24" t="n"/>
      <c r="B52" s="53" t="n"/>
      <c r="C52" s="26" t="n"/>
      <c r="D52" s="26" t="n"/>
      <c r="E52" s="24" t="n"/>
      <c r="F52" s="26" t="n"/>
      <c r="G52" s="26" t="n"/>
      <c r="H52" s="26" t="n"/>
      <c r="I52" s="26" t="n"/>
      <c r="J52" s="26" t="n"/>
      <c r="K52" s="26" t="n"/>
      <c r="L52" s="26" t="n"/>
      <c r="M52" s="53" t="n"/>
      <c r="N52" s="53" t="n"/>
      <c r="O52" s="53" t="n"/>
      <c r="P52" s="27">
        <f>IF(OR(A52="",B52=""),"",IF(M52&lt;&gt;"",IFERROR(ROUND((M52-B52)*1440,0),""),IF(OR(L52="Requested",L52="Assigned",L52="In Progress",L52="Held"),IFERROR(ROUND((NOW()-B52)*1440,0),""),"")))</f>
        <v/>
      </c>
      <c r="Q52" s="27">
        <f>IF(OR(A52="",N52=""),"",IF(O52&lt;&gt;"",IFERROR(ROUND((O52-N52)*1440,0),""),IF(OR(L52="In Progress",L52="Held"),IFERROR(ROUND((NOW()-N52)*1440,0),""),"")))</f>
        <v/>
      </c>
      <c r="R52" s="27">
        <f>IF(OR(A52="",B52=""),"",IF(O52&lt;&gt;"",IFERROR(ROUND((O52-B52)*1440,0),""),IF(L52="Canceled","",IF(OR(L52="Requested",L52="Assigned",L52="In Progress",L52="Held"),IFERROR(ROUND((NOW()-B52)*1440,0),""),""))))</f>
        <v/>
      </c>
      <c r="S52" s="27">
        <f>IF(A52="","",IFERROR(VLOOKUP(C52,'Settings'!$A$11:$B$14,2,FALSE),""))</f>
        <v/>
      </c>
      <c r="T52" s="28">
        <f>IF(A52="","",IF(L52="Canceled","N/A",IF(OR(L52="",R52="",S52=""),"",IF(R52&lt;=S52,IF(L52="Completed","Met","Open - On Track"),IF(L52="Completed","Missed","Open - Overdue")))))</f>
        <v/>
      </c>
      <c r="U52" s="26" t="n"/>
      <c r="V52" s="26" t="n"/>
      <c r="W52" s="54">
        <f>IF(OR(A52="",Q52=""),"",IFERROR(ROUND(Q52/60*'Settings'!$B$4,2),""))</f>
        <v/>
      </c>
      <c r="X52" s="28">
        <f>IFERROR(IF(A52="","",IF(COUNTIF($A$6:$A$305,A52)&gt;1,"Duplicate Move ID",IF(OR(B52="",C52="",D52="",E52="",F52="",G52="",H52="",I52="",L52=""),"Missing Required Input",IF(OR(COUNTIF('Assets'!$K$5:$K$104,H52)=0,COUNTIF('Assets'!$K$5:$K$104,I52)=0),"Unknown Location",IF(H52=I52,"Origin Equals Destination",IF(AND(OR(L52="Assigned",L52="In Progress",L52="Held",L52="Completed"),OR(J52="",K52="",M52="")),"Missing Assignment Details",IF(AND(OR(L52="In Progress",L52="Held",L52="Completed"),N52=""),"Missing Start Time",IF(AND(L52="Completed",O52=""),"Missing Completion Time",IF(AND(M52&lt;&gt;"",B52&lt;&gt;"",M52&lt;B52),"Check Assigned Time",IF(AND(N52&lt;&gt;"",M52&lt;&gt;"",N52&lt;M52),"Check Start Time",IF(AND(O52&lt;&gt;"",N52&lt;&gt;"",O52&lt;N52),"Check Completion Time",IF(AND(L52="Held",OR(U52="",U52="None")),"Missing Delay Reason",IF(OR(AND(J52&lt;&gt;"",COUNTIF('Assets'!$F$5:$F$104,J52)=0),AND(K52&lt;&gt;"",COUNTIF('Assets'!$A$5:$A$104,K52)=0)),"Unknown Resource","OK")))))))))))))),"Check Formula")</f>
        <v/>
      </c>
    </row>
    <row r="53" ht="22" customHeight="1">
      <c r="A53" s="30" t="n"/>
      <c r="B53" s="55" t="n"/>
      <c r="C53" s="32" t="n"/>
      <c r="D53" s="32" t="n"/>
      <c r="E53" s="30" t="n"/>
      <c r="F53" s="32" t="n"/>
      <c r="G53" s="32" t="n"/>
      <c r="H53" s="32" t="n"/>
      <c r="I53" s="32" t="n"/>
      <c r="J53" s="32" t="n"/>
      <c r="K53" s="32" t="n"/>
      <c r="L53" s="32" t="n"/>
      <c r="M53" s="55" t="n"/>
      <c r="N53" s="55" t="n"/>
      <c r="O53" s="55" t="n"/>
      <c r="P53" s="33">
        <f>IF(OR(A53="",B53=""),"",IF(M53&lt;&gt;"",IFERROR(ROUND((M53-B53)*1440,0),""),IF(OR(L53="Requested",L53="Assigned",L53="In Progress",L53="Held"),IFERROR(ROUND((NOW()-B53)*1440,0),""),"")))</f>
        <v/>
      </c>
      <c r="Q53" s="33">
        <f>IF(OR(A53="",N53=""),"",IF(O53&lt;&gt;"",IFERROR(ROUND((O53-N53)*1440,0),""),IF(OR(L53="In Progress",L53="Held"),IFERROR(ROUND((NOW()-N53)*1440,0),""),"")))</f>
        <v/>
      </c>
      <c r="R53" s="33">
        <f>IF(OR(A53="",B53=""),"",IF(O53&lt;&gt;"",IFERROR(ROUND((O53-B53)*1440,0),""),IF(L53="Canceled","",IF(OR(L53="Requested",L53="Assigned",L53="In Progress",L53="Held"),IFERROR(ROUND((NOW()-B53)*1440,0),""),""))))</f>
        <v/>
      </c>
      <c r="S53" s="33">
        <f>IF(A53="","",IFERROR(VLOOKUP(C53,'Settings'!$A$11:$B$14,2,FALSE),""))</f>
        <v/>
      </c>
      <c r="T53" s="34">
        <f>IF(A53="","",IF(L53="Canceled","N/A",IF(OR(L53="",R53="",S53=""),"",IF(R53&lt;=S53,IF(L53="Completed","Met","Open - On Track"),IF(L53="Completed","Missed","Open - Overdue")))))</f>
        <v/>
      </c>
      <c r="U53" s="32" t="n"/>
      <c r="V53" s="32" t="n"/>
      <c r="W53" s="56">
        <f>IF(OR(A53="",Q53=""),"",IFERROR(ROUND(Q53/60*'Settings'!$B$4,2),""))</f>
        <v/>
      </c>
      <c r="X53" s="34">
        <f>IFERROR(IF(A53="","",IF(COUNTIF($A$6:$A$305,A53)&gt;1,"Duplicate Move ID",IF(OR(B53="",C53="",D53="",E53="",F53="",G53="",H53="",I53="",L53=""),"Missing Required Input",IF(OR(COUNTIF('Assets'!$K$5:$K$104,H53)=0,COUNTIF('Assets'!$K$5:$K$104,I53)=0),"Unknown Location",IF(H53=I53,"Origin Equals Destination",IF(AND(OR(L53="Assigned",L53="In Progress",L53="Held",L53="Completed"),OR(J53="",K53="",M53="")),"Missing Assignment Details",IF(AND(OR(L53="In Progress",L53="Held",L53="Completed"),N53=""),"Missing Start Time",IF(AND(L53="Completed",O53=""),"Missing Completion Time",IF(AND(M53&lt;&gt;"",B53&lt;&gt;"",M53&lt;B53),"Check Assigned Time",IF(AND(N53&lt;&gt;"",M53&lt;&gt;"",N53&lt;M53),"Check Start Time",IF(AND(O53&lt;&gt;"",N53&lt;&gt;"",O53&lt;N53),"Check Completion Time",IF(AND(L53="Held",OR(U53="",U53="None")),"Missing Delay Reason",IF(OR(AND(J53&lt;&gt;"",COUNTIF('Assets'!$F$5:$F$104,J53)=0),AND(K53&lt;&gt;"",COUNTIF('Assets'!$A$5:$A$104,K53)=0)),"Unknown Resource","OK")))))))))))))),"Check Formula")</f>
        <v/>
      </c>
    </row>
    <row r="54" ht="22" customHeight="1">
      <c r="A54" s="24" t="n"/>
      <c r="B54" s="53" t="n"/>
      <c r="C54" s="26" t="n"/>
      <c r="D54" s="26" t="n"/>
      <c r="E54" s="24" t="n"/>
      <c r="F54" s="26" t="n"/>
      <c r="G54" s="26" t="n"/>
      <c r="H54" s="26" t="n"/>
      <c r="I54" s="26" t="n"/>
      <c r="J54" s="26" t="n"/>
      <c r="K54" s="26" t="n"/>
      <c r="L54" s="26" t="n"/>
      <c r="M54" s="53" t="n"/>
      <c r="N54" s="53" t="n"/>
      <c r="O54" s="53" t="n"/>
      <c r="P54" s="27">
        <f>IF(OR(A54="",B54=""),"",IF(M54&lt;&gt;"",IFERROR(ROUND((M54-B54)*1440,0),""),IF(OR(L54="Requested",L54="Assigned",L54="In Progress",L54="Held"),IFERROR(ROUND((NOW()-B54)*1440,0),""),"")))</f>
        <v/>
      </c>
      <c r="Q54" s="27">
        <f>IF(OR(A54="",N54=""),"",IF(O54&lt;&gt;"",IFERROR(ROUND((O54-N54)*1440,0),""),IF(OR(L54="In Progress",L54="Held"),IFERROR(ROUND((NOW()-N54)*1440,0),""),"")))</f>
        <v/>
      </c>
      <c r="R54" s="27">
        <f>IF(OR(A54="",B54=""),"",IF(O54&lt;&gt;"",IFERROR(ROUND((O54-B54)*1440,0),""),IF(L54="Canceled","",IF(OR(L54="Requested",L54="Assigned",L54="In Progress",L54="Held"),IFERROR(ROUND((NOW()-B54)*1440,0),""),""))))</f>
        <v/>
      </c>
      <c r="S54" s="27">
        <f>IF(A54="","",IFERROR(VLOOKUP(C54,'Settings'!$A$11:$B$14,2,FALSE),""))</f>
        <v/>
      </c>
      <c r="T54" s="28">
        <f>IF(A54="","",IF(L54="Canceled","N/A",IF(OR(L54="",R54="",S54=""),"",IF(R54&lt;=S54,IF(L54="Completed","Met","Open - On Track"),IF(L54="Completed","Missed","Open - Overdue")))))</f>
        <v/>
      </c>
      <c r="U54" s="26" t="n"/>
      <c r="V54" s="26" t="n"/>
      <c r="W54" s="54">
        <f>IF(OR(A54="",Q54=""),"",IFERROR(ROUND(Q54/60*'Settings'!$B$4,2),""))</f>
        <v/>
      </c>
      <c r="X54" s="28">
        <f>IFERROR(IF(A54="","",IF(COUNTIF($A$6:$A$305,A54)&gt;1,"Duplicate Move ID",IF(OR(B54="",C54="",D54="",E54="",F54="",G54="",H54="",I54="",L54=""),"Missing Required Input",IF(OR(COUNTIF('Assets'!$K$5:$K$104,H54)=0,COUNTIF('Assets'!$K$5:$K$104,I54)=0),"Unknown Location",IF(H54=I54,"Origin Equals Destination",IF(AND(OR(L54="Assigned",L54="In Progress",L54="Held",L54="Completed"),OR(J54="",K54="",M54="")),"Missing Assignment Details",IF(AND(OR(L54="In Progress",L54="Held",L54="Completed"),N54=""),"Missing Start Time",IF(AND(L54="Completed",O54=""),"Missing Completion Time",IF(AND(M54&lt;&gt;"",B54&lt;&gt;"",M54&lt;B54),"Check Assigned Time",IF(AND(N54&lt;&gt;"",M54&lt;&gt;"",N54&lt;M54),"Check Start Time",IF(AND(O54&lt;&gt;"",N54&lt;&gt;"",O54&lt;N54),"Check Completion Time",IF(AND(L54="Held",OR(U54="",U54="None")),"Missing Delay Reason",IF(OR(AND(J54&lt;&gt;"",COUNTIF('Assets'!$F$5:$F$104,J54)=0),AND(K54&lt;&gt;"",COUNTIF('Assets'!$A$5:$A$104,K54)=0)),"Unknown Resource","OK")))))))))))))),"Check Formula")</f>
        <v/>
      </c>
    </row>
    <row r="55" ht="22" customHeight="1">
      <c r="A55" s="30" t="n"/>
      <c r="B55" s="55" t="n"/>
      <c r="C55" s="32" t="n"/>
      <c r="D55" s="32" t="n"/>
      <c r="E55" s="30" t="n"/>
      <c r="F55" s="32" t="n"/>
      <c r="G55" s="32" t="n"/>
      <c r="H55" s="32" t="n"/>
      <c r="I55" s="32" t="n"/>
      <c r="J55" s="32" t="n"/>
      <c r="K55" s="32" t="n"/>
      <c r="L55" s="32" t="n"/>
      <c r="M55" s="55" t="n"/>
      <c r="N55" s="55" t="n"/>
      <c r="O55" s="55" t="n"/>
      <c r="P55" s="33">
        <f>IF(OR(A55="",B55=""),"",IF(M55&lt;&gt;"",IFERROR(ROUND((M55-B55)*1440,0),""),IF(OR(L55="Requested",L55="Assigned",L55="In Progress",L55="Held"),IFERROR(ROUND((NOW()-B55)*1440,0),""),"")))</f>
        <v/>
      </c>
      <c r="Q55" s="33">
        <f>IF(OR(A55="",N55=""),"",IF(O55&lt;&gt;"",IFERROR(ROUND((O55-N55)*1440,0),""),IF(OR(L55="In Progress",L55="Held"),IFERROR(ROUND((NOW()-N55)*1440,0),""),"")))</f>
        <v/>
      </c>
      <c r="R55" s="33">
        <f>IF(OR(A55="",B55=""),"",IF(O55&lt;&gt;"",IFERROR(ROUND((O55-B55)*1440,0),""),IF(L55="Canceled","",IF(OR(L55="Requested",L55="Assigned",L55="In Progress",L55="Held"),IFERROR(ROUND((NOW()-B55)*1440,0),""),""))))</f>
        <v/>
      </c>
      <c r="S55" s="33">
        <f>IF(A55="","",IFERROR(VLOOKUP(C55,'Settings'!$A$11:$B$14,2,FALSE),""))</f>
        <v/>
      </c>
      <c r="T55" s="34">
        <f>IF(A55="","",IF(L55="Canceled","N/A",IF(OR(L55="",R55="",S55=""),"",IF(R55&lt;=S55,IF(L55="Completed","Met","Open - On Track"),IF(L55="Completed","Missed","Open - Overdue")))))</f>
        <v/>
      </c>
      <c r="U55" s="32" t="n"/>
      <c r="V55" s="32" t="n"/>
      <c r="W55" s="56">
        <f>IF(OR(A55="",Q55=""),"",IFERROR(ROUND(Q55/60*'Settings'!$B$4,2),""))</f>
        <v/>
      </c>
      <c r="X55" s="34">
        <f>IFERROR(IF(A55="","",IF(COUNTIF($A$6:$A$305,A55)&gt;1,"Duplicate Move ID",IF(OR(B55="",C55="",D55="",E55="",F55="",G55="",H55="",I55="",L55=""),"Missing Required Input",IF(OR(COUNTIF('Assets'!$K$5:$K$104,H55)=0,COUNTIF('Assets'!$K$5:$K$104,I55)=0),"Unknown Location",IF(H55=I55,"Origin Equals Destination",IF(AND(OR(L55="Assigned",L55="In Progress",L55="Held",L55="Completed"),OR(J55="",K55="",M55="")),"Missing Assignment Details",IF(AND(OR(L55="In Progress",L55="Held",L55="Completed"),N55=""),"Missing Start Time",IF(AND(L55="Completed",O55=""),"Missing Completion Time",IF(AND(M55&lt;&gt;"",B55&lt;&gt;"",M55&lt;B55),"Check Assigned Time",IF(AND(N55&lt;&gt;"",M55&lt;&gt;"",N55&lt;M55),"Check Start Time",IF(AND(O55&lt;&gt;"",N55&lt;&gt;"",O55&lt;N55),"Check Completion Time",IF(AND(L55="Held",OR(U55="",U55="None")),"Missing Delay Reason",IF(OR(AND(J55&lt;&gt;"",COUNTIF('Assets'!$F$5:$F$104,J55)=0),AND(K55&lt;&gt;"",COUNTIF('Assets'!$A$5:$A$104,K55)=0)),"Unknown Resource","OK")))))))))))))),"Check Formula")</f>
        <v/>
      </c>
    </row>
    <row r="56" ht="22" customHeight="1">
      <c r="A56" s="24" t="n"/>
      <c r="B56" s="53" t="n"/>
      <c r="C56" s="26" t="n"/>
      <c r="D56" s="26" t="n"/>
      <c r="E56" s="24" t="n"/>
      <c r="F56" s="26" t="n"/>
      <c r="G56" s="26" t="n"/>
      <c r="H56" s="26" t="n"/>
      <c r="I56" s="26" t="n"/>
      <c r="J56" s="26" t="n"/>
      <c r="K56" s="26" t="n"/>
      <c r="L56" s="26" t="n"/>
      <c r="M56" s="53" t="n"/>
      <c r="N56" s="53" t="n"/>
      <c r="O56" s="53" t="n"/>
      <c r="P56" s="27">
        <f>IF(OR(A56="",B56=""),"",IF(M56&lt;&gt;"",IFERROR(ROUND((M56-B56)*1440,0),""),IF(OR(L56="Requested",L56="Assigned",L56="In Progress",L56="Held"),IFERROR(ROUND((NOW()-B56)*1440,0),""),"")))</f>
        <v/>
      </c>
      <c r="Q56" s="27">
        <f>IF(OR(A56="",N56=""),"",IF(O56&lt;&gt;"",IFERROR(ROUND((O56-N56)*1440,0),""),IF(OR(L56="In Progress",L56="Held"),IFERROR(ROUND((NOW()-N56)*1440,0),""),"")))</f>
        <v/>
      </c>
      <c r="R56" s="27">
        <f>IF(OR(A56="",B56=""),"",IF(O56&lt;&gt;"",IFERROR(ROUND((O56-B56)*1440,0),""),IF(L56="Canceled","",IF(OR(L56="Requested",L56="Assigned",L56="In Progress",L56="Held"),IFERROR(ROUND((NOW()-B56)*1440,0),""),""))))</f>
        <v/>
      </c>
      <c r="S56" s="27">
        <f>IF(A56="","",IFERROR(VLOOKUP(C56,'Settings'!$A$11:$B$14,2,FALSE),""))</f>
        <v/>
      </c>
      <c r="T56" s="28">
        <f>IF(A56="","",IF(L56="Canceled","N/A",IF(OR(L56="",R56="",S56=""),"",IF(R56&lt;=S56,IF(L56="Completed","Met","Open - On Track"),IF(L56="Completed","Missed","Open - Overdue")))))</f>
        <v/>
      </c>
      <c r="U56" s="26" t="n"/>
      <c r="V56" s="26" t="n"/>
      <c r="W56" s="54">
        <f>IF(OR(A56="",Q56=""),"",IFERROR(ROUND(Q56/60*'Settings'!$B$4,2),""))</f>
        <v/>
      </c>
      <c r="X56" s="28">
        <f>IFERROR(IF(A56="","",IF(COUNTIF($A$6:$A$305,A56)&gt;1,"Duplicate Move ID",IF(OR(B56="",C56="",D56="",E56="",F56="",G56="",H56="",I56="",L56=""),"Missing Required Input",IF(OR(COUNTIF('Assets'!$K$5:$K$104,H56)=0,COUNTIF('Assets'!$K$5:$K$104,I56)=0),"Unknown Location",IF(H56=I56,"Origin Equals Destination",IF(AND(OR(L56="Assigned",L56="In Progress",L56="Held",L56="Completed"),OR(J56="",K56="",M56="")),"Missing Assignment Details",IF(AND(OR(L56="In Progress",L56="Held",L56="Completed"),N56=""),"Missing Start Time",IF(AND(L56="Completed",O56=""),"Missing Completion Time",IF(AND(M56&lt;&gt;"",B56&lt;&gt;"",M56&lt;B56),"Check Assigned Time",IF(AND(N56&lt;&gt;"",M56&lt;&gt;"",N56&lt;M56),"Check Start Time",IF(AND(O56&lt;&gt;"",N56&lt;&gt;"",O56&lt;N56),"Check Completion Time",IF(AND(L56="Held",OR(U56="",U56="None")),"Missing Delay Reason",IF(OR(AND(J56&lt;&gt;"",COUNTIF('Assets'!$F$5:$F$104,J56)=0),AND(K56&lt;&gt;"",COUNTIF('Assets'!$A$5:$A$104,K56)=0)),"Unknown Resource","OK")))))))))))))),"Check Formula")</f>
        <v/>
      </c>
    </row>
    <row r="57" ht="22" customHeight="1">
      <c r="A57" s="30" t="n"/>
      <c r="B57" s="55" t="n"/>
      <c r="C57" s="32" t="n"/>
      <c r="D57" s="32" t="n"/>
      <c r="E57" s="30" t="n"/>
      <c r="F57" s="32" t="n"/>
      <c r="G57" s="32" t="n"/>
      <c r="H57" s="32" t="n"/>
      <c r="I57" s="32" t="n"/>
      <c r="J57" s="32" t="n"/>
      <c r="K57" s="32" t="n"/>
      <c r="L57" s="32" t="n"/>
      <c r="M57" s="55" t="n"/>
      <c r="N57" s="55" t="n"/>
      <c r="O57" s="55" t="n"/>
      <c r="P57" s="33">
        <f>IF(OR(A57="",B57=""),"",IF(M57&lt;&gt;"",IFERROR(ROUND((M57-B57)*1440,0),""),IF(OR(L57="Requested",L57="Assigned",L57="In Progress",L57="Held"),IFERROR(ROUND((NOW()-B57)*1440,0),""),"")))</f>
        <v/>
      </c>
      <c r="Q57" s="33">
        <f>IF(OR(A57="",N57=""),"",IF(O57&lt;&gt;"",IFERROR(ROUND((O57-N57)*1440,0),""),IF(OR(L57="In Progress",L57="Held"),IFERROR(ROUND((NOW()-N57)*1440,0),""),"")))</f>
        <v/>
      </c>
      <c r="R57" s="33">
        <f>IF(OR(A57="",B57=""),"",IF(O57&lt;&gt;"",IFERROR(ROUND((O57-B57)*1440,0),""),IF(L57="Canceled","",IF(OR(L57="Requested",L57="Assigned",L57="In Progress",L57="Held"),IFERROR(ROUND((NOW()-B57)*1440,0),""),""))))</f>
        <v/>
      </c>
      <c r="S57" s="33">
        <f>IF(A57="","",IFERROR(VLOOKUP(C57,'Settings'!$A$11:$B$14,2,FALSE),""))</f>
        <v/>
      </c>
      <c r="T57" s="34">
        <f>IF(A57="","",IF(L57="Canceled","N/A",IF(OR(L57="",R57="",S57=""),"",IF(R57&lt;=S57,IF(L57="Completed","Met","Open - On Track"),IF(L57="Completed","Missed","Open - Overdue")))))</f>
        <v/>
      </c>
      <c r="U57" s="32" t="n"/>
      <c r="V57" s="32" t="n"/>
      <c r="W57" s="56">
        <f>IF(OR(A57="",Q57=""),"",IFERROR(ROUND(Q57/60*'Settings'!$B$4,2),""))</f>
        <v/>
      </c>
      <c r="X57" s="34">
        <f>IFERROR(IF(A57="","",IF(COUNTIF($A$6:$A$305,A57)&gt;1,"Duplicate Move ID",IF(OR(B57="",C57="",D57="",E57="",F57="",G57="",H57="",I57="",L57=""),"Missing Required Input",IF(OR(COUNTIF('Assets'!$K$5:$K$104,H57)=0,COUNTIF('Assets'!$K$5:$K$104,I57)=0),"Unknown Location",IF(H57=I57,"Origin Equals Destination",IF(AND(OR(L57="Assigned",L57="In Progress",L57="Held",L57="Completed"),OR(J57="",K57="",M57="")),"Missing Assignment Details",IF(AND(OR(L57="In Progress",L57="Held",L57="Completed"),N57=""),"Missing Start Time",IF(AND(L57="Completed",O57=""),"Missing Completion Time",IF(AND(M57&lt;&gt;"",B57&lt;&gt;"",M57&lt;B57),"Check Assigned Time",IF(AND(N57&lt;&gt;"",M57&lt;&gt;"",N57&lt;M57),"Check Start Time",IF(AND(O57&lt;&gt;"",N57&lt;&gt;"",O57&lt;N57),"Check Completion Time",IF(AND(L57="Held",OR(U57="",U57="None")),"Missing Delay Reason",IF(OR(AND(J57&lt;&gt;"",COUNTIF('Assets'!$F$5:$F$104,J57)=0),AND(K57&lt;&gt;"",COUNTIF('Assets'!$A$5:$A$104,K57)=0)),"Unknown Resource","OK")))))))))))))),"Check Formula")</f>
        <v/>
      </c>
    </row>
    <row r="58" ht="22" customHeight="1">
      <c r="A58" s="24" t="n"/>
      <c r="B58" s="53" t="n"/>
      <c r="C58" s="26" t="n"/>
      <c r="D58" s="26" t="n"/>
      <c r="E58" s="24" t="n"/>
      <c r="F58" s="26" t="n"/>
      <c r="G58" s="26" t="n"/>
      <c r="H58" s="26" t="n"/>
      <c r="I58" s="26" t="n"/>
      <c r="J58" s="26" t="n"/>
      <c r="K58" s="26" t="n"/>
      <c r="L58" s="26" t="n"/>
      <c r="M58" s="53" t="n"/>
      <c r="N58" s="53" t="n"/>
      <c r="O58" s="53" t="n"/>
      <c r="P58" s="27">
        <f>IF(OR(A58="",B58=""),"",IF(M58&lt;&gt;"",IFERROR(ROUND((M58-B58)*1440,0),""),IF(OR(L58="Requested",L58="Assigned",L58="In Progress",L58="Held"),IFERROR(ROUND((NOW()-B58)*1440,0),""),"")))</f>
        <v/>
      </c>
      <c r="Q58" s="27">
        <f>IF(OR(A58="",N58=""),"",IF(O58&lt;&gt;"",IFERROR(ROUND((O58-N58)*1440,0),""),IF(OR(L58="In Progress",L58="Held"),IFERROR(ROUND((NOW()-N58)*1440,0),""),"")))</f>
        <v/>
      </c>
      <c r="R58" s="27">
        <f>IF(OR(A58="",B58=""),"",IF(O58&lt;&gt;"",IFERROR(ROUND((O58-B58)*1440,0),""),IF(L58="Canceled","",IF(OR(L58="Requested",L58="Assigned",L58="In Progress",L58="Held"),IFERROR(ROUND((NOW()-B58)*1440,0),""),""))))</f>
        <v/>
      </c>
      <c r="S58" s="27">
        <f>IF(A58="","",IFERROR(VLOOKUP(C58,'Settings'!$A$11:$B$14,2,FALSE),""))</f>
        <v/>
      </c>
      <c r="T58" s="28">
        <f>IF(A58="","",IF(L58="Canceled","N/A",IF(OR(L58="",R58="",S58=""),"",IF(R58&lt;=S58,IF(L58="Completed","Met","Open - On Track"),IF(L58="Completed","Missed","Open - Overdue")))))</f>
        <v/>
      </c>
      <c r="U58" s="26" t="n"/>
      <c r="V58" s="26" t="n"/>
      <c r="W58" s="54">
        <f>IF(OR(A58="",Q58=""),"",IFERROR(ROUND(Q58/60*'Settings'!$B$4,2),""))</f>
        <v/>
      </c>
      <c r="X58" s="28">
        <f>IFERROR(IF(A58="","",IF(COUNTIF($A$6:$A$305,A58)&gt;1,"Duplicate Move ID",IF(OR(B58="",C58="",D58="",E58="",F58="",G58="",H58="",I58="",L58=""),"Missing Required Input",IF(OR(COUNTIF('Assets'!$K$5:$K$104,H58)=0,COUNTIF('Assets'!$K$5:$K$104,I58)=0),"Unknown Location",IF(H58=I58,"Origin Equals Destination",IF(AND(OR(L58="Assigned",L58="In Progress",L58="Held",L58="Completed"),OR(J58="",K58="",M58="")),"Missing Assignment Details",IF(AND(OR(L58="In Progress",L58="Held",L58="Completed"),N58=""),"Missing Start Time",IF(AND(L58="Completed",O58=""),"Missing Completion Time",IF(AND(M58&lt;&gt;"",B58&lt;&gt;"",M58&lt;B58),"Check Assigned Time",IF(AND(N58&lt;&gt;"",M58&lt;&gt;"",N58&lt;M58),"Check Start Time",IF(AND(O58&lt;&gt;"",N58&lt;&gt;"",O58&lt;N58),"Check Completion Time",IF(AND(L58="Held",OR(U58="",U58="None")),"Missing Delay Reason",IF(OR(AND(J58&lt;&gt;"",COUNTIF('Assets'!$F$5:$F$104,J58)=0),AND(K58&lt;&gt;"",COUNTIF('Assets'!$A$5:$A$104,K58)=0)),"Unknown Resource","OK")))))))))))))),"Check Formula")</f>
        <v/>
      </c>
    </row>
    <row r="59" ht="22" customHeight="1">
      <c r="A59" s="30" t="n"/>
      <c r="B59" s="55" t="n"/>
      <c r="C59" s="32" t="n"/>
      <c r="D59" s="32" t="n"/>
      <c r="E59" s="30" t="n"/>
      <c r="F59" s="32" t="n"/>
      <c r="G59" s="32" t="n"/>
      <c r="H59" s="32" t="n"/>
      <c r="I59" s="32" t="n"/>
      <c r="J59" s="32" t="n"/>
      <c r="K59" s="32" t="n"/>
      <c r="L59" s="32" t="n"/>
      <c r="M59" s="55" t="n"/>
      <c r="N59" s="55" t="n"/>
      <c r="O59" s="55" t="n"/>
      <c r="P59" s="33">
        <f>IF(OR(A59="",B59=""),"",IF(M59&lt;&gt;"",IFERROR(ROUND((M59-B59)*1440,0),""),IF(OR(L59="Requested",L59="Assigned",L59="In Progress",L59="Held"),IFERROR(ROUND((NOW()-B59)*1440,0),""),"")))</f>
        <v/>
      </c>
      <c r="Q59" s="33">
        <f>IF(OR(A59="",N59=""),"",IF(O59&lt;&gt;"",IFERROR(ROUND((O59-N59)*1440,0),""),IF(OR(L59="In Progress",L59="Held"),IFERROR(ROUND((NOW()-N59)*1440,0),""),"")))</f>
        <v/>
      </c>
      <c r="R59" s="33">
        <f>IF(OR(A59="",B59=""),"",IF(O59&lt;&gt;"",IFERROR(ROUND((O59-B59)*1440,0),""),IF(L59="Canceled","",IF(OR(L59="Requested",L59="Assigned",L59="In Progress",L59="Held"),IFERROR(ROUND((NOW()-B59)*1440,0),""),""))))</f>
        <v/>
      </c>
      <c r="S59" s="33">
        <f>IF(A59="","",IFERROR(VLOOKUP(C59,'Settings'!$A$11:$B$14,2,FALSE),""))</f>
        <v/>
      </c>
      <c r="T59" s="34">
        <f>IF(A59="","",IF(L59="Canceled","N/A",IF(OR(L59="",R59="",S59=""),"",IF(R59&lt;=S59,IF(L59="Completed","Met","Open - On Track"),IF(L59="Completed","Missed","Open - Overdue")))))</f>
        <v/>
      </c>
      <c r="U59" s="32" t="n"/>
      <c r="V59" s="32" t="n"/>
      <c r="W59" s="56">
        <f>IF(OR(A59="",Q59=""),"",IFERROR(ROUND(Q59/60*'Settings'!$B$4,2),""))</f>
        <v/>
      </c>
      <c r="X59" s="34">
        <f>IFERROR(IF(A59="","",IF(COUNTIF($A$6:$A$305,A59)&gt;1,"Duplicate Move ID",IF(OR(B59="",C59="",D59="",E59="",F59="",G59="",H59="",I59="",L59=""),"Missing Required Input",IF(OR(COUNTIF('Assets'!$K$5:$K$104,H59)=0,COUNTIF('Assets'!$K$5:$K$104,I59)=0),"Unknown Location",IF(H59=I59,"Origin Equals Destination",IF(AND(OR(L59="Assigned",L59="In Progress",L59="Held",L59="Completed"),OR(J59="",K59="",M59="")),"Missing Assignment Details",IF(AND(OR(L59="In Progress",L59="Held",L59="Completed"),N59=""),"Missing Start Time",IF(AND(L59="Completed",O59=""),"Missing Completion Time",IF(AND(M59&lt;&gt;"",B59&lt;&gt;"",M59&lt;B59),"Check Assigned Time",IF(AND(N59&lt;&gt;"",M59&lt;&gt;"",N59&lt;M59),"Check Start Time",IF(AND(O59&lt;&gt;"",N59&lt;&gt;"",O59&lt;N59),"Check Completion Time",IF(AND(L59="Held",OR(U59="",U59="None")),"Missing Delay Reason",IF(OR(AND(J59&lt;&gt;"",COUNTIF('Assets'!$F$5:$F$104,J59)=0),AND(K59&lt;&gt;"",COUNTIF('Assets'!$A$5:$A$104,K59)=0)),"Unknown Resource","OK")))))))))))))),"Check Formula")</f>
        <v/>
      </c>
    </row>
    <row r="60" ht="22" customHeight="1">
      <c r="A60" s="24" t="n"/>
      <c r="B60" s="53" t="n"/>
      <c r="C60" s="26" t="n"/>
      <c r="D60" s="26" t="n"/>
      <c r="E60" s="24" t="n"/>
      <c r="F60" s="26" t="n"/>
      <c r="G60" s="26" t="n"/>
      <c r="H60" s="26" t="n"/>
      <c r="I60" s="26" t="n"/>
      <c r="J60" s="26" t="n"/>
      <c r="K60" s="26" t="n"/>
      <c r="L60" s="26" t="n"/>
      <c r="M60" s="53" t="n"/>
      <c r="N60" s="53" t="n"/>
      <c r="O60" s="53" t="n"/>
      <c r="P60" s="27">
        <f>IF(OR(A60="",B60=""),"",IF(M60&lt;&gt;"",IFERROR(ROUND((M60-B60)*1440,0),""),IF(OR(L60="Requested",L60="Assigned",L60="In Progress",L60="Held"),IFERROR(ROUND((NOW()-B60)*1440,0),""),"")))</f>
        <v/>
      </c>
      <c r="Q60" s="27">
        <f>IF(OR(A60="",N60=""),"",IF(O60&lt;&gt;"",IFERROR(ROUND((O60-N60)*1440,0),""),IF(OR(L60="In Progress",L60="Held"),IFERROR(ROUND((NOW()-N60)*1440,0),""),"")))</f>
        <v/>
      </c>
      <c r="R60" s="27">
        <f>IF(OR(A60="",B60=""),"",IF(O60&lt;&gt;"",IFERROR(ROUND((O60-B60)*1440,0),""),IF(L60="Canceled","",IF(OR(L60="Requested",L60="Assigned",L60="In Progress",L60="Held"),IFERROR(ROUND((NOW()-B60)*1440,0),""),""))))</f>
        <v/>
      </c>
      <c r="S60" s="27">
        <f>IF(A60="","",IFERROR(VLOOKUP(C60,'Settings'!$A$11:$B$14,2,FALSE),""))</f>
        <v/>
      </c>
      <c r="T60" s="28">
        <f>IF(A60="","",IF(L60="Canceled","N/A",IF(OR(L60="",R60="",S60=""),"",IF(R60&lt;=S60,IF(L60="Completed","Met","Open - On Track"),IF(L60="Completed","Missed","Open - Overdue")))))</f>
        <v/>
      </c>
      <c r="U60" s="26" t="n"/>
      <c r="V60" s="26" t="n"/>
      <c r="W60" s="54">
        <f>IF(OR(A60="",Q60=""),"",IFERROR(ROUND(Q60/60*'Settings'!$B$4,2),""))</f>
        <v/>
      </c>
      <c r="X60" s="28">
        <f>IFERROR(IF(A60="","",IF(COUNTIF($A$6:$A$305,A60)&gt;1,"Duplicate Move ID",IF(OR(B60="",C60="",D60="",E60="",F60="",G60="",H60="",I60="",L60=""),"Missing Required Input",IF(OR(COUNTIF('Assets'!$K$5:$K$104,H60)=0,COUNTIF('Assets'!$K$5:$K$104,I60)=0),"Unknown Location",IF(H60=I60,"Origin Equals Destination",IF(AND(OR(L60="Assigned",L60="In Progress",L60="Held",L60="Completed"),OR(J60="",K60="",M60="")),"Missing Assignment Details",IF(AND(OR(L60="In Progress",L60="Held",L60="Completed"),N60=""),"Missing Start Time",IF(AND(L60="Completed",O60=""),"Missing Completion Time",IF(AND(M60&lt;&gt;"",B60&lt;&gt;"",M60&lt;B60),"Check Assigned Time",IF(AND(N60&lt;&gt;"",M60&lt;&gt;"",N60&lt;M60),"Check Start Time",IF(AND(O60&lt;&gt;"",N60&lt;&gt;"",O60&lt;N60),"Check Completion Time",IF(AND(L60="Held",OR(U60="",U60="None")),"Missing Delay Reason",IF(OR(AND(J60&lt;&gt;"",COUNTIF('Assets'!$F$5:$F$104,J60)=0),AND(K60&lt;&gt;"",COUNTIF('Assets'!$A$5:$A$104,K60)=0)),"Unknown Resource","OK")))))))))))))),"Check Formula")</f>
        <v/>
      </c>
    </row>
    <row r="61" ht="22" customHeight="1">
      <c r="A61" s="30" t="n"/>
      <c r="B61" s="55" t="n"/>
      <c r="C61" s="32" t="n"/>
      <c r="D61" s="32" t="n"/>
      <c r="E61" s="30" t="n"/>
      <c r="F61" s="32" t="n"/>
      <c r="G61" s="32" t="n"/>
      <c r="H61" s="32" t="n"/>
      <c r="I61" s="32" t="n"/>
      <c r="J61" s="32" t="n"/>
      <c r="K61" s="32" t="n"/>
      <c r="L61" s="32" t="n"/>
      <c r="M61" s="55" t="n"/>
      <c r="N61" s="55" t="n"/>
      <c r="O61" s="55" t="n"/>
      <c r="P61" s="33">
        <f>IF(OR(A61="",B61=""),"",IF(M61&lt;&gt;"",IFERROR(ROUND((M61-B61)*1440,0),""),IF(OR(L61="Requested",L61="Assigned",L61="In Progress",L61="Held"),IFERROR(ROUND((NOW()-B61)*1440,0),""),"")))</f>
        <v/>
      </c>
      <c r="Q61" s="33">
        <f>IF(OR(A61="",N61=""),"",IF(O61&lt;&gt;"",IFERROR(ROUND((O61-N61)*1440,0),""),IF(OR(L61="In Progress",L61="Held"),IFERROR(ROUND((NOW()-N61)*1440,0),""),"")))</f>
        <v/>
      </c>
      <c r="R61" s="33">
        <f>IF(OR(A61="",B61=""),"",IF(O61&lt;&gt;"",IFERROR(ROUND((O61-B61)*1440,0),""),IF(L61="Canceled","",IF(OR(L61="Requested",L61="Assigned",L61="In Progress",L61="Held"),IFERROR(ROUND((NOW()-B61)*1440,0),""),""))))</f>
        <v/>
      </c>
      <c r="S61" s="33">
        <f>IF(A61="","",IFERROR(VLOOKUP(C61,'Settings'!$A$11:$B$14,2,FALSE),""))</f>
        <v/>
      </c>
      <c r="T61" s="34">
        <f>IF(A61="","",IF(L61="Canceled","N/A",IF(OR(L61="",R61="",S61=""),"",IF(R61&lt;=S61,IF(L61="Completed","Met","Open - On Track"),IF(L61="Completed","Missed","Open - Overdue")))))</f>
        <v/>
      </c>
      <c r="U61" s="32" t="n"/>
      <c r="V61" s="32" t="n"/>
      <c r="W61" s="56">
        <f>IF(OR(A61="",Q61=""),"",IFERROR(ROUND(Q61/60*'Settings'!$B$4,2),""))</f>
        <v/>
      </c>
      <c r="X61" s="34">
        <f>IFERROR(IF(A61="","",IF(COUNTIF($A$6:$A$305,A61)&gt;1,"Duplicate Move ID",IF(OR(B61="",C61="",D61="",E61="",F61="",G61="",H61="",I61="",L61=""),"Missing Required Input",IF(OR(COUNTIF('Assets'!$K$5:$K$104,H61)=0,COUNTIF('Assets'!$K$5:$K$104,I61)=0),"Unknown Location",IF(H61=I61,"Origin Equals Destination",IF(AND(OR(L61="Assigned",L61="In Progress",L61="Held",L61="Completed"),OR(J61="",K61="",M61="")),"Missing Assignment Details",IF(AND(OR(L61="In Progress",L61="Held",L61="Completed"),N61=""),"Missing Start Time",IF(AND(L61="Completed",O61=""),"Missing Completion Time",IF(AND(M61&lt;&gt;"",B61&lt;&gt;"",M61&lt;B61),"Check Assigned Time",IF(AND(N61&lt;&gt;"",M61&lt;&gt;"",N61&lt;M61),"Check Start Time",IF(AND(O61&lt;&gt;"",N61&lt;&gt;"",O61&lt;N61),"Check Completion Time",IF(AND(L61="Held",OR(U61="",U61="None")),"Missing Delay Reason",IF(OR(AND(J61&lt;&gt;"",COUNTIF('Assets'!$F$5:$F$104,J61)=0),AND(K61&lt;&gt;"",COUNTIF('Assets'!$A$5:$A$104,K61)=0)),"Unknown Resource","OK")))))))))))))),"Check Formula")</f>
        <v/>
      </c>
    </row>
    <row r="62" ht="22" customHeight="1">
      <c r="A62" s="24" t="n"/>
      <c r="B62" s="53" t="n"/>
      <c r="C62" s="26" t="n"/>
      <c r="D62" s="26" t="n"/>
      <c r="E62" s="24" t="n"/>
      <c r="F62" s="26" t="n"/>
      <c r="G62" s="26" t="n"/>
      <c r="H62" s="26" t="n"/>
      <c r="I62" s="26" t="n"/>
      <c r="J62" s="26" t="n"/>
      <c r="K62" s="26" t="n"/>
      <c r="L62" s="26" t="n"/>
      <c r="M62" s="53" t="n"/>
      <c r="N62" s="53" t="n"/>
      <c r="O62" s="53" t="n"/>
      <c r="P62" s="27">
        <f>IF(OR(A62="",B62=""),"",IF(M62&lt;&gt;"",IFERROR(ROUND((M62-B62)*1440,0),""),IF(OR(L62="Requested",L62="Assigned",L62="In Progress",L62="Held"),IFERROR(ROUND((NOW()-B62)*1440,0),""),"")))</f>
        <v/>
      </c>
      <c r="Q62" s="27">
        <f>IF(OR(A62="",N62=""),"",IF(O62&lt;&gt;"",IFERROR(ROUND((O62-N62)*1440,0),""),IF(OR(L62="In Progress",L62="Held"),IFERROR(ROUND((NOW()-N62)*1440,0),""),"")))</f>
        <v/>
      </c>
      <c r="R62" s="27">
        <f>IF(OR(A62="",B62=""),"",IF(O62&lt;&gt;"",IFERROR(ROUND((O62-B62)*1440,0),""),IF(L62="Canceled","",IF(OR(L62="Requested",L62="Assigned",L62="In Progress",L62="Held"),IFERROR(ROUND((NOW()-B62)*1440,0),""),""))))</f>
        <v/>
      </c>
      <c r="S62" s="27">
        <f>IF(A62="","",IFERROR(VLOOKUP(C62,'Settings'!$A$11:$B$14,2,FALSE),""))</f>
        <v/>
      </c>
      <c r="T62" s="28">
        <f>IF(A62="","",IF(L62="Canceled","N/A",IF(OR(L62="",R62="",S62=""),"",IF(R62&lt;=S62,IF(L62="Completed","Met","Open - On Track"),IF(L62="Completed","Missed","Open - Overdue")))))</f>
        <v/>
      </c>
      <c r="U62" s="26" t="n"/>
      <c r="V62" s="26" t="n"/>
      <c r="W62" s="54">
        <f>IF(OR(A62="",Q62=""),"",IFERROR(ROUND(Q62/60*'Settings'!$B$4,2),""))</f>
        <v/>
      </c>
      <c r="X62" s="28">
        <f>IFERROR(IF(A62="","",IF(COUNTIF($A$6:$A$305,A62)&gt;1,"Duplicate Move ID",IF(OR(B62="",C62="",D62="",E62="",F62="",G62="",H62="",I62="",L62=""),"Missing Required Input",IF(OR(COUNTIF('Assets'!$K$5:$K$104,H62)=0,COUNTIF('Assets'!$K$5:$K$104,I62)=0),"Unknown Location",IF(H62=I62,"Origin Equals Destination",IF(AND(OR(L62="Assigned",L62="In Progress",L62="Held",L62="Completed"),OR(J62="",K62="",M62="")),"Missing Assignment Details",IF(AND(OR(L62="In Progress",L62="Held",L62="Completed"),N62=""),"Missing Start Time",IF(AND(L62="Completed",O62=""),"Missing Completion Time",IF(AND(M62&lt;&gt;"",B62&lt;&gt;"",M62&lt;B62),"Check Assigned Time",IF(AND(N62&lt;&gt;"",M62&lt;&gt;"",N62&lt;M62),"Check Start Time",IF(AND(O62&lt;&gt;"",N62&lt;&gt;"",O62&lt;N62),"Check Completion Time",IF(AND(L62="Held",OR(U62="",U62="None")),"Missing Delay Reason",IF(OR(AND(J62&lt;&gt;"",COUNTIF('Assets'!$F$5:$F$104,J62)=0),AND(K62&lt;&gt;"",COUNTIF('Assets'!$A$5:$A$104,K62)=0)),"Unknown Resource","OK")))))))))))))),"Check Formula")</f>
        <v/>
      </c>
    </row>
    <row r="63" ht="22" customHeight="1">
      <c r="A63" s="30" t="n"/>
      <c r="B63" s="55" t="n"/>
      <c r="C63" s="32" t="n"/>
      <c r="D63" s="32" t="n"/>
      <c r="E63" s="30" t="n"/>
      <c r="F63" s="32" t="n"/>
      <c r="G63" s="32" t="n"/>
      <c r="H63" s="32" t="n"/>
      <c r="I63" s="32" t="n"/>
      <c r="J63" s="32" t="n"/>
      <c r="K63" s="32" t="n"/>
      <c r="L63" s="32" t="n"/>
      <c r="M63" s="55" t="n"/>
      <c r="N63" s="55" t="n"/>
      <c r="O63" s="55" t="n"/>
      <c r="P63" s="33">
        <f>IF(OR(A63="",B63=""),"",IF(M63&lt;&gt;"",IFERROR(ROUND((M63-B63)*1440,0),""),IF(OR(L63="Requested",L63="Assigned",L63="In Progress",L63="Held"),IFERROR(ROUND((NOW()-B63)*1440,0),""),"")))</f>
        <v/>
      </c>
      <c r="Q63" s="33">
        <f>IF(OR(A63="",N63=""),"",IF(O63&lt;&gt;"",IFERROR(ROUND((O63-N63)*1440,0),""),IF(OR(L63="In Progress",L63="Held"),IFERROR(ROUND((NOW()-N63)*1440,0),""),"")))</f>
        <v/>
      </c>
      <c r="R63" s="33">
        <f>IF(OR(A63="",B63=""),"",IF(O63&lt;&gt;"",IFERROR(ROUND((O63-B63)*1440,0),""),IF(L63="Canceled","",IF(OR(L63="Requested",L63="Assigned",L63="In Progress",L63="Held"),IFERROR(ROUND((NOW()-B63)*1440,0),""),""))))</f>
        <v/>
      </c>
      <c r="S63" s="33">
        <f>IF(A63="","",IFERROR(VLOOKUP(C63,'Settings'!$A$11:$B$14,2,FALSE),""))</f>
        <v/>
      </c>
      <c r="T63" s="34">
        <f>IF(A63="","",IF(L63="Canceled","N/A",IF(OR(L63="",R63="",S63=""),"",IF(R63&lt;=S63,IF(L63="Completed","Met","Open - On Track"),IF(L63="Completed","Missed","Open - Overdue")))))</f>
        <v/>
      </c>
      <c r="U63" s="32" t="n"/>
      <c r="V63" s="32" t="n"/>
      <c r="W63" s="56">
        <f>IF(OR(A63="",Q63=""),"",IFERROR(ROUND(Q63/60*'Settings'!$B$4,2),""))</f>
        <v/>
      </c>
      <c r="X63" s="34">
        <f>IFERROR(IF(A63="","",IF(COUNTIF($A$6:$A$305,A63)&gt;1,"Duplicate Move ID",IF(OR(B63="",C63="",D63="",E63="",F63="",G63="",H63="",I63="",L63=""),"Missing Required Input",IF(OR(COUNTIF('Assets'!$K$5:$K$104,H63)=0,COUNTIF('Assets'!$K$5:$K$104,I63)=0),"Unknown Location",IF(H63=I63,"Origin Equals Destination",IF(AND(OR(L63="Assigned",L63="In Progress",L63="Held",L63="Completed"),OR(J63="",K63="",M63="")),"Missing Assignment Details",IF(AND(OR(L63="In Progress",L63="Held",L63="Completed"),N63=""),"Missing Start Time",IF(AND(L63="Completed",O63=""),"Missing Completion Time",IF(AND(M63&lt;&gt;"",B63&lt;&gt;"",M63&lt;B63),"Check Assigned Time",IF(AND(N63&lt;&gt;"",M63&lt;&gt;"",N63&lt;M63),"Check Start Time",IF(AND(O63&lt;&gt;"",N63&lt;&gt;"",O63&lt;N63),"Check Completion Time",IF(AND(L63="Held",OR(U63="",U63="None")),"Missing Delay Reason",IF(OR(AND(J63&lt;&gt;"",COUNTIF('Assets'!$F$5:$F$104,J63)=0),AND(K63&lt;&gt;"",COUNTIF('Assets'!$A$5:$A$104,K63)=0)),"Unknown Resource","OK")))))))))))))),"Check Formula")</f>
        <v/>
      </c>
    </row>
    <row r="64" ht="22" customHeight="1">
      <c r="A64" s="24" t="n"/>
      <c r="B64" s="53" t="n"/>
      <c r="C64" s="26" t="n"/>
      <c r="D64" s="26" t="n"/>
      <c r="E64" s="24" t="n"/>
      <c r="F64" s="26" t="n"/>
      <c r="G64" s="26" t="n"/>
      <c r="H64" s="26" t="n"/>
      <c r="I64" s="26" t="n"/>
      <c r="J64" s="26" t="n"/>
      <c r="K64" s="26" t="n"/>
      <c r="L64" s="26" t="n"/>
      <c r="M64" s="53" t="n"/>
      <c r="N64" s="53" t="n"/>
      <c r="O64" s="53" t="n"/>
      <c r="P64" s="27">
        <f>IF(OR(A64="",B64=""),"",IF(M64&lt;&gt;"",IFERROR(ROUND((M64-B64)*1440,0),""),IF(OR(L64="Requested",L64="Assigned",L64="In Progress",L64="Held"),IFERROR(ROUND((NOW()-B64)*1440,0),""),"")))</f>
        <v/>
      </c>
      <c r="Q64" s="27">
        <f>IF(OR(A64="",N64=""),"",IF(O64&lt;&gt;"",IFERROR(ROUND((O64-N64)*1440,0),""),IF(OR(L64="In Progress",L64="Held"),IFERROR(ROUND((NOW()-N64)*1440,0),""),"")))</f>
        <v/>
      </c>
      <c r="R64" s="27">
        <f>IF(OR(A64="",B64=""),"",IF(O64&lt;&gt;"",IFERROR(ROUND((O64-B64)*1440,0),""),IF(L64="Canceled","",IF(OR(L64="Requested",L64="Assigned",L64="In Progress",L64="Held"),IFERROR(ROUND((NOW()-B64)*1440,0),""),""))))</f>
        <v/>
      </c>
      <c r="S64" s="27">
        <f>IF(A64="","",IFERROR(VLOOKUP(C64,'Settings'!$A$11:$B$14,2,FALSE),""))</f>
        <v/>
      </c>
      <c r="T64" s="28">
        <f>IF(A64="","",IF(L64="Canceled","N/A",IF(OR(L64="",R64="",S64=""),"",IF(R64&lt;=S64,IF(L64="Completed","Met","Open - On Track"),IF(L64="Completed","Missed","Open - Overdue")))))</f>
        <v/>
      </c>
      <c r="U64" s="26" t="n"/>
      <c r="V64" s="26" t="n"/>
      <c r="W64" s="54">
        <f>IF(OR(A64="",Q64=""),"",IFERROR(ROUND(Q64/60*'Settings'!$B$4,2),""))</f>
        <v/>
      </c>
      <c r="X64" s="28">
        <f>IFERROR(IF(A64="","",IF(COUNTIF($A$6:$A$305,A64)&gt;1,"Duplicate Move ID",IF(OR(B64="",C64="",D64="",E64="",F64="",G64="",H64="",I64="",L64=""),"Missing Required Input",IF(OR(COUNTIF('Assets'!$K$5:$K$104,H64)=0,COUNTIF('Assets'!$K$5:$K$104,I64)=0),"Unknown Location",IF(H64=I64,"Origin Equals Destination",IF(AND(OR(L64="Assigned",L64="In Progress",L64="Held",L64="Completed"),OR(J64="",K64="",M64="")),"Missing Assignment Details",IF(AND(OR(L64="In Progress",L64="Held",L64="Completed"),N64=""),"Missing Start Time",IF(AND(L64="Completed",O64=""),"Missing Completion Time",IF(AND(M64&lt;&gt;"",B64&lt;&gt;"",M64&lt;B64),"Check Assigned Time",IF(AND(N64&lt;&gt;"",M64&lt;&gt;"",N64&lt;M64),"Check Start Time",IF(AND(O64&lt;&gt;"",N64&lt;&gt;"",O64&lt;N64),"Check Completion Time",IF(AND(L64="Held",OR(U64="",U64="None")),"Missing Delay Reason",IF(OR(AND(J64&lt;&gt;"",COUNTIF('Assets'!$F$5:$F$104,J64)=0),AND(K64&lt;&gt;"",COUNTIF('Assets'!$A$5:$A$104,K64)=0)),"Unknown Resource","OK")))))))))))))),"Check Formula")</f>
        <v/>
      </c>
    </row>
    <row r="65" ht="22" customHeight="1">
      <c r="A65" s="30" t="n"/>
      <c r="B65" s="55" t="n"/>
      <c r="C65" s="32" t="n"/>
      <c r="D65" s="32" t="n"/>
      <c r="E65" s="30" t="n"/>
      <c r="F65" s="32" t="n"/>
      <c r="G65" s="32" t="n"/>
      <c r="H65" s="32" t="n"/>
      <c r="I65" s="32" t="n"/>
      <c r="J65" s="32" t="n"/>
      <c r="K65" s="32" t="n"/>
      <c r="L65" s="32" t="n"/>
      <c r="M65" s="55" t="n"/>
      <c r="N65" s="55" t="n"/>
      <c r="O65" s="55" t="n"/>
      <c r="P65" s="33">
        <f>IF(OR(A65="",B65=""),"",IF(M65&lt;&gt;"",IFERROR(ROUND((M65-B65)*1440,0),""),IF(OR(L65="Requested",L65="Assigned",L65="In Progress",L65="Held"),IFERROR(ROUND((NOW()-B65)*1440,0),""),"")))</f>
        <v/>
      </c>
      <c r="Q65" s="33">
        <f>IF(OR(A65="",N65=""),"",IF(O65&lt;&gt;"",IFERROR(ROUND((O65-N65)*1440,0),""),IF(OR(L65="In Progress",L65="Held"),IFERROR(ROUND((NOW()-N65)*1440,0),""),"")))</f>
        <v/>
      </c>
      <c r="R65" s="33">
        <f>IF(OR(A65="",B65=""),"",IF(O65&lt;&gt;"",IFERROR(ROUND((O65-B65)*1440,0),""),IF(L65="Canceled","",IF(OR(L65="Requested",L65="Assigned",L65="In Progress",L65="Held"),IFERROR(ROUND((NOW()-B65)*1440,0),""),""))))</f>
        <v/>
      </c>
      <c r="S65" s="33">
        <f>IF(A65="","",IFERROR(VLOOKUP(C65,'Settings'!$A$11:$B$14,2,FALSE),""))</f>
        <v/>
      </c>
      <c r="T65" s="34">
        <f>IF(A65="","",IF(L65="Canceled","N/A",IF(OR(L65="",R65="",S65=""),"",IF(R65&lt;=S65,IF(L65="Completed","Met","Open - On Track"),IF(L65="Completed","Missed","Open - Overdue")))))</f>
        <v/>
      </c>
      <c r="U65" s="32" t="n"/>
      <c r="V65" s="32" t="n"/>
      <c r="W65" s="56">
        <f>IF(OR(A65="",Q65=""),"",IFERROR(ROUND(Q65/60*'Settings'!$B$4,2),""))</f>
        <v/>
      </c>
      <c r="X65" s="34">
        <f>IFERROR(IF(A65="","",IF(COUNTIF($A$6:$A$305,A65)&gt;1,"Duplicate Move ID",IF(OR(B65="",C65="",D65="",E65="",F65="",G65="",H65="",I65="",L65=""),"Missing Required Input",IF(OR(COUNTIF('Assets'!$K$5:$K$104,H65)=0,COUNTIF('Assets'!$K$5:$K$104,I65)=0),"Unknown Location",IF(H65=I65,"Origin Equals Destination",IF(AND(OR(L65="Assigned",L65="In Progress",L65="Held",L65="Completed"),OR(J65="",K65="",M65="")),"Missing Assignment Details",IF(AND(OR(L65="In Progress",L65="Held",L65="Completed"),N65=""),"Missing Start Time",IF(AND(L65="Completed",O65=""),"Missing Completion Time",IF(AND(M65&lt;&gt;"",B65&lt;&gt;"",M65&lt;B65),"Check Assigned Time",IF(AND(N65&lt;&gt;"",M65&lt;&gt;"",N65&lt;M65),"Check Start Time",IF(AND(O65&lt;&gt;"",N65&lt;&gt;"",O65&lt;N65),"Check Completion Time",IF(AND(L65="Held",OR(U65="",U65="None")),"Missing Delay Reason",IF(OR(AND(J65&lt;&gt;"",COUNTIF('Assets'!$F$5:$F$104,J65)=0),AND(K65&lt;&gt;"",COUNTIF('Assets'!$A$5:$A$104,K65)=0)),"Unknown Resource","OK")))))))))))))),"Check Formula")</f>
        <v/>
      </c>
    </row>
    <row r="66" ht="22" customHeight="1">
      <c r="A66" s="24" t="n"/>
      <c r="B66" s="53" t="n"/>
      <c r="C66" s="26" t="n"/>
      <c r="D66" s="26" t="n"/>
      <c r="E66" s="24" t="n"/>
      <c r="F66" s="26" t="n"/>
      <c r="G66" s="26" t="n"/>
      <c r="H66" s="26" t="n"/>
      <c r="I66" s="26" t="n"/>
      <c r="J66" s="26" t="n"/>
      <c r="K66" s="26" t="n"/>
      <c r="L66" s="26" t="n"/>
      <c r="M66" s="53" t="n"/>
      <c r="N66" s="53" t="n"/>
      <c r="O66" s="53" t="n"/>
      <c r="P66" s="27">
        <f>IF(OR(A66="",B66=""),"",IF(M66&lt;&gt;"",IFERROR(ROUND((M66-B66)*1440,0),""),IF(OR(L66="Requested",L66="Assigned",L66="In Progress",L66="Held"),IFERROR(ROUND((NOW()-B66)*1440,0),""),"")))</f>
        <v/>
      </c>
      <c r="Q66" s="27">
        <f>IF(OR(A66="",N66=""),"",IF(O66&lt;&gt;"",IFERROR(ROUND((O66-N66)*1440,0),""),IF(OR(L66="In Progress",L66="Held"),IFERROR(ROUND((NOW()-N66)*1440,0),""),"")))</f>
        <v/>
      </c>
      <c r="R66" s="27">
        <f>IF(OR(A66="",B66=""),"",IF(O66&lt;&gt;"",IFERROR(ROUND((O66-B66)*1440,0),""),IF(L66="Canceled","",IF(OR(L66="Requested",L66="Assigned",L66="In Progress",L66="Held"),IFERROR(ROUND((NOW()-B66)*1440,0),""),""))))</f>
        <v/>
      </c>
      <c r="S66" s="27">
        <f>IF(A66="","",IFERROR(VLOOKUP(C66,'Settings'!$A$11:$B$14,2,FALSE),""))</f>
        <v/>
      </c>
      <c r="T66" s="28">
        <f>IF(A66="","",IF(L66="Canceled","N/A",IF(OR(L66="",R66="",S66=""),"",IF(R66&lt;=S66,IF(L66="Completed","Met","Open - On Track"),IF(L66="Completed","Missed","Open - Overdue")))))</f>
        <v/>
      </c>
      <c r="U66" s="26" t="n"/>
      <c r="V66" s="26" t="n"/>
      <c r="W66" s="54">
        <f>IF(OR(A66="",Q66=""),"",IFERROR(ROUND(Q66/60*'Settings'!$B$4,2),""))</f>
        <v/>
      </c>
      <c r="X66" s="28">
        <f>IFERROR(IF(A66="","",IF(COUNTIF($A$6:$A$305,A66)&gt;1,"Duplicate Move ID",IF(OR(B66="",C66="",D66="",E66="",F66="",G66="",H66="",I66="",L66=""),"Missing Required Input",IF(OR(COUNTIF('Assets'!$K$5:$K$104,H66)=0,COUNTIF('Assets'!$K$5:$K$104,I66)=0),"Unknown Location",IF(H66=I66,"Origin Equals Destination",IF(AND(OR(L66="Assigned",L66="In Progress",L66="Held",L66="Completed"),OR(J66="",K66="",M66="")),"Missing Assignment Details",IF(AND(OR(L66="In Progress",L66="Held",L66="Completed"),N66=""),"Missing Start Time",IF(AND(L66="Completed",O66=""),"Missing Completion Time",IF(AND(M66&lt;&gt;"",B66&lt;&gt;"",M66&lt;B66),"Check Assigned Time",IF(AND(N66&lt;&gt;"",M66&lt;&gt;"",N66&lt;M66),"Check Start Time",IF(AND(O66&lt;&gt;"",N66&lt;&gt;"",O66&lt;N66),"Check Completion Time",IF(AND(L66="Held",OR(U66="",U66="None")),"Missing Delay Reason",IF(OR(AND(J66&lt;&gt;"",COUNTIF('Assets'!$F$5:$F$104,J66)=0),AND(K66&lt;&gt;"",COUNTIF('Assets'!$A$5:$A$104,K66)=0)),"Unknown Resource","OK")))))))))))))),"Check Formula")</f>
        <v/>
      </c>
    </row>
    <row r="67" ht="22" customHeight="1">
      <c r="A67" s="30" t="n"/>
      <c r="B67" s="55" t="n"/>
      <c r="C67" s="32" t="n"/>
      <c r="D67" s="32" t="n"/>
      <c r="E67" s="30" t="n"/>
      <c r="F67" s="32" t="n"/>
      <c r="G67" s="32" t="n"/>
      <c r="H67" s="32" t="n"/>
      <c r="I67" s="32" t="n"/>
      <c r="J67" s="32" t="n"/>
      <c r="K67" s="32" t="n"/>
      <c r="L67" s="32" t="n"/>
      <c r="M67" s="55" t="n"/>
      <c r="N67" s="55" t="n"/>
      <c r="O67" s="55" t="n"/>
      <c r="P67" s="33">
        <f>IF(OR(A67="",B67=""),"",IF(M67&lt;&gt;"",IFERROR(ROUND((M67-B67)*1440,0),""),IF(OR(L67="Requested",L67="Assigned",L67="In Progress",L67="Held"),IFERROR(ROUND((NOW()-B67)*1440,0),""),"")))</f>
        <v/>
      </c>
      <c r="Q67" s="33">
        <f>IF(OR(A67="",N67=""),"",IF(O67&lt;&gt;"",IFERROR(ROUND((O67-N67)*1440,0),""),IF(OR(L67="In Progress",L67="Held"),IFERROR(ROUND((NOW()-N67)*1440,0),""),"")))</f>
        <v/>
      </c>
      <c r="R67" s="33">
        <f>IF(OR(A67="",B67=""),"",IF(O67&lt;&gt;"",IFERROR(ROUND((O67-B67)*1440,0),""),IF(L67="Canceled","",IF(OR(L67="Requested",L67="Assigned",L67="In Progress",L67="Held"),IFERROR(ROUND((NOW()-B67)*1440,0),""),""))))</f>
        <v/>
      </c>
      <c r="S67" s="33">
        <f>IF(A67="","",IFERROR(VLOOKUP(C67,'Settings'!$A$11:$B$14,2,FALSE),""))</f>
        <v/>
      </c>
      <c r="T67" s="34">
        <f>IF(A67="","",IF(L67="Canceled","N/A",IF(OR(L67="",R67="",S67=""),"",IF(R67&lt;=S67,IF(L67="Completed","Met","Open - On Track"),IF(L67="Completed","Missed","Open - Overdue")))))</f>
        <v/>
      </c>
      <c r="U67" s="32" t="n"/>
      <c r="V67" s="32" t="n"/>
      <c r="W67" s="56">
        <f>IF(OR(A67="",Q67=""),"",IFERROR(ROUND(Q67/60*'Settings'!$B$4,2),""))</f>
        <v/>
      </c>
      <c r="X67" s="34">
        <f>IFERROR(IF(A67="","",IF(COUNTIF($A$6:$A$305,A67)&gt;1,"Duplicate Move ID",IF(OR(B67="",C67="",D67="",E67="",F67="",G67="",H67="",I67="",L67=""),"Missing Required Input",IF(OR(COUNTIF('Assets'!$K$5:$K$104,H67)=0,COUNTIF('Assets'!$K$5:$K$104,I67)=0),"Unknown Location",IF(H67=I67,"Origin Equals Destination",IF(AND(OR(L67="Assigned",L67="In Progress",L67="Held",L67="Completed"),OR(J67="",K67="",M67="")),"Missing Assignment Details",IF(AND(OR(L67="In Progress",L67="Held",L67="Completed"),N67=""),"Missing Start Time",IF(AND(L67="Completed",O67=""),"Missing Completion Time",IF(AND(M67&lt;&gt;"",B67&lt;&gt;"",M67&lt;B67),"Check Assigned Time",IF(AND(N67&lt;&gt;"",M67&lt;&gt;"",N67&lt;M67),"Check Start Time",IF(AND(O67&lt;&gt;"",N67&lt;&gt;"",O67&lt;N67),"Check Completion Time",IF(AND(L67="Held",OR(U67="",U67="None")),"Missing Delay Reason",IF(OR(AND(J67&lt;&gt;"",COUNTIF('Assets'!$F$5:$F$104,J67)=0),AND(K67&lt;&gt;"",COUNTIF('Assets'!$A$5:$A$104,K67)=0)),"Unknown Resource","OK")))))))))))))),"Check Formula")</f>
        <v/>
      </c>
    </row>
    <row r="68" ht="22" customHeight="1">
      <c r="A68" s="24" t="n"/>
      <c r="B68" s="53" t="n"/>
      <c r="C68" s="26" t="n"/>
      <c r="D68" s="26" t="n"/>
      <c r="E68" s="24" t="n"/>
      <c r="F68" s="26" t="n"/>
      <c r="G68" s="26" t="n"/>
      <c r="H68" s="26" t="n"/>
      <c r="I68" s="26" t="n"/>
      <c r="J68" s="26" t="n"/>
      <c r="K68" s="26" t="n"/>
      <c r="L68" s="26" t="n"/>
      <c r="M68" s="53" t="n"/>
      <c r="N68" s="53" t="n"/>
      <c r="O68" s="53" t="n"/>
      <c r="P68" s="27">
        <f>IF(OR(A68="",B68=""),"",IF(M68&lt;&gt;"",IFERROR(ROUND((M68-B68)*1440,0),""),IF(OR(L68="Requested",L68="Assigned",L68="In Progress",L68="Held"),IFERROR(ROUND((NOW()-B68)*1440,0),""),"")))</f>
        <v/>
      </c>
      <c r="Q68" s="27">
        <f>IF(OR(A68="",N68=""),"",IF(O68&lt;&gt;"",IFERROR(ROUND((O68-N68)*1440,0),""),IF(OR(L68="In Progress",L68="Held"),IFERROR(ROUND((NOW()-N68)*1440,0),""),"")))</f>
        <v/>
      </c>
      <c r="R68" s="27">
        <f>IF(OR(A68="",B68=""),"",IF(O68&lt;&gt;"",IFERROR(ROUND((O68-B68)*1440,0),""),IF(L68="Canceled","",IF(OR(L68="Requested",L68="Assigned",L68="In Progress",L68="Held"),IFERROR(ROUND((NOW()-B68)*1440,0),""),""))))</f>
        <v/>
      </c>
      <c r="S68" s="27">
        <f>IF(A68="","",IFERROR(VLOOKUP(C68,'Settings'!$A$11:$B$14,2,FALSE),""))</f>
        <v/>
      </c>
      <c r="T68" s="28">
        <f>IF(A68="","",IF(L68="Canceled","N/A",IF(OR(L68="",R68="",S68=""),"",IF(R68&lt;=S68,IF(L68="Completed","Met","Open - On Track"),IF(L68="Completed","Missed","Open - Overdue")))))</f>
        <v/>
      </c>
      <c r="U68" s="26" t="n"/>
      <c r="V68" s="26" t="n"/>
      <c r="W68" s="54">
        <f>IF(OR(A68="",Q68=""),"",IFERROR(ROUND(Q68/60*'Settings'!$B$4,2),""))</f>
        <v/>
      </c>
      <c r="X68" s="28">
        <f>IFERROR(IF(A68="","",IF(COUNTIF($A$6:$A$305,A68)&gt;1,"Duplicate Move ID",IF(OR(B68="",C68="",D68="",E68="",F68="",G68="",H68="",I68="",L68=""),"Missing Required Input",IF(OR(COUNTIF('Assets'!$K$5:$K$104,H68)=0,COUNTIF('Assets'!$K$5:$K$104,I68)=0),"Unknown Location",IF(H68=I68,"Origin Equals Destination",IF(AND(OR(L68="Assigned",L68="In Progress",L68="Held",L68="Completed"),OR(J68="",K68="",M68="")),"Missing Assignment Details",IF(AND(OR(L68="In Progress",L68="Held",L68="Completed"),N68=""),"Missing Start Time",IF(AND(L68="Completed",O68=""),"Missing Completion Time",IF(AND(M68&lt;&gt;"",B68&lt;&gt;"",M68&lt;B68),"Check Assigned Time",IF(AND(N68&lt;&gt;"",M68&lt;&gt;"",N68&lt;M68),"Check Start Time",IF(AND(O68&lt;&gt;"",N68&lt;&gt;"",O68&lt;N68),"Check Completion Time",IF(AND(L68="Held",OR(U68="",U68="None")),"Missing Delay Reason",IF(OR(AND(J68&lt;&gt;"",COUNTIF('Assets'!$F$5:$F$104,J68)=0),AND(K68&lt;&gt;"",COUNTIF('Assets'!$A$5:$A$104,K68)=0)),"Unknown Resource","OK")))))))))))))),"Check Formula")</f>
        <v/>
      </c>
    </row>
    <row r="69" ht="22" customHeight="1">
      <c r="A69" s="30" t="n"/>
      <c r="B69" s="55" t="n"/>
      <c r="C69" s="32" t="n"/>
      <c r="D69" s="32" t="n"/>
      <c r="E69" s="30" t="n"/>
      <c r="F69" s="32" t="n"/>
      <c r="G69" s="32" t="n"/>
      <c r="H69" s="32" t="n"/>
      <c r="I69" s="32" t="n"/>
      <c r="J69" s="32" t="n"/>
      <c r="K69" s="32" t="n"/>
      <c r="L69" s="32" t="n"/>
      <c r="M69" s="55" t="n"/>
      <c r="N69" s="55" t="n"/>
      <c r="O69" s="55" t="n"/>
      <c r="P69" s="33">
        <f>IF(OR(A69="",B69=""),"",IF(M69&lt;&gt;"",IFERROR(ROUND((M69-B69)*1440,0),""),IF(OR(L69="Requested",L69="Assigned",L69="In Progress",L69="Held"),IFERROR(ROUND((NOW()-B69)*1440,0),""),"")))</f>
        <v/>
      </c>
      <c r="Q69" s="33">
        <f>IF(OR(A69="",N69=""),"",IF(O69&lt;&gt;"",IFERROR(ROUND((O69-N69)*1440,0),""),IF(OR(L69="In Progress",L69="Held"),IFERROR(ROUND((NOW()-N69)*1440,0),""),"")))</f>
        <v/>
      </c>
      <c r="R69" s="33">
        <f>IF(OR(A69="",B69=""),"",IF(O69&lt;&gt;"",IFERROR(ROUND((O69-B69)*1440,0),""),IF(L69="Canceled","",IF(OR(L69="Requested",L69="Assigned",L69="In Progress",L69="Held"),IFERROR(ROUND((NOW()-B69)*1440,0),""),""))))</f>
        <v/>
      </c>
      <c r="S69" s="33">
        <f>IF(A69="","",IFERROR(VLOOKUP(C69,'Settings'!$A$11:$B$14,2,FALSE),""))</f>
        <v/>
      </c>
      <c r="T69" s="34">
        <f>IF(A69="","",IF(L69="Canceled","N/A",IF(OR(L69="",R69="",S69=""),"",IF(R69&lt;=S69,IF(L69="Completed","Met","Open - On Track"),IF(L69="Completed","Missed","Open - Overdue")))))</f>
        <v/>
      </c>
      <c r="U69" s="32" t="n"/>
      <c r="V69" s="32" t="n"/>
      <c r="W69" s="56">
        <f>IF(OR(A69="",Q69=""),"",IFERROR(ROUND(Q69/60*'Settings'!$B$4,2),""))</f>
        <v/>
      </c>
      <c r="X69" s="34">
        <f>IFERROR(IF(A69="","",IF(COUNTIF($A$6:$A$305,A69)&gt;1,"Duplicate Move ID",IF(OR(B69="",C69="",D69="",E69="",F69="",G69="",H69="",I69="",L69=""),"Missing Required Input",IF(OR(COUNTIF('Assets'!$K$5:$K$104,H69)=0,COUNTIF('Assets'!$K$5:$K$104,I69)=0),"Unknown Location",IF(H69=I69,"Origin Equals Destination",IF(AND(OR(L69="Assigned",L69="In Progress",L69="Held",L69="Completed"),OR(J69="",K69="",M69="")),"Missing Assignment Details",IF(AND(OR(L69="In Progress",L69="Held",L69="Completed"),N69=""),"Missing Start Time",IF(AND(L69="Completed",O69=""),"Missing Completion Time",IF(AND(M69&lt;&gt;"",B69&lt;&gt;"",M69&lt;B69),"Check Assigned Time",IF(AND(N69&lt;&gt;"",M69&lt;&gt;"",N69&lt;M69),"Check Start Time",IF(AND(O69&lt;&gt;"",N69&lt;&gt;"",O69&lt;N69),"Check Completion Time",IF(AND(L69="Held",OR(U69="",U69="None")),"Missing Delay Reason",IF(OR(AND(J69&lt;&gt;"",COUNTIF('Assets'!$F$5:$F$104,J69)=0),AND(K69&lt;&gt;"",COUNTIF('Assets'!$A$5:$A$104,K69)=0)),"Unknown Resource","OK")))))))))))))),"Check Formula")</f>
        <v/>
      </c>
    </row>
    <row r="70" ht="22" customHeight="1">
      <c r="A70" s="24" t="n"/>
      <c r="B70" s="53" t="n"/>
      <c r="C70" s="26" t="n"/>
      <c r="D70" s="26" t="n"/>
      <c r="E70" s="24" t="n"/>
      <c r="F70" s="26" t="n"/>
      <c r="G70" s="26" t="n"/>
      <c r="H70" s="26" t="n"/>
      <c r="I70" s="26" t="n"/>
      <c r="J70" s="26" t="n"/>
      <c r="K70" s="26" t="n"/>
      <c r="L70" s="26" t="n"/>
      <c r="M70" s="53" t="n"/>
      <c r="N70" s="53" t="n"/>
      <c r="O70" s="53" t="n"/>
      <c r="P70" s="27">
        <f>IF(OR(A70="",B70=""),"",IF(M70&lt;&gt;"",IFERROR(ROUND((M70-B70)*1440,0),""),IF(OR(L70="Requested",L70="Assigned",L70="In Progress",L70="Held"),IFERROR(ROUND((NOW()-B70)*1440,0),""),"")))</f>
        <v/>
      </c>
      <c r="Q70" s="27">
        <f>IF(OR(A70="",N70=""),"",IF(O70&lt;&gt;"",IFERROR(ROUND((O70-N70)*1440,0),""),IF(OR(L70="In Progress",L70="Held"),IFERROR(ROUND((NOW()-N70)*1440,0),""),"")))</f>
        <v/>
      </c>
      <c r="R70" s="27">
        <f>IF(OR(A70="",B70=""),"",IF(O70&lt;&gt;"",IFERROR(ROUND((O70-B70)*1440,0),""),IF(L70="Canceled","",IF(OR(L70="Requested",L70="Assigned",L70="In Progress",L70="Held"),IFERROR(ROUND((NOW()-B70)*1440,0),""),""))))</f>
        <v/>
      </c>
      <c r="S70" s="27">
        <f>IF(A70="","",IFERROR(VLOOKUP(C70,'Settings'!$A$11:$B$14,2,FALSE),""))</f>
        <v/>
      </c>
      <c r="T70" s="28">
        <f>IF(A70="","",IF(L70="Canceled","N/A",IF(OR(L70="",R70="",S70=""),"",IF(R70&lt;=S70,IF(L70="Completed","Met","Open - On Track"),IF(L70="Completed","Missed","Open - Overdue")))))</f>
        <v/>
      </c>
      <c r="U70" s="26" t="n"/>
      <c r="V70" s="26" t="n"/>
      <c r="W70" s="54">
        <f>IF(OR(A70="",Q70=""),"",IFERROR(ROUND(Q70/60*'Settings'!$B$4,2),""))</f>
        <v/>
      </c>
      <c r="X70" s="28">
        <f>IFERROR(IF(A70="","",IF(COUNTIF($A$6:$A$305,A70)&gt;1,"Duplicate Move ID",IF(OR(B70="",C70="",D70="",E70="",F70="",G70="",H70="",I70="",L70=""),"Missing Required Input",IF(OR(COUNTIF('Assets'!$K$5:$K$104,H70)=0,COUNTIF('Assets'!$K$5:$K$104,I70)=0),"Unknown Location",IF(H70=I70,"Origin Equals Destination",IF(AND(OR(L70="Assigned",L70="In Progress",L70="Held",L70="Completed"),OR(J70="",K70="",M70="")),"Missing Assignment Details",IF(AND(OR(L70="In Progress",L70="Held",L70="Completed"),N70=""),"Missing Start Time",IF(AND(L70="Completed",O70=""),"Missing Completion Time",IF(AND(M70&lt;&gt;"",B70&lt;&gt;"",M70&lt;B70),"Check Assigned Time",IF(AND(N70&lt;&gt;"",M70&lt;&gt;"",N70&lt;M70),"Check Start Time",IF(AND(O70&lt;&gt;"",N70&lt;&gt;"",O70&lt;N70),"Check Completion Time",IF(AND(L70="Held",OR(U70="",U70="None")),"Missing Delay Reason",IF(OR(AND(J70&lt;&gt;"",COUNTIF('Assets'!$F$5:$F$104,J70)=0),AND(K70&lt;&gt;"",COUNTIF('Assets'!$A$5:$A$104,K70)=0)),"Unknown Resource","OK")))))))))))))),"Check Formula")</f>
        <v/>
      </c>
    </row>
    <row r="71" ht="22" customHeight="1">
      <c r="A71" s="30" t="n"/>
      <c r="B71" s="55" t="n"/>
      <c r="C71" s="32" t="n"/>
      <c r="D71" s="32" t="n"/>
      <c r="E71" s="30" t="n"/>
      <c r="F71" s="32" t="n"/>
      <c r="G71" s="32" t="n"/>
      <c r="H71" s="32" t="n"/>
      <c r="I71" s="32" t="n"/>
      <c r="J71" s="32" t="n"/>
      <c r="K71" s="32" t="n"/>
      <c r="L71" s="32" t="n"/>
      <c r="M71" s="55" t="n"/>
      <c r="N71" s="55" t="n"/>
      <c r="O71" s="55" t="n"/>
      <c r="P71" s="33">
        <f>IF(OR(A71="",B71=""),"",IF(M71&lt;&gt;"",IFERROR(ROUND((M71-B71)*1440,0),""),IF(OR(L71="Requested",L71="Assigned",L71="In Progress",L71="Held"),IFERROR(ROUND((NOW()-B71)*1440,0),""),"")))</f>
        <v/>
      </c>
      <c r="Q71" s="33">
        <f>IF(OR(A71="",N71=""),"",IF(O71&lt;&gt;"",IFERROR(ROUND((O71-N71)*1440,0),""),IF(OR(L71="In Progress",L71="Held"),IFERROR(ROUND((NOW()-N71)*1440,0),""),"")))</f>
        <v/>
      </c>
      <c r="R71" s="33">
        <f>IF(OR(A71="",B71=""),"",IF(O71&lt;&gt;"",IFERROR(ROUND((O71-B71)*1440,0),""),IF(L71="Canceled","",IF(OR(L71="Requested",L71="Assigned",L71="In Progress",L71="Held"),IFERROR(ROUND((NOW()-B71)*1440,0),""),""))))</f>
        <v/>
      </c>
      <c r="S71" s="33">
        <f>IF(A71="","",IFERROR(VLOOKUP(C71,'Settings'!$A$11:$B$14,2,FALSE),""))</f>
        <v/>
      </c>
      <c r="T71" s="34">
        <f>IF(A71="","",IF(L71="Canceled","N/A",IF(OR(L71="",R71="",S71=""),"",IF(R71&lt;=S71,IF(L71="Completed","Met","Open - On Track"),IF(L71="Completed","Missed","Open - Overdue")))))</f>
        <v/>
      </c>
      <c r="U71" s="32" t="n"/>
      <c r="V71" s="32" t="n"/>
      <c r="W71" s="56">
        <f>IF(OR(A71="",Q71=""),"",IFERROR(ROUND(Q71/60*'Settings'!$B$4,2),""))</f>
        <v/>
      </c>
      <c r="X71" s="34">
        <f>IFERROR(IF(A71="","",IF(COUNTIF($A$6:$A$305,A71)&gt;1,"Duplicate Move ID",IF(OR(B71="",C71="",D71="",E71="",F71="",G71="",H71="",I71="",L71=""),"Missing Required Input",IF(OR(COUNTIF('Assets'!$K$5:$K$104,H71)=0,COUNTIF('Assets'!$K$5:$K$104,I71)=0),"Unknown Location",IF(H71=I71,"Origin Equals Destination",IF(AND(OR(L71="Assigned",L71="In Progress",L71="Held",L71="Completed"),OR(J71="",K71="",M71="")),"Missing Assignment Details",IF(AND(OR(L71="In Progress",L71="Held",L71="Completed"),N71=""),"Missing Start Time",IF(AND(L71="Completed",O71=""),"Missing Completion Time",IF(AND(M71&lt;&gt;"",B71&lt;&gt;"",M71&lt;B71),"Check Assigned Time",IF(AND(N71&lt;&gt;"",M71&lt;&gt;"",N71&lt;M71),"Check Start Time",IF(AND(O71&lt;&gt;"",N71&lt;&gt;"",O71&lt;N71),"Check Completion Time",IF(AND(L71="Held",OR(U71="",U71="None")),"Missing Delay Reason",IF(OR(AND(J71&lt;&gt;"",COUNTIF('Assets'!$F$5:$F$104,J71)=0),AND(K71&lt;&gt;"",COUNTIF('Assets'!$A$5:$A$104,K71)=0)),"Unknown Resource","OK")))))))))))))),"Check Formula")</f>
        <v/>
      </c>
    </row>
    <row r="72" ht="22" customHeight="1">
      <c r="A72" s="24" t="n"/>
      <c r="B72" s="53" t="n"/>
      <c r="C72" s="26" t="n"/>
      <c r="D72" s="26" t="n"/>
      <c r="E72" s="24" t="n"/>
      <c r="F72" s="26" t="n"/>
      <c r="G72" s="26" t="n"/>
      <c r="H72" s="26" t="n"/>
      <c r="I72" s="26" t="n"/>
      <c r="J72" s="26" t="n"/>
      <c r="K72" s="26" t="n"/>
      <c r="L72" s="26" t="n"/>
      <c r="M72" s="53" t="n"/>
      <c r="N72" s="53" t="n"/>
      <c r="O72" s="53" t="n"/>
      <c r="P72" s="27">
        <f>IF(OR(A72="",B72=""),"",IF(M72&lt;&gt;"",IFERROR(ROUND((M72-B72)*1440,0),""),IF(OR(L72="Requested",L72="Assigned",L72="In Progress",L72="Held"),IFERROR(ROUND((NOW()-B72)*1440,0),""),"")))</f>
        <v/>
      </c>
      <c r="Q72" s="27">
        <f>IF(OR(A72="",N72=""),"",IF(O72&lt;&gt;"",IFERROR(ROUND((O72-N72)*1440,0),""),IF(OR(L72="In Progress",L72="Held"),IFERROR(ROUND((NOW()-N72)*1440,0),""),"")))</f>
        <v/>
      </c>
      <c r="R72" s="27">
        <f>IF(OR(A72="",B72=""),"",IF(O72&lt;&gt;"",IFERROR(ROUND((O72-B72)*1440,0),""),IF(L72="Canceled","",IF(OR(L72="Requested",L72="Assigned",L72="In Progress",L72="Held"),IFERROR(ROUND((NOW()-B72)*1440,0),""),""))))</f>
        <v/>
      </c>
      <c r="S72" s="27">
        <f>IF(A72="","",IFERROR(VLOOKUP(C72,'Settings'!$A$11:$B$14,2,FALSE),""))</f>
        <v/>
      </c>
      <c r="T72" s="28">
        <f>IF(A72="","",IF(L72="Canceled","N/A",IF(OR(L72="",R72="",S72=""),"",IF(R72&lt;=S72,IF(L72="Completed","Met","Open - On Track"),IF(L72="Completed","Missed","Open - Overdue")))))</f>
        <v/>
      </c>
      <c r="U72" s="26" t="n"/>
      <c r="V72" s="26" t="n"/>
      <c r="W72" s="54">
        <f>IF(OR(A72="",Q72=""),"",IFERROR(ROUND(Q72/60*'Settings'!$B$4,2),""))</f>
        <v/>
      </c>
      <c r="X72" s="28">
        <f>IFERROR(IF(A72="","",IF(COUNTIF($A$6:$A$305,A72)&gt;1,"Duplicate Move ID",IF(OR(B72="",C72="",D72="",E72="",F72="",G72="",H72="",I72="",L72=""),"Missing Required Input",IF(OR(COUNTIF('Assets'!$K$5:$K$104,H72)=0,COUNTIF('Assets'!$K$5:$K$104,I72)=0),"Unknown Location",IF(H72=I72,"Origin Equals Destination",IF(AND(OR(L72="Assigned",L72="In Progress",L72="Held",L72="Completed"),OR(J72="",K72="",M72="")),"Missing Assignment Details",IF(AND(OR(L72="In Progress",L72="Held",L72="Completed"),N72=""),"Missing Start Time",IF(AND(L72="Completed",O72=""),"Missing Completion Time",IF(AND(M72&lt;&gt;"",B72&lt;&gt;"",M72&lt;B72),"Check Assigned Time",IF(AND(N72&lt;&gt;"",M72&lt;&gt;"",N72&lt;M72),"Check Start Time",IF(AND(O72&lt;&gt;"",N72&lt;&gt;"",O72&lt;N72),"Check Completion Time",IF(AND(L72="Held",OR(U72="",U72="None")),"Missing Delay Reason",IF(OR(AND(J72&lt;&gt;"",COUNTIF('Assets'!$F$5:$F$104,J72)=0),AND(K72&lt;&gt;"",COUNTIF('Assets'!$A$5:$A$104,K72)=0)),"Unknown Resource","OK")))))))))))))),"Check Formula")</f>
        <v/>
      </c>
    </row>
    <row r="73" ht="22" customHeight="1">
      <c r="A73" s="30" t="n"/>
      <c r="B73" s="55" t="n"/>
      <c r="C73" s="32" t="n"/>
      <c r="D73" s="32" t="n"/>
      <c r="E73" s="30" t="n"/>
      <c r="F73" s="32" t="n"/>
      <c r="G73" s="32" t="n"/>
      <c r="H73" s="32" t="n"/>
      <c r="I73" s="32" t="n"/>
      <c r="J73" s="32" t="n"/>
      <c r="K73" s="32" t="n"/>
      <c r="L73" s="32" t="n"/>
      <c r="M73" s="55" t="n"/>
      <c r="N73" s="55" t="n"/>
      <c r="O73" s="55" t="n"/>
      <c r="P73" s="33">
        <f>IF(OR(A73="",B73=""),"",IF(M73&lt;&gt;"",IFERROR(ROUND((M73-B73)*1440,0),""),IF(OR(L73="Requested",L73="Assigned",L73="In Progress",L73="Held"),IFERROR(ROUND((NOW()-B73)*1440,0),""),"")))</f>
        <v/>
      </c>
      <c r="Q73" s="33">
        <f>IF(OR(A73="",N73=""),"",IF(O73&lt;&gt;"",IFERROR(ROUND((O73-N73)*1440,0),""),IF(OR(L73="In Progress",L73="Held"),IFERROR(ROUND((NOW()-N73)*1440,0),""),"")))</f>
        <v/>
      </c>
      <c r="R73" s="33">
        <f>IF(OR(A73="",B73=""),"",IF(O73&lt;&gt;"",IFERROR(ROUND((O73-B73)*1440,0),""),IF(L73="Canceled","",IF(OR(L73="Requested",L73="Assigned",L73="In Progress",L73="Held"),IFERROR(ROUND((NOW()-B73)*1440,0),""),""))))</f>
        <v/>
      </c>
      <c r="S73" s="33">
        <f>IF(A73="","",IFERROR(VLOOKUP(C73,'Settings'!$A$11:$B$14,2,FALSE),""))</f>
        <v/>
      </c>
      <c r="T73" s="34">
        <f>IF(A73="","",IF(L73="Canceled","N/A",IF(OR(L73="",R73="",S73=""),"",IF(R73&lt;=S73,IF(L73="Completed","Met","Open - On Track"),IF(L73="Completed","Missed","Open - Overdue")))))</f>
        <v/>
      </c>
      <c r="U73" s="32" t="n"/>
      <c r="V73" s="32" t="n"/>
      <c r="W73" s="56">
        <f>IF(OR(A73="",Q73=""),"",IFERROR(ROUND(Q73/60*'Settings'!$B$4,2),""))</f>
        <v/>
      </c>
      <c r="X73" s="34">
        <f>IFERROR(IF(A73="","",IF(COUNTIF($A$6:$A$305,A73)&gt;1,"Duplicate Move ID",IF(OR(B73="",C73="",D73="",E73="",F73="",G73="",H73="",I73="",L73=""),"Missing Required Input",IF(OR(COUNTIF('Assets'!$K$5:$K$104,H73)=0,COUNTIF('Assets'!$K$5:$K$104,I73)=0),"Unknown Location",IF(H73=I73,"Origin Equals Destination",IF(AND(OR(L73="Assigned",L73="In Progress",L73="Held",L73="Completed"),OR(J73="",K73="",M73="")),"Missing Assignment Details",IF(AND(OR(L73="In Progress",L73="Held",L73="Completed"),N73=""),"Missing Start Time",IF(AND(L73="Completed",O73=""),"Missing Completion Time",IF(AND(M73&lt;&gt;"",B73&lt;&gt;"",M73&lt;B73),"Check Assigned Time",IF(AND(N73&lt;&gt;"",M73&lt;&gt;"",N73&lt;M73),"Check Start Time",IF(AND(O73&lt;&gt;"",N73&lt;&gt;"",O73&lt;N73),"Check Completion Time",IF(AND(L73="Held",OR(U73="",U73="None")),"Missing Delay Reason",IF(OR(AND(J73&lt;&gt;"",COUNTIF('Assets'!$F$5:$F$104,J73)=0),AND(K73&lt;&gt;"",COUNTIF('Assets'!$A$5:$A$104,K73)=0)),"Unknown Resource","OK")))))))))))))),"Check Formula")</f>
        <v/>
      </c>
    </row>
    <row r="74" ht="22" customHeight="1">
      <c r="A74" s="24" t="n"/>
      <c r="B74" s="53" t="n"/>
      <c r="C74" s="26" t="n"/>
      <c r="D74" s="26" t="n"/>
      <c r="E74" s="24" t="n"/>
      <c r="F74" s="26" t="n"/>
      <c r="G74" s="26" t="n"/>
      <c r="H74" s="26" t="n"/>
      <c r="I74" s="26" t="n"/>
      <c r="J74" s="26" t="n"/>
      <c r="K74" s="26" t="n"/>
      <c r="L74" s="26" t="n"/>
      <c r="M74" s="53" t="n"/>
      <c r="N74" s="53" t="n"/>
      <c r="O74" s="53" t="n"/>
      <c r="P74" s="27">
        <f>IF(OR(A74="",B74=""),"",IF(M74&lt;&gt;"",IFERROR(ROUND((M74-B74)*1440,0),""),IF(OR(L74="Requested",L74="Assigned",L74="In Progress",L74="Held"),IFERROR(ROUND((NOW()-B74)*1440,0),""),"")))</f>
        <v/>
      </c>
      <c r="Q74" s="27">
        <f>IF(OR(A74="",N74=""),"",IF(O74&lt;&gt;"",IFERROR(ROUND((O74-N74)*1440,0),""),IF(OR(L74="In Progress",L74="Held"),IFERROR(ROUND((NOW()-N74)*1440,0),""),"")))</f>
        <v/>
      </c>
      <c r="R74" s="27">
        <f>IF(OR(A74="",B74=""),"",IF(O74&lt;&gt;"",IFERROR(ROUND((O74-B74)*1440,0),""),IF(L74="Canceled","",IF(OR(L74="Requested",L74="Assigned",L74="In Progress",L74="Held"),IFERROR(ROUND((NOW()-B74)*1440,0),""),""))))</f>
        <v/>
      </c>
      <c r="S74" s="27">
        <f>IF(A74="","",IFERROR(VLOOKUP(C74,'Settings'!$A$11:$B$14,2,FALSE),""))</f>
        <v/>
      </c>
      <c r="T74" s="28">
        <f>IF(A74="","",IF(L74="Canceled","N/A",IF(OR(L74="",R74="",S74=""),"",IF(R74&lt;=S74,IF(L74="Completed","Met","Open - On Track"),IF(L74="Completed","Missed","Open - Overdue")))))</f>
        <v/>
      </c>
      <c r="U74" s="26" t="n"/>
      <c r="V74" s="26" t="n"/>
      <c r="W74" s="54">
        <f>IF(OR(A74="",Q74=""),"",IFERROR(ROUND(Q74/60*'Settings'!$B$4,2),""))</f>
        <v/>
      </c>
      <c r="X74" s="28">
        <f>IFERROR(IF(A74="","",IF(COUNTIF($A$6:$A$305,A74)&gt;1,"Duplicate Move ID",IF(OR(B74="",C74="",D74="",E74="",F74="",G74="",H74="",I74="",L74=""),"Missing Required Input",IF(OR(COUNTIF('Assets'!$K$5:$K$104,H74)=0,COUNTIF('Assets'!$K$5:$K$104,I74)=0),"Unknown Location",IF(H74=I74,"Origin Equals Destination",IF(AND(OR(L74="Assigned",L74="In Progress",L74="Held",L74="Completed"),OR(J74="",K74="",M74="")),"Missing Assignment Details",IF(AND(OR(L74="In Progress",L74="Held",L74="Completed"),N74=""),"Missing Start Time",IF(AND(L74="Completed",O74=""),"Missing Completion Time",IF(AND(M74&lt;&gt;"",B74&lt;&gt;"",M74&lt;B74),"Check Assigned Time",IF(AND(N74&lt;&gt;"",M74&lt;&gt;"",N74&lt;M74),"Check Start Time",IF(AND(O74&lt;&gt;"",N74&lt;&gt;"",O74&lt;N74),"Check Completion Time",IF(AND(L74="Held",OR(U74="",U74="None")),"Missing Delay Reason",IF(OR(AND(J74&lt;&gt;"",COUNTIF('Assets'!$F$5:$F$104,J74)=0),AND(K74&lt;&gt;"",COUNTIF('Assets'!$A$5:$A$104,K74)=0)),"Unknown Resource","OK")))))))))))))),"Check Formula")</f>
        <v/>
      </c>
    </row>
    <row r="75" ht="22" customHeight="1">
      <c r="A75" s="30" t="n"/>
      <c r="B75" s="55" t="n"/>
      <c r="C75" s="32" t="n"/>
      <c r="D75" s="32" t="n"/>
      <c r="E75" s="30" t="n"/>
      <c r="F75" s="32" t="n"/>
      <c r="G75" s="32" t="n"/>
      <c r="H75" s="32" t="n"/>
      <c r="I75" s="32" t="n"/>
      <c r="J75" s="32" t="n"/>
      <c r="K75" s="32" t="n"/>
      <c r="L75" s="32" t="n"/>
      <c r="M75" s="55" t="n"/>
      <c r="N75" s="55" t="n"/>
      <c r="O75" s="55" t="n"/>
      <c r="P75" s="33">
        <f>IF(OR(A75="",B75=""),"",IF(M75&lt;&gt;"",IFERROR(ROUND((M75-B75)*1440,0),""),IF(OR(L75="Requested",L75="Assigned",L75="In Progress",L75="Held"),IFERROR(ROUND((NOW()-B75)*1440,0),""),"")))</f>
        <v/>
      </c>
      <c r="Q75" s="33">
        <f>IF(OR(A75="",N75=""),"",IF(O75&lt;&gt;"",IFERROR(ROUND((O75-N75)*1440,0),""),IF(OR(L75="In Progress",L75="Held"),IFERROR(ROUND((NOW()-N75)*1440,0),""),"")))</f>
        <v/>
      </c>
      <c r="R75" s="33">
        <f>IF(OR(A75="",B75=""),"",IF(O75&lt;&gt;"",IFERROR(ROUND((O75-B75)*1440,0),""),IF(L75="Canceled","",IF(OR(L75="Requested",L75="Assigned",L75="In Progress",L75="Held"),IFERROR(ROUND((NOW()-B75)*1440,0),""),""))))</f>
        <v/>
      </c>
      <c r="S75" s="33">
        <f>IF(A75="","",IFERROR(VLOOKUP(C75,'Settings'!$A$11:$B$14,2,FALSE),""))</f>
        <v/>
      </c>
      <c r="T75" s="34">
        <f>IF(A75="","",IF(L75="Canceled","N/A",IF(OR(L75="",R75="",S75=""),"",IF(R75&lt;=S75,IF(L75="Completed","Met","Open - On Track"),IF(L75="Completed","Missed","Open - Overdue")))))</f>
        <v/>
      </c>
      <c r="U75" s="32" t="n"/>
      <c r="V75" s="32" t="n"/>
      <c r="W75" s="56">
        <f>IF(OR(A75="",Q75=""),"",IFERROR(ROUND(Q75/60*'Settings'!$B$4,2),""))</f>
        <v/>
      </c>
      <c r="X75" s="34">
        <f>IFERROR(IF(A75="","",IF(COUNTIF($A$6:$A$305,A75)&gt;1,"Duplicate Move ID",IF(OR(B75="",C75="",D75="",E75="",F75="",G75="",H75="",I75="",L75=""),"Missing Required Input",IF(OR(COUNTIF('Assets'!$K$5:$K$104,H75)=0,COUNTIF('Assets'!$K$5:$K$104,I75)=0),"Unknown Location",IF(H75=I75,"Origin Equals Destination",IF(AND(OR(L75="Assigned",L75="In Progress",L75="Held",L75="Completed"),OR(J75="",K75="",M75="")),"Missing Assignment Details",IF(AND(OR(L75="In Progress",L75="Held",L75="Completed"),N75=""),"Missing Start Time",IF(AND(L75="Completed",O75=""),"Missing Completion Time",IF(AND(M75&lt;&gt;"",B75&lt;&gt;"",M75&lt;B75),"Check Assigned Time",IF(AND(N75&lt;&gt;"",M75&lt;&gt;"",N75&lt;M75),"Check Start Time",IF(AND(O75&lt;&gt;"",N75&lt;&gt;"",O75&lt;N75),"Check Completion Time",IF(AND(L75="Held",OR(U75="",U75="None")),"Missing Delay Reason",IF(OR(AND(J75&lt;&gt;"",COUNTIF('Assets'!$F$5:$F$104,J75)=0),AND(K75&lt;&gt;"",COUNTIF('Assets'!$A$5:$A$104,K75)=0)),"Unknown Resource","OK")))))))))))))),"Check Formula")</f>
        <v/>
      </c>
    </row>
    <row r="76" ht="22" customHeight="1">
      <c r="A76" s="24" t="n"/>
      <c r="B76" s="53" t="n"/>
      <c r="C76" s="26" t="n"/>
      <c r="D76" s="26" t="n"/>
      <c r="E76" s="24" t="n"/>
      <c r="F76" s="26" t="n"/>
      <c r="G76" s="26" t="n"/>
      <c r="H76" s="26" t="n"/>
      <c r="I76" s="26" t="n"/>
      <c r="J76" s="26" t="n"/>
      <c r="K76" s="26" t="n"/>
      <c r="L76" s="26" t="n"/>
      <c r="M76" s="53" t="n"/>
      <c r="N76" s="53" t="n"/>
      <c r="O76" s="53" t="n"/>
      <c r="P76" s="27">
        <f>IF(OR(A76="",B76=""),"",IF(M76&lt;&gt;"",IFERROR(ROUND((M76-B76)*1440,0),""),IF(OR(L76="Requested",L76="Assigned",L76="In Progress",L76="Held"),IFERROR(ROUND((NOW()-B76)*1440,0),""),"")))</f>
        <v/>
      </c>
      <c r="Q76" s="27">
        <f>IF(OR(A76="",N76=""),"",IF(O76&lt;&gt;"",IFERROR(ROUND((O76-N76)*1440,0),""),IF(OR(L76="In Progress",L76="Held"),IFERROR(ROUND((NOW()-N76)*1440,0),""),"")))</f>
        <v/>
      </c>
      <c r="R76" s="27">
        <f>IF(OR(A76="",B76=""),"",IF(O76&lt;&gt;"",IFERROR(ROUND((O76-B76)*1440,0),""),IF(L76="Canceled","",IF(OR(L76="Requested",L76="Assigned",L76="In Progress",L76="Held"),IFERROR(ROUND((NOW()-B76)*1440,0),""),""))))</f>
        <v/>
      </c>
      <c r="S76" s="27">
        <f>IF(A76="","",IFERROR(VLOOKUP(C76,'Settings'!$A$11:$B$14,2,FALSE),""))</f>
        <v/>
      </c>
      <c r="T76" s="28">
        <f>IF(A76="","",IF(L76="Canceled","N/A",IF(OR(L76="",R76="",S76=""),"",IF(R76&lt;=S76,IF(L76="Completed","Met","Open - On Track"),IF(L76="Completed","Missed","Open - Overdue")))))</f>
        <v/>
      </c>
      <c r="U76" s="26" t="n"/>
      <c r="V76" s="26" t="n"/>
      <c r="W76" s="54">
        <f>IF(OR(A76="",Q76=""),"",IFERROR(ROUND(Q76/60*'Settings'!$B$4,2),""))</f>
        <v/>
      </c>
      <c r="X76" s="28">
        <f>IFERROR(IF(A76="","",IF(COUNTIF($A$6:$A$305,A76)&gt;1,"Duplicate Move ID",IF(OR(B76="",C76="",D76="",E76="",F76="",G76="",H76="",I76="",L76=""),"Missing Required Input",IF(OR(COUNTIF('Assets'!$K$5:$K$104,H76)=0,COUNTIF('Assets'!$K$5:$K$104,I76)=0),"Unknown Location",IF(H76=I76,"Origin Equals Destination",IF(AND(OR(L76="Assigned",L76="In Progress",L76="Held",L76="Completed"),OR(J76="",K76="",M76="")),"Missing Assignment Details",IF(AND(OR(L76="In Progress",L76="Held",L76="Completed"),N76=""),"Missing Start Time",IF(AND(L76="Completed",O76=""),"Missing Completion Time",IF(AND(M76&lt;&gt;"",B76&lt;&gt;"",M76&lt;B76),"Check Assigned Time",IF(AND(N76&lt;&gt;"",M76&lt;&gt;"",N76&lt;M76),"Check Start Time",IF(AND(O76&lt;&gt;"",N76&lt;&gt;"",O76&lt;N76),"Check Completion Time",IF(AND(L76="Held",OR(U76="",U76="None")),"Missing Delay Reason",IF(OR(AND(J76&lt;&gt;"",COUNTIF('Assets'!$F$5:$F$104,J76)=0),AND(K76&lt;&gt;"",COUNTIF('Assets'!$A$5:$A$104,K76)=0)),"Unknown Resource","OK")))))))))))))),"Check Formula")</f>
        <v/>
      </c>
    </row>
    <row r="77" ht="22" customHeight="1">
      <c r="A77" s="30" t="n"/>
      <c r="B77" s="55" t="n"/>
      <c r="C77" s="32" t="n"/>
      <c r="D77" s="32" t="n"/>
      <c r="E77" s="30" t="n"/>
      <c r="F77" s="32" t="n"/>
      <c r="G77" s="32" t="n"/>
      <c r="H77" s="32" t="n"/>
      <c r="I77" s="32" t="n"/>
      <c r="J77" s="32" t="n"/>
      <c r="K77" s="32" t="n"/>
      <c r="L77" s="32" t="n"/>
      <c r="M77" s="55" t="n"/>
      <c r="N77" s="55" t="n"/>
      <c r="O77" s="55" t="n"/>
      <c r="P77" s="33">
        <f>IF(OR(A77="",B77=""),"",IF(M77&lt;&gt;"",IFERROR(ROUND((M77-B77)*1440,0),""),IF(OR(L77="Requested",L77="Assigned",L77="In Progress",L77="Held"),IFERROR(ROUND((NOW()-B77)*1440,0),""),"")))</f>
        <v/>
      </c>
      <c r="Q77" s="33">
        <f>IF(OR(A77="",N77=""),"",IF(O77&lt;&gt;"",IFERROR(ROUND((O77-N77)*1440,0),""),IF(OR(L77="In Progress",L77="Held"),IFERROR(ROUND((NOW()-N77)*1440,0),""),"")))</f>
        <v/>
      </c>
      <c r="R77" s="33">
        <f>IF(OR(A77="",B77=""),"",IF(O77&lt;&gt;"",IFERROR(ROUND((O77-B77)*1440,0),""),IF(L77="Canceled","",IF(OR(L77="Requested",L77="Assigned",L77="In Progress",L77="Held"),IFERROR(ROUND((NOW()-B77)*1440,0),""),""))))</f>
        <v/>
      </c>
      <c r="S77" s="33">
        <f>IF(A77="","",IFERROR(VLOOKUP(C77,'Settings'!$A$11:$B$14,2,FALSE),""))</f>
        <v/>
      </c>
      <c r="T77" s="34">
        <f>IF(A77="","",IF(L77="Canceled","N/A",IF(OR(L77="",R77="",S77=""),"",IF(R77&lt;=S77,IF(L77="Completed","Met","Open - On Track"),IF(L77="Completed","Missed","Open - Overdue")))))</f>
        <v/>
      </c>
      <c r="U77" s="32" t="n"/>
      <c r="V77" s="32" t="n"/>
      <c r="W77" s="56">
        <f>IF(OR(A77="",Q77=""),"",IFERROR(ROUND(Q77/60*'Settings'!$B$4,2),""))</f>
        <v/>
      </c>
      <c r="X77" s="34">
        <f>IFERROR(IF(A77="","",IF(COUNTIF($A$6:$A$305,A77)&gt;1,"Duplicate Move ID",IF(OR(B77="",C77="",D77="",E77="",F77="",G77="",H77="",I77="",L77=""),"Missing Required Input",IF(OR(COUNTIF('Assets'!$K$5:$K$104,H77)=0,COUNTIF('Assets'!$K$5:$K$104,I77)=0),"Unknown Location",IF(H77=I77,"Origin Equals Destination",IF(AND(OR(L77="Assigned",L77="In Progress",L77="Held",L77="Completed"),OR(J77="",K77="",M77="")),"Missing Assignment Details",IF(AND(OR(L77="In Progress",L77="Held",L77="Completed"),N77=""),"Missing Start Time",IF(AND(L77="Completed",O77=""),"Missing Completion Time",IF(AND(M77&lt;&gt;"",B77&lt;&gt;"",M77&lt;B77),"Check Assigned Time",IF(AND(N77&lt;&gt;"",M77&lt;&gt;"",N77&lt;M77),"Check Start Time",IF(AND(O77&lt;&gt;"",N77&lt;&gt;"",O77&lt;N77),"Check Completion Time",IF(AND(L77="Held",OR(U77="",U77="None")),"Missing Delay Reason",IF(OR(AND(J77&lt;&gt;"",COUNTIF('Assets'!$F$5:$F$104,J77)=0),AND(K77&lt;&gt;"",COUNTIF('Assets'!$A$5:$A$104,K77)=0)),"Unknown Resource","OK")))))))))))))),"Check Formula")</f>
        <v/>
      </c>
    </row>
    <row r="78" ht="22" customHeight="1">
      <c r="A78" s="24" t="n"/>
      <c r="B78" s="53" t="n"/>
      <c r="C78" s="26" t="n"/>
      <c r="D78" s="26" t="n"/>
      <c r="E78" s="24" t="n"/>
      <c r="F78" s="26" t="n"/>
      <c r="G78" s="26" t="n"/>
      <c r="H78" s="26" t="n"/>
      <c r="I78" s="26" t="n"/>
      <c r="J78" s="26" t="n"/>
      <c r="K78" s="26" t="n"/>
      <c r="L78" s="26" t="n"/>
      <c r="M78" s="53" t="n"/>
      <c r="N78" s="53" t="n"/>
      <c r="O78" s="53" t="n"/>
      <c r="P78" s="27">
        <f>IF(OR(A78="",B78=""),"",IF(M78&lt;&gt;"",IFERROR(ROUND((M78-B78)*1440,0),""),IF(OR(L78="Requested",L78="Assigned",L78="In Progress",L78="Held"),IFERROR(ROUND((NOW()-B78)*1440,0),""),"")))</f>
        <v/>
      </c>
      <c r="Q78" s="27">
        <f>IF(OR(A78="",N78=""),"",IF(O78&lt;&gt;"",IFERROR(ROUND((O78-N78)*1440,0),""),IF(OR(L78="In Progress",L78="Held"),IFERROR(ROUND((NOW()-N78)*1440,0),""),"")))</f>
        <v/>
      </c>
      <c r="R78" s="27">
        <f>IF(OR(A78="",B78=""),"",IF(O78&lt;&gt;"",IFERROR(ROUND((O78-B78)*1440,0),""),IF(L78="Canceled","",IF(OR(L78="Requested",L78="Assigned",L78="In Progress",L78="Held"),IFERROR(ROUND((NOW()-B78)*1440,0),""),""))))</f>
        <v/>
      </c>
      <c r="S78" s="27">
        <f>IF(A78="","",IFERROR(VLOOKUP(C78,'Settings'!$A$11:$B$14,2,FALSE),""))</f>
        <v/>
      </c>
      <c r="T78" s="28">
        <f>IF(A78="","",IF(L78="Canceled","N/A",IF(OR(L78="",R78="",S78=""),"",IF(R78&lt;=S78,IF(L78="Completed","Met","Open - On Track"),IF(L78="Completed","Missed","Open - Overdue")))))</f>
        <v/>
      </c>
      <c r="U78" s="26" t="n"/>
      <c r="V78" s="26" t="n"/>
      <c r="W78" s="54">
        <f>IF(OR(A78="",Q78=""),"",IFERROR(ROUND(Q78/60*'Settings'!$B$4,2),""))</f>
        <v/>
      </c>
      <c r="X78" s="28">
        <f>IFERROR(IF(A78="","",IF(COUNTIF($A$6:$A$305,A78)&gt;1,"Duplicate Move ID",IF(OR(B78="",C78="",D78="",E78="",F78="",G78="",H78="",I78="",L78=""),"Missing Required Input",IF(OR(COUNTIF('Assets'!$K$5:$K$104,H78)=0,COUNTIF('Assets'!$K$5:$K$104,I78)=0),"Unknown Location",IF(H78=I78,"Origin Equals Destination",IF(AND(OR(L78="Assigned",L78="In Progress",L78="Held",L78="Completed"),OR(J78="",K78="",M78="")),"Missing Assignment Details",IF(AND(OR(L78="In Progress",L78="Held",L78="Completed"),N78=""),"Missing Start Time",IF(AND(L78="Completed",O78=""),"Missing Completion Time",IF(AND(M78&lt;&gt;"",B78&lt;&gt;"",M78&lt;B78),"Check Assigned Time",IF(AND(N78&lt;&gt;"",M78&lt;&gt;"",N78&lt;M78),"Check Start Time",IF(AND(O78&lt;&gt;"",N78&lt;&gt;"",O78&lt;N78),"Check Completion Time",IF(AND(L78="Held",OR(U78="",U78="None")),"Missing Delay Reason",IF(OR(AND(J78&lt;&gt;"",COUNTIF('Assets'!$F$5:$F$104,J78)=0),AND(K78&lt;&gt;"",COUNTIF('Assets'!$A$5:$A$104,K78)=0)),"Unknown Resource","OK")))))))))))))),"Check Formula")</f>
        <v/>
      </c>
    </row>
    <row r="79" ht="22" customHeight="1">
      <c r="A79" s="30" t="n"/>
      <c r="B79" s="55" t="n"/>
      <c r="C79" s="32" t="n"/>
      <c r="D79" s="32" t="n"/>
      <c r="E79" s="30" t="n"/>
      <c r="F79" s="32" t="n"/>
      <c r="G79" s="32" t="n"/>
      <c r="H79" s="32" t="n"/>
      <c r="I79" s="32" t="n"/>
      <c r="J79" s="32" t="n"/>
      <c r="K79" s="32" t="n"/>
      <c r="L79" s="32" t="n"/>
      <c r="M79" s="55" t="n"/>
      <c r="N79" s="55" t="n"/>
      <c r="O79" s="55" t="n"/>
      <c r="P79" s="33">
        <f>IF(OR(A79="",B79=""),"",IF(M79&lt;&gt;"",IFERROR(ROUND((M79-B79)*1440,0),""),IF(OR(L79="Requested",L79="Assigned",L79="In Progress",L79="Held"),IFERROR(ROUND((NOW()-B79)*1440,0),""),"")))</f>
        <v/>
      </c>
      <c r="Q79" s="33">
        <f>IF(OR(A79="",N79=""),"",IF(O79&lt;&gt;"",IFERROR(ROUND((O79-N79)*1440,0),""),IF(OR(L79="In Progress",L79="Held"),IFERROR(ROUND((NOW()-N79)*1440,0),""),"")))</f>
        <v/>
      </c>
      <c r="R79" s="33">
        <f>IF(OR(A79="",B79=""),"",IF(O79&lt;&gt;"",IFERROR(ROUND((O79-B79)*1440,0),""),IF(L79="Canceled","",IF(OR(L79="Requested",L79="Assigned",L79="In Progress",L79="Held"),IFERROR(ROUND((NOW()-B79)*1440,0),""),""))))</f>
        <v/>
      </c>
      <c r="S79" s="33">
        <f>IF(A79="","",IFERROR(VLOOKUP(C79,'Settings'!$A$11:$B$14,2,FALSE),""))</f>
        <v/>
      </c>
      <c r="T79" s="34">
        <f>IF(A79="","",IF(L79="Canceled","N/A",IF(OR(L79="",R79="",S79=""),"",IF(R79&lt;=S79,IF(L79="Completed","Met","Open - On Track"),IF(L79="Completed","Missed","Open - Overdue")))))</f>
        <v/>
      </c>
      <c r="U79" s="32" t="n"/>
      <c r="V79" s="32" t="n"/>
      <c r="W79" s="56">
        <f>IF(OR(A79="",Q79=""),"",IFERROR(ROUND(Q79/60*'Settings'!$B$4,2),""))</f>
        <v/>
      </c>
      <c r="X79" s="34">
        <f>IFERROR(IF(A79="","",IF(COUNTIF($A$6:$A$305,A79)&gt;1,"Duplicate Move ID",IF(OR(B79="",C79="",D79="",E79="",F79="",G79="",H79="",I79="",L79=""),"Missing Required Input",IF(OR(COUNTIF('Assets'!$K$5:$K$104,H79)=0,COUNTIF('Assets'!$K$5:$K$104,I79)=0),"Unknown Location",IF(H79=I79,"Origin Equals Destination",IF(AND(OR(L79="Assigned",L79="In Progress",L79="Held",L79="Completed"),OR(J79="",K79="",M79="")),"Missing Assignment Details",IF(AND(OR(L79="In Progress",L79="Held",L79="Completed"),N79=""),"Missing Start Time",IF(AND(L79="Completed",O79=""),"Missing Completion Time",IF(AND(M79&lt;&gt;"",B79&lt;&gt;"",M79&lt;B79),"Check Assigned Time",IF(AND(N79&lt;&gt;"",M79&lt;&gt;"",N79&lt;M79),"Check Start Time",IF(AND(O79&lt;&gt;"",N79&lt;&gt;"",O79&lt;N79),"Check Completion Time",IF(AND(L79="Held",OR(U79="",U79="None")),"Missing Delay Reason",IF(OR(AND(J79&lt;&gt;"",COUNTIF('Assets'!$F$5:$F$104,J79)=0),AND(K79&lt;&gt;"",COUNTIF('Assets'!$A$5:$A$104,K79)=0)),"Unknown Resource","OK")))))))))))))),"Check Formula")</f>
        <v/>
      </c>
    </row>
    <row r="80" ht="22" customHeight="1">
      <c r="A80" s="24" t="n"/>
      <c r="B80" s="53" t="n"/>
      <c r="C80" s="26" t="n"/>
      <c r="D80" s="26" t="n"/>
      <c r="E80" s="24" t="n"/>
      <c r="F80" s="26" t="n"/>
      <c r="G80" s="26" t="n"/>
      <c r="H80" s="26" t="n"/>
      <c r="I80" s="26" t="n"/>
      <c r="J80" s="26" t="n"/>
      <c r="K80" s="26" t="n"/>
      <c r="L80" s="26" t="n"/>
      <c r="M80" s="53" t="n"/>
      <c r="N80" s="53" t="n"/>
      <c r="O80" s="53" t="n"/>
      <c r="P80" s="27">
        <f>IF(OR(A80="",B80=""),"",IF(M80&lt;&gt;"",IFERROR(ROUND((M80-B80)*1440,0),""),IF(OR(L80="Requested",L80="Assigned",L80="In Progress",L80="Held"),IFERROR(ROUND((NOW()-B80)*1440,0),""),"")))</f>
        <v/>
      </c>
      <c r="Q80" s="27">
        <f>IF(OR(A80="",N80=""),"",IF(O80&lt;&gt;"",IFERROR(ROUND((O80-N80)*1440,0),""),IF(OR(L80="In Progress",L80="Held"),IFERROR(ROUND((NOW()-N80)*1440,0),""),"")))</f>
        <v/>
      </c>
      <c r="R80" s="27">
        <f>IF(OR(A80="",B80=""),"",IF(O80&lt;&gt;"",IFERROR(ROUND((O80-B80)*1440,0),""),IF(L80="Canceled","",IF(OR(L80="Requested",L80="Assigned",L80="In Progress",L80="Held"),IFERROR(ROUND((NOW()-B80)*1440,0),""),""))))</f>
        <v/>
      </c>
      <c r="S80" s="27">
        <f>IF(A80="","",IFERROR(VLOOKUP(C80,'Settings'!$A$11:$B$14,2,FALSE),""))</f>
        <v/>
      </c>
      <c r="T80" s="28">
        <f>IF(A80="","",IF(L80="Canceled","N/A",IF(OR(L80="",R80="",S80=""),"",IF(R80&lt;=S80,IF(L80="Completed","Met","Open - On Track"),IF(L80="Completed","Missed","Open - Overdue")))))</f>
        <v/>
      </c>
      <c r="U80" s="26" t="n"/>
      <c r="V80" s="26" t="n"/>
      <c r="W80" s="54">
        <f>IF(OR(A80="",Q80=""),"",IFERROR(ROUND(Q80/60*'Settings'!$B$4,2),""))</f>
        <v/>
      </c>
      <c r="X80" s="28">
        <f>IFERROR(IF(A80="","",IF(COUNTIF($A$6:$A$305,A80)&gt;1,"Duplicate Move ID",IF(OR(B80="",C80="",D80="",E80="",F80="",G80="",H80="",I80="",L80=""),"Missing Required Input",IF(OR(COUNTIF('Assets'!$K$5:$K$104,H80)=0,COUNTIF('Assets'!$K$5:$K$104,I80)=0),"Unknown Location",IF(H80=I80,"Origin Equals Destination",IF(AND(OR(L80="Assigned",L80="In Progress",L80="Held",L80="Completed"),OR(J80="",K80="",M80="")),"Missing Assignment Details",IF(AND(OR(L80="In Progress",L80="Held",L80="Completed"),N80=""),"Missing Start Time",IF(AND(L80="Completed",O80=""),"Missing Completion Time",IF(AND(M80&lt;&gt;"",B80&lt;&gt;"",M80&lt;B80),"Check Assigned Time",IF(AND(N80&lt;&gt;"",M80&lt;&gt;"",N80&lt;M80),"Check Start Time",IF(AND(O80&lt;&gt;"",N80&lt;&gt;"",O80&lt;N80),"Check Completion Time",IF(AND(L80="Held",OR(U80="",U80="None")),"Missing Delay Reason",IF(OR(AND(J80&lt;&gt;"",COUNTIF('Assets'!$F$5:$F$104,J80)=0),AND(K80&lt;&gt;"",COUNTIF('Assets'!$A$5:$A$104,K80)=0)),"Unknown Resource","OK")))))))))))))),"Check Formula")</f>
        <v/>
      </c>
    </row>
    <row r="81" ht="22" customHeight="1">
      <c r="A81" s="30" t="n"/>
      <c r="B81" s="55" t="n"/>
      <c r="C81" s="32" t="n"/>
      <c r="D81" s="32" t="n"/>
      <c r="E81" s="30" t="n"/>
      <c r="F81" s="32" t="n"/>
      <c r="G81" s="32" t="n"/>
      <c r="H81" s="32" t="n"/>
      <c r="I81" s="32" t="n"/>
      <c r="J81" s="32" t="n"/>
      <c r="K81" s="32" t="n"/>
      <c r="L81" s="32" t="n"/>
      <c r="M81" s="55" t="n"/>
      <c r="N81" s="55" t="n"/>
      <c r="O81" s="55" t="n"/>
      <c r="P81" s="33">
        <f>IF(OR(A81="",B81=""),"",IF(M81&lt;&gt;"",IFERROR(ROUND((M81-B81)*1440,0),""),IF(OR(L81="Requested",L81="Assigned",L81="In Progress",L81="Held"),IFERROR(ROUND((NOW()-B81)*1440,0),""),"")))</f>
        <v/>
      </c>
      <c r="Q81" s="33">
        <f>IF(OR(A81="",N81=""),"",IF(O81&lt;&gt;"",IFERROR(ROUND((O81-N81)*1440,0),""),IF(OR(L81="In Progress",L81="Held"),IFERROR(ROUND((NOW()-N81)*1440,0),""),"")))</f>
        <v/>
      </c>
      <c r="R81" s="33">
        <f>IF(OR(A81="",B81=""),"",IF(O81&lt;&gt;"",IFERROR(ROUND((O81-B81)*1440,0),""),IF(L81="Canceled","",IF(OR(L81="Requested",L81="Assigned",L81="In Progress",L81="Held"),IFERROR(ROUND((NOW()-B81)*1440,0),""),""))))</f>
        <v/>
      </c>
      <c r="S81" s="33">
        <f>IF(A81="","",IFERROR(VLOOKUP(C81,'Settings'!$A$11:$B$14,2,FALSE),""))</f>
        <v/>
      </c>
      <c r="T81" s="34">
        <f>IF(A81="","",IF(L81="Canceled","N/A",IF(OR(L81="",R81="",S81=""),"",IF(R81&lt;=S81,IF(L81="Completed","Met","Open - On Track"),IF(L81="Completed","Missed","Open - Overdue")))))</f>
        <v/>
      </c>
      <c r="U81" s="32" t="n"/>
      <c r="V81" s="32" t="n"/>
      <c r="W81" s="56">
        <f>IF(OR(A81="",Q81=""),"",IFERROR(ROUND(Q81/60*'Settings'!$B$4,2),""))</f>
        <v/>
      </c>
      <c r="X81" s="34">
        <f>IFERROR(IF(A81="","",IF(COUNTIF($A$6:$A$305,A81)&gt;1,"Duplicate Move ID",IF(OR(B81="",C81="",D81="",E81="",F81="",G81="",H81="",I81="",L81=""),"Missing Required Input",IF(OR(COUNTIF('Assets'!$K$5:$K$104,H81)=0,COUNTIF('Assets'!$K$5:$K$104,I81)=0),"Unknown Location",IF(H81=I81,"Origin Equals Destination",IF(AND(OR(L81="Assigned",L81="In Progress",L81="Held",L81="Completed"),OR(J81="",K81="",M81="")),"Missing Assignment Details",IF(AND(OR(L81="In Progress",L81="Held",L81="Completed"),N81=""),"Missing Start Time",IF(AND(L81="Completed",O81=""),"Missing Completion Time",IF(AND(M81&lt;&gt;"",B81&lt;&gt;"",M81&lt;B81),"Check Assigned Time",IF(AND(N81&lt;&gt;"",M81&lt;&gt;"",N81&lt;M81),"Check Start Time",IF(AND(O81&lt;&gt;"",N81&lt;&gt;"",O81&lt;N81),"Check Completion Time",IF(AND(L81="Held",OR(U81="",U81="None")),"Missing Delay Reason",IF(OR(AND(J81&lt;&gt;"",COUNTIF('Assets'!$F$5:$F$104,J81)=0),AND(K81&lt;&gt;"",COUNTIF('Assets'!$A$5:$A$104,K81)=0)),"Unknown Resource","OK")))))))))))))),"Check Formula")</f>
        <v/>
      </c>
    </row>
    <row r="82" ht="22" customHeight="1">
      <c r="A82" s="24" t="n"/>
      <c r="B82" s="53" t="n"/>
      <c r="C82" s="26" t="n"/>
      <c r="D82" s="26" t="n"/>
      <c r="E82" s="24" t="n"/>
      <c r="F82" s="26" t="n"/>
      <c r="G82" s="26" t="n"/>
      <c r="H82" s="26" t="n"/>
      <c r="I82" s="26" t="n"/>
      <c r="J82" s="26" t="n"/>
      <c r="K82" s="26" t="n"/>
      <c r="L82" s="26" t="n"/>
      <c r="M82" s="53" t="n"/>
      <c r="N82" s="53" t="n"/>
      <c r="O82" s="53" t="n"/>
      <c r="P82" s="27">
        <f>IF(OR(A82="",B82=""),"",IF(M82&lt;&gt;"",IFERROR(ROUND((M82-B82)*1440,0),""),IF(OR(L82="Requested",L82="Assigned",L82="In Progress",L82="Held"),IFERROR(ROUND((NOW()-B82)*1440,0),""),"")))</f>
        <v/>
      </c>
      <c r="Q82" s="27">
        <f>IF(OR(A82="",N82=""),"",IF(O82&lt;&gt;"",IFERROR(ROUND((O82-N82)*1440,0),""),IF(OR(L82="In Progress",L82="Held"),IFERROR(ROUND((NOW()-N82)*1440,0),""),"")))</f>
        <v/>
      </c>
      <c r="R82" s="27">
        <f>IF(OR(A82="",B82=""),"",IF(O82&lt;&gt;"",IFERROR(ROUND((O82-B82)*1440,0),""),IF(L82="Canceled","",IF(OR(L82="Requested",L82="Assigned",L82="In Progress",L82="Held"),IFERROR(ROUND((NOW()-B82)*1440,0),""),""))))</f>
        <v/>
      </c>
      <c r="S82" s="27">
        <f>IF(A82="","",IFERROR(VLOOKUP(C82,'Settings'!$A$11:$B$14,2,FALSE),""))</f>
        <v/>
      </c>
      <c r="T82" s="28">
        <f>IF(A82="","",IF(L82="Canceled","N/A",IF(OR(L82="",R82="",S82=""),"",IF(R82&lt;=S82,IF(L82="Completed","Met","Open - On Track"),IF(L82="Completed","Missed","Open - Overdue")))))</f>
        <v/>
      </c>
      <c r="U82" s="26" t="n"/>
      <c r="V82" s="26" t="n"/>
      <c r="W82" s="54">
        <f>IF(OR(A82="",Q82=""),"",IFERROR(ROUND(Q82/60*'Settings'!$B$4,2),""))</f>
        <v/>
      </c>
      <c r="X82" s="28">
        <f>IFERROR(IF(A82="","",IF(COUNTIF($A$6:$A$305,A82)&gt;1,"Duplicate Move ID",IF(OR(B82="",C82="",D82="",E82="",F82="",G82="",H82="",I82="",L82=""),"Missing Required Input",IF(OR(COUNTIF('Assets'!$K$5:$K$104,H82)=0,COUNTIF('Assets'!$K$5:$K$104,I82)=0),"Unknown Location",IF(H82=I82,"Origin Equals Destination",IF(AND(OR(L82="Assigned",L82="In Progress",L82="Held",L82="Completed"),OR(J82="",K82="",M82="")),"Missing Assignment Details",IF(AND(OR(L82="In Progress",L82="Held",L82="Completed"),N82=""),"Missing Start Time",IF(AND(L82="Completed",O82=""),"Missing Completion Time",IF(AND(M82&lt;&gt;"",B82&lt;&gt;"",M82&lt;B82),"Check Assigned Time",IF(AND(N82&lt;&gt;"",M82&lt;&gt;"",N82&lt;M82),"Check Start Time",IF(AND(O82&lt;&gt;"",N82&lt;&gt;"",O82&lt;N82),"Check Completion Time",IF(AND(L82="Held",OR(U82="",U82="None")),"Missing Delay Reason",IF(OR(AND(J82&lt;&gt;"",COUNTIF('Assets'!$F$5:$F$104,J82)=0),AND(K82&lt;&gt;"",COUNTIF('Assets'!$A$5:$A$104,K82)=0)),"Unknown Resource","OK")))))))))))))),"Check Formula")</f>
        <v/>
      </c>
    </row>
    <row r="83" ht="22" customHeight="1">
      <c r="A83" s="30" t="n"/>
      <c r="B83" s="55" t="n"/>
      <c r="C83" s="32" t="n"/>
      <c r="D83" s="32" t="n"/>
      <c r="E83" s="30" t="n"/>
      <c r="F83" s="32" t="n"/>
      <c r="G83" s="32" t="n"/>
      <c r="H83" s="32" t="n"/>
      <c r="I83" s="32" t="n"/>
      <c r="J83" s="32" t="n"/>
      <c r="K83" s="32" t="n"/>
      <c r="L83" s="32" t="n"/>
      <c r="M83" s="55" t="n"/>
      <c r="N83" s="55" t="n"/>
      <c r="O83" s="55" t="n"/>
      <c r="P83" s="33">
        <f>IF(OR(A83="",B83=""),"",IF(M83&lt;&gt;"",IFERROR(ROUND((M83-B83)*1440,0),""),IF(OR(L83="Requested",L83="Assigned",L83="In Progress",L83="Held"),IFERROR(ROUND((NOW()-B83)*1440,0),""),"")))</f>
        <v/>
      </c>
      <c r="Q83" s="33">
        <f>IF(OR(A83="",N83=""),"",IF(O83&lt;&gt;"",IFERROR(ROUND((O83-N83)*1440,0),""),IF(OR(L83="In Progress",L83="Held"),IFERROR(ROUND((NOW()-N83)*1440,0),""),"")))</f>
        <v/>
      </c>
      <c r="R83" s="33">
        <f>IF(OR(A83="",B83=""),"",IF(O83&lt;&gt;"",IFERROR(ROUND((O83-B83)*1440,0),""),IF(L83="Canceled","",IF(OR(L83="Requested",L83="Assigned",L83="In Progress",L83="Held"),IFERROR(ROUND((NOW()-B83)*1440,0),""),""))))</f>
        <v/>
      </c>
      <c r="S83" s="33">
        <f>IF(A83="","",IFERROR(VLOOKUP(C83,'Settings'!$A$11:$B$14,2,FALSE),""))</f>
        <v/>
      </c>
      <c r="T83" s="34">
        <f>IF(A83="","",IF(L83="Canceled","N/A",IF(OR(L83="",R83="",S83=""),"",IF(R83&lt;=S83,IF(L83="Completed","Met","Open - On Track"),IF(L83="Completed","Missed","Open - Overdue")))))</f>
        <v/>
      </c>
      <c r="U83" s="32" t="n"/>
      <c r="V83" s="32" t="n"/>
      <c r="W83" s="56">
        <f>IF(OR(A83="",Q83=""),"",IFERROR(ROUND(Q83/60*'Settings'!$B$4,2),""))</f>
        <v/>
      </c>
      <c r="X83" s="34">
        <f>IFERROR(IF(A83="","",IF(COUNTIF($A$6:$A$305,A83)&gt;1,"Duplicate Move ID",IF(OR(B83="",C83="",D83="",E83="",F83="",G83="",H83="",I83="",L83=""),"Missing Required Input",IF(OR(COUNTIF('Assets'!$K$5:$K$104,H83)=0,COUNTIF('Assets'!$K$5:$K$104,I83)=0),"Unknown Location",IF(H83=I83,"Origin Equals Destination",IF(AND(OR(L83="Assigned",L83="In Progress",L83="Held",L83="Completed"),OR(J83="",K83="",M83="")),"Missing Assignment Details",IF(AND(OR(L83="In Progress",L83="Held",L83="Completed"),N83=""),"Missing Start Time",IF(AND(L83="Completed",O83=""),"Missing Completion Time",IF(AND(M83&lt;&gt;"",B83&lt;&gt;"",M83&lt;B83),"Check Assigned Time",IF(AND(N83&lt;&gt;"",M83&lt;&gt;"",N83&lt;M83),"Check Start Time",IF(AND(O83&lt;&gt;"",N83&lt;&gt;"",O83&lt;N83),"Check Completion Time",IF(AND(L83="Held",OR(U83="",U83="None")),"Missing Delay Reason",IF(OR(AND(J83&lt;&gt;"",COUNTIF('Assets'!$F$5:$F$104,J83)=0),AND(K83&lt;&gt;"",COUNTIF('Assets'!$A$5:$A$104,K83)=0)),"Unknown Resource","OK")))))))))))))),"Check Formula")</f>
        <v/>
      </c>
    </row>
    <row r="84" ht="22" customHeight="1">
      <c r="A84" s="24" t="n"/>
      <c r="B84" s="53" t="n"/>
      <c r="C84" s="26" t="n"/>
      <c r="D84" s="26" t="n"/>
      <c r="E84" s="24" t="n"/>
      <c r="F84" s="26" t="n"/>
      <c r="G84" s="26" t="n"/>
      <c r="H84" s="26" t="n"/>
      <c r="I84" s="26" t="n"/>
      <c r="J84" s="26" t="n"/>
      <c r="K84" s="26" t="n"/>
      <c r="L84" s="26" t="n"/>
      <c r="M84" s="53" t="n"/>
      <c r="N84" s="53" t="n"/>
      <c r="O84" s="53" t="n"/>
      <c r="P84" s="27">
        <f>IF(OR(A84="",B84=""),"",IF(M84&lt;&gt;"",IFERROR(ROUND((M84-B84)*1440,0),""),IF(OR(L84="Requested",L84="Assigned",L84="In Progress",L84="Held"),IFERROR(ROUND((NOW()-B84)*1440,0),""),"")))</f>
        <v/>
      </c>
      <c r="Q84" s="27">
        <f>IF(OR(A84="",N84=""),"",IF(O84&lt;&gt;"",IFERROR(ROUND((O84-N84)*1440,0),""),IF(OR(L84="In Progress",L84="Held"),IFERROR(ROUND((NOW()-N84)*1440,0),""),"")))</f>
        <v/>
      </c>
      <c r="R84" s="27">
        <f>IF(OR(A84="",B84=""),"",IF(O84&lt;&gt;"",IFERROR(ROUND((O84-B84)*1440,0),""),IF(L84="Canceled","",IF(OR(L84="Requested",L84="Assigned",L84="In Progress",L84="Held"),IFERROR(ROUND((NOW()-B84)*1440,0),""),""))))</f>
        <v/>
      </c>
      <c r="S84" s="27">
        <f>IF(A84="","",IFERROR(VLOOKUP(C84,'Settings'!$A$11:$B$14,2,FALSE),""))</f>
        <v/>
      </c>
      <c r="T84" s="28">
        <f>IF(A84="","",IF(L84="Canceled","N/A",IF(OR(L84="",R84="",S84=""),"",IF(R84&lt;=S84,IF(L84="Completed","Met","Open - On Track"),IF(L84="Completed","Missed","Open - Overdue")))))</f>
        <v/>
      </c>
      <c r="U84" s="26" t="n"/>
      <c r="V84" s="26" t="n"/>
      <c r="W84" s="54">
        <f>IF(OR(A84="",Q84=""),"",IFERROR(ROUND(Q84/60*'Settings'!$B$4,2),""))</f>
        <v/>
      </c>
      <c r="X84" s="28">
        <f>IFERROR(IF(A84="","",IF(COUNTIF($A$6:$A$305,A84)&gt;1,"Duplicate Move ID",IF(OR(B84="",C84="",D84="",E84="",F84="",G84="",H84="",I84="",L84=""),"Missing Required Input",IF(OR(COUNTIF('Assets'!$K$5:$K$104,H84)=0,COUNTIF('Assets'!$K$5:$K$104,I84)=0),"Unknown Location",IF(H84=I84,"Origin Equals Destination",IF(AND(OR(L84="Assigned",L84="In Progress",L84="Held",L84="Completed"),OR(J84="",K84="",M84="")),"Missing Assignment Details",IF(AND(OR(L84="In Progress",L84="Held",L84="Completed"),N84=""),"Missing Start Time",IF(AND(L84="Completed",O84=""),"Missing Completion Time",IF(AND(M84&lt;&gt;"",B84&lt;&gt;"",M84&lt;B84),"Check Assigned Time",IF(AND(N84&lt;&gt;"",M84&lt;&gt;"",N84&lt;M84),"Check Start Time",IF(AND(O84&lt;&gt;"",N84&lt;&gt;"",O84&lt;N84),"Check Completion Time",IF(AND(L84="Held",OR(U84="",U84="None")),"Missing Delay Reason",IF(OR(AND(J84&lt;&gt;"",COUNTIF('Assets'!$F$5:$F$104,J84)=0),AND(K84&lt;&gt;"",COUNTIF('Assets'!$A$5:$A$104,K84)=0)),"Unknown Resource","OK")))))))))))))),"Check Formula")</f>
        <v/>
      </c>
    </row>
    <row r="85" ht="22" customHeight="1">
      <c r="A85" s="30" t="n"/>
      <c r="B85" s="55" t="n"/>
      <c r="C85" s="32" t="n"/>
      <c r="D85" s="32" t="n"/>
      <c r="E85" s="30" t="n"/>
      <c r="F85" s="32" t="n"/>
      <c r="G85" s="32" t="n"/>
      <c r="H85" s="32" t="n"/>
      <c r="I85" s="32" t="n"/>
      <c r="J85" s="32" t="n"/>
      <c r="K85" s="32" t="n"/>
      <c r="L85" s="32" t="n"/>
      <c r="M85" s="55" t="n"/>
      <c r="N85" s="55" t="n"/>
      <c r="O85" s="55" t="n"/>
      <c r="P85" s="33">
        <f>IF(OR(A85="",B85=""),"",IF(M85&lt;&gt;"",IFERROR(ROUND((M85-B85)*1440,0),""),IF(OR(L85="Requested",L85="Assigned",L85="In Progress",L85="Held"),IFERROR(ROUND((NOW()-B85)*1440,0),""),"")))</f>
        <v/>
      </c>
      <c r="Q85" s="33">
        <f>IF(OR(A85="",N85=""),"",IF(O85&lt;&gt;"",IFERROR(ROUND((O85-N85)*1440,0),""),IF(OR(L85="In Progress",L85="Held"),IFERROR(ROUND((NOW()-N85)*1440,0),""),"")))</f>
        <v/>
      </c>
      <c r="R85" s="33">
        <f>IF(OR(A85="",B85=""),"",IF(O85&lt;&gt;"",IFERROR(ROUND((O85-B85)*1440,0),""),IF(L85="Canceled","",IF(OR(L85="Requested",L85="Assigned",L85="In Progress",L85="Held"),IFERROR(ROUND((NOW()-B85)*1440,0),""),""))))</f>
        <v/>
      </c>
      <c r="S85" s="33">
        <f>IF(A85="","",IFERROR(VLOOKUP(C85,'Settings'!$A$11:$B$14,2,FALSE),""))</f>
        <v/>
      </c>
      <c r="T85" s="34">
        <f>IF(A85="","",IF(L85="Canceled","N/A",IF(OR(L85="",R85="",S85=""),"",IF(R85&lt;=S85,IF(L85="Completed","Met","Open - On Track"),IF(L85="Completed","Missed","Open - Overdue")))))</f>
        <v/>
      </c>
      <c r="U85" s="32" t="n"/>
      <c r="V85" s="32" t="n"/>
      <c r="W85" s="56">
        <f>IF(OR(A85="",Q85=""),"",IFERROR(ROUND(Q85/60*'Settings'!$B$4,2),""))</f>
        <v/>
      </c>
      <c r="X85" s="34">
        <f>IFERROR(IF(A85="","",IF(COUNTIF($A$6:$A$305,A85)&gt;1,"Duplicate Move ID",IF(OR(B85="",C85="",D85="",E85="",F85="",G85="",H85="",I85="",L85=""),"Missing Required Input",IF(OR(COUNTIF('Assets'!$K$5:$K$104,H85)=0,COUNTIF('Assets'!$K$5:$K$104,I85)=0),"Unknown Location",IF(H85=I85,"Origin Equals Destination",IF(AND(OR(L85="Assigned",L85="In Progress",L85="Held",L85="Completed"),OR(J85="",K85="",M85="")),"Missing Assignment Details",IF(AND(OR(L85="In Progress",L85="Held",L85="Completed"),N85=""),"Missing Start Time",IF(AND(L85="Completed",O85=""),"Missing Completion Time",IF(AND(M85&lt;&gt;"",B85&lt;&gt;"",M85&lt;B85),"Check Assigned Time",IF(AND(N85&lt;&gt;"",M85&lt;&gt;"",N85&lt;M85),"Check Start Time",IF(AND(O85&lt;&gt;"",N85&lt;&gt;"",O85&lt;N85),"Check Completion Time",IF(AND(L85="Held",OR(U85="",U85="None")),"Missing Delay Reason",IF(OR(AND(J85&lt;&gt;"",COUNTIF('Assets'!$F$5:$F$104,J85)=0),AND(K85&lt;&gt;"",COUNTIF('Assets'!$A$5:$A$104,K85)=0)),"Unknown Resource","OK")))))))))))))),"Check Formula")</f>
        <v/>
      </c>
    </row>
    <row r="86" ht="22" customHeight="1">
      <c r="A86" s="24" t="n"/>
      <c r="B86" s="53" t="n"/>
      <c r="C86" s="26" t="n"/>
      <c r="D86" s="26" t="n"/>
      <c r="E86" s="24" t="n"/>
      <c r="F86" s="26" t="n"/>
      <c r="G86" s="26" t="n"/>
      <c r="H86" s="26" t="n"/>
      <c r="I86" s="26" t="n"/>
      <c r="J86" s="26" t="n"/>
      <c r="K86" s="26" t="n"/>
      <c r="L86" s="26" t="n"/>
      <c r="M86" s="53" t="n"/>
      <c r="N86" s="53" t="n"/>
      <c r="O86" s="53" t="n"/>
      <c r="P86" s="27">
        <f>IF(OR(A86="",B86=""),"",IF(M86&lt;&gt;"",IFERROR(ROUND((M86-B86)*1440,0),""),IF(OR(L86="Requested",L86="Assigned",L86="In Progress",L86="Held"),IFERROR(ROUND((NOW()-B86)*1440,0),""),"")))</f>
        <v/>
      </c>
      <c r="Q86" s="27">
        <f>IF(OR(A86="",N86=""),"",IF(O86&lt;&gt;"",IFERROR(ROUND((O86-N86)*1440,0),""),IF(OR(L86="In Progress",L86="Held"),IFERROR(ROUND((NOW()-N86)*1440,0),""),"")))</f>
        <v/>
      </c>
      <c r="R86" s="27">
        <f>IF(OR(A86="",B86=""),"",IF(O86&lt;&gt;"",IFERROR(ROUND((O86-B86)*1440,0),""),IF(L86="Canceled","",IF(OR(L86="Requested",L86="Assigned",L86="In Progress",L86="Held"),IFERROR(ROUND((NOW()-B86)*1440,0),""),""))))</f>
        <v/>
      </c>
      <c r="S86" s="27">
        <f>IF(A86="","",IFERROR(VLOOKUP(C86,'Settings'!$A$11:$B$14,2,FALSE),""))</f>
        <v/>
      </c>
      <c r="T86" s="28">
        <f>IF(A86="","",IF(L86="Canceled","N/A",IF(OR(L86="",R86="",S86=""),"",IF(R86&lt;=S86,IF(L86="Completed","Met","Open - On Track"),IF(L86="Completed","Missed","Open - Overdue")))))</f>
        <v/>
      </c>
      <c r="U86" s="26" t="n"/>
      <c r="V86" s="26" t="n"/>
      <c r="W86" s="54">
        <f>IF(OR(A86="",Q86=""),"",IFERROR(ROUND(Q86/60*'Settings'!$B$4,2),""))</f>
        <v/>
      </c>
      <c r="X86" s="28">
        <f>IFERROR(IF(A86="","",IF(COUNTIF($A$6:$A$305,A86)&gt;1,"Duplicate Move ID",IF(OR(B86="",C86="",D86="",E86="",F86="",G86="",H86="",I86="",L86=""),"Missing Required Input",IF(OR(COUNTIF('Assets'!$K$5:$K$104,H86)=0,COUNTIF('Assets'!$K$5:$K$104,I86)=0),"Unknown Location",IF(H86=I86,"Origin Equals Destination",IF(AND(OR(L86="Assigned",L86="In Progress",L86="Held",L86="Completed"),OR(J86="",K86="",M86="")),"Missing Assignment Details",IF(AND(OR(L86="In Progress",L86="Held",L86="Completed"),N86=""),"Missing Start Time",IF(AND(L86="Completed",O86=""),"Missing Completion Time",IF(AND(M86&lt;&gt;"",B86&lt;&gt;"",M86&lt;B86),"Check Assigned Time",IF(AND(N86&lt;&gt;"",M86&lt;&gt;"",N86&lt;M86),"Check Start Time",IF(AND(O86&lt;&gt;"",N86&lt;&gt;"",O86&lt;N86),"Check Completion Time",IF(AND(L86="Held",OR(U86="",U86="None")),"Missing Delay Reason",IF(OR(AND(J86&lt;&gt;"",COUNTIF('Assets'!$F$5:$F$104,J86)=0),AND(K86&lt;&gt;"",COUNTIF('Assets'!$A$5:$A$104,K86)=0)),"Unknown Resource","OK")))))))))))))),"Check Formula")</f>
        <v/>
      </c>
    </row>
    <row r="87" ht="22" customHeight="1">
      <c r="A87" s="30" t="n"/>
      <c r="B87" s="55" t="n"/>
      <c r="C87" s="32" t="n"/>
      <c r="D87" s="32" t="n"/>
      <c r="E87" s="30" t="n"/>
      <c r="F87" s="32" t="n"/>
      <c r="G87" s="32" t="n"/>
      <c r="H87" s="32" t="n"/>
      <c r="I87" s="32" t="n"/>
      <c r="J87" s="32" t="n"/>
      <c r="K87" s="32" t="n"/>
      <c r="L87" s="32" t="n"/>
      <c r="M87" s="55" t="n"/>
      <c r="N87" s="55" t="n"/>
      <c r="O87" s="55" t="n"/>
      <c r="P87" s="33">
        <f>IF(OR(A87="",B87=""),"",IF(M87&lt;&gt;"",IFERROR(ROUND((M87-B87)*1440,0),""),IF(OR(L87="Requested",L87="Assigned",L87="In Progress",L87="Held"),IFERROR(ROUND((NOW()-B87)*1440,0),""),"")))</f>
        <v/>
      </c>
      <c r="Q87" s="33">
        <f>IF(OR(A87="",N87=""),"",IF(O87&lt;&gt;"",IFERROR(ROUND((O87-N87)*1440,0),""),IF(OR(L87="In Progress",L87="Held"),IFERROR(ROUND((NOW()-N87)*1440,0),""),"")))</f>
        <v/>
      </c>
      <c r="R87" s="33">
        <f>IF(OR(A87="",B87=""),"",IF(O87&lt;&gt;"",IFERROR(ROUND((O87-B87)*1440,0),""),IF(L87="Canceled","",IF(OR(L87="Requested",L87="Assigned",L87="In Progress",L87="Held"),IFERROR(ROUND((NOW()-B87)*1440,0),""),""))))</f>
        <v/>
      </c>
      <c r="S87" s="33">
        <f>IF(A87="","",IFERROR(VLOOKUP(C87,'Settings'!$A$11:$B$14,2,FALSE),""))</f>
        <v/>
      </c>
      <c r="T87" s="34">
        <f>IF(A87="","",IF(L87="Canceled","N/A",IF(OR(L87="",R87="",S87=""),"",IF(R87&lt;=S87,IF(L87="Completed","Met","Open - On Track"),IF(L87="Completed","Missed","Open - Overdue")))))</f>
        <v/>
      </c>
      <c r="U87" s="32" t="n"/>
      <c r="V87" s="32" t="n"/>
      <c r="W87" s="56">
        <f>IF(OR(A87="",Q87=""),"",IFERROR(ROUND(Q87/60*'Settings'!$B$4,2),""))</f>
        <v/>
      </c>
      <c r="X87" s="34">
        <f>IFERROR(IF(A87="","",IF(COUNTIF($A$6:$A$305,A87)&gt;1,"Duplicate Move ID",IF(OR(B87="",C87="",D87="",E87="",F87="",G87="",H87="",I87="",L87=""),"Missing Required Input",IF(OR(COUNTIF('Assets'!$K$5:$K$104,H87)=0,COUNTIF('Assets'!$K$5:$K$104,I87)=0),"Unknown Location",IF(H87=I87,"Origin Equals Destination",IF(AND(OR(L87="Assigned",L87="In Progress",L87="Held",L87="Completed"),OR(J87="",K87="",M87="")),"Missing Assignment Details",IF(AND(OR(L87="In Progress",L87="Held",L87="Completed"),N87=""),"Missing Start Time",IF(AND(L87="Completed",O87=""),"Missing Completion Time",IF(AND(M87&lt;&gt;"",B87&lt;&gt;"",M87&lt;B87),"Check Assigned Time",IF(AND(N87&lt;&gt;"",M87&lt;&gt;"",N87&lt;M87),"Check Start Time",IF(AND(O87&lt;&gt;"",N87&lt;&gt;"",O87&lt;N87),"Check Completion Time",IF(AND(L87="Held",OR(U87="",U87="None")),"Missing Delay Reason",IF(OR(AND(J87&lt;&gt;"",COUNTIF('Assets'!$F$5:$F$104,J87)=0),AND(K87&lt;&gt;"",COUNTIF('Assets'!$A$5:$A$104,K87)=0)),"Unknown Resource","OK")))))))))))))),"Check Formula")</f>
        <v/>
      </c>
    </row>
    <row r="88" ht="22" customHeight="1">
      <c r="A88" s="24" t="n"/>
      <c r="B88" s="53" t="n"/>
      <c r="C88" s="26" t="n"/>
      <c r="D88" s="26" t="n"/>
      <c r="E88" s="24" t="n"/>
      <c r="F88" s="26" t="n"/>
      <c r="G88" s="26" t="n"/>
      <c r="H88" s="26" t="n"/>
      <c r="I88" s="26" t="n"/>
      <c r="J88" s="26" t="n"/>
      <c r="K88" s="26" t="n"/>
      <c r="L88" s="26" t="n"/>
      <c r="M88" s="53" t="n"/>
      <c r="N88" s="53" t="n"/>
      <c r="O88" s="53" t="n"/>
      <c r="P88" s="27">
        <f>IF(OR(A88="",B88=""),"",IF(M88&lt;&gt;"",IFERROR(ROUND((M88-B88)*1440,0),""),IF(OR(L88="Requested",L88="Assigned",L88="In Progress",L88="Held"),IFERROR(ROUND((NOW()-B88)*1440,0),""),"")))</f>
        <v/>
      </c>
      <c r="Q88" s="27">
        <f>IF(OR(A88="",N88=""),"",IF(O88&lt;&gt;"",IFERROR(ROUND((O88-N88)*1440,0),""),IF(OR(L88="In Progress",L88="Held"),IFERROR(ROUND((NOW()-N88)*1440,0),""),"")))</f>
        <v/>
      </c>
      <c r="R88" s="27">
        <f>IF(OR(A88="",B88=""),"",IF(O88&lt;&gt;"",IFERROR(ROUND((O88-B88)*1440,0),""),IF(L88="Canceled","",IF(OR(L88="Requested",L88="Assigned",L88="In Progress",L88="Held"),IFERROR(ROUND((NOW()-B88)*1440,0),""),""))))</f>
        <v/>
      </c>
      <c r="S88" s="27">
        <f>IF(A88="","",IFERROR(VLOOKUP(C88,'Settings'!$A$11:$B$14,2,FALSE),""))</f>
        <v/>
      </c>
      <c r="T88" s="28">
        <f>IF(A88="","",IF(L88="Canceled","N/A",IF(OR(L88="",R88="",S88=""),"",IF(R88&lt;=S88,IF(L88="Completed","Met","Open - On Track"),IF(L88="Completed","Missed","Open - Overdue")))))</f>
        <v/>
      </c>
      <c r="U88" s="26" t="n"/>
      <c r="V88" s="26" t="n"/>
      <c r="W88" s="54">
        <f>IF(OR(A88="",Q88=""),"",IFERROR(ROUND(Q88/60*'Settings'!$B$4,2),""))</f>
        <v/>
      </c>
      <c r="X88" s="28">
        <f>IFERROR(IF(A88="","",IF(COUNTIF($A$6:$A$305,A88)&gt;1,"Duplicate Move ID",IF(OR(B88="",C88="",D88="",E88="",F88="",G88="",H88="",I88="",L88=""),"Missing Required Input",IF(OR(COUNTIF('Assets'!$K$5:$K$104,H88)=0,COUNTIF('Assets'!$K$5:$K$104,I88)=0),"Unknown Location",IF(H88=I88,"Origin Equals Destination",IF(AND(OR(L88="Assigned",L88="In Progress",L88="Held",L88="Completed"),OR(J88="",K88="",M88="")),"Missing Assignment Details",IF(AND(OR(L88="In Progress",L88="Held",L88="Completed"),N88=""),"Missing Start Time",IF(AND(L88="Completed",O88=""),"Missing Completion Time",IF(AND(M88&lt;&gt;"",B88&lt;&gt;"",M88&lt;B88),"Check Assigned Time",IF(AND(N88&lt;&gt;"",M88&lt;&gt;"",N88&lt;M88),"Check Start Time",IF(AND(O88&lt;&gt;"",N88&lt;&gt;"",O88&lt;N88),"Check Completion Time",IF(AND(L88="Held",OR(U88="",U88="None")),"Missing Delay Reason",IF(OR(AND(J88&lt;&gt;"",COUNTIF('Assets'!$F$5:$F$104,J88)=0),AND(K88&lt;&gt;"",COUNTIF('Assets'!$A$5:$A$104,K88)=0)),"Unknown Resource","OK")))))))))))))),"Check Formula")</f>
        <v/>
      </c>
    </row>
    <row r="89" ht="22" customHeight="1">
      <c r="A89" s="30" t="n"/>
      <c r="B89" s="55" t="n"/>
      <c r="C89" s="32" t="n"/>
      <c r="D89" s="32" t="n"/>
      <c r="E89" s="30" t="n"/>
      <c r="F89" s="32" t="n"/>
      <c r="G89" s="32" t="n"/>
      <c r="H89" s="32" t="n"/>
      <c r="I89" s="32" t="n"/>
      <c r="J89" s="32" t="n"/>
      <c r="K89" s="32" t="n"/>
      <c r="L89" s="32" t="n"/>
      <c r="M89" s="55" t="n"/>
      <c r="N89" s="55" t="n"/>
      <c r="O89" s="55" t="n"/>
      <c r="P89" s="33">
        <f>IF(OR(A89="",B89=""),"",IF(M89&lt;&gt;"",IFERROR(ROUND((M89-B89)*1440,0),""),IF(OR(L89="Requested",L89="Assigned",L89="In Progress",L89="Held"),IFERROR(ROUND((NOW()-B89)*1440,0),""),"")))</f>
        <v/>
      </c>
      <c r="Q89" s="33">
        <f>IF(OR(A89="",N89=""),"",IF(O89&lt;&gt;"",IFERROR(ROUND((O89-N89)*1440,0),""),IF(OR(L89="In Progress",L89="Held"),IFERROR(ROUND((NOW()-N89)*1440,0),""),"")))</f>
        <v/>
      </c>
      <c r="R89" s="33">
        <f>IF(OR(A89="",B89=""),"",IF(O89&lt;&gt;"",IFERROR(ROUND((O89-B89)*1440,0),""),IF(L89="Canceled","",IF(OR(L89="Requested",L89="Assigned",L89="In Progress",L89="Held"),IFERROR(ROUND((NOW()-B89)*1440,0),""),""))))</f>
        <v/>
      </c>
      <c r="S89" s="33">
        <f>IF(A89="","",IFERROR(VLOOKUP(C89,'Settings'!$A$11:$B$14,2,FALSE),""))</f>
        <v/>
      </c>
      <c r="T89" s="34">
        <f>IF(A89="","",IF(L89="Canceled","N/A",IF(OR(L89="",R89="",S89=""),"",IF(R89&lt;=S89,IF(L89="Completed","Met","Open - On Track"),IF(L89="Completed","Missed","Open - Overdue")))))</f>
        <v/>
      </c>
      <c r="U89" s="32" t="n"/>
      <c r="V89" s="32" t="n"/>
      <c r="W89" s="56">
        <f>IF(OR(A89="",Q89=""),"",IFERROR(ROUND(Q89/60*'Settings'!$B$4,2),""))</f>
        <v/>
      </c>
      <c r="X89" s="34">
        <f>IFERROR(IF(A89="","",IF(COUNTIF($A$6:$A$305,A89)&gt;1,"Duplicate Move ID",IF(OR(B89="",C89="",D89="",E89="",F89="",G89="",H89="",I89="",L89=""),"Missing Required Input",IF(OR(COUNTIF('Assets'!$K$5:$K$104,H89)=0,COUNTIF('Assets'!$K$5:$K$104,I89)=0),"Unknown Location",IF(H89=I89,"Origin Equals Destination",IF(AND(OR(L89="Assigned",L89="In Progress",L89="Held",L89="Completed"),OR(J89="",K89="",M89="")),"Missing Assignment Details",IF(AND(OR(L89="In Progress",L89="Held",L89="Completed"),N89=""),"Missing Start Time",IF(AND(L89="Completed",O89=""),"Missing Completion Time",IF(AND(M89&lt;&gt;"",B89&lt;&gt;"",M89&lt;B89),"Check Assigned Time",IF(AND(N89&lt;&gt;"",M89&lt;&gt;"",N89&lt;M89),"Check Start Time",IF(AND(O89&lt;&gt;"",N89&lt;&gt;"",O89&lt;N89),"Check Completion Time",IF(AND(L89="Held",OR(U89="",U89="None")),"Missing Delay Reason",IF(OR(AND(J89&lt;&gt;"",COUNTIF('Assets'!$F$5:$F$104,J89)=0),AND(K89&lt;&gt;"",COUNTIF('Assets'!$A$5:$A$104,K89)=0)),"Unknown Resource","OK")))))))))))))),"Check Formula")</f>
        <v/>
      </c>
    </row>
    <row r="90" ht="22" customHeight="1">
      <c r="A90" s="24" t="n"/>
      <c r="B90" s="53" t="n"/>
      <c r="C90" s="26" t="n"/>
      <c r="D90" s="26" t="n"/>
      <c r="E90" s="24" t="n"/>
      <c r="F90" s="26" t="n"/>
      <c r="G90" s="26" t="n"/>
      <c r="H90" s="26" t="n"/>
      <c r="I90" s="26" t="n"/>
      <c r="J90" s="26" t="n"/>
      <c r="K90" s="26" t="n"/>
      <c r="L90" s="26" t="n"/>
      <c r="M90" s="53" t="n"/>
      <c r="N90" s="53" t="n"/>
      <c r="O90" s="53" t="n"/>
      <c r="P90" s="27">
        <f>IF(OR(A90="",B90=""),"",IF(M90&lt;&gt;"",IFERROR(ROUND((M90-B90)*1440,0),""),IF(OR(L90="Requested",L90="Assigned",L90="In Progress",L90="Held"),IFERROR(ROUND((NOW()-B90)*1440,0),""),"")))</f>
        <v/>
      </c>
      <c r="Q90" s="27">
        <f>IF(OR(A90="",N90=""),"",IF(O90&lt;&gt;"",IFERROR(ROUND((O90-N90)*1440,0),""),IF(OR(L90="In Progress",L90="Held"),IFERROR(ROUND((NOW()-N90)*1440,0),""),"")))</f>
        <v/>
      </c>
      <c r="R90" s="27">
        <f>IF(OR(A90="",B90=""),"",IF(O90&lt;&gt;"",IFERROR(ROUND((O90-B90)*1440,0),""),IF(L90="Canceled","",IF(OR(L90="Requested",L90="Assigned",L90="In Progress",L90="Held"),IFERROR(ROUND((NOW()-B90)*1440,0),""),""))))</f>
        <v/>
      </c>
      <c r="S90" s="27">
        <f>IF(A90="","",IFERROR(VLOOKUP(C90,'Settings'!$A$11:$B$14,2,FALSE),""))</f>
        <v/>
      </c>
      <c r="T90" s="28">
        <f>IF(A90="","",IF(L90="Canceled","N/A",IF(OR(L90="",R90="",S90=""),"",IF(R90&lt;=S90,IF(L90="Completed","Met","Open - On Track"),IF(L90="Completed","Missed","Open - Overdue")))))</f>
        <v/>
      </c>
      <c r="U90" s="26" t="n"/>
      <c r="V90" s="26" t="n"/>
      <c r="W90" s="54">
        <f>IF(OR(A90="",Q90=""),"",IFERROR(ROUND(Q90/60*'Settings'!$B$4,2),""))</f>
        <v/>
      </c>
      <c r="X90" s="28">
        <f>IFERROR(IF(A90="","",IF(COUNTIF($A$6:$A$305,A90)&gt;1,"Duplicate Move ID",IF(OR(B90="",C90="",D90="",E90="",F90="",G90="",H90="",I90="",L90=""),"Missing Required Input",IF(OR(COUNTIF('Assets'!$K$5:$K$104,H90)=0,COUNTIF('Assets'!$K$5:$K$104,I90)=0),"Unknown Location",IF(H90=I90,"Origin Equals Destination",IF(AND(OR(L90="Assigned",L90="In Progress",L90="Held",L90="Completed"),OR(J90="",K90="",M90="")),"Missing Assignment Details",IF(AND(OR(L90="In Progress",L90="Held",L90="Completed"),N90=""),"Missing Start Time",IF(AND(L90="Completed",O90=""),"Missing Completion Time",IF(AND(M90&lt;&gt;"",B90&lt;&gt;"",M90&lt;B90),"Check Assigned Time",IF(AND(N90&lt;&gt;"",M90&lt;&gt;"",N90&lt;M90),"Check Start Time",IF(AND(O90&lt;&gt;"",N90&lt;&gt;"",O90&lt;N90),"Check Completion Time",IF(AND(L90="Held",OR(U90="",U90="None")),"Missing Delay Reason",IF(OR(AND(J90&lt;&gt;"",COUNTIF('Assets'!$F$5:$F$104,J90)=0),AND(K90&lt;&gt;"",COUNTIF('Assets'!$A$5:$A$104,K90)=0)),"Unknown Resource","OK")))))))))))))),"Check Formula")</f>
        <v/>
      </c>
    </row>
    <row r="91" ht="22" customHeight="1">
      <c r="A91" s="30" t="n"/>
      <c r="B91" s="55" t="n"/>
      <c r="C91" s="32" t="n"/>
      <c r="D91" s="32" t="n"/>
      <c r="E91" s="30" t="n"/>
      <c r="F91" s="32" t="n"/>
      <c r="G91" s="32" t="n"/>
      <c r="H91" s="32" t="n"/>
      <c r="I91" s="32" t="n"/>
      <c r="J91" s="32" t="n"/>
      <c r="K91" s="32" t="n"/>
      <c r="L91" s="32" t="n"/>
      <c r="M91" s="55" t="n"/>
      <c r="N91" s="55" t="n"/>
      <c r="O91" s="55" t="n"/>
      <c r="P91" s="33">
        <f>IF(OR(A91="",B91=""),"",IF(M91&lt;&gt;"",IFERROR(ROUND((M91-B91)*1440,0),""),IF(OR(L91="Requested",L91="Assigned",L91="In Progress",L91="Held"),IFERROR(ROUND((NOW()-B91)*1440,0),""),"")))</f>
        <v/>
      </c>
      <c r="Q91" s="33">
        <f>IF(OR(A91="",N91=""),"",IF(O91&lt;&gt;"",IFERROR(ROUND((O91-N91)*1440,0),""),IF(OR(L91="In Progress",L91="Held"),IFERROR(ROUND((NOW()-N91)*1440,0),""),"")))</f>
        <v/>
      </c>
      <c r="R91" s="33">
        <f>IF(OR(A91="",B91=""),"",IF(O91&lt;&gt;"",IFERROR(ROUND((O91-B91)*1440,0),""),IF(L91="Canceled","",IF(OR(L91="Requested",L91="Assigned",L91="In Progress",L91="Held"),IFERROR(ROUND((NOW()-B91)*1440,0),""),""))))</f>
        <v/>
      </c>
      <c r="S91" s="33">
        <f>IF(A91="","",IFERROR(VLOOKUP(C91,'Settings'!$A$11:$B$14,2,FALSE),""))</f>
        <v/>
      </c>
      <c r="T91" s="34">
        <f>IF(A91="","",IF(L91="Canceled","N/A",IF(OR(L91="",R91="",S91=""),"",IF(R91&lt;=S91,IF(L91="Completed","Met","Open - On Track"),IF(L91="Completed","Missed","Open - Overdue")))))</f>
        <v/>
      </c>
      <c r="U91" s="32" t="n"/>
      <c r="V91" s="32" t="n"/>
      <c r="W91" s="56">
        <f>IF(OR(A91="",Q91=""),"",IFERROR(ROUND(Q91/60*'Settings'!$B$4,2),""))</f>
        <v/>
      </c>
      <c r="X91" s="34">
        <f>IFERROR(IF(A91="","",IF(COUNTIF($A$6:$A$305,A91)&gt;1,"Duplicate Move ID",IF(OR(B91="",C91="",D91="",E91="",F91="",G91="",H91="",I91="",L91=""),"Missing Required Input",IF(OR(COUNTIF('Assets'!$K$5:$K$104,H91)=0,COUNTIF('Assets'!$K$5:$K$104,I91)=0),"Unknown Location",IF(H91=I91,"Origin Equals Destination",IF(AND(OR(L91="Assigned",L91="In Progress",L91="Held",L91="Completed"),OR(J91="",K91="",M91="")),"Missing Assignment Details",IF(AND(OR(L91="In Progress",L91="Held",L91="Completed"),N91=""),"Missing Start Time",IF(AND(L91="Completed",O91=""),"Missing Completion Time",IF(AND(M91&lt;&gt;"",B91&lt;&gt;"",M91&lt;B91),"Check Assigned Time",IF(AND(N91&lt;&gt;"",M91&lt;&gt;"",N91&lt;M91),"Check Start Time",IF(AND(O91&lt;&gt;"",N91&lt;&gt;"",O91&lt;N91),"Check Completion Time",IF(AND(L91="Held",OR(U91="",U91="None")),"Missing Delay Reason",IF(OR(AND(J91&lt;&gt;"",COUNTIF('Assets'!$F$5:$F$104,J91)=0),AND(K91&lt;&gt;"",COUNTIF('Assets'!$A$5:$A$104,K91)=0)),"Unknown Resource","OK")))))))))))))),"Check Formula")</f>
        <v/>
      </c>
    </row>
    <row r="92" ht="22" customHeight="1">
      <c r="A92" s="24" t="n"/>
      <c r="B92" s="53" t="n"/>
      <c r="C92" s="26" t="n"/>
      <c r="D92" s="26" t="n"/>
      <c r="E92" s="24" t="n"/>
      <c r="F92" s="26" t="n"/>
      <c r="G92" s="26" t="n"/>
      <c r="H92" s="26" t="n"/>
      <c r="I92" s="26" t="n"/>
      <c r="J92" s="26" t="n"/>
      <c r="K92" s="26" t="n"/>
      <c r="L92" s="26" t="n"/>
      <c r="M92" s="53" t="n"/>
      <c r="N92" s="53" t="n"/>
      <c r="O92" s="53" t="n"/>
      <c r="P92" s="27">
        <f>IF(OR(A92="",B92=""),"",IF(M92&lt;&gt;"",IFERROR(ROUND((M92-B92)*1440,0),""),IF(OR(L92="Requested",L92="Assigned",L92="In Progress",L92="Held"),IFERROR(ROUND((NOW()-B92)*1440,0),""),"")))</f>
        <v/>
      </c>
      <c r="Q92" s="27">
        <f>IF(OR(A92="",N92=""),"",IF(O92&lt;&gt;"",IFERROR(ROUND((O92-N92)*1440,0),""),IF(OR(L92="In Progress",L92="Held"),IFERROR(ROUND((NOW()-N92)*1440,0),""),"")))</f>
        <v/>
      </c>
      <c r="R92" s="27">
        <f>IF(OR(A92="",B92=""),"",IF(O92&lt;&gt;"",IFERROR(ROUND((O92-B92)*1440,0),""),IF(L92="Canceled","",IF(OR(L92="Requested",L92="Assigned",L92="In Progress",L92="Held"),IFERROR(ROUND((NOW()-B92)*1440,0),""),""))))</f>
        <v/>
      </c>
      <c r="S92" s="27">
        <f>IF(A92="","",IFERROR(VLOOKUP(C92,'Settings'!$A$11:$B$14,2,FALSE),""))</f>
        <v/>
      </c>
      <c r="T92" s="28">
        <f>IF(A92="","",IF(L92="Canceled","N/A",IF(OR(L92="",R92="",S92=""),"",IF(R92&lt;=S92,IF(L92="Completed","Met","Open - On Track"),IF(L92="Completed","Missed","Open - Overdue")))))</f>
        <v/>
      </c>
      <c r="U92" s="26" t="n"/>
      <c r="V92" s="26" t="n"/>
      <c r="W92" s="54">
        <f>IF(OR(A92="",Q92=""),"",IFERROR(ROUND(Q92/60*'Settings'!$B$4,2),""))</f>
        <v/>
      </c>
      <c r="X92" s="28">
        <f>IFERROR(IF(A92="","",IF(COUNTIF($A$6:$A$305,A92)&gt;1,"Duplicate Move ID",IF(OR(B92="",C92="",D92="",E92="",F92="",G92="",H92="",I92="",L92=""),"Missing Required Input",IF(OR(COUNTIF('Assets'!$K$5:$K$104,H92)=0,COUNTIF('Assets'!$K$5:$K$104,I92)=0),"Unknown Location",IF(H92=I92,"Origin Equals Destination",IF(AND(OR(L92="Assigned",L92="In Progress",L92="Held",L92="Completed"),OR(J92="",K92="",M92="")),"Missing Assignment Details",IF(AND(OR(L92="In Progress",L92="Held",L92="Completed"),N92=""),"Missing Start Time",IF(AND(L92="Completed",O92=""),"Missing Completion Time",IF(AND(M92&lt;&gt;"",B92&lt;&gt;"",M92&lt;B92),"Check Assigned Time",IF(AND(N92&lt;&gt;"",M92&lt;&gt;"",N92&lt;M92),"Check Start Time",IF(AND(O92&lt;&gt;"",N92&lt;&gt;"",O92&lt;N92),"Check Completion Time",IF(AND(L92="Held",OR(U92="",U92="None")),"Missing Delay Reason",IF(OR(AND(J92&lt;&gt;"",COUNTIF('Assets'!$F$5:$F$104,J92)=0),AND(K92&lt;&gt;"",COUNTIF('Assets'!$A$5:$A$104,K92)=0)),"Unknown Resource","OK")))))))))))))),"Check Formula")</f>
        <v/>
      </c>
    </row>
    <row r="93" ht="22" customHeight="1">
      <c r="A93" s="30" t="n"/>
      <c r="B93" s="55" t="n"/>
      <c r="C93" s="32" t="n"/>
      <c r="D93" s="32" t="n"/>
      <c r="E93" s="30" t="n"/>
      <c r="F93" s="32" t="n"/>
      <c r="G93" s="32" t="n"/>
      <c r="H93" s="32" t="n"/>
      <c r="I93" s="32" t="n"/>
      <c r="J93" s="32" t="n"/>
      <c r="K93" s="32" t="n"/>
      <c r="L93" s="32" t="n"/>
      <c r="M93" s="55" t="n"/>
      <c r="N93" s="55" t="n"/>
      <c r="O93" s="55" t="n"/>
      <c r="P93" s="33">
        <f>IF(OR(A93="",B93=""),"",IF(M93&lt;&gt;"",IFERROR(ROUND((M93-B93)*1440,0),""),IF(OR(L93="Requested",L93="Assigned",L93="In Progress",L93="Held"),IFERROR(ROUND((NOW()-B93)*1440,0),""),"")))</f>
        <v/>
      </c>
      <c r="Q93" s="33">
        <f>IF(OR(A93="",N93=""),"",IF(O93&lt;&gt;"",IFERROR(ROUND((O93-N93)*1440,0),""),IF(OR(L93="In Progress",L93="Held"),IFERROR(ROUND((NOW()-N93)*1440,0),""),"")))</f>
        <v/>
      </c>
      <c r="R93" s="33">
        <f>IF(OR(A93="",B93=""),"",IF(O93&lt;&gt;"",IFERROR(ROUND((O93-B93)*1440,0),""),IF(L93="Canceled","",IF(OR(L93="Requested",L93="Assigned",L93="In Progress",L93="Held"),IFERROR(ROUND((NOW()-B93)*1440,0),""),""))))</f>
        <v/>
      </c>
      <c r="S93" s="33">
        <f>IF(A93="","",IFERROR(VLOOKUP(C93,'Settings'!$A$11:$B$14,2,FALSE),""))</f>
        <v/>
      </c>
      <c r="T93" s="34">
        <f>IF(A93="","",IF(L93="Canceled","N/A",IF(OR(L93="",R93="",S93=""),"",IF(R93&lt;=S93,IF(L93="Completed","Met","Open - On Track"),IF(L93="Completed","Missed","Open - Overdue")))))</f>
        <v/>
      </c>
      <c r="U93" s="32" t="n"/>
      <c r="V93" s="32" t="n"/>
      <c r="W93" s="56">
        <f>IF(OR(A93="",Q93=""),"",IFERROR(ROUND(Q93/60*'Settings'!$B$4,2),""))</f>
        <v/>
      </c>
      <c r="X93" s="34">
        <f>IFERROR(IF(A93="","",IF(COUNTIF($A$6:$A$305,A93)&gt;1,"Duplicate Move ID",IF(OR(B93="",C93="",D93="",E93="",F93="",G93="",H93="",I93="",L93=""),"Missing Required Input",IF(OR(COUNTIF('Assets'!$K$5:$K$104,H93)=0,COUNTIF('Assets'!$K$5:$K$104,I93)=0),"Unknown Location",IF(H93=I93,"Origin Equals Destination",IF(AND(OR(L93="Assigned",L93="In Progress",L93="Held",L93="Completed"),OR(J93="",K93="",M93="")),"Missing Assignment Details",IF(AND(OR(L93="In Progress",L93="Held",L93="Completed"),N93=""),"Missing Start Time",IF(AND(L93="Completed",O93=""),"Missing Completion Time",IF(AND(M93&lt;&gt;"",B93&lt;&gt;"",M93&lt;B93),"Check Assigned Time",IF(AND(N93&lt;&gt;"",M93&lt;&gt;"",N93&lt;M93),"Check Start Time",IF(AND(O93&lt;&gt;"",N93&lt;&gt;"",O93&lt;N93),"Check Completion Time",IF(AND(L93="Held",OR(U93="",U93="None")),"Missing Delay Reason",IF(OR(AND(J93&lt;&gt;"",COUNTIF('Assets'!$F$5:$F$104,J93)=0),AND(K93&lt;&gt;"",COUNTIF('Assets'!$A$5:$A$104,K93)=0)),"Unknown Resource","OK")))))))))))))),"Check Formula")</f>
        <v/>
      </c>
    </row>
    <row r="94" ht="22" customHeight="1">
      <c r="A94" s="24" t="n"/>
      <c r="B94" s="53" t="n"/>
      <c r="C94" s="26" t="n"/>
      <c r="D94" s="26" t="n"/>
      <c r="E94" s="24" t="n"/>
      <c r="F94" s="26" t="n"/>
      <c r="G94" s="26" t="n"/>
      <c r="H94" s="26" t="n"/>
      <c r="I94" s="26" t="n"/>
      <c r="J94" s="26" t="n"/>
      <c r="K94" s="26" t="n"/>
      <c r="L94" s="26" t="n"/>
      <c r="M94" s="53" t="n"/>
      <c r="N94" s="53" t="n"/>
      <c r="O94" s="53" t="n"/>
      <c r="P94" s="27">
        <f>IF(OR(A94="",B94=""),"",IF(M94&lt;&gt;"",IFERROR(ROUND((M94-B94)*1440,0),""),IF(OR(L94="Requested",L94="Assigned",L94="In Progress",L94="Held"),IFERROR(ROUND((NOW()-B94)*1440,0),""),"")))</f>
        <v/>
      </c>
      <c r="Q94" s="27">
        <f>IF(OR(A94="",N94=""),"",IF(O94&lt;&gt;"",IFERROR(ROUND((O94-N94)*1440,0),""),IF(OR(L94="In Progress",L94="Held"),IFERROR(ROUND((NOW()-N94)*1440,0),""),"")))</f>
        <v/>
      </c>
      <c r="R94" s="27">
        <f>IF(OR(A94="",B94=""),"",IF(O94&lt;&gt;"",IFERROR(ROUND((O94-B94)*1440,0),""),IF(L94="Canceled","",IF(OR(L94="Requested",L94="Assigned",L94="In Progress",L94="Held"),IFERROR(ROUND((NOW()-B94)*1440,0),""),""))))</f>
        <v/>
      </c>
      <c r="S94" s="27">
        <f>IF(A94="","",IFERROR(VLOOKUP(C94,'Settings'!$A$11:$B$14,2,FALSE),""))</f>
        <v/>
      </c>
      <c r="T94" s="28">
        <f>IF(A94="","",IF(L94="Canceled","N/A",IF(OR(L94="",R94="",S94=""),"",IF(R94&lt;=S94,IF(L94="Completed","Met","Open - On Track"),IF(L94="Completed","Missed","Open - Overdue")))))</f>
        <v/>
      </c>
      <c r="U94" s="26" t="n"/>
      <c r="V94" s="26" t="n"/>
      <c r="W94" s="54">
        <f>IF(OR(A94="",Q94=""),"",IFERROR(ROUND(Q94/60*'Settings'!$B$4,2),""))</f>
        <v/>
      </c>
      <c r="X94" s="28">
        <f>IFERROR(IF(A94="","",IF(COUNTIF($A$6:$A$305,A94)&gt;1,"Duplicate Move ID",IF(OR(B94="",C94="",D94="",E94="",F94="",G94="",H94="",I94="",L94=""),"Missing Required Input",IF(OR(COUNTIF('Assets'!$K$5:$K$104,H94)=0,COUNTIF('Assets'!$K$5:$K$104,I94)=0),"Unknown Location",IF(H94=I94,"Origin Equals Destination",IF(AND(OR(L94="Assigned",L94="In Progress",L94="Held",L94="Completed"),OR(J94="",K94="",M94="")),"Missing Assignment Details",IF(AND(OR(L94="In Progress",L94="Held",L94="Completed"),N94=""),"Missing Start Time",IF(AND(L94="Completed",O94=""),"Missing Completion Time",IF(AND(M94&lt;&gt;"",B94&lt;&gt;"",M94&lt;B94),"Check Assigned Time",IF(AND(N94&lt;&gt;"",M94&lt;&gt;"",N94&lt;M94),"Check Start Time",IF(AND(O94&lt;&gt;"",N94&lt;&gt;"",O94&lt;N94),"Check Completion Time",IF(AND(L94="Held",OR(U94="",U94="None")),"Missing Delay Reason",IF(OR(AND(J94&lt;&gt;"",COUNTIF('Assets'!$F$5:$F$104,J94)=0),AND(K94&lt;&gt;"",COUNTIF('Assets'!$A$5:$A$104,K94)=0)),"Unknown Resource","OK")))))))))))))),"Check Formula")</f>
        <v/>
      </c>
    </row>
    <row r="95" ht="22" customHeight="1">
      <c r="A95" s="30" t="n"/>
      <c r="B95" s="55" t="n"/>
      <c r="C95" s="32" t="n"/>
      <c r="D95" s="32" t="n"/>
      <c r="E95" s="30" t="n"/>
      <c r="F95" s="32" t="n"/>
      <c r="G95" s="32" t="n"/>
      <c r="H95" s="32" t="n"/>
      <c r="I95" s="32" t="n"/>
      <c r="J95" s="32" t="n"/>
      <c r="K95" s="32" t="n"/>
      <c r="L95" s="32" t="n"/>
      <c r="M95" s="55" t="n"/>
      <c r="N95" s="55" t="n"/>
      <c r="O95" s="55" t="n"/>
      <c r="P95" s="33">
        <f>IF(OR(A95="",B95=""),"",IF(M95&lt;&gt;"",IFERROR(ROUND((M95-B95)*1440,0),""),IF(OR(L95="Requested",L95="Assigned",L95="In Progress",L95="Held"),IFERROR(ROUND((NOW()-B95)*1440,0),""),"")))</f>
        <v/>
      </c>
      <c r="Q95" s="33">
        <f>IF(OR(A95="",N95=""),"",IF(O95&lt;&gt;"",IFERROR(ROUND((O95-N95)*1440,0),""),IF(OR(L95="In Progress",L95="Held"),IFERROR(ROUND((NOW()-N95)*1440,0),""),"")))</f>
        <v/>
      </c>
      <c r="R95" s="33">
        <f>IF(OR(A95="",B95=""),"",IF(O95&lt;&gt;"",IFERROR(ROUND((O95-B95)*1440,0),""),IF(L95="Canceled","",IF(OR(L95="Requested",L95="Assigned",L95="In Progress",L95="Held"),IFERROR(ROUND((NOW()-B95)*1440,0),""),""))))</f>
        <v/>
      </c>
      <c r="S95" s="33">
        <f>IF(A95="","",IFERROR(VLOOKUP(C95,'Settings'!$A$11:$B$14,2,FALSE),""))</f>
        <v/>
      </c>
      <c r="T95" s="34">
        <f>IF(A95="","",IF(L95="Canceled","N/A",IF(OR(L95="",R95="",S95=""),"",IF(R95&lt;=S95,IF(L95="Completed","Met","Open - On Track"),IF(L95="Completed","Missed","Open - Overdue")))))</f>
        <v/>
      </c>
      <c r="U95" s="32" t="n"/>
      <c r="V95" s="32" t="n"/>
      <c r="W95" s="56">
        <f>IF(OR(A95="",Q95=""),"",IFERROR(ROUND(Q95/60*'Settings'!$B$4,2),""))</f>
        <v/>
      </c>
      <c r="X95" s="34">
        <f>IFERROR(IF(A95="","",IF(COUNTIF($A$6:$A$305,A95)&gt;1,"Duplicate Move ID",IF(OR(B95="",C95="",D95="",E95="",F95="",G95="",H95="",I95="",L95=""),"Missing Required Input",IF(OR(COUNTIF('Assets'!$K$5:$K$104,H95)=0,COUNTIF('Assets'!$K$5:$K$104,I95)=0),"Unknown Location",IF(H95=I95,"Origin Equals Destination",IF(AND(OR(L95="Assigned",L95="In Progress",L95="Held",L95="Completed"),OR(J95="",K95="",M95="")),"Missing Assignment Details",IF(AND(OR(L95="In Progress",L95="Held",L95="Completed"),N95=""),"Missing Start Time",IF(AND(L95="Completed",O95=""),"Missing Completion Time",IF(AND(M95&lt;&gt;"",B95&lt;&gt;"",M95&lt;B95),"Check Assigned Time",IF(AND(N95&lt;&gt;"",M95&lt;&gt;"",N95&lt;M95),"Check Start Time",IF(AND(O95&lt;&gt;"",N95&lt;&gt;"",O95&lt;N95),"Check Completion Time",IF(AND(L95="Held",OR(U95="",U95="None")),"Missing Delay Reason",IF(OR(AND(J95&lt;&gt;"",COUNTIF('Assets'!$F$5:$F$104,J95)=0),AND(K95&lt;&gt;"",COUNTIF('Assets'!$A$5:$A$104,K95)=0)),"Unknown Resource","OK")))))))))))))),"Check Formula")</f>
        <v/>
      </c>
    </row>
    <row r="96" ht="22" customHeight="1">
      <c r="A96" s="24" t="n"/>
      <c r="B96" s="53" t="n"/>
      <c r="C96" s="26" t="n"/>
      <c r="D96" s="26" t="n"/>
      <c r="E96" s="24" t="n"/>
      <c r="F96" s="26" t="n"/>
      <c r="G96" s="26" t="n"/>
      <c r="H96" s="26" t="n"/>
      <c r="I96" s="26" t="n"/>
      <c r="J96" s="26" t="n"/>
      <c r="K96" s="26" t="n"/>
      <c r="L96" s="26" t="n"/>
      <c r="M96" s="53" t="n"/>
      <c r="N96" s="53" t="n"/>
      <c r="O96" s="53" t="n"/>
      <c r="P96" s="27">
        <f>IF(OR(A96="",B96=""),"",IF(M96&lt;&gt;"",IFERROR(ROUND((M96-B96)*1440,0),""),IF(OR(L96="Requested",L96="Assigned",L96="In Progress",L96="Held"),IFERROR(ROUND((NOW()-B96)*1440,0),""),"")))</f>
        <v/>
      </c>
      <c r="Q96" s="27">
        <f>IF(OR(A96="",N96=""),"",IF(O96&lt;&gt;"",IFERROR(ROUND((O96-N96)*1440,0),""),IF(OR(L96="In Progress",L96="Held"),IFERROR(ROUND((NOW()-N96)*1440,0),""),"")))</f>
        <v/>
      </c>
      <c r="R96" s="27">
        <f>IF(OR(A96="",B96=""),"",IF(O96&lt;&gt;"",IFERROR(ROUND((O96-B96)*1440,0),""),IF(L96="Canceled","",IF(OR(L96="Requested",L96="Assigned",L96="In Progress",L96="Held"),IFERROR(ROUND((NOW()-B96)*1440,0),""),""))))</f>
        <v/>
      </c>
      <c r="S96" s="27">
        <f>IF(A96="","",IFERROR(VLOOKUP(C96,'Settings'!$A$11:$B$14,2,FALSE),""))</f>
        <v/>
      </c>
      <c r="T96" s="28">
        <f>IF(A96="","",IF(L96="Canceled","N/A",IF(OR(L96="",R96="",S96=""),"",IF(R96&lt;=S96,IF(L96="Completed","Met","Open - On Track"),IF(L96="Completed","Missed","Open - Overdue")))))</f>
        <v/>
      </c>
      <c r="U96" s="26" t="n"/>
      <c r="V96" s="26" t="n"/>
      <c r="W96" s="54">
        <f>IF(OR(A96="",Q96=""),"",IFERROR(ROUND(Q96/60*'Settings'!$B$4,2),""))</f>
        <v/>
      </c>
      <c r="X96" s="28">
        <f>IFERROR(IF(A96="","",IF(COUNTIF($A$6:$A$305,A96)&gt;1,"Duplicate Move ID",IF(OR(B96="",C96="",D96="",E96="",F96="",G96="",H96="",I96="",L96=""),"Missing Required Input",IF(OR(COUNTIF('Assets'!$K$5:$K$104,H96)=0,COUNTIF('Assets'!$K$5:$K$104,I96)=0),"Unknown Location",IF(H96=I96,"Origin Equals Destination",IF(AND(OR(L96="Assigned",L96="In Progress",L96="Held",L96="Completed"),OR(J96="",K96="",M96="")),"Missing Assignment Details",IF(AND(OR(L96="In Progress",L96="Held",L96="Completed"),N96=""),"Missing Start Time",IF(AND(L96="Completed",O96=""),"Missing Completion Time",IF(AND(M96&lt;&gt;"",B96&lt;&gt;"",M96&lt;B96),"Check Assigned Time",IF(AND(N96&lt;&gt;"",M96&lt;&gt;"",N96&lt;M96),"Check Start Time",IF(AND(O96&lt;&gt;"",N96&lt;&gt;"",O96&lt;N96),"Check Completion Time",IF(AND(L96="Held",OR(U96="",U96="None")),"Missing Delay Reason",IF(OR(AND(J96&lt;&gt;"",COUNTIF('Assets'!$F$5:$F$104,J96)=0),AND(K96&lt;&gt;"",COUNTIF('Assets'!$A$5:$A$104,K96)=0)),"Unknown Resource","OK")))))))))))))),"Check Formula")</f>
        <v/>
      </c>
    </row>
    <row r="97" ht="22" customHeight="1">
      <c r="A97" s="30" t="n"/>
      <c r="B97" s="55" t="n"/>
      <c r="C97" s="32" t="n"/>
      <c r="D97" s="32" t="n"/>
      <c r="E97" s="30" t="n"/>
      <c r="F97" s="32" t="n"/>
      <c r="G97" s="32" t="n"/>
      <c r="H97" s="32" t="n"/>
      <c r="I97" s="32" t="n"/>
      <c r="J97" s="32" t="n"/>
      <c r="K97" s="32" t="n"/>
      <c r="L97" s="32" t="n"/>
      <c r="M97" s="55" t="n"/>
      <c r="N97" s="55" t="n"/>
      <c r="O97" s="55" t="n"/>
      <c r="P97" s="33">
        <f>IF(OR(A97="",B97=""),"",IF(M97&lt;&gt;"",IFERROR(ROUND((M97-B97)*1440,0),""),IF(OR(L97="Requested",L97="Assigned",L97="In Progress",L97="Held"),IFERROR(ROUND((NOW()-B97)*1440,0),""),"")))</f>
        <v/>
      </c>
      <c r="Q97" s="33">
        <f>IF(OR(A97="",N97=""),"",IF(O97&lt;&gt;"",IFERROR(ROUND((O97-N97)*1440,0),""),IF(OR(L97="In Progress",L97="Held"),IFERROR(ROUND((NOW()-N97)*1440,0),""),"")))</f>
        <v/>
      </c>
      <c r="R97" s="33">
        <f>IF(OR(A97="",B97=""),"",IF(O97&lt;&gt;"",IFERROR(ROUND((O97-B97)*1440,0),""),IF(L97="Canceled","",IF(OR(L97="Requested",L97="Assigned",L97="In Progress",L97="Held"),IFERROR(ROUND((NOW()-B97)*1440,0),""),""))))</f>
        <v/>
      </c>
      <c r="S97" s="33">
        <f>IF(A97="","",IFERROR(VLOOKUP(C97,'Settings'!$A$11:$B$14,2,FALSE),""))</f>
        <v/>
      </c>
      <c r="T97" s="34">
        <f>IF(A97="","",IF(L97="Canceled","N/A",IF(OR(L97="",R97="",S97=""),"",IF(R97&lt;=S97,IF(L97="Completed","Met","Open - On Track"),IF(L97="Completed","Missed","Open - Overdue")))))</f>
        <v/>
      </c>
      <c r="U97" s="32" t="n"/>
      <c r="V97" s="32" t="n"/>
      <c r="W97" s="56">
        <f>IF(OR(A97="",Q97=""),"",IFERROR(ROUND(Q97/60*'Settings'!$B$4,2),""))</f>
        <v/>
      </c>
      <c r="X97" s="34">
        <f>IFERROR(IF(A97="","",IF(COUNTIF($A$6:$A$305,A97)&gt;1,"Duplicate Move ID",IF(OR(B97="",C97="",D97="",E97="",F97="",G97="",H97="",I97="",L97=""),"Missing Required Input",IF(OR(COUNTIF('Assets'!$K$5:$K$104,H97)=0,COUNTIF('Assets'!$K$5:$K$104,I97)=0),"Unknown Location",IF(H97=I97,"Origin Equals Destination",IF(AND(OR(L97="Assigned",L97="In Progress",L97="Held",L97="Completed"),OR(J97="",K97="",M97="")),"Missing Assignment Details",IF(AND(OR(L97="In Progress",L97="Held",L97="Completed"),N97=""),"Missing Start Time",IF(AND(L97="Completed",O97=""),"Missing Completion Time",IF(AND(M97&lt;&gt;"",B97&lt;&gt;"",M97&lt;B97),"Check Assigned Time",IF(AND(N97&lt;&gt;"",M97&lt;&gt;"",N97&lt;M97),"Check Start Time",IF(AND(O97&lt;&gt;"",N97&lt;&gt;"",O97&lt;N97),"Check Completion Time",IF(AND(L97="Held",OR(U97="",U97="None")),"Missing Delay Reason",IF(OR(AND(J97&lt;&gt;"",COUNTIF('Assets'!$F$5:$F$104,J97)=0),AND(K97&lt;&gt;"",COUNTIF('Assets'!$A$5:$A$104,K97)=0)),"Unknown Resource","OK")))))))))))))),"Check Formula")</f>
        <v/>
      </c>
    </row>
    <row r="98" ht="22" customHeight="1">
      <c r="A98" s="24" t="n"/>
      <c r="B98" s="53" t="n"/>
      <c r="C98" s="26" t="n"/>
      <c r="D98" s="26" t="n"/>
      <c r="E98" s="24" t="n"/>
      <c r="F98" s="26" t="n"/>
      <c r="G98" s="26" t="n"/>
      <c r="H98" s="26" t="n"/>
      <c r="I98" s="26" t="n"/>
      <c r="J98" s="26" t="n"/>
      <c r="K98" s="26" t="n"/>
      <c r="L98" s="26" t="n"/>
      <c r="M98" s="53" t="n"/>
      <c r="N98" s="53" t="n"/>
      <c r="O98" s="53" t="n"/>
      <c r="P98" s="27">
        <f>IF(OR(A98="",B98=""),"",IF(M98&lt;&gt;"",IFERROR(ROUND((M98-B98)*1440,0),""),IF(OR(L98="Requested",L98="Assigned",L98="In Progress",L98="Held"),IFERROR(ROUND((NOW()-B98)*1440,0),""),"")))</f>
        <v/>
      </c>
      <c r="Q98" s="27">
        <f>IF(OR(A98="",N98=""),"",IF(O98&lt;&gt;"",IFERROR(ROUND((O98-N98)*1440,0),""),IF(OR(L98="In Progress",L98="Held"),IFERROR(ROUND((NOW()-N98)*1440,0),""),"")))</f>
        <v/>
      </c>
      <c r="R98" s="27">
        <f>IF(OR(A98="",B98=""),"",IF(O98&lt;&gt;"",IFERROR(ROUND((O98-B98)*1440,0),""),IF(L98="Canceled","",IF(OR(L98="Requested",L98="Assigned",L98="In Progress",L98="Held"),IFERROR(ROUND((NOW()-B98)*1440,0),""),""))))</f>
        <v/>
      </c>
      <c r="S98" s="27">
        <f>IF(A98="","",IFERROR(VLOOKUP(C98,'Settings'!$A$11:$B$14,2,FALSE),""))</f>
        <v/>
      </c>
      <c r="T98" s="28">
        <f>IF(A98="","",IF(L98="Canceled","N/A",IF(OR(L98="",R98="",S98=""),"",IF(R98&lt;=S98,IF(L98="Completed","Met","Open - On Track"),IF(L98="Completed","Missed","Open - Overdue")))))</f>
        <v/>
      </c>
      <c r="U98" s="26" t="n"/>
      <c r="V98" s="26" t="n"/>
      <c r="W98" s="54">
        <f>IF(OR(A98="",Q98=""),"",IFERROR(ROUND(Q98/60*'Settings'!$B$4,2),""))</f>
        <v/>
      </c>
      <c r="X98" s="28">
        <f>IFERROR(IF(A98="","",IF(COUNTIF($A$6:$A$305,A98)&gt;1,"Duplicate Move ID",IF(OR(B98="",C98="",D98="",E98="",F98="",G98="",H98="",I98="",L98=""),"Missing Required Input",IF(OR(COUNTIF('Assets'!$K$5:$K$104,H98)=0,COUNTIF('Assets'!$K$5:$K$104,I98)=0),"Unknown Location",IF(H98=I98,"Origin Equals Destination",IF(AND(OR(L98="Assigned",L98="In Progress",L98="Held",L98="Completed"),OR(J98="",K98="",M98="")),"Missing Assignment Details",IF(AND(OR(L98="In Progress",L98="Held",L98="Completed"),N98=""),"Missing Start Time",IF(AND(L98="Completed",O98=""),"Missing Completion Time",IF(AND(M98&lt;&gt;"",B98&lt;&gt;"",M98&lt;B98),"Check Assigned Time",IF(AND(N98&lt;&gt;"",M98&lt;&gt;"",N98&lt;M98),"Check Start Time",IF(AND(O98&lt;&gt;"",N98&lt;&gt;"",O98&lt;N98),"Check Completion Time",IF(AND(L98="Held",OR(U98="",U98="None")),"Missing Delay Reason",IF(OR(AND(J98&lt;&gt;"",COUNTIF('Assets'!$F$5:$F$104,J98)=0),AND(K98&lt;&gt;"",COUNTIF('Assets'!$A$5:$A$104,K98)=0)),"Unknown Resource","OK")))))))))))))),"Check Formula")</f>
        <v/>
      </c>
    </row>
    <row r="99" ht="22" customHeight="1">
      <c r="A99" s="30" t="n"/>
      <c r="B99" s="55" t="n"/>
      <c r="C99" s="32" t="n"/>
      <c r="D99" s="32" t="n"/>
      <c r="E99" s="30" t="n"/>
      <c r="F99" s="32" t="n"/>
      <c r="G99" s="32" t="n"/>
      <c r="H99" s="32" t="n"/>
      <c r="I99" s="32" t="n"/>
      <c r="J99" s="32" t="n"/>
      <c r="K99" s="32" t="n"/>
      <c r="L99" s="32" t="n"/>
      <c r="M99" s="55" t="n"/>
      <c r="N99" s="55" t="n"/>
      <c r="O99" s="55" t="n"/>
      <c r="P99" s="33">
        <f>IF(OR(A99="",B99=""),"",IF(M99&lt;&gt;"",IFERROR(ROUND((M99-B99)*1440,0),""),IF(OR(L99="Requested",L99="Assigned",L99="In Progress",L99="Held"),IFERROR(ROUND((NOW()-B99)*1440,0),""),"")))</f>
        <v/>
      </c>
      <c r="Q99" s="33">
        <f>IF(OR(A99="",N99=""),"",IF(O99&lt;&gt;"",IFERROR(ROUND((O99-N99)*1440,0),""),IF(OR(L99="In Progress",L99="Held"),IFERROR(ROUND((NOW()-N99)*1440,0),""),"")))</f>
        <v/>
      </c>
      <c r="R99" s="33">
        <f>IF(OR(A99="",B99=""),"",IF(O99&lt;&gt;"",IFERROR(ROUND((O99-B99)*1440,0),""),IF(L99="Canceled","",IF(OR(L99="Requested",L99="Assigned",L99="In Progress",L99="Held"),IFERROR(ROUND((NOW()-B99)*1440,0),""),""))))</f>
        <v/>
      </c>
      <c r="S99" s="33">
        <f>IF(A99="","",IFERROR(VLOOKUP(C99,'Settings'!$A$11:$B$14,2,FALSE),""))</f>
        <v/>
      </c>
      <c r="T99" s="34">
        <f>IF(A99="","",IF(L99="Canceled","N/A",IF(OR(L99="",R99="",S99=""),"",IF(R99&lt;=S99,IF(L99="Completed","Met","Open - On Track"),IF(L99="Completed","Missed","Open - Overdue")))))</f>
        <v/>
      </c>
      <c r="U99" s="32" t="n"/>
      <c r="V99" s="32" t="n"/>
      <c r="W99" s="56">
        <f>IF(OR(A99="",Q99=""),"",IFERROR(ROUND(Q99/60*'Settings'!$B$4,2),""))</f>
        <v/>
      </c>
      <c r="X99" s="34">
        <f>IFERROR(IF(A99="","",IF(COUNTIF($A$6:$A$305,A99)&gt;1,"Duplicate Move ID",IF(OR(B99="",C99="",D99="",E99="",F99="",G99="",H99="",I99="",L99=""),"Missing Required Input",IF(OR(COUNTIF('Assets'!$K$5:$K$104,H99)=0,COUNTIF('Assets'!$K$5:$K$104,I99)=0),"Unknown Location",IF(H99=I99,"Origin Equals Destination",IF(AND(OR(L99="Assigned",L99="In Progress",L99="Held",L99="Completed"),OR(J99="",K99="",M99="")),"Missing Assignment Details",IF(AND(OR(L99="In Progress",L99="Held",L99="Completed"),N99=""),"Missing Start Time",IF(AND(L99="Completed",O99=""),"Missing Completion Time",IF(AND(M99&lt;&gt;"",B99&lt;&gt;"",M99&lt;B99),"Check Assigned Time",IF(AND(N99&lt;&gt;"",M99&lt;&gt;"",N99&lt;M99),"Check Start Time",IF(AND(O99&lt;&gt;"",N99&lt;&gt;"",O99&lt;N99),"Check Completion Time",IF(AND(L99="Held",OR(U99="",U99="None")),"Missing Delay Reason",IF(OR(AND(J99&lt;&gt;"",COUNTIF('Assets'!$F$5:$F$104,J99)=0),AND(K99&lt;&gt;"",COUNTIF('Assets'!$A$5:$A$104,K99)=0)),"Unknown Resource","OK")))))))))))))),"Check Formula")</f>
        <v/>
      </c>
    </row>
    <row r="100" ht="22" customHeight="1">
      <c r="A100" s="24" t="n"/>
      <c r="B100" s="53" t="n"/>
      <c r="C100" s="26" t="n"/>
      <c r="D100" s="26" t="n"/>
      <c r="E100" s="24" t="n"/>
      <c r="F100" s="26" t="n"/>
      <c r="G100" s="26" t="n"/>
      <c r="H100" s="26" t="n"/>
      <c r="I100" s="26" t="n"/>
      <c r="J100" s="26" t="n"/>
      <c r="K100" s="26" t="n"/>
      <c r="L100" s="26" t="n"/>
      <c r="M100" s="53" t="n"/>
      <c r="N100" s="53" t="n"/>
      <c r="O100" s="53" t="n"/>
      <c r="P100" s="27">
        <f>IF(OR(A100="",B100=""),"",IF(M100&lt;&gt;"",IFERROR(ROUND((M100-B100)*1440,0),""),IF(OR(L100="Requested",L100="Assigned",L100="In Progress",L100="Held"),IFERROR(ROUND((NOW()-B100)*1440,0),""),"")))</f>
        <v/>
      </c>
      <c r="Q100" s="27">
        <f>IF(OR(A100="",N100=""),"",IF(O100&lt;&gt;"",IFERROR(ROUND((O100-N100)*1440,0),""),IF(OR(L100="In Progress",L100="Held"),IFERROR(ROUND((NOW()-N100)*1440,0),""),"")))</f>
        <v/>
      </c>
      <c r="R100" s="27">
        <f>IF(OR(A100="",B100=""),"",IF(O100&lt;&gt;"",IFERROR(ROUND((O100-B100)*1440,0),""),IF(L100="Canceled","",IF(OR(L100="Requested",L100="Assigned",L100="In Progress",L100="Held"),IFERROR(ROUND((NOW()-B100)*1440,0),""),""))))</f>
        <v/>
      </c>
      <c r="S100" s="27">
        <f>IF(A100="","",IFERROR(VLOOKUP(C100,'Settings'!$A$11:$B$14,2,FALSE),""))</f>
        <v/>
      </c>
      <c r="T100" s="28">
        <f>IF(A100="","",IF(L100="Canceled","N/A",IF(OR(L100="",R100="",S100=""),"",IF(R100&lt;=S100,IF(L100="Completed","Met","Open - On Track"),IF(L100="Completed","Missed","Open - Overdue")))))</f>
        <v/>
      </c>
      <c r="U100" s="26" t="n"/>
      <c r="V100" s="26" t="n"/>
      <c r="W100" s="54">
        <f>IF(OR(A100="",Q100=""),"",IFERROR(ROUND(Q100/60*'Settings'!$B$4,2),""))</f>
        <v/>
      </c>
      <c r="X100" s="28">
        <f>IFERROR(IF(A100="","",IF(COUNTIF($A$6:$A$305,A100)&gt;1,"Duplicate Move ID",IF(OR(B100="",C100="",D100="",E100="",F100="",G100="",H100="",I100="",L100=""),"Missing Required Input",IF(OR(COUNTIF('Assets'!$K$5:$K$104,H100)=0,COUNTIF('Assets'!$K$5:$K$104,I100)=0),"Unknown Location",IF(H100=I100,"Origin Equals Destination",IF(AND(OR(L100="Assigned",L100="In Progress",L100="Held",L100="Completed"),OR(J100="",K100="",M100="")),"Missing Assignment Details",IF(AND(OR(L100="In Progress",L100="Held",L100="Completed"),N100=""),"Missing Start Time",IF(AND(L100="Completed",O100=""),"Missing Completion Time",IF(AND(M100&lt;&gt;"",B100&lt;&gt;"",M100&lt;B100),"Check Assigned Time",IF(AND(N100&lt;&gt;"",M100&lt;&gt;"",N100&lt;M100),"Check Start Time",IF(AND(O100&lt;&gt;"",N100&lt;&gt;"",O100&lt;N100),"Check Completion Time",IF(AND(L100="Held",OR(U100="",U100="None")),"Missing Delay Reason",IF(OR(AND(J100&lt;&gt;"",COUNTIF('Assets'!$F$5:$F$104,J100)=0),AND(K100&lt;&gt;"",COUNTIF('Assets'!$A$5:$A$104,K100)=0)),"Unknown Resource","OK")))))))))))))),"Check Formula")</f>
        <v/>
      </c>
    </row>
    <row r="101" ht="22" customHeight="1">
      <c r="A101" s="30" t="n"/>
      <c r="B101" s="55" t="n"/>
      <c r="C101" s="32" t="n"/>
      <c r="D101" s="32" t="n"/>
      <c r="E101" s="30" t="n"/>
      <c r="F101" s="32" t="n"/>
      <c r="G101" s="32" t="n"/>
      <c r="H101" s="32" t="n"/>
      <c r="I101" s="32" t="n"/>
      <c r="J101" s="32" t="n"/>
      <c r="K101" s="32" t="n"/>
      <c r="L101" s="32" t="n"/>
      <c r="M101" s="55" t="n"/>
      <c r="N101" s="55" t="n"/>
      <c r="O101" s="55" t="n"/>
      <c r="P101" s="33">
        <f>IF(OR(A101="",B101=""),"",IF(M101&lt;&gt;"",IFERROR(ROUND((M101-B101)*1440,0),""),IF(OR(L101="Requested",L101="Assigned",L101="In Progress",L101="Held"),IFERROR(ROUND((NOW()-B101)*1440,0),""),"")))</f>
        <v/>
      </c>
      <c r="Q101" s="33">
        <f>IF(OR(A101="",N101=""),"",IF(O101&lt;&gt;"",IFERROR(ROUND((O101-N101)*1440,0),""),IF(OR(L101="In Progress",L101="Held"),IFERROR(ROUND((NOW()-N101)*1440,0),""),"")))</f>
        <v/>
      </c>
      <c r="R101" s="33">
        <f>IF(OR(A101="",B101=""),"",IF(O101&lt;&gt;"",IFERROR(ROUND((O101-B101)*1440,0),""),IF(L101="Canceled","",IF(OR(L101="Requested",L101="Assigned",L101="In Progress",L101="Held"),IFERROR(ROUND((NOW()-B101)*1440,0),""),""))))</f>
        <v/>
      </c>
      <c r="S101" s="33">
        <f>IF(A101="","",IFERROR(VLOOKUP(C101,'Settings'!$A$11:$B$14,2,FALSE),""))</f>
        <v/>
      </c>
      <c r="T101" s="34">
        <f>IF(A101="","",IF(L101="Canceled","N/A",IF(OR(L101="",R101="",S101=""),"",IF(R101&lt;=S101,IF(L101="Completed","Met","Open - On Track"),IF(L101="Completed","Missed","Open - Overdue")))))</f>
        <v/>
      </c>
      <c r="U101" s="32" t="n"/>
      <c r="V101" s="32" t="n"/>
      <c r="W101" s="56">
        <f>IF(OR(A101="",Q101=""),"",IFERROR(ROUND(Q101/60*'Settings'!$B$4,2),""))</f>
        <v/>
      </c>
      <c r="X101" s="34">
        <f>IFERROR(IF(A101="","",IF(COUNTIF($A$6:$A$305,A101)&gt;1,"Duplicate Move ID",IF(OR(B101="",C101="",D101="",E101="",F101="",G101="",H101="",I101="",L101=""),"Missing Required Input",IF(OR(COUNTIF('Assets'!$K$5:$K$104,H101)=0,COUNTIF('Assets'!$K$5:$K$104,I101)=0),"Unknown Location",IF(H101=I101,"Origin Equals Destination",IF(AND(OR(L101="Assigned",L101="In Progress",L101="Held",L101="Completed"),OR(J101="",K101="",M101="")),"Missing Assignment Details",IF(AND(OR(L101="In Progress",L101="Held",L101="Completed"),N101=""),"Missing Start Time",IF(AND(L101="Completed",O101=""),"Missing Completion Time",IF(AND(M101&lt;&gt;"",B101&lt;&gt;"",M101&lt;B101),"Check Assigned Time",IF(AND(N101&lt;&gt;"",M101&lt;&gt;"",N101&lt;M101),"Check Start Time",IF(AND(O101&lt;&gt;"",N101&lt;&gt;"",O101&lt;N101),"Check Completion Time",IF(AND(L101="Held",OR(U101="",U101="None")),"Missing Delay Reason",IF(OR(AND(J101&lt;&gt;"",COUNTIF('Assets'!$F$5:$F$104,J101)=0),AND(K101&lt;&gt;"",COUNTIF('Assets'!$A$5:$A$104,K101)=0)),"Unknown Resource","OK")))))))))))))),"Check Formula")</f>
        <v/>
      </c>
    </row>
    <row r="102" ht="22" customHeight="1">
      <c r="A102" s="24" t="n"/>
      <c r="B102" s="53" t="n"/>
      <c r="C102" s="26" t="n"/>
      <c r="D102" s="26" t="n"/>
      <c r="E102" s="24" t="n"/>
      <c r="F102" s="26" t="n"/>
      <c r="G102" s="26" t="n"/>
      <c r="H102" s="26" t="n"/>
      <c r="I102" s="26" t="n"/>
      <c r="J102" s="26" t="n"/>
      <c r="K102" s="26" t="n"/>
      <c r="L102" s="26" t="n"/>
      <c r="M102" s="53" t="n"/>
      <c r="N102" s="53" t="n"/>
      <c r="O102" s="53" t="n"/>
      <c r="P102" s="27">
        <f>IF(OR(A102="",B102=""),"",IF(M102&lt;&gt;"",IFERROR(ROUND((M102-B102)*1440,0),""),IF(OR(L102="Requested",L102="Assigned",L102="In Progress",L102="Held"),IFERROR(ROUND((NOW()-B102)*1440,0),""),"")))</f>
        <v/>
      </c>
      <c r="Q102" s="27">
        <f>IF(OR(A102="",N102=""),"",IF(O102&lt;&gt;"",IFERROR(ROUND((O102-N102)*1440,0),""),IF(OR(L102="In Progress",L102="Held"),IFERROR(ROUND((NOW()-N102)*1440,0),""),"")))</f>
        <v/>
      </c>
      <c r="R102" s="27">
        <f>IF(OR(A102="",B102=""),"",IF(O102&lt;&gt;"",IFERROR(ROUND((O102-B102)*1440,0),""),IF(L102="Canceled","",IF(OR(L102="Requested",L102="Assigned",L102="In Progress",L102="Held"),IFERROR(ROUND((NOW()-B102)*1440,0),""),""))))</f>
        <v/>
      </c>
      <c r="S102" s="27">
        <f>IF(A102="","",IFERROR(VLOOKUP(C102,'Settings'!$A$11:$B$14,2,FALSE),""))</f>
        <v/>
      </c>
      <c r="T102" s="28">
        <f>IF(A102="","",IF(L102="Canceled","N/A",IF(OR(L102="",R102="",S102=""),"",IF(R102&lt;=S102,IF(L102="Completed","Met","Open - On Track"),IF(L102="Completed","Missed","Open - Overdue")))))</f>
        <v/>
      </c>
      <c r="U102" s="26" t="n"/>
      <c r="V102" s="26" t="n"/>
      <c r="W102" s="54">
        <f>IF(OR(A102="",Q102=""),"",IFERROR(ROUND(Q102/60*'Settings'!$B$4,2),""))</f>
        <v/>
      </c>
      <c r="X102" s="28">
        <f>IFERROR(IF(A102="","",IF(COUNTIF($A$6:$A$305,A102)&gt;1,"Duplicate Move ID",IF(OR(B102="",C102="",D102="",E102="",F102="",G102="",H102="",I102="",L102=""),"Missing Required Input",IF(OR(COUNTIF('Assets'!$K$5:$K$104,H102)=0,COUNTIF('Assets'!$K$5:$K$104,I102)=0),"Unknown Location",IF(H102=I102,"Origin Equals Destination",IF(AND(OR(L102="Assigned",L102="In Progress",L102="Held",L102="Completed"),OR(J102="",K102="",M102="")),"Missing Assignment Details",IF(AND(OR(L102="In Progress",L102="Held",L102="Completed"),N102=""),"Missing Start Time",IF(AND(L102="Completed",O102=""),"Missing Completion Time",IF(AND(M102&lt;&gt;"",B102&lt;&gt;"",M102&lt;B102),"Check Assigned Time",IF(AND(N102&lt;&gt;"",M102&lt;&gt;"",N102&lt;M102),"Check Start Time",IF(AND(O102&lt;&gt;"",N102&lt;&gt;"",O102&lt;N102),"Check Completion Time",IF(AND(L102="Held",OR(U102="",U102="None")),"Missing Delay Reason",IF(OR(AND(J102&lt;&gt;"",COUNTIF('Assets'!$F$5:$F$104,J102)=0),AND(K102&lt;&gt;"",COUNTIF('Assets'!$A$5:$A$104,K102)=0)),"Unknown Resource","OK")))))))))))))),"Check Formula")</f>
        <v/>
      </c>
    </row>
    <row r="103" ht="22" customHeight="1">
      <c r="A103" s="30" t="n"/>
      <c r="B103" s="55" t="n"/>
      <c r="C103" s="32" t="n"/>
      <c r="D103" s="32" t="n"/>
      <c r="E103" s="30" t="n"/>
      <c r="F103" s="32" t="n"/>
      <c r="G103" s="32" t="n"/>
      <c r="H103" s="32" t="n"/>
      <c r="I103" s="32" t="n"/>
      <c r="J103" s="32" t="n"/>
      <c r="K103" s="32" t="n"/>
      <c r="L103" s="32" t="n"/>
      <c r="M103" s="55" t="n"/>
      <c r="N103" s="55" t="n"/>
      <c r="O103" s="55" t="n"/>
      <c r="P103" s="33">
        <f>IF(OR(A103="",B103=""),"",IF(M103&lt;&gt;"",IFERROR(ROUND((M103-B103)*1440,0),""),IF(OR(L103="Requested",L103="Assigned",L103="In Progress",L103="Held"),IFERROR(ROUND((NOW()-B103)*1440,0),""),"")))</f>
        <v/>
      </c>
      <c r="Q103" s="33">
        <f>IF(OR(A103="",N103=""),"",IF(O103&lt;&gt;"",IFERROR(ROUND((O103-N103)*1440,0),""),IF(OR(L103="In Progress",L103="Held"),IFERROR(ROUND((NOW()-N103)*1440,0),""),"")))</f>
        <v/>
      </c>
      <c r="R103" s="33">
        <f>IF(OR(A103="",B103=""),"",IF(O103&lt;&gt;"",IFERROR(ROUND((O103-B103)*1440,0),""),IF(L103="Canceled","",IF(OR(L103="Requested",L103="Assigned",L103="In Progress",L103="Held"),IFERROR(ROUND((NOW()-B103)*1440,0),""),""))))</f>
        <v/>
      </c>
      <c r="S103" s="33">
        <f>IF(A103="","",IFERROR(VLOOKUP(C103,'Settings'!$A$11:$B$14,2,FALSE),""))</f>
        <v/>
      </c>
      <c r="T103" s="34">
        <f>IF(A103="","",IF(L103="Canceled","N/A",IF(OR(L103="",R103="",S103=""),"",IF(R103&lt;=S103,IF(L103="Completed","Met","Open - On Track"),IF(L103="Completed","Missed","Open - Overdue")))))</f>
        <v/>
      </c>
      <c r="U103" s="32" t="n"/>
      <c r="V103" s="32" t="n"/>
      <c r="W103" s="56">
        <f>IF(OR(A103="",Q103=""),"",IFERROR(ROUND(Q103/60*'Settings'!$B$4,2),""))</f>
        <v/>
      </c>
      <c r="X103" s="34">
        <f>IFERROR(IF(A103="","",IF(COUNTIF($A$6:$A$305,A103)&gt;1,"Duplicate Move ID",IF(OR(B103="",C103="",D103="",E103="",F103="",G103="",H103="",I103="",L103=""),"Missing Required Input",IF(OR(COUNTIF('Assets'!$K$5:$K$104,H103)=0,COUNTIF('Assets'!$K$5:$K$104,I103)=0),"Unknown Location",IF(H103=I103,"Origin Equals Destination",IF(AND(OR(L103="Assigned",L103="In Progress",L103="Held",L103="Completed"),OR(J103="",K103="",M103="")),"Missing Assignment Details",IF(AND(OR(L103="In Progress",L103="Held",L103="Completed"),N103=""),"Missing Start Time",IF(AND(L103="Completed",O103=""),"Missing Completion Time",IF(AND(M103&lt;&gt;"",B103&lt;&gt;"",M103&lt;B103),"Check Assigned Time",IF(AND(N103&lt;&gt;"",M103&lt;&gt;"",N103&lt;M103),"Check Start Time",IF(AND(O103&lt;&gt;"",N103&lt;&gt;"",O103&lt;N103),"Check Completion Time",IF(AND(L103="Held",OR(U103="",U103="None")),"Missing Delay Reason",IF(OR(AND(J103&lt;&gt;"",COUNTIF('Assets'!$F$5:$F$104,J103)=0),AND(K103&lt;&gt;"",COUNTIF('Assets'!$A$5:$A$104,K103)=0)),"Unknown Resource","OK")))))))))))))),"Check Formula")</f>
        <v/>
      </c>
    </row>
    <row r="104" ht="22" customHeight="1">
      <c r="A104" s="24" t="n"/>
      <c r="B104" s="53" t="n"/>
      <c r="C104" s="26" t="n"/>
      <c r="D104" s="26" t="n"/>
      <c r="E104" s="24" t="n"/>
      <c r="F104" s="26" t="n"/>
      <c r="G104" s="26" t="n"/>
      <c r="H104" s="26" t="n"/>
      <c r="I104" s="26" t="n"/>
      <c r="J104" s="26" t="n"/>
      <c r="K104" s="26" t="n"/>
      <c r="L104" s="26" t="n"/>
      <c r="M104" s="53" t="n"/>
      <c r="N104" s="53" t="n"/>
      <c r="O104" s="53" t="n"/>
      <c r="P104" s="27">
        <f>IF(OR(A104="",B104=""),"",IF(M104&lt;&gt;"",IFERROR(ROUND((M104-B104)*1440,0),""),IF(OR(L104="Requested",L104="Assigned",L104="In Progress",L104="Held"),IFERROR(ROUND((NOW()-B104)*1440,0),""),"")))</f>
        <v/>
      </c>
      <c r="Q104" s="27">
        <f>IF(OR(A104="",N104=""),"",IF(O104&lt;&gt;"",IFERROR(ROUND((O104-N104)*1440,0),""),IF(OR(L104="In Progress",L104="Held"),IFERROR(ROUND((NOW()-N104)*1440,0),""),"")))</f>
        <v/>
      </c>
      <c r="R104" s="27">
        <f>IF(OR(A104="",B104=""),"",IF(O104&lt;&gt;"",IFERROR(ROUND((O104-B104)*1440,0),""),IF(L104="Canceled","",IF(OR(L104="Requested",L104="Assigned",L104="In Progress",L104="Held"),IFERROR(ROUND((NOW()-B104)*1440,0),""),""))))</f>
        <v/>
      </c>
      <c r="S104" s="27">
        <f>IF(A104="","",IFERROR(VLOOKUP(C104,'Settings'!$A$11:$B$14,2,FALSE),""))</f>
        <v/>
      </c>
      <c r="T104" s="28">
        <f>IF(A104="","",IF(L104="Canceled","N/A",IF(OR(L104="",R104="",S104=""),"",IF(R104&lt;=S104,IF(L104="Completed","Met","Open - On Track"),IF(L104="Completed","Missed","Open - Overdue")))))</f>
        <v/>
      </c>
      <c r="U104" s="26" t="n"/>
      <c r="V104" s="26" t="n"/>
      <c r="W104" s="54">
        <f>IF(OR(A104="",Q104=""),"",IFERROR(ROUND(Q104/60*'Settings'!$B$4,2),""))</f>
        <v/>
      </c>
      <c r="X104" s="28">
        <f>IFERROR(IF(A104="","",IF(COUNTIF($A$6:$A$305,A104)&gt;1,"Duplicate Move ID",IF(OR(B104="",C104="",D104="",E104="",F104="",G104="",H104="",I104="",L104=""),"Missing Required Input",IF(OR(COUNTIF('Assets'!$K$5:$K$104,H104)=0,COUNTIF('Assets'!$K$5:$K$104,I104)=0),"Unknown Location",IF(H104=I104,"Origin Equals Destination",IF(AND(OR(L104="Assigned",L104="In Progress",L104="Held",L104="Completed"),OR(J104="",K104="",M104="")),"Missing Assignment Details",IF(AND(OR(L104="In Progress",L104="Held",L104="Completed"),N104=""),"Missing Start Time",IF(AND(L104="Completed",O104=""),"Missing Completion Time",IF(AND(M104&lt;&gt;"",B104&lt;&gt;"",M104&lt;B104),"Check Assigned Time",IF(AND(N104&lt;&gt;"",M104&lt;&gt;"",N104&lt;M104),"Check Start Time",IF(AND(O104&lt;&gt;"",N104&lt;&gt;"",O104&lt;N104),"Check Completion Time",IF(AND(L104="Held",OR(U104="",U104="None")),"Missing Delay Reason",IF(OR(AND(J104&lt;&gt;"",COUNTIF('Assets'!$F$5:$F$104,J104)=0),AND(K104&lt;&gt;"",COUNTIF('Assets'!$A$5:$A$104,K104)=0)),"Unknown Resource","OK")))))))))))))),"Check Formula")</f>
        <v/>
      </c>
    </row>
    <row r="105" ht="22" customHeight="1">
      <c r="A105" s="30" t="n"/>
      <c r="B105" s="55" t="n"/>
      <c r="C105" s="32" t="n"/>
      <c r="D105" s="32" t="n"/>
      <c r="E105" s="30" t="n"/>
      <c r="F105" s="32" t="n"/>
      <c r="G105" s="32" t="n"/>
      <c r="H105" s="32" t="n"/>
      <c r="I105" s="32" t="n"/>
      <c r="J105" s="32" t="n"/>
      <c r="K105" s="32" t="n"/>
      <c r="L105" s="32" t="n"/>
      <c r="M105" s="55" t="n"/>
      <c r="N105" s="55" t="n"/>
      <c r="O105" s="55" t="n"/>
      <c r="P105" s="33">
        <f>IF(OR(A105="",B105=""),"",IF(M105&lt;&gt;"",IFERROR(ROUND((M105-B105)*1440,0),""),IF(OR(L105="Requested",L105="Assigned",L105="In Progress",L105="Held"),IFERROR(ROUND((NOW()-B105)*1440,0),""),"")))</f>
        <v/>
      </c>
      <c r="Q105" s="33">
        <f>IF(OR(A105="",N105=""),"",IF(O105&lt;&gt;"",IFERROR(ROUND((O105-N105)*1440,0),""),IF(OR(L105="In Progress",L105="Held"),IFERROR(ROUND((NOW()-N105)*1440,0),""),"")))</f>
        <v/>
      </c>
      <c r="R105" s="33">
        <f>IF(OR(A105="",B105=""),"",IF(O105&lt;&gt;"",IFERROR(ROUND((O105-B105)*1440,0),""),IF(L105="Canceled","",IF(OR(L105="Requested",L105="Assigned",L105="In Progress",L105="Held"),IFERROR(ROUND((NOW()-B105)*1440,0),""),""))))</f>
        <v/>
      </c>
      <c r="S105" s="33">
        <f>IF(A105="","",IFERROR(VLOOKUP(C105,'Settings'!$A$11:$B$14,2,FALSE),""))</f>
        <v/>
      </c>
      <c r="T105" s="34">
        <f>IF(A105="","",IF(L105="Canceled","N/A",IF(OR(L105="",R105="",S105=""),"",IF(R105&lt;=S105,IF(L105="Completed","Met","Open - On Track"),IF(L105="Completed","Missed","Open - Overdue")))))</f>
        <v/>
      </c>
      <c r="U105" s="32" t="n"/>
      <c r="V105" s="32" t="n"/>
      <c r="W105" s="56">
        <f>IF(OR(A105="",Q105=""),"",IFERROR(ROUND(Q105/60*'Settings'!$B$4,2),""))</f>
        <v/>
      </c>
      <c r="X105" s="34">
        <f>IFERROR(IF(A105="","",IF(COUNTIF($A$6:$A$305,A105)&gt;1,"Duplicate Move ID",IF(OR(B105="",C105="",D105="",E105="",F105="",G105="",H105="",I105="",L105=""),"Missing Required Input",IF(OR(COUNTIF('Assets'!$K$5:$K$104,H105)=0,COUNTIF('Assets'!$K$5:$K$104,I105)=0),"Unknown Location",IF(H105=I105,"Origin Equals Destination",IF(AND(OR(L105="Assigned",L105="In Progress",L105="Held",L105="Completed"),OR(J105="",K105="",M105="")),"Missing Assignment Details",IF(AND(OR(L105="In Progress",L105="Held",L105="Completed"),N105=""),"Missing Start Time",IF(AND(L105="Completed",O105=""),"Missing Completion Time",IF(AND(M105&lt;&gt;"",B105&lt;&gt;"",M105&lt;B105),"Check Assigned Time",IF(AND(N105&lt;&gt;"",M105&lt;&gt;"",N105&lt;M105),"Check Start Time",IF(AND(O105&lt;&gt;"",N105&lt;&gt;"",O105&lt;N105),"Check Completion Time",IF(AND(L105="Held",OR(U105="",U105="None")),"Missing Delay Reason",IF(OR(AND(J105&lt;&gt;"",COUNTIF('Assets'!$F$5:$F$104,J105)=0),AND(K105&lt;&gt;"",COUNTIF('Assets'!$A$5:$A$104,K105)=0)),"Unknown Resource","OK")))))))))))))),"Check Formula")</f>
        <v/>
      </c>
    </row>
    <row r="106" ht="22" customHeight="1">
      <c r="A106" s="24" t="n"/>
      <c r="B106" s="53" t="n"/>
      <c r="C106" s="26" t="n"/>
      <c r="D106" s="26" t="n"/>
      <c r="E106" s="24" t="n"/>
      <c r="F106" s="26" t="n"/>
      <c r="G106" s="26" t="n"/>
      <c r="H106" s="26" t="n"/>
      <c r="I106" s="26" t="n"/>
      <c r="J106" s="26" t="n"/>
      <c r="K106" s="26" t="n"/>
      <c r="L106" s="26" t="n"/>
      <c r="M106" s="53" t="n"/>
      <c r="N106" s="53" t="n"/>
      <c r="O106" s="53" t="n"/>
      <c r="P106" s="27">
        <f>IF(OR(A106="",B106=""),"",IF(M106&lt;&gt;"",IFERROR(ROUND((M106-B106)*1440,0),""),IF(OR(L106="Requested",L106="Assigned",L106="In Progress",L106="Held"),IFERROR(ROUND((NOW()-B106)*1440,0),""),"")))</f>
        <v/>
      </c>
      <c r="Q106" s="27">
        <f>IF(OR(A106="",N106=""),"",IF(O106&lt;&gt;"",IFERROR(ROUND((O106-N106)*1440,0),""),IF(OR(L106="In Progress",L106="Held"),IFERROR(ROUND((NOW()-N106)*1440,0),""),"")))</f>
        <v/>
      </c>
      <c r="R106" s="27">
        <f>IF(OR(A106="",B106=""),"",IF(O106&lt;&gt;"",IFERROR(ROUND((O106-B106)*1440,0),""),IF(L106="Canceled","",IF(OR(L106="Requested",L106="Assigned",L106="In Progress",L106="Held"),IFERROR(ROUND((NOW()-B106)*1440,0),""),""))))</f>
        <v/>
      </c>
      <c r="S106" s="27">
        <f>IF(A106="","",IFERROR(VLOOKUP(C106,'Settings'!$A$11:$B$14,2,FALSE),""))</f>
        <v/>
      </c>
      <c r="T106" s="28">
        <f>IF(A106="","",IF(L106="Canceled","N/A",IF(OR(L106="",R106="",S106=""),"",IF(R106&lt;=S106,IF(L106="Completed","Met","Open - On Track"),IF(L106="Completed","Missed","Open - Overdue")))))</f>
        <v/>
      </c>
      <c r="U106" s="26" t="n"/>
      <c r="V106" s="26" t="n"/>
      <c r="W106" s="54">
        <f>IF(OR(A106="",Q106=""),"",IFERROR(ROUND(Q106/60*'Settings'!$B$4,2),""))</f>
        <v/>
      </c>
      <c r="X106" s="28">
        <f>IFERROR(IF(A106="","",IF(COUNTIF($A$6:$A$305,A106)&gt;1,"Duplicate Move ID",IF(OR(B106="",C106="",D106="",E106="",F106="",G106="",H106="",I106="",L106=""),"Missing Required Input",IF(OR(COUNTIF('Assets'!$K$5:$K$104,H106)=0,COUNTIF('Assets'!$K$5:$K$104,I106)=0),"Unknown Location",IF(H106=I106,"Origin Equals Destination",IF(AND(OR(L106="Assigned",L106="In Progress",L106="Held",L106="Completed"),OR(J106="",K106="",M106="")),"Missing Assignment Details",IF(AND(OR(L106="In Progress",L106="Held",L106="Completed"),N106=""),"Missing Start Time",IF(AND(L106="Completed",O106=""),"Missing Completion Time",IF(AND(M106&lt;&gt;"",B106&lt;&gt;"",M106&lt;B106),"Check Assigned Time",IF(AND(N106&lt;&gt;"",M106&lt;&gt;"",N106&lt;M106),"Check Start Time",IF(AND(O106&lt;&gt;"",N106&lt;&gt;"",O106&lt;N106),"Check Completion Time",IF(AND(L106="Held",OR(U106="",U106="None")),"Missing Delay Reason",IF(OR(AND(J106&lt;&gt;"",COUNTIF('Assets'!$F$5:$F$104,J106)=0),AND(K106&lt;&gt;"",COUNTIF('Assets'!$A$5:$A$104,K106)=0)),"Unknown Resource","OK")))))))))))))),"Check Formula")</f>
        <v/>
      </c>
    </row>
    <row r="107" ht="22" customHeight="1">
      <c r="A107" s="30" t="n"/>
      <c r="B107" s="55" t="n"/>
      <c r="C107" s="32" t="n"/>
      <c r="D107" s="32" t="n"/>
      <c r="E107" s="30" t="n"/>
      <c r="F107" s="32" t="n"/>
      <c r="G107" s="32" t="n"/>
      <c r="H107" s="32" t="n"/>
      <c r="I107" s="32" t="n"/>
      <c r="J107" s="32" t="n"/>
      <c r="K107" s="32" t="n"/>
      <c r="L107" s="32" t="n"/>
      <c r="M107" s="55" t="n"/>
      <c r="N107" s="55" t="n"/>
      <c r="O107" s="55" t="n"/>
      <c r="P107" s="33">
        <f>IF(OR(A107="",B107=""),"",IF(M107&lt;&gt;"",IFERROR(ROUND((M107-B107)*1440,0),""),IF(OR(L107="Requested",L107="Assigned",L107="In Progress",L107="Held"),IFERROR(ROUND((NOW()-B107)*1440,0),""),"")))</f>
        <v/>
      </c>
      <c r="Q107" s="33">
        <f>IF(OR(A107="",N107=""),"",IF(O107&lt;&gt;"",IFERROR(ROUND((O107-N107)*1440,0),""),IF(OR(L107="In Progress",L107="Held"),IFERROR(ROUND((NOW()-N107)*1440,0),""),"")))</f>
        <v/>
      </c>
      <c r="R107" s="33">
        <f>IF(OR(A107="",B107=""),"",IF(O107&lt;&gt;"",IFERROR(ROUND((O107-B107)*1440,0),""),IF(L107="Canceled","",IF(OR(L107="Requested",L107="Assigned",L107="In Progress",L107="Held"),IFERROR(ROUND((NOW()-B107)*1440,0),""),""))))</f>
        <v/>
      </c>
      <c r="S107" s="33">
        <f>IF(A107="","",IFERROR(VLOOKUP(C107,'Settings'!$A$11:$B$14,2,FALSE),""))</f>
        <v/>
      </c>
      <c r="T107" s="34">
        <f>IF(A107="","",IF(L107="Canceled","N/A",IF(OR(L107="",R107="",S107=""),"",IF(R107&lt;=S107,IF(L107="Completed","Met","Open - On Track"),IF(L107="Completed","Missed","Open - Overdue")))))</f>
        <v/>
      </c>
      <c r="U107" s="32" t="n"/>
      <c r="V107" s="32" t="n"/>
      <c r="W107" s="56">
        <f>IF(OR(A107="",Q107=""),"",IFERROR(ROUND(Q107/60*'Settings'!$B$4,2),""))</f>
        <v/>
      </c>
      <c r="X107" s="34">
        <f>IFERROR(IF(A107="","",IF(COUNTIF($A$6:$A$305,A107)&gt;1,"Duplicate Move ID",IF(OR(B107="",C107="",D107="",E107="",F107="",G107="",H107="",I107="",L107=""),"Missing Required Input",IF(OR(COUNTIF('Assets'!$K$5:$K$104,H107)=0,COUNTIF('Assets'!$K$5:$K$104,I107)=0),"Unknown Location",IF(H107=I107,"Origin Equals Destination",IF(AND(OR(L107="Assigned",L107="In Progress",L107="Held",L107="Completed"),OR(J107="",K107="",M107="")),"Missing Assignment Details",IF(AND(OR(L107="In Progress",L107="Held",L107="Completed"),N107=""),"Missing Start Time",IF(AND(L107="Completed",O107=""),"Missing Completion Time",IF(AND(M107&lt;&gt;"",B107&lt;&gt;"",M107&lt;B107),"Check Assigned Time",IF(AND(N107&lt;&gt;"",M107&lt;&gt;"",N107&lt;M107),"Check Start Time",IF(AND(O107&lt;&gt;"",N107&lt;&gt;"",O107&lt;N107),"Check Completion Time",IF(AND(L107="Held",OR(U107="",U107="None")),"Missing Delay Reason",IF(OR(AND(J107&lt;&gt;"",COUNTIF('Assets'!$F$5:$F$104,J107)=0),AND(K107&lt;&gt;"",COUNTIF('Assets'!$A$5:$A$104,K107)=0)),"Unknown Resource","OK")))))))))))))),"Check Formula")</f>
        <v/>
      </c>
    </row>
    <row r="108" ht="22" customHeight="1">
      <c r="A108" s="24" t="n"/>
      <c r="B108" s="53" t="n"/>
      <c r="C108" s="26" t="n"/>
      <c r="D108" s="26" t="n"/>
      <c r="E108" s="24" t="n"/>
      <c r="F108" s="26" t="n"/>
      <c r="G108" s="26" t="n"/>
      <c r="H108" s="26" t="n"/>
      <c r="I108" s="26" t="n"/>
      <c r="J108" s="26" t="n"/>
      <c r="K108" s="26" t="n"/>
      <c r="L108" s="26" t="n"/>
      <c r="M108" s="53" t="n"/>
      <c r="N108" s="53" t="n"/>
      <c r="O108" s="53" t="n"/>
      <c r="P108" s="27">
        <f>IF(OR(A108="",B108=""),"",IF(M108&lt;&gt;"",IFERROR(ROUND((M108-B108)*1440,0),""),IF(OR(L108="Requested",L108="Assigned",L108="In Progress",L108="Held"),IFERROR(ROUND((NOW()-B108)*1440,0),""),"")))</f>
        <v/>
      </c>
      <c r="Q108" s="27">
        <f>IF(OR(A108="",N108=""),"",IF(O108&lt;&gt;"",IFERROR(ROUND((O108-N108)*1440,0),""),IF(OR(L108="In Progress",L108="Held"),IFERROR(ROUND((NOW()-N108)*1440,0),""),"")))</f>
        <v/>
      </c>
      <c r="R108" s="27">
        <f>IF(OR(A108="",B108=""),"",IF(O108&lt;&gt;"",IFERROR(ROUND((O108-B108)*1440,0),""),IF(L108="Canceled","",IF(OR(L108="Requested",L108="Assigned",L108="In Progress",L108="Held"),IFERROR(ROUND((NOW()-B108)*1440,0),""),""))))</f>
        <v/>
      </c>
      <c r="S108" s="27">
        <f>IF(A108="","",IFERROR(VLOOKUP(C108,'Settings'!$A$11:$B$14,2,FALSE),""))</f>
        <v/>
      </c>
      <c r="T108" s="28">
        <f>IF(A108="","",IF(L108="Canceled","N/A",IF(OR(L108="",R108="",S108=""),"",IF(R108&lt;=S108,IF(L108="Completed","Met","Open - On Track"),IF(L108="Completed","Missed","Open - Overdue")))))</f>
        <v/>
      </c>
      <c r="U108" s="26" t="n"/>
      <c r="V108" s="26" t="n"/>
      <c r="W108" s="54">
        <f>IF(OR(A108="",Q108=""),"",IFERROR(ROUND(Q108/60*'Settings'!$B$4,2),""))</f>
        <v/>
      </c>
      <c r="X108" s="28">
        <f>IFERROR(IF(A108="","",IF(COUNTIF($A$6:$A$305,A108)&gt;1,"Duplicate Move ID",IF(OR(B108="",C108="",D108="",E108="",F108="",G108="",H108="",I108="",L108=""),"Missing Required Input",IF(OR(COUNTIF('Assets'!$K$5:$K$104,H108)=0,COUNTIF('Assets'!$K$5:$K$104,I108)=0),"Unknown Location",IF(H108=I108,"Origin Equals Destination",IF(AND(OR(L108="Assigned",L108="In Progress",L108="Held",L108="Completed"),OR(J108="",K108="",M108="")),"Missing Assignment Details",IF(AND(OR(L108="In Progress",L108="Held",L108="Completed"),N108=""),"Missing Start Time",IF(AND(L108="Completed",O108=""),"Missing Completion Time",IF(AND(M108&lt;&gt;"",B108&lt;&gt;"",M108&lt;B108),"Check Assigned Time",IF(AND(N108&lt;&gt;"",M108&lt;&gt;"",N108&lt;M108),"Check Start Time",IF(AND(O108&lt;&gt;"",N108&lt;&gt;"",O108&lt;N108),"Check Completion Time",IF(AND(L108="Held",OR(U108="",U108="None")),"Missing Delay Reason",IF(OR(AND(J108&lt;&gt;"",COUNTIF('Assets'!$F$5:$F$104,J108)=0),AND(K108&lt;&gt;"",COUNTIF('Assets'!$A$5:$A$104,K108)=0)),"Unknown Resource","OK")))))))))))))),"Check Formula")</f>
        <v/>
      </c>
    </row>
    <row r="109" ht="22" customHeight="1">
      <c r="A109" s="30" t="n"/>
      <c r="B109" s="55" t="n"/>
      <c r="C109" s="32" t="n"/>
      <c r="D109" s="32" t="n"/>
      <c r="E109" s="30" t="n"/>
      <c r="F109" s="32" t="n"/>
      <c r="G109" s="32" t="n"/>
      <c r="H109" s="32" t="n"/>
      <c r="I109" s="32" t="n"/>
      <c r="J109" s="32" t="n"/>
      <c r="K109" s="32" t="n"/>
      <c r="L109" s="32" t="n"/>
      <c r="M109" s="55" t="n"/>
      <c r="N109" s="55" t="n"/>
      <c r="O109" s="55" t="n"/>
      <c r="P109" s="33">
        <f>IF(OR(A109="",B109=""),"",IF(M109&lt;&gt;"",IFERROR(ROUND((M109-B109)*1440,0),""),IF(OR(L109="Requested",L109="Assigned",L109="In Progress",L109="Held"),IFERROR(ROUND((NOW()-B109)*1440,0),""),"")))</f>
        <v/>
      </c>
      <c r="Q109" s="33">
        <f>IF(OR(A109="",N109=""),"",IF(O109&lt;&gt;"",IFERROR(ROUND((O109-N109)*1440,0),""),IF(OR(L109="In Progress",L109="Held"),IFERROR(ROUND((NOW()-N109)*1440,0),""),"")))</f>
        <v/>
      </c>
      <c r="R109" s="33">
        <f>IF(OR(A109="",B109=""),"",IF(O109&lt;&gt;"",IFERROR(ROUND((O109-B109)*1440,0),""),IF(L109="Canceled","",IF(OR(L109="Requested",L109="Assigned",L109="In Progress",L109="Held"),IFERROR(ROUND((NOW()-B109)*1440,0),""),""))))</f>
        <v/>
      </c>
      <c r="S109" s="33">
        <f>IF(A109="","",IFERROR(VLOOKUP(C109,'Settings'!$A$11:$B$14,2,FALSE),""))</f>
        <v/>
      </c>
      <c r="T109" s="34">
        <f>IF(A109="","",IF(L109="Canceled","N/A",IF(OR(L109="",R109="",S109=""),"",IF(R109&lt;=S109,IF(L109="Completed","Met","Open - On Track"),IF(L109="Completed","Missed","Open - Overdue")))))</f>
        <v/>
      </c>
      <c r="U109" s="32" t="n"/>
      <c r="V109" s="32" t="n"/>
      <c r="W109" s="56">
        <f>IF(OR(A109="",Q109=""),"",IFERROR(ROUND(Q109/60*'Settings'!$B$4,2),""))</f>
        <v/>
      </c>
      <c r="X109" s="34">
        <f>IFERROR(IF(A109="","",IF(COUNTIF($A$6:$A$305,A109)&gt;1,"Duplicate Move ID",IF(OR(B109="",C109="",D109="",E109="",F109="",G109="",H109="",I109="",L109=""),"Missing Required Input",IF(OR(COUNTIF('Assets'!$K$5:$K$104,H109)=0,COUNTIF('Assets'!$K$5:$K$104,I109)=0),"Unknown Location",IF(H109=I109,"Origin Equals Destination",IF(AND(OR(L109="Assigned",L109="In Progress",L109="Held",L109="Completed"),OR(J109="",K109="",M109="")),"Missing Assignment Details",IF(AND(OR(L109="In Progress",L109="Held",L109="Completed"),N109=""),"Missing Start Time",IF(AND(L109="Completed",O109=""),"Missing Completion Time",IF(AND(M109&lt;&gt;"",B109&lt;&gt;"",M109&lt;B109),"Check Assigned Time",IF(AND(N109&lt;&gt;"",M109&lt;&gt;"",N109&lt;M109),"Check Start Time",IF(AND(O109&lt;&gt;"",N109&lt;&gt;"",O109&lt;N109),"Check Completion Time",IF(AND(L109="Held",OR(U109="",U109="None")),"Missing Delay Reason",IF(OR(AND(J109&lt;&gt;"",COUNTIF('Assets'!$F$5:$F$104,J109)=0),AND(K109&lt;&gt;"",COUNTIF('Assets'!$A$5:$A$104,K109)=0)),"Unknown Resource","OK")))))))))))))),"Check Formula")</f>
        <v/>
      </c>
    </row>
    <row r="110" ht="22" customHeight="1">
      <c r="A110" s="24" t="n"/>
      <c r="B110" s="53" t="n"/>
      <c r="C110" s="26" t="n"/>
      <c r="D110" s="26" t="n"/>
      <c r="E110" s="24" t="n"/>
      <c r="F110" s="26" t="n"/>
      <c r="G110" s="26" t="n"/>
      <c r="H110" s="26" t="n"/>
      <c r="I110" s="26" t="n"/>
      <c r="J110" s="26" t="n"/>
      <c r="K110" s="26" t="n"/>
      <c r="L110" s="26" t="n"/>
      <c r="M110" s="53" t="n"/>
      <c r="N110" s="53" t="n"/>
      <c r="O110" s="53" t="n"/>
      <c r="P110" s="27">
        <f>IF(OR(A110="",B110=""),"",IF(M110&lt;&gt;"",IFERROR(ROUND((M110-B110)*1440,0),""),IF(OR(L110="Requested",L110="Assigned",L110="In Progress",L110="Held"),IFERROR(ROUND((NOW()-B110)*1440,0),""),"")))</f>
        <v/>
      </c>
      <c r="Q110" s="27">
        <f>IF(OR(A110="",N110=""),"",IF(O110&lt;&gt;"",IFERROR(ROUND((O110-N110)*1440,0),""),IF(OR(L110="In Progress",L110="Held"),IFERROR(ROUND((NOW()-N110)*1440,0),""),"")))</f>
        <v/>
      </c>
      <c r="R110" s="27">
        <f>IF(OR(A110="",B110=""),"",IF(O110&lt;&gt;"",IFERROR(ROUND((O110-B110)*1440,0),""),IF(L110="Canceled","",IF(OR(L110="Requested",L110="Assigned",L110="In Progress",L110="Held"),IFERROR(ROUND((NOW()-B110)*1440,0),""),""))))</f>
        <v/>
      </c>
      <c r="S110" s="27">
        <f>IF(A110="","",IFERROR(VLOOKUP(C110,'Settings'!$A$11:$B$14,2,FALSE),""))</f>
        <v/>
      </c>
      <c r="T110" s="28">
        <f>IF(A110="","",IF(L110="Canceled","N/A",IF(OR(L110="",R110="",S110=""),"",IF(R110&lt;=S110,IF(L110="Completed","Met","Open - On Track"),IF(L110="Completed","Missed","Open - Overdue")))))</f>
        <v/>
      </c>
      <c r="U110" s="26" t="n"/>
      <c r="V110" s="26" t="n"/>
      <c r="W110" s="54">
        <f>IF(OR(A110="",Q110=""),"",IFERROR(ROUND(Q110/60*'Settings'!$B$4,2),""))</f>
        <v/>
      </c>
      <c r="X110" s="28">
        <f>IFERROR(IF(A110="","",IF(COUNTIF($A$6:$A$305,A110)&gt;1,"Duplicate Move ID",IF(OR(B110="",C110="",D110="",E110="",F110="",G110="",H110="",I110="",L110=""),"Missing Required Input",IF(OR(COUNTIF('Assets'!$K$5:$K$104,H110)=0,COUNTIF('Assets'!$K$5:$K$104,I110)=0),"Unknown Location",IF(H110=I110,"Origin Equals Destination",IF(AND(OR(L110="Assigned",L110="In Progress",L110="Held",L110="Completed"),OR(J110="",K110="",M110="")),"Missing Assignment Details",IF(AND(OR(L110="In Progress",L110="Held",L110="Completed"),N110=""),"Missing Start Time",IF(AND(L110="Completed",O110=""),"Missing Completion Time",IF(AND(M110&lt;&gt;"",B110&lt;&gt;"",M110&lt;B110),"Check Assigned Time",IF(AND(N110&lt;&gt;"",M110&lt;&gt;"",N110&lt;M110),"Check Start Time",IF(AND(O110&lt;&gt;"",N110&lt;&gt;"",O110&lt;N110),"Check Completion Time",IF(AND(L110="Held",OR(U110="",U110="None")),"Missing Delay Reason",IF(OR(AND(J110&lt;&gt;"",COUNTIF('Assets'!$F$5:$F$104,J110)=0),AND(K110&lt;&gt;"",COUNTIF('Assets'!$A$5:$A$104,K110)=0)),"Unknown Resource","OK")))))))))))))),"Check Formula")</f>
        <v/>
      </c>
    </row>
    <row r="111" ht="22" customHeight="1">
      <c r="A111" s="30" t="n"/>
      <c r="B111" s="55" t="n"/>
      <c r="C111" s="32" t="n"/>
      <c r="D111" s="32" t="n"/>
      <c r="E111" s="30" t="n"/>
      <c r="F111" s="32" t="n"/>
      <c r="G111" s="32" t="n"/>
      <c r="H111" s="32" t="n"/>
      <c r="I111" s="32" t="n"/>
      <c r="J111" s="32" t="n"/>
      <c r="K111" s="32" t="n"/>
      <c r="L111" s="32" t="n"/>
      <c r="M111" s="55" t="n"/>
      <c r="N111" s="55" t="n"/>
      <c r="O111" s="55" t="n"/>
      <c r="P111" s="33">
        <f>IF(OR(A111="",B111=""),"",IF(M111&lt;&gt;"",IFERROR(ROUND((M111-B111)*1440,0),""),IF(OR(L111="Requested",L111="Assigned",L111="In Progress",L111="Held"),IFERROR(ROUND((NOW()-B111)*1440,0),""),"")))</f>
        <v/>
      </c>
      <c r="Q111" s="33">
        <f>IF(OR(A111="",N111=""),"",IF(O111&lt;&gt;"",IFERROR(ROUND((O111-N111)*1440,0),""),IF(OR(L111="In Progress",L111="Held"),IFERROR(ROUND((NOW()-N111)*1440,0),""),"")))</f>
        <v/>
      </c>
      <c r="R111" s="33">
        <f>IF(OR(A111="",B111=""),"",IF(O111&lt;&gt;"",IFERROR(ROUND((O111-B111)*1440,0),""),IF(L111="Canceled","",IF(OR(L111="Requested",L111="Assigned",L111="In Progress",L111="Held"),IFERROR(ROUND((NOW()-B111)*1440,0),""),""))))</f>
        <v/>
      </c>
      <c r="S111" s="33">
        <f>IF(A111="","",IFERROR(VLOOKUP(C111,'Settings'!$A$11:$B$14,2,FALSE),""))</f>
        <v/>
      </c>
      <c r="T111" s="34">
        <f>IF(A111="","",IF(L111="Canceled","N/A",IF(OR(L111="",R111="",S111=""),"",IF(R111&lt;=S111,IF(L111="Completed","Met","Open - On Track"),IF(L111="Completed","Missed","Open - Overdue")))))</f>
        <v/>
      </c>
      <c r="U111" s="32" t="n"/>
      <c r="V111" s="32" t="n"/>
      <c r="W111" s="56">
        <f>IF(OR(A111="",Q111=""),"",IFERROR(ROUND(Q111/60*'Settings'!$B$4,2),""))</f>
        <v/>
      </c>
      <c r="X111" s="34">
        <f>IFERROR(IF(A111="","",IF(COUNTIF($A$6:$A$305,A111)&gt;1,"Duplicate Move ID",IF(OR(B111="",C111="",D111="",E111="",F111="",G111="",H111="",I111="",L111=""),"Missing Required Input",IF(OR(COUNTIF('Assets'!$K$5:$K$104,H111)=0,COUNTIF('Assets'!$K$5:$K$104,I111)=0),"Unknown Location",IF(H111=I111,"Origin Equals Destination",IF(AND(OR(L111="Assigned",L111="In Progress",L111="Held",L111="Completed"),OR(J111="",K111="",M111="")),"Missing Assignment Details",IF(AND(OR(L111="In Progress",L111="Held",L111="Completed"),N111=""),"Missing Start Time",IF(AND(L111="Completed",O111=""),"Missing Completion Time",IF(AND(M111&lt;&gt;"",B111&lt;&gt;"",M111&lt;B111),"Check Assigned Time",IF(AND(N111&lt;&gt;"",M111&lt;&gt;"",N111&lt;M111),"Check Start Time",IF(AND(O111&lt;&gt;"",N111&lt;&gt;"",O111&lt;N111),"Check Completion Time",IF(AND(L111="Held",OR(U111="",U111="None")),"Missing Delay Reason",IF(OR(AND(J111&lt;&gt;"",COUNTIF('Assets'!$F$5:$F$104,J111)=0),AND(K111&lt;&gt;"",COUNTIF('Assets'!$A$5:$A$104,K111)=0)),"Unknown Resource","OK")))))))))))))),"Check Formula")</f>
        <v/>
      </c>
    </row>
    <row r="112" ht="22" customHeight="1">
      <c r="A112" s="24" t="n"/>
      <c r="B112" s="53" t="n"/>
      <c r="C112" s="26" t="n"/>
      <c r="D112" s="26" t="n"/>
      <c r="E112" s="24" t="n"/>
      <c r="F112" s="26" t="n"/>
      <c r="G112" s="26" t="n"/>
      <c r="H112" s="26" t="n"/>
      <c r="I112" s="26" t="n"/>
      <c r="J112" s="26" t="n"/>
      <c r="K112" s="26" t="n"/>
      <c r="L112" s="26" t="n"/>
      <c r="M112" s="53" t="n"/>
      <c r="N112" s="53" t="n"/>
      <c r="O112" s="53" t="n"/>
      <c r="P112" s="27">
        <f>IF(OR(A112="",B112=""),"",IF(M112&lt;&gt;"",IFERROR(ROUND((M112-B112)*1440,0),""),IF(OR(L112="Requested",L112="Assigned",L112="In Progress",L112="Held"),IFERROR(ROUND((NOW()-B112)*1440,0),""),"")))</f>
        <v/>
      </c>
      <c r="Q112" s="27">
        <f>IF(OR(A112="",N112=""),"",IF(O112&lt;&gt;"",IFERROR(ROUND((O112-N112)*1440,0),""),IF(OR(L112="In Progress",L112="Held"),IFERROR(ROUND((NOW()-N112)*1440,0),""),"")))</f>
        <v/>
      </c>
      <c r="R112" s="27">
        <f>IF(OR(A112="",B112=""),"",IF(O112&lt;&gt;"",IFERROR(ROUND((O112-B112)*1440,0),""),IF(L112="Canceled","",IF(OR(L112="Requested",L112="Assigned",L112="In Progress",L112="Held"),IFERROR(ROUND((NOW()-B112)*1440,0),""),""))))</f>
        <v/>
      </c>
      <c r="S112" s="27">
        <f>IF(A112="","",IFERROR(VLOOKUP(C112,'Settings'!$A$11:$B$14,2,FALSE),""))</f>
        <v/>
      </c>
      <c r="T112" s="28">
        <f>IF(A112="","",IF(L112="Canceled","N/A",IF(OR(L112="",R112="",S112=""),"",IF(R112&lt;=S112,IF(L112="Completed","Met","Open - On Track"),IF(L112="Completed","Missed","Open - Overdue")))))</f>
        <v/>
      </c>
      <c r="U112" s="26" t="n"/>
      <c r="V112" s="26" t="n"/>
      <c r="W112" s="54">
        <f>IF(OR(A112="",Q112=""),"",IFERROR(ROUND(Q112/60*'Settings'!$B$4,2),""))</f>
        <v/>
      </c>
      <c r="X112" s="28">
        <f>IFERROR(IF(A112="","",IF(COUNTIF($A$6:$A$305,A112)&gt;1,"Duplicate Move ID",IF(OR(B112="",C112="",D112="",E112="",F112="",G112="",H112="",I112="",L112=""),"Missing Required Input",IF(OR(COUNTIF('Assets'!$K$5:$K$104,H112)=0,COUNTIF('Assets'!$K$5:$K$104,I112)=0),"Unknown Location",IF(H112=I112,"Origin Equals Destination",IF(AND(OR(L112="Assigned",L112="In Progress",L112="Held",L112="Completed"),OR(J112="",K112="",M112="")),"Missing Assignment Details",IF(AND(OR(L112="In Progress",L112="Held",L112="Completed"),N112=""),"Missing Start Time",IF(AND(L112="Completed",O112=""),"Missing Completion Time",IF(AND(M112&lt;&gt;"",B112&lt;&gt;"",M112&lt;B112),"Check Assigned Time",IF(AND(N112&lt;&gt;"",M112&lt;&gt;"",N112&lt;M112),"Check Start Time",IF(AND(O112&lt;&gt;"",N112&lt;&gt;"",O112&lt;N112),"Check Completion Time",IF(AND(L112="Held",OR(U112="",U112="None")),"Missing Delay Reason",IF(OR(AND(J112&lt;&gt;"",COUNTIF('Assets'!$F$5:$F$104,J112)=0),AND(K112&lt;&gt;"",COUNTIF('Assets'!$A$5:$A$104,K112)=0)),"Unknown Resource","OK")))))))))))))),"Check Formula")</f>
        <v/>
      </c>
    </row>
    <row r="113" ht="22" customHeight="1">
      <c r="A113" s="30" t="n"/>
      <c r="B113" s="55" t="n"/>
      <c r="C113" s="32" t="n"/>
      <c r="D113" s="32" t="n"/>
      <c r="E113" s="30" t="n"/>
      <c r="F113" s="32" t="n"/>
      <c r="G113" s="32" t="n"/>
      <c r="H113" s="32" t="n"/>
      <c r="I113" s="32" t="n"/>
      <c r="J113" s="32" t="n"/>
      <c r="K113" s="32" t="n"/>
      <c r="L113" s="32" t="n"/>
      <c r="M113" s="55" t="n"/>
      <c r="N113" s="55" t="n"/>
      <c r="O113" s="55" t="n"/>
      <c r="P113" s="33">
        <f>IF(OR(A113="",B113=""),"",IF(M113&lt;&gt;"",IFERROR(ROUND((M113-B113)*1440,0),""),IF(OR(L113="Requested",L113="Assigned",L113="In Progress",L113="Held"),IFERROR(ROUND((NOW()-B113)*1440,0),""),"")))</f>
        <v/>
      </c>
      <c r="Q113" s="33">
        <f>IF(OR(A113="",N113=""),"",IF(O113&lt;&gt;"",IFERROR(ROUND((O113-N113)*1440,0),""),IF(OR(L113="In Progress",L113="Held"),IFERROR(ROUND((NOW()-N113)*1440,0),""),"")))</f>
        <v/>
      </c>
      <c r="R113" s="33">
        <f>IF(OR(A113="",B113=""),"",IF(O113&lt;&gt;"",IFERROR(ROUND((O113-B113)*1440,0),""),IF(L113="Canceled","",IF(OR(L113="Requested",L113="Assigned",L113="In Progress",L113="Held"),IFERROR(ROUND((NOW()-B113)*1440,0),""),""))))</f>
        <v/>
      </c>
      <c r="S113" s="33">
        <f>IF(A113="","",IFERROR(VLOOKUP(C113,'Settings'!$A$11:$B$14,2,FALSE),""))</f>
        <v/>
      </c>
      <c r="T113" s="34">
        <f>IF(A113="","",IF(L113="Canceled","N/A",IF(OR(L113="",R113="",S113=""),"",IF(R113&lt;=S113,IF(L113="Completed","Met","Open - On Track"),IF(L113="Completed","Missed","Open - Overdue")))))</f>
        <v/>
      </c>
      <c r="U113" s="32" t="n"/>
      <c r="V113" s="32" t="n"/>
      <c r="W113" s="56">
        <f>IF(OR(A113="",Q113=""),"",IFERROR(ROUND(Q113/60*'Settings'!$B$4,2),""))</f>
        <v/>
      </c>
      <c r="X113" s="34">
        <f>IFERROR(IF(A113="","",IF(COUNTIF($A$6:$A$305,A113)&gt;1,"Duplicate Move ID",IF(OR(B113="",C113="",D113="",E113="",F113="",G113="",H113="",I113="",L113=""),"Missing Required Input",IF(OR(COUNTIF('Assets'!$K$5:$K$104,H113)=0,COUNTIF('Assets'!$K$5:$K$104,I113)=0),"Unknown Location",IF(H113=I113,"Origin Equals Destination",IF(AND(OR(L113="Assigned",L113="In Progress",L113="Held",L113="Completed"),OR(J113="",K113="",M113="")),"Missing Assignment Details",IF(AND(OR(L113="In Progress",L113="Held",L113="Completed"),N113=""),"Missing Start Time",IF(AND(L113="Completed",O113=""),"Missing Completion Time",IF(AND(M113&lt;&gt;"",B113&lt;&gt;"",M113&lt;B113),"Check Assigned Time",IF(AND(N113&lt;&gt;"",M113&lt;&gt;"",N113&lt;M113),"Check Start Time",IF(AND(O113&lt;&gt;"",N113&lt;&gt;"",O113&lt;N113),"Check Completion Time",IF(AND(L113="Held",OR(U113="",U113="None")),"Missing Delay Reason",IF(OR(AND(J113&lt;&gt;"",COUNTIF('Assets'!$F$5:$F$104,J113)=0),AND(K113&lt;&gt;"",COUNTIF('Assets'!$A$5:$A$104,K113)=0)),"Unknown Resource","OK")))))))))))))),"Check Formula")</f>
        <v/>
      </c>
    </row>
    <row r="114" ht="22" customHeight="1">
      <c r="A114" s="24" t="n"/>
      <c r="B114" s="53" t="n"/>
      <c r="C114" s="26" t="n"/>
      <c r="D114" s="26" t="n"/>
      <c r="E114" s="24" t="n"/>
      <c r="F114" s="26" t="n"/>
      <c r="G114" s="26" t="n"/>
      <c r="H114" s="26" t="n"/>
      <c r="I114" s="26" t="n"/>
      <c r="J114" s="26" t="n"/>
      <c r="K114" s="26" t="n"/>
      <c r="L114" s="26" t="n"/>
      <c r="M114" s="53" t="n"/>
      <c r="N114" s="53" t="n"/>
      <c r="O114" s="53" t="n"/>
      <c r="P114" s="27">
        <f>IF(OR(A114="",B114=""),"",IF(M114&lt;&gt;"",IFERROR(ROUND((M114-B114)*1440,0),""),IF(OR(L114="Requested",L114="Assigned",L114="In Progress",L114="Held"),IFERROR(ROUND((NOW()-B114)*1440,0),""),"")))</f>
        <v/>
      </c>
      <c r="Q114" s="27">
        <f>IF(OR(A114="",N114=""),"",IF(O114&lt;&gt;"",IFERROR(ROUND((O114-N114)*1440,0),""),IF(OR(L114="In Progress",L114="Held"),IFERROR(ROUND((NOW()-N114)*1440,0),""),"")))</f>
        <v/>
      </c>
      <c r="R114" s="27">
        <f>IF(OR(A114="",B114=""),"",IF(O114&lt;&gt;"",IFERROR(ROUND((O114-B114)*1440,0),""),IF(L114="Canceled","",IF(OR(L114="Requested",L114="Assigned",L114="In Progress",L114="Held"),IFERROR(ROUND((NOW()-B114)*1440,0),""),""))))</f>
        <v/>
      </c>
      <c r="S114" s="27">
        <f>IF(A114="","",IFERROR(VLOOKUP(C114,'Settings'!$A$11:$B$14,2,FALSE),""))</f>
        <v/>
      </c>
      <c r="T114" s="28">
        <f>IF(A114="","",IF(L114="Canceled","N/A",IF(OR(L114="",R114="",S114=""),"",IF(R114&lt;=S114,IF(L114="Completed","Met","Open - On Track"),IF(L114="Completed","Missed","Open - Overdue")))))</f>
        <v/>
      </c>
      <c r="U114" s="26" t="n"/>
      <c r="V114" s="26" t="n"/>
      <c r="W114" s="54">
        <f>IF(OR(A114="",Q114=""),"",IFERROR(ROUND(Q114/60*'Settings'!$B$4,2),""))</f>
        <v/>
      </c>
      <c r="X114" s="28">
        <f>IFERROR(IF(A114="","",IF(COUNTIF($A$6:$A$305,A114)&gt;1,"Duplicate Move ID",IF(OR(B114="",C114="",D114="",E114="",F114="",G114="",H114="",I114="",L114=""),"Missing Required Input",IF(OR(COUNTIF('Assets'!$K$5:$K$104,H114)=0,COUNTIF('Assets'!$K$5:$K$104,I114)=0),"Unknown Location",IF(H114=I114,"Origin Equals Destination",IF(AND(OR(L114="Assigned",L114="In Progress",L114="Held",L114="Completed"),OR(J114="",K114="",M114="")),"Missing Assignment Details",IF(AND(OR(L114="In Progress",L114="Held",L114="Completed"),N114=""),"Missing Start Time",IF(AND(L114="Completed",O114=""),"Missing Completion Time",IF(AND(M114&lt;&gt;"",B114&lt;&gt;"",M114&lt;B114),"Check Assigned Time",IF(AND(N114&lt;&gt;"",M114&lt;&gt;"",N114&lt;M114),"Check Start Time",IF(AND(O114&lt;&gt;"",N114&lt;&gt;"",O114&lt;N114),"Check Completion Time",IF(AND(L114="Held",OR(U114="",U114="None")),"Missing Delay Reason",IF(OR(AND(J114&lt;&gt;"",COUNTIF('Assets'!$F$5:$F$104,J114)=0),AND(K114&lt;&gt;"",COUNTIF('Assets'!$A$5:$A$104,K114)=0)),"Unknown Resource","OK")))))))))))))),"Check Formula")</f>
        <v/>
      </c>
    </row>
    <row r="115" ht="22" customHeight="1">
      <c r="A115" s="30" t="n"/>
      <c r="B115" s="55" t="n"/>
      <c r="C115" s="32" t="n"/>
      <c r="D115" s="32" t="n"/>
      <c r="E115" s="30" t="n"/>
      <c r="F115" s="32" t="n"/>
      <c r="G115" s="32" t="n"/>
      <c r="H115" s="32" t="n"/>
      <c r="I115" s="32" t="n"/>
      <c r="J115" s="32" t="n"/>
      <c r="K115" s="32" t="n"/>
      <c r="L115" s="32" t="n"/>
      <c r="M115" s="55" t="n"/>
      <c r="N115" s="55" t="n"/>
      <c r="O115" s="55" t="n"/>
      <c r="P115" s="33">
        <f>IF(OR(A115="",B115=""),"",IF(M115&lt;&gt;"",IFERROR(ROUND((M115-B115)*1440,0),""),IF(OR(L115="Requested",L115="Assigned",L115="In Progress",L115="Held"),IFERROR(ROUND((NOW()-B115)*1440,0),""),"")))</f>
        <v/>
      </c>
      <c r="Q115" s="33">
        <f>IF(OR(A115="",N115=""),"",IF(O115&lt;&gt;"",IFERROR(ROUND((O115-N115)*1440,0),""),IF(OR(L115="In Progress",L115="Held"),IFERROR(ROUND((NOW()-N115)*1440,0),""),"")))</f>
        <v/>
      </c>
      <c r="R115" s="33">
        <f>IF(OR(A115="",B115=""),"",IF(O115&lt;&gt;"",IFERROR(ROUND((O115-B115)*1440,0),""),IF(L115="Canceled","",IF(OR(L115="Requested",L115="Assigned",L115="In Progress",L115="Held"),IFERROR(ROUND((NOW()-B115)*1440,0),""),""))))</f>
        <v/>
      </c>
      <c r="S115" s="33">
        <f>IF(A115="","",IFERROR(VLOOKUP(C115,'Settings'!$A$11:$B$14,2,FALSE),""))</f>
        <v/>
      </c>
      <c r="T115" s="34">
        <f>IF(A115="","",IF(L115="Canceled","N/A",IF(OR(L115="",R115="",S115=""),"",IF(R115&lt;=S115,IF(L115="Completed","Met","Open - On Track"),IF(L115="Completed","Missed","Open - Overdue")))))</f>
        <v/>
      </c>
      <c r="U115" s="32" t="n"/>
      <c r="V115" s="32" t="n"/>
      <c r="W115" s="56">
        <f>IF(OR(A115="",Q115=""),"",IFERROR(ROUND(Q115/60*'Settings'!$B$4,2),""))</f>
        <v/>
      </c>
      <c r="X115" s="34">
        <f>IFERROR(IF(A115="","",IF(COUNTIF($A$6:$A$305,A115)&gt;1,"Duplicate Move ID",IF(OR(B115="",C115="",D115="",E115="",F115="",G115="",H115="",I115="",L115=""),"Missing Required Input",IF(OR(COUNTIF('Assets'!$K$5:$K$104,H115)=0,COUNTIF('Assets'!$K$5:$K$104,I115)=0),"Unknown Location",IF(H115=I115,"Origin Equals Destination",IF(AND(OR(L115="Assigned",L115="In Progress",L115="Held",L115="Completed"),OR(J115="",K115="",M115="")),"Missing Assignment Details",IF(AND(OR(L115="In Progress",L115="Held",L115="Completed"),N115=""),"Missing Start Time",IF(AND(L115="Completed",O115=""),"Missing Completion Time",IF(AND(M115&lt;&gt;"",B115&lt;&gt;"",M115&lt;B115),"Check Assigned Time",IF(AND(N115&lt;&gt;"",M115&lt;&gt;"",N115&lt;M115),"Check Start Time",IF(AND(O115&lt;&gt;"",N115&lt;&gt;"",O115&lt;N115),"Check Completion Time",IF(AND(L115="Held",OR(U115="",U115="None")),"Missing Delay Reason",IF(OR(AND(J115&lt;&gt;"",COUNTIF('Assets'!$F$5:$F$104,J115)=0),AND(K115&lt;&gt;"",COUNTIF('Assets'!$A$5:$A$104,K115)=0)),"Unknown Resource","OK")))))))))))))),"Check Formula")</f>
        <v/>
      </c>
    </row>
    <row r="116" ht="22" customHeight="1">
      <c r="A116" s="24" t="n"/>
      <c r="B116" s="53" t="n"/>
      <c r="C116" s="26" t="n"/>
      <c r="D116" s="26" t="n"/>
      <c r="E116" s="24" t="n"/>
      <c r="F116" s="26" t="n"/>
      <c r="G116" s="26" t="n"/>
      <c r="H116" s="26" t="n"/>
      <c r="I116" s="26" t="n"/>
      <c r="J116" s="26" t="n"/>
      <c r="K116" s="26" t="n"/>
      <c r="L116" s="26" t="n"/>
      <c r="M116" s="53" t="n"/>
      <c r="N116" s="53" t="n"/>
      <c r="O116" s="53" t="n"/>
      <c r="P116" s="27">
        <f>IF(OR(A116="",B116=""),"",IF(M116&lt;&gt;"",IFERROR(ROUND((M116-B116)*1440,0),""),IF(OR(L116="Requested",L116="Assigned",L116="In Progress",L116="Held"),IFERROR(ROUND((NOW()-B116)*1440,0),""),"")))</f>
        <v/>
      </c>
      <c r="Q116" s="27">
        <f>IF(OR(A116="",N116=""),"",IF(O116&lt;&gt;"",IFERROR(ROUND((O116-N116)*1440,0),""),IF(OR(L116="In Progress",L116="Held"),IFERROR(ROUND((NOW()-N116)*1440,0),""),"")))</f>
        <v/>
      </c>
      <c r="R116" s="27">
        <f>IF(OR(A116="",B116=""),"",IF(O116&lt;&gt;"",IFERROR(ROUND((O116-B116)*1440,0),""),IF(L116="Canceled","",IF(OR(L116="Requested",L116="Assigned",L116="In Progress",L116="Held"),IFERROR(ROUND((NOW()-B116)*1440,0),""),""))))</f>
        <v/>
      </c>
      <c r="S116" s="27">
        <f>IF(A116="","",IFERROR(VLOOKUP(C116,'Settings'!$A$11:$B$14,2,FALSE),""))</f>
        <v/>
      </c>
      <c r="T116" s="28">
        <f>IF(A116="","",IF(L116="Canceled","N/A",IF(OR(L116="",R116="",S116=""),"",IF(R116&lt;=S116,IF(L116="Completed","Met","Open - On Track"),IF(L116="Completed","Missed","Open - Overdue")))))</f>
        <v/>
      </c>
      <c r="U116" s="26" t="n"/>
      <c r="V116" s="26" t="n"/>
      <c r="W116" s="54">
        <f>IF(OR(A116="",Q116=""),"",IFERROR(ROUND(Q116/60*'Settings'!$B$4,2),""))</f>
        <v/>
      </c>
      <c r="X116" s="28">
        <f>IFERROR(IF(A116="","",IF(COUNTIF($A$6:$A$305,A116)&gt;1,"Duplicate Move ID",IF(OR(B116="",C116="",D116="",E116="",F116="",G116="",H116="",I116="",L116=""),"Missing Required Input",IF(OR(COUNTIF('Assets'!$K$5:$K$104,H116)=0,COUNTIF('Assets'!$K$5:$K$104,I116)=0),"Unknown Location",IF(H116=I116,"Origin Equals Destination",IF(AND(OR(L116="Assigned",L116="In Progress",L116="Held",L116="Completed"),OR(J116="",K116="",M116="")),"Missing Assignment Details",IF(AND(OR(L116="In Progress",L116="Held",L116="Completed"),N116=""),"Missing Start Time",IF(AND(L116="Completed",O116=""),"Missing Completion Time",IF(AND(M116&lt;&gt;"",B116&lt;&gt;"",M116&lt;B116),"Check Assigned Time",IF(AND(N116&lt;&gt;"",M116&lt;&gt;"",N116&lt;M116),"Check Start Time",IF(AND(O116&lt;&gt;"",N116&lt;&gt;"",O116&lt;N116),"Check Completion Time",IF(AND(L116="Held",OR(U116="",U116="None")),"Missing Delay Reason",IF(OR(AND(J116&lt;&gt;"",COUNTIF('Assets'!$F$5:$F$104,J116)=0),AND(K116&lt;&gt;"",COUNTIF('Assets'!$A$5:$A$104,K116)=0)),"Unknown Resource","OK")))))))))))))),"Check Formula")</f>
        <v/>
      </c>
    </row>
    <row r="117" ht="22" customHeight="1">
      <c r="A117" s="30" t="n"/>
      <c r="B117" s="55" t="n"/>
      <c r="C117" s="32" t="n"/>
      <c r="D117" s="32" t="n"/>
      <c r="E117" s="30" t="n"/>
      <c r="F117" s="32" t="n"/>
      <c r="G117" s="32" t="n"/>
      <c r="H117" s="32" t="n"/>
      <c r="I117" s="32" t="n"/>
      <c r="J117" s="32" t="n"/>
      <c r="K117" s="32" t="n"/>
      <c r="L117" s="32" t="n"/>
      <c r="M117" s="55" t="n"/>
      <c r="N117" s="55" t="n"/>
      <c r="O117" s="55" t="n"/>
      <c r="P117" s="33">
        <f>IF(OR(A117="",B117=""),"",IF(M117&lt;&gt;"",IFERROR(ROUND((M117-B117)*1440,0),""),IF(OR(L117="Requested",L117="Assigned",L117="In Progress",L117="Held"),IFERROR(ROUND((NOW()-B117)*1440,0),""),"")))</f>
        <v/>
      </c>
      <c r="Q117" s="33">
        <f>IF(OR(A117="",N117=""),"",IF(O117&lt;&gt;"",IFERROR(ROUND((O117-N117)*1440,0),""),IF(OR(L117="In Progress",L117="Held"),IFERROR(ROUND((NOW()-N117)*1440,0),""),"")))</f>
        <v/>
      </c>
      <c r="R117" s="33">
        <f>IF(OR(A117="",B117=""),"",IF(O117&lt;&gt;"",IFERROR(ROUND((O117-B117)*1440,0),""),IF(L117="Canceled","",IF(OR(L117="Requested",L117="Assigned",L117="In Progress",L117="Held"),IFERROR(ROUND((NOW()-B117)*1440,0),""),""))))</f>
        <v/>
      </c>
      <c r="S117" s="33">
        <f>IF(A117="","",IFERROR(VLOOKUP(C117,'Settings'!$A$11:$B$14,2,FALSE),""))</f>
        <v/>
      </c>
      <c r="T117" s="34">
        <f>IF(A117="","",IF(L117="Canceled","N/A",IF(OR(L117="",R117="",S117=""),"",IF(R117&lt;=S117,IF(L117="Completed","Met","Open - On Track"),IF(L117="Completed","Missed","Open - Overdue")))))</f>
        <v/>
      </c>
      <c r="U117" s="32" t="n"/>
      <c r="V117" s="32" t="n"/>
      <c r="W117" s="56">
        <f>IF(OR(A117="",Q117=""),"",IFERROR(ROUND(Q117/60*'Settings'!$B$4,2),""))</f>
        <v/>
      </c>
      <c r="X117" s="34">
        <f>IFERROR(IF(A117="","",IF(COUNTIF($A$6:$A$305,A117)&gt;1,"Duplicate Move ID",IF(OR(B117="",C117="",D117="",E117="",F117="",G117="",H117="",I117="",L117=""),"Missing Required Input",IF(OR(COUNTIF('Assets'!$K$5:$K$104,H117)=0,COUNTIF('Assets'!$K$5:$K$104,I117)=0),"Unknown Location",IF(H117=I117,"Origin Equals Destination",IF(AND(OR(L117="Assigned",L117="In Progress",L117="Held",L117="Completed"),OR(J117="",K117="",M117="")),"Missing Assignment Details",IF(AND(OR(L117="In Progress",L117="Held",L117="Completed"),N117=""),"Missing Start Time",IF(AND(L117="Completed",O117=""),"Missing Completion Time",IF(AND(M117&lt;&gt;"",B117&lt;&gt;"",M117&lt;B117),"Check Assigned Time",IF(AND(N117&lt;&gt;"",M117&lt;&gt;"",N117&lt;M117),"Check Start Time",IF(AND(O117&lt;&gt;"",N117&lt;&gt;"",O117&lt;N117),"Check Completion Time",IF(AND(L117="Held",OR(U117="",U117="None")),"Missing Delay Reason",IF(OR(AND(J117&lt;&gt;"",COUNTIF('Assets'!$F$5:$F$104,J117)=0),AND(K117&lt;&gt;"",COUNTIF('Assets'!$A$5:$A$104,K117)=0)),"Unknown Resource","OK")))))))))))))),"Check Formula")</f>
        <v/>
      </c>
    </row>
    <row r="118" ht="22" customHeight="1">
      <c r="A118" s="24" t="n"/>
      <c r="B118" s="53" t="n"/>
      <c r="C118" s="26" t="n"/>
      <c r="D118" s="26" t="n"/>
      <c r="E118" s="24" t="n"/>
      <c r="F118" s="26" t="n"/>
      <c r="G118" s="26" t="n"/>
      <c r="H118" s="26" t="n"/>
      <c r="I118" s="26" t="n"/>
      <c r="J118" s="26" t="n"/>
      <c r="K118" s="26" t="n"/>
      <c r="L118" s="26" t="n"/>
      <c r="M118" s="53" t="n"/>
      <c r="N118" s="53" t="n"/>
      <c r="O118" s="53" t="n"/>
      <c r="P118" s="27">
        <f>IF(OR(A118="",B118=""),"",IF(M118&lt;&gt;"",IFERROR(ROUND((M118-B118)*1440,0),""),IF(OR(L118="Requested",L118="Assigned",L118="In Progress",L118="Held"),IFERROR(ROUND((NOW()-B118)*1440,0),""),"")))</f>
        <v/>
      </c>
      <c r="Q118" s="27">
        <f>IF(OR(A118="",N118=""),"",IF(O118&lt;&gt;"",IFERROR(ROUND((O118-N118)*1440,0),""),IF(OR(L118="In Progress",L118="Held"),IFERROR(ROUND((NOW()-N118)*1440,0),""),"")))</f>
        <v/>
      </c>
      <c r="R118" s="27">
        <f>IF(OR(A118="",B118=""),"",IF(O118&lt;&gt;"",IFERROR(ROUND((O118-B118)*1440,0),""),IF(L118="Canceled","",IF(OR(L118="Requested",L118="Assigned",L118="In Progress",L118="Held"),IFERROR(ROUND((NOW()-B118)*1440,0),""),""))))</f>
        <v/>
      </c>
      <c r="S118" s="27">
        <f>IF(A118="","",IFERROR(VLOOKUP(C118,'Settings'!$A$11:$B$14,2,FALSE),""))</f>
        <v/>
      </c>
      <c r="T118" s="28">
        <f>IF(A118="","",IF(L118="Canceled","N/A",IF(OR(L118="",R118="",S118=""),"",IF(R118&lt;=S118,IF(L118="Completed","Met","Open - On Track"),IF(L118="Completed","Missed","Open - Overdue")))))</f>
        <v/>
      </c>
      <c r="U118" s="26" t="n"/>
      <c r="V118" s="26" t="n"/>
      <c r="W118" s="54">
        <f>IF(OR(A118="",Q118=""),"",IFERROR(ROUND(Q118/60*'Settings'!$B$4,2),""))</f>
        <v/>
      </c>
      <c r="X118" s="28">
        <f>IFERROR(IF(A118="","",IF(COUNTIF($A$6:$A$305,A118)&gt;1,"Duplicate Move ID",IF(OR(B118="",C118="",D118="",E118="",F118="",G118="",H118="",I118="",L118=""),"Missing Required Input",IF(OR(COUNTIF('Assets'!$K$5:$K$104,H118)=0,COUNTIF('Assets'!$K$5:$K$104,I118)=0),"Unknown Location",IF(H118=I118,"Origin Equals Destination",IF(AND(OR(L118="Assigned",L118="In Progress",L118="Held",L118="Completed"),OR(J118="",K118="",M118="")),"Missing Assignment Details",IF(AND(OR(L118="In Progress",L118="Held",L118="Completed"),N118=""),"Missing Start Time",IF(AND(L118="Completed",O118=""),"Missing Completion Time",IF(AND(M118&lt;&gt;"",B118&lt;&gt;"",M118&lt;B118),"Check Assigned Time",IF(AND(N118&lt;&gt;"",M118&lt;&gt;"",N118&lt;M118),"Check Start Time",IF(AND(O118&lt;&gt;"",N118&lt;&gt;"",O118&lt;N118),"Check Completion Time",IF(AND(L118="Held",OR(U118="",U118="None")),"Missing Delay Reason",IF(OR(AND(J118&lt;&gt;"",COUNTIF('Assets'!$F$5:$F$104,J118)=0),AND(K118&lt;&gt;"",COUNTIF('Assets'!$A$5:$A$104,K118)=0)),"Unknown Resource","OK")))))))))))))),"Check Formula")</f>
        <v/>
      </c>
    </row>
    <row r="119" ht="22" customHeight="1">
      <c r="A119" s="30" t="n"/>
      <c r="B119" s="55" t="n"/>
      <c r="C119" s="32" t="n"/>
      <c r="D119" s="32" t="n"/>
      <c r="E119" s="30" t="n"/>
      <c r="F119" s="32" t="n"/>
      <c r="G119" s="32" t="n"/>
      <c r="H119" s="32" t="n"/>
      <c r="I119" s="32" t="n"/>
      <c r="J119" s="32" t="n"/>
      <c r="K119" s="32" t="n"/>
      <c r="L119" s="32" t="n"/>
      <c r="M119" s="55" t="n"/>
      <c r="N119" s="55" t="n"/>
      <c r="O119" s="55" t="n"/>
      <c r="P119" s="33">
        <f>IF(OR(A119="",B119=""),"",IF(M119&lt;&gt;"",IFERROR(ROUND((M119-B119)*1440,0),""),IF(OR(L119="Requested",L119="Assigned",L119="In Progress",L119="Held"),IFERROR(ROUND((NOW()-B119)*1440,0),""),"")))</f>
        <v/>
      </c>
      <c r="Q119" s="33">
        <f>IF(OR(A119="",N119=""),"",IF(O119&lt;&gt;"",IFERROR(ROUND((O119-N119)*1440,0),""),IF(OR(L119="In Progress",L119="Held"),IFERROR(ROUND((NOW()-N119)*1440,0),""),"")))</f>
        <v/>
      </c>
      <c r="R119" s="33">
        <f>IF(OR(A119="",B119=""),"",IF(O119&lt;&gt;"",IFERROR(ROUND((O119-B119)*1440,0),""),IF(L119="Canceled","",IF(OR(L119="Requested",L119="Assigned",L119="In Progress",L119="Held"),IFERROR(ROUND((NOW()-B119)*1440,0),""),""))))</f>
        <v/>
      </c>
      <c r="S119" s="33">
        <f>IF(A119="","",IFERROR(VLOOKUP(C119,'Settings'!$A$11:$B$14,2,FALSE),""))</f>
        <v/>
      </c>
      <c r="T119" s="34">
        <f>IF(A119="","",IF(L119="Canceled","N/A",IF(OR(L119="",R119="",S119=""),"",IF(R119&lt;=S119,IF(L119="Completed","Met","Open - On Track"),IF(L119="Completed","Missed","Open - Overdue")))))</f>
        <v/>
      </c>
      <c r="U119" s="32" t="n"/>
      <c r="V119" s="32" t="n"/>
      <c r="W119" s="56">
        <f>IF(OR(A119="",Q119=""),"",IFERROR(ROUND(Q119/60*'Settings'!$B$4,2),""))</f>
        <v/>
      </c>
      <c r="X119" s="34">
        <f>IFERROR(IF(A119="","",IF(COUNTIF($A$6:$A$305,A119)&gt;1,"Duplicate Move ID",IF(OR(B119="",C119="",D119="",E119="",F119="",G119="",H119="",I119="",L119=""),"Missing Required Input",IF(OR(COUNTIF('Assets'!$K$5:$K$104,H119)=0,COUNTIF('Assets'!$K$5:$K$104,I119)=0),"Unknown Location",IF(H119=I119,"Origin Equals Destination",IF(AND(OR(L119="Assigned",L119="In Progress",L119="Held",L119="Completed"),OR(J119="",K119="",M119="")),"Missing Assignment Details",IF(AND(OR(L119="In Progress",L119="Held",L119="Completed"),N119=""),"Missing Start Time",IF(AND(L119="Completed",O119=""),"Missing Completion Time",IF(AND(M119&lt;&gt;"",B119&lt;&gt;"",M119&lt;B119),"Check Assigned Time",IF(AND(N119&lt;&gt;"",M119&lt;&gt;"",N119&lt;M119),"Check Start Time",IF(AND(O119&lt;&gt;"",N119&lt;&gt;"",O119&lt;N119),"Check Completion Time",IF(AND(L119="Held",OR(U119="",U119="None")),"Missing Delay Reason",IF(OR(AND(J119&lt;&gt;"",COUNTIF('Assets'!$F$5:$F$104,J119)=0),AND(K119&lt;&gt;"",COUNTIF('Assets'!$A$5:$A$104,K119)=0)),"Unknown Resource","OK")))))))))))))),"Check Formula")</f>
        <v/>
      </c>
    </row>
    <row r="120" ht="22" customHeight="1">
      <c r="A120" s="24" t="n"/>
      <c r="B120" s="53" t="n"/>
      <c r="C120" s="26" t="n"/>
      <c r="D120" s="26" t="n"/>
      <c r="E120" s="24" t="n"/>
      <c r="F120" s="26" t="n"/>
      <c r="G120" s="26" t="n"/>
      <c r="H120" s="26" t="n"/>
      <c r="I120" s="26" t="n"/>
      <c r="J120" s="26" t="n"/>
      <c r="K120" s="26" t="n"/>
      <c r="L120" s="26" t="n"/>
      <c r="M120" s="53" t="n"/>
      <c r="N120" s="53" t="n"/>
      <c r="O120" s="53" t="n"/>
      <c r="P120" s="27">
        <f>IF(OR(A120="",B120=""),"",IF(M120&lt;&gt;"",IFERROR(ROUND((M120-B120)*1440,0),""),IF(OR(L120="Requested",L120="Assigned",L120="In Progress",L120="Held"),IFERROR(ROUND((NOW()-B120)*1440,0),""),"")))</f>
        <v/>
      </c>
      <c r="Q120" s="27">
        <f>IF(OR(A120="",N120=""),"",IF(O120&lt;&gt;"",IFERROR(ROUND((O120-N120)*1440,0),""),IF(OR(L120="In Progress",L120="Held"),IFERROR(ROUND((NOW()-N120)*1440,0),""),"")))</f>
        <v/>
      </c>
      <c r="R120" s="27">
        <f>IF(OR(A120="",B120=""),"",IF(O120&lt;&gt;"",IFERROR(ROUND((O120-B120)*1440,0),""),IF(L120="Canceled","",IF(OR(L120="Requested",L120="Assigned",L120="In Progress",L120="Held"),IFERROR(ROUND((NOW()-B120)*1440,0),""),""))))</f>
        <v/>
      </c>
      <c r="S120" s="27">
        <f>IF(A120="","",IFERROR(VLOOKUP(C120,'Settings'!$A$11:$B$14,2,FALSE),""))</f>
        <v/>
      </c>
      <c r="T120" s="28">
        <f>IF(A120="","",IF(L120="Canceled","N/A",IF(OR(L120="",R120="",S120=""),"",IF(R120&lt;=S120,IF(L120="Completed","Met","Open - On Track"),IF(L120="Completed","Missed","Open - Overdue")))))</f>
        <v/>
      </c>
      <c r="U120" s="26" t="n"/>
      <c r="V120" s="26" t="n"/>
      <c r="W120" s="54">
        <f>IF(OR(A120="",Q120=""),"",IFERROR(ROUND(Q120/60*'Settings'!$B$4,2),""))</f>
        <v/>
      </c>
      <c r="X120" s="28">
        <f>IFERROR(IF(A120="","",IF(COUNTIF($A$6:$A$305,A120)&gt;1,"Duplicate Move ID",IF(OR(B120="",C120="",D120="",E120="",F120="",G120="",H120="",I120="",L120=""),"Missing Required Input",IF(OR(COUNTIF('Assets'!$K$5:$K$104,H120)=0,COUNTIF('Assets'!$K$5:$K$104,I120)=0),"Unknown Location",IF(H120=I120,"Origin Equals Destination",IF(AND(OR(L120="Assigned",L120="In Progress",L120="Held",L120="Completed"),OR(J120="",K120="",M120="")),"Missing Assignment Details",IF(AND(OR(L120="In Progress",L120="Held",L120="Completed"),N120=""),"Missing Start Time",IF(AND(L120="Completed",O120=""),"Missing Completion Time",IF(AND(M120&lt;&gt;"",B120&lt;&gt;"",M120&lt;B120),"Check Assigned Time",IF(AND(N120&lt;&gt;"",M120&lt;&gt;"",N120&lt;M120),"Check Start Time",IF(AND(O120&lt;&gt;"",N120&lt;&gt;"",O120&lt;N120),"Check Completion Time",IF(AND(L120="Held",OR(U120="",U120="None")),"Missing Delay Reason",IF(OR(AND(J120&lt;&gt;"",COUNTIF('Assets'!$F$5:$F$104,J120)=0),AND(K120&lt;&gt;"",COUNTIF('Assets'!$A$5:$A$104,K120)=0)),"Unknown Resource","OK")))))))))))))),"Check Formula")</f>
        <v/>
      </c>
    </row>
    <row r="121" ht="22" customHeight="1">
      <c r="A121" s="30" t="n"/>
      <c r="B121" s="55" t="n"/>
      <c r="C121" s="32" t="n"/>
      <c r="D121" s="32" t="n"/>
      <c r="E121" s="30" t="n"/>
      <c r="F121" s="32" t="n"/>
      <c r="G121" s="32" t="n"/>
      <c r="H121" s="32" t="n"/>
      <c r="I121" s="32" t="n"/>
      <c r="J121" s="32" t="n"/>
      <c r="K121" s="32" t="n"/>
      <c r="L121" s="32" t="n"/>
      <c r="M121" s="55" t="n"/>
      <c r="N121" s="55" t="n"/>
      <c r="O121" s="55" t="n"/>
      <c r="P121" s="33">
        <f>IF(OR(A121="",B121=""),"",IF(M121&lt;&gt;"",IFERROR(ROUND((M121-B121)*1440,0),""),IF(OR(L121="Requested",L121="Assigned",L121="In Progress",L121="Held"),IFERROR(ROUND((NOW()-B121)*1440,0),""),"")))</f>
        <v/>
      </c>
      <c r="Q121" s="33">
        <f>IF(OR(A121="",N121=""),"",IF(O121&lt;&gt;"",IFERROR(ROUND((O121-N121)*1440,0),""),IF(OR(L121="In Progress",L121="Held"),IFERROR(ROUND((NOW()-N121)*1440,0),""),"")))</f>
        <v/>
      </c>
      <c r="R121" s="33">
        <f>IF(OR(A121="",B121=""),"",IF(O121&lt;&gt;"",IFERROR(ROUND((O121-B121)*1440,0),""),IF(L121="Canceled","",IF(OR(L121="Requested",L121="Assigned",L121="In Progress",L121="Held"),IFERROR(ROUND((NOW()-B121)*1440,0),""),""))))</f>
        <v/>
      </c>
      <c r="S121" s="33">
        <f>IF(A121="","",IFERROR(VLOOKUP(C121,'Settings'!$A$11:$B$14,2,FALSE),""))</f>
        <v/>
      </c>
      <c r="T121" s="34">
        <f>IF(A121="","",IF(L121="Canceled","N/A",IF(OR(L121="",R121="",S121=""),"",IF(R121&lt;=S121,IF(L121="Completed","Met","Open - On Track"),IF(L121="Completed","Missed","Open - Overdue")))))</f>
        <v/>
      </c>
      <c r="U121" s="32" t="n"/>
      <c r="V121" s="32" t="n"/>
      <c r="W121" s="56">
        <f>IF(OR(A121="",Q121=""),"",IFERROR(ROUND(Q121/60*'Settings'!$B$4,2),""))</f>
        <v/>
      </c>
      <c r="X121" s="34">
        <f>IFERROR(IF(A121="","",IF(COUNTIF($A$6:$A$305,A121)&gt;1,"Duplicate Move ID",IF(OR(B121="",C121="",D121="",E121="",F121="",G121="",H121="",I121="",L121=""),"Missing Required Input",IF(OR(COUNTIF('Assets'!$K$5:$K$104,H121)=0,COUNTIF('Assets'!$K$5:$K$104,I121)=0),"Unknown Location",IF(H121=I121,"Origin Equals Destination",IF(AND(OR(L121="Assigned",L121="In Progress",L121="Held",L121="Completed"),OR(J121="",K121="",M121="")),"Missing Assignment Details",IF(AND(OR(L121="In Progress",L121="Held",L121="Completed"),N121=""),"Missing Start Time",IF(AND(L121="Completed",O121=""),"Missing Completion Time",IF(AND(M121&lt;&gt;"",B121&lt;&gt;"",M121&lt;B121),"Check Assigned Time",IF(AND(N121&lt;&gt;"",M121&lt;&gt;"",N121&lt;M121),"Check Start Time",IF(AND(O121&lt;&gt;"",N121&lt;&gt;"",O121&lt;N121),"Check Completion Time",IF(AND(L121="Held",OR(U121="",U121="None")),"Missing Delay Reason",IF(OR(AND(J121&lt;&gt;"",COUNTIF('Assets'!$F$5:$F$104,J121)=0),AND(K121&lt;&gt;"",COUNTIF('Assets'!$A$5:$A$104,K121)=0)),"Unknown Resource","OK")))))))))))))),"Check Formula")</f>
        <v/>
      </c>
    </row>
    <row r="122" ht="22" customHeight="1">
      <c r="A122" s="24" t="n"/>
      <c r="B122" s="53" t="n"/>
      <c r="C122" s="26" t="n"/>
      <c r="D122" s="26" t="n"/>
      <c r="E122" s="24" t="n"/>
      <c r="F122" s="26" t="n"/>
      <c r="G122" s="26" t="n"/>
      <c r="H122" s="26" t="n"/>
      <c r="I122" s="26" t="n"/>
      <c r="J122" s="26" t="n"/>
      <c r="K122" s="26" t="n"/>
      <c r="L122" s="26" t="n"/>
      <c r="M122" s="53" t="n"/>
      <c r="N122" s="53" t="n"/>
      <c r="O122" s="53" t="n"/>
      <c r="P122" s="27">
        <f>IF(OR(A122="",B122=""),"",IF(M122&lt;&gt;"",IFERROR(ROUND((M122-B122)*1440,0),""),IF(OR(L122="Requested",L122="Assigned",L122="In Progress",L122="Held"),IFERROR(ROUND((NOW()-B122)*1440,0),""),"")))</f>
        <v/>
      </c>
      <c r="Q122" s="27">
        <f>IF(OR(A122="",N122=""),"",IF(O122&lt;&gt;"",IFERROR(ROUND((O122-N122)*1440,0),""),IF(OR(L122="In Progress",L122="Held"),IFERROR(ROUND((NOW()-N122)*1440,0),""),"")))</f>
        <v/>
      </c>
      <c r="R122" s="27">
        <f>IF(OR(A122="",B122=""),"",IF(O122&lt;&gt;"",IFERROR(ROUND((O122-B122)*1440,0),""),IF(L122="Canceled","",IF(OR(L122="Requested",L122="Assigned",L122="In Progress",L122="Held"),IFERROR(ROUND((NOW()-B122)*1440,0),""),""))))</f>
        <v/>
      </c>
      <c r="S122" s="27">
        <f>IF(A122="","",IFERROR(VLOOKUP(C122,'Settings'!$A$11:$B$14,2,FALSE),""))</f>
        <v/>
      </c>
      <c r="T122" s="28">
        <f>IF(A122="","",IF(L122="Canceled","N/A",IF(OR(L122="",R122="",S122=""),"",IF(R122&lt;=S122,IF(L122="Completed","Met","Open - On Track"),IF(L122="Completed","Missed","Open - Overdue")))))</f>
        <v/>
      </c>
      <c r="U122" s="26" t="n"/>
      <c r="V122" s="26" t="n"/>
      <c r="W122" s="54">
        <f>IF(OR(A122="",Q122=""),"",IFERROR(ROUND(Q122/60*'Settings'!$B$4,2),""))</f>
        <v/>
      </c>
      <c r="X122" s="28">
        <f>IFERROR(IF(A122="","",IF(COUNTIF($A$6:$A$305,A122)&gt;1,"Duplicate Move ID",IF(OR(B122="",C122="",D122="",E122="",F122="",G122="",H122="",I122="",L122=""),"Missing Required Input",IF(OR(COUNTIF('Assets'!$K$5:$K$104,H122)=0,COUNTIF('Assets'!$K$5:$K$104,I122)=0),"Unknown Location",IF(H122=I122,"Origin Equals Destination",IF(AND(OR(L122="Assigned",L122="In Progress",L122="Held",L122="Completed"),OR(J122="",K122="",M122="")),"Missing Assignment Details",IF(AND(OR(L122="In Progress",L122="Held",L122="Completed"),N122=""),"Missing Start Time",IF(AND(L122="Completed",O122=""),"Missing Completion Time",IF(AND(M122&lt;&gt;"",B122&lt;&gt;"",M122&lt;B122),"Check Assigned Time",IF(AND(N122&lt;&gt;"",M122&lt;&gt;"",N122&lt;M122),"Check Start Time",IF(AND(O122&lt;&gt;"",N122&lt;&gt;"",O122&lt;N122),"Check Completion Time",IF(AND(L122="Held",OR(U122="",U122="None")),"Missing Delay Reason",IF(OR(AND(J122&lt;&gt;"",COUNTIF('Assets'!$F$5:$F$104,J122)=0),AND(K122&lt;&gt;"",COUNTIF('Assets'!$A$5:$A$104,K122)=0)),"Unknown Resource","OK")))))))))))))),"Check Formula")</f>
        <v/>
      </c>
    </row>
    <row r="123" ht="22" customHeight="1">
      <c r="A123" s="30" t="n"/>
      <c r="B123" s="55" t="n"/>
      <c r="C123" s="32" t="n"/>
      <c r="D123" s="32" t="n"/>
      <c r="E123" s="30" t="n"/>
      <c r="F123" s="32" t="n"/>
      <c r="G123" s="32" t="n"/>
      <c r="H123" s="32" t="n"/>
      <c r="I123" s="32" t="n"/>
      <c r="J123" s="32" t="n"/>
      <c r="K123" s="32" t="n"/>
      <c r="L123" s="32" t="n"/>
      <c r="M123" s="55" t="n"/>
      <c r="N123" s="55" t="n"/>
      <c r="O123" s="55" t="n"/>
      <c r="P123" s="33">
        <f>IF(OR(A123="",B123=""),"",IF(M123&lt;&gt;"",IFERROR(ROUND((M123-B123)*1440,0),""),IF(OR(L123="Requested",L123="Assigned",L123="In Progress",L123="Held"),IFERROR(ROUND((NOW()-B123)*1440,0),""),"")))</f>
        <v/>
      </c>
      <c r="Q123" s="33">
        <f>IF(OR(A123="",N123=""),"",IF(O123&lt;&gt;"",IFERROR(ROUND((O123-N123)*1440,0),""),IF(OR(L123="In Progress",L123="Held"),IFERROR(ROUND((NOW()-N123)*1440,0),""),"")))</f>
        <v/>
      </c>
      <c r="R123" s="33">
        <f>IF(OR(A123="",B123=""),"",IF(O123&lt;&gt;"",IFERROR(ROUND((O123-B123)*1440,0),""),IF(L123="Canceled","",IF(OR(L123="Requested",L123="Assigned",L123="In Progress",L123="Held"),IFERROR(ROUND((NOW()-B123)*1440,0),""),""))))</f>
        <v/>
      </c>
      <c r="S123" s="33">
        <f>IF(A123="","",IFERROR(VLOOKUP(C123,'Settings'!$A$11:$B$14,2,FALSE),""))</f>
        <v/>
      </c>
      <c r="T123" s="34">
        <f>IF(A123="","",IF(L123="Canceled","N/A",IF(OR(L123="",R123="",S123=""),"",IF(R123&lt;=S123,IF(L123="Completed","Met","Open - On Track"),IF(L123="Completed","Missed","Open - Overdue")))))</f>
        <v/>
      </c>
      <c r="U123" s="32" t="n"/>
      <c r="V123" s="32" t="n"/>
      <c r="W123" s="56">
        <f>IF(OR(A123="",Q123=""),"",IFERROR(ROUND(Q123/60*'Settings'!$B$4,2),""))</f>
        <v/>
      </c>
      <c r="X123" s="34">
        <f>IFERROR(IF(A123="","",IF(COUNTIF($A$6:$A$305,A123)&gt;1,"Duplicate Move ID",IF(OR(B123="",C123="",D123="",E123="",F123="",G123="",H123="",I123="",L123=""),"Missing Required Input",IF(OR(COUNTIF('Assets'!$K$5:$K$104,H123)=0,COUNTIF('Assets'!$K$5:$K$104,I123)=0),"Unknown Location",IF(H123=I123,"Origin Equals Destination",IF(AND(OR(L123="Assigned",L123="In Progress",L123="Held",L123="Completed"),OR(J123="",K123="",M123="")),"Missing Assignment Details",IF(AND(OR(L123="In Progress",L123="Held",L123="Completed"),N123=""),"Missing Start Time",IF(AND(L123="Completed",O123=""),"Missing Completion Time",IF(AND(M123&lt;&gt;"",B123&lt;&gt;"",M123&lt;B123),"Check Assigned Time",IF(AND(N123&lt;&gt;"",M123&lt;&gt;"",N123&lt;M123),"Check Start Time",IF(AND(O123&lt;&gt;"",N123&lt;&gt;"",O123&lt;N123),"Check Completion Time",IF(AND(L123="Held",OR(U123="",U123="None")),"Missing Delay Reason",IF(OR(AND(J123&lt;&gt;"",COUNTIF('Assets'!$F$5:$F$104,J123)=0),AND(K123&lt;&gt;"",COUNTIF('Assets'!$A$5:$A$104,K123)=0)),"Unknown Resource","OK")))))))))))))),"Check Formula")</f>
        <v/>
      </c>
    </row>
    <row r="124" ht="22" customHeight="1">
      <c r="A124" s="24" t="n"/>
      <c r="B124" s="53" t="n"/>
      <c r="C124" s="26" t="n"/>
      <c r="D124" s="26" t="n"/>
      <c r="E124" s="24" t="n"/>
      <c r="F124" s="26" t="n"/>
      <c r="G124" s="26" t="n"/>
      <c r="H124" s="26" t="n"/>
      <c r="I124" s="26" t="n"/>
      <c r="J124" s="26" t="n"/>
      <c r="K124" s="26" t="n"/>
      <c r="L124" s="26" t="n"/>
      <c r="M124" s="53" t="n"/>
      <c r="N124" s="53" t="n"/>
      <c r="O124" s="53" t="n"/>
      <c r="P124" s="27">
        <f>IF(OR(A124="",B124=""),"",IF(M124&lt;&gt;"",IFERROR(ROUND((M124-B124)*1440,0),""),IF(OR(L124="Requested",L124="Assigned",L124="In Progress",L124="Held"),IFERROR(ROUND((NOW()-B124)*1440,0),""),"")))</f>
        <v/>
      </c>
      <c r="Q124" s="27">
        <f>IF(OR(A124="",N124=""),"",IF(O124&lt;&gt;"",IFERROR(ROUND((O124-N124)*1440,0),""),IF(OR(L124="In Progress",L124="Held"),IFERROR(ROUND((NOW()-N124)*1440,0),""),"")))</f>
        <v/>
      </c>
      <c r="R124" s="27">
        <f>IF(OR(A124="",B124=""),"",IF(O124&lt;&gt;"",IFERROR(ROUND((O124-B124)*1440,0),""),IF(L124="Canceled","",IF(OR(L124="Requested",L124="Assigned",L124="In Progress",L124="Held"),IFERROR(ROUND((NOW()-B124)*1440,0),""),""))))</f>
        <v/>
      </c>
      <c r="S124" s="27">
        <f>IF(A124="","",IFERROR(VLOOKUP(C124,'Settings'!$A$11:$B$14,2,FALSE),""))</f>
        <v/>
      </c>
      <c r="T124" s="28">
        <f>IF(A124="","",IF(L124="Canceled","N/A",IF(OR(L124="",R124="",S124=""),"",IF(R124&lt;=S124,IF(L124="Completed","Met","Open - On Track"),IF(L124="Completed","Missed","Open - Overdue")))))</f>
        <v/>
      </c>
      <c r="U124" s="26" t="n"/>
      <c r="V124" s="26" t="n"/>
      <c r="W124" s="54">
        <f>IF(OR(A124="",Q124=""),"",IFERROR(ROUND(Q124/60*'Settings'!$B$4,2),""))</f>
        <v/>
      </c>
      <c r="X124" s="28">
        <f>IFERROR(IF(A124="","",IF(COUNTIF($A$6:$A$305,A124)&gt;1,"Duplicate Move ID",IF(OR(B124="",C124="",D124="",E124="",F124="",G124="",H124="",I124="",L124=""),"Missing Required Input",IF(OR(COUNTIF('Assets'!$K$5:$K$104,H124)=0,COUNTIF('Assets'!$K$5:$K$104,I124)=0),"Unknown Location",IF(H124=I124,"Origin Equals Destination",IF(AND(OR(L124="Assigned",L124="In Progress",L124="Held",L124="Completed"),OR(J124="",K124="",M124="")),"Missing Assignment Details",IF(AND(OR(L124="In Progress",L124="Held",L124="Completed"),N124=""),"Missing Start Time",IF(AND(L124="Completed",O124=""),"Missing Completion Time",IF(AND(M124&lt;&gt;"",B124&lt;&gt;"",M124&lt;B124),"Check Assigned Time",IF(AND(N124&lt;&gt;"",M124&lt;&gt;"",N124&lt;M124),"Check Start Time",IF(AND(O124&lt;&gt;"",N124&lt;&gt;"",O124&lt;N124),"Check Completion Time",IF(AND(L124="Held",OR(U124="",U124="None")),"Missing Delay Reason",IF(OR(AND(J124&lt;&gt;"",COUNTIF('Assets'!$F$5:$F$104,J124)=0),AND(K124&lt;&gt;"",COUNTIF('Assets'!$A$5:$A$104,K124)=0)),"Unknown Resource","OK")))))))))))))),"Check Formula")</f>
        <v/>
      </c>
    </row>
    <row r="125" ht="22" customHeight="1">
      <c r="A125" s="30" t="n"/>
      <c r="B125" s="55" t="n"/>
      <c r="C125" s="32" t="n"/>
      <c r="D125" s="32" t="n"/>
      <c r="E125" s="30" t="n"/>
      <c r="F125" s="32" t="n"/>
      <c r="G125" s="32" t="n"/>
      <c r="H125" s="32" t="n"/>
      <c r="I125" s="32" t="n"/>
      <c r="J125" s="32" t="n"/>
      <c r="K125" s="32" t="n"/>
      <c r="L125" s="32" t="n"/>
      <c r="M125" s="55" t="n"/>
      <c r="N125" s="55" t="n"/>
      <c r="O125" s="55" t="n"/>
      <c r="P125" s="33">
        <f>IF(OR(A125="",B125=""),"",IF(M125&lt;&gt;"",IFERROR(ROUND((M125-B125)*1440,0),""),IF(OR(L125="Requested",L125="Assigned",L125="In Progress",L125="Held"),IFERROR(ROUND((NOW()-B125)*1440,0),""),"")))</f>
        <v/>
      </c>
      <c r="Q125" s="33">
        <f>IF(OR(A125="",N125=""),"",IF(O125&lt;&gt;"",IFERROR(ROUND((O125-N125)*1440,0),""),IF(OR(L125="In Progress",L125="Held"),IFERROR(ROUND((NOW()-N125)*1440,0),""),"")))</f>
        <v/>
      </c>
      <c r="R125" s="33">
        <f>IF(OR(A125="",B125=""),"",IF(O125&lt;&gt;"",IFERROR(ROUND((O125-B125)*1440,0),""),IF(L125="Canceled","",IF(OR(L125="Requested",L125="Assigned",L125="In Progress",L125="Held"),IFERROR(ROUND((NOW()-B125)*1440,0),""),""))))</f>
        <v/>
      </c>
      <c r="S125" s="33">
        <f>IF(A125="","",IFERROR(VLOOKUP(C125,'Settings'!$A$11:$B$14,2,FALSE),""))</f>
        <v/>
      </c>
      <c r="T125" s="34">
        <f>IF(A125="","",IF(L125="Canceled","N/A",IF(OR(L125="",R125="",S125=""),"",IF(R125&lt;=S125,IF(L125="Completed","Met","Open - On Track"),IF(L125="Completed","Missed","Open - Overdue")))))</f>
        <v/>
      </c>
      <c r="U125" s="32" t="n"/>
      <c r="V125" s="32" t="n"/>
      <c r="W125" s="56">
        <f>IF(OR(A125="",Q125=""),"",IFERROR(ROUND(Q125/60*'Settings'!$B$4,2),""))</f>
        <v/>
      </c>
      <c r="X125" s="34">
        <f>IFERROR(IF(A125="","",IF(COUNTIF($A$6:$A$305,A125)&gt;1,"Duplicate Move ID",IF(OR(B125="",C125="",D125="",E125="",F125="",G125="",H125="",I125="",L125=""),"Missing Required Input",IF(OR(COUNTIF('Assets'!$K$5:$K$104,H125)=0,COUNTIF('Assets'!$K$5:$K$104,I125)=0),"Unknown Location",IF(H125=I125,"Origin Equals Destination",IF(AND(OR(L125="Assigned",L125="In Progress",L125="Held",L125="Completed"),OR(J125="",K125="",M125="")),"Missing Assignment Details",IF(AND(OR(L125="In Progress",L125="Held",L125="Completed"),N125=""),"Missing Start Time",IF(AND(L125="Completed",O125=""),"Missing Completion Time",IF(AND(M125&lt;&gt;"",B125&lt;&gt;"",M125&lt;B125),"Check Assigned Time",IF(AND(N125&lt;&gt;"",M125&lt;&gt;"",N125&lt;M125),"Check Start Time",IF(AND(O125&lt;&gt;"",N125&lt;&gt;"",O125&lt;N125),"Check Completion Time",IF(AND(L125="Held",OR(U125="",U125="None")),"Missing Delay Reason",IF(OR(AND(J125&lt;&gt;"",COUNTIF('Assets'!$F$5:$F$104,J125)=0),AND(K125&lt;&gt;"",COUNTIF('Assets'!$A$5:$A$104,K125)=0)),"Unknown Resource","OK")))))))))))))),"Check Formula")</f>
        <v/>
      </c>
    </row>
    <row r="126" ht="22" customHeight="1">
      <c r="A126" s="24" t="n"/>
      <c r="B126" s="53" t="n"/>
      <c r="C126" s="26" t="n"/>
      <c r="D126" s="26" t="n"/>
      <c r="E126" s="24" t="n"/>
      <c r="F126" s="26" t="n"/>
      <c r="G126" s="26" t="n"/>
      <c r="H126" s="26" t="n"/>
      <c r="I126" s="26" t="n"/>
      <c r="J126" s="26" t="n"/>
      <c r="K126" s="26" t="n"/>
      <c r="L126" s="26" t="n"/>
      <c r="M126" s="53" t="n"/>
      <c r="N126" s="53" t="n"/>
      <c r="O126" s="53" t="n"/>
      <c r="P126" s="27">
        <f>IF(OR(A126="",B126=""),"",IF(M126&lt;&gt;"",IFERROR(ROUND((M126-B126)*1440,0),""),IF(OR(L126="Requested",L126="Assigned",L126="In Progress",L126="Held"),IFERROR(ROUND((NOW()-B126)*1440,0),""),"")))</f>
        <v/>
      </c>
      <c r="Q126" s="27">
        <f>IF(OR(A126="",N126=""),"",IF(O126&lt;&gt;"",IFERROR(ROUND((O126-N126)*1440,0),""),IF(OR(L126="In Progress",L126="Held"),IFERROR(ROUND((NOW()-N126)*1440,0),""),"")))</f>
        <v/>
      </c>
      <c r="R126" s="27">
        <f>IF(OR(A126="",B126=""),"",IF(O126&lt;&gt;"",IFERROR(ROUND((O126-B126)*1440,0),""),IF(L126="Canceled","",IF(OR(L126="Requested",L126="Assigned",L126="In Progress",L126="Held"),IFERROR(ROUND((NOW()-B126)*1440,0),""),""))))</f>
        <v/>
      </c>
      <c r="S126" s="27">
        <f>IF(A126="","",IFERROR(VLOOKUP(C126,'Settings'!$A$11:$B$14,2,FALSE),""))</f>
        <v/>
      </c>
      <c r="T126" s="28">
        <f>IF(A126="","",IF(L126="Canceled","N/A",IF(OR(L126="",R126="",S126=""),"",IF(R126&lt;=S126,IF(L126="Completed","Met","Open - On Track"),IF(L126="Completed","Missed","Open - Overdue")))))</f>
        <v/>
      </c>
      <c r="U126" s="26" t="n"/>
      <c r="V126" s="26" t="n"/>
      <c r="W126" s="54">
        <f>IF(OR(A126="",Q126=""),"",IFERROR(ROUND(Q126/60*'Settings'!$B$4,2),""))</f>
        <v/>
      </c>
      <c r="X126" s="28">
        <f>IFERROR(IF(A126="","",IF(COUNTIF($A$6:$A$305,A126)&gt;1,"Duplicate Move ID",IF(OR(B126="",C126="",D126="",E126="",F126="",G126="",H126="",I126="",L126=""),"Missing Required Input",IF(OR(COUNTIF('Assets'!$K$5:$K$104,H126)=0,COUNTIF('Assets'!$K$5:$K$104,I126)=0),"Unknown Location",IF(H126=I126,"Origin Equals Destination",IF(AND(OR(L126="Assigned",L126="In Progress",L126="Held",L126="Completed"),OR(J126="",K126="",M126="")),"Missing Assignment Details",IF(AND(OR(L126="In Progress",L126="Held",L126="Completed"),N126=""),"Missing Start Time",IF(AND(L126="Completed",O126=""),"Missing Completion Time",IF(AND(M126&lt;&gt;"",B126&lt;&gt;"",M126&lt;B126),"Check Assigned Time",IF(AND(N126&lt;&gt;"",M126&lt;&gt;"",N126&lt;M126),"Check Start Time",IF(AND(O126&lt;&gt;"",N126&lt;&gt;"",O126&lt;N126),"Check Completion Time",IF(AND(L126="Held",OR(U126="",U126="None")),"Missing Delay Reason",IF(OR(AND(J126&lt;&gt;"",COUNTIF('Assets'!$F$5:$F$104,J126)=0),AND(K126&lt;&gt;"",COUNTIF('Assets'!$A$5:$A$104,K126)=0)),"Unknown Resource","OK")))))))))))))),"Check Formula")</f>
        <v/>
      </c>
    </row>
    <row r="127" ht="22" customHeight="1">
      <c r="A127" s="30" t="n"/>
      <c r="B127" s="55" t="n"/>
      <c r="C127" s="32" t="n"/>
      <c r="D127" s="32" t="n"/>
      <c r="E127" s="30" t="n"/>
      <c r="F127" s="32" t="n"/>
      <c r="G127" s="32" t="n"/>
      <c r="H127" s="32" t="n"/>
      <c r="I127" s="32" t="n"/>
      <c r="J127" s="32" t="n"/>
      <c r="K127" s="32" t="n"/>
      <c r="L127" s="32" t="n"/>
      <c r="M127" s="55" t="n"/>
      <c r="N127" s="55" t="n"/>
      <c r="O127" s="55" t="n"/>
      <c r="P127" s="33">
        <f>IF(OR(A127="",B127=""),"",IF(M127&lt;&gt;"",IFERROR(ROUND((M127-B127)*1440,0),""),IF(OR(L127="Requested",L127="Assigned",L127="In Progress",L127="Held"),IFERROR(ROUND((NOW()-B127)*1440,0),""),"")))</f>
        <v/>
      </c>
      <c r="Q127" s="33">
        <f>IF(OR(A127="",N127=""),"",IF(O127&lt;&gt;"",IFERROR(ROUND((O127-N127)*1440,0),""),IF(OR(L127="In Progress",L127="Held"),IFERROR(ROUND((NOW()-N127)*1440,0),""),"")))</f>
        <v/>
      </c>
      <c r="R127" s="33">
        <f>IF(OR(A127="",B127=""),"",IF(O127&lt;&gt;"",IFERROR(ROUND((O127-B127)*1440,0),""),IF(L127="Canceled","",IF(OR(L127="Requested",L127="Assigned",L127="In Progress",L127="Held"),IFERROR(ROUND((NOW()-B127)*1440,0),""),""))))</f>
        <v/>
      </c>
      <c r="S127" s="33">
        <f>IF(A127="","",IFERROR(VLOOKUP(C127,'Settings'!$A$11:$B$14,2,FALSE),""))</f>
        <v/>
      </c>
      <c r="T127" s="34">
        <f>IF(A127="","",IF(L127="Canceled","N/A",IF(OR(L127="",R127="",S127=""),"",IF(R127&lt;=S127,IF(L127="Completed","Met","Open - On Track"),IF(L127="Completed","Missed","Open - Overdue")))))</f>
        <v/>
      </c>
      <c r="U127" s="32" t="n"/>
      <c r="V127" s="32" t="n"/>
      <c r="W127" s="56">
        <f>IF(OR(A127="",Q127=""),"",IFERROR(ROUND(Q127/60*'Settings'!$B$4,2),""))</f>
        <v/>
      </c>
      <c r="X127" s="34">
        <f>IFERROR(IF(A127="","",IF(COUNTIF($A$6:$A$305,A127)&gt;1,"Duplicate Move ID",IF(OR(B127="",C127="",D127="",E127="",F127="",G127="",H127="",I127="",L127=""),"Missing Required Input",IF(OR(COUNTIF('Assets'!$K$5:$K$104,H127)=0,COUNTIF('Assets'!$K$5:$K$104,I127)=0),"Unknown Location",IF(H127=I127,"Origin Equals Destination",IF(AND(OR(L127="Assigned",L127="In Progress",L127="Held",L127="Completed"),OR(J127="",K127="",M127="")),"Missing Assignment Details",IF(AND(OR(L127="In Progress",L127="Held",L127="Completed"),N127=""),"Missing Start Time",IF(AND(L127="Completed",O127=""),"Missing Completion Time",IF(AND(M127&lt;&gt;"",B127&lt;&gt;"",M127&lt;B127),"Check Assigned Time",IF(AND(N127&lt;&gt;"",M127&lt;&gt;"",N127&lt;M127),"Check Start Time",IF(AND(O127&lt;&gt;"",N127&lt;&gt;"",O127&lt;N127),"Check Completion Time",IF(AND(L127="Held",OR(U127="",U127="None")),"Missing Delay Reason",IF(OR(AND(J127&lt;&gt;"",COUNTIF('Assets'!$F$5:$F$104,J127)=0),AND(K127&lt;&gt;"",COUNTIF('Assets'!$A$5:$A$104,K127)=0)),"Unknown Resource","OK")))))))))))))),"Check Formula")</f>
        <v/>
      </c>
    </row>
    <row r="128" ht="22" customHeight="1">
      <c r="A128" s="24" t="n"/>
      <c r="B128" s="53" t="n"/>
      <c r="C128" s="26" t="n"/>
      <c r="D128" s="26" t="n"/>
      <c r="E128" s="24" t="n"/>
      <c r="F128" s="26" t="n"/>
      <c r="G128" s="26" t="n"/>
      <c r="H128" s="26" t="n"/>
      <c r="I128" s="26" t="n"/>
      <c r="J128" s="26" t="n"/>
      <c r="K128" s="26" t="n"/>
      <c r="L128" s="26" t="n"/>
      <c r="M128" s="53" t="n"/>
      <c r="N128" s="53" t="n"/>
      <c r="O128" s="53" t="n"/>
      <c r="P128" s="27">
        <f>IF(OR(A128="",B128=""),"",IF(M128&lt;&gt;"",IFERROR(ROUND((M128-B128)*1440,0),""),IF(OR(L128="Requested",L128="Assigned",L128="In Progress",L128="Held"),IFERROR(ROUND((NOW()-B128)*1440,0),""),"")))</f>
        <v/>
      </c>
      <c r="Q128" s="27">
        <f>IF(OR(A128="",N128=""),"",IF(O128&lt;&gt;"",IFERROR(ROUND((O128-N128)*1440,0),""),IF(OR(L128="In Progress",L128="Held"),IFERROR(ROUND((NOW()-N128)*1440,0),""),"")))</f>
        <v/>
      </c>
      <c r="R128" s="27">
        <f>IF(OR(A128="",B128=""),"",IF(O128&lt;&gt;"",IFERROR(ROUND((O128-B128)*1440,0),""),IF(L128="Canceled","",IF(OR(L128="Requested",L128="Assigned",L128="In Progress",L128="Held"),IFERROR(ROUND((NOW()-B128)*1440,0),""),""))))</f>
        <v/>
      </c>
      <c r="S128" s="27">
        <f>IF(A128="","",IFERROR(VLOOKUP(C128,'Settings'!$A$11:$B$14,2,FALSE),""))</f>
        <v/>
      </c>
      <c r="T128" s="28">
        <f>IF(A128="","",IF(L128="Canceled","N/A",IF(OR(L128="",R128="",S128=""),"",IF(R128&lt;=S128,IF(L128="Completed","Met","Open - On Track"),IF(L128="Completed","Missed","Open - Overdue")))))</f>
        <v/>
      </c>
      <c r="U128" s="26" t="n"/>
      <c r="V128" s="26" t="n"/>
      <c r="W128" s="54">
        <f>IF(OR(A128="",Q128=""),"",IFERROR(ROUND(Q128/60*'Settings'!$B$4,2),""))</f>
        <v/>
      </c>
      <c r="X128" s="28">
        <f>IFERROR(IF(A128="","",IF(COUNTIF($A$6:$A$305,A128)&gt;1,"Duplicate Move ID",IF(OR(B128="",C128="",D128="",E128="",F128="",G128="",H128="",I128="",L128=""),"Missing Required Input",IF(OR(COUNTIF('Assets'!$K$5:$K$104,H128)=0,COUNTIF('Assets'!$K$5:$K$104,I128)=0),"Unknown Location",IF(H128=I128,"Origin Equals Destination",IF(AND(OR(L128="Assigned",L128="In Progress",L128="Held",L128="Completed"),OR(J128="",K128="",M128="")),"Missing Assignment Details",IF(AND(OR(L128="In Progress",L128="Held",L128="Completed"),N128=""),"Missing Start Time",IF(AND(L128="Completed",O128=""),"Missing Completion Time",IF(AND(M128&lt;&gt;"",B128&lt;&gt;"",M128&lt;B128),"Check Assigned Time",IF(AND(N128&lt;&gt;"",M128&lt;&gt;"",N128&lt;M128),"Check Start Time",IF(AND(O128&lt;&gt;"",N128&lt;&gt;"",O128&lt;N128),"Check Completion Time",IF(AND(L128="Held",OR(U128="",U128="None")),"Missing Delay Reason",IF(OR(AND(J128&lt;&gt;"",COUNTIF('Assets'!$F$5:$F$104,J128)=0),AND(K128&lt;&gt;"",COUNTIF('Assets'!$A$5:$A$104,K128)=0)),"Unknown Resource","OK")))))))))))))),"Check Formula")</f>
        <v/>
      </c>
    </row>
    <row r="129" ht="22" customHeight="1">
      <c r="A129" s="30" t="n"/>
      <c r="B129" s="55" t="n"/>
      <c r="C129" s="32" t="n"/>
      <c r="D129" s="32" t="n"/>
      <c r="E129" s="30" t="n"/>
      <c r="F129" s="32" t="n"/>
      <c r="G129" s="32" t="n"/>
      <c r="H129" s="32" t="n"/>
      <c r="I129" s="32" t="n"/>
      <c r="J129" s="32" t="n"/>
      <c r="K129" s="32" t="n"/>
      <c r="L129" s="32" t="n"/>
      <c r="M129" s="55" t="n"/>
      <c r="N129" s="55" t="n"/>
      <c r="O129" s="55" t="n"/>
      <c r="P129" s="33">
        <f>IF(OR(A129="",B129=""),"",IF(M129&lt;&gt;"",IFERROR(ROUND((M129-B129)*1440,0),""),IF(OR(L129="Requested",L129="Assigned",L129="In Progress",L129="Held"),IFERROR(ROUND((NOW()-B129)*1440,0),""),"")))</f>
        <v/>
      </c>
      <c r="Q129" s="33">
        <f>IF(OR(A129="",N129=""),"",IF(O129&lt;&gt;"",IFERROR(ROUND((O129-N129)*1440,0),""),IF(OR(L129="In Progress",L129="Held"),IFERROR(ROUND((NOW()-N129)*1440,0),""),"")))</f>
        <v/>
      </c>
      <c r="R129" s="33">
        <f>IF(OR(A129="",B129=""),"",IF(O129&lt;&gt;"",IFERROR(ROUND((O129-B129)*1440,0),""),IF(L129="Canceled","",IF(OR(L129="Requested",L129="Assigned",L129="In Progress",L129="Held"),IFERROR(ROUND((NOW()-B129)*1440,0),""),""))))</f>
        <v/>
      </c>
      <c r="S129" s="33">
        <f>IF(A129="","",IFERROR(VLOOKUP(C129,'Settings'!$A$11:$B$14,2,FALSE),""))</f>
        <v/>
      </c>
      <c r="T129" s="34">
        <f>IF(A129="","",IF(L129="Canceled","N/A",IF(OR(L129="",R129="",S129=""),"",IF(R129&lt;=S129,IF(L129="Completed","Met","Open - On Track"),IF(L129="Completed","Missed","Open - Overdue")))))</f>
        <v/>
      </c>
      <c r="U129" s="32" t="n"/>
      <c r="V129" s="32" t="n"/>
      <c r="W129" s="56">
        <f>IF(OR(A129="",Q129=""),"",IFERROR(ROUND(Q129/60*'Settings'!$B$4,2),""))</f>
        <v/>
      </c>
      <c r="X129" s="34">
        <f>IFERROR(IF(A129="","",IF(COUNTIF($A$6:$A$305,A129)&gt;1,"Duplicate Move ID",IF(OR(B129="",C129="",D129="",E129="",F129="",G129="",H129="",I129="",L129=""),"Missing Required Input",IF(OR(COUNTIF('Assets'!$K$5:$K$104,H129)=0,COUNTIF('Assets'!$K$5:$K$104,I129)=0),"Unknown Location",IF(H129=I129,"Origin Equals Destination",IF(AND(OR(L129="Assigned",L129="In Progress",L129="Held",L129="Completed"),OR(J129="",K129="",M129="")),"Missing Assignment Details",IF(AND(OR(L129="In Progress",L129="Held",L129="Completed"),N129=""),"Missing Start Time",IF(AND(L129="Completed",O129=""),"Missing Completion Time",IF(AND(M129&lt;&gt;"",B129&lt;&gt;"",M129&lt;B129),"Check Assigned Time",IF(AND(N129&lt;&gt;"",M129&lt;&gt;"",N129&lt;M129),"Check Start Time",IF(AND(O129&lt;&gt;"",N129&lt;&gt;"",O129&lt;N129),"Check Completion Time",IF(AND(L129="Held",OR(U129="",U129="None")),"Missing Delay Reason",IF(OR(AND(J129&lt;&gt;"",COUNTIF('Assets'!$F$5:$F$104,J129)=0),AND(K129&lt;&gt;"",COUNTIF('Assets'!$A$5:$A$104,K129)=0)),"Unknown Resource","OK")))))))))))))),"Check Formula")</f>
        <v/>
      </c>
    </row>
    <row r="130" ht="22" customHeight="1">
      <c r="A130" s="24" t="n"/>
      <c r="B130" s="53" t="n"/>
      <c r="C130" s="26" t="n"/>
      <c r="D130" s="26" t="n"/>
      <c r="E130" s="24" t="n"/>
      <c r="F130" s="26" t="n"/>
      <c r="G130" s="26" t="n"/>
      <c r="H130" s="26" t="n"/>
      <c r="I130" s="26" t="n"/>
      <c r="J130" s="26" t="n"/>
      <c r="K130" s="26" t="n"/>
      <c r="L130" s="26" t="n"/>
      <c r="M130" s="53" t="n"/>
      <c r="N130" s="53" t="n"/>
      <c r="O130" s="53" t="n"/>
      <c r="P130" s="27">
        <f>IF(OR(A130="",B130=""),"",IF(M130&lt;&gt;"",IFERROR(ROUND((M130-B130)*1440,0),""),IF(OR(L130="Requested",L130="Assigned",L130="In Progress",L130="Held"),IFERROR(ROUND((NOW()-B130)*1440,0),""),"")))</f>
        <v/>
      </c>
      <c r="Q130" s="27">
        <f>IF(OR(A130="",N130=""),"",IF(O130&lt;&gt;"",IFERROR(ROUND((O130-N130)*1440,0),""),IF(OR(L130="In Progress",L130="Held"),IFERROR(ROUND((NOW()-N130)*1440,0),""),"")))</f>
        <v/>
      </c>
      <c r="R130" s="27">
        <f>IF(OR(A130="",B130=""),"",IF(O130&lt;&gt;"",IFERROR(ROUND((O130-B130)*1440,0),""),IF(L130="Canceled","",IF(OR(L130="Requested",L130="Assigned",L130="In Progress",L130="Held"),IFERROR(ROUND((NOW()-B130)*1440,0),""),""))))</f>
        <v/>
      </c>
      <c r="S130" s="27">
        <f>IF(A130="","",IFERROR(VLOOKUP(C130,'Settings'!$A$11:$B$14,2,FALSE),""))</f>
        <v/>
      </c>
      <c r="T130" s="28">
        <f>IF(A130="","",IF(L130="Canceled","N/A",IF(OR(L130="",R130="",S130=""),"",IF(R130&lt;=S130,IF(L130="Completed","Met","Open - On Track"),IF(L130="Completed","Missed","Open - Overdue")))))</f>
        <v/>
      </c>
      <c r="U130" s="26" t="n"/>
      <c r="V130" s="26" t="n"/>
      <c r="W130" s="54">
        <f>IF(OR(A130="",Q130=""),"",IFERROR(ROUND(Q130/60*'Settings'!$B$4,2),""))</f>
        <v/>
      </c>
      <c r="X130" s="28">
        <f>IFERROR(IF(A130="","",IF(COUNTIF($A$6:$A$305,A130)&gt;1,"Duplicate Move ID",IF(OR(B130="",C130="",D130="",E130="",F130="",G130="",H130="",I130="",L130=""),"Missing Required Input",IF(OR(COUNTIF('Assets'!$K$5:$K$104,H130)=0,COUNTIF('Assets'!$K$5:$K$104,I130)=0),"Unknown Location",IF(H130=I130,"Origin Equals Destination",IF(AND(OR(L130="Assigned",L130="In Progress",L130="Held",L130="Completed"),OR(J130="",K130="",M130="")),"Missing Assignment Details",IF(AND(OR(L130="In Progress",L130="Held",L130="Completed"),N130=""),"Missing Start Time",IF(AND(L130="Completed",O130=""),"Missing Completion Time",IF(AND(M130&lt;&gt;"",B130&lt;&gt;"",M130&lt;B130),"Check Assigned Time",IF(AND(N130&lt;&gt;"",M130&lt;&gt;"",N130&lt;M130),"Check Start Time",IF(AND(O130&lt;&gt;"",N130&lt;&gt;"",O130&lt;N130),"Check Completion Time",IF(AND(L130="Held",OR(U130="",U130="None")),"Missing Delay Reason",IF(OR(AND(J130&lt;&gt;"",COUNTIF('Assets'!$F$5:$F$104,J130)=0),AND(K130&lt;&gt;"",COUNTIF('Assets'!$A$5:$A$104,K130)=0)),"Unknown Resource","OK")))))))))))))),"Check Formula")</f>
        <v/>
      </c>
    </row>
    <row r="131" ht="22" customHeight="1">
      <c r="A131" s="30" t="n"/>
      <c r="B131" s="55" t="n"/>
      <c r="C131" s="32" t="n"/>
      <c r="D131" s="32" t="n"/>
      <c r="E131" s="30" t="n"/>
      <c r="F131" s="32" t="n"/>
      <c r="G131" s="32" t="n"/>
      <c r="H131" s="32" t="n"/>
      <c r="I131" s="32" t="n"/>
      <c r="J131" s="32" t="n"/>
      <c r="K131" s="32" t="n"/>
      <c r="L131" s="32" t="n"/>
      <c r="M131" s="55" t="n"/>
      <c r="N131" s="55" t="n"/>
      <c r="O131" s="55" t="n"/>
      <c r="P131" s="33">
        <f>IF(OR(A131="",B131=""),"",IF(M131&lt;&gt;"",IFERROR(ROUND((M131-B131)*1440,0),""),IF(OR(L131="Requested",L131="Assigned",L131="In Progress",L131="Held"),IFERROR(ROUND((NOW()-B131)*1440,0),""),"")))</f>
        <v/>
      </c>
      <c r="Q131" s="33">
        <f>IF(OR(A131="",N131=""),"",IF(O131&lt;&gt;"",IFERROR(ROUND((O131-N131)*1440,0),""),IF(OR(L131="In Progress",L131="Held"),IFERROR(ROUND((NOW()-N131)*1440,0),""),"")))</f>
        <v/>
      </c>
      <c r="R131" s="33">
        <f>IF(OR(A131="",B131=""),"",IF(O131&lt;&gt;"",IFERROR(ROUND((O131-B131)*1440,0),""),IF(L131="Canceled","",IF(OR(L131="Requested",L131="Assigned",L131="In Progress",L131="Held"),IFERROR(ROUND((NOW()-B131)*1440,0),""),""))))</f>
        <v/>
      </c>
      <c r="S131" s="33">
        <f>IF(A131="","",IFERROR(VLOOKUP(C131,'Settings'!$A$11:$B$14,2,FALSE),""))</f>
        <v/>
      </c>
      <c r="T131" s="34">
        <f>IF(A131="","",IF(L131="Canceled","N/A",IF(OR(L131="",R131="",S131=""),"",IF(R131&lt;=S131,IF(L131="Completed","Met","Open - On Track"),IF(L131="Completed","Missed","Open - Overdue")))))</f>
        <v/>
      </c>
      <c r="U131" s="32" t="n"/>
      <c r="V131" s="32" t="n"/>
      <c r="W131" s="56">
        <f>IF(OR(A131="",Q131=""),"",IFERROR(ROUND(Q131/60*'Settings'!$B$4,2),""))</f>
        <v/>
      </c>
      <c r="X131" s="34">
        <f>IFERROR(IF(A131="","",IF(COUNTIF($A$6:$A$305,A131)&gt;1,"Duplicate Move ID",IF(OR(B131="",C131="",D131="",E131="",F131="",G131="",H131="",I131="",L131=""),"Missing Required Input",IF(OR(COUNTIF('Assets'!$K$5:$K$104,H131)=0,COUNTIF('Assets'!$K$5:$K$104,I131)=0),"Unknown Location",IF(H131=I131,"Origin Equals Destination",IF(AND(OR(L131="Assigned",L131="In Progress",L131="Held",L131="Completed"),OR(J131="",K131="",M131="")),"Missing Assignment Details",IF(AND(OR(L131="In Progress",L131="Held",L131="Completed"),N131=""),"Missing Start Time",IF(AND(L131="Completed",O131=""),"Missing Completion Time",IF(AND(M131&lt;&gt;"",B131&lt;&gt;"",M131&lt;B131),"Check Assigned Time",IF(AND(N131&lt;&gt;"",M131&lt;&gt;"",N131&lt;M131),"Check Start Time",IF(AND(O131&lt;&gt;"",N131&lt;&gt;"",O131&lt;N131),"Check Completion Time",IF(AND(L131="Held",OR(U131="",U131="None")),"Missing Delay Reason",IF(OR(AND(J131&lt;&gt;"",COUNTIF('Assets'!$F$5:$F$104,J131)=0),AND(K131&lt;&gt;"",COUNTIF('Assets'!$A$5:$A$104,K131)=0)),"Unknown Resource","OK")))))))))))))),"Check Formula")</f>
        <v/>
      </c>
    </row>
    <row r="132" ht="22" customHeight="1">
      <c r="A132" s="24" t="n"/>
      <c r="B132" s="53" t="n"/>
      <c r="C132" s="26" t="n"/>
      <c r="D132" s="26" t="n"/>
      <c r="E132" s="24" t="n"/>
      <c r="F132" s="26" t="n"/>
      <c r="G132" s="26" t="n"/>
      <c r="H132" s="26" t="n"/>
      <c r="I132" s="26" t="n"/>
      <c r="J132" s="26" t="n"/>
      <c r="K132" s="26" t="n"/>
      <c r="L132" s="26" t="n"/>
      <c r="M132" s="53" t="n"/>
      <c r="N132" s="53" t="n"/>
      <c r="O132" s="53" t="n"/>
      <c r="P132" s="27">
        <f>IF(OR(A132="",B132=""),"",IF(M132&lt;&gt;"",IFERROR(ROUND((M132-B132)*1440,0),""),IF(OR(L132="Requested",L132="Assigned",L132="In Progress",L132="Held"),IFERROR(ROUND((NOW()-B132)*1440,0),""),"")))</f>
        <v/>
      </c>
      <c r="Q132" s="27">
        <f>IF(OR(A132="",N132=""),"",IF(O132&lt;&gt;"",IFERROR(ROUND((O132-N132)*1440,0),""),IF(OR(L132="In Progress",L132="Held"),IFERROR(ROUND((NOW()-N132)*1440,0),""),"")))</f>
        <v/>
      </c>
      <c r="R132" s="27">
        <f>IF(OR(A132="",B132=""),"",IF(O132&lt;&gt;"",IFERROR(ROUND((O132-B132)*1440,0),""),IF(L132="Canceled","",IF(OR(L132="Requested",L132="Assigned",L132="In Progress",L132="Held"),IFERROR(ROUND((NOW()-B132)*1440,0),""),""))))</f>
        <v/>
      </c>
      <c r="S132" s="27">
        <f>IF(A132="","",IFERROR(VLOOKUP(C132,'Settings'!$A$11:$B$14,2,FALSE),""))</f>
        <v/>
      </c>
      <c r="T132" s="28">
        <f>IF(A132="","",IF(L132="Canceled","N/A",IF(OR(L132="",R132="",S132=""),"",IF(R132&lt;=S132,IF(L132="Completed","Met","Open - On Track"),IF(L132="Completed","Missed","Open - Overdue")))))</f>
        <v/>
      </c>
      <c r="U132" s="26" t="n"/>
      <c r="V132" s="26" t="n"/>
      <c r="W132" s="54">
        <f>IF(OR(A132="",Q132=""),"",IFERROR(ROUND(Q132/60*'Settings'!$B$4,2),""))</f>
        <v/>
      </c>
      <c r="X132" s="28">
        <f>IFERROR(IF(A132="","",IF(COUNTIF($A$6:$A$305,A132)&gt;1,"Duplicate Move ID",IF(OR(B132="",C132="",D132="",E132="",F132="",G132="",H132="",I132="",L132=""),"Missing Required Input",IF(OR(COUNTIF('Assets'!$K$5:$K$104,H132)=0,COUNTIF('Assets'!$K$5:$K$104,I132)=0),"Unknown Location",IF(H132=I132,"Origin Equals Destination",IF(AND(OR(L132="Assigned",L132="In Progress",L132="Held",L132="Completed"),OR(J132="",K132="",M132="")),"Missing Assignment Details",IF(AND(OR(L132="In Progress",L132="Held",L132="Completed"),N132=""),"Missing Start Time",IF(AND(L132="Completed",O132=""),"Missing Completion Time",IF(AND(M132&lt;&gt;"",B132&lt;&gt;"",M132&lt;B132),"Check Assigned Time",IF(AND(N132&lt;&gt;"",M132&lt;&gt;"",N132&lt;M132),"Check Start Time",IF(AND(O132&lt;&gt;"",N132&lt;&gt;"",O132&lt;N132),"Check Completion Time",IF(AND(L132="Held",OR(U132="",U132="None")),"Missing Delay Reason",IF(OR(AND(J132&lt;&gt;"",COUNTIF('Assets'!$F$5:$F$104,J132)=0),AND(K132&lt;&gt;"",COUNTIF('Assets'!$A$5:$A$104,K132)=0)),"Unknown Resource","OK")))))))))))))),"Check Formula")</f>
        <v/>
      </c>
    </row>
    <row r="133" ht="22" customHeight="1">
      <c r="A133" s="30" t="n"/>
      <c r="B133" s="55" t="n"/>
      <c r="C133" s="32" t="n"/>
      <c r="D133" s="32" t="n"/>
      <c r="E133" s="30" t="n"/>
      <c r="F133" s="32" t="n"/>
      <c r="G133" s="32" t="n"/>
      <c r="H133" s="32" t="n"/>
      <c r="I133" s="32" t="n"/>
      <c r="J133" s="32" t="n"/>
      <c r="K133" s="32" t="n"/>
      <c r="L133" s="32" t="n"/>
      <c r="M133" s="55" t="n"/>
      <c r="N133" s="55" t="n"/>
      <c r="O133" s="55" t="n"/>
      <c r="P133" s="33">
        <f>IF(OR(A133="",B133=""),"",IF(M133&lt;&gt;"",IFERROR(ROUND((M133-B133)*1440,0),""),IF(OR(L133="Requested",L133="Assigned",L133="In Progress",L133="Held"),IFERROR(ROUND((NOW()-B133)*1440,0),""),"")))</f>
        <v/>
      </c>
      <c r="Q133" s="33">
        <f>IF(OR(A133="",N133=""),"",IF(O133&lt;&gt;"",IFERROR(ROUND((O133-N133)*1440,0),""),IF(OR(L133="In Progress",L133="Held"),IFERROR(ROUND((NOW()-N133)*1440,0),""),"")))</f>
        <v/>
      </c>
      <c r="R133" s="33">
        <f>IF(OR(A133="",B133=""),"",IF(O133&lt;&gt;"",IFERROR(ROUND((O133-B133)*1440,0),""),IF(L133="Canceled","",IF(OR(L133="Requested",L133="Assigned",L133="In Progress",L133="Held"),IFERROR(ROUND((NOW()-B133)*1440,0),""),""))))</f>
        <v/>
      </c>
      <c r="S133" s="33">
        <f>IF(A133="","",IFERROR(VLOOKUP(C133,'Settings'!$A$11:$B$14,2,FALSE),""))</f>
        <v/>
      </c>
      <c r="T133" s="34">
        <f>IF(A133="","",IF(L133="Canceled","N/A",IF(OR(L133="",R133="",S133=""),"",IF(R133&lt;=S133,IF(L133="Completed","Met","Open - On Track"),IF(L133="Completed","Missed","Open - Overdue")))))</f>
        <v/>
      </c>
      <c r="U133" s="32" t="n"/>
      <c r="V133" s="32" t="n"/>
      <c r="W133" s="56">
        <f>IF(OR(A133="",Q133=""),"",IFERROR(ROUND(Q133/60*'Settings'!$B$4,2),""))</f>
        <v/>
      </c>
      <c r="X133" s="34">
        <f>IFERROR(IF(A133="","",IF(COUNTIF($A$6:$A$305,A133)&gt;1,"Duplicate Move ID",IF(OR(B133="",C133="",D133="",E133="",F133="",G133="",H133="",I133="",L133=""),"Missing Required Input",IF(OR(COUNTIF('Assets'!$K$5:$K$104,H133)=0,COUNTIF('Assets'!$K$5:$K$104,I133)=0),"Unknown Location",IF(H133=I133,"Origin Equals Destination",IF(AND(OR(L133="Assigned",L133="In Progress",L133="Held",L133="Completed"),OR(J133="",K133="",M133="")),"Missing Assignment Details",IF(AND(OR(L133="In Progress",L133="Held",L133="Completed"),N133=""),"Missing Start Time",IF(AND(L133="Completed",O133=""),"Missing Completion Time",IF(AND(M133&lt;&gt;"",B133&lt;&gt;"",M133&lt;B133),"Check Assigned Time",IF(AND(N133&lt;&gt;"",M133&lt;&gt;"",N133&lt;M133),"Check Start Time",IF(AND(O133&lt;&gt;"",N133&lt;&gt;"",O133&lt;N133),"Check Completion Time",IF(AND(L133="Held",OR(U133="",U133="None")),"Missing Delay Reason",IF(OR(AND(J133&lt;&gt;"",COUNTIF('Assets'!$F$5:$F$104,J133)=0),AND(K133&lt;&gt;"",COUNTIF('Assets'!$A$5:$A$104,K133)=0)),"Unknown Resource","OK")))))))))))))),"Check Formula")</f>
        <v/>
      </c>
    </row>
    <row r="134" ht="22" customHeight="1">
      <c r="A134" s="24" t="n"/>
      <c r="B134" s="53" t="n"/>
      <c r="C134" s="26" t="n"/>
      <c r="D134" s="26" t="n"/>
      <c r="E134" s="24" t="n"/>
      <c r="F134" s="26" t="n"/>
      <c r="G134" s="26" t="n"/>
      <c r="H134" s="26" t="n"/>
      <c r="I134" s="26" t="n"/>
      <c r="J134" s="26" t="n"/>
      <c r="K134" s="26" t="n"/>
      <c r="L134" s="26" t="n"/>
      <c r="M134" s="53" t="n"/>
      <c r="N134" s="53" t="n"/>
      <c r="O134" s="53" t="n"/>
      <c r="P134" s="27">
        <f>IF(OR(A134="",B134=""),"",IF(M134&lt;&gt;"",IFERROR(ROUND((M134-B134)*1440,0),""),IF(OR(L134="Requested",L134="Assigned",L134="In Progress",L134="Held"),IFERROR(ROUND((NOW()-B134)*1440,0),""),"")))</f>
        <v/>
      </c>
      <c r="Q134" s="27">
        <f>IF(OR(A134="",N134=""),"",IF(O134&lt;&gt;"",IFERROR(ROUND((O134-N134)*1440,0),""),IF(OR(L134="In Progress",L134="Held"),IFERROR(ROUND((NOW()-N134)*1440,0),""),"")))</f>
        <v/>
      </c>
      <c r="R134" s="27">
        <f>IF(OR(A134="",B134=""),"",IF(O134&lt;&gt;"",IFERROR(ROUND((O134-B134)*1440,0),""),IF(L134="Canceled","",IF(OR(L134="Requested",L134="Assigned",L134="In Progress",L134="Held"),IFERROR(ROUND((NOW()-B134)*1440,0),""),""))))</f>
        <v/>
      </c>
      <c r="S134" s="27">
        <f>IF(A134="","",IFERROR(VLOOKUP(C134,'Settings'!$A$11:$B$14,2,FALSE),""))</f>
        <v/>
      </c>
      <c r="T134" s="28">
        <f>IF(A134="","",IF(L134="Canceled","N/A",IF(OR(L134="",R134="",S134=""),"",IF(R134&lt;=S134,IF(L134="Completed","Met","Open - On Track"),IF(L134="Completed","Missed","Open - Overdue")))))</f>
        <v/>
      </c>
      <c r="U134" s="26" t="n"/>
      <c r="V134" s="26" t="n"/>
      <c r="W134" s="54">
        <f>IF(OR(A134="",Q134=""),"",IFERROR(ROUND(Q134/60*'Settings'!$B$4,2),""))</f>
        <v/>
      </c>
      <c r="X134" s="28">
        <f>IFERROR(IF(A134="","",IF(COUNTIF($A$6:$A$305,A134)&gt;1,"Duplicate Move ID",IF(OR(B134="",C134="",D134="",E134="",F134="",G134="",H134="",I134="",L134=""),"Missing Required Input",IF(OR(COUNTIF('Assets'!$K$5:$K$104,H134)=0,COUNTIF('Assets'!$K$5:$K$104,I134)=0),"Unknown Location",IF(H134=I134,"Origin Equals Destination",IF(AND(OR(L134="Assigned",L134="In Progress",L134="Held",L134="Completed"),OR(J134="",K134="",M134="")),"Missing Assignment Details",IF(AND(OR(L134="In Progress",L134="Held",L134="Completed"),N134=""),"Missing Start Time",IF(AND(L134="Completed",O134=""),"Missing Completion Time",IF(AND(M134&lt;&gt;"",B134&lt;&gt;"",M134&lt;B134),"Check Assigned Time",IF(AND(N134&lt;&gt;"",M134&lt;&gt;"",N134&lt;M134),"Check Start Time",IF(AND(O134&lt;&gt;"",N134&lt;&gt;"",O134&lt;N134),"Check Completion Time",IF(AND(L134="Held",OR(U134="",U134="None")),"Missing Delay Reason",IF(OR(AND(J134&lt;&gt;"",COUNTIF('Assets'!$F$5:$F$104,J134)=0),AND(K134&lt;&gt;"",COUNTIF('Assets'!$A$5:$A$104,K134)=0)),"Unknown Resource","OK")))))))))))))),"Check Formula")</f>
        <v/>
      </c>
    </row>
    <row r="135" ht="22" customHeight="1">
      <c r="A135" s="30" t="n"/>
      <c r="B135" s="55" t="n"/>
      <c r="C135" s="32" t="n"/>
      <c r="D135" s="32" t="n"/>
      <c r="E135" s="30" t="n"/>
      <c r="F135" s="32" t="n"/>
      <c r="G135" s="32" t="n"/>
      <c r="H135" s="32" t="n"/>
      <c r="I135" s="32" t="n"/>
      <c r="J135" s="32" t="n"/>
      <c r="K135" s="32" t="n"/>
      <c r="L135" s="32" t="n"/>
      <c r="M135" s="55" t="n"/>
      <c r="N135" s="55" t="n"/>
      <c r="O135" s="55" t="n"/>
      <c r="P135" s="33">
        <f>IF(OR(A135="",B135=""),"",IF(M135&lt;&gt;"",IFERROR(ROUND((M135-B135)*1440,0),""),IF(OR(L135="Requested",L135="Assigned",L135="In Progress",L135="Held"),IFERROR(ROUND((NOW()-B135)*1440,0),""),"")))</f>
        <v/>
      </c>
      <c r="Q135" s="33">
        <f>IF(OR(A135="",N135=""),"",IF(O135&lt;&gt;"",IFERROR(ROUND((O135-N135)*1440,0),""),IF(OR(L135="In Progress",L135="Held"),IFERROR(ROUND((NOW()-N135)*1440,0),""),"")))</f>
        <v/>
      </c>
      <c r="R135" s="33">
        <f>IF(OR(A135="",B135=""),"",IF(O135&lt;&gt;"",IFERROR(ROUND((O135-B135)*1440,0),""),IF(L135="Canceled","",IF(OR(L135="Requested",L135="Assigned",L135="In Progress",L135="Held"),IFERROR(ROUND((NOW()-B135)*1440,0),""),""))))</f>
        <v/>
      </c>
      <c r="S135" s="33">
        <f>IF(A135="","",IFERROR(VLOOKUP(C135,'Settings'!$A$11:$B$14,2,FALSE),""))</f>
        <v/>
      </c>
      <c r="T135" s="34">
        <f>IF(A135="","",IF(L135="Canceled","N/A",IF(OR(L135="",R135="",S135=""),"",IF(R135&lt;=S135,IF(L135="Completed","Met","Open - On Track"),IF(L135="Completed","Missed","Open - Overdue")))))</f>
        <v/>
      </c>
      <c r="U135" s="32" t="n"/>
      <c r="V135" s="32" t="n"/>
      <c r="W135" s="56">
        <f>IF(OR(A135="",Q135=""),"",IFERROR(ROUND(Q135/60*'Settings'!$B$4,2),""))</f>
        <v/>
      </c>
      <c r="X135" s="34">
        <f>IFERROR(IF(A135="","",IF(COUNTIF($A$6:$A$305,A135)&gt;1,"Duplicate Move ID",IF(OR(B135="",C135="",D135="",E135="",F135="",G135="",H135="",I135="",L135=""),"Missing Required Input",IF(OR(COUNTIF('Assets'!$K$5:$K$104,H135)=0,COUNTIF('Assets'!$K$5:$K$104,I135)=0),"Unknown Location",IF(H135=I135,"Origin Equals Destination",IF(AND(OR(L135="Assigned",L135="In Progress",L135="Held",L135="Completed"),OR(J135="",K135="",M135="")),"Missing Assignment Details",IF(AND(OR(L135="In Progress",L135="Held",L135="Completed"),N135=""),"Missing Start Time",IF(AND(L135="Completed",O135=""),"Missing Completion Time",IF(AND(M135&lt;&gt;"",B135&lt;&gt;"",M135&lt;B135),"Check Assigned Time",IF(AND(N135&lt;&gt;"",M135&lt;&gt;"",N135&lt;M135),"Check Start Time",IF(AND(O135&lt;&gt;"",N135&lt;&gt;"",O135&lt;N135),"Check Completion Time",IF(AND(L135="Held",OR(U135="",U135="None")),"Missing Delay Reason",IF(OR(AND(J135&lt;&gt;"",COUNTIF('Assets'!$F$5:$F$104,J135)=0),AND(K135&lt;&gt;"",COUNTIF('Assets'!$A$5:$A$104,K135)=0)),"Unknown Resource","OK")))))))))))))),"Check Formula")</f>
        <v/>
      </c>
    </row>
    <row r="136" ht="22" customHeight="1">
      <c r="A136" s="24" t="n"/>
      <c r="B136" s="53" t="n"/>
      <c r="C136" s="26" t="n"/>
      <c r="D136" s="26" t="n"/>
      <c r="E136" s="24" t="n"/>
      <c r="F136" s="26" t="n"/>
      <c r="G136" s="26" t="n"/>
      <c r="H136" s="26" t="n"/>
      <c r="I136" s="26" t="n"/>
      <c r="J136" s="26" t="n"/>
      <c r="K136" s="26" t="n"/>
      <c r="L136" s="26" t="n"/>
      <c r="M136" s="53" t="n"/>
      <c r="N136" s="53" t="n"/>
      <c r="O136" s="53" t="n"/>
      <c r="P136" s="27">
        <f>IF(OR(A136="",B136=""),"",IF(M136&lt;&gt;"",IFERROR(ROUND((M136-B136)*1440,0),""),IF(OR(L136="Requested",L136="Assigned",L136="In Progress",L136="Held"),IFERROR(ROUND((NOW()-B136)*1440,0),""),"")))</f>
        <v/>
      </c>
      <c r="Q136" s="27">
        <f>IF(OR(A136="",N136=""),"",IF(O136&lt;&gt;"",IFERROR(ROUND((O136-N136)*1440,0),""),IF(OR(L136="In Progress",L136="Held"),IFERROR(ROUND((NOW()-N136)*1440,0),""),"")))</f>
        <v/>
      </c>
      <c r="R136" s="27">
        <f>IF(OR(A136="",B136=""),"",IF(O136&lt;&gt;"",IFERROR(ROUND((O136-B136)*1440,0),""),IF(L136="Canceled","",IF(OR(L136="Requested",L136="Assigned",L136="In Progress",L136="Held"),IFERROR(ROUND((NOW()-B136)*1440,0),""),""))))</f>
        <v/>
      </c>
      <c r="S136" s="27">
        <f>IF(A136="","",IFERROR(VLOOKUP(C136,'Settings'!$A$11:$B$14,2,FALSE),""))</f>
        <v/>
      </c>
      <c r="T136" s="28">
        <f>IF(A136="","",IF(L136="Canceled","N/A",IF(OR(L136="",R136="",S136=""),"",IF(R136&lt;=S136,IF(L136="Completed","Met","Open - On Track"),IF(L136="Completed","Missed","Open - Overdue")))))</f>
        <v/>
      </c>
      <c r="U136" s="26" t="n"/>
      <c r="V136" s="26" t="n"/>
      <c r="W136" s="54">
        <f>IF(OR(A136="",Q136=""),"",IFERROR(ROUND(Q136/60*'Settings'!$B$4,2),""))</f>
        <v/>
      </c>
      <c r="X136" s="28">
        <f>IFERROR(IF(A136="","",IF(COUNTIF($A$6:$A$305,A136)&gt;1,"Duplicate Move ID",IF(OR(B136="",C136="",D136="",E136="",F136="",G136="",H136="",I136="",L136=""),"Missing Required Input",IF(OR(COUNTIF('Assets'!$K$5:$K$104,H136)=0,COUNTIF('Assets'!$K$5:$K$104,I136)=0),"Unknown Location",IF(H136=I136,"Origin Equals Destination",IF(AND(OR(L136="Assigned",L136="In Progress",L136="Held",L136="Completed"),OR(J136="",K136="",M136="")),"Missing Assignment Details",IF(AND(OR(L136="In Progress",L136="Held",L136="Completed"),N136=""),"Missing Start Time",IF(AND(L136="Completed",O136=""),"Missing Completion Time",IF(AND(M136&lt;&gt;"",B136&lt;&gt;"",M136&lt;B136),"Check Assigned Time",IF(AND(N136&lt;&gt;"",M136&lt;&gt;"",N136&lt;M136),"Check Start Time",IF(AND(O136&lt;&gt;"",N136&lt;&gt;"",O136&lt;N136),"Check Completion Time",IF(AND(L136="Held",OR(U136="",U136="None")),"Missing Delay Reason",IF(OR(AND(J136&lt;&gt;"",COUNTIF('Assets'!$F$5:$F$104,J136)=0),AND(K136&lt;&gt;"",COUNTIF('Assets'!$A$5:$A$104,K136)=0)),"Unknown Resource","OK")))))))))))))),"Check Formula")</f>
        <v/>
      </c>
    </row>
    <row r="137" ht="22" customHeight="1">
      <c r="A137" s="30" t="n"/>
      <c r="B137" s="55" t="n"/>
      <c r="C137" s="32" t="n"/>
      <c r="D137" s="32" t="n"/>
      <c r="E137" s="30" t="n"/>
      <c r="F137" s="32" t="n"/>
      <c r="G137" s="32" t="n"/>
      <c r="H137" s="32" t="n"/>
      <c r="I137" s="32" t="n"/>
      <c r="J137" s="32" t="n"/>
      <c r="K137" s="32" t="n"/>
      <c r="L137" s="32" t="n"/>
      <c r="M137" s="55" t="n"/>
      <c r="N137" s="55" t="n"/>
      <c r="O137" s="55" t="n"/>
      <c r="P137" s="33">
        <f>IF(OR(A137="",B137=""),"",IF(M137&lt;&gt;"",IFERROR(ROUND((M137-B137)*1440,0),""),IF(OR(L137="Requested",L137="Assigned",L137="In Progress",L137="Held"),IFERROR(ROUND((NOW()-B137)*1440,0),""),"")))</f>
        <v/>
      </c>
      <c r="Q137" s="33">
        <f>IF(OR(A137="",N137=""),"",IF(O137&lt;&gt;"",IFERROR(ROUND((O137-N137)*1440,0),""),IF(OR(L137="In Progress",L137="Held"),IFERROR(ROUND((NOW()-N137)*1440,0),""),"")))</f>
        <v/>
      </c>
      <c r="R137" s="33">
        <f>IF(OR(A137="",B137=""),"",IF(O137&lt;&gt;"",IFERROR(ROUND((O137-B137)*1440,0),""),IF(L137="Canceled","",IF(OR(L137="Requested",L137="Assigned",L137="In Progress",L137="Held"),IFERROR(ROUND((NOW()-B137)*1440,0),""),""))))</f>
        <v/>
      </c>
      <c r="S137" s="33">
        <f>IF(A137="","",IFERROR(VLOOKUP(C137,'Settings'!$A$11:$B$14,2,FALSE),""))</f>
        <v/>
      </c>
      <c r="T137" s="34">
        <f>IF(A137="","",IF(L137="Canceled","N/A",IF(OR(L137="",R137="",S137=""),"",IF(R137&lt;=S137,IF(L137="Completed","Met","Open - On Track"),IF(L137="Completed","Missed","Open - Overdue")))))</f>
        <v/>
      </c>
      <c r="U137" s="32" t="n"/>
      <c r="V137" s="32" t="n"/>
      <c r="W137" s="56">
        <f>IF(OR(A137="",Q137=""),"",IFERROR(ROUND(Q137/60*'Settings'!$B$4,2),""))</f>
        <v/>
      </c>
      <c r="X137" s="34">
        <f>IFERROR(IF(A137="","",IF(COUNTIF($A$6:$A$305,A137)&gt;1,"Duplicate Move ID",IF(OR(B137="",C137="",D137="",E137="",F137="",G137="",H137="",I137="",L137=""),"Missing Required Input",IF(OR(COUNTIF('Assets'!$K$5:$K$104,H137)=0,COUNTIF('Assets'!$K$5:$K$104,I137)=0),"Unknown Location",IF(H137=I137,"Origin Equals Destination",IF(AND(OR(L137="Assigned",L137="In Progress",L137="Held",L137="Completed"),OR(J137="",K137="",M137="")),"Missing Assignment Details",IF(AND(OR(L137="In Progress",L137="Held",L137="Completed"),N137=""),"Missing Start Time",IF(AND(L137="Completed",O137=""),"Missing Completion Time",IF(AND(M137&lt;&gt;"",B137&lt;&gt;"",M137&lt;B137),"Check Assigned Time",IF(AND(N137&lt;&gt;"",M137&lt;&gt;"",N137&lt;M137),"Check Start Time",IF(AND(O137&lt;&gt;"",N137&lt;&gt;"",O137&lt;N137),"Check Completion Time",IF(AND(L137="Held",OR(U137="",U137="None")),"Missing Delay Reason",IF(OR(AND(J137&lt;&gt;"",COUNTIF('Assets'!$F$5:$F$104,J137)=0),AND(K137&lt;&gt;"",COUNTIF('Assets'!$A$5:$A$104,K137)=0)),"Unknown Resource","OK")))))))))))))),"Check Formula")</f>
        <v/>
      </c>
    </row>
    <row r="138" ht="22" customHeight="1">
      <c r="A138" s="24" t="n"/>
      <c r="B138" s="53" t="n"/>
      <c r="C138" s="26" t="n"/>
      <c r="D138" s="26" t="n"/>
      <c r="E138" s="24" t="n"/>
      <c r="F138" s="26" t="n"/>
      <c r="G138" s="26" t="n"/>
      <c r="H138" s="26" t="n"/>
      <c r="I138" s="26" t="n"/>
      <c r="J138" s="26" t="n"/>
      <c r="K138" s="26" t="n"/>
      <c r="L138" s="26" t="n"/>
      <c r="M138" s="53" t="n"/>
      <c r="N138" s="53" t="n"/>
      <c r="O138" s="53" t="n"/>
      <c r="P138" s="27">
        <f>IF(OR(A138="",B138=""),"",IF(M138&lt;&gt;"",IFERROR(ROUND((M138-B138)*1440,0),""),IF(OR(L138="Requested",L138="Assigned",L138="In Progress",L138="Held"),IFERROR(ROUND((NOW()-B138)*1440,0),""),"")))</f>
        <v/>
      </c>
      <c r="Q138" s="27">
        <f>IF(OR(A138="",N138=""),"",IF(O138&lt;&gt;"",IFERROR(ROUND((O138-N138)*1440,0),""),IF(OR(L138="In Progress",L138="Held"),IFERROR(ROUND((NOW()-N138)*1440,0),""),"")))</f>
        <v/>
      </c>
      <c r="R138" s="27">
        <f>IF(OR(A138="",B138=""),"",IF(O138&lt;&gt;"",IFERROR(ROUND((O138-B138)*1440,0),""),IF(L138="Canceled","",IF(OR(L138="Requested",L138="Assigned",L138="In Progress",L138="Held"),IFERROR(ROUND((NOW()-B138)*1440,0),""),""))))</f>
        <v/>
      </c>
      <c r="S138" s="27">
        <f>IF(A138="","",IFERROR(VLOOKUP(C138,'Settings'!$A$11:$B$14,2,FALSE),""))</f>
        <v/>
      </c>
      <c r="T138" s="28">
        <f>IF(A138="","",IF(L138="Canceled","N/A",IF(OR(L138="",R138="",S138=""),"",IF(R138&lt;=S138,IF(L138="Completed","Met","Open - On Track"),IF(L138="Completed","Missed","Open - Overdue")))))</f>
        <v/>
      </c>
      <c r="U138" s="26" t="n"/>
      <c r="V138" s="26" t="n"/>
      <c r="W138" s="54">
        <f>IF(OR(A138="",Q138=""),"",IFERROR(ROUND(Q138/60*'Settings'!$B$4,2),""))</f>
        <v/>
      </c>
      <c r="X138" s="28">
        <f>IFERROR(IF(A138="","",IF(COUNTIF($A$6:$A$305,A138)&gt;1,"Duplicate Move ID",IF(OR(B138="",C138="",D138="",E138="",F138="",G138="",H138="",I138="",L138=""),"Missing Required Input",IF(OR(COUNTIF('Assets'!$K$5:$K$104,H138)=0,COUNTIF('Assets'!$K$5:$K$104,I138)=0),"Unknown Location",IF(H138=I138,"Origin Equals Destination",IF(AND(OR(L138="Assigned",L138="In Progress",L138="Held",L138="Completed"),OR(J138="",K138="",M138="")),"Missing Assignment Details",IF(AND(OR(L138="In Progress",L138="Held",L138="Completed"),N138=""),"Missing Start Time",IF(AND(L138="Completed",O138=""),"Missing Completion Time",IF(AND(M138&lt;&gt;"",B138&lt;&gt;"",M138&lt;B138),"Check Assigned Time",IF(AND(N138&lt;&gt;"",M138&lt;&gt;"",N138&lt;M138),"Check Start Time",IF(AND(O138&lt;&gt;"",N138&lt;&gt;"",O138&lt;N138),"Check Completion Time",IF(AND(L138="Held",OR(U138="",U138="None")),"Missing Delay Reason",IF(OR(AND(J138&lt;&gt;"",COUNTIF('Assets'!$F$5:$F$104,J138)=0),AND(K138&lt;&gt;"",COUNTIF('Assets'!$A$5:$A$104,K138)=0)),"Unknown Resource","OK")))))))))))))),"Check Formula")</f>
        <v/>
      </c>
    </row>
    <row r="139" ht="22" customHeight="1">
      <c r="A139" s="30" t="n"/>
      <c r="B139" s="55" t="n"/>
      <c r="C139" s="32" t="n"/>
      <c r="D139" s="32" t="n"/>
      <c r="E139" s="30" t="n"/>
      <c r="F139" s="32" t="n"/>
      <c r="G139" s="32" t="n"/>
      <c r="H139" s="32" t="n"/>
      <c r="I139" s="32" t="n"/>
      <c r="J139" s="32" t="n"/>
      <c r="K139" s="32" t="n"/>
      <c r="L139" s="32" t="n"/>
      <c r="M139" s="55" t="n"/>
      <c r="N139" s="55" t="n"/>
      <c r="O139" s="55" t="n"/>
      <c r="P139" s="33">
        <f>IF(OR(A139="",B139=""),"",IF(M139&lt;&gt;"",IFERROR(ROUND((M139-B139)*1440,0),""),IF(OR(L139="Requested",L139="Assigned",L139="In Progress",L139="Held"),IFERROR(ROUND((NOW()-B139)*1440,0),""),"")))</f>
        <v/>
      </c>
      <c r="Q139" s="33">
        <f>IF(OR(A139="",N139=""),"",IF(O139&lt;&gt;"",IFERROR(ROUND((O139-N139)*1440,0),""),IF(OR(L139="In Progress",L139="Held"),IFERROR(ROUND((NOW()-N139)*1440,0),""),"")))</f>
        <v/>
      </c>
      <c r="R139" s="33">
        <f>IF(OR(A139="",B139=""),"",IF(O139&lt;&gt;"",IFERROR(ROUND((O139-B139)*1440,0),""),IF(L139="Canceled","",IF(OR(L139="Requested",L139="Assigned",L139="In Progress",L139="Held"),IFERROR(ROUND((NOW()-B139)*1440,0),""),""))))</f>
        <v/>
      </c>
      <c r="S139" s="33">
        <f>IF(A139="","",IFERROR(VLOOKUP(C139,'Settings'!$A$11:$B$14,2,FALSE),""))</f>
        <v/>
      </c>
      <c r="T139" s="34">
        <f>IF(A139="","",IF(L139="Canceled","N/A",IF(OR(L139="",R139="",S139=""),"",IF(R139&lt;=S139,IF(L139="Completed","Met","Open - On Track"),IF(L139="Completed","Missed","Open - Overdue")))))</f>
        <v/>
      </c>
      <c r="U139" s="32" t="n"/>
      <c r="V139" s="32" t="n"/>
      <c r="W139" s="56">
        <f>IF(OR(A139="",Q139=""),"",IFERROR(ROUND(Q139/60*'Settings'!$B$4,2),""))</f>
        <v/>
      </c>
      <c r="X139" s="34">
        <f>IFERROR(IF(A139="","",IF(COUNTIF($A$6:$A$305,A139)&gt;1,"Duplicate Move ID",IF(OR(B139="",C139="",D139="",E139="",F139="",G139="",H139="",I139="",L139=""),"Missing Required Input",IF(OR(COUNTIF('Assets'!$K$5:$K$104,H139)=0,COUNTIF('Assets'!$K$5:$K$104,I139)=0),"Unknown Location",IF(H139=I139,"Origin Equals Destination",IF(AND(OR(L139="Assigned",L139="In Progress",L139="Held",L139="Completed"),OR(J139="",K139="",M139="")),"Missing Assignment Details",IF(AND(OR(L139="In Progress",L139="Held",L139="Completed"),N139=""),"Missing Start Time",IF(AND(L139="Completed",O139=""),"Missing Completion Time",IF(AND(M139&lt;&gt;"",B139&lt;&gt;"",M139&lt;B139),"Check Assigned Time",IF(AND(N139&lt;&gt;"",M139&lt;&gt;"",N139&lt;M139),"Check Start Time",IF(AND(O139&lt;&gt;"",N139&lt;&gt;"",O139&lt;N139),"Check Completion Time",IF(AND(L139="Held",OR(U139="",U139="None")),"Missing Delay Reason",IF(OR(AND(J139&lt;&gt;"",COUNTIF('Assets'!$F$5:$F$104,J139)=0),AND(K139&lt;&gt;"",COUNTIF('Assets'!$A$5:$A$104,K139)=0)),"Unknown Resource","OK")))))))))))))),"Check Formula")</f>
        <v/>
      </c>
    </row>
    <row r="140" ht="22" customHeight="1">
      <c r="A140" s="24" t="n"/>
      <c r="B140" s="53" t="n"/>
      <c r="C140" s="26" t="n"/>
      <c r="D140" s="26" t="n"/>
      <c r="E140" s="24" t="n"/>
      <c r="F140" s="26" t="n"/>
      <c r="G140" s="26" t="n"/>
      <c r="H140" s="26" t="n"/>
      <c r="I140" s="26" t="n"/>
      <c r="J140" s="26" t="n"/>
      <c r="K140" s="26" t="n"/>
      <c r="L140" s="26" t="n"/>
      <c r="M140" s="53" t="n"/>
      <c r="N140" s="53" t="n"/>
      <c r="O140" s="53" t="n"/>
      <c r="P140" s="27">
        <f>IF(OR(A140="",B140=""),"",IF(M140&lt;&gt;"",IFERROR(ROUND((M140-B140)*1440,0),""),IF(OR(L140="Requested",L140="Assigned",L140="In Progress",L140="Held"),IFERROR(ROUND((NOW()-B140)*1440,0),""),"")))</f>
        <v/>
      </c>
      <c r="Q140" s="27">
        <f>IF(OR(A140="",N140=""),"",IF(O140&lt;&gt;"",IFERROR(ROUND((O140-N140)*1440,0),""),IF(OR(L140="In Progress",L140="Held"),IFERROR(ROUND((NOW()-N140)*1440,0),""),"")))</f>
        <v/>
      </c>
      <c r="R140" s="27">
        <f>IF(OR(A140="",B140=""),"",IF(O140&lt;&gt;"",IFERROR(ROUND((O140-B140)*1440,0),""),IF(L140="Canceled","",IF(OR(L140="Requested",L140="Assigned",L140="In Progress",L140="Held"),IFERROR(ROUND((NOW()-B140)*1440,0),""),""))))</f>
        <v/>
      </c>
      <c r="S140" s="27">
        <f>IF(A140="","",IFERROR(VLOOKUP(C140,'Settings'!$A$11:$B$14,2,FALSE),""))</f>
        <v/>
      </c>
      <c r="T140" s="28">
        <f>IF(A140="","",IF(L140="Canceled","N/A",IF(OR(L140="",R140="",S140=""),"",IF(R140&lt;=S140,IF(L140="Completed","Met","Open - On Track"),IF(L140="Completed","Missed","Open - Overdue")))))</f>
        <v/>
      </c>
      <c r="U140" s="26" t="n"/>
      <c r="V140" s="26" t="n"/>
      <c r="W140" s="54">
        <f>IF(OR(A140="",Q140=""),"",IFERROR(ROUND(Q140/60*'Settings'!$B$4,2),""))</f>
        <v/>
      </c>
      <c r="X140" s="28">
        <f>IFERROR(IF(A140="","",IF(COUNTIF($A$6:$A$305,A140)&gt;1,"Duplicate Move ID",IF(OR(B140="",C140="",D140="",E140="",F140="",G140="",H140="",I140="",L140=""),"Missing Required Input",IF(OR(COUNTIF('Assets'!$K$5:$K$104,H140)=0,COUNTIF('Assets'!$K$5:$K$104,I140)=0),"Unknown Location",IF(H140=I140,"Origin Equals Destination",IF(AND(OR(L140="Assigned",L140="In Progress",L140="Held",L140="Completed"),OR(J140="",K140="",M140="")),"Missing Assignment Details",IF(AND(OR(L140="In Progress",L140="Held",L140="Completed"),N140=""),"Missing Start Time",IF(AND(L140="Completed",O140=""),"Missing Completion Time",IF(AND(M140&lt;&gt;"",B140&lt;&gt;"",M140&lt;B140),"Check Assigned Time",IF(AND(N140&lt;&gt;"",M140&lt;&gt;"",N140&lt;M140),"Check Start Time",IF(AND(O140&lt;&gt;"",N140&lt;&gt;"",O140&lt;N140),"Check Completion Time",IF(AND(L140="Held",OR(U140="",U140="None")),"Missing Delay Reason",IF(OR(AND(J140&lt;&gt;"",COUNTIF('Assets'!$F$5:$F$104,J140)=0),AND(K140&lt;&gt;"",COUNTIF('Assets'!$A$5:$A$104,K140)=0)),"Unknown Resource","OK")))))))))))))),"Check Formula")</f>
        <v/>
      </c>
    </row>
    <row r="141" ht="22" customHeight="1">
      <c r="A141" s="30" t="n"/>
      <c r="B141" s="55" t="n"/>
      <c r="C141" s="32" t="n"/>
      <c r="D141" s="32" t="n"/>
      <c r="E141" s="30" t="n"/>
      <c r="F141" s="32" t="n"/>
      <c r="G141" s="32" t="n"/>
      <c r="H141" s="32" t="n"/>
      <c r="I141" s="32" t="n"/>
      <c r="J141" s="32" t="n"/>
      <c r="K141" s="32" t="n"/>
      <c r="L141" s="32" t="n"/>
      <c r="M141" s="55" t="n"/>
      <c r="N141" s="55" t="n"/>
      <c r="O141" s="55" t="n"/>
      <c r="P141" s="33">
        <f>IF(OR(A141="",B141=""),"",IF(M141&lt;&gt;"",IFERROR(ROUND((M141-B141)*1440,0),""),IF(OR(L141="Requested",L141="Assigned",L141="In Progress",L141="Held"),IFERROR(ROUND((NOW()-B141)*1440,0),""),"")))</f>
        <v/>
      </c>
      <c r="Q141" s="33">
        <f>IF(OR(A141="",N141=""),"",IF(O141&lt;&gt;"",IFERROR(ROUND((O141-N141)*1440,0),""),IF(OR(L141="In Progress",L141="Held"),IFERROR(ROUND((NOW()-N141)*1440,0),""),"")))</f>
        <v/>
      </c>
      <c r="R141" s="33">
        <f>IF(OR(A141="",B141=""),"",IF(O141&lt;&gt;"",IFERROR(ROUND((O141-B141)*1440,0),""),IF(L141="Canceled","",IF(OR(L141="Requested",L141="Assigned",L141="In Progress",L141="Held"),IFERROR(ROUND((NOW()-B141)*1440,0),""),""))))</f>
        <v/>
      </c>
      <c r="S141" s="33">
        <f>IF(A141="","",IFERROR(VLOOKUP(C141,'Settings'!$A$11:$B$14,2,FALSE),""))</f>
        <v/>
      </c>
      <c r="T141" s="34">
        <f>IF(A141="","",IF(L141="Canceled","N/A",IF(OR(L141="",R141="",S141=""),"",IF(R141&lt;=S141,IF(L141="Completed","Met","Open - On Track"),IF(L141="Completed","Missed","Open - Overdue")))))</f>
        <v/>
      </c>
      <c r="U141" s="32" t="n"/>
      <c r="V141" s="32" t="n"/>
      <c r="W141" s="56">
        <f>IF(OR(A141="",Q141=""),"",IFERROR(ROUND(Q141/60*'Settings'!$B$4,2),""))</f>
        <v/>
      </c>
      <c r="X141" s="34">
        <f>IFERROR(IF(A141="","",IF(COUNTIF($A$6:$A$305,A141)&gt;1,"Duplicate Move ID",IF(OR(B141="",C141="",D141="",E141="",F141="",G141="",H141="",I141="",L141=""),"Missing Required Input",IF(OR(COUNTIF('Assets'!$K$5:$K$104,H141)=0,COUNTIF('Assets'!$K$5:$K$104,I141)=0),"Unknown Location",IF(H141=I141,"Origin Equals Destination",IF(AND(OR(L141="Assigned",L141="In Progress",L141="Held",L141="Completed"),OR(J141="",K141="",M141="")),"Missing Assignment Details",IF(AND(OR(L141="In Progress",L141="Held",L141="Completed"),N141=""),"Missing Start Time",IF(AND(L141="Completed",O141=""),"Missing Completion Time",IF(AND(M141&lt;&gt;"",B141&lt;&gt;"",M141&lt;B141),"Check Assigned Time",IF(AND(N141&lt;&gt;"",M141&lt;&gt;"",N141&lt;M141),"Check Start Time",IF(AND(O141&lt;&gt;"",N141&lt;&gt;"",O141&lt;N141),"Check Completion Time",IF(AND(L141="Held",OR(U141="",U141="None")),"Missing Delay Reason",IF(OR(AND(J141&lt;&gt;"",COUNTIF('Assets'!$F$5:$F$104,J141)=0),AND(K141&lt;&gt;"",COUNTIF('Assets'!$A$5:$A$104,K141)=0)),"Unknown Resource","OK")))))))))))))),"Check Formula")</f>
        <v/>
      </c>
    </row>
    <row r="142" ht="22" customHeight="1">
      <c r="A142" s="24" t="n"/>
      <c r="B142" s="53" t="n"/>
      <c r="C142" s="26" t="n"/>
      <c r="D142" s="26" t="n"/>
      <c r="E142" s="24" t="n"/>
      <c r="F142" s="26" t="n"/>
      <c r="G142" s="26" t="n"/>
      <c r="H142" s="26" t="n"/>
      <c r="I142" s="26" t="n"/>
      <c r="J142" s="26" t="n"/>
      <c r="K142" s="26" t="n"/>
      <c r="L142" s="26" t="n"/>
      <c r="M142" s="53" t="n"/>
      <c r="N142" s="53" t="n"/>
      <c r="O142" s="53" t="n"/>
      <c r="P142" s="27">
        <f>IF(OR(A142="",B142=""),"",IF(M142&lt;&gt;"",IFERROR(ROUND((M142-B142)*1440,0),""),IF(OR(L142="Requested",L142="Assigned",L142="In Progress",L142="Held"),IFERROR(ROUND((NOW()-B142)*1440,0),""),"")))</f>
        <v/>
      </c>
      <c r="Q142" s="27">
        <f>IF(OR(A142="",N142=""),"",IF(O142&lt;&gt;"",IFERROR(ROUND((O142-N142)*1440,0),""),IF(OR(L142="In Progress",L142="Held"),IFERROR(ROUND((NOW()-N142)*1440,0),""),"")))</f>
        <v/>
      </c>
      <c r="R142" s="27">
        <f>IF(OR(A142="",B142=""),"",IF(O142&lt;&gt;"",IFERROR(ROUND((O142-B142)*1440,0),""),IF(L142="Canceled","",IF(OR(L142="Requested",L142="Assigned",L142="In Progress",L142="Held"),IFERROR(ROUND((NOW()-B142)*1440,0),""),""))))</f>
        <v/>
      </c>
      <c r="S142" s="27">
        <f>IF(A142="","",IFERROR(VLOOKUP(C142,'Settings'!$A$11:$B$14,2,FALSE),""))</f>
        <v/>
      </c>
      <c r="T142" s="28">
        <f>IF(A142="","",IF(L142="Canceled","N/A",IF(OR(L142="",R142="",S142=""),"",IF(R142&lt;=S142,IF(L142="Completed","Met","Open - On Track"),IF(L142="Completed","Missed","Open - Overdue")))))</f>
        <v/>
      </c>
      <c r="U142" s="26" t="n"/>
      <c r="V142" s="26" t="n"/>
      <c r="W142" s="54">
        <f>IF(OR(A142="",Q142=""),"",IFERROR(ROUND(Q142/60*'Settings'!$B$4,2),""))</f>
        <v/>
      </c>
      <c r="X142" s="28">
        <f>IFERROR(IF(A142="","",IF(COUNTIF($A$6:$A$305,A142)&gt;1,"Duplicate Move ID",IF(OR(B142="",C142="",D142="",E142="",F142="",G142="",H142="",I142="",L142=""),"Missing Required Input",IF(OR(COUNTIF('Assets'!$K$5:$K$104,H142)=0,COUNTIF('Assets'!$K$5:$K$104,I142)=0),"Unknown Location",IF(H142=I142,"Origin Equals Destination",IF(AND(OR(L142="Assigned",L142="In Progress",L142="Held",L142="Completed"),OR(J142="",K142="",M142="")),"Missing Assignment Details",IF(AND(OR(L142="In Progress",L142="Held",L142="Completed"),N142=""),"Missing Start Time",IF(AND(L142="Completed",O142=""),"Missing Completion Time",IF(AND(M142&lt;&gt;"",B142&lt;&gt;"",M142&lt;B142),"Check Assigned Time",IF(AND(N142&lt;&gt;"",M142&lt;&gt;"",N142&lt;M142),"Check Start Time",IF(AND(O142&lt;&gt;"",N142&lt;&gt;"",O142&lt;N142),"Check Completion Time",IF(AND(L142="Held",OR(U142="",U142="None")),"Missing Delay Reason",IF(OR(AND(J142&lt;&gt;"",COUNTIF('Assets'!$F$5:$F$104,J142)=0),AND(K142&lt;&gt;"",COUNTIF('Assets'!$A$5:$A$104,K142)=0)),"Unknown Resource","OK")))))))))))))),"Check Formula")</f>
        <v/>
      </c>
    </row>
    <row r="143" ht="22" customHeight="1">
      <c r="A143" s="30" t="n"/>
      <c r="B143" s="55" t="n"/>
      <c r="C143" s="32" t="n"/>
      <c r="D143" s="32" t="n"/>
      <c r="E143" s="30" t="n"/>
      <c r="F143" s="32" t="n"/>
      <c r="G143" s="32" t="n"/>
      <c r="H143" s="32" t="n"/>
      <c r="I143" s="32" t="n"/>
      <c r="J143" s="32" t="n"/>
      <c r="K143" s="32" t="n"/>
      <c r="L143" s="32" t="n"/>
      <c r="M143" s="55" t="n"/>
      <c r="N143" s="55" t="n"/>
      <c r="O143" s="55" t="n"/>
      <c r="P143" s="33">
        <f>IF(OR(A143="",B143=""),"",IF(M143&lt;&gt;"",IFERROR(ROUND((M143-B143)*1440,0),""),IF(OR(L143="Requested",L143="Assigned",L143="In Progress",L143="Held"),IFERROR(ROUND((NOW()-B143)*1440,0),""),"")))</f>
        <v/>
      </c>
      <c r="Q143" s="33">
        <f>IF(OR(A143="",N143=""),"",IF(O143&lt;&gt;"",IFERROR(ROUND((O143-N143)*1440,0),""),IF(OR(L143="In Progress",L143="Held"),IFERROR(ROUND((NOW()-N143)*1440,0),""),"")))</f>
        <v/>
      </c>
      <c r="R143" s="33">
        <f>IF(OR(A143="",B143=""),"",IF(O143&lt;&gt;"",IFERROR(ROUND((O143-B143)*1440,0),""),IF(L143="Canceled","",IF(OR(L143="Requested",L143="Assigned",L143="In Progress",L143="Held"),IFERROR(ROUND((NOW()-B143)*1440,0),""),""))))</f>
        <v/>
      </c>
      <c r="S143" s="33">
        <f>IF(A143="","",IFERROR(VLOOKUP(C143,'Settings'!$A$11:$B$14,2,FALSE),""))</f>
        <v/>
      </c>
      <c r="T143" s="34">
        <f>IF(A143="","",IF(L143="Canceled","N/A",IF(OR(L143="",R143="",S143=""),"",IF(R143&lt;=S143,IF(L143="Completed","Met","Open - On Track"),IF(L143="Completed","Missed","Open - Overdue")))))</f>
        <v/>
      </c>
      <c r="U143" s="32" t="n"/>
      <c r="V143" s="32" t="n"/>
      <c r="W143" s="56">
        <f>IF(OR(A143="",Q143=""),"",IFERROR(ROUND(Q143/60*'Settings'!$B$4,2),""))</f>
        <v/>
      </c>
      <c r="X143" s="34">
        <f>IFERROR(IF(A143="","",IF(COUNTIF($A$6:$A$305,A143)&gt;1,"Duplicate Move ID",IF(OR(B143="",C143="",D143="",E143="",F143="",G143="",H143="",I143="",L143=""),"Missing Required Input",IF(OR(COUNTIF('Assets'!$K$5:$K$104,H143)=0,COUNTIF('Assets'!$K$5:$K$104,I143)=0),"Unknown Location",IF(H143=I143,"Origin Equals Destination",IF(AND(OR(L143="Assigned",L143="In Progress",L143="Held",L143="Completed"),OR(J143="",K143="",M143="")),"Missing Assignment Details",IF(AND(OR(L143="In Progress",L143="Held",L143="Completed"),N143=""),"Missing Start Time",IF(AND(L143="Completed",O143=""),"Missing Completion Time",IF(AND(M143&lt;&gt;"",B143&lt;&gt;"",M143&lt;B143),"Check Assigned Time",IF(AND(N143&lt;&gt;"",M143&lt;&gt;"",N143&lt;M143),"Check Start Time",IF(AND(O143&lt;&gt;"",N143&lt;&gt;"",O143&lt;N143),"Check Completion Time",IF(AND(L143="Held",OR(U143="",U143="None")),"Missing Delay Reason",IF(OR(AND(J143&lt;&gt;"",COUNTIF('Assets'!$F$5:$F$104,J143)=0),AND(K143&lt;&gt;"",COUNTIF('Assets'!$A$5:$A$104,K143)=0)),"Unknown Resource","OK")))))))))))))),"Check Formula")</f>
        <v/>
      </c>
    </row>
    <row r="144" ht="22" customHeight="1">
      <c r="A144" s="24" t="n"/>
      <c r="B144" s="53" t="n"/>
      <c r="C144" s="26" t="n"/>
      <c r="D144" s="26" t="n"/>
      <c r="E144" s="24" t="n"/>
      <c r="F144" s="26" t="n"/>
      <c r="G144" s="26" t="n"/>
      <c r="H144" s="26" t="n"/>
      <c r="I144" s="26" t="n"/>
      <c r="J144" s="26" t="n"/>
      <c r="K144" s="26" t="n"/>
      <c r="L144" s="26" t="n"/>
      <c r="M144" s="53" t="n"/>
      <c r="N144" s="53" t="n"/>
      <c r="O144" s="53" t="n"/>
      <c r="P144" s="27">
        <f>IF(OR(A144="",B144=""),"",IF(M144&lt;&gt;"",IFERROR(ROUND((M144-B144)*1440,0),""),IF(OR(L144="Requested",L144="Assigned",L144="In Progress",L144="Held"),IFERROR(ROUND((NOW()-B144)*1440,0),""),"")))</f>
        <v/>
      </c>
      <c r="Q144" s="27">
        <f>IF(OR(A144="",N144=""),"",IF(O144&lt;&gt;"",IFERROR(ROUND((O144-N144)*1440,0),""),IF(OR(L144="In Progress",L144="Held"),IFERROR(ROUND((NOW()-N144)*1440,0),""),"")))</f>
        <v/>
      </c>
      <c r="R144" s="27">
        <f>IF(OR(A144="",B144=""),"",IF(O144&lt;&gt;"",IFERROR(ROUND((O144-B144)*1440,0),""),IF(L144="Canceled","",IF(OR(L144="Requested",L144="Assigned",L144="In Progress",L144="Held"),IFERROR(ROUND((NOW()-B144)*1440,0),""),""))))</f>
        <v/>
      </c>
      <c r="S144" s="27">
        <f>IF(A144="","",IFERROR(VLOOKUP(C144,'Settings'!$A$11:$B$14,2,FALSE),""))</f>
        <v/>
      </c>
      <c r="T144" s="28">
        <f>IF(A144="","",IF(L144="Canceled","N/A",IF(OR(L144="",R144="",S144=""),"",IF(R144&lt;=S144,IF(L144="Completed","Met","Open - On Track"),IF(L144="Completed","Missed","Open - Overdue")))))</f>
        <v/>
      </c>
      <c r="U144" s="26" t="n"/>
      <c r="V144" s="26" t="n"/>
      <c r="W144" s="54">
        <f>IF(OR(A144="",Q144=""),"",IFERROR(ROUND(Q144/60*'Settings'!$B$4,2),""))</f>
        <v/>
      </c>
      <c r="X144" s="28">
        <f>IFERROR(IF(A144="","",IF(COUNTIF($A$6:$A$305,A144)&gt;1,"Duplicate Move ID",IF(OR(B144="",C144="",D144="",E144="",F144="",G144="",H144="",I144="",L144=""),"Missing Required Input",IF(OR(COUNTIF('Assets'!$K$5:$K$104,H144)=0,COUNTIF('Assets'!$K$5:$K$104,I144)=0),"Unknown Location",IF(H144=I144,"Origin Equals Destination",IF(AND(OR(L144="Assigned",L144="In Progress",L144="Held",L144="Completed"),OR(J144="",K144="",M144="")),"Missing Assignment Details",IF(AND(OR(L144="In Progress",L144="Held",L144="Completed"),N144=""),"Missing Start Time",IF(AND(L144="Completed",O144=""),"Missing Completion Time",IF(AND(M144&lt;&gt;"",B144&lt;&gt;"",M144&lt;B144),"Check Assigned Time",IF(AND(N144&lt;&gt;"",M144&lt;&gt;"",N144&lt;M144),"Check Start Time",IF(AND(O144&lt;&gt;"",N144&lt;&gt;"",O144&lt;N144),"Check Completion Time",IF(AND(L144="Held",OR(U144="",U144="None")),"Missing Delay Reason",IF(OR(AND(J144&lt;&gt;"",COUNTIF('Assets'!$F$5:$F$104,J144)=0),AND(K144&lt;&gt;"",COUNTIF('Assets'!$A$5:$A$104,K144)=0)),"Unknown Resource","OK")))))))))))))),"Check Formula")</f>
        <v/>
      </c>
    </row>
    <row r="145" ht="22" customHeight="1">
      <c r="A145" s="30" t="n"/>
      <c r="B145" s="55" t="n"/>
      <c r="C145" s="32" t="n"/>
      <c r="D145" s="32" t="n"/>
      <c r="E145" s="30" t="n"/>
      <c r="F145" s="32" t="n"/>
      <c r="G145" s="32" t="n"/>
      <c r="H145" s="32" t="n"/>
      <c r="I145" s="32" t="n"/>
      <c r="J145" s="32" t="n"/>
      <c r="K145" s="32" t="n"/>
      <c r="L145" s="32" t="n"/>
      <c r="M145" s="55" t="n"/>
      <c r="N145" s="55" t="n"/>
      <c r="O145" s="55" t="n"/>
      <c r="P145" s="33">
        <f>IF(OR(A145="",B145=""),"",IF(M145&lt;&gt;"",IFERROR(ROUND((M145-B145)*1440,0),""),IF(OR(L145="Requested",L145="Assigned",L145="In Progress",L145="Held"),IFERROR(ROUND((NOW()-B145)*1440,0),""),"")))</f>
        <v/>
      </c>
      <c r="Q145" s="33">
        <f>IF(OR(A145="",N145=""),"",IF(O145&lt;&gt;"",IFERROR(ROUND((O145-N145)*1440,0),""),IF(OR(L145="In Progress",L145="Held"),IFERROR(ROUND((NOW()-N145)*1440,0),""),"")))</f>
        <v/>
      </c>
      <c r="R145" s="33">
        <f>IF(OR(A145="",B145=""),"",IF(O145&lt;&gt;"",IFERROR(ROUND((O145-B145)*1440,0),""),IF(L145="Canceled","",IF(OR(L145="Requested",L145="Assigned",L145="In Progress",L145="Held"),IFERROR(ROUND((NOW()-B145)*1440,0),""),""))))</f>
        <v/>
      </c>
      <c r="S145" s="33">
        <f>IF(A145="","",IFERROR(VLOOKUP(C145,'Settings'!$A$11:$B$14,2,FALSE),""))</f>
        <v/>
      </c>
      <c r="T145" s="34">
        <f>IF(A145="","",IF(L145="Canceled","N/A",IF(OR(L145="",R145="",S145=""),"",IF(R145&lt;=S145,IF(L145="Completed","Met","Open - On Track"),IF(L145="Completed","Missed","Open - Overdue")))))</f>
        <v/>
      </c>
      <c r="U145" s="32" t="n"/>
      <c r="V145" s="32" t="n"/>
      <c r="W145" s="56">
        <f>IF(OR(A145="",Q145=""),"",IFERROR(ROUND(Q145/60*'Settings'!$B$4,2),""))</f>
        <v/>
      </c>
      <c r="X145" s="34">
        <f>IFERROR(IF(A145="","",IF(COUNTIF($A$6:$A$305,A145)&gt;1,"Duplicate Move ID",IF(OR(B145="",C145="",D145="",E145="",F145="",G145="",H145="",I145="",L145=""),"Missing Required Input",IF(OR(COUNTIF('Assets'!$K$5:$K$104,H145)=0,COUNTIF('Assets'!$K$5:$K$104,I145)=0),"Unknown Location",IF(H145=I145,"Origin Equals Destination",IF(AND(OR(L145="Assigned",L145="In Progress",L145="Held",L145="Completed"),OR(J145="",K145="",M145="")),"Missing Assignment Details",IF(AND(OR(L145="In Progress",L145="Held",L145="Completed"),N145=""),"Missing Start Time",IF(AND(L145="Completed",O145=""),"Missing Completion Time",IF(AND(M145&lt;&gt;"",B145&lt;&gt;"",M145&lt;B145),"Check Assigned Time",IF(AND(N145&lt;&gt;"",M145&lt;&gt;"",N145&lt;M145),"Check Start Time",IF(AND(O145&lt;&gt;"",N145&lt;&gt;"",O145&lt;N145),"Check Completion Time",IF(AND(L145="Held",OR(U145="",U145="None")),"Missing Delay Reason",IF(OR(AND(J145&lt;&gt;"",COUNTIF('Assets'!$F$5:$F$104,J145)=0),AND(K145&lt;&gt;"",COUNTIF('Assets'!$A$5:$A$104,K145)=0)),"Unknown Resource","OK")))))))))))))),"Check Formula")</f>
        <v/>
      </c>
    </row>
    <row r="146" ht="22" customHeight="1">
      <c r="A146" s="24" t="n"/>
      <c r="B146" s="53" t="n"/>
      <c r="C146" s="26" t="n"/>
      <c r="D146" s="26" t="n"/>
      <c r="E146" s="24" t="n"/>
      <c r="F146" s="26" t="n"/>
      <c r="G146" s="26" t="n"/>
      <c r="H146" s="26" t="n"/>
      <c r="I146" s="26" t="n"/>
      <c r="J146" s="26" t="n"/>
      <c r="K146" s="26" t="n"/>
      <c r="L146" s="26" t="n"/>
      <c r="M146" s="53" t="n"/>
      <c r="N146" s="53" t="n"/>
      <c r="O146" s="53" t="n"/>
      <c r="P146" s="27">
        <f>IF(OR(A146="",B146=""),"",IF(M146&lt;&gt;"",IFERROR(ROUND((M146-B146)*1440,0),""),IF(OR(L146="Requested",L146="Assigned",L146="In Progress",L146="Held"),IFERROR(ROUND((NOW()-B146)*1440,0),""),"")))</f>
        <v/>
      </c>
      <c r="Q146" s="27">
        <f>IF(OR(A146="",N146=""),"",IF(O146&lt;&gt;"",IFERROR(ROUND((O146-N146)*1440,0),""),IF(OR(L146="In Progress",L146="Held"),IFERROR(ROUND((NOW()-N146)*1440,0),""),"")))</f>
        <v/>
      </c>
      <c r="R146" s="27">
        <f>IF(OR(A146="",B146=""),"",IF(O146&lt;&gt;"",IFERROR(ROUND((O146-B146)*1440,0),""),IF(L146="Canceled","",IF(OR(L146="Requested",L146="Assigned",L146="In Progress",L146="Held"),IFERROR(ROUND((NOW()-B146)*1440,0),""),""))))</f>
        <v/>
      </c>
      <c r="S146" s="27">
        <f>IF(A146="","",IFERROR(VLOOKUP(C146,'Settings'!$A$11:$B$14,2,FALSE),""))</f>
        <v/>
      </c>
      <c r="T146" s="28">
        <f>IF(A146="","",IF(L146="Canceled","N/A",IF(OR(L146="",R146="",S146=""),"",IF(R146&lt;=S146,IF(L146="Completed","Met","Open - On Track"),IF(L146="Completed","Missed","Open - Overdue")))))</f>
        <v/>
      </c>
      <c r="U146" s="26" t="n"/>
      <c r="V146" s="26" t="n"/>
      <c r="W146" s="54">
        <f>IF(OR(A146="",Q146=""),"",IFERROR(ROUND(Q146/60*'Settings'!$B$4,2),""))</f>
        <v/>
      </c>
      <c r="X146" s="28">
        <f>IFERROR(IF(A146="","",IF(COUNTIF($A$6:$A$305,A146)&gt;1,"Duplicate Move ID",IF(OR(B146="",C146="",D146="",E146="",F146="",G146="",H146="",I146="",L146=""),"Missing Required Input",IF(OR(COUNTIF('Assets'!$K$5:$K$104,H146)=0,COUNTIF('Assets'!$K$5:$K$104,I146)=0),"Unknown Location",IF(H146=I146,"Origin Equals Destination",IF(AND(OR(L146="Assigned",L146="In Progress",L146="Held",L146="Completed"),OR(J146="",K146="",M146="")),"Missing Assignment Details",IF(AND(OR(L146="In Progress",L146="Held",L146="Completed"),N146=""),"Missing Start Time",IF(AND(L146="Completed",O146=""),"Missing Completion Time",IF(AND(M146&lt;&gt;"",B146&lt;&gt;"",M146&lt;B146),"Check Assigned Time",IF(AND(N146&lt;&gt;"",M146&lt;&gt;"",N146&lt;M146),"Check Start Time",IF(AND(O146&lt;&gt;"",N146&lt;&gt;"",O146&lt;N146),"Check Completion Time",IF(AND(L146="Held",OR(U146="",U146="None")),"Missing Delay Reason",IF(OR(AND(J146&lt;&gt;"",COUNTIF('Assets'!$F$5:$F$104,J146)=0),AND(K146&lt;&gt;"",COUNTIF('Assets'!$A$5:$A$104,K146)=0)),"Unknown Resource","OK")))))))))))))),"Check Formula")</f>
        <v/>
      </c>
    </row>
    <row r="147" ht="22" customHeight="1">
      <c r="A147" s="30" t="n"/>
      <c r="B147" s="55" t="n"/>
      <c r="C147" s="32" t="n"/>
      <c r="D147" s="32" t="n"/>
      <c r="E147" s="30" t="n"/>
      <c r="F147" s="32" t="n"/>
      <c r="G147" s="32" t="n"/>
      <c r="H147" s="32" t="n"/>
      <c r="I147" s="32" t="n"/>
      <c r="J147" s="32" t="n"/>
      <c r="K147" s="32" t="n"/>
      <c r="L147" s="32" t="n"/>
      <c r="M147" s="55" t="n"/>
      <c r="N147" s="55" t="n"/>
      <c r="O147" s="55" t="n"/>
      <c r="P147" s="33">
        <f>IF(OR(A147="",B147=""),"",IF(M147&lt;&gt;"",IFERROR(ROUND((M147-B147)*1440,0),""),IF(OR(L147="Requested",L147="Assigned",L147="In Progress",L147="Held"),IFERROR(ROUND((NOW()-B147)*1440,0),""),"")))</f>
        <v/>
      </c>
      <c r="Q147" s="33">
        <f>IF(OR(A147="",N147=""),"",IF(O147&lt;&gt;"",IFERROR(ROUND((O147-N147)*1440,0),""),IF(OR(L147="In Progress",L147="Held"),IFERROR(ROUND((NOW()-N147)*1440,0),""),"")))</f>
        <v/>
      </c>
      <c r="R147" s="33">
        <f>IF(OR(A147="",B147=""),"",IF(O147&lt;&gt;"",IFERROR(ROUND((O147-B147)*1440,0),""),IF(L147="Canceled","",IF(OR(L147="Requested",L147="Assigned",L147="In Progress",L147="Held"),IFERROR(ROUND((NOW()-B147)*1440,0),""),""))))</f>
        <v/>
      </c>
      <c r="S147" s="33">
        <f>IF(A147="","",IFERROR(VLOOKUP(C147,'Settings'!$A$11:$B$14,2,FALSE),""))</f>
        <v/>
      </c>
      <c r="T147" s="34">
        <f>IF(A147="","",IF(L147="Canceled","N/A",IF(OR(L147="",R147="",S147=""),"",IF(R147&lt;=S147,IF(L147="Completed","Met","Open - On Track"),IF(L147="Completed","Missed","Open - Overdue")))))</f>
        <v/>
      </c>
      <c r="U147" s="32" t="n"/>
      <c r="V147" s="32" t="n"/>
      <c r="W147" s="56">
        <f>IF(OR(A147="",Q147=""),"",IFERROR(ROUND(Q147/60*'Settings'!$B$4,2),""))</f>
        <v/>
      </c>
      <c r="X147" s="34">
        <f>IFERROR(IF(A147="","",IF(COUNTIF($A$6:$A$305,A147)&gt;1,"Duplicate Move ID",IF(OR(B147="",C147="",D147="",E147="",F147="",G147="",H147="",I147="",L147=""),"Missing Required Input",IF(OR(COUNTIF('Assets'!$K$5:$K$104,H147)=0,COUNTIF('Assets'!$K$5:$K$104,I147)=0),"Unknown Location",IF(H147=I147,"Origin Equals Destination",IF(AND(OR(L147="Assigned",L147="In Progress",L147="Held",L147="Completed"),OR(J147="",K147="",M147="")),"Missing Assignment Details",IF(AND(OR(L147="In Progress",L147="Held",L147="Completed"),N147=""),"Missing Start Time",IF(AND(L147="Completed",O147=""),"Missing Completion Time",IF(AND(M147&lt;&gt;"",B147&lt;&gt;"",M147&lt;B147),"Check Assigned Time",IF(AND(N147&lt;&gt;"",M147&lt;&gt;"",N147&lt;M147),"Check Start Time",IF(AND(O147&lt;&gt;"",N147&lt;&gt;"",O147&lt;N147),"Check Completion Time",IF(AND(L147="Held",OR(U147="",U147="None")),"Missing Delay Reason",IF(OR(AND(J147&lt;&gt;"",COUNTIF('Assets'!$F$5:$F$104,J147)=0),AND(K147&lt;&gt;"",COUNTIF('Assets'!$A$5:$A$104,K147)=0)),"Unknown Resource","OK")))))))))))))),"Check Formula")</f>
        <v/>
      </c>
    </row>
    <row r="148" ht="22" customHeight="1">
      <c r="A148" s="24" t="n"/>
      <c r="B148" s="53" t="n"/>
      <c r="C148" s="26" t="n"/>
      <c r="D148" s="26" t="n"/>
      <c r="E148" s="24" t="n"/>
      <c r="F148" s="26" t="n"/>
      <c r="G148" s="26" t="n"/>
      <c r="H148" s="26" t="n"/>
      <c r="I148" s="26" t="n"/>
      <c r="J148" s="26" t="n"/>
      <c r="K148" s="26" t="n"/>
      <c r="L148" s="26" t="n"/>
      <c r="M148" s="53" t="n"/>
      <c r="N148" s="53" t="n"/>
      <c r="O148" s="53" t="n"/>
      <c r="P148" s="27">
        <f>IF(OR(A148="",B148=""),"",IF(M148&lt;&gt;"",IFERROR(ROUND((M148-B148)*1440,0),""),IF(OR(L148="Requested",L148="Assigned",L148="In Progress",L148="Held"),IFERROR(ROUND((NOW()-B148)*1440,0),""),"")))</f>
        <v/>
      </c>
      <c r="Q148" s="27">
        <f>IF(OR(A148="",N148=""),"",IF(O148&lt;&gt;"",IFERROR(ROUND((O148-N148)*1440,0),""),IF(OR(L148="In Progress",L148="Held"),IFERROR(ROUND((NOW()-N148)*1440,0),""),"")))</f>
        <v/>
      </c>
      <c r="R148" s="27">
        <f>IF(OR(A148="",B148=""),"",IF(O148&lt;&gt;"",IFERROR(ROUND((O148-B148)*1440,0),""),IF(L148="Canceled","",IF(OR(L148="Requested",L148="Assigned",L148="In Progress",L148="Held"),IFERROR(ROUND((NOW()-B148)*1440,0),""),""))))</f>
        <v/>
      </c>
      <c r="S148" s="27">
        <f>IF(A148="","",IFERROR(VLOOKUP(C148,'Settings'!$A$11:$B$14,2,FALSE),""))</f>
        <v/>
      </c>
      <c r="T148" s="28">
        <f>IF(A148="","",IF(L148="Canceled","N/A",IF(OR(L148="",R148="",S148=""),"",IF(R148&lt;=S148,IF(L148="Completed","Met","Open - On Track"),IF(L148="Completed","Missed","Open - Overdue")))))</f>
        <v/>
      </c>
      <c r="U148" s="26" t="n"/>
      <c r="V148" s="26" t="n"/>
      <c r="W148" s="54">
        <f>IF(OR(A148="",Q148=""),"",IFERROR(ROUND(Q148/60*'Settings'!$B$4,2),""))</f>
        <v/>
      </c>
      <c r="X148" s="28">
        <f>IFERROR(IF(A148="","",IF(COUNTIF($A$6:$A$305,A148)&gt;1,"Duplicate Move ID",IF(OR(B148="",C148="",D148="",E148="",F148="",G148="",H148="",I148="",L148=""),"Missing Required Input",IF(OR(COUNTIF('Assets'!$K$5:$K$104,H148)=0,COUNTIF('Assets'!$K$5:$K$104,I148)=0),"Unknown Location",IF(H148=I148,"Origin Equals Destination",IF(AND(OR(L148="Assigned",L148="In Progress",L148="Held",L148="Completed"),OR(J148="",K148="",M148="")),"Missing Assignment Details",IF(AND(OR(L148="In Progress",L148="Held",L148="Completed"),N148=""),"Missing Start Time",IF(AND(L148="Completed",O148=""),"Missing Completion Time",IF(AND(M148&lt;&gt;"",B148&lt;&gt;"",M148&lt;B148),"Check Assigned Time",IF(AND(N148&lt;&gt;"",M148&lt;&gt;"",N148&lt;M148),"Check Start Time",IF(AND(O148&lt;&gt;"",N148&lt;&gt;"",O148&lt;N148),"Check Completion Time",IF(AND(L148="Held",OR(U148="",U148="None")),"Missing Delay Reason",IF(OR(AND(J148&lt;&gt;"",COUNTIF('Assets'!$F$5:$F$104,J148)=0),AND(K148&lt;&gt;"",COUNTIF('Assets'!$A$5:$A$104,K148)=0)),"Unknown Resource","OK")))))))))))))),"Check Formula")</f>
        <v/>
      </c>
    </row>
    <row r="149" ht="22" customHeight="1">
      <c r="A149" s="30" t="n"/>
      <c r="B149" s="55" t="n"/>
      <c r="C149" s="32" t="n"/>
      <c r="D149" s="32" t="n"/>
      <c r="E149" s="30" t="n"/>
      <c r="F149" s="32" t="n"/>
      <c r="G149" s="32" t="n"/>
      <c r="H149" s="32" t="n"/>
      <c r="I149" s="32" t="n"/>
      <c r="J149" s="32" t="n"/>
      <c r="K149" s="32" t="n"/>
      <c r="L149" s="32" t="n"/>
      <c r="M149" s="55" t="n"/>
      <c r="N149" s="55" t="n"/>
      <c r="O149" s="55" t="n"/>
      <c r="P149" s="33">
        <f>IF(OR(A149="",B149=""),"",IF(M149&lt;&gt;"",IFERROR(ROUND((M149-B149)*1440,0),""),IF(OR(L149="Requested",L149="Assigned",L149="In Progress",L149="Held"),IFERROR(ROUND((NOW()-B149)*1440,0),""),"")))</f>
        <v/>
      </c>
      <c r="Q149" s="33">
        <f>IF(OR(A149="",N149=""),"",IF(O149&lt;&gt;"",IFERROR(ROUND((O149-N149)*1440,0),""),IF(OR(L149="In Progress",L149="Held"),IFERROR(ROUND((NOW()-N149)*1440,0),""),"")))</f>
        <v/>
      </c>
      <c r="R149" s="33">
        <f>IF(OR(A149="",B149=""),"",IF(O149&lt;&gt;"",IFERROR(ROUND((O149-B149)*1440,0),""),IF(L149="Canceled","",IF(OR(L149="Requested",L149="Assigned",L149="In Progress",L149="Held"),IFERROR(ROUND((NOW()-B149)*1440,0),""),""))))</f>
        <v/>
      </c>
      <c r="S149" s="33">
        <f>IF(A149="","",IFERROR(VLOOKUP(C149,'Settings'!$A$11:$B$14,2,FALSE),""))</f>
        <v/>
      </c>
      <c r="T149" s="34">
        <f>IF(A149="","",IF(L149="Canceled","N/A",IF(OR(L149="",R149="",S149=""),"",IF(R149&lt;=S149,IF(L149="Completed","Met","Open - On Track"),IF(L149="Completed","Missed","Open - Overdue")))))</f>
        <v/>
      </c>
      <c r="U149" s="32" t="n"/>
      <c r="V149" s="32" t="n"/>
      <c r="W149" s="56">
        <f>IF(OR(A149="",Q149=""),"",IFERROR(ROUND(Q149/60*'Settings'!$B$4,2),""))</f>
        <v/>
      </c>
      <c r="X149" s="34">
        <f>IFERROR(IF(A149="","",IF(COUNTIF($A$6:$A$305,A149)&gt;1,"Duplicate Move ID",IF(OR(B149="",C149="",D149="",E149="",F149="",G149="",H149="",I149="",L149=""),"Missing Required Input",IF(OR(COUNTIF('Assets'!$K$5:$K$104,H149)=0,COUNTIF('Assets'!$K$5:$K$104,I149)=0),"Unknown Location",IF(H149=I149,"Origin Equals Destination",IF(AND(OR(L149="Assigned",L149="In Progress",L149="Held",L149="Completed"),OR(J149="",K149="",M149="")),"Missing Assignment Details",IF(AND(OR(L149="In Progress",L149="Held",L149="Completed"),N149=""),"Missing Start Time",IF(AND(L149="Completed",O149=""),"Missing Completion Time",IF(AND(M149&lt;&gt;"",B149&lt;&gt;"",M149&lt;B149),"Check Assigned Time",IF(AND(N149&lt;&gt;"",M149&lt;&gt;"",N149&lt;M149),"Check Start Time",IF(AND(O149&lt;&gt;"",N149&lt;&gt;"",O149&lt;N149),"Check Completion Time",IF(AND(L149="Held",OR(U149="",U149="None")),"Missing Delay Reason",IF(OR(AND(J149&lt;&gt;"",COUNTIF('Assets'!$F$5:$F$104,J149)=0),AND(K149&lt;&gt;"",COUNTIF('Assets'!$A$5:$A$104,K149)=0)),"Unknown Resource","OK")))))))))))))),"Check Formula")</f>
        <v/>
      </c>
    </row>
    <row r="150" ht="22" customHeight="1">
      <c r="A150" s="24" t="n"/>
      <c r="B150" s="53" t="n"/>
      <c r="C150" s="26" t="n"/>
      <c r="D150" s="26" t="n"/>
      <c r="E150" s="24" t="n"/>
      <c r="F150" s="26" t="n"/>
      <c r="G150" s="26" t="n"/>
      <c r="H150" s="26" t="n"/>
      <c r="I150" s="26" t="n"/>
      <c r="J150" s="26" t="n"/>
      <c r="K150" s="26" t="n"/>
      <c r="L150" s="26" t="n"/>
      <c r="M150" s="53" t="n"/>
      <c r="N150" s="53" t="n"/>
      <c r="O150" s="53" t="n"/>
      <c r="P150" s="27">
        <f>IF(OR(A150="",B150=""),"",IF(M150&lt;&gt;"",IFERROR(ROUND((M150-B150)*1440,0),""),IF(OR(L150="Requested",L150="Assigned",L150="In Progress",L150="Held"),IFERROR(ROUND((NOW()-B150)*1440,0),""),"")))</f>
        <v/>
      </c>
      <c r="Q150" s="27">
        <f>IF(OR(A150="",N150=""),"",IF(O150&lt;&gt;"",IFERROR(ROUND((O150-N150)*1440,0),""),IF(OR(L150="In Progress",L150="Held"),IFERROR(ROUND((NOW()-N150)*1440,0),""),"")))</f>
        <v/>
      </c>
      <c r="R150" s="27">
        <f>IF(OR(A150="",B150=""),"",IF(O150&lt;&gt;"",IFERROR(ROUND((O150-B150)*1440,0),""),IF(L150="Canceled","",IF(OR(L150="Requested",L150="Assigned",L150="In Progress",L150="Held"),IFERROR(ROUND((NOW()-B150)*1440,0),""),""))))</f>
        <v/>
      </c>
      <c r="S150" s="27">
        <f>IF(A150="","",IFERROR(VLOOKUP(C150,'Settings'!$A$11:$B$14,2,FALSE),""))</f>
        <v/>
      </c>
      <c r="T150" s="28">
        <f>IF(A150="","",IF(L150="Canceled","N/A",IF(OR(L150="",R150="",S150=""),"",IF(R150&lt;=S150,IF(L150="Completed","Met","Open - On Track"),IF(L150="Completed","Missed","Open - Overdue")))))</f>
        <v/>
      </c>
      <c r="U150" s="26" t="n"/>
      <c r="V150" s="26" t="n"/>
      <c r="W150" s="54">
        <f>IF(OR(A150="",Q150=""),"",IFERROR(ROUND(Q150/60*'Settings'!$B$4,2),""))</f>
        <v/>
      </c>
      <c r="X150" s="28">
        <f>IFERROR(IF(A150="","",IF(COUNTIF($A$6:$A$305,A150)&gt;1,"Duplicate Move ID",IF(OR(B150="",C150="",D150="",E150="",F150="",G150="",H150="",I150="",L150=""),"Missing Required Input",IF(OR(COUNTIF('Assets'!$K$5:$K$104,H150)=0,COUNTIF('Assets'!$K$5:$K$104,I150)=0),"Unknown Location",IF(H150=I150,"Origin Equals Destination",IF(AND(OR(L150="Assigned",L150="In Progress",L150="Held",L150="Completed"),OR(J150="",K150="",M150="")),"Missing Assignment Details",IF(AND(OR(L150="In Progress",L150="Held",L150="Completed"),N150=""),"Missing Start Time",IF(AND(L150="Completed",O150=""),"Missing Completion Time",IF(AND(M150&lt;&gt;"",B150&lt;&gt;"",M150&lt;B150),"Check Assigned Time",IF(AND(N150&lt;&gt;"",M150&lt;&gt;"",N150&lt;M150),"Check Start Time",IF(AND(O150&lt;&gt;"",N150&lt;&gt;"",O150&lt;N150),"Check Completion Time",IF(AND(L150="Held",OR(U150="",U150="None")),"Missing Delay Reason",IF(OR(AND(J150&lt;&gt;"",COUNTIF('Assets'!$F$5:$F$104,J150)=0),AND(K150&lt;&gt;"",COUNTIF('Assets'!$A$5:$A$104,K150)=0)),"Unknown Resource","OK")))))))))))))),"Check Formula")</f>
        <v/>
      </c>
    </row>
    <row r="151" ht="22" customHeight="1">
      <c r="A151" s="30" t="n"/>
      <c r="B151" s="55" t="n"/>
      <c r="C151" s="32" t="n"/>
      <c r="D151" s="32" t="n"/>
      <c r="E151" s="30" t="n"/>
      <c r="F151" s="32" t="n"/>
      <c r="G151" s="32" t="n"/>
      <c r="H151" s="32" t="n"/>
      <c r="I151" s="32" t="n"/>
      <c r="J151" s="32" t="n"/>
      <c r="K151" s="32" t="n"/>
      <c r="L151" s="32" t="n"/>
      <c r="M151" s="55" t="n"/>
      <c r="N151" s="55" t="n"/>
      <c r="O151" s="55" t="n"/>
      <c r="P151" s="33">
        <f>IF(OR(A151="",B151=""),"",IF(M151&lt;&gt;"",IFERROR(ROUND((M151-B151)*1440,0),""),IF(OR(L151="Requested",L151="Assigned",L151="In Progress",L151="Held"),IFERROR(ROUND((NOW()-B151)*1440,0),""),"")))</f>
        <v/>
      </c>
      <c r="Q151" s="33">
        <f>IF(OR(A151="",N151=""),"",IF(O151&lt;&gt;"",IFERROR(ROUND((O151-N151)*1440,0),""),IF(OR(L151="In Progress",L151="Held"),IFERROR(ROUND((NOW()-N151)*1440,0),""),"")))</f>
        <v/>
      </c>
      <c r="R151" s="33">
        <f>IF(OR(A151="",B151=""),"",IF(O151&lt;&gt;"",IFERROR(ROUND((O151-B151)*1440,0),""),IF(L151="Canceled","",IF(OR(L151="Requested",L151="Assigned",L151="In Progress",L151="Held"),IFERROR(ROUND((NOW()-B151)*1440,0),""),""))))</f>
        <v/>
      </c>
      <c r="S151" s="33">
        <f>IF(A151="","",IFERROR(VLOOKUP(C151,'Settings'!$A$11:$B$14,2,FALSE),""))</f>
        <v/>
      </c>
      <c r="T151" s="34">
        <f>IF(A151="","",IF(L151="Canceled","N/A",IF(OR(L151="",R151="",S151=""),"",IF(R151&lt;=S151,IF(L151="Completed","Met","Open - On Track"),IF(L151="Completed","Missed","Open - Overdue")))))</f>
        <v/>
      </c>
      <c r="U151" s="32" t="n"/>
      <c r="V151" s="32" t="n"/>
      <c r="W151" s="56">
        <f>IF(OR(A151="",Q151=""),"",IFERROR(ROUND(Q151/60*'Settings'!$B$4,2),""))</f>
        <v/>
      </c>
      <c r="X151" s="34">
        <f>IFERROR(IF(A151="","",IF(COUNTIF($A$6:$A$305,A151)&gt;1,"Duplicate Move ID",IF(OR(B151="",C151="",D151="",E151="",F151="",G151="",H151="",I151="",L151=""),"Missing Required Input",IF(OR(COUNTIF('Assets'!$K$5:$K$104,H151)=0,COUNTIF('Assets'!$K$5:$K$104,I151)=0),"Unknown Location",IF(H151=I151,"Origin Equals Destination",IF(AND(OR(L151="Assigned",L151="In Progress",L151="Held",L151="Completed"),OR(J151="",K151="",M151="")),"Missing Assignment Details",IF(AND(OR(L151="In Progress",L151="Held",L151="Completed"),N151=""),"Missing Start Time",IF(AND(L151="Completed",O151=""),"Missing Completion Time",IF(AND(M151&lt;&gt;"",B151&lt;&gt;"",M151&lt;B151),"Check Assigned Time",IF(AND(N151&lt;&gt;"",M151&lt;&gt;"",N151&lt;M151),"Check Start Time",IF(AND(O151&lt;&gt;"",N151&lt;&gt;"",O151&lt;N151),"Check Completion Time",IF(AND(L151="Held",OR(U151="",U151="None")),"Missing Delay Reason",IF(OR(AND(J151&lt;&gt;"",COUNTIF('Assets'!$F$5:$F$104,J151)=0),AND(K151&lt;&gt;"",COUNTIF('Assets'!$A$5:$A$104,K151)=0)),"Unknown Resource","OK")))))))))))))),"Check Formula")</f>
        <v/>
      </c>
    </row>
    <row r="152" ht="22" customHeight="1">
      <c r="A152" s="24" t="n"/>
      <c r="B152" s="53" t="n"/>
      <c r="C152" s="26" t="n"/>
      <c r="D152" s="26" t="n"/>
      <c r="E152" s="24" t="n"/>
      <c r="F152" s="26" t="n"/>
      <c r="G152" s="26" t="n"/>
      <c r="H152" s="26" t="n"/>
      <c r="I152" s="26" t="n"/>
      <c r="J152" s="26" t="n"/>
      <c r="K152" s="26" t="n"/>
      <c r="L152" s="26" t="n"/>
      <c r="M152" s="53" t="n"/>
      <c r="N152" s="53" t="n"/>
      <c r="O152" s="53" t="n"/>
      <c r="P152" s="27">
        <f>IF(OR(A152="",B152=""),"",IF(M152&lt;&gt;"",IFERROR(ROUND((M152-B152)*1440,0),""),IF(OR(L152="Requested",L152="Assigned",L152="In Progress",L152="Held"),IFERROR(ROUND((NOW()-B152)*1440,0),""),"")))</f>
        <v/>
      </c>
      <c r="Q152" s="27">
        <f>IF(OR(A152="",N152=""),"",IF(O152&lt;&gt;"",IFERROR(ROUND((O152-N152)*1440,0),""),IF(OR(L152="In Progress",L152="Held"),IFERROR(ROUND((NOW()-N152)*1440,0),""),"")))</f>
        <v/>
      </c>
      <c r="R152" s="27">
        <f>IF(OR(A152="",B152=""),"",IF(O152&lt;&gt;"",IFERROR(ROUND((O152-B152)*1440,0),""),IF(L152="Canceled","",IF(OR(L152="Requested",L152="Assigned",L152="In Progress",L152="Held"),IFERROR(ROUND((NOW()-B152)*1440,0),""),""))))</f>
        <v/>
      </c>
      <c r="S152" s="27">
        <f>IF(A152="","",IFERROR(VLOOKUP(C152,'Settings'!$A$11:$B$14,2,FALSE),""))</f>
        <v/>
      </c>
      <c r="T152" s="28">
        <f>IF(A152="","",IF(L152="Canceled","N/A",IF(OR(L152="",R152="",S152=""),"",IF(R152&lt;=S152,IF(L152="Completed","Met","Open - On Track"),IF(L152="Completed","Missed","Open - Overdue")))))</f>
        <v/>
      </c>
      <c r="U152" s="26" t="n"/>
      <c r="V152" s="26" t="n"/>
      <c r="W152" s="54">
        <f>IF(OR(A152="",Q152=""),"",IFERROR(ROUND(Q152/60*'Settings'!$B$4,2),""))</f>
        <v/>
      </c>
      <c r="X152" s="28">
        <f>IFERROR(IF(A152="","",IF(COUNTIF($A$6:$A$305,A152)&gt;1,"Duplicate Move ID",IF(OR(B152="",C152="",D152="",E152="",F152="",G152="",H152="",I152="",L152=""),"Missing Required Input",IF(OR(COUNTIF('Assets'!$K$5:$K$104,H152)=0,COUNTIF('Assets'!$K$5:$K$104,I152)=0),"Unknown Location",IF(H152=I152,"Origin Equals Destination",IF(AND(OR(L152="Assigned",L152="In Progress",L152="Held",L152="Completed"),OR(J152="",K152="",M152="")),"Missing Assignment Details",IF(AND(OR(L152="In Progress",L152="Held",L152="Completed"),N152=""),"Missing Start Time",IF(AND(L152="Completed",O152=""),"Missing Completion Time",IF(AND(M152&lt;&gt;"",B152&lt;&gt;"",M152&lt;B152),"Check Assigned Time",IF(AND(N152&lt;&gt;"",M152&lt;&gt;"",N152&lt;M152),"Check Start Time",IF(AND(O152&lt;&gt;"",N152&lt;&gt;"",O152&lt;N152),"Check Completion Time",IF(AND(L152="Held",OR(U152="",U152="None")),"Missing Delay Reason",IF(OR(AND(J152&lt;&gt;"",COUNTIF('Assets'!$F$5:$F$104,J152)=0),AND(K152&lt;&gt;"",COUNTIF('Assets'!$A$5:$A$104,K152)=0)),"Unknown Resource","OK")))))))))))))),"Check Formula")</f>
        <v/>
      </c>
    </row>
    <row r="153" ht="22" customHeight="1">
      <c r="A153" s="30" t="n"/>
      <c r="B153" s="55" t="n"/>
      <c r="C153" s="32" t="n"/>
      <c r="D153" s="32" t="n"/>
      <c r="E153" s="30" t="n"/>
      <c r="F153" s="32" t="n"/>
      <c r="G153" s="32" t="n"/>
      <c r="H153" s="32" t="n"/>
      <c r="I153" s="32" t="n"/>
      <c r="J153" s="32" t="n"/>
      <c r="K153" s="32" t="n"/>
      <c r="L153" s="32" t="n"/>
      <c r="M153" s="55" t="n"/>
      <c r="N153" s="55" t="n"/>
      <c r="O153" s="55" t="n"/>
      <c r="P153" s="33">
        <f>IF(OR(A153="",B153=""),"",IF(M153&lt;&gt;"",IFERROR(ROUND((M153-B153)*1440,0),""),IF(OR(L153="Requested",L153="Assigned",L153="In Progress",L153="Held"),IFERROR(ROUND((NOW()-B153)*1440,0),""),"")))</f>
        <v/>
      </c>
      <c r="Q153" s="33">
        <f>IF(OR(A153="",N153=""),"",IF(O153&lt;&gt;"",IFERROR(ROUND((O153-N153)*1440,0),""),IF(OR(L153="In Progress",L153="Held"),IFERROR(ROUND((NOW()-N153)*1440,0),""),"")))</f>
        <v/>
      </c>
      <c r="R153" s="33">
        <f>IF(OR(A153="",B153=""),"",IF(O153&lt;&gt;"",IFERROR(ROUND((O153-B153)*1440,0),""),IF(L153="Canceled","",IF(OR(L153="Requested",L153="Assigned",L153="In Progress",L153="Held"),IFERROR(ROUND((NOW()-B153)*1440,0),""),""))))</f>
        <v/>
      </c>
      <c r="S153" s="33">
        <f>IF(A153="","",IFERROR(VLOOKUP(C153,'Settings'!$A$11:$B$14,2,FALSE),""))</f>
        <v/>
      </c>
      <c r="T153" s="34">
        <f>IF(A153="","",IF(L153="Canceled","N/A",IF(OR(L153="",R153="",S153=""),"",IF(R153&lt;=S153,IF(L153="Completed","Met","Open - On Track"),IF(L153="Completed","Missed","Open - Overdue")))))</f>
        <v/>
      </c>
      <c r="U153" s="32" t="n"/>
      <c r="V153" s="32" t="n"/>
      <c r="W153" s="56">
        <f>IF(OR(A153="",Q153=""),"",IFERROR(ROUND(Q153/60*'Settings'!$B$4,2),""))</f>
        <v/>
      </c>
      <c r="X153" s="34">
        <f>IFERROR(IF(A153="","",IF(COUNTIF($A$6:$A$305,A153)&gt;1,"Duplicate Move ID",IF(OR(B153="",C153="",D153="",E153="",F153="",G153="",H153="",I153="",L153=""),"Missing Required Input",IF(OR(COUNTIF('Assets'!$K$5:$K$104,H153)=0,COUNTIF('Assets'!$K$5:$K$104,I153)=0),"Unknown Location",IF(H153=I153,"Origin Equals Destination",IF(AND(OR(L153="Assigned",L153="In Progress",L153="Held",L153="Completed"),OR(J153="",K153="",M153="")),"Missing Assignment Details",IF(AND(OR(L153="In Progress",L153="Held",L153="Completed"),N153=""),"Missing Start Time",IF(AND(L153="Completed",O153=""),"Missing Completion Time",IF(AND(M153&lt;&gt;"",B153&lt;&gt;"",M153&lt;B153),"Check Assigned Time",IF(AND(N153&lt;&gt;"",M153&lt;&gt;"",N153&lt;M153),"Check Start Time",IF(AND(O153&lt;&gt;"",N153&lt;&gt;"",O153&lt;N153),"Check Completion Time",IF(AND(L153="Held",OR(U153="",U153="None")),"Missing Delay Reason",IF(OR(AND(J153&lt;&gt;"",COUNTIF('Assets'!$F$5:$F$104,J153)=0),AND(K153&lt;&gt;"",COUNTIF('Assets'!$A$5:$A$104,K153)=0)),"Unknown Resource","OK")))))))))))))),"Check Formula")</f>
        <v/>
      </c>
    </row>
    <row r="154" ht="22" customHeight="1">
      <c r="A154" s="24" t="n"/>
      <c r="B154" s="53" t="n"/>
      <c r="C154" s="26" t="n"/>
      <c r="D154" s="26" t="n"/>
      <c r="E154" s="24" t="n"/>
      <c r="F154" s="26" t="n"/>
      <c r="G154" s="26" t="n"/>
      <c r="H154" s="26" t="n"/>
      <c r="I154" s="26" t="n"/>
      <c r="J154" s="26" t="n"/>
      <c r="K154" s="26" t="n"/>
      <c r="L154" s="26" t="n"/>
      <c r="M154" s="53" t="n"/>
      <c r="N154" s="53" t="n"/>
      <c r="O154" s="53" t="n"/>
      <c r="P154" s="27">
        <f>IF(OR(A154="",B154=""),"",IF(M154&lt;&gt;"",IFERROR(ROUND((M154-B154)*1440,0),""),IF(OR(L154="Requested",L154="Assigned",L154="In Progress",L154="Held"),IFERROR(ROUND((NOW()-B154)*1440,0),""),"")))</f>
        <v/>
      </c>
      <c r="Q154" s="27">
        <f>IF(OR(A154="",N154=""),"",IF(O154&lt;&gt;"",IFERROR(ROUND((O154-N154)*1440,0),""),IF(OR(L154="In Progress",L154="Held"),IFERROR(ROUND((NOW()-N154)*1440,0),""),"")))</f>
        <v/>
      </c>
      <c r="R154" s="27">
        <f>IF(OR(A154="",B154=""),"",IF(O154&lt;&gt;"",IFERROR(ROUND((O154-B154)*1440,0),""),IF(L154="Canceled","",IF(OR(L154="Requested",L154="Assigned",L154="In Progress",L154="Held"),IFERROR(ROUND((NOW()-B154)*1440,0),""),""))))</f>
        <v/>
      </c>
      <c r="S154" s="27">
        <f>IF(A154="","",IFERROR(VLOOKUP(C154,'Settings'!$A$11:$B$14,2,FALSE),""))</f>
        <v/>
      </c>
      <c r="T154" s="28">
        <f>IF(A154="","",IF(L154="Canceled","N/A",IF(OR(L154="",R154="",S154=""),"",IF(R154&lt;=S154,IF(L154="Completed","Met","Open - On Track"),IF(L154="Completed","Missed","Open - Overdue")))))</f>
        <v/>
      </c>
      <c r="U154" s="26" t="n"/>
      <c r="V154" s="26" t="n"/>
      <c r="W154" s="54">
        <f>IF(OR(A154="",Q154=""),"",IFERROR(ROUND(Q154/60*'Settings'!$B$4,2),""))</f>
        <v/>
      </c>
      <c r="X154" s="28">
        <f>IFERROR(IF(A154="","",IF(COUNTIF($A$6:$A$305,A154)&gt;1,"Duplicate Move ID",IF(OR(B154="",C154="",D154="",E154="",F154="",G154="",H154="",I154="",L154=""),"Missing Required Input",IF(OR(COUNTIF('Assets'!$K$5:$K$104,H154)=0,COUNTIF('Assets'!$K$5:$K$104,I154)=0),"Unknown Location",IF(H154=I154,"Origin Equals Destination",IF(AND(OR(L154="Assigned",L154="In Progress",L154="Held",L154="Completed"),OR(J154="",K154="",M154="")),"Missing Assignment Details",IF(AND(OR(L154="In Progress",L154="Held",L154="Completed"),N154=""),"Missing Start Time",IF(AND(L154="Completed",O154=""),"Missing Completion Time",IF(AND(M154&lt;&gt;"",B154&lt;&gt;"",M154&lt;B154),"Check Assigned Time",IF(AND(N154&lt;&gt;"",M154&lt;&gt;"",N154&lt;M154),"Check Start Time",IF(AND(O154&lt;&gt;"",N154&lt;&gt;"",O154&lt;N154),"Check Completion Time",IF(AND(L154="Held",OR(U154="",U154="None")),"Missing Delay Reason",IF(OR(AND(J154&lt;&gt;"",COUNTIF('Assets'!$F$5:$F$104,J154)=0),AND(K154&lt;&gt;"",COUNTIF('Assets'!$A$5:$A$104,K154)=0)),"Unknown Resource","OK")))))))))))))),"Check Formula")</f>
        <v/>
      </c>
    </row>
    <row r="155" ht="22" customHeight="1">
      <c r="A155" s="30" t="n"/>
      <c r="B155" s="55" t="n"/>
      <c r="C155" s="32" t="n"/>
      <c r="D155" s="32" t="n"/>
      <c r="E155" s="30" t="n"/>
      <c r="F155" s="32" t="n"/>
      <c r="G155" s="32" t="n"/>
      <c r="H155" s="32" t="n"/>
      <c r="I155" s="32" t="n"/>
      <c r="J155" s="32" t="n"/>
      <c r="K155" s="32" t="n"/>
      <c r="L155" s="32" t="n"/>
      <c r="M155" s="55" t="n"/>
      <c r="N155" s="55" t="n"/>
      <c r="O155" s="55" t="n"/>
      <c r="P155" s="33">
        <f>IF(OR(A155="",B155=""),"",IF(M155&lt;&gt;"",IFERROR(ROUND((M155-B155)*1440,0),""),IF(OR(L155="Requested",L155="Assigned",L155="In Progress",L155="Held"),IFERROR(ROUND((NOW()-B155)*1440,0),""),"")))</f>
        <v/>
      </c>
      <c r="Q155" s="33">
        <f>IF(OR(A155="",N155=""),"",IF(O155&lt;&gt;"",IFERROR(ROUND((O155-N155)*1440,0),""),IF(OR(L155="In Progress",L155="Held"),IFERROR(ROUND((NOW()-N155)*1440,0),""),"")))</f>
        <v/>
      </c>
      <c r="R155" s="33">
        <f>IF(OR(A155="",B155=""),"",IF(O155&lt;&gt;"",IFERROR(ROUND((O155-B155)*1440,0),""),IF(L155="Canceled","",IF(OR(L155="Requested",L155="Assigned",L155="In Progress",L155="Held"),IFERROR(ROUND((NOW()-B155)*1440,0),""),""))))</f>
        <v/>
      </c>
      <c r="S155" s="33">
        <f>IF(A155="","",IFERROR(VLOOKUP(C155,'Settings'!$A$11:$B$14,2,FALSE),""))</f>
        <v/>
      </c>
      <c r="T155" s="34">
        <f>IF(A155="","",IF(L155="Canceled","N/A",IF(OR(L155="",R155="",S155=""),"",IF(R155&lt;=S155,IF(L155="Completed","Met","Open - On Track"),IF(L155="Completed","Missed","Open - Overdue")))))</f>
        <v/>
      </c>
      <c r="U155" s="32" t="n"/>
      <c r="V155" s="32" t="n"/>
      <c r="W155" s="56">
        <f>IF(OR(A155="",Q155=""),"",IFERROR(ROUND(Q155/60*'Settings'!$B$4,2),""))</f>
        <v/>
      </c>
      <c r="X155" s="34">
        <f>IFERROR(IF(A155="","",IF(COUNTIF($A$6:$A$305,A155)&gt;1,"Duplicate Move ID",IF(OR(B155="",C155="",D155="",E155="",F155="",G155="",H155="",I155="",L155=""),"Missing Required Input",IF(OR(COUNTIF('Assets'!$K$5:$K$104,H155)=0,COUNTIF('Assets'!$K$5:$K$104,I155)=0),"Unknown Location",IF(H155=I155,"Origin Equals Destination",IF(AND(OR(L155="Assigned",L155="In Progress",L155="Held",L155="Completed"),OR(J155="",K155="",M155="")),"Missing Assignment Details",IF(AND(OR(L155="In Progress",L155="Held",L155="Completed"),N155=""),"Missing Start Time",IF(AND(L155="Completed",O155=""),"Missing Completion Time",IF(AND(M155&lt;&gt;"",B155&lt;&gt;"",M155&lt;B155),"Check Assigned Time",IF(AND(N155&lt;&gt;"",M155&lt;&gt;"",N155&lt;M155),"Check Start Time",IF(AND(O155&lt;&gt;"",N155&lt;&gt;"",O155&lt;N155),"Check Completion Time",IF(AND(L155="Held",OR(U155="",U155="None")),"Missing Delay Reason",IF(OR(AND(J155&lt;&gt;"",COUNTIF('Assets'!$F$5:$F$104,J155)=0),AND(K155&lt;&gt;"",COUNTIF('Assets'!$A$5:$A$104,K155)=0)),"Unknown Resource","OK")))))))))))))),"Check Formula")</f>
        <v/>
      </c>
    </row>
    <row r="156" ht="22" customHeight="1">
      <c r="A156" s="24" t="n"/>
      <c r="B156" s="53" t="n"/>
      <c r="C156" s="26" t="n"/>
      <c r="D156" s="26" t="n"/>
      <c r="E156" s="24" t="n"/>
      <c r="F156" s="26" t="n"/>
      <c r="G156" s="26" t="n"/>
      <c r="H156" s="26" t="n"/>
      <c r="I156" s="26" t="n"/>
      <c r="J156" s="26" t="n"/>
      <c r="K156" s="26" t="n"/>
      <c r="L156" s="26" t="n"/>
      <c r="M156" s="53" t="n"/>
      <c r="N156" s="53" t="n"/>
      <c r="O156" s="53" t="n"/>
      <c r="P156" s="27">
        <f>IF(OR(A156="",B156=""),"",IF(M156&lt;&gt;"",IFERROR(ROUND((M156-B156)*1440,0),""),IF(OR(L156="Requested",L156="Assigned",L156="In Progress",L156="Held"),IFERROR(ROUND((NOW()-B156)*1440,0),""),"")))</f>
        <v/>
      </c>
      <c r="Q156" s="27">
        <f>IF(OR(A156="",N156=""),"",IF(O156&lt;&gt;"",IFERROR(ROUND((O156-N156)*1440,0),""),IF(OR(L156="In Progress",L156="Held"),IFERROR(ROUND((NOW()-N156)*1440,0),""),"")))</f>
        <v/>
      </c>
      <c r="R156" s="27">
        <f>IF(OR(A156="",B156=""),"",IF(O156&lt;&gt;"",IFERROR(ROUND((O156-B156)*1440,0),""),IF(L156="Canceled","",IF(OR(L156="Requested",L156="Assigned",L156="In Progress",L156="Held"),IFERROR(ROUND((NOW()-B156)*1440,0),""),""))))</f>
        <v/>
      </c>
      <c r="S156" s="27">
        <f>IF(A156="","",IFERROR(VLOOKUP(C156,'Settings'!$A$11:$B$14,2,FALSE),""))</f>
        <v/>
      </c>
      <c r="T156" s="28">
        <f>IF(A156="","",IF(L156="Canceled","N/A",IF(OR(L156="",R156="",S156=""),"",IF(R156&lt;=S156,IF(L156="Completed","Met","Open - On Track"),IF(L156="Completed","Missed","Open - Overdue")))))</f>
        <v/>
      </c>
      <c r="U156" s="26" t="n"/>
      <c r="V156" s="26" t="n"/>
      <c r="W156" s="54">
        <f>IF(OR(A156="",Q156=""),"",IFERROR(ROUND(Q156/60*'Settings'!$B$4,2),""))</f>
        <v/>
      </c>
      <c r="X156" s="28">
        <f>IFERROR(IF(A156="","",IF(COUNTIF($A$6:$A$305,A156)&gt;1,"Duplicate Move ID",IF(OR(B156="",C156="",D156="",E156="",F156="",G156="",H156="",I156="",L156=""),"Missing Required Input",IF(OR(COUNTIF('Assets'!$K$5:$K$104,H156)=0,COUNTIF('Assets'!$K$5:$K$104,I156)=0),"Unknown Location",IF(H156=I156,"Origin Equals Destination",IF(AND(OR(L156="Assigned",L156="In Progress",L156="Held",L156="Completed"),OR(J156="",K156="",M156="")),"Missing Assignment Details",IF(AND(OR(L156="In Progress",L156="Held",L156="Completed"),N156=""),"Missing Start Time",IF(AND(L156="Completed",O156=""),"Missing Completion Time",IF(AND(M156&lt;&gt;"",B156&lt;&gt;"",M156&lt;B156),"Check Assigned Time",IF(AND(N156&lt;&gt;"",M156&lt;&gt;"",N156&lt;M156),"Check Start Time",IF(AND(O156&lt;&gt;"",N156&lt;&gt;"",O156&lt;N156),"Check Completion Time",IF(AND(L156="Held",OR(U156="",U156="None")),"Missing Delay Reason",IF(OR(AND(J156&lt;&gt;"",COUNTIF('Assets'!$F$5:$F$104,J156)=0),AND(K156&lt;&gt;"",COUNTIF('Assets'!$A$5:$A$104,K156)=0)),"Unknown Resource","OK")))))))))))))),"Check Formula")</f>
        <v/>
      </c>
    </row>
    <row r="157" ht="22" customHeight="1">
      <c r="A157" s="30" t="n"/>
      <c r="B157" s="55" t="n"/>
      <c r="C157" s="32" t="n"/>
      <c r="D157" s="32" t="n"/>
      <c r="E157" s="30" t="n"/>
      <c r="F157" s="32" t="n"/>
      <c r="G157" s="32" t="n"/>
      <c r="H157" s="32" t="n"/>
      <c r="I157" s="32" t="n"/>
      <c r="J157" s="32" t="n"/>
      <c r="K157" s="32" t="n"/>
      <c r="L157" s="32" t="n"/>
      <c r="M157" s="55" t="n"/>
      <c r="N157" s="55" t="n"/>
      <c r="O157" s="55" t="n"/>
      <c r="P157" s="33">
        <f>IF(OR(A157="",B157=""),"",IF(M157&lt;&gt;"",IFERROR(ROUND((M157-B157)*1440,0),""),IF(OR(L157="Requested",L157="Assigned",L157="In Progress",L157="Held"),IFERROR(ROUND((NOW()-B157)*1440,0),""),"")))</f>
        <v/>
      </c>
      <c r="Q157" s="33">
        <f>IF(OR(A157="",N157=""),"",IF(O157&lt;&gt;"",IFERROR(ROUND((O157-N157)*1440,0),""),IF(OR(L157="In Progress",L157="Held"),IFERROR(ROUND((NOW()-N157)*1440,0),""),"")))</f>
        <v/>
      </c>
      <c r="R157" s="33">
        <f>IF(OR(A157="",B157=""),"",IF(O157&lt;&gt;"",IFERROR(ROUND((O157-B157)*1440,0),""),IF(L157="Canceled","",IF(OR(L157="Requested",L157="Assigned",L157="In Progress",L157="Held"),IFERROR(ROUND((NOW()-B157)*1440,0),""),""))))</f>
        <v/>
      </c>
      <c r="S157" s="33">
        <f>IF(A157="","",IFERROR(VLOOKUP(C157,'Settings'!$A$11:$B$14,2,FALSE),""))</f>
        <v/>
      </c>
      <c r="T157" s="34">
        <f>IF(A157="","",IF(L157="Canceled","N/A",IF(OR(L157="",R157="",S157=""),"",IF(R157&lt;=S157,IF(L157="Completed","Met","Open - On Track"),IF(L157="Completed","Missed","Open - Overdue")))))</f>
        <v/>
      </c>
      <c r="U157" s="32" t="n"/>
      <c r="V157" s="32" t="n"/>
      <c r="W157" s="56">
        <f>IF(OR(A157="",Q157=""),"",IFERROR(ROUND(Q157/60*'Settings'!$B$4,2),""))</f>
        <v/>
      </c>
      <c r="X157" s="34">
        <f>IFERROR(IF(A157="","",IF(COUNTIF($A$6:$A$305,A157)&gt;1,"Duplicate Move ID",IF(OR(B157="",C157="",D157="",E157="",F157="",G157="",H157="",I157="",L157=""),"Missing Required Input",IF(OR(COUNTIF('Assets'!$K$5:$K$104,H157)=0,COUNTIF('Assets'!$K$5:$K$104,I157)=0),"Unknown Location",IF(H157=I157,"Origin Equals Destination",IF(AND(OR(L157="Assigned",L157="In Progress",L157="Held",L157="Completed"),OR(J157="",K157="",M157="")),"Missing Assignment Details",IF(AND(OR(L157="In Progress",L157="Held",L157="Completed"),N157=""),"Missing Start Time",IF(AND(L157="Completed",O157=""),"Missing Completion Time",IF(AND(M157&lt;&gt;"",B157&lt;&gt;"",M157&lt;B157),"Check Assigned Time",IF(AND(N157&lt;&gt;"",M157&lt;&gt;"",N157&lt;M157),"Check Start Time",IF(AND(O157&lt;&gt;"",N157&lt;&gt;"",O157&lt;N157),"Check Completion Time",IF(AND(L157="Held",OR(U157="",U157="None")),"Missing Delay Reason",IF(OR(AND(J157&lt;&gt;"",COUNTIF('Assets'!$F$5:$F$104,J157)=0),AND(K157&lt;&gt;"",COUNTIF('Assets'!$A$5:$A$104,K157)=0)),"Unknown Resource","OK")))))))))))))),"Check Formula")</f>
        <v/>
      </c>
    </row>
    <row r="158" ht="22" customHeight="1">
      <c r="A158" s="24" t="n"/>
      <c r="B158" s="53" t="n"/>
      <c r="C158" s="26" t="n"/>
      <c r="D158" s="26" t="n"/>
      <c r="E158" s="24" t="n"/>
      <c r="F158" s="26" t="n"/>
      <c r="G158" s="26" t="n"/>
      <c r="H158" s="26" t="n"/>
      <c r="I158" s="26" t="n"/>
      <c r="J158" s="26" t="n"/>
      <c r="K158" s="26" t="n"/>
      <c r="L158" s="26" t="n"/>
      <c r="M158" s="53" t="n"/>
      <c r="N158" s="53" t="n"/>
      <c r="O158" s="53" t="n"/>
      <c r="P158" s="27">
        <f>IF(OR(A158="",B158=""),"",IF(M158&lt;&gt;"",IFERROR(ROUND((M158-B158)*1440,0),""),IF(OR(L158="Requested",L158="Assigned",L158="In Progress",L158="Held"),IFERROR(ROUND((NOW()-B158)*1440,0),""),"")))</f>
        <v/>
      </c>
      <c r="Q158" s="27">
        <f>IF(OR(A158="",N158=""),"",IF(O158&lt;&gt;"",IFERROR(ROUND((O158-N158)*1440,0),""),IF(OR(L158="In Progress",L158="Held"),IFERROR(ROUND((NOW()-N158)*1440,0),""),"")))</f>
        <v/>
      </c>
      <c r="R158" s="27">
        <f>IF(OR(A158="",B158=""),"",IF(O158&lt;&gt;"",IFERROR(ROUND((O158-B158)*1440,0),""),IF(L158="Canceled","",IF(OR(L158="Requested",L158="Assigned",L158="In Progress",L158="Held"),IFERROR(ROUND((NOW()-B158)*1440,0),""),""))))</f>
        <v/>
      </c>
      <c r="S158" s="27">
        <f>IF(A158="","",IFERROR(VLOOKUP(C158,'Settings'!$A$11:$B$14,2,FALSE),""))</f>
        <v/>
      </c>
      <c r="T158" s="28">
        <f>IF(A158="","",IF(L158="Canceled","N/A",IF(OR(L158="",R158="",S158=""),"",IF(R158&lt;=S158,IF(L158="Completed","Met","Open - On Track"),IF(L158="Completed","Missed","Open - Overdue")))))</f>
        <v/>
      </c>
      <c r="U158" s="26" t="n"/>
      <c r="V158" s="26" t="n"/>
      <c r="W158" s="54">
        <f>IF(OR(A158="",Q158=""),"",IFERROR(ROUND(Q158/60*'Settings'!$B$4,2),""))</f>
        <v/>
      </c>
      <c r="X158" s="28">
        <f>IFERROR(IF(A158="","",IF(COUNTIF($A$6:$A$305,A158)&gt;1,"Duplicate Move ID",IF(OR(B158="",C158="",D158="",E158="",F158="",G158="",H158="",I158="",L158=""),"Missing Required Input",IF(OR(COUNTIF('Assets'!$K$5:$K$104,H158)=0,COUNTIF('Assets'!$K$5:$K$104,I158)=0),"Unknown Location",IF(H158=I158,"Origin Equals Destination",IF(AND(OR(L158="Assigned",L158="In Progress",L158="Held",L158="Completed"),OR(J158="",K158="",M158="")),"Missing Assignment Details",IF(AND(OR(L158="In Progress",L158="Held",L158="Completed"),N158=""),"Missing Start Time",IF(AND(L158="Completed",O158=""),"Missing Completion Time",IF(AND(M158&lt;&gt;"",B158&lt;&gt;"",M158&lt;B158),"Check Assigned Time",IF(AND(N158&lt;&gt;"",M158&lt;&gt;"",N158&lt;M158),"Check Start Time",IF(AND(O158&lt;&gt;"",N158&lt;&gt;"",O158&lt;N158),"Check Completion Time",IF(AND(L158="Held",OR(U158="",U158="None")),"Missing Delay Reason",IF(OR(AND(J158&lt;&gt;"",COUNTIF('Assets'!$F$5:$F$104,J158)=0),AND(K158&lt;&gt;"",COUNTIF('Assets'!$A$5:$A$104,K158)=0)),"Unknown Resource","OK")))))))))))))),"Check Formula")</f>
        <v/>
      </c>
    </row>
    <row r="159" ht="22" customHeight="1">
      <c r="A159" s="30" t="n"/>
      <c r="B159" s="55" t="n"/>
      <c r="C159" s="32" t="n"/>
      <c r="D159" s="32" t="n"/>
      <c r="E159" s="30" t="n"/>
      <c r="F159" s="32" t="n"/>
      <c r="G159" s="32" t="n"/>
      <c r="H159" s="32" t="n"/>
      <c r="I159" s="32" t="n"/>
      <c r="J159" s="32" t="n"/>
      <c r="K159" s="32" t="n"/>
      <c r="L159" s="32" t="n"/>
      <c r="M159" s="55" t="n"/>
      <c r="N159" s="55" t="n"/>
      <c r="O159" s="55" t="n"/>
      <c r="P159" s="33">
        <f>IF(OR(A159="",B159=""),"",IF(M159&lt;&gt;"",IFERROR(ROUND((M159-B159)*1440,0),""),IF(OR(L159="Requested",L159="Assigned",L159="In Progress",L159="Held"),IFERROR(ROUND((NOW()-B159)*1440,0),""),"")))</f>
        <v/>
      </c>
      <c r="Q159" s="33">
        <f>IF(OR(A159="",N159=""),"",IF(O159&lt;&gt;"",IFERROR(ROUND((O159-N159)*1440,0),""),IF(OR(L159="In Progress",L159="Held"),IFERROR(ROUND((NOW()-N159)*1440,0),""),"")))</f>
        <v/>
      </c>
      <c r="R159" s="33">
        <f>IF(OR(A159="",B159=""),"",IF(O159&lt;&gt;"",IFERROR(ROUND((O159-B159)*1440,0),""),IF(L159="Canceled","",IF(OR(L159="Requested",L159="Assigned",L159="In Progress",L159="Held"),IFERROR(ROUND((NOW()-B159)*1440,0),""),""))))</f>
        <v/>
      </c>
      <c r="S159" s="33">
        <f>IF(A159="","",IFERROR(VLOOKUP(C159,'Settings'!$A$11:$B$14,2,FALSE),""))</f>
        <v/>
      </c>
      <c r="T159" s="34">
        <f>IF(A159="","",IF(L159="Canceled","N/A",IF(OR(L159="",R159="",S159=""),"",IF(R159&lt;=S159,IF(L159="Completed","Met","Open - On Track"),IF(L159="Completed","Missed","Open - Overdue")))))</f>
        <v/>
      </c>
      <c r="U159" s="32" t="n"/>
      <c r="V159" s="32" t="n"/>
      <c r="W159" s="56">
        <f>IF(OR(A159="",Q159=""),"",IFERROR(ROUND(Q159/60*'Settings'!$B$4,2),""))</f>
        <v/>
      </c>
      <c r="X159" s="34">
        <f>IFERROR(IF(A159="","",IF(COUNTIF($A$6:$A$305,A159)&gt;1,"Duplicate Move ID",IF(OR(B159="",C159="",D159="",E159="",F159="",G159="",H159="",I159="",L159=""),"Missing Required Input",IF(OR(COUNTIF('Assets'!$K$5:$K$104,H159)=0,COUNTIF('Assets'!$K$5:$K$104,I159)=0),"Unknown Location",IF(H159=I159,"Origin Equals Destination",IF(AND(OR(L159="Assigned",L159="In Progress",L159="Held",L159="Completed"),OR(J159="",K159="",M159="")),"Missing Assignment Details",IF(AND(OR(L159="In Progress",L159="Held",L159="Completed"),N159=""),"Missing Start Time",IF(AND(L159="Completed",O159=""),"Missing Completion Time",IF(AND(M159&lt;&gt;"",B159&lt;&gt;"",M159&lt;B159),"Check Assigned Time",IF(AND(N159&lt;&gt;"",M159&lt;&gt;"",N159&lt;M159),"Check Start Time",IF(AND(O159&lt;&gt;"",N159&lt;&gt;"",O159&lt;N159),"Check Completion Time",IF(AND(L159="Held",OR(U159="",U159="None")),"Missing Delay Reason",IF(OR(AND(J159&lt;&gt;"",COUNTIF('Assets'!$F$5:$F$104,J159)=0),AND(K159&lt;&gt;"",COUNTIF('Assets'!$A$5:$A$104,K159)=0)),"Unknown Resource","OK")))))))))))))),"Check Formula")</f>
        <v/>
      </c>
    </row>
    <row r="160" ht="22" customHeight="1">
      <c r="A160" s="24" t="n"/>
      <c r="B160" s="53" t="n"/>
      <c r="C160" s="26" t="n"/>
      <c r="D160" s="26" t="n"/>
      <c r="E160" s="24" t="n"/>
      <c r="F160" s="26" t="n"/>
      <c r="G160" s="26" t="n"/>
      <c r="H160" s="26" t="n"/>
      <c r="I160" s="26" t="n"/>
      <c r="J160" s="26" t="n"/>
      <c r="K160" s="26" t="n"/>
      <c r="L160" s="26" t="n"/>
      <c r="M160" s="53" t="n"/>
      <c r="N160" s="53" t="n"/>
      <c r="O160" s="53" t="n"/>
      <c r="P160" s="27">
        <f>IF(OR(A160="",B160=""),"",IF(M160&lt;&gt;"",IFERROR(ROUND((M160-B160)*1440,0),""),IF(OR(L160="Requested",L160="Assigned",L160="In Progress",L160="Held"),IFERROR(ROUND((NOW()-B160)*1440,0),""),"")))</f>
        <v/>
      </c>
      <c r="Q160" s="27">
        <f>IF(OR(A160="",N160=""),"",IF(O160&lt;&gt;"",IFERROR(ROUND((O160-N160)*1440,0),""),IF(OR(L160="In Progress",L160="Held"),IFERROR(ROUND((NOW()-N160)*1440,0),""),"")))</f>
        <v/>
      </c>
      <c r="R160" s="27">
        <f>IF(OR(A160="",B160=""),"",IF(O160&lt;&gt;"",IFERROR(ROUND((O160-B160)*1440,0),""),IF(L160="Canceled","",IF(OR(L160="Requested",L160="Assigned",L160="In Progress",L160="Held"),IFERROR(ROUND((NOW()-B160)*1440,0),""),""))))</f>
        <v/>
      </c>
      <c r="S160" s="27">
        <f>IF(A160="","",IFERROR(VLOOKUP(C160,'Settings'!$A$11:$B$14,2,FALSE),""))</f>
        <v/>
      </c>
      <c r="T160" s="28">
        <f>IF(A160="","",IF(L160="Canceled","N/A",IF(OR(L160="",R160="",S160=""),"",IF(R160&lt;=S160,IF(L160="Completed","Met","Open - On Track"),IF(L160="Completed","Missed","Open - Overdue")))))</f>
        <v/>
      </c>
      <c r="U160" s="26" t="n"/>
      <c r="V160" s="26" t="n"/>
      <c r="W160" s="54">
        <f>IF(OR(A160="",Q160=""),"",IFERROR(ROUND(Q160/60*'Settings'!$B$4,2),""))</f>
        <v/>
      </c>
      <c r="X160" s="28">
        <f>IFERROR(IF(A160="","",IF(COUNTIF($A$6:$A$305,A160)&gt;1,"Duplicate Move ID",IF(OR(B160="",C160="",D160="",E160="",F160="",G160="",H160="",I160="",L160=""),"Missing Required Input",IF(OR(COUNTIF('Assets'!$K$5:$K$104,H160)=0,COUNTIF('Assets'!$K$5:$K$104,I160)=0),"Unknown Location",IF(H160=I160,"Origin Equals Destination",IF(AND(OR(L160="Assigned",L160="In Progress",L160="Held",L160="Completed"),OR(J160="",K160="",M160="")),"Missing Assignment Details",IF(AND(OR(L160="In Progress",L160="Held",L160="Completed"),N160=""),"Missing Start Time",IF(AND(L160="Completed",O160=""),"Missing Completion Time",IF(AND(M160&lt;&gt;"",B160&lt;&gt;"",M160&lt;B160),"Check Assigned Time",IF(AND(N160&lt;&gt;"",M160&lt;&gt;"",N160&lt;M160),"Check Start Time",IF(AND(O160&lt;&gt;"",N160&lt;&gt;"",O160&lt;N160),"Check Completion Time",IF(AND(L160="Held",OR(U160="",U160="None")),"Missing Delay Reason",IF(OR(AND(J160&lt;&gt;"",COUNTIF('Assets'!$F$5:$F$104,J160)=0),AND(K160&lt;&gt;"",COUNTIF('Assets'!$A$5:$A$104,K160)=0)),"Unknown Resource","OK")))))))))))))),"Check Formula")</f>
        <v/>
      </c>
    </row>
    <row r="161" ht="22" customHeight="1">
      <c r="A161" s="30" t="n"/>
      <c r="B161" s="55" t="n"/>
      <c r="C161" s="32" t="n"/>
      <c r="D161" s="32" t="n"/>
      <c r="E161" s="30" t="n"/>
      <c r="F161" s="32" t="n"/>
      <c r="G161" s="32" t="n"/>
      <c r="H161" s="32" t="n"/>
      <c r="I161" s="32" t="n"/>
      <c r="J161" s="32" t="n"/>
      <c r="K161" s="32" t="n"/>
      <c r="L161" s="32" t="n"/>
      <c r="M161" s="55" t="n"/>
      <c r="N161" s="55" t="n"/>
      <c r="O161" s="55" t="n"/>
      <c r="P161" s="33">
        <f>IF(OR(A161="",B161=""),"",IF(M161&lt;&gt;"",IFERROR(ROUND((M161-B161)*1440,0),""),IF(OR(L161="Requested",L161="Assigned",L161="In Progress",L161="Held"),IFERROR(ROUND((NOW()-B161)*1440,0),""),"")))</f>
        <v/>
      </c>
      <c r="Q161" s="33">
        <f>IF(OR(A161="",N161=""),"",IF(O161&lt;&gt;"",IFERROR(ROUND((O161-N161)*1440,0),""),IF(OR(L161="In Progress",L161="Held"),IFERROR(ROUND((NOW()-N161)*1440,0),""),"")))</f>
        <v/>
      </c>
      <c r="R161" s="33">
        <f>IF(OR(A161="",B161=""),"",IF(O161&lt;&gt;"",IFERROR(ROUND((O161-B161)*1440,0),""),IF(L161="Canceled","",IF(OR(L161="Requested",L161="Assigned",L161="In Progress",L161="Held"),IFERROR(ROUND((NOW()-B161)*1440,0),""),""))))</f>
        <v/>
      </c>
      <c r="S161" s="33">
        <f>IF(A161="","",IFERROR(VLOOKUP(C161,'Settings'!$A$11:$B$14,2,FALSE),""))</f>
        <v/>
      </c>
      <c r="T161" s="34">
        <f>IF(A161="","",IF(L161="Canceled","N/A",IF(OR(L161="",R161="",S161=""),"",IF(R161&lt;=S161,IF(L161="Completed","Met","Open - On Track"),IF(L161="Completed","Missed","Open - Overdue")))))</f>
        <v/>
      </c>
      <c r="U161" s="32" t="n"/>
      <c r="V161" s="32" t="n"/>
      <c r="W161" s="56">
        <f>IF(OR(A161="",Q161=""),"",IFERROR(ROUND(Q161/60*'Settings'!$B$4,2),""))</f>
        <v/>
      </c>
      <c r="X161" s="34">
        <f>IFERROR(IF(A161="","",IF(COUNTIF($A$6:$A$305,A161)&gt;1,"Duplicate Move ID",IF(OR(B161="",C161="",D161="",E161="",F161="",G161="",H161="",I161="",L161=""),"Missing Required Input",IF(OR(COUNTIF('Assets'!$K$5:$K$104,H161)=0,COUNTIF('Assets'!$K$5:$K$104,I161)=0),"Unknown Location",IF(H161=I161,"Origin Equals Destination",IF(AND(OR(L161="Assigned",L161="In Progress",L161="Held",L161="Completed"),OR(J161="",K161="",M161="")),"Missing Assignment Details",IF(AND(OR(L161="In Progress",L161="Held",L161="Completed"),N161=""),"Missing Start Time",IF(AND(L161="Completed",O161=""),"Missing Completion Time",IF(AND(M161&lt;&gt;"",B161&lt;&gt;"",M161&lt;B161),"Check Assigned Time",IF(AND(N161&lt;&gt;"",M161&lt;&gt;"",N161&lt;M161),"Check Start Time",IF(AND(O161&lt;&gt;"",N161&lt;&gt;"",O161&lt;N161),"Check Completion Time",IF(AND(L161="Held",OR(U161="",U161="None")),"Missing Delay Reason",IF(OR(AND(J161&lt;&gt;"",COUNTIF('Assets'!$F$5:$F$104,J161)=0),AND(K161&lt;&gt;"",COUNTIF('Assets'!$A$5:$A$104,K161)=0)),"Unknown Resource","OK")))))))))))))),"Check Formula")</f>
        <v/>
      </c>
    </row>
    <row r="162" ht="22" customHeight="1">
      <c r="A162" s="24" t="n"/>
      <c r="B162" s="53" t="n"/>
      <c r="C162" s="26" t="n"/>
      <c r="D162" s="26" t="n"/>
      <c r="E162" s="24" t="n"/>
      <c r="F162" s="26" t="n"/>
      <c r="G162" s="26" t="n"/>
      <c r="H162" s="26" t="n"/>
      <c r="I162" s="26" t="n"/>
      <c r="J162" s="26" t="n"/>
      <c r="K162" s="26" t="n"/>
      <c r="L162" s="26" t="n"/>
      <c r="M162" s="53" t="n"/>
      <c r="N162" s="53" t="n"/>
      <c r="O162" s="53" t="n"/>
      <c r="P162" s="27">
        <f>IF(OR(A162="",B162=""),"",IF(M162&lt;&gt;"",IFERROR(ROUND((M162-B162)*1440,0),""),IF(OR(L162="Requested",L162="Assigned",L162="In Progress",L162="Held"),IFERROR(ROUND((NOW()-B162)*1440,0),""),"")))</f>
        <v/>
      </c>
      <c r="Q162" s="27">
        <f>IF(OR(A162="",N162=""),"",IF(O162&lt;&gt;"",IFERROR(ROUND((O162-N162)*1440,0),""),IF(OR(L162="In Progress",L162="Held"),IFERROR(ROUND((NOW()-N162)*1440,0),""),"")))</f>
        <v/>
      </c>
      <c r="R162" s="27">
        <f>IF(OR(A162="",B162=""),"",IF(O162&lt;&gt;"",IFERROR(ROUND((O162-B162)*1440,0),""),IF(L162="Canceled","",IF(OR(L162="Requested",L162="Assigned",L162="In Progress",L162="Held"),IFERROR(ROUND((NOW()-B162)*1440,0),""),""))))</f>
        <v/>
      </c>
      <c r="S162" s="27">
        <f>IF(A162="","",IFERROR(VLOOKUP(C162,'Settings'!$A$11:$B$14,2,FALSE),""))</f>
        <v/>
      </c>
      <c r="T162" s="28">
        <f>IF(A162="","",IF(L162="Canceled","N/A",IF(OR(L162="",R162="",S162=""),"",IF(R162&lt;=S162,IF(L162="Completed","Met","Open - On Track"),IF(L162="Completed","Missed","Open - Overdue")))))</f>
        <v/>
      </c>
      <c r="U162" s="26" t="n"/>
      <c r="V162" s="26" t="n"/>
      <c r="W162" s="54">
        <f>IF(OR(A162="",Q162=""),"",IFERROR(ROUND(Q162/60*'Settings'!$B$4,2),""))</f>
        <v/>
      </c>
      <c r="X162" s="28">
        <f>IFERROR(IF(A162="","",IF(COUNTIF($A$6:$A$305,A162)&gt;1,"Duplicate Move ID",IF(OR(B162="",C162="",D162="",E162="",F162="",G162="",H162="",I162="",L162=""),"Missing Required Input",IF(OR(COUNTIF('Assets'!$K$5:$K$104,H162)=0,COUNTIF('Assets'!$K$5:$K$104,I162)=0),"Unknown Location",IF(H162=I162,"Origin Equals Destination",IF(AND(OR(L162="Assigned",L162="In Progress",L162="Held",L162="Completed"),OR(J162="",K162="",M162="")),"Missing Assignment Details",IF(AND(OR(L162="In Progress",L162="Held",L162="Completed"),N162=""),"Missing Start Time",IF(AND(L162="Completed",O162=""),"Missing Completion Time",IF(AND(M162&lt;&gt;"",B162&lt;&gt;"",M162&lt;B162),"Check Assigned Time",IF(AND(N162&lt;&gt;"",M162&lt;&gt;"",N162&lt;M162),"Check Start Time",IF(AND(O162&lt;&gt;"",N162&lt;&gt;"",O162&lt;N162),"Check Completion Time",IF(AND(L162="Held",OR(U162="",U162="None")),"Missing Delay Reason",IF(OR(AND(J162&lt;&gt;"",COUNTIF('Assets'!$F$5:$F$104,J162)=0),AND(K162&lt;&gt;"",COUNTIF('Assets'!$A$5:$A$104,K162)=0)),"Unknown Resource","OK")))))))))))))),"Check Formula")</f>
        <v/>
      </c>
    </row>
    <row r="163" ht="22" customHeight="1">
      <c r="A163" s="30" t="n"/>
      <c r="B163" s="55" t="n"/>
      <c r="C163" s="32" t="n"/>
      <c r="D163" s="32" t="n"/>
      <c r="E163" s="30" t="n"/>
      <c r="F163" s="32" t="n"/>
      <c r="G163" s="32" t="n"/>
      <c r="H163" s="32" t="n"/>
      <c r="I163" s="32" t="n"/>
      <c r="J163" s="32" t="n"/>
      <c r="K163" s="32" t="n"/>
      <c r="L163" s="32" t="n"/>
      <c r="M163" s="55" t="n"/>
      <c r="N163" s="55" t="n"/>
      <c r="O163" s="55" t="n"/>
      <c r="P163" s="33">
        <f>IF(OR(A163="",B163=""),"",IF(M163&lt;&gt;"",IFERROR(ROUND((M163-B163)*1440,0),""),IF(OR(L163="Requested",L163="Assigned",L163="In Progress",L163="Held"),IFERROR(ROUND((NOW()-B163)*1440,0),""),"")))</f>
        <v/>
      </c>
      <c r="Q163" s="33">
        <f>IF(OR(A163="",N163=""),"",IF(O163&lt;&gt;"",IFERROR(ROUND((O163-N163)*1440,0),""),IF(OR(L163="In Progress",L163="Held"),IFERROR(ROUND((NOW()-N163)*1440,0),""),"")))</f>
        <v/>
      </c>
      <c r="R163" s="33">
        <f>IF(OR(A163="",B163=""),"",IF(O163&lt;&gt;"",IFERROR(ROUND((O163-B163)*1440,0),""),IF(L163="Canceled","",IF(OR(L163="Requested",L163="Assigned",L163="In Progress",L163="Held"),IFERROR(ROUND((NOW()-B163)*1440,0),""),""))))</f>
        <v/>
      </c>
      <c r="S163" s="33">
        <f>IF(A163="","",IFERROR(VLOOKUP(C163,'Settings'!$A$11:$B$14,2,FALSE),""))</f>
        <v/>
      </c>
      <c r="T163" s="34">
        <f>IF(A163="","",IF(L163="Canceled","N/A",IF(OR(L163="",R163="",S163=""),"",IF(R163&lt;=S163,IF(L163="Completed","Met","Open - On Track"),IF(L163="Completed","Missed","Open - Overdue")))))</f>
        <v/>
      </c>
      <c r="U163" s="32" t="n"/>
      <c r="V163" s="32" t="n"/>
      <c r="W163" s="56">
        <f>IF(OR(A163="",Q163=""),"",IFERROR(ROUND(Q163/60*'Settings'!$B$4,2),""))</f>
        <v/>
      </c>
      <c r="X163" s="34">
        <f>IFERROR(IF(A163="","",IF(COUNTIF($A$6:$A$305,A163)&gt;1,"Duplicate Move ID",IF(OR(B163="",C163="",D163="",E163="",F163="",G163="",H163="",I163="",L163=""),"Missing Required Input",IF(OR(COUNTIF('Assets'!$K$5:$K$104,H163)=0,COUNTIF('Assets'!$K$5:$K$104,I163)=0),"Unknown Location",IF(H163=I163,"Origin Equals Destination",IF(AND(OR(L163="Assigned",L163="In Progress",L163="Held",L163="Completed"),OR(J163="",K163="",M163="")),"Missing Assignment Details",IF(AND(OR(L163="In Progress",L163="Held",L163="Completed"),N163=""),"Missing Start Time",IF(AND(L163="Completed",O163=""),"Missing Completion Time",IF(AND(M163&lt;&gt;"",B163&lt;&gt;"",M163&lt;B163),"Check Assigned Time",IF(AND(N163&lt;&gt;"",M163&lt;&gt;"",N163&lt;M163),"Check Start Time",IF(AND(O163&lt;&gt;"",N163&lt;&gt;"",O163&lt;N163),"Check Completion Time",IF(AND(L163="Held",OR(U163="",U163="None")),"Missing Delay Reason",IF(OR(AND(J163&lt;&gt;"",COUNTIF('Assets'!$F$5:$F$104,J163)=0),AND(K163&lt;&gt;"",COUNTIF('Assets'!$A$5:$A$104,K163)=0)),"Unknown Resource","OK")))))))))))))),"Check Formula")</f>
        <v/>
      </c>
    </row>
    <row r="164" ht="22" customHeight="1">
      <c r="A164" s="24" t="n"/>
      <c r="B164" s="53" t="n"/>
      <c r="C164" s="26" t="n"/>
      <c r="D164" s="26" t="n"/>
      <c r="E164" s="24" t="n"/>
      <c r="F164" s="26" t="n"/>
      <c r="G164" s="26" t="n"/>
      <c r="H164" s="26" t="n"/>
      <c r="I164" s="26" t="n"/>
      <c r="J164" s="26" t="n"/>
      <c r="K164" s="26" t="n"/>
      <c r="L164" s="26" t="n"/>
      <c r="M164" s="53" t="n"/>
      <c r="N164" s="53" t="n"/>
      <c r="O164" s="53" t="n"/>
      <c r="P164" s="27">
        <f>IF(OR(A164="",B164=""),"",IF(M164&lt;&gt;"",IFERROR(ROUND((M164-B164)*1440,0),""),IF(OR(L164="Requested",L164="Assigned",L164="In Progress",L164="Held"),IFERROR(ROUND((NOW()-B164)*1440,0),""),"")))</f>
        <v/>
      </c>
      <c r="Q164" s="27">
        <f>IF(OR(A164="",N164=""),"",IF(O164&lt;&gt;"",IFERROR(ROUND((O164-N164)*1440,0),""),IF(OR(L164="In Progress",L164="Held"),IFERROR(ROUND((NOW()-N164)*1440,0),""),"")))</f>
        <v/>
      </c>
      <c r="R164" s="27">
        <f>IF(OR(A164="",B164=""),"",IF(O164&lt;&gt;"",IFERROR(ROUND((O164-B164)*1440,0),""),IF(L164="Canceled","",IF(OR(L164="Requested",L164="Assigned",L164="In Progress",L164="Held"),IFERROR(ROUND((NOW()-B164)*1440,0),""),""))))</f>
        <v/>
      </c>
      <c r="S164" s="27">
        <f>IF(A164="","",IFERROR(VLOOKUP(C164,'Settings'!$A$11:$B$14,2,FALSE),""))</f>
        <v/>
      </c>
      <c r="T164" s="28">
        <f>IF(A164="","",IF(L164="Canceled","N/A",IF(OR(L164="",R164="",S164=""),"",IF(R164&lt;=S164,IF(L164="Completed","Met","Open - On Track"),IF(L164="Completed","Missed","Open - Overdue")))))</f>
        <v/>
      </c>
      <c r="U164" s="26" t="n"/>
      <c r="V164" s="26" t="n"/>
      <c r="W164" s="54">
        <f>IF(OR(A164="",Q164=""),"",IFERROR(ROUND(Q164/60*'Settings'!$B$4,2),""))</f>
        <v/>
      </c>
      <c r="X164" s="28">
        <f>IFERROR(IF(A164="","",IF(COUNTIF($A$6:$A$305,A164)&gt;1,"Duplicate Move ID",IF(OR(B164="",C164="",D164="",E164="",F164="",G164="",H164="",I164="",L164=""),"Missing Required Input",IF(OR(COUNTIF('Assets'!$K$5:$K$104,H164)=0,COUNTIF('Assets'!$K$5:$K$104,I164)=0),"Unknown Location",IF(H164=I164,"Origin Equals Destination",IF(AND(OR(L164="Assigned",L164="In Progress",L164="Held",L164="Completed"),OR(J164="",K164="",M164="")),"Missing Assignment Details",IF(AND(OR(L164="In Progress",L164="Held",L164="Completed"),N164=""),"Missing Start Time",IF(AND(L164="Completed",O164=""),"Missing Completion Time",IF(AND(M164&lt;&gt;"",B164&lt;&gt;"",M164&lt;B164),"Check Assigned Time",IF(AND(N164&lt;&gt;"",M164&lt;&gt;"",N164&lt;M164),"Check Start Time",IF(AND(O164&lt;&gt;"",N164&lt;&gt;"",O164&lt;N164),"Check Completion Time",IF(AND(L164="Held",OR(U164="",U164="None")),"Missing Delay Reason",IF(OR(AND(J164&lt;&gt;"",COUNTIF('Assets'!$F$5:$F$104,J164)=0),AND(K164&lt;&gt;"",COUNTIF('Assets'!$A$5:$A$104,K164)=0)),"Unknown Resource","OK")))))))))))))),"Check Formula")</f>
        <v/>
      </c>
    </row>
    <row r="165" ht="22" customHeight="1">
      <c r="A165" s="30" t="n"/>
      <c r="B165" s="55" t="n"/>
      <c r="C165" s="32" t="n"/>
      <c r="D165" s="32" t="n"/>
      <c r="E165" s="30" t="n"/>
      <c r="F165" s="32" t="n"/>
      <c r="G165" s="32" t="n"/>
      <c r="H165" s="32" t="n"/>
      <c r="I165" s="32" t="n"/>
      <c r="J165" s="32" t="n"/>
      <c r="K165" s="32" t="n"/>
      <c r="L165" s="32" t="n"/>
      <c r="M165" s="55" t="n"/>
      <c r="N165" s="55" t="n"/>
      <c r="O165" s="55" t="n"/>
      <c r="P165" s="33">
        <f>IF(OR(A165="",B165=""),"",IF(M165&lt;&gt;"",IFERROR(ROUND((M165-B165)*1440,0),""),IF(OR(L165="Requested",L165="Assigned",L165="In Progress",L165="Held"),IFERROR(ROUND((NOW()-B165)*1440,0),""),"")))</f>
        <v/>
      </c>
      <c r="Q165" s="33">
        <f>IF(OR(A165="",N165=""),"",IF(O165&lt;&gt;"",IFERROR(ROUND((O165-N165)*1440,0),""),IF(OR(L165="In Progress",L165="Held"),IFERROR(ROUND((NOW()-N165)*1440,0),""),"")))</f>
        <v/>
      </c>
      <c r="R165" s="33">
        <f>IF(OR(A165="",B165=""),"",IF(O165&lt;&gt;"",IFERROR(ROUND((O165-B165)*1440,0),""),IF(L165="Canceled","",IF(OR(L165="Requested",L165="Assigned",L165="In Progress",L165="Held"),IFERROR(ROUND((NOW()-B165)*1440,0),""),""))))</f>
        <v/>
      </c>
      <c r="S165" s="33">
        <f>IF(A165="","",IFERROR(VLOOKUP(C165,'Settings'!$A$11:$B$14,2,FALSE),""))</f>
        <v/>
      </c>
      <c r="T165" s="34">
        <f>IF(A165="","",IF(L165="Canceled","N/A",IF(OR(L165="",R165="",S165=""),"",IF(R165&lt;=S165,IF(L165="Completed","Met","Open - On Track"),IF(L165="Completed","Missed","Open - Overdue")))))</f>
        <v/>
      </c>
      <c r="U165" s="32" t="n"/>
      <c r="V165" s="32" t="n"/>
      <c r="W165" s="56">
        <f>IF(OR(A165="",Q165=""),"",IFERROR(ROUND(Q165/60*'Settings'!$B$4,2),""))</f>
        <v/>
      </c>
      <c r="X165" s="34">
        <f>IFERROR(IF(A165="","",IF(COUNTIF($A$6:$A$305,A165)&gt;1,"Duplicate Move ID",IF(OR(B165="",C165="",D165="",E165="",F165="",G165="",H165="",I165="",L165=""),"Missing Required Input",IF(OR(COUNTIF('Assets'!$K$5:$K$104,H165)=0,COUNTIF('Assets'!$K$5:$K$104,I165)=0),"Unknown Location",IF(H165=I165,"Origin Equals Destination",IF(AND(OR(L165="Assigned",L165="In Progress",L165="Held",L165="Completed"),OR(J165="",K165="",M165="")),"Missing Assignment Details",IF(AND(OR(L165="In Progress",L165="Held",L165="Completed"),N165=""),"Missing Start Time",IF(AND(L165="Completed",O165=""),"Missing Completion Time",IF(AND(M165&lt;&gt;"",B165&lt;&gt;"",M165&lt;B165),"Check Assigned Time",IF(AND(N165&lt;&gt;"",M165&lt;&gt;"",N165&lt;M165),"Check Start Time",IF(AND(O165&lt;&gt;"",N165&lt;&gt;"",O165&lt;N165),"Check Completion Time",IF(AND(L165="Held",OR(U165="",U165="None")),"Missing Delay Reason",IF(OR(AND(J165&lt;&gt;"",COUNTIF('Assets'!$F$5:$F$104,J165)=0),AND(K165&lt;&gt;"",COUNTIF('Assets'!$A$5:$A$104,K165)=0)),"Unknown Resource","OK")))))))))))))),"Check Formula")</f>
        <v/>
      </c>
    </row>
    <row r="166" ht="22" customHeight="1">
      <c r="A166" s="24" t="n"/>
      <c r="B166" s="53" t="n"/>
      <c r="C166" s="26" t="n"/>
      <c r="D166" s="26" t="n"/>
      <c r="E166" s="24" t="n"/>
      <c r="F166" s="26" t="n"/>
      <c r="G166" s="26" t="n"/>
      <c r="H166" s="26" t="n"/>
      <c r="I166" s="26" t="n"/>
      <c r="J166" s="26" t="n"/>
      <c r="K166" s="26" t="n"/>
      <c r="L166" s="26" t="n"/>
      <c r="M166" s="53" t="n"/>
      <c r="N166" s="53" t="n"/>
      <c r="O166" s="53" t="n"/>
      <c r="P166" s="27">
        <f>IF(OR(A166="",B166=""),"",IF(M166&lt;&gt;"",IFERROR(ROUND((M166-B166)*1440,0),""),IF(OR(L166="Requested",L166="Assigned",L166="In Progress",L166="Held"),IFERROR(ROUND((NOW()-B166)*1440,0),""),"")))</f>
        <v/>
      </c>
      <c r="Q166" s="27">
        <f>IF(OR(A166="",N166=""),"",IF(O166&lt;&gt;"",IFERROR(ROUND((O166-N166)*1440,0),""),IF(OR(L166="In Progress",L166="Held"),IFERROR(ROUND((NOW()-N166)*1440,0),""),"")))</f>
        <v/>
      </c>
      <c r="R166" s="27">
        <f>IF(OR(A166="",B166=""),"",IF(O166&lt;&gt;"",IFERROR(ROUND((O166-B166)*1440,0),""),IF(L166="Canceled","",IF(OR(L166="Requested",L166="Assigned",L166="In Progress",L166="Held"),IFERROR(ROUND((NOW()-B166)*1440,0),""),""))))</f>
        <v/>
      </c>
      <c r="S166" s="27">
        <f>IF(A166="","",IFERROR(VLOOKUP(C166,'Settings'!$A$11:$B$14,2,FALSE),""))</f>
        <v/>
      </c>
      <c r="T166" s="28">
        <f>IF(A166="","",IF(L166="Canceled","N/A",IF(OR(L166="",R166="",S166=""),"",IF(R166&lt;=S166,IF(L166="Completed","Met","Open - On Track"),IF(L166="Completed","Missed","Open - Overdue")))))</f>
        <v/>
      </c>
      <c r="U166" s="26" t="n"/>
      <c r="V166" s="26" t="n"/>
      <c r="W166" s="54">
        <f>IF(OR(A166="",Q166=""),"",IFERROR(ROUND(Q166/60*'Settings'!$B$4,2),""))</f>
        <v/>
      </c>
      <c r="X166" s="28">
        <f>IFERROR(IF(A166="","",IF(COUNTIF($A$6:$A$305,A166)&gt;1,"Duplicate Move ID",IF(OR(B166="",C166="",D166="",E166="",F166="",G166="",H166="",I166="",L166=""),"Missing Required Input",IF(OR(COUNTIF('Assets'!$K$5:$K$104,H166)=0,COUNTIF('Assets'!$K$5:$K$104,I166)=0),"Unknown Location",IF(H166=I166,"Origin Equals Destination",IF(AND(OR(L166="Assigned",L166="In Progress",L166="Held",L166="Completed"),OR(J166="",K166="",M166="")),"Missing Assignment Details",IF(AND(OR(L166="In Progress",L166="Held",L166="Completed"),N166=""),"Missing Start Time",IF(AND(L166="Completed",O166=""),"Missing Completion Time",IF(AND(M166&lt;&gt;"",B166&lt;&gt;"",M166&lt;B166),"Check Assigned Time",IF(AND(N166&lt;&gt;"",M166&lt;&gt;"",N166&lt;M166),"Check Start Time",IF(AND(O166&lt;&gt;"",N166&lt;&gt;"",O166&lt;N166),"Check Completion Time",IF(AND(L166="Held",OR(U166="",U166="None")),"Missing Delay Reason",IF(OR(AND(J166&lt;&gt;"",COUNTIF('Assets'!$F$5:$F$104,J166)=0),AND(K166&lt;&gt;"",COUNTIF('Assets'!$A$5:$A$104,K166)=0)),"Unknown Resource","OK")))))))))))))),"Check Formula")</f>
        <v/>
      </c>
    </row>
    <row r="167" ht="22" customHeight="1">
      <c r="A167" s="30" t="n"/>
      <c r="B167" s="55" t="n"/>
      <c r="C167" s="32" t="n"/>
      <c r="D167" s="32" t="n"/>
      <c r="E167" s="30" t="n"/>
      <c r="F167" s="32" t="n"/>
      <c r="G167" s="32" t="n"/>
      <c r="H167" s="32" t="n"/>
      <c r="I167" s="32" t="n"/>
      <c r="J167" s="32" t="n"/>
      <c r="K167" s="32" t="n"/>
      <c r="L167" s="32" t="n"/>
      <c r="M167" s="55" t="n"/>
      <c r="N167" s="55" t="n"/>
      <c r="O167" s="55" t="n"/>
      <c r="P167" s="33">
        <f>IF(OR(A167="",B167=""),"",IF(M167&lt;&gt;"",IFERROR(ROUND((M167-B167)*1440,0),""),IF(OR(L167="Requested",L167="Assigned",L167="In Progress",L167="Held"),IFERROR(ROUND((NOW()-B167)*1440,0),""),"")))</f>
        <v/>
      </c>
      <c r="Q167" s="33">
        <f>IF(OR(A167="",N167=""),"",IF(O167&lt;&gt;"",IFERROR(ROUND((O167-N167)*1440,0),""),IF(OR(L167="In Progress",L167="Held"),IFERROR(ROUND((NOW()-N167)*1440,0),""),"")))</f>
        <v/>
      </c>
      <c r="R167" s="33">
        <f>IF(OR(A167="",B167=""),"",IF(O167&lt;&gt;"",IFERROR(ROUND((O167-B167)*1440,0),""),IF(L167="Canceled","",IF(OR(L167="Requested",L167="Assigned",L167="In Progress",L167="Held"),IFERROR(ROUND((NOW()-B167)*1440,0),""),""))))</f>
        <v/>
      </c>
      <c r="S167" s="33">
        <f>IF(A167="","",IFERROR(VLOOKUP(C167,'Settings'!$A$11:$B$14,2,FALSE),""))</f>
        <v/>
      </c>
      <c r="T167" s="34">
        <f>IF(A167="","",IF(L167="Canceled","N/A",IF(OR(L167="",R167="",S167=""),"",IF(R167&lt;=S167,IF(L167="Completed","Met","Open - On Track"),IF(L167="Completed","Missed","Open - Overdue")))))</f>
        <v/>
      </c>
      <c r="U167" s="32" t="n"/>
      <c r="V167" s="32" t="n"/>
      <c r="W167" s="56">
        <f>IF(OR(A167="",Q167=""),"",IFERROR(ROUND(Q167/60*'Settings'!$B$4,2),""))</f>
        <v/>
      </c>
      <c r="X167" s="34">
        <f>IFERROR(IF(A167="","",IF(COUNTIF($A$6:$A$305,A167)&gt;1,"Duplicate Move ID",IF(OR(B167="",C167="",D167="",E167="",F167="",G167="",H167="",I167="",L167=""),"Missing Required Input",IF(OR(COUNTIF('Assets'!$K$5:$K$104,H167)=0,COUNTIF('Assets'!$K$5:$K$104,I167)=0),"Unknown Location",IF(H167=I167,"Origin Equals Destination",IF(AND(OR(L167="Assigned",L167="In Progress",L167="Held",L167="Completed"),OR(J167="",K167="",M167="")),"Missing Assignment Details",IF(AND(OR(L167="In Progress",L167="Held",L167="Completed"),N167=""),"Missing Start Time",IF(AND(L167="Completed",O167=""),"Missing Completion Time",IF(AND(M167&lt;&gt;"",B167&lt;&gt;"",M167&lt;B167),"Check Assigned Time",IF(AND(N167&lt;&gt;"",M167&lt;&gt;"",N167&lt;M167),"Check Start Time",IF(AND(O167&lt;&gt;"",N167&lt;&gt;"",O167&lt;N167),"Check Completion Time",IF(AND(L167="Held",OR(U167="",U167="None")),"Missing Delay Reason",IF(OR(AND(J167&lt;&gt;"",COUNTIF('Assets'!$F$5:$F$104,J167)=0),AND(K167&lt;&gt;"",COUNTIF('Assets'!$A$5:$A$104,K167)=0)),"Unknown Resource","OK")))))))))))))),"Check Formula")</f>
        <v/>
      </c>
    </row>
    <row r="168" ht="22" customHeight="1">
      <c r="A168" s="24" t="n"/>
      <c r="B168" s="53" t="n"/>
      <c r="C168" s="26" t="n"/>
      <c r="D168" s="26" t="n"/>
      <c r="E168" s="24" t="n"/>
      <c r="F168" s="26" t="n"/>
      <c r="G168" s="26" t="n"/>
      <c r="H168" s="26" t="n"/>
      <c r="I168" s="26" t="n"/>
      <c r="J168" s="26" t="n"/>
      <c r="K168" s="26" t="n"/>
      <c r="L168" s="26" t="n"/>
      <c r="M168" s="53" t="n"/>
      <c r="N168" s="53" t="n"/>
      <c r="O168" s="53" t="n"/>
      <c r="P168" s="27">
        <f>IF(OR(A168="",B168=""),"",IF(M168&lt;&gt;"",IFERROR(ROUND((M168-B168)*1440,0),""),IF(OR(L168="Requested",L168="Assigned",L168="In Progress",L168="Held"),IFERROR(ROUND((NOW()-B168)*1440,0),""),"")))</f>
        <v/>
      </c>
      <c r="Q168" s="27">
        <f>IF(OR(A168="",N168=""),"",IF(O168&lt;&gt;"",IFERROR(ROUND((O168-N168)*1440,0),""),IF(OR(L168="In Progress",L168="Held"),IFERROR(ROUND((NOW()-N168)*1440,0),""),"")))</f>
        <v/>
      </c>
      <c r="R168" s="27">
        <f>IF(OR(A168="",B168=""),"",IF(O168&lt;&gt;"",IFERROR(ROUND((O168-B168)*1440,0),""),IF(L168="Canceled","",IF(OR(L168="Requested",L168="Assigned",L168="In Progress",L168="Held"),IFERROR(ROUND((NOW()-B168)*1440,0),""),""))))</f>
        <v/>
      </c>
      <c r="S168" s="27">
        <f>IF(A168="","",IFERROR(VLOOKUP(C168,'Settings'!$A$11:$B$14,2,FALSE),""))</f>
        <v/>
      </c>
      <c r="T168" s="28">
        <f>IF(A168="","",IF(L168="Canceled","N/A",IF(OR(L168="",R168="",S168=""),"",IF(R168&lt;=S168,IF(L168="Completed","Met","Open - On Track"),IF(L168="Completed","Missed","Open - Overdue")))))</f>
        <v/>
      </c>
      <c r="U168" s="26" t="n"/>
      <c r="V168" s="26" t="n"/>
      <c r="W168" s="54">
        <f>IF(OR(A168="",Q168=""),"",IFERROR(ROUND(Q168/60*'Settings'!$B$4,2),""))</f>
        <v/>
      </c>
      <c r="X168" s="28">
        <f>IFERROR(IF(A168="","",IF(COUNTIF($A$6:$A$305,A168)&gt;1,"Duplicate Move ID",IF(OR(B168="",C168="",D168="",E168="",F168="",G168="",H168="",I168="",L168=""),"Missing Required Input",IF(OR(COUNTIF('Assets'!$K$5:$K$104,H168)=0,COUNTIF('Assets'!$K$5:$K$104,I168)=0),"Unknown Location",IF(H168=I168,"Origin Equals Destination",IF(AND(OR(L168="Assigned",L168="In Progress",L168="Held",L168="Completed"),OR(J168="",K168="",M168="")),"Missing Assignment Details",IF(AND(OR(L168="In Progress",L168="Held",L168="Completed"),N168=""),"Missing Start Time",IF(AND(L168="Completed",O168=""),"Missing Completion Time",IF(AND(M168&lt;&gt;"",B168&lt;&gt;"",M168&lt;B168),"Check Assigned Time",IF(AND(N168&lt;&gt;"",M168&lt;&gt;"",N168&lt;M168),"Check Start Time",IF(AND(O168&lt;&gt;"",N168&lt;&gt;"",O168&lt;N168),"Check Completion Time",IF(AND(L168="Held",OR(U168="",U168="None")),"Missing Delay Reason",IF(OR(AND(J168&lt;&gt;"",COUNTIF('Assets'!$F$5:$F$104,J168)=0),AND(K168&lt;&gt;"",COUNTIF('Assets'!$A$5:$A$104,K168)=0)),"Unknown Resource","OK")))))))))))))),"Check Formula")</f>
        <v/>
      </c>
    </row>
    <row r="169" ht="22" customHeight="1">
      <c r="A169" s="30" t="n"/>
      <c r="B169" s="55" t="n"/>
      <c r="C169" s="32" t="n"/>
      <c r="D169" s="32" t="n"/>
      <c r="E169" s="30" t="n"/>
      <c r="F169" s="32" t="n"/>
      <c r="G169" s="32" t="n"/>
      <c r="H169" s="32" t="n"/>
      <c r="I169" s="32" t="n"/>
      <c r="J169" s="32" t="n"/>
      <c r="K169" s="32" t="n"/>
      <c r="L169" s="32" t="n"/>
      <c r="M169" s="55" t="n"/>
      <c r="N169" s="55" t="n"/>
      <c r="O169" s="55" t="n"/>
      <c r="P169" s="33">
        <f>IF(OR(A169="",B169=""),"",IF(M169&lt;&gt;"",IFERROR(ROUND((M169-B169)*1440,0),""),IF(OR(L169="Requested",L169="Assigned",L169="In Progress",L169="Held"),IFERROR(ROUND((NOW()-B169)*1440,0),""),"")))</f>
        <v/>
      </c>
      <c r="Q169" s="33">
        <f>IF(OR(A169="",N169=""),"",IF(O169&lt;&gt;"",IFERROR(ROUND((O169-N169)*1440,0),""),IF(OR(L169="In Progress",L169="Held"),IFERROR(ROUND((NOW()-N169)*1440,0),""),"")))</f>
        <v/>
      </c>
      <c r="R169" s="33">
        <f>IF(OR(A169="",B169=""),"",IF(O169&lt;&gt;"",IFERROR(ROUND((O169-B169)*1440,0),""),IF(L169="Canceled","",IF(OR(L169="Requested",L169="Assigned",L169="In Progress",L169="Held"),IFERROR(ROUND((NOW()-B169)*1440,0),""),""))))</f>
        <v/>
      </c>
      <c r="S169" s="33">
        <f>IF(A169="","",IFERROR(VLOOKUP(C169,'Settings'!$A$11:$B$14,2,FALSE),""))</f>
        <v/>
      </c>
      <c r="T169" s="34">
        <f>IF(A169="","",IF(L169="Canceled","N/A",IF(OR(L169="",R169="",S169=""),"",IF(R169&lt;=S169,IF(L169="Completed","Met","Open - On Track"),IF(L169="Completed","Missed","Open - Overdue")))))</f>
        <v/>
      </c>
      <c r="U169" s="32" t="n"/>
      <c r="V169" s="32" t="n"/>
      <c r="W169" s="56">
        <f>IF(OR(A169="",Q169=""),"",IFERROR(ROUND(Q169/60*'Settings'!$B$4,2),""))</f>
        <v/>
      </c>
      <c r="X169" s="34">
        <f>IFERROR(IF(A169="","",IF(COUNTIF($A$6:$A$305,A169)&gt;1,"Duplicate Move ID",IF(OR(B169="",C169="",D169="",E169="",F169="",G169="",H169="",I169="",L169=""),"Missing Required Input",IF(OR(COUNTIF('Assets'!$K$5:$K$104,H169)=0,COUNTIF('Assets'!$K$5:$K$104,I169)=0),"Unknown Location",IF(H169=I169,"Origin Equals Destination",IF(AND(OR(L169="Assigned",L169="In Progress",L169="Held",L169="Completed"),OR(J169="",K169="",M169="")),"Missing Assignment Details",IF(AND(OR(L169="In Progress",L169="Held",L169="Completed"),N169=""),"Missing Start Time",IF(AND(L169="Completed",O169=""),"Missing Completion Time",IF(AND(M169&lt;&gt;"",B169&lt;&gt;"",M169&lt;B169),"Check Assigned Time",IF(AND(N169&lt;&gt;"",M169&lt;&gt;"",N169&lt;M169),"Check Start Time",IF(AND(O169&lt;&gt;"",N169&lt;&gt;"",O169&lt;N169),"Check Completion Time",IF(AND(L169="Held",OR(U169="",U169="None")),"Missing Delay Reason",IF(OR(AND(J169&lt;&gt;"",COUNTIF('Assets'!$F$5:$F$104,J169)=0),AND(K169&lt;&gt;"",COUNTIF('Assets'!$A$5:$A$104,K169)=0)),"Unknown Resource","OK")))))))))))))),"Check Formula")</f>
        <v/>
      </c>
    </row>
    <row r="170" ht="22" customHeight="1">
      <c r="A170" s="24" t="n"/>
      <c r="B170" s="53" t="n"/>
      <c r="C170" s="26" t="n"/>
      <c r="D170" s="26" t="n"/>
      <c r="E170" s="24" t="n"/>
      <c r="F170" s="26" t="n"/>
      <c r="G170" s="26" t="n"/>
      <c r="H170" s="26" t="n"/>
      <c r="I170" s="26" t="n"/>
      <c r="J170" s="26" t="n"/>
      <c r="K170" s="26" t="n"/>
      <c r="L170" s="26" t="n"/>
      <c r="M170" s="53" t="n"/>
      <c r="N170" s="53" t="n"/>
      <c r="O170" s="53" t="n"/>
      <c r="P170" s="27">
        <f>IF(OR(A170="",B170=""),"",IF(M170&lt;&gt;"",IFERROR(ROUND((M170-B170)*1440,0),""),IF(OR(L170="Requested",L170="Assigned",L170="In Progress",L170="Held"),IFERROR(ROUND((NOW()-B170)*1440,0),""),"")))</f>
        <v/>
      </c>
      <c r="Q170" s="27">
        <f>IF(OR(A170="",N170=""),"",IF(O170&lt;&gt;"",IFERROR(ROUND((O170-N170)*1440,0),""),IF(OR(L170="In Progress",L170="Held"),IFERROR(ROUND((NOW()-N170)*1440,0),""),"")))</f>
        <v/>
      </c>
      <c r="R170" s="27">
        <f>IF(OR(A170="",B170=""),"",IF(O170&lt;&gt;"",IFERROR(ROUND((O170-B170)*1440,0),""),IF(L170="Canceled","",IF(OR(L170="Requested",L170="Assigned",L170="In Progress",L170="Held"),IFERROR(ROUND((NOW()-B170)*1440,0),""),""))))</f>
        <v/>
      </c>
      <c r="S170" s="27">
        <f>IF(A170="","",IFERROR(VLOOKUP(C170,'Settings'!$A$11:$B$14,2,FALSE),""))</f>
        <v/>
      </c>
      <c r="T170" s="28">
        <f>IF(A170="","",IF(L170="Canceled","N/A",IF(OR(L170="",R170="",S170=""),"",IF(R170&lt;=S170,IF(L170="Completed","Met","Open - On Track"),IF(L170="Completed","Missed","Open - Overdue")))))</f>
        <v/>
      </c>
      <c r="U170" s="26" t="n"/>
      <c r="V170" s="26" t="n"/>
      <c r="W170" s="54">
        <f>IF(OR(A170="",Q170=""),"",IFERROR(ROUND(Q170/60*'Settings'!$B$4,2),""))</f>
        <v/>
      </c>
      <c r="X170" s="28">
        <f>IFERROR(IF(A170="","",IF(COUNTIF($A$6:$A$305,A170)&gt;1,"Duplicate Move ID",IF(OR(B170="",C170="",D170="",E170="",F170="",G170="",H170="",I170="",L170=""),"Missing Required Input",IF(OR(COUNTIF('Assets'!$K$5:$K$104,H170)=0,COUNTIF('Assets'!$K$5:$K$104,I170)=0),"Unknown Location",IF(H170=I170,"Origin Equals Destination",IF(AND(OR(L170="Assigned",L170="In Progress",L170="Held",L170="Completed"),OR(J170="",K170="",M170="")),"Missing Assignment Details",IF(AND(OR(L170="In Progress",L170="Held",L170="Completed"),N170=""),"Missing Start Time",IF(AND(L170="Completed",O170=""),"Missing Completion Time",IF(AND(M170&lt;&gt;"",B170&lt;&gt;"",M170&lt;B170),"Check Assigned Time",IF(AND(N170&lt;&gt;"",M170&lt;&gt;"",N170&lt;M170),"Check Start Time",IF(AND(O170&lt;&gt;"",N170&lt;&gt;"",O170&lt;N170),"Check Completion Time",IF(AND(L170="Held",OR(U170="",U170="None")),"Missing Delay Reason",IF(OR(AND(J170&lt;&gt;"",COUNTIF('Assets'!$F$5:$F$104,J170)=0),AND(K170&lt;&gt;"",COUNTIF('Assets'!$A$5:$A$104,K170)=0)),"Unknown Resource","OK")))))))))))))),"Check Formula")</f>
        <v/>
      </c>
    </row>
    <row r="171" ht="22" customHeight="1">
      <c r="A171" s="30" t="n"/>
      <c r="B171" s="55" t="n"/>
      <c r="C171" s="32" t="n"/>
      <c r="D171" s="32" t="n"/>
      <c r="E171" s="30" t="n"/>
      <c r="F171" s="32" t="n"/>
      <c r="G171" s="32" t="n"/>
      <c r="H171" s="32" t="n"/>
      <c r="I171" s="32" t="n"/>
      <c r="J171" s="32" t="n"/>
      <c r="K171" s="32" t="n"/>
      <c r="L171" s="32" t="n"/>
      <c r="M171" s="55" t="n"/>
      <c r="N171" s="55" t="n"/>
      <c r="O171" s="55" t="n"/>
      <c r="P171" s="33">
        <f>IF(OR(A171="",B171=""),"",IF(M171&lt;&gt;"",IFERROR(ROUND((M171-B171)*1440,0),""),IF(OR(L171="Requested",L171="Assigned",L171="In Progress",L171="Held"),IFERROR(ROUND((NOW()-B171)*1440,0),""),"")))</f>
        <v/>
      </c>
      <c r="Q171" s="33">
        <f>IF(OR(A171="",N171=""),"",IF(O171&lt;&gt;"",IFERROR(ROUND((O171-N171)*1440,0),""),IF(OR(L171="In Progress",L171="Held"),IFERROR(ROUND((NOW()-N171)*1440,0),""),"")))</f>
        <v/>
      </c>
      <c r="R171" s="33">
        <f>IF(OR(A171="",B171=""),"",IF(O171&lt;&gt;"",IFERROR(ROUND((O171-B171)*1440,0),""),IF(L171="Canceled","",IF(OR(L171="Requested",L171="Assigned",L171="In Progress",L171="Held"),IFERROR(ROUND((NOW()-B171)*1440,0),""),""))))</f>
        <v/>
      </c>
      <c r="S171" s="33">
        <f>IF(A171="","",IFERROR(VLOOKUP(C171,'Settings'!$A$11:$B$14,2,FALSE),""))</f>
        <v/>
      </c>
      <c r="T171" s="34">
        <f>IF(A171="","",IF(L171="Canceled","N/A",IF(OR(L171="",R171="",S171=""),"",IF(R171&lt;=S171,IF(L171="Completed","Met","Open - On Track"),IF(L171="Completed","Missed","Open - Overdue")))))</f>
        <v/>
      </c>
      <c r="U171" s="32" t="n"/>
      <c r="V171" s="32" t="n"/>
      <c r="W171" s="56">
        <f>IF(OR(A171="",Q171=""),"",IFERROR(ROUND(Q171/60*'Settings'!$B$4,2),""))</f>
        <v/>
      </c>
      <c r="X171" s="34">
        <f>IFERROR(IF(A171="","",IF(COUNTIF($A$6:$A$305,A171)&gt;1,"Duplicate Move ID",IF(OR(B171="",C171="",D171="",E171="",F171="",G171="",H171="",I171="",L171=""),"Missing Required Input",IF(OR(COUNTIF('Assets'!$K$5:$K$104,H171)=0,COUNTIF('Assets'!$K$5:$K$104,I171)=0),"Unknown Location",IF(H171=I171,"Origin Equals Destination",IF(AND(OR(L171="Assigned",L171="In Progress",L171="Held",L171="Completed"),OR(J171="",K171="",M171="")),"Missing Assignment Details",IF(AND(OR(L171="In Progress",L171="Held",L171="Completed"),N171=""),"Missing Start Time",IF(AND(L171="Completed",O171=""),"Missing Completion Time",IF(AND(M171&lt;&gt;"",B171&lt;&gt;"",M171&lt;B171),"Check Assigned Time",IF(AND(N171&lt;&gt;"",M171&lt;&gt;"",N171&lt;M171),"Check Start Time",IF(AND(O171&lt;&gt;"",N171&lt;&gt;"",O171&lt;N171),"Check Completion Time",IF(AND(L171="Held",OR(U171="",U171="None")),"Missing Delay Reason",IF(OR(AND(J171&lt;&gt;"",COUNTIF('Assets'!$F$5:$F$104,J171)=0),AND(K171&lt;&gt;"",COUNTIF('Assets'!$A$5:$A$104,K171)=0)),"Unknown Resource","OK")))))))))))))),"Check Formula")</f>
        <v/>
      </c>
    </row>
    <row r="172" ht="22" customHeight="1">
      <c r="A172" s="24" t="n"/>
      <c r="B172" s="53" t="n"/>
      <c r="C172" s="26" t="n"/>
      <c r="D172" s="26" t="n"/>
      <c r="E172" s="24" t="n"/>
      <c r="F172" s="26" t="n"/>
      <c r="G172" s="26" t="n"/>
      <c r="H172" s="26" t="n"/>
      <c r="I172" s="26" t="n"/>
      <c r="J172" s="26" t="n"/>
      <c r="K172" s="26" t="n"/>
      <c r="L172" s="26" t="n"/>
      <c r="M172" s="53" t="n"/>
      <c r="N172" s="53" t="n"/>
      <c r="O172" s="53" t="n"/>
      <c r="P172" s="27">
        <f>IF(OR(A172="",B172=""),"",IF(M172&lt;&gt;"",IFERROR(ROUND((M172-B172)*1440,0),""),IF(OR(L172="Requested",L172="Assigned",L172="In Progress",L172="Held"),IFERROR(ROUND((NOW()-B172)*1440,0),""),"")))</f>
        <v/>
      </c>
      <c r="Q172" s="27">
        <f>IF(OR(A172="",N172=""),"",IF(O172&lt;&gt;"",IFERROR(ROUND((O172-N172)*1440,0),""),IF(OR(L172="In Progress",L172="Held"),IFERROR(ROUND((NOW()-N172)*1440,0),""),"")))</f>
        <v/>
      </c>
      <c r="R172" s="27">
        <f>IF(OR(A172="",B172=""),"",IF(O172&lt;&gt;"",IFERROR(ROUND((O172-B172)*1440,0),""),IF(L172="Canceled","",IF(OR(L172="Requested",L172="Assigned",L172="In Progress",L172="Held"),IFERROR(ROUND((NOW()-B172)*1440,0),""),""))))</f>
        <v/>
      </c>
      <c r="S172" s="27">
        <f>IF(A172="","",IFERROR(VLOOKUP(C172,'Settings'!$A$11:$B$14,2,FALSE),""))</f>
        <v/>
      </c>
      <c r="T172" s="28">
        <f>IF(A172="","",IF(L172="Canceled","N/A",IF(OR(L172="",R172="",S172=""),"",IF(R172&lt;=S172,IF(L172="Completed","Met","Open - On Track"),IF(L172="Completed","Missed","Open - Overdue")))))</f>
        <v/>
      </c>
      <c r="U172" s="26" t="n"/>
      <c r="V172" s="26" t="n"/>
      <c r="W172" s="54">
        <f>IF(OR(A172="",Q172=""),"",IFERROR(ROUND(Q172/60*'Settings'!$B$4,2),""))</f>
        <v/>
      </c>
      <c r="X172" s="28">
        <f>IFERROR(IF(A172="","",IF(COUNTIF($A$6:$A$305,A172)&gt;1,"Duplicate Move ID",IF(OR(B172="",C172="",D172="",E172="",F172="",G172="",H172="",I172="",L172=""),"Missing Required Input",IF(OR(COUNTIF('Assets'!$K$5:$K$104,H172)=0,COUNTIF('Assets'!$K$5:$K$104,I172)=0),"Unknown Location",IF(H172=I172,"Origin Equals Destination",IF(AND(OR(L172="Assigned",L172="In Progress",L172="Held",L172="Completed"),OR(J172="",K172="",M172="")),"Missing Assignment Details",IF(AND(OR(L172="In Progress",L172="Held",L172="Completed"),N172=""),"Missing Start Time",IF(AND(L172="Completed",O172=""),"Missing Completion Time",IF(AND(M172&lt;&gt;"",B172&lt;&gt;"",M172&lt;B172),"Check Assigned Time",IF(AND(N172&lt;&gt;"",M172&lt;&gt;"",N172&lt;M172),"Check Start Time",IF(AND(O172&lt;&gt;"",N172&lt;&gt;"",O172&lt;N172),"Check Completion Time",IF(AND(L172="Held",OR(U172="",U172="None")),"Missing Delay Reason",IF(OR(AND(J172&lt;&gt;"",COUNTIF('Assets'!$F$5:$F$104,J172)=0),AND(K172&lt;&gt;"",COUNTIF('Assets'!$A$5:$A$104,K172)=0)),"Unknown Resource","OK")))))))))))))),"Check Formula")</f>
        <v/>
      </c>
    </row>
    <row r="173" ht="22" customHeight="1">
      <c r="A173" s="30" t="n"/>
      <c r="B173" s="55" t="n"/>
      <c r="C173" s="32" t="n"/>
      <c r="D173" s="32" t="n"/>
      <c r="E173" s="30" t="n"/>
      <c r="F173" s="32" t="n"/>
      <c r="G173" s="32" t="n"/>
      <c r="H173" s="32" t="n"/>
      <c r="I173" s="32" t="n"/>
      <c r="J173" s="32" t="n"/>
      <c r="K173" s="32" t="n"/>
      <c r="L173" s="32" t="n"/>
      <c r="M173" s="55" t="n"/>
      <c r="N173" s="55" t="n"/>
      <c r="O173" s="55" t="n"/>
      <c r="P173" s="33">
        <f>IF(OR(A173="",B173=""),"",IF(M173&lt;&gt;"",IFERROR(ROUND((M173-B173)*1440,0),""),IF(OR(L173="Requested",L173="Assigned",L173="In Progress",L173="Held"),IFERROR(ROUND((NOW()-B173)*1440,0),""),"")))</f>
        <v/>
      </c>
      <c r="Q173" s="33">
        <f>IF(OR(A173="",N173=""),"",IF(O173&lt;&gt;"",IFERROR(ROUND((O173-N173)*1440,0),""),IF(OR(L173="In Progress",L173="Held"),IFERROR(ROUND((NOW()-N173)*1440,0),""),"")))</f>
        <v/>
      </c>
      <c r="R173" s="33">
        <f>IF(OR(A173="",B173=""),"",IF(O173&lt;&gt;"",IFERROR(ROUND((O173-B173)*1440,0),""),IF(L173="Canceled","",IF(OR(L173="Requested",L173="Assigned",L173="In Progress",L173="Held"),IFERROR(ROUND((NOW()-B173)*1440,0),""),""))))</f>
        <v/>
      </c>
      <c r="S173" s="33">
        <f>IF(A173="","",IFERROR(VLOOKUP(C173,'Settings'!$A$11:$B$14,2,FALSE),""))</f>
        <v/>
      </c>
      <c r="T173" s="34">
        <f>IF(A173="","",IF(L173="Canceled","N/A",IF(OR(L173="",R173="",S173=""),"",IF(R173&lt;=S173,IF(L173="Completed","Met","Open - On Track"),IF(L173="Completed","Missed","Open - Overdue")))))</f>
        <v/>
      </c>
      <c r="U173" s="32" t="n"/>
      <c r="V173" s="32" t="n"/>
      <c r="W173" s="56">
        <f>IF(OR(A173="",Q173=""),"",IFERROR(ROUND(Q173/60*'Settings'!$B$4,2),""))</f>
        <v/>
      </c>
      <c r="X173" s="34">
        <f>IFERROR(IF(A173="","",IF(COUNTIF($A$6:$A$305,A173)&gt;1,"Duplicate Move ID",IF(OR(B173="",C173="",D173="",E173="",F173="",G173="",H173="",I173="",L173=""),"Missing Required Input",IF(OR(COUNTIF('Assets'!$K$5:$K$104,H173)=0,COUNTIF('Assets'!$K$5:$K$104,I173)=0),"Unknown Location",IF(H173=I173,"Origin Equals Destination",IF(AND(OR(L173="Assigned",L173="In Progress",L173="Held",L173="Completed"),OR(J173="",K173="",M173="")),"Missing Assignment Details",IF(AND(OR(L173="In Progress",L173="Held",L173="Completed"),N173=""),"Missing Start Time",IF(AND(L173="Completed",O173=""),"Missing Completion Time",IF(AND(M173&lt;&gt;"",B173&lt;&gt;"",M173&lt;B173),"Check Assigned Time",IF(AND(N173&lt;&gt;"",M173&lt;&gt;"",N173&lt;M173),"Check Start Time",IF(AND(O173&lt;&gt;"",N173&lt;&gt;"",O173&lt;N173),"Check Completion Time",IF(AND(L173="Held",OR(U173="",U173="None")),"Missing Delay Reason",IF(OR(AND(J173&lt;&gt;"",COUNTIF('Assets'!$F$5:$F$104,J173)=0),AND(K173&lt;&gt;"",COUNTIF('Assets'!$A$5:$A$104,K173)=0)),"Unknown Resource","OK")))))))))))))),"Check Formula")</f>
        <v/>
      </c>
    </row>
    <row r="174" ht="22" customHeight="1">
      <c r="A174" s="24" t="n"/>
      <c r="B174" s="53" t="n"/>
      <c r="C174" s="26" t="n"/>
      <c r="D174" s="26" t="n"/>
      <c r="E174" s="24" t="n"/>
      <c r="F174" s="26" t="n"/>
      <c r="G174" s="26" t="n"/>
      <c r="H174" s="26" t="n"/>
      <c r="I174" s="26" t="n"/>
      <c r="J174" s="26" t="n"/>
      <c r="K174" s="26" t="n"/>
      <c r="L174" s="26" t="n"/>
      <c r="M174" s="53" t="n"/>
      <c r="N174" s="53" t="n"/>
      <c r="O174" s="53" t="n"/>
      <c r="P174" s="27">
        <f>IF(OR(A174="",B174=""),"",IF(M174&lt;&gt;"",IFERROR(ROUND((M174-B174)*1440,0),""),IF(OR(L174="Requested",L174="Assigned",L174="In Progress",L174="Held"),IFERROR(ROUND((NOW()-B174)*1440,0),""),"")))</f>
        <v/>
      </c>
      <c r="Q174" s="27">
        <f>IF(OR(A174="",N174=""),"",IF(O174&lt;&gt;"",IFERROR(ROUND((O174-N174)*1440,0),""),IF(OR(L174="In Progress",L174="Held"),IFERROR(ROUND((NOW()-N174)*1440,0),""),"")))</f>
        <v/>
      </c>
      <c r="R174" s="27">
        <f>IF(OR(A174="",B174=""),"",IF(O174&lt;&gt;"",IFERROR(ROUND((O174-B174)*1440,0),""),IF(L174="Canceled","",IF(OR(L174="Requested",L174="Assigned",L174="In Progress",L174="Held"),IFERROR(ROUND((NOW()-B174)*1440,0),""),""))))</f>
        <v/>
      </c>
      <c r="S174" s="27">
        <f>IF(A174="","",IFERROR(VLOOKUP(C174,'Settings'!$A$11:$B$14,2,FALSE),""))</f>
        <v/>
      </c>
      <c r="T174" s="28">
        <f>IF(A174="","",IF(L174="Canceled","N/A",IF(OR(L174="",R174="",S174=""),"",IF(R174&lt;=S174,IF(L174="Completed","Met","Open - On Track"),IF(L174="Completed","Missed","Open - Overdue")))))</f>
        <v/>
      </c>
      <c r="U174" s="26" t="n"/>
      <c r="V174" s="26" t="n"/>
      <c r="W174" s="54">
        <f>IF(OR(A174="",Q174=""),"",IFERROR(ROUND(Q174/60*'Settings'!$B$4,2),""))</f>
        <v/>
      </c>
      <c r="X174" s="28">
        <f>IFERROR(IF(A174="","",IF(COUNTIF($A$6:$A$305,A174)&gt;1,"Duplicate Move ID",IF(OR(B174="",C174="",D174="",E174="",F174="",G174="",H174="",I174="",L174=""),"Missing Required Input",IF(OR(COUNTIF('Assets'!$K$5:$K$104,H174)=0,COUNTIF('Assets'!$K$5:$K$104,I174)=0),"Unknown Location",IF(H174=I174,"Origin Equals Destination",IF(AND(OR(L174="Assigned",L174="In Progress",L174="Held",L174="Completed"),OR(J174="",K174="",M174="")),"Missing Assignment Details",IF(AND(OR(L174="In Progress",L174="Held",L174="Completed"),N174=""),"Missing Start Time",IF(AND(L174="Completed",O174=""),"Missing Completion Time",IF(AND(M174&lt;&gt;"",B174&lt;&gt;"",M174&lt;B174),"Check Assigned Time",IF(AND(N174&lt;&gt;"",M174&lt;&gt;"",N174&lt;M174),"Check Start Time",IF(AND(O174&lt;&gt;"",N174&lt;&gt;"",O174&lt;N174),"Check Completion Time",IF(AND(L174="Held",OR(U174="",U174="None")),"Missing Delay Reason",IF(OR(AND(J174&lt;&gt;"",COUNTIF('Assets'!$F$5:$F$104,J174)=0),AND(K174&lt;&gt;"",COUNTIF('Assets'!$A$5:$A$104,K174)=0)),"Unknown Resource","OK")))))))))))))),"Check Formula")</f>
        <v/>
      </c>
    </row>
    <row r="175" ht="22" customHeight="1">
      <c r="A175" s="30" t="n"/>
      <c r="B175" s="55" t="n"/>
      <c r="C175" s="32" t="n"/>
      <c r="D175" s="32" t="n"/>
      <c r="E175" s="30" t="n"/>
      <c r="F175" s="32" t="n"/>
      <c r="G175" s="32" t="n"/>
      <c r="H175" s="32" t="n"/>
      <c r="I175" s="32" t="n"/>
      <c r="J175" s="32" t="n"/>
      <c r="K175" s="32" t="n"/>
      <c r="L175" s="32" t="n"/>
      <c r="M175" s="55" t="n"/>
      <c r="N175" s="55" t="n"/>
      <c r="O175" s="55" t="n"/>
      <c r="P175" s="33">
        <f>IF(OR(A175="",B175=""),"",IF(M175&lt;&gt;"",IFERROR(ROUND((M175-B175)*1440,0),""),IF(OR(L175="Requested",L175="Assigned",L175="In Progress",L175="Held"),IFERROR(ROUND((NOW()-B175)*1440,0),""),"")))</f>
        <v/>
      </c>
      <c r="Q175" s="33">
        <f>IF(OR(A175="",N175=""),"",IF(O175&lt;&gt;"",IFERROR(ROUND((O175-N175)*1440,0),""),IF(OR(L175="In Progress",L175="Held"),IFERROR(ROUND((NOW()-N175)*1440,0),""),"")))</f>
        <v/>
      </c>
      <c r="R175" s="33">
        <f>IF(OR(A175="",B175=""),"",IF(O175&lt;&gt;"",IFERROR(ROUND((O175-B175)*1440,0),""),IF(L175="Canceled","",IF(OR(L175="Requested",L175="Assigned",L175="In Progress",L175="Held"),IFERROR(ROUND((NOW()-B175)*1440,0),""),""))))</f>
        <v/>
      </c>
      <c r="S175" s="33">
        <f>IF(A175="","",IFERROR(VLOOKUP(C175,'Settings'!$A$11:$B$14,2,FALSE),""))</f>
        <v/>
      </c>
      <c r="T175" s="34">
        <f>IF(A175="","",IF(L175="Canceled","N/A",IF(OR(L175="",R175="",S175=""),"",IF(R175&lt;=S175,IF(L175="Completed","Met","Open - On Track"),IF(L175="Completed","Missed","Open - Overdue")))))</f>
        <v/>
      </c>
      <c r="U175" s="32" t="n"/>
      <c r="V175" s="32" t="n"/>
      <c r="W175" s="56">
        <f>IF(OR(A175="",Q175=""),"",IFERROR(ROUND(Q175/60*'Settings'!$B$4,2),""))</f>
        <v/>
      </c>
      <c r="X175" s="34">
        <f>IFERROR(IF(A175="","",IF(COUNTIF($A$6:$A$305,A175)&gt;1,"Duplicate Move ID",IF(OR(B175="",C175="",D175="",E175="",F175="",G175="",H175="",I175="",L175=""),"Missing Required Input",IF(OR(COUNTIF('Assets'!$K$5:$K$104,H175)=0,COUNTIF('Assets'!$K$5:$K$104,I175)=0),"Unknown Location",IF(H175=I175,"Origin Equals Destination",IF(AND(OR(L175="Assigned",L175="In Progress",L175="Held",L175="Completed"),OR(J175="",K175="",M175="")),"Missing Assignment Details",IF(AND(OR(L175="In Progress",L175="Held",L175="Completed"),N175=""),"Missing Start Time",IF(AND(L175="Completed",O175=""),"Missing Completion Time",IF(AND(M175&lt;&gt;"",B175&lt;&gt;"",M175&lt;B175),"Check Assigned Time",IF(AND(N175&lt;&gt;"",M175&lt;&gt;"",N175&lt;M175),"Check Start Time",IF(AND(O175&lt;&gt;"",N175&lt;&gt;"",O175&lt;N175),"Check Completion Time",IF(AND(L175="Held",OR(U175="",U175="None")),"Missing Delay Reason",IF(OR(AND(J175&lt;&gt;"",COUNTIF('Assets'!$F$5:$F$104,J175)=0),AND(K175&lt;&gt;"",COUNTIF('Assets'!$A$5:$A$104,K175)=0)),"Unknown Resource","OK")))))))))))))),"Check Formula")</f>
        <v/>
      </c>
    </row>
    <row r="176" ht="22" customHeight="1">
      <c r="A176" s="24" t="n"/>
      <c r="B176" s="53" t="n"/>
      <c r="C176" s="26" t="n"/>
      <c r="D176" s="26" t="n"/>
      <c r="E176" s="24" t="n"/>
      <c r="F176" s="26" t="n"/>
      <c r="G176" s="26" t="n"/>
      <c r="H176" s="26" t="n"/>
      <c r="I176" s="26" t="n"/>
      <c r="J176" s="26" t="n"/>
      <c r="K176" s="26" t="n"/>
      <c r="L176" s="26" t="n"/>
      <c r="M176" s="53" t="n"/>
      <c r="N176" s="53" t="n"/>
      <c r="O176" s="53" t="n"/>
      <c r="P176" s="27">
        <f>IF(OR(A176="",B176=""),"",IF(M176&lt;&gt;"",IFERROR(ROUND((M176-B176)*1440,0),""),IF(OR(L176="Requested",L176="Assigned",L176="In Progress",L176="Held"),IFERROR(ROUND((NOW()-B176)*1440,0),""),"")))</f>
        <v/>
      </c>
      <c r="Q176" s="27">
        <f>IF(OR(A176="",N176=""),"",IF(O176&lt;&gt;"",IFERROR(ROUND((O176-N176)*1440,0),""),IF(OR(L176="In Progress",L176="Held"),IFERROR(ROUND((NOW()-N176)*1440,0),""),"")))</f>
        <v/>
      </c>
      <c r="R176" s="27">
        <f>IF(OR(A176="",B176=""),"",IF(O176&lt;&gt;"",IFERROR(ROUND((O176-B176)*1440,0),""),IF(L176="Canceled","",IF(OR(L176="Requested",L176="Assigned",L176="In Progress",L176="Held"),IFERROR(ROUND((NOW()-B176)*1440,0),""),""))))</f>
        <v/>
      </c>
      <c r="S176" s="27">
        <f>IF(A176="","",IFERROR(VLOOKUP(C176,'Settings'!$A$11:$B$14,2,FALSE),""))</f>
        <v/>
      </c>
      <c r="T176" s="28">
        <f>IF(A176="","",IF(L176="Canceled","N/A",IF(OR(L176="",R176="",S176=""),"",IF(R176&lt;=S176,IF(L176="Completed","Met","Open - On Track"),IF(L176="Completed","Missed","Open - Overdue")))))</f>
        <v/>
      </c>
      <c r="U176" s="26" t="n"/>
      <c r="V176" s="26" t="n"/>
      <c r="W176" s="54">
        <f>IF(OR(A176="",Q176=""),"",IFERROR(ROUND(Q176/60*'Settings'!$B$4,2),""))</f>
        <v/>
      </c>
      <c r="X176" s="28">
        <f>IFERROR(IF(A176="","",IF(COUNTIF($A$6:$A$305,A176)&gt;1,"Duplicate Move ID",IF(OR(B176="",C176="",D176="",E176="",F176="",G176="",H176="",I176="",L176=""),"Missing Required Input",IF(OR(COUNTIF('Assets'!$K$5:$K$104,H176)=0,COUNTIF('Assets'!$K$5:$K$104,I176)=0),"Unknown Location",IF(H176=I176,"Origin Equals Destination",IF(AND(OR(L176="Assigned",L176="In Progress",L176="Held",L176="Completed"),OR(J176="",K176="",M176="")),"Missing Assignment Details",IF(AND(OR(L176="In Progress",L176="Held",L176="Completed"),N176=""),"Missing Start Time",IF(AND(L176="Completed",O176=""),"Missing Completion Time",IF(AND(M176&lt;&gt;"",B176&lt;&gt;"",M176&lt;B176),"Check Assigned Time",IF(AND(N176&lt;&gt;"",M176&lt;&gt;"",N176&lt;M176),"Check Start Time",IF(AND(O176&lt;&gt;"",N176&lt;&gt;"",O176&lt;N176),"Check Completion Time",IF(AND(L176="Held",OR(U176="",U176="None")),"Missing Delay Reason",IF(OR(AND(J176&lt;&gt;"",COUNTIF('Assets'!$F$5:$F$104,J176)=0),AND(K176&lt;&gt;"",COUNTIF('Assets'!$A$5:$A$104,K176)=0)),"Unknown Resource","OK")))))))))))))),"Check Formula")</f>
        <v/>
      </c>
    </row>
    <row r="177" ht="22" customHeight="1">
      <c r="A177" s="30" t="n"/>
      <c r="B177" s="55" t="n"/>
      <c r="C177" s="32" t="n"/>
      <c r="D177" s="32" t="n"/>
      <c r="E177" s="30" t="n"/>
      <c r="F177" s="32" t="n"/>
      <c r="G177" s="32" t="n"/>
      <c r="H177" s="32" t="n"/>
      <c r="I177" s="32" t="n"/>
      <c r="J177" s="32" t="n"/>
      <c r="K177" s="32" t="n"/>
      <c r="L177" s="32" t="n"/>
      <c r="M177" s="55" t="n"/>
      <c r="N177" s="55" t="n"/>
      <c r="O177" s="55" t="n"/>
      <c r="P177" s="33">
        <f>IF(OR(A177="",B177=""),"",IF(M177&lt;&gt;"",IFERROR(ROUND((M177-B177)*1440,0),""),IF(OR(L177="Requested",L177="Assigned",L177="In Progress",L177="Held"),IFERROR(ROUND((NOW()-B177)*1440,0),""),"")))</f>
        <v/>
      </c>
      <c r="Q177" s="33">
        <f>IF(OR(A177="",N177=""),"",IF(O177&lt;&gt;"",IFERROR(ROUND((O177-N177)*1440,0),""),IF(OR(L177="In Progress",L177="Held"),IFERROR(ROUND((NOW()-N177)*1440,0),""),"")))</f>
        <v/>
      </c>
      <c r="R177" s="33">
        <f>IF(OR(A177="",B177=""),"",IF(O177&lt;&gt;"",IFERROR(ROUND((O177-B177)*1440,0),""),IF(L177="Canceled","",IF(OR(L177="Requested",L177="Assigned",L177="In Progress",L177="Held"),IFERROR(ROUND((NOW()-B177)*1440,0),""),""))))</f>
        <v/>
      </c>
      <c r="S177" s="33">
        <f>IF(A177="","",IFERROR(VLOOKUP(C177,'Settings'!$A$11:$B$14,2,FALSE),""))</f>
        <v/>
      </c>
      <c r="T177" s="34">
        <f>IF(A177="","",IF(L177="Canceled","N/A",IF(OR(L177="",R177="",S177=""),"",IF(R177&lt;=S177,IF(L177="Completed","Met","Open - On Track"),IF(L177="Completed","Missed","Open - Overdue")))))</f>
        <v/>
      </c>
      <c r="U177" s="32" t="n"/>
      <c r="V177" s="32" t="n"/>
      <c r="W177" s="56">
        <f>IF(OR(A177="",Q177=""),"",IFERROR(ROUND(Q177/60*'Settings'!$B$4,2),""))</f>
        <v/>
      </c>
      <c r="X177" s="34">
        <f>IFERROR(IF(A177="","",IF(COUNTIF($A$6:$A$305,A177)&gt;1,"Duplicate Move ID",IF(OR(B177="",C177="",D177="",E177="",F177="",G177="",H177="",I177="",L177=""),"Missing Required Input",IF(OR(COUNTIF('Assets'!$K$5:$K$104,H177)=0,COUNTIF('Assets'!$K$5:$K$104,I177)=0),"Unknown Location",IF(H177=I177,"Origin Equals Destination",IF(AND(OR(L177="Assigned",L177="In Progress",L177="Held",L177="Completed"),OR(J177="",K177="",M177="")),"Missing Assignment Details",IF(AND(OR(L177="In Progress",L177="Held",L177="Completed"),N177=""),"Missing Start Time",IF(AND(L177="Completed",O177=""),"Missing Completion Time",IF(AND(M177&lt;&gt;"",B177&lt;&gt;"",M177&lt;B177),"Check Assigned Time",IF(AND(N177&lt;&gt;"",M177&lt;&gt;"",N177&lt;M177),"Check Start Time",IF(AND(O177&lt;&gt;"",N177&lt;&gt;"",O177&lt;N177),"Check Completion Time",IF(AND(L177="Held",OR(U177="",U177="None")),"Missing Delay Reason",IF(OR(AND(J177&lt;&gt;"",COUNTIF('Assets'!$F$5:$F$104,J177)=0),AND(K177&lt;&gt;"",COUNTIF('Assets'!$A$5:$A$104,K177)=0)),"Unknown Resource","OK")))))))))))))),"Check Formula")</f>
        <v/>
      </c>
    </row>
    <row r="178" ht="22" customHeight="1">
      <c r="A178" s="24" t="n"/>
      <c r="B178" s="53" t="n"/>
      <c r="C178" s="26" t="n"/>
      <c r="D178" s="26" t="n"/>
      <c r="E178" s="24" t="n"/>
      <c r="F178" s="26" t="n"/>
      <c r="G178" s="26" t="n"/>
      <c r="H178" s="26" t="n"/>
      <c r="I178" s="26" t="n"/>
      <c r="J178" s="26" t="n"/>
      <c r="K178" s="26" t="n"/>
      <c r="L178" s="26" t="n"/>
      <c r="M178" s="53" t="n"/>
      <c r="N178" s="53" t="n"/>
      <c r="O178" s="53" t="n"/>
      <c r="P178" s="27">
        <f>IF(OR(A178="",B178=""),"",IF(M178&lt;&gt;"",IFERROR(ROUND((M178-B178)*1440,0),""),IF(OR(L178="Requested",L178="Assigned",L178="In Progress",L178="Held"),IFERROR(ROUND((NOW()-B178)*1440,0),""),"")))</f>
        <v/>
      </c>
      <c r="Q178" s="27">
        <f>IF(OR(A178="",N178=""),"",IF(O178&lt;&gt;"",IFERROR(ROUND((O178-N178)*1440,0),""),IF(OR(L178="In Progress",L178="Held"),IFERROR(ROUND((NOW()-N178)*1440,0),""),"")))</f>
        <v/>
      </c>
      <c r="R178" s="27">
        <f>IF(OR(A178="",B178=""),"",IF(O178&lt;&gt;"",IFERROR(ROUND((O178-B178)*1440,0),""),IF(L178="Canceled","",IF(OR(L178="Requested",L178="Assigned",L178="In Progress",L178="Held"),IFERROR(ROUND((NOW()-B178)*1440,0),""),""))))</f>
        <v/>
      </c>
      <c r="S178" s="27">
        <f>IF(A178="","",IFERROR(VLOOKUP(C178,'Settings'!$A$11:$B$14,2,FALSE),""))</f>
        <v/>
      </c>
      <c r="T178" s="28">
        <f>IF(A178="","",IF(L178="Canceled","N/A",IF(OR(L178="",R178="",S178=""),"",IF(R178&lt;=S178,IF(L178="Completed","Met","Open - On Track"),IF(L178="Completed","Missed","Open - Overdue")))))</f>
        <v/>
      </c>
      <c r="U178" s="26" t="n"/>
      <c r="V178" s="26" t="n"/>
      <c r="W178" s="54">
        <f>IF(OR(A178="",Q178=""),"",IFERROR(ROUND(Q178/60*'Settings'!$B$4,2),""))</f>
        <v/>
      </c>
      <c r="X178" s="28">
        <f>IFERROR(IF(A178="","",IF(COUNTIF($A$6:$A$305,A178)&gt;1,"Duplicate Move ID",IF(OR(B178="",C178="",D178="",E178="",F178="",G178="",H178="",I178="",L178=""),"Missing Required Input",IF(OR(COUNTIF('Assets'!$K$5:$K$104,H178)=0,COUNTIF('Assets'!$K$5:$K$104,I178)=0),"Unknown Location",IF(H178=I178,"Origin Equals Destination",IF(AND(OR(L178="Assigned",L178="In Progress",L178="Held",L178="Completed"),OR(J178="",K178="",M178="")),"Missing Assignment Details",IF(AND(OR(L178="In Progress",L178="Held",L178="Completed"),N178=""),"Missing Start Time",IF(AND(L178="Completed",O178=""),"Missing Completion Time",IF(AND(M178&lt;&gt;"",B178&lt;&gt;"",M178&lt;B178),"Check Assigned Time",IF(AND(N178&lt;&gt;"",M178&lt;&gt;"",N178&lt;M178),"Check Start Time",IF(AND(O178&lt;&gt;"",N178&lt;&gt;"",O178&lt;N178),"Check Completion Time",IF(AND(L178="Held",OR(U178="",U178="None")),"Missing Delay Reason",IF(OR(AND(J178&lt;&gt;"",COUNTIF('Assets'!$F$5:$F$104,J178)=0),AND(K178&lt;&gt;"",COUNTIF('Assets'!$A$5:$A$104,K178)=0)),"Unknown Resource","OK")))))))))))))),"Check Formula")</f>
        <v/>
      </c>
    </row>
    <row r="179" ht="22" customHeight="1">
      <c r="A179" s="30" t="n"/>
      <c r="B179" s="55" t="n"/>
      <c r="C179" s="32" t="n"/>
      <c r="D179" s="32" t="n"/>
      <c r="E179" s="30" t="n"/>
      <c r="F179" s="32" t="n"/>
      <c r="G179" s="32" t="n"/>
      <c r="H179" s="32" t="n"/>
      <c r="I179" s="32" t="n"/>
      <c r="J179" s="32" t="n"/>
      <c r="K179" s="32" t="n"/>
      <c r="L179" s="32" t="n"/>
      <c r="M179" s="55" t="n"/>
      <c r="N179" s="55" t="n"/>
      <c r="O179" s="55" t="n"/>
      <c r="P179" s="33">
        <f>IF(OR(A179="",B179=""),"",IF(M179&lt;&gt;"",IFERROR(ROUND((M179-B179)*1440,0),""),IF(OR(L179="Requested",L179="Assigned",L179="In Progress",L179="Held"),IFERROR(ROUND((NOW()-B179)*1440,0),""),"")))</f>
        <v/>
      </c>
      <c r="Q179" s="33">
        <f>IF(OR(A179="",N179=""),"",IF(O179&lt;&gt;"",IFERROR(ROUND((O179-N179)*1440,0),""),IF(OR(L179="In Progress",L179="Held"),IFERROR(ROUND((NOW()-N179)*1440,0),""),"")))</f>
        <v/>
      </c>
      <c r="R179" s="33">
        <f>IF(OR(A179="",B179=""),"",IF(O179&lt;&gt;"",IFERROR(ROUND((O179-B179)*1440,0),""),IF(L179="Canceled","",IF(OR(L179="Requested",L179="Assigned",L179="In Progress",L179="Held"),IFERROR(ROUND((NOW()-B179)*1440,0),""),""))))</f>
        <v/>
      </c>
      <c r="S179" s="33">
        <f>IF(A179="","",IFERROR(VLOOKUP(C179,'Settings'!$A$11:$B$14,2,FALSE),""))</f>
        <v/>
      </c>
      <c r="T179" s="34">
        <f>IF(A179="","",IF(L179="Canceled","N/A",IF(OR(L179="",R179="",S179=""),"",IF(R179&lt;=S179,IF(L179="Completed","Met","Open - On Track"),IF(L179="Completed","Missed","Open - Overdue")))))</f>
        <v/>
      </c>
      <c r="U179" s="32" t="n"/>
      <c r="V179" s="32" t="n"/>
      <c r="W179" s="56">
        <f>IF(OR(A179="",Q179=""),"",IFERROR(ROUND(Q179/60*'Settings'!$B$4,2),""))</f>
        <v/>
      </c>
      <c r="X179" s="34">
        <f>IFERROR(IF(A179="","",IF(COUNTIF($A$6:$A$305,A179)&gt;1,"Duplicate Move ID",IF(OR(B179="",C179="",D179="",E179="",F179="",G179="",H179="",I179="",L179=""),"Missing Required Input",IF(OR(COUNTIF('Assets'!$K$5:$K$104,H179)=0,COUNTIF('Assets'!$K$5:$K$104,I179)=0),"Unknown Location",IF(H179=I179,"Origin Equals Destination",IF(AND(OR(L179="Assigned",L179="In Progress",L179="Held",L179="Completed"),OR(J179="",K179="",M179="")),"Missing Assignment Details",IF(AND(OR(L179="In Progress",L179="Held",L179="Completed"),N179=""),"Missing Start Time",IF(AND(L179="Completed",O179=""),"Missing Completion Time",IF(AND(M179&lt;&gt;"",B179&lt;&gt;"",M179&lt;B179),"Check Assigned Time",IF(AND(N179&lt;&gt;"",M179&lt;&gt;"",N179&lt;M179),"Check Start Time",IF(AND(O179&lt;&gt;"",N179&lt;&gt;"",O179&lt;N179),"Check Completion Time",IF(AND(L179="Held",OR(U179="",U179="None")),"Missing Delay Reason",IF(OR(AND(J179&lt;&gt;"",COUNTIF('Assets'!$F$5:$F$104,J179)=0),AND(K179&lt;&gt;"",COUNTIF('Assets'!$A$5:$A$104,K179)=0)),"Unknown Resource","OK")))))))))))))),"Check Formula")</f>
        <v/>
      </c>
    </row>
    <row r="180" ht="22" customHeight="1">
      <c r="A180" s="24" t="n"/>
      <c r="B180" s="53" t="n"/>
      <c r="C180" s="26" t="n"/>
      <c r="D180" s="26" t="n"/>
      <c r="E180" s="24" t="n"/>
      <c r="F180" s="26" t="n"/>
      <c r="G180" s="26" t="n"/>
      <c r="H180" s="26" t="n"/>
      <c r="I180" s="26" t="n"/>
      <c r="J180" s="26" t="n"/>
      <c r="K180" s="26" t="n"/>
      <c r="L180" s="26" t="n"/>
      <c r="M180" s="53" t="n"/>
      <c r="N180" s="53" t="n"/>
      <c r="O180" s="53" t="n"/>
      <c r="P180" s="27">
        <f>IF(OR(A180="",B180=""),"",IF(M180&lt;&gt;"",IFERROR(ROUND((M180-B180)*1440,0),""),IF(OR(L180="Requested",L180="Assigned",L180="In Progress",L180="Held"),IFERROR(ROUND((NOW()-B180)*1440,0),""),"")))</f>
        <v/>
      </c>
      <c r="Q180" s="27">
        <f>IF(OR(A180="",N180=""),"",IF(O180&lt;&gt;"",IFERROR(ROUND((O180-N180)*1440,0),""),IF(OR(L180="In Progress",L180="Held"),IFERROR(ROUND((NOW()-N180)*1440,0),""),"")))</f>
        <v/>
      </c>
      <c r="R180" s="27">
        <f>IF(OR(A180="",B180=""),"",IF(O180&lt;&gt;"",IFERROR(ROUND((O180-B180)*1440,0),""),IF(L180="Canceled","",IF(OR(L180="Requested",L180="Assigned",L180="In Progress",L180="Held"),IFERROR(ROUND((NOW()-B180)*1440,0),""),""))))</f>
        <v/>
      </c>
      <c r="S180" s="27">
        <f>IF(A180="","",IFERROR(VLOOKUP(C180,'Settings'!$A$11:$B$14,2,FALSE),""))</f>
        <v/>
      </c>
      <c r="T180" s="28">
        <f>IF(A180="","",IF(L180="Canceled","N/A",IF(OR(L180="",R180="",S180=""),"",IF(R180&lt;=S180,IF(L180="Completed","Met","Open - On Track"),IF(L180="Completed","Missed","Open - Overdue")))))</f>
        <v/>
      </c>
      <c r="U180" s="26" t="n"/>
      <c r="V180" s="26" t="n"/>
      <c r="W180" s="54">
        <f>IF(OR(A180="",Q180=""),"",IFERROR(ROUND(Q180/60*'Settings'!$B$4,2),""))</f>
        <v/>
      </c>
      <c r="X180" s="28">
        <f>IFERROR(IF(A180="","",IF(COUNTIF($A$6:$A$305,A180)&gt;1,"Duplicate Move ID",IF(OR(B180="",C180="",D180="",E180="",F180="",G180="",H180="",I180="",L180=""),"Missing Required Input",IF(OR(COUNTIF('Assets'!$K$5:$K$104,H180)=0,COUNTIF('Assets'!$K$5:$K$104,I180)=0),"Unknown Location",IF(H180=I180,"Origin Equals Destination",IF(AND(OR(L180="Assigned",L180="In Progress",L180="Held",L180="Completed"),OR(J180="",K180="",M180="")),"Missing Assignment Details",IF(AND(OR(L180="In Progress",L180="Held",L180="Completed"),N180=""),"Missing Start Time",IF(AND(L180="Completed",O180=""),"Missing Completion Time",IF(AND(M180&lt;&gt;"",B180&lt;&gt;"",M180&lt;B180),"Check Assigned Time",IF(AND(N180&lt;&gt;"",M180&lt;&gt;"",N180&lt;M180),"Check Start Time",IF(AND(O180&lt;&gt;"",N180&lt;&gt;"",O180&lt;N180),"Check Completion Time",IF(AND(L180="Held",OR(U180="",U180="None")),"Missing Delay Reason",IF(OR(AND(J180&lt;&gt;"",COUNTIF('Assets'!$F$5:$F$104,J180)=0),AND(K180&lt;&gt;"",COUNTIF('Assets'!$A$5:$A$104,K180)=0)),"Unknown Resource","OK")))))))))))))),"Check Formula")</f>
        <v/>
      </c>
    </row>
    <row r="181" ht="22" customHeight="1">
      <c r="A181" s="30" t="n"/>
      <c r="B181" s="55" t="n"/>
      <c r="C181" s="32" t="n"/>
      <c r="D181" s="32" t="n"/>
      <c r="E181" s="30" t="n"/>
      <c r="F181" s="32" t="n"/>
      <c r="G181" s="32" t="n"/>
      <c r="H181" s="32" t="n"/>
      <c r="I181" s="32" t="n"/>
      <c r="J181" s="32" t="n"/>
      <c r="K181" s="32" t="n"/>
      <c r="L181" s="32" t="n"/>
      <c r="M181" s="55" t="n"/>
      <c r="N181" s="55" t="n"/>
      <c r="O181" s="55" t="n"/>
      <c r="P181" s="33">
        <f>IF(OR(A181="",B181=""),"",IF(M181&lt;&gt;"",IFERROR(ROUND((M181-B181)*1440,0),""),IF(OR(L181="Requested",L181="Assigned",L181="In Progress",L181="Held"),IFERROR(ROUND((NOW()-B181)*1440,0),""),"")))</f>
        <v/>
      </c>
      <c r="Q181" s="33">
        <f>IF(OR(A181="",N181=""),"",IF(O181&lt;&gt;"",IFERROR(ROUND((O181-N181)*1440,0),""),IF(OR(L181="In Progress",L181="Held"),IFERROR(ROUND((NOW()-N181)*1440,0),""),"")))</f>
        <v/>
      </c>
      <c r="R181" s="33">
        <f>IF(OR(A181="",B181=""),"",IF(O181&lt;&gt;"",IFERROR(ROUND((O181-B181)*1440,0),""),IF(L181="Canceled","",IF(OR(L181="Requested",L181="Assigned",L181="In Progress",L181="Held"),IFERROR(ROUND((NOW()-B181)*1440,0),""),""))))</f>
        <v/>
      </c>
      <c r="S181" s="33">
        <f>IF(A181="","",IFERROR(VLOOKUP(C181,'Settings'!$A$11:$B$14,2,FALSE),""))</f>
        <v/>
      </c>
      <c r="T181" s="34">
        <f>IF(A181="","",IF(L181="Canceled","N/A",IF(OR(L181="",R181="",S181=""),"",IF(R181&lt;=S181,IF(L181="Completed","Met","Open - On Track"),IF(L181="Completed","Missed","Open - Overdue")))))</f>
        <v/>
      </c>
      <c r="U181" s="32" t="n"/>
      <c r="V181" s="32" t="n"/>
      <c r="W181" s="56">
        <f>IF(OR(A181="",Q181=""),"",IFERROR(ROUND(Q181/60*'Settings'!$B$4,2),""))</f>
        <v/>
      </c>
      <c r="X181" s="34">
        <f>IFERROR(IF(A181="","",IF(COUNTIF($A$6:$A$305,A181)&gt;1,"Duplicate Move ID",IF(OR(B181="",C181="",D181="",E181="",F181="",G181="",H181="",I181="",L181=""),"Missing Required Input",IF(OR(COUNTIF('Assets'!$K$5:$K$104,H181)=0,COUNTIF('Assets'!$K$5:$K$104,I181)=0),"Unknown Location",IF(H181=I181,"Origin Equals Destination",IF(AND(OR(L181="Assigned",L181="In Progress",L181="Held",L181="Completed"),OR(J181="",K181="",M181="")),"Missing Assignment Details",IF(AND(OR(L181="In Progress",L181="Held",L181="Completed"),N181=""),"Missing Start Time",IF(AND(L181="Completed",O181=""),"Missing Completion Time",IF(AND(M181&lt;&gt;"",B181&lt;&gt;"",M181&lt;B181),"Check Assigned Time",IF(AND(N181&lt;&gt;"",M181&lt;&gt;"",N181&lt;M181),"Check Start Time",IF(AND(O181&lt;&gt;"",N181&lt;&gt;"",O181&lt;N181),"Check Completion Time",IF(AND(L181="Held",OR(U181="",U181="None")),"Missing Delay Reason",IF(OR(AND(J181&lt;&gt;"",COUNTIF('Assets'!$F$5:$F$104,J181)=0),AND(K181&lt;&gt;"",COUNTIF('Assets'!$A$5:$A$104,K181)=0)),"Unknown Resource","OK")))))))))))))),"Check Formula")</f>
        <v/>
      </c>
    </row>
    <row r="182" ht="22" customHeight="1">
      <c r="A182" s="24" t="n"/>
      <c r="B182" s="53" t="n"/>
      <c r="C182" s="26" t="n"/>
      <c r="D182" s="26" t="n"/>
      <c r="E182" s="24" t="n"/>
      <c r="F182" s="26" t="n"/>
      <c r="G182" s="26" t="n"/>
      <c r="H182" s="26" t="n"/>
      <c r="I182" s="26" t="n"/>
      <c r="J182" s="26" t="n"/>
      <c r="K182" s="26" t="n"/>
      <c r="L182" s="26" t="n"/>
      <c r="M182" s="53" t="n"/>
      <c r="N182" s="53" t="n"/>
      <c r="O182" s="53" t="n"/>
      <c r="P182" s="27">
        <f>IF(OR(A182="",B182=""),"",IF(M182&lt;&gt;"",IFERROR(ROUND((M182-B182)*1440,0),""),IF(OR(L182="Requested",L182="Assigned",L182="In Progress",L182="Held"),IFERROR(ROUND((NOW()-B182)*1440,0),""),"")))</f>
        <v/>
      </c>
      <c r="Q182" s="27">
        <f>IF(OR(A182="",N182=""),"",IF(O182&lt;&gt;"",IFERROR(ROUND((O182-N182)*1440,0),""),IF(OR(L182="In Progress",L182="Held"),IFERROR(ROUND((NOW()-N182)*1440,0),""),"")))</f>
        <v/>
      </c>
      <c r="R182" s="27">
        <f>IF(OR(A182="",B182=""),"",IF(O182&lt;&gt;"",IFERROR(ROUND((O182-B182)*1440,0),""),IF(L182="Canceled","",IF(OR(L182="Requested",L182="Assigned",L182="In Progress",L182="Held"),IFERROR(ROUND((NOW()-B182)*1440,0),""),""))))</f>
        <v/>
      </c>
      <c r="S182" s="27">
        <f>IF(A182="","",IFERROR(VLOOKUP(C182,'Settings'!$A$11:$B$14,2,FALSE),""))</f>
        <v/>
      </c>
      <c r="T182" s="28">
        <f>IF(A182="","",IF(L182="Canceled","N/A",IF(OR(L182="",R182="",S182=""),"",IF(R182&lt;=S182,IF(L182="Completed","Met","Open - On Track"),IF(L182="Completed","Missed","Open - Overdue")))))</f>
        <v/>
      </c>
      <c r="U182" s="26" t="n"/>
      <c r="V182" s="26" t="n"/>
      <c r="W182" s="54">
        <f>IF(OR(A182="",Q182=""),"",IFERROR(ROUND(Q182/60*'Settings'!$B$4,2),""))</f>
        <v/>
      </c>
      <c r="X182" s="28">
        <f>IFERROR(IF(A182="","",IF(COUNTIF($A$6:$A$305,A182)&gt;1,"Duplicate Move ID",IF(OR(B182="",C182="",D182="",E182="",F182="",G182="",H182="",I182="",L182=""),"Missing Required Input",IF(OR(COUNTIF('Assets'!$K$5:$K$104,H182)=0,COUNTIF('Assets'!$K$5:$K$104,I182)=0),"Unknown Location",IF(H182=I182,"Origin Equals Destination",IF(AND(OR(L182="Assigned",L182="In Progress",L182="Held",L182="Completed"),OR(J182="",K182="",M182="")),"Missing Assignment Details",IF(AND(OR(L182="In Progress",L182="Held",L182="Completed"),N182=""),"Missing Start Time",IF(AND(L182="Completed",O182=""),"Missing Completion Time",IF(AND(M182&lt;&gt;"",B182&lt;&gt;"",M182&lt;B182),"Check Assigned Time",IF(AND(N182&lt;&gt;"",M182&lt;&gt;"",N182&lt;M182),"Check Start Time",IF(AND(O182&lt;&gt;"",N182&lt;&gt;"",O182&lt;N182),"Check Completion Time",IF(AND(L182="Held",OR(U182="",U182="None")),"Missing Delay Reason",IF(OR(AND(J182&lt;&gt;"",COUNTIF('Assets'!$F$5:$F$104,J182)=0),AND(K182&lt;&gt;"",COUNTIF('Assets'!$A$5:$A$104,K182)=0)),"Unknown Resource","OK")))))))))))))),"Check Formula")</f>
        <v/>
      </c>
    </row>
    <row r="183" ht="22" customHeight="1">
      <c r="A183" s="30" t="n"/>
      <c r="B183" s="55" t="n"/>
      <c r="C183" s="32" t="n"/>
      <c r="D183" s="32" t="n"/>
      <c r="E183" s="30" t="n"/>
      <c r="F183" s="32" t="n"/>
      <c r="G183" s="32" t="n"/>
      <c r="H183" s="32" t="n"/>
      <c r="I183" s="32" t="n"/>
      <c r="J183" s="32" t="n"/>
      <c r="K183" s="32" t="n"/>
      <c r="L183" s="32" t="n"/>
      <c r="M183" s="55" t="n"/>
      <c r="N183" s="55" t="n"/>
      <c r="O183" s="55" t="n"/>
      <c r="P183" s="33">
        <f>IF(OR(A183="",B183=""),"",IF(M183&lt;&gt;"",IFERROR(ROUND((M183-B183)*1440,0),""),IF(OR(L183="Requested",L183="Assigned",L183="In Progress",L183="Held"),IFERROR(ROUND((NOW()-B183)*1440,0),""),"")))</f>
        <v/>
      </c>
      <c r="Q183" s="33">
        <f>IF(OR(A183="",N183=""),"",IF(O183&lt;&gt;"",IFERROR(ROUND((O183-N183)*1440,0),""),IF(OR(L183="In Progress",L183="Held"),IFERROR(ROUND((NOW()-N183)*1440,0),""),"")))</f>
        <v/>
      </c>
      <c r="R183" s="33">
        <f>IF(OR(A183="",B183=""),"",IF(O183&lt;&gt;"",IFERROR(ROUND((O183-B183)*1440,0),""),IF(L183="Canceled","",IF(OR(L183="Requested",L183="Assigned",L183="In Progress",L183="Held"),IFERROR(ROUND((NOW()-B183)*1440,0),""),""))))</f>
        <v/>
      </c>
      <c r="S183" s="33">
        <f>IF(A183="","",IFERROR(VLOOKUP(C183,'Settings'!$A$11:$B$14,2,FALSE),""))</f>
        <v/>
      </c>
      <c r="T183" s="34">
        <f>IF(A183="","",IF(L183="Canceled","N/A",IF(OR(L183="",R183="",S183=""),"",IF(R183&lt;=S183,IF(L183="Completed","Met","Open - On Track"),IF(L183="Completed","Missed","Open - Overdue")))))</f>
        <v/>
      </c>
      <c r="U183" s="32" t="n"/>
      <c r="V183" s="32" t="n"/>
      <c r="W183" s="56">
        <f>IF(OR(A183="",Q183=""),"",IFERROR(ROUND(Q183/60*'Settings'!$B$4,2),""))</f>
        <v/>
      </c>
      <c r="X183" s="34">
        <f>IFERROR(IF(A183="","",IF(COUNTIF($A$6:$A$305,A183)&gt;1,"Duplicate Move ID",IF(OR(B183="",C183="",D183="",E183="",F183="",G183="",H183="",I183="",L183=""),"Missing Required Input",IF(OR(COUNTIF('Assets'!$K$5:$K$104,H183)=0,COUNTIF('Assets'!$K$5:$K$104,I183)=0),"Unknown Location",IF(H183=I183,"Origin Equals Destination",IF(AND(OR(L183="Assigned",L183="In Progress",L183="Held",L183="Completed"),OR(J183="",K183="",M183="")),"Missing Assignment Details",IF(AND(OR(L183="In Progress",L183="Held",L183="Completed"),N183=""),"Missing Start Time",IF(AND(L183="Completed",O183=""),"Missing Completion Time",IF(AND(M183&lt;&gt;"",B183&lt;&gt;"",M183&lt;B183),"Check Assigned Time",IF(AND(N183&lt;&gt;"",M183&lt;&gt;"",N183&lt;M183),"Check Start Time",IF(AND(O183&lt;&gt;"",N183&lt;&gt;"",O183&lt;N183),"Check Completion Time",IF(AND(L183="Held",OR(U183="",U183="None")),"Missing Delay Reason",IF(OR(AND(J183&lt;&gt;"",COUNTIF('Assets'!$F$5:$F$104,J183)=0),AND(K183&lt;&gt;"",COUNTIF('Assets'!$A$5:$A$104,K183)=0)),"Unknown Resource","OK")))))))))))))),"Check Formula")</f>
        <v/>
      </c>
    </row>
    <row r="184" ht="22" customHeight="1">
      <c r="A184" s="24" t="n"/>
      <c r="B184" s="53" t="n"/>
      <c r="C184" s="26" t="n"/>
      <c r="D184" s="26" t="n"/>
      <c r="E184" s="24" t="n"/>
      <c r="F184" s="26" t="n"/>
      <c r="G184" s="26" t="n"/>
      <c r="H184" s="26" t="n"/>
      <c r="I184" s="26" t="n"/>
      <c r="J184" s="26" t="n"/>
      <c r="K184" s="26" t="n"/>
      <c r="L184" s="26" t="n"/>
      <c r="M184" s="53" t="n"/>
      <c r="N184" s="53" t="n"/>
      <c r="O184" s="53" t="n"/>
      <c r="P184" s="27">
        <f>IF(OR(A184="",B184=""),"",IF(M184&lt;&gt;"",IFERROR(ROUND((M184-B184)*1440,0),""),IF(OR(L184="Requested",L184="Assigned",L184="In Progress",L184="Held"),IFERROR(ROUND((NOW()-B184)*1440,0),""),"")))</f>
        <v/>
      </c>
      <c r="Q184" s="27">
        <f>IF(OR(A184="",N184=""),"",IF(O184&lt;&gt;"",IFERROR(ROUND((O184-N184)*1440,0),""),IF(OR(L184="In Progress",L184="Held"),IFERROR(ROUND((NOW()-N184)*1440,0),""),"")))</f>
        <v/>
      </c>
      <c r="R184" s="27">
        <f>IF(OR(A184="",B184=""),"",IF(O184&lt;&gt;"",IFERROR(ROUND((O184-B184)*1440,0),""),IF(L184="Canceled","",IF(OR(L184="Requested",L184="Assigned",L184="In Progress",L184="Held"),IFERROR(ROUND((NOW()-B184)*1440,0),""),""))))</f>
        <v/>
      </c>
      <c r="S184" s="27">
        <f>IF(A184="","",IFERROR(VLOOKUP(C184,'Settings'!$A$11:$B$14,2,FALSE),""))</f>
        <v/>
      </c>
      <c r="T184" s="28">
        <f>IF(A184="","",IF(L184="Canceled","N/A",IF(OR(L184="",R184="",S184=""),"",IF(R184&lt;=S184,IF(L184="Completed","Met","Open - On Track"),IF(L184="Completed","Missed","Open - Overdue")))))</f>
        <v/>
      </c>
      <c r="U184" s="26" t="n"/>
      <c r="V184" s="26" t="n"/>
      <c r="W184" s="54">
        <f>IF(OR(A184="",Q184=""),"",IFERROR(ROUND(Q184/60*'Settings'!$B$4,2),""))</f>
        <v/>
      </c>
      <c r="X184" s="28">
        <f>IFERROR(IF(A184="","",IF(COUNTIF($A$6:$A$305,A184)&gt;1,"Duplicate Move ID",IF(OR(B184="",C184="",D184="",E184="",F184="",G184="",H184="",I184="",L184=""),"Missing Required Input",IF(OR(COUNTIF('Assets'!$K$5:$K$104,H184)=0,COUNTIF('Assets'!$K$5:$K$104,I184)=0),"Unknown Location",IF(H184=I184,"Origin Equals Destination",IF(AND(OR(L184="Assigned",L184="In Progress",L184="Held",L184="Completed"),OR(J184="",K184="",M184="")),"Missing Assignment Details",IF(AND(OR(L184="In Progress",L184="Held",L184="Completed"),N184=""),"Missing Start Time",IF(AND(L184="Completed",O184=""),"Missing Completion Time",IF(AND(M184&lt;&gt;"",B184&lt;&gt;"",M184&lt;B184),"Check Assigned Time",IF(AND(N184&lt;&gt;"",M184&lt;&gt;"",N184&lt;M184),"Check Start Time",IF(AND(O184&lt;&gt;"",N184&lt;&gt;"",O184&lt;N184),"Check Completion Time",IF(AND(L184="Held",OR(U184="",U184="None")),"Missing Delay Reason",IF(OR(AND(J184&lt;&gt;"",COUNTIF('Assets'!$F$5:$F$104,J184)=0),AND(K184&lt;&gt;"",COUNTIF('Assets'!$A$5:$A$104,K184)=0)),"Unknown Resource","OK")))))))))))))),"Check Formula")</f>
        <v/>
      </c>
    </row>
    <row r="185" ht="22" customHeight="1">
      <c r="A185" s="30" t="n"/>
      <c r="B185" s="55" t="n"/>
      <c r="C185" s="32" t="n"/>
      <c r="D185" s="32" t="n"/>
      <c r="E185" s="30" t="n"/>
      <c r="F185" s="32" t="n"/>
      <c r="G185" s="32" t="n"/>
      <c r="H185" s="32" t="n"/>
      <c r="I185" s="32" t="n"/>
      <c r="J185" s="32" t="n"/>
      <c r="K185" s="32" t="n"/>
      <c r="L185" s="32" t="n"/>
      <c r="M185" s="55" t="n"/>
      <c r="N185" s="55" t="n"/>
      <c r="O185" s="55" t="n"/>
      <c r="P185" s="33">
        <f>IF(OR(A185="",B185=""),"",IF(M185&lt;&gt;"",IFERROR(ROUND((M185-B185)*1440,0),""),IF(OR(L185="Requested",L185="Assigned",L185="In Progress",L185="Held"),IFERROR(ROUND((NOW()-B185)*1440,0),""),"")))</f>
        <v/>
      </c>
      <c r="Q185" s="33">
        <f>IF(OR(A185="",N185=""),"",IF(O185&lt;&gt;"",IFERROR(ROUND((O185-N185)*1440,0),""),IF(OR(L185="In Progress",L185="Held"),IFERROR(ROUND((NOW()-N185)*1440,0),""),"")))</f>
        <v/>
      </c>
      <c r="R185" s="33">
        <f>IF(OR(A185="",B185=""),"",IF(O185&lt;&gt;"",IFERROR(ROUND((O185-B185)*1440,0),""),IF(L185="Canceled","",IF(OR(L185="Requested",L185="Assigned",L185="In Progress",L185="Held"),IFERROR(ROUND((NOW()-B185)*1440,0),""),""))))</f>
        <v/>
      </c>
      <c r="S185" s="33">
        <f>IF(A185="","",IFERROR(VLOOKUP(C185,'Settings'!$A$11:$B$14,2,FALSE),""))</f>
        <v/>
      </c>
      <c r="T185" s="34">
        <f>IF(A185="","",IF(L185="Canceled","N/A",IF(OR(L185="",R185="",S185=""),"",IF(R185&lt;=S185,IF(L185="Completed","Met","Open - On Track"),IF(L185="Completed","Missed","Open - Overdue")))))</f>
        <v/>
      </c>
      <c r="U185" s="32" t="n"/>
      <c r="V185" s="32" t="n"/>
      <c r="W185" s="56">
        <f>IF(OR(A185="",Q185=""),"",IFERROR(ROUND(Q185/60*'Settings'!$B$4,2),""))</f>
        <v/>
      </c>
      <c r="X185" s="34">
        <f>IFERROR(IF(A185="","",IF(COUNTIF($A$6:$A$305,A185)&gt;1,"Duplicate Move ID",IF(OR(B185="",C185="",D185="",E185="",F185="",G185="",H185="",I185="",L185=""),"Missing Required Input",IF(OR(COUNTIF('Assets'!$K$5:$K$104,H185)=0,COUNTIF('Assets'!$K$5:$K$104,I185)=0),"Unknown Location",IF(H185=I185,"Origin Equals Destination",IF(AND(OR(L185="Assigned",L185="In Progress",L185="Held",L185="Completed"),OR(J185="",K185="",M185="")),"Missing Assignment Details",IF(AND(OR(L185="In Progress",L185="Held",L185="Completed"),N185=""),"Missing Start Time",IF(AND(L185="Completed",O185=""),"Missing Completion Time",IF(AND(M185&lt;&gt;"",B185&lt;&gt;"",M185&lt;B185),"Check Assigned Time",IF(AND(N185&lt;&gt;"",M185&lt;&gt;"",N185&lt;M185),"Check Start Time",IF(AND(O185&lt;&gt;"",N185&lt;&gt;"",O185&lt;N185),"Check Completion Time",IF(AND(L185="Held",OR(U185="",U185="None")),"Missing Delay Reason",IF(OR(AND(J185&lt;&gt;"",COUNTIF('Assets'!$F$5:$F$104,J185)=0),AND(K185&lt;&gt;"",COUNTIF('Assets'!$A$5:$A$104,K185)=0)),"Unknown Resource","OK")))))))))))))),"Check Formula")</f>
        <v/>
      </c>
    </row>
    <row r="186" ht="22" customHeight="1">
      <c r="A186" s="24" t="n"/>
      <c r="B186" s="53" t="n"/>
      <c r="C186" s="26" t="n"/>
      <c r="D186" s="26" t="n"/>
      <c r="E186" s="24" t="n"/>
      <c r="F186" s="26" t="n"/>
      <c r="G186" s="26" t="n"/>
      <c r="H186" s="26" t="n"/>
      <c r="I186" s="26" t="n"/>
      <c r="J186" s="26" t="n"/>
      <c r="K186" s="26" t="n"/>
      <c r="L186" s="26" t="n"/>
      <c r="M186" s="53" t="n"/>
      <c r="N186" s="53" t="n"/>
      <c r="O186" s="53" t="n"/>
      <c r="P186" s="27">
        <f>IF(OR(A186="",B186=""),"",IF(M186&lt;&gt;"",IFERROR(ROUND((M186-B186)*1440,0),""),IF(OR(L186="Requested",L186="Assigned",L186="In Progress",L186="Held"),IFERROR(ROUND((NOW()-B186)*1440,0),""),"")))</f>
        <v/>
      </c>
      <c r="Q186" s="27">
        <f>IF(OR(A186="",N186=""),"",IF(O186&lt;&gt;"",IFERROR(ROUND((O186-N186)*1440,0),""),IF(OR(L186="In Progress",L186="Held"),IFERROR(ROUND((NOW()-N186)*1440,0),""),"")))</f>
        <v/>
      </c>
      <c r="R186" s="27">
        <f>IF(OR(A186="",B186=""),"",IF(O186&lt;&gt;"",IFERROR(ROUND((O186-B186)*1440,0),""),IF(L186="Canceled","",IF(OR(L186="Requested",L186="Assigned",L186="In Progress",L186="Held"),IFERROR(ROUND((NOW()-B186)*1440,0),""),""))))</f>
        <v/>
      </c>
      <c r="S186" s="27">
        <f>IF(A186="","",IFERROR(VLOOKUP(C186,'Settings'!$A$11:$B$14,2,FALSE),""))</f>
        <v/>
      </c>
      <c r="T186" s="28">
        <f>IF(A186="","",IF(L186="Canceled","N/A",IF(OR(L186="",R186="",S186=""),"",IF(R186&lt;=S186,IF(L186="Completed","Met","Open - On Track"),IF(L186="Completed","Missed","Open - Overdue")))))</f>
        <v/>
      </c>
      <c r="U186" s="26" t="n"/>
      <c r="V186" s="26" t="n"/>
      <c r="W186" s="54">
        <f>IF(OR(A186="",Q186=""),"",IFERROR(ROUND(Q186/60*'Settings'!$B$4,2),""))</f>
        <v/>
      </c>
      <c r="X186" s="28">
        <f>IFERROR(IF(A186="","",IF(COUNTIF($A$6:$A$305,A186)&gt;1,"Duplicate Move ID",IF(OR(B186="",C186="",D186="",E186="",F186="",G186="",H186="",I186="",L186=""),"Missing Required Input",IF(OR(COUNTIF('Assets'!$K$5:$K$104,H186)=0,COUNTIF('Assets'!$K$5:$K$104,I186)=0),"Unknown Location",IF(H186=I186,"Origin Equals Destination",IF(AND(OR(L186="Assigned",L186="In Progress",L186="Held",L186="Completed"),OR(J186="",K186="",M186="")),"Missing Assignment Details",IF(AND(OR(L186="In Progress",L186="Held",L186="Completed"),N186=""),"Missing Start Time",IF(AND(L186="Completed",O186=""),"Missing Completion Time",IF(AND(M186&lt;&gt;"",B186&lt;&gt;"",M186&lt;B186),"Check Assigned Time",IF(AND(N186&lt;&gt;"",M186&lt;&gt;"",N186&lt;M186),"Check Start Time",IF(AND(O186&lt;&gt;"",N186&lt;&gt;"",O186&lt;N186),"Check Completion Time",IF(AND(L186="Held",OR(U186="",U186="None")),"Missing Delay Reason",IF(OR(AND(J186&lt;&gt;"",COUNTIF('Assets'!$F$5:$F$104,J186)=0),AND(K186&lt;&gt;"",COUNTIF('Assets'!$A$5:$A$104,K186)=0)),"Unknown Resource","OK")))))))))))))),"Check Formula")</f>
        <v/>
      </c>
    </row>
    <row r="187" ht="22" customHeight="1">
      <c r="A187" s="30" t="n"/>
      <c r="B187" s="55" t="n"/>
      <c r="C187" s="32" t="n"/>
      <c r="D187" s="32" t="n"/>
      <c r="E187" s="30" t="n"/>
      <c r="F187" s="32" t="n"/>
      <c r="G187" s="32" t="n"/>
      <c r="H187" s="32" t="n"/>
      <c r="I187" s="32" t="n"/>
      <c r="J187" s="32" t="n"/>
      <c r="K187" s="32" t="n"/>
      <c r="L187" s="32" t="n"/>
      <c r="M187" s="55" t="n"/>
      <c r="N187" s="55" t="n"/>
      <c r="O187" s="55" t="n"/>
      <c r="P187" s="33">
        <f>IF(OR(A187="",B187=""),"",IF(M187&lt;&gt;"",IFERROR(ROUND((M187-B187)*1440,0),""),IF(OR(L187="Requested",L187="Assigned",L187="In Progress",L187="Held"),IFERROR(ROUND((NOW()-B187)*1440,0),""),"")))</f>
        <v/>
      </c>
      <c r="Q187" s="33">
        <f>IF(OR(A187="",N187=""),"",IF(O187&lt;&gt;"",IFERROR(ROUND((O187-N187)*1440,0),""),IF(OR(L187="In Progress",L187="Held"),IFERROR(ROUND((NOW()-N187)*1440,0),""),"")))</f>
        <v/>
      </c>
      <c r="R187" s="33">
        <f>IF(OR(A187="",B187=""),"",IF(O187&lt;&gt;"",IFERROR(ROUND((O187-B187)*1440,0),""),IF(L187="Canceled","",IF(OR(L187="Requested",L187="Assigned",L187="In Progress",L187="Held"),IFERROR(ROUND((NOW()-B187)*1440,0),""),""))))</f>
        <v/>
      </c>
      <c r="S187" s="33">
        <f>IF(A187="","",IFERROR(VLOOKUP(C187,'Settings'!$A$11:$B$14,2,FALSE),""))</f>
        <v/>
      </c>
      <c r="T187" s="34">
        <f>IF(A187="","",IF(L187="Canceled","N/A",IF(OR(L187="",R187="",S187=""),"",IF(R187&lt;=S187,IF(L187="Completed","Met","Open - On Track"),IF(L187="Completed","Missed","Open - Overdue")))))</f>
        <v/>
      </c>
      <c r="U187" s="32" t="n"/>
      <c r="V187" s="32" t="n"/>
      <c r="W187" s="56">
        <f>IF(OR(A187="",Q187=""),"",IFERROR(ROUND(Q187/60*'Settings'!$B$4,2),""))</f>
        <v/>
      </c>
      <c r="X187" s="34">
        <f>IFERROR(IF(A187="","",IF(COUNTIF($A$6:$A$305,A187)&gt;1,"Duplicate Move ID",IF(OR(B187="",C187="",D187="",E187="",F187="",G187="",H187="",I187="",L187=""),"Missing Required Input",IF(OR(COUNTIF('Assets'!$K$5:$K$104,H187)=0,COUNTIF('Assets'!$K$5:$K$104,I187)=0),"Unknown Location",IF(H187=I187,"Origin Equals Destination",IF(AND(OR(L187="Assigned",L187="In Progress",L187="Held",L187="Completed"),OR(J187="",K187="",M187="")),"Missing Assignment Details",IF(AND(OR(L187="In Progress",L187="Held",L187="Completed"),N187=""),"Missing Start Time",IF(AND(L187="Completed",O187=""),"Missing Completion Time",IF(AND(M187&lt;&gt;"",B187&lt;&gt;"",M187&lt;B187),"Check Assigned Time",IF(AND(N187&lt;&gt;"",M187&lt;&gt;"",N187&lt;M187),"Check Start Time",IF(AND(O187&lt;&gt;"",N187&lt;&gt;"",O187&lt;N187),"Check Completion Time",IF(AND(L187="Held",OR(U187="",U187="None")),"Missing Delay Reason",IF(OR(AND(J187&lt;&gt;"",COUNTIF('Assets'!$F$5:$F$104,J187)=0),AND(K187&lt;&gt;"",COUNTIF('Assets'!$A$5:$A$104,K187)=0)),"Unknown Resource","OK")))))))))))))),"Check Formula")</f>
        <v/>
      </c>
    </row>
    <row r="188" ht="22" customHeight="1">
      <c r="A188" s="24" t="n"/>
      <c r="B188" s="53" t="n"/>
      <c r="C188" s="26" t="n"/>
      <c r="D188" s="26" t="n"/>
      <c r="E188" s="24" t="n"/>
      <c r="F188" s="26" t="n"/>
      <c r="G188" s="26" t="n"/>
      <c r="H188" s="26" t="n"/>
      <c r="I188" s="26" t="n"/>
      <c r="J188" s="26" t="n"/>
      <c r="K188" s="26" t="n"/>
      <c r="L188" s="26" t="n"/>
      <c r="M188" s="53" t="n"/>
      <c r="N188" s="53" t="n"/>
      <c r="O188" s="53" t="n"/>
      <c r="P188" s="27">
        <f>IF(OR(A188="",B188=""),"",IF(M188&lt;&gt;"",IFERROR(ROUND((M188-B188)*1440,0),""),IF(OR(L188="Requested",L188="Assigned",L188="In Progress",L188="Held"),IFERROR(ROUND((NOW()-B188)*1440,0),""),"")))</f>
        <v/>
      </c>
      <c r="Q188" s="27">
        <f>IF(OR(A188="",N188=""),"",IF(O188&lt;&gt;"",IFERROR(ROUND((O188-N188)*1440,0),""),IF(OR(L188="In Progress",L188="Held"),IFERROR(ROUND((NOW()-N188)*1440,0),""),"")))</f>
        <v/>
      </c>
      <c r="R188" s="27">
        <f>IF(OR(A188="",B188=""),"",IF(O188&lt;&gt;"",IFERROR(ROUND((O188-B188)*1440,0),""),IF(L188="Canceled","",IF(OR(L188="Requested",L188="Assigned",L188="In Progress",L188="Held"),IFERROR(ROUND((NOW()-B188)*1440,0),""),""))))</f>
        <v/>
      </c>
      <c r="S188" s="27">
        <f>IF(A188="","",IFERROR(VLOOKUP(C188,'Settings'!$A$11:$B$14,2,FALSE),""))</f>
        <v/>
      </c>
      <c r="T188" s="28">
        <f>IF(A188="","",IF(L188="Canceled","N/A",IF(OR(L188="",R188="",S188=""),"",IF(R188&lt;=S188,IF(L188="Completed","Met","Open - On Track"),IF(L188="Completed","Missed","Open - Overdue")))))</f>
        <v/>
      </c>
      <c r="U188" s="26" t="n"/>
      <c r="V188" s="26" t="n"/>
      <c r="W188" s="54">
        <f>IF(OR(A188="",Q188=""),"",IFERROR(ROUND(Q188/60*'Settings'!$B$4,2),""))</f>
        <v/>
      </c>
      <c r="X188" s="28">
        <f>IFERROR(IF(A188="","",IF(COUNTIF($A$6:$A$305,A188)&gt;1,"Duplicate Move ID",IF(OR(B188="",C188="",D188="",E188="",F188="",G188="",H188="",I188="",L188=""),"Missing Required Input",IF(OR(COUNTIF('Assets'!$K$5:$K$104,H188)=0,COUNTIF('Assets'!$K$5:$K$104,I188)=0),"Unknown Location",IF(H188=I188,"Origin Equals Destination",IF(AND(OR(L188="Assigned",L188="In Progress",L188="Held",L188="Completed"),OR(J188="",K188="",M188="")),"Missing Assignment Details",IF(AND(OR(L188="In Progress",L188="Held",L188="Completed"),N188=""),"Missing Start Time",IF(AND(L188="Completed",O188=""),"Missing Completion Time",IF(AND(M188&lt;&gt;"",B188&lt;&gt;"",M188&lt;B188),"Check Assigned Time",IF(AND(N188&lt;&gt;"",M188&lt;&gt;"",N188&lt;M188),"Check Start Time",IF(AND(O188&lt;&gt;"",N188&lt;&gt;"",O188&lt;N188),"Check Completion Time",IF(AND(L188="Held",OR(U188="",U188="None")),"Missing Delay Reason",IF(OR(AND(J188&lt;&gt;"",COUNTIF('Assets'!$F$5:$F$104,J188)=0),AND(K188&lt;&gt;"",COUNTIF('Assets'!$A$5:$A$104,K188)=0)),"Unknown Resource","OK")))))))))))))),"Check Formula")</f>
        <v/>
      </c>
    </row>
    <row r="189" ht="22" customHeight="1">
      <c r="A189" s="30" t="n"/>
      <c r="B189" s="55" t="n"/>
      <c r="C189" s="32" t="n"/>
      <c r="D189" s="32" t="n"/>
      <c r="E189" s="30" t="n"/>
      <c r="F189" s="32" t="n"/>
      <c r="G189" s="32" t="n"/>
      <c r="H189" s="32" t="n"/>
      <c r="I189" s="32" t="n"/>
      <c r="J189" s="32" t="n"/>
      <c r="K189" s="32" t="n"/>
      <c r="L189" s="32" t="n"/>
      <c r="M189" s="55" t="n"/>
      <c r="N189" s="55" t="n"/>
      <c r="O189" s="55" t="n"/>
      <c r="P189" s="33">
        <f>IF(OR(A189="",B189=""),"",IF(M189&lt;&gt;"",IFERROR(ROUND((M189-B189)*1440,0),""),IF(OR(L189="Requested",L189="Assigned",L189="In Progress",L189="Held"),IFERROR(ROUND((NOW()-B189)*1440,0),""),"")))</f>
        <v/>
      </c>
      <c r="Q189" s="33">
        <f>IF(OR(A189="",N189=""),"",IF(O189&lt;&gt;"",IFERROR(ROUND((O189-N189)*1440,0),""),IF(OR(L189="In Progress",L189="Held"),IFERROR(ROUND((NOW()-N189)*1440,0),""),"")))</f>
        <v/>
      </c>
      <c r="R189" s="33">
        <f>IF(OR(A189="",B189=""),"",IF(O189&lt;&gt;"",IFERROR(ROUND((O189-B189)*1440,0),""),IF(L189="Canceled","",IF(OR(L189="Requested",L189="Assigned",L189="In Progress",L189="Held"),IFERROR(ROUND((NOW()-B189)*1440,0),""),""))))</f>
        <v/>
      </c>
      <c r="S189" s="33">
        <f>IF(A189="","",IFERROR(VLOOKUP(C189,'Settings'!$A$11:$B$14,2,FALSE),""))</f>
        <v/>
      </c>
      <c r="T189" s="34">
        <f>IF(A189="","",IF(L189="Canceled","N/A",IF(OR(L189="",R189="",S189=""),"",IF(R189&lt;=S189,IF(L189="Completed","Met","Open - On Track"),IF(L189="Completed","Missed","Open - Overdue")))))</f>
        <v/>
      </c>
      <c r="U189" s="32" t="n"/>
      <c r="V189" s="32" t="n"/>
      <c r="W189" s="56">
        <f>IF(OR(A189="",Q189=""),"",IFERROR(ROUND(Q189/60*'Settings'!$B$4,2),""))</f>
        <v/>
      </c>
      <c r="X189" s="34">
        <f>IFERROR(IF(A189="","",IF(COUNTIF($A$6:$A$305,A189)&gt;1,"Duplicate Move ID",IF(OR(B189="",C189="",D189="",E189="",F189="",G189="",H189="",I189="",L189=""),"Missing Required Input",IF(OR(COUNTIF('Assets'!$K$5:$K$104,H189)=0,COUNTIF('Assets'!$K$5:$K$104,I189)=0),"Unknown Location",IF(H189=I189,"Origin Equals Destination",IF(AND(OR(L189="Assigned",L189="In Progress",L189="Held",L189="Completed"),OR(J189="",K189="",M189="")),"Missing Assignment Details",IF(AND(OR(L189="In Progress",L189="Held",L189="Completed"),N189=""),"Missing Start Time",IF(AND(L189="Completed",O189=""),"Missing Completion Time",IF(AND(M189&lt;&gt;"",B189&lt;&gt;"",M189&lt;B189),"Check Assigned Time",IF(AND(N189&lt;&gt;"",M189&lt;&gt;"",N189&lt;M189),"Check Start Time",IF(AND(O189&lt;&gt;"",N189&lt;&gt;"",O189&lt;N189),"Check Completion Time",IF(AND(L189="Held",OR(U189="",U189="None")),"Missing Delay Reason",IF(OR(AND(J189&lt;&gt;"",COUNTIF('Assets'!$F$5:$F$104,J189)=0),AND(K189&lt;&gt;"",COUNTIF('Assets'!$A$5:$A$104,K189)=0)),"Unknown Resource","OK")))))))))))))),"Check Formula")</f>
        <v/>
      </c>
    </row>
    <row r="190" ht="22" customHeight="1">
      <c r="A190" s="24" t="n"/>
      <c r="B190" s="53" t="n"/>
      <c r="C190" s="26" t="n"/>
      <c r="D190" s="26" t="n"/>
      <c r="E190" s="24" t="n"/>
      <c r="F190" s="26" t="n"/>
      <c r="G190" s="26" t="n"/>
      <c r="H190" s="26" t="n"/>
      <c r="I190" s="26" t="n"/>
      <c r="J190" s="26" t="n"/>
      <c r="K190" s="26" t="n"/>
      <c r="L190" s="26" t="n"/>
      <c r="M190" s="53" t="n"/>
      <c r="N190" s="53" t="n"/>
      <c r="O190" s="53" t="n"/>
      <c r="P190" s="27">
        <f>IF(OR(A190="",B190=""),"",IF(M190&lt;&gt;"",IFERROR(ROUND((M190-B190)*1440,0),""),IF(OR(L190="Requested",L190="Assigned",L190="In Progress",L190="Held"),IFERROR(ROUND((NOW()-B190)*1440,0),""),"")))</f>
        <v/>
      </c>
      <c r="Q190" s="27">
        <f>IF(OR(A190="",N190=""),"",IF(O190&lt;&gt;"",IFERROR(ROUND((O190-N190)*1440,0),""),IF(OR(L190="In Progress",L190="Held"),IFERROR(ROUND((NOW()-N190)*1440,0),""),"")))</f>
        <v/>
      </c>
      <c r="R190" s="27">
        <f>IF(OR(A190="",B190=""),"",IF(O190&lt;&gt;"",IFERROR(ROUND((O190-B190)*1440,0),""),IF(L190="Canceled","",IF(OR(L190="Requested",L190="Assigned",L190="In Progress",L190="Held"),IFERROR(ROUND((NOW()-B190)*1440,0),""),""))))</f>
        <v/>
      </c>
      <c r="S190" s="27">
        <f>IF(A190="","",IFERROR(VLOOKUP(C190,'Settings'!$A$11:$B$14,2,FALSE),""))</f>
        <v/>
      </c>
      <c r="T190" s="28">
        <f>IF(A190="","",IF(L190="Canceled","N/A",IF(OR(L190="",R190="",S190=""),"",IF(R190&lt;=S190,IF(L190="Completed","Met","Open - On Track"),IF(L190="Completed","Missed","Open - Overdue")))))</f>
        <v/>
      </c>
      <c r="U190" s="26" t="n"/>
      <c r="V190" s="26" t="n"/>
      <c r="W190" s="54">
        <f>IF(OR(A190="",Q190=""),"",IFERROR(ROUND(Q190/60*'Settings'!$B$4,2),""))</f>
        <v/>
      </c>
      <c r="X190" s="28">
        <f>IFERROR(IF(A190="","",IF(COUNTIF($A$6:$A$305,A190)&gt;1,"Duplicate Move ID",IF(OR(B190="",C190="",D190="",E190="",F190="",G190="",H190="",I190="",L190=""),"Missing Required Input",IF(OR(COUNTIF('Assets'!$K$5:$K$104,H190)=0,COUNTIF('Assets'!$K$5:$K$104,I190)=0),"Unknown Location",IF(H190=I190,"Origin Equals Destination",IF(AND(OR(L190="Assigned",L190="In Progress",L190="Held",L190="Completed"),OR(J190="",K190="",M190="")),"Missing Assignment Details",IF(AND(OR(L190="In Progress",L190="Held",L190="Completed"),N190=""),"Missing Start Time",IF(AND(L190="Completed",O190=""),"Missing Completion Time",IF(AND(M190&lt;&gt;"",B190&lt;&gt;"",M190&lt;B190),"Check Assigned Time",IF(AND(N190&lt;&gt;"",M190&lt;&gt;"",N190&lt;M190),"Check Start Time",IF(AND(O190&lt;&gt;"",N190&lt;&gt;"",O190&lt;N190),"Check Completion Time",IF(AND(L190="Held",OR(U190="",U190="None")),"Missing Delay Reason",IF(OR(AND(J190&lt;&gt;"",COUNTIF('Assets'!$F$5:$F$104,J190)=0),AND(K190&lt;&gt;"",COUNTIF('Assets'!$A$5:$A$104,K190)=0)),"Unknown Resource","OK")))))))))))))),"Check Formula")</f>
        <v/>
      </c>
    </row>
    <row r="191" ht="22" customHeight="1">
      <c r="A191" s="30" t="n"/>
      <c r="B191" s="55" t="n"/>
      <c r="C191" s="32" t="n"/>
      <c r="D191" s="32" t="n"/>
      <c r="E191" s="30" t="n"/>
      <c r="F191" s="32" t="n"/>
      <c r="G191" s="32" t="n"/>
      <c r="H191" s="32" t="n"/>
      <c r="I191" s="32" t="n"/>
      <c r="J191" s="32" t="n"/>
      <c r="K191" s="32" t="n"/>
      <c r="L191" s="32" t="n"/>
      <c r="M191" s="55" t="n"/>
      <c r="N191" s="55" t="n"/>
      <c r="O191" s="55" t="n"/>
      <c r="P191" s="33">
        <f>IF(OR(A191="",B191=""),"",IF(M191&lt;&gt;"",IFERROR(ROUND((M191-B191)*1440,0),""),IF(OR(L191="Requested",L191="Assigned",L191="In Progress",L191="Held"),IFERROR(ROUND((NOW()-B191)*1440,0),""),"")))</f>
        <v/>
      </c>
      <c r="Q191" s="33">
        <f>IF(OR(A191="",N191=""),"",IF(O191&lt;&gt;"",IFERROR(ROUND((O191-N191)*1440,0),""),IF(OR(L191="In Progress",L191="Held"),IFERROR(ROUND((NOW()-N191)*1440,0),""),"")))</f>
        <v/>
      </c>
      <c r="R191" s="33">
        <f>IF(OR(A191="",B191=""),"",IF(O191&lt;&gt;"",IFERROR(ROUND((O191-B191)*1440,0),""),IF(L191="Canceled","",IF(OR(L191="Requested",L191="Assigned",L191="In Progress",L191="Held"),IFERROR(ROUND((NOW()-B191)*1440,0),""),""))))</f>
        <v/>
      </c>
      <c r="S191" s="33">
        <f>IF(A191="","",IFERROR(VLOOKUP(C191,'Settings'!$A$11:$B$14,2,FALSE),""))</f>
        <v/>
      </c>
      <c r="T191" s="34">
        <f>IF(A191="","",IF(L191="Canceled","N/A",IF(OR(L191="",R191="",S191=""),"",IF(R191&lt;=S191,IF(L191="Completed","Met","Open - On Track"),IF(L191="Completed","Missed","Open - Overdue")))))</f>
        <v/>
      </c>
      <c r="U191" s="32" t="n"/>
      <c r="V191" s="32" t="n"/>
      <c r="W191" s="56">
        <f>IF(OR(A191="",Q191=""),"",IFERROR(ROUND(Q191/60*'Settings'!$B$4,2),""))</f>
        <v/>
      </c>
      <c r="X191" s="34">
        <f>IFERROR(IF(A191="","",IF(COUNTIF($A$6:$A$305,A191)&gt;1,"Duplicate Move ID",IF(OR(B191="",C191="",D191="",E191="",F191="",G191="",H191="",I191="",L191=""),"Missing Required Input",IF(OR(COUNTIF('Assets'!$K$5:$K$104,H191)=0,COUNTIF('Assets'!$K$5:$K$104,I191)=0),"Unknown Location",IF(H191=I191,"Origin Equals Destination",IF(AND(OR(L191="Assigned",L191="In Progress",L191="Held",L191="Completed"),OR(J191="",K191="",M191="")),"Missing Assignment Details",IF(AND(OR(L191="In Progress",L191="Held",L191="Completed"),N191=""),"Missing Start Time",IF(AND(L191="Completed",O191=""),"Missing Completion Time",IF(AND(M191&lt;&gt;"",B191&lt;&gt;"",M191&lt;B191),"Check Assigned Time",IF(AND(N191&lt;&gt;"",M191&lt;&gt;"",N191&lt;M191),"Check Start Time",IF(AND(O191&lt;&gt;"",N191&lt;&gt;"",O191&lt;N191),"Check Completion Time",IF(AND(L191="Held",OR(U191="",U191="None")),"Missing Delay Reason",IF(OR(AND(J191&lt;&gt;"",COUNTIF('Assets'!$F$5:$F$104,J191)=0),AND(K191&lt;&gt;"",COUNTIF('Assets'!$A$5:$A$104,K191)=0)),"Unknown Resource","OK")))))))))))))),"Check Formula")</f>
        <v/>
      </c>
    </row>
    <row r="192" ht="22" customHeight="1">
      <c r="A192" s="24" t="n"/>
      <c r="B192" s="53" t="n"/>
      <c r="C192" s="26" t="n"/>
      <c r="D192" s="26" t="n"/>
      <c r="E192" s="24" t="n"/>
      <c r="F192" s="26" t="n"/>
      <c r="G192" s="26" t="n"/>
      <c r="H192" s="26" t="n"/>
      <c r="I192" s="26" t="n"/>
      <c r="J192" s="26" t="n"/>
      <c r="K192" s="26" t="n"/>
      <c r="L192" s="26" t="n"/>
      <c r="M192" s="53" t="n"/>
      <c r="N192" s="53" t="n"/>
      <c r="O192" s="53" t="n"/>
      <c r="P192" s="27">
        <f>IF(OR(A192="",B192=""),"",IF(M192&lt;&gt;"",IFERROR(ROUND((M192-B192)*1440,0),""),IF(OR(L192="Requested",L192="Assigned",L192="In Progress",L192="Held"),IFERROR(ROUND((NOW()-B192)*1440,0),""),"")))</f>
        <v/>
      </c>
      <c r="Q192" s="27">
        <f>IF(OR(A192="",N192=""),"",IF(O192&lt;&gt;"",IFERROR(ROUND((O192-N192)*1440,0),""),IF(OR(L192="In Progress",L192="Held"),IFERROR(ROUND((NOW()-N192)*1440,0),""),"")))</f>
        <v/>
      </c>
      <c r="R192" s="27">
        <f>IF(OR(A192="",B192=""),"",IF(O192&lt;&gt;"",IFERROR(ROUND((O192-B192)*1440,0),""),IF(L192="Canceled","",IF(OR(L192="Requested",L192="Assigned",L192="In Progress",L192="Held"),IFERROR(ROUND((NOW()-B192)*1440,0),""),""))))</f>
        <v/>
      </c>
      <c r="S192" s="27">
        <f>IF(A192="","",IFERROR(VLOOKUP(C192,'Settings'!$A$11:$B$14,2,FALSE),""))</f>
        <v/>
      </c>
      <c r="T192" s="28">
        <f>IF(A192="","",IF(L192="Canceled","N/A",IF(OR(L192="",R192="",S192=""),"",IF(R192&lt;=S192,IF(L192="Completed","Met","Open - On Track"),IF(L192="Completed","Missed","Open - Overdue")))))</f>
        <v/>
      </c>
      <c r="U192" s="26" t="n"/>
      <c r="V192" s="26" t="n"/>
      <c r="W192" s="54">
        <f>IF(OR(A192="",Q192=""),"",IFERROR(ROUND(Q192/60*'Settings'!$B$4,2),""))</f>
        <v/>
      </c>
      <c r="X192" s="28">
        <f>IFERROR(IF(A192="","",IF(COUNTIF($A$6:$A$305,A192)&gt;1,"Duplicate Move ID",IF(OR(B192="",C192="",D192="",E192="",F192="",G192="",H192="",I192="",L192=""),"Missing Required Input",IF(OR(COUNTIF('Assets'!$K$5:$K$104,H192)=0,COUNTIF('Assets'!$K$5:$K$104,I192)=0),"Unknown Location",IF(H192=I192,"Origin Equals Destination",IF(AND(OR(L192="Assigned",L192="In Progress",L192="Held",L192="Completed"),OR(J192="",K192="",M192="")),"Missing Assignment Details",IF(AND(OR(L192="In Progress",L192="Held",L192="Completed"),N192=""),"Missing Start Time",IF(AND(L192="Completed",O192=""),"Missing Completion Time",IF(AND(M192&lt;&gt;"",B192&lt;&gt;"",M192&lt;B192),"Check Assigned Time",IF(AND(N192&lt;&gt;"",M192&lt;&gt;"",N192&lt;M192),"Check Start Time",IF(AND(O192&lt;&gt;"",N192&lt;&gt;"",O192&lt;N192),"Check Completion Time",IF(AND(L192="Held",OR(U192="",U192="None")),"Missing Delay Reason",IF(OR(AND(J192&lt;&gt;"",COUNTIF('Assets'!$F$5:$F$104,J192)=0),AND(K192&lt;&gt;"",COUNTIF('Assets'!$A$5:$A$104,K192)=0)),"Unknown Resource","OK")))))))))))))),"Check Formula")</f>
        <v/>
      </c>
    </row>
    <row r="193" ht="22" customHeight="1">
      <c r="A193" s="30" t="n"/>
      <c r="B193" s="55" t="n"/>
      <c r="C193" s="32" t="n"/>
      <c r="D193" s="32" t="n"/>
      <c r="E193" s="30" t="n"/>
      <c r="F193" s="32" t="n"/>
      <c r="G193" s="32" t="n"/>
      <c r="H193" s="32" t="n"/>
      <c r="I193" s="32" t="n"/>
      <c r="J193" s="32" t="n"/>
      <c r="K193" s="32" t="n"/>
      <c r="L193" s="32" t="n"/>
      <c r="M193" s="55" t="n"/>
      <c r="N193" s="55" t="n"/>
      <c r="O193" s="55" t="n"/>
      <c r="P193" s="33">
        <f>IF(OR(A193="",B193=""),"",IF(M193&lt;&gt;"",IFERROR(ROUND((M193-B193)*1440,0),""),IF(OR(L193="Requested",L193="Assigned",L193="In Progress",L193="Held"),IFERROR(ROUND((NOW()-B193)*1440,0),""),"")))</f>
        <v/>
      </c>
      <c r="Q193" s="33">
        <f>IF(OR(A193="",N193=""),"",IF(O193&lt;&gt;"",IFERROR(ROUND((O193-N193)*1440,0),""),IF(OR(L193="In Progress",L193="Held"),IFERROR(ROUND((NOW()-N193)*1440,0),""),"")))</f>
        <v/>
      </c>
      <c r="R193" s="33">
        <f>IF(OR(A193="",B193=""),"",IF(O193&lt;&gt;"",IFERROR(ROUND((O193-B193)*1440,0),""),IF(L193="Canceled","",IF(OR(L193="Requested",L193="Assigned",L193="In Progress",L193="Held"),IFERROR(ROUND((NOW()-B193)*1440,0),""),""))))</f>
        <v/>
      </c>
      <c r="S193" s="33">
        <f>IF(A193="","",IFERROR(VLOOKUP(C193,'Settings'!$A$11:$B$14,2,FALSE),""))</f>
        <v/>
      </c>
      <c r="T193" s="34">
        <f>IF(A193="","",IF(L193="Canceled","N/A",IF(OR(L193="",R193="",S193=""),"",IF(R193&lt;=S193,IF(L193="Completed","Met","Open - On Track"),IF(L193="Completed","Missed","Open - Overdue")))))</f>
        <v/>
      </c>
      <c r="U193" s="32" t="n"/>
      <c r="V193" s="32" t="n"/>
      <c r="W193" s="56">
        <f>IF(OR(A193="",Q193=""),"",IFERROR(ROUND(Q193/60*'Settings'!$B$4,2),""))</f>
        <v/>
      </c>
      <c r="X193" s="34">
        <f>IFERROR(IF(A193="","",IF(COUNTIF($A$6:$A$305,A193)&gt;1,"Duplicate Move ID",IF(OR(B193="",C193="",D193="",E193="",F193="",G193="",H193="",I193="",L193=""),"Missing Required Input",IF(OR(COUNTIF('Assets'!$K$5:$K$104,H193)=0,COUNTIF('Assets'!$K$5:$K$104,I193)=0),"Unknown Location",IF(H193=I193,"Origin Equals Destination",IF(AND(OR(L193="Assigned",L193="In Progress",L193="Held",L193="Completed"),OR(J193="",K193="",M193="")),"Missing Assignment Details",IF(AND(OR(L193="In Progress",L193="Held",L193="Completed"),N193=""),"Missing Start Time",IF(AND(L193="Completed",O193=""),"Missing Completion Time",IF(AND(M193&lt;&gt;"",B193&lt;&gt;"",M193&lt;B193),"Check Assigned Time",IF(AND(N193&lt;&gt;"",M193&lt;&gt;"",N193&lt;M193),"Check Start Time",IF(AND(O193&lt;&gt;"",N193&lt;&gt;"",O193&lt;N193),"Check Completion Time",IF(AND(L193="Held",OR(U193="",U193="None")),"Missing Delay Reason",IF(OR(AND(J193&lt;&gt;"",COUNTIF('Assets'!$F$5:$F$104,J193)=0),AND(K193&lt;&gt;"",COUNTIF('Assets'!$A$5:$A$104,K193)=0)),"Unknown Resource","OK")))))))))))))),"Check Formula")</f>
        <v/>
      </c>
    </row>
    <row r="194" ht="22" customHeight="1">
      <c r="A194" s="24" t="n"/>
      <c r="B194" s="53" t="n"/>
      <c r="C194" s="26" t="n"/>
      <c r="D194" s="26" t="n"/>
      <c r="E194" s="24" t="n"/>
      <c r="F194" s="26" t="n"/>
      <c r="G194" s="26" t="n"/>
      <c r="H194" s="26" t="n"/>
      <c r="I194" s="26" t="n"/>
      <c r="J194" s="26" t="n"/>
      <c r="K194" s="26" t="n"/>
      <c r="L194" s="26" t="n"/>
      <c r="M194" s="53" t="n"/>
      <c r="N194" s="53" t="n"/>
      <c r="O194" s="53" t="n"/>
      <c r="P194" s="27">
        <f>IF(OR(A194="",B194=""),"",IF(M194&lt;&gt;"",IFERROR(ROUND((M194-B194)*1440,0),""),IF(OR(L194="Requested",L194="Assigned",L194="In Progress",L194="Held"),IFERROR(ROUND((NOW()-B194)*1440,0),""),"")))</f>
        <v/>
      </c>
      <c r="Q194" s="27">
        <f>IF(OR(A194="",N194=""),"",IF(O194&lt;&gt;"",IFERROR(ROUND((O194-N194)*1440,0),""),IF(OR(L194="In Progress",L194="Held"),IFERROR(ROUND((NOW()-N194)*1440,0),""),"")))</f>
        <v/>
      </c>
      <c r="R194" s="27">
        <f>IF(OR(A194="",B194=""),"",IF(O194&lt;&gt;"",IFERROR(ROUND((O194-B194)*1440,0),""),IF(L194="Canceled","",IF(OR(L194="Requested",L194="Assigned",L194="In Progress",L194="Held"),IFERROR(ROUND((NOW()-B194)*1440,0),""),""))))</f>
        <v/>
      </c>
      <c r="S194" s="27">
        <f>IF(A194="","",IFERROR(VLOOKUP(C194,'Settings'!$A$11:$B$14,2,FALSE),""))</f>
        <v/>
      </c>
      <c r="T194" s="28">
        <f>IF(A194="","",IF(L194="Canceled","N/A",IF(OR(L194="",R194="",S194=""),"",IF(R194&lt;=S194,IF(L194="Completed","Met","Open - On Track"),IF(L194="Completed","Missed","Open - Overdue")))))</f>
        <v/>
      </c>
      <c r="U194" s="26" t="n"/>
      <c r="V194" s="26" t="n"/>
      <c r="W194" s="54">
        <f>IF(OR(A194="",Q194=""),"",IFERROR(ROUND(Q194/60*'Settings'!$B$4,2),""))</f>
        <v/>
      </c>
      <c r="X194" s="28">
        <f>IFERROR(IF(A194="","",IF(COUNTIF($A$6:$A$305,A194)&gt;1,"Duplicate Move ID",IF(OR(B194="",C194="",D194="",E194="",F194="",G194="",H194="",I194="",L194=""),"Missing Required Input",IF(OR(COUNTIF('Assets'!$K$5:$K$104,H194)=0,COUNTIF('Assets'!$K$5:$K$104,I194)=0),"Unknown Location",IF(H194=I194,"Origin Equals Destination",IF(AND(OR(L194="Assigned",L194="In Progress",L194="Held",L194="Completed"),OR(J194="",K194="",M194="")),"Missing Assignment Details",IF(AND(OR(L194="In Progress",L194="Held",L194="Completed"),N194=""),"Missing Start Time",IF(AND(L194="Completed",O194=""),"Missing Completion Time",IF(AND(M194&lt;&gt;"",B194&lt;&gt;"",M194&lt;B194),"Check Assigned Time",IF(AND(N194&lt;&gt;"",M194&lt;&gt;"",N194&lt;M194),"Check Start Time",IF(AND(O194&lt;&gt;"",N194&lt;&gt;"",O194&lt;N194),"Check Completion Time",IF(AND(L194="Held",OR(U194="",U194="None")),"Missing Delay Reason",IF(OR(AND(J194&lt;&gt;"",COUNTIF('Assets'!$F$5:$F$104,J194)=0),AND(K194&lt;&gt;"",COUNTIF('Assets'!$A$5:$A$104,K194)=0)),"Unknown Resource","OK")))))))))))))),"Check Formula")</f>
        <v/>
      </c>
    </row>
    <row r="195" ht="22" customHeight="1">
      <c r="A195" s="30" t="n"/>
      <c r="B195" s="55" t="n"/>
      <c r="C195" s="32" t="n"/>
      <c r="D195" s="32" t="n"/>
      <c r="E195" s="30" t="n"/>
      <c r="F195" s="32" t="n"/>
      <c r="G195" s="32" t="n"/>
      <c r="H195" s="32" t="n"/>
      <c r="I195" s="32" t="n"/>
      <c r="J195" s="32" t="n"/>
      <c r="K195" s="32" t="n"/>
      <c r="L195" s="32" t="n"/>
      <c r="M195" s="55" t="n"/>
      <c r="N195" s="55" t="n"/>
      <c r="O195" s="55" t="n"/>
      <c r="P195" s="33">
        <f>IF(OR(A195="",B195=""),"",IF(M195&lt;&gt;"",IFERROR(ROUND((M195-B195)*1440,0),""),IF(OR(L195="Requested",L195="Assigned",L195="In Progress",L195="Held"),IFERROR(ROUND((NOW()-B195)*1440,0),""),"")))</f>
        <v/>
      </c>
      <c r="Q195" s="33">
        <f>IF(OR(A195="",N195=""),"",IF(O195&lt;&gt;"",IFERROR(ROUND((O195-N195)*1440,0),""),IF(OR(L195="In Progress",L195="Held"),IFERROR(ROUND((NOW()-N195)*1440,0),""),"")))</f>
        <v/>
      </c>
      <c r="R195" s="33">
        <f>IF(OR(A195="",B195=""),"",IF(O195&lt;&gt;"",IFERROR(ROUND((O195-B195)*1440,0),""),IF(L195="Canceled","",IF(OR(L195="Requested",L195="Assigned",L195="In Progress",L195="Held"),IFERROR(ROUND((NOW()-B195)*1440,0),""),""))))</f>
        <v/>
      </c>
      <c r="S195" s="33">
        <f>IF(A195="","",IFERROR(VLOOKUP(C195,'Settings'!$A$11:$B$14,2,FALSE),""))</f>
        <v/>
      </c>
      <c r="T195" s="34">
        <f>IF(A195="","",IF(L195="Canceled","N/A",IF(OR(L195="",R195="",S195=""),"",IF(R195&lt;=S195,IF(L195="Completed","Met","Open - On Track"),IF(L195="Completed","Missed","Open - Overdue")))))</f>
        <v/>
      </c>
      <c r="U195" s="32" t="n"/>
      <c r="V195" s="32" t="n"/>
      <c r="W195" s="56">
        <f>IF(OR(A195="",Q195=""),"",IFERROR(ROUND(Q195/60*'Settings'!$B$4,2),""))</f>
        <v/>
      </c>
      <c r="X195" s="34">
        <f>IFERROR(IF(A195="","",IF(COUNTIF($A$6:$A$305,A195)&gt;1,"Duplicate Move ID",IF(OR(B195="",C195="",D195="",E195="",F195="",G195="",H195="",I195="",L195=""),"Missing Required Input",IF(OR(COUNTIF('Assets'!$K$5:$K$104,H195)=0,COUNTIF('Assets'!$K$5:$K$104,I195)=0),"Unknown Location",IF(H195=I195,"Origin Equals Destination",IF(AND(OR(L195="Assigned",L195="In Progress",L195="Held",L195="Completed"),OR(J195="",K195="",M195="")),"Missing Assignment Details",IF(AND(OR(L195="In Progress",L195="Held",L195="Completed"),N195=""),"Missing Start Time",IF(AND(L195="Completed",O195=""),"Missing Completion Time",IF(AND(M195&lt;&gt;"",B195&lt;&gt;"",M195&lt;B195),"Check Assigned Time",IF(AND(N195&lt;&gt;"",M195&lt;&gt;"",N195&lt;M195),"Check Start Time",IF(AND(O195&lt;&gt;"",N195&lt;&gt;"",O195&lt;N195),"Check Completion Time",IF(AND(L195="Held",OR(U195="",U195="None")),"Missing Delay Reason",IF(OR(AND(J195&lt;&gt;"",COUNTIF('Assets'!$F$5:$F$104,J195)=0),AND(K195&lt;&gt;"",COUNTIF('Assets'!$A$5:$A$104,K195)=0)),"Unknown Resource","OK")))))))))))))),"Check Formula")</f>
        <v/>
      </c>
    </row>
    <row r="196" ht="22" customHeight="1">
      <c r="A196" s="24" t="n"/>
      <c r="B196" s="53" t="n"/>
      <c r="C196" s="26" t="n"/>
      <c r="D196" s="26" t="n"/>
      <c r="E196" s="24" t="n"/>
      <c r="F196" s="26" t="n"/>
      <c r="G196" s="26" t="n"/>
      <c r="H196" s="26" t="n"/>
      <c r="I196" s="26" t="n"/>
      <c r="J196" s="26" t="n"/>
      <c r="K196" s="26" t="n"/>
      <c r="L196" s="26" t="n"/>
      <c r="M196" s="53" t="n"/>
      <c r="N196" s="53" t="n"/>
      <c r="O196" s="53" t="n"/>
      <c r="P196" s="27">
        <f>IF(OR(A196="",B196=""),"",IF(M196&lt;&gt;"",IFERROR(ROUND((M196-B196)*1440,0),""),IF(OR(L196="Requested",L196="Assigned",L196="In Progress",L196="Held"),IFERROR(ROUND((NOW()-B196)*1440,0),""),"")))</f>
        <v/>
      </c>
      <c r="Q196" s="27">
        <f>IF(OR(A196="",N196=""),"",IF(O196&lt;&gt;"",IFERROR(ROUND((O196-N196)*1440,0),""),IF(OR(L196="In Progress",L196="Held"),IFERROR(ROUND((NOW()-N196)*1440,0),""),"")))</f>
        <v/>
      </c>
      <c r="R196" s="27">
        <f>IF(OR(A196="",B196=""),"",IF(O196&lt;&gt;"",IFERROR(ROUND((O196-B196)*1440,0),""),IF(L196="Canceled","",IF(OR(L196="Requested",L196="Assigned",L196="In Progress",L196="Held"),IFERROR(ROUND((NOW()-B196)*1440,0),""),""))))</f>
        <v/>
      </c>
      <c r="S196" s="27">
        <f>IF(A196="","",IFERROR(VLOOKUP(C196,'Settings'!$A$11:$B$14,2,FALSE),""))</f>
        <v/>
      </c>
      <c r="T196" s="28">
        <f>IF(A196="","",IF(L196="Canceled","N/A",IF(OR(L196="",R196="",S196=""),"",IF(R196&lt;=S196,IF(L196="Completed","Met","Open - On Track"),IF(L196="Completed","Missed","Open - Overdue")))))</f>
        <v/>
      </c>
      <c r="U196" s="26" t="n"/>
      <c r="V196" s="26" t="n"/>
      <c r="W196" s="54">
        <f>IF(OR(A196="",Q196=""),"",IFERROR(ROUND(Q196/60*'Settings'!$B$4,2),""))</f>
        <v/>
      </c>
      <c r="X196" s="28">
        <f>IFERROR(IF(A196="","",IF(COUNTIF($A$6:$A$305,A196)&gt;1,"Duplicate Move ID",IF(OR(B196="",C196="",D196="",E196="",F196="",G196="",H196="",I196="",L196=""),"Missing Required Input",IF(OR(COUNTIF('Assets'!$K$5:$K$104,H196)=0,COUNTIF('Assets'!$K$5:$K$104,I196)=0),"Unknown Location",IF(H196=I196,"Origin Equals Destination",IF(AND(OR(L196="Assigned",L196="In Progress",L196="Held",L196="Completed"),OR(J196="",K196="",M196="")),"Missing Assignment Details",IF(AND(OR(L196="In Progress",L196="Held",L196="Completed"),N196=""),"Missing Start Time",IF(AND(L196="Completed",O196=""),"Missing Completion Time",IF(AND(M196&lt;&gt;"",B196&lt;&gt;"",M196&lt;B196),"Check Assigned Time",IF(AND(N196&lt;&gt;"",M196&lt;&gt;"",N196&lt;M196),"Check Start Time",IF(AND(O196&lt;&gt;"",N196&lt;&gt;"",O196&lt;N196),"Check Completion Time",IF(AND(L196="Held",OR(U196="",U196="None")),"Missing Delay Reason",IF(OR(AND(J196&lt;&gt;"",COUNTIF('Assets'!$F$5:$F$104,J196)=0),AND(K196&lt;&gt;"",COUNTIF('Assets'!$A$5:$A$104,K196)=0)),"Unknown Resource","OK")))))))))))))),"Check Formula")</f>
        <v/>
      </c>
    </row>
    <row r="197" ht="22" customHeight="1">
      <c r="A197" s="30" t="n"/>
      <c r="B197" s="55" t="n"/>
      <c r="C197" s="32" t="n"/>
      <c r="D197" s="32" t="n"/>
      <c r="E197" s="30" t="n"/>
      <c r="F197" s="32" t="n"/>
      <c r="G197" s="32" t="n"/>
      <c r="H197" s="32" t="n"/>
      <c r="I197" s="32" t="n"/>
      <c r="J197" s="32" t="n"/>
      <c r="K197" s="32" t="n"/>
      <c r="L197" s="32" t="n"/>
      <c r="M197" s="55" t="n"/>
      <c r="N197" s="55" t="n"/>
      <c r="O197" s="55" t="n"/>
      <c r="P197" s="33">
        <f>IF(OR(A197="",B197=""),"",IF(M197&lt;&gt;"",IFERROR(ROUND((M197-B197)*1440,0),""),IF(OR(L197="Requested",L197="Assigned",L197="In Progress",L197="Held"),IFERROR(ROUND((NOW()-B197)*1440,0),""),"")))</f>
        <v/>
      </c>
      <c r="Q197" s="33">
        <f>IF(OR(A197="",N197=""),"",IF(O197&lt;&gt;"",IFERROR(ROUND((O197-N197)*1440,0),""),IF(OR(L197="In Progress",L197="Held"),IFERROR(ROUND((NOW()-N197)*1440,0),""),"")))</f>
        <v/>
      </c>
      <c r="R197" s="33">
        <f>IF(OR(A197="",B197=""),"",IF(O197&lt;&gt;"",IFERROR(ROUND((O197-B197)*1440,0),""),IF(L197="Canceled","",IF(OR(L197="Requested",L197="Assigned",L197="In Progress",L197="Held"),IFERROR(ROUND((NOW()-B197)*1440,0),""),""))))</f>
        <v/>
      </c>
      <c r="S197" s="33">
        <f>IF(A197="","",IFERROR(VLOOKUP(C197,'Settings'!$A$11:$B$14,2,FALSE),""))</f>
        <v/>
      </c>
      <c r="T197" s="34">
        <f>IF(A197="","",IF(L197="Canceled","N/A",IF(OR(L197="",R197="",S197=""),"",IF(R197&lt;=S197,IF(L197="Completed","Met","Open - On Track"),IF(L197="Completed","Missed","Open - Overdue")))))</f>
        <v/>
      </c>
      <c r="U197" s="32" t="n"/>
      <c r="V197" s="32" t="n"/>
      <c r="W197" s="56">
        <f>IF(OR(A197="",Q197=""),"",IFERROR(ROUND(Q197/60*'Settings'!$B$4,2),""))</f>
        <v/>
      </c>
      <c r="X197" s="34">
        <f>IFERROR(IF(A197="","",IF(COUNTIF($A$6:$A$305,A197)&gt;1,"Duplicate Move ID",IF(OR(B197="",C197="",D197="",E197="",F197="",G197="",H197="",I197="",L197=""),"Missing Required Input",IF(OR(COUNTIF('Assets'!$K$5:$K$104,H197)=0,COUNTIF('Assets'!$K$5:$K$104,I197)=0),"Unknown Location",IF(H197=I197,"Origin Equals Destination",IF(AND(OR(L197="Assigned",L197="In Progress",L197="Held",L197="Completed"),OR(J197="",K197="",M197="")),"Missing Assignment Details",IF(AND(OR(L197="In Progress",L197="Held",L197="Completed"),N197=""),"Missing Start Time",IF(AND(L197="Completed",O197=""),"Missing Completion Time",IF(AND(M197&lt;&gt;"",B197&lt;&gt;"",M197&lt;B197),"Check Assigned Time",IF(AND(N197&lt;&gt;"",M197&lt;&gt;"",N197&lt;M197),"Check Start Time",IF(AND(O197&lt;&gt;"",N197&lt;&gt;"",O197&lt;N197),"Check Completion Time",IF(AND(L197="Held",OR(U197="",U197="None")),"Missing Delay Reason",IF(OR(AND(J197&lt;&gt;"",COUNTIF('Assets'!$F$5:$F$104,J197)=0),AND(K197&lt;&gt;"",COUNTIF('Assets'!$A$5:$A$104,K197)=0)),"Unknown Resource","OK")))))))))))))),"Check Formula")</f>
        <v/>
      </c>
    </row>
    <row r="198" ht="22" customHeight="1">
      <c r="A198" s="24" t="n"/>
      <c r="B198" s="53" t="n"/>
      <c r="C198" s="26" t="n"/>
      <c r="D198" s="26" t="n"/>
      <c r="E198" s="24" t="n"/>
      <c r="F198" s="26" t="n"/>
      <c r="G198" s="26" t="n"/>
      <c r="H198" s="26" t="n"/>
      <c r="I198" s="26" t="n"/>
      <c r="J198" s="26" t="n"/>
      <c r="K198" s="26" t="n"/>
      <c r="L198" s="26" t="n"/>
      <c r="M198" s="53" t="n"/>
      <c r="N198" s="53" t="n"/>
      <c r="O198" s="53" t="n"/>
      <c r="P198" s="27">
        <f>IF(OR(A198="",B198=""),"",IF(M198&lt;&gt;"",IFERROR(ROUND((M198-B198)*1440,0),""),IF(OR(L198="Requested",L198="Assigned",L198="In Progress",L198="Held"),IFERROR(ROUND((NOW()-B198)*1440,0),""),"")))</f>
        <v/>
      </c>
      <c r="Q198" s="27">
        <f>IF(OR(A198="",N198=""),"",IF(O198&lt;&gt;"",IFERROR(ROUND((O198-N198)*1440,0),""),IF(OR(L198="In Progress",L198="Held"),IFERROR(ROUND((NOW()-N198)*1440,0),""),"")))</f>
        <v/>
      </c>
      <c r="R198" s="27">
        <f>IF(OR(A198="",B198=""),"",IF(O198&lt;&gt;"",IFERROR(ROUND((O198-B198)*1440,0),""),IF(L198="Canceled","",IF(OR(L198="Requested",L198="Assigned",L198="In Progress",L198="Held"),IFERROR(ROUND((NOW()-B198)*1440,0),""),""))))</f>
        <v/>
      </c>
      <c r="S198" s="27">
        <f>IF(A198="","",IFERROR(VLOOKUP(C198,'Settings'!$A$11:$B$14,2,FALSE),""))</f>
        <v/>
      </c>
      <c r="T198" s="28">
        <f>IF(A198="","",IF(L198="Canceled","N/A",IF(OR(L198="",R198="",S198=""),"",IF(R198&lt;=S198,IF(L198="Completed","Met","Open - On Track"),IF(L198="Completed","Missed","Open - Overdue")))))</f>
        <v/>
      </c>
      <c r="U198" s="26" t="n"/>
      <c r="V198" s="26" t="n"/>
      <c r="W198" s="54">
        <f>IF(OR(A198="",Q198=""),"",IFERROR(ROUND(Q198/60*'Settings'!$B$4,2),""))</f>
        <v/>
      </c>
      <c r="X198" s="28">
        <f>IFERROR(IF(A198="","",IF(COUNTIF($A$6:$A$305,A198)&gt;1,"Duplicate Move ID",IF(OR(B198="",C198="",D198="",E198="",F198="",G198="",H198="",I198="",L198=""),"Missing Required Input",IF(OR(COUNTIF('Assets'!$K$5:$K$104,H198)=0,COUNTIF('Assets'!$K$5:$K$104,I198)=0),"Unknown Location",IF(H198=I198,"Origin Equals Destination",IF(AND(OR(L198="Assigned",L198="In Progress",L198="Held",L198="Completed"),OR(J198="",K198="",M198="")),"Missing Assignment Details",IF(AND(OR(L198="In Progress",L198="Held",L198="Completed"),N198=""),"Missing Start Time",IF(AND(L198="Completed",O198=""),"Missing Completion Time",IF(AND(M198&lt;&gt;"",B198&lt;&gt;"",M198&lt;B198),"Check Assigned Time",IF(AND(N198&lt;&gt;"",M198&lt;&gt;"",N198&lt;M198),"Check Start Time",IF(AND(O198&lt;&gt;"",N198&lt;&gt;"",O198&lt;N198),"Check Completion Time",IF(AND(L198="Held",OR(U198="",U198="None")),"Missing Delay Reason",IF(OR(AND(J198&lt;&gt;"",COUNTIF('Assets'!$F$5:$F$104,J198)=0),AND(K198&lt;&gt;"",COUNTIF('Assets'!$A$5:$A$104,K198)=0)),"Unknown Resource","OK")))))))))))))),"Check Formula")</f>
        <v/>
      </c>
    </row>
    <row r="199" ht="22" customHeight="1">
      <c r="A199" s="30" t="n"/>
      <c r="B199" s="55" t="n"/>
      <c r="C199" s="32" t="n"/>
      <c r="D199" s="32" t="n"/>
      <c r="E199" s="30" t="n"/>
      <c r="F199" s="32" t="n"/>
      <c r="G199" s="32" t="n"/>
      <c r="H199" s="32" t="n"/>
      <c r="I199" s="32" t="n"/>
      <c r="J199" s="32" t="n"/>
      <c r="K199" s="32" t="n"/>
      <c r="L199" s="32" t="n"/>
      <c r="M199" s="55" t="n"/>
      <c r="N199" s="55" t="n"/>
      <c r="O199" s="55" t="n"/>
      <c r="P199" s="33">
        <f>IF(OR(A199="",B199=""),"",IF(M199&lt;&gt;"",IFERROR(ROUND((M199-B199)*1440,0),""),IF(OR(L199="Requested",L199="Assigned",L199="In Progress",L199="Held"),IFERROR(ROUND((NOW()-B199)*1440,0),""),"")))</f>
        <v/>
      </c>
      <c r="Q199" s="33">
        <f>IF(OR(A199="",N199=""),"",IF(O199&lt;&gt;"",IFERROR(ROUND((O199-N199)*1440,0),""),IF(OR(L199="In Progress",L199="Held"),IFERROR(ROUND((NOW()-N199)*1440,0),""),"")))</f>
        <v/>
      </c>
      <c r="R199" s="33">
        <f>IF(OR(A199="",B199=""),"",IF(O199&lt;&gt;"",IFERROR(ROUND((O199-B199)*1440,0),""),IF(L199="Canceled","",IF(OR(L199="Requested",L199="Assigned",L199="In Progress",L199="Held"),IFERROR(ROUND((NOW()-B199)*1440,0),""),""))))</f>
        <v/>
      </c>
      <c r="S199" s="33">
        <f>IF(A199="","",IFERROR(VLOOKUP(C199,'Settings'!$A$11:$B$14,2,FALSE),""))</f>
        <v/>
      </c>
      <c r="T199" s="34">
        <f>IF(A199="","",IF(L199="Canceled","N/A",IF(OR(L199="",R199="",S199=""),"",IF(R199&lt;=S199,IF(L199="Completed","Met","Open - On Track"),IF(L199="Completed","Missed","Open - Overdue")))))</f>
        <v/>
      </c>
      <c r="U199" s="32" t="n"/>
      <c r="V199" s="32" t="n"/>
      <c r="W199" s="56">
        <f>IF(OR(A199="",Q199=""),"",IFERROR(ROUND(Q199/60*'Settings'!$B$4,2),""))</f>
        <v/>
      </c>
      <c r="X199" s="34">
        <f>IFERROR(IF(A199="","",IF(COUNTIF($A$6:$A$305,A199)&gt;1,"Duplicate Move ID",IF(OR(B199="",C199="",D199="",E199="",F199="",G199="",H199="",I199="",L199=""),"Missing Required Input",IF(OR(COUNTIF('Assets'!$K$5:$K$104,H199)=0,COUNTIF('Assets'!$K$5:$K$104,I199)=0),"Unknown Location",IF(H199=I199,"Origin Equals Destination",IF(AND(OR(L199="Assigned",L199="In Progress",L199="Held",L199="Completed"),OR(J199="",K199="",M199="")),"Missing Assignment Details",IF(AND(OR(L199="In Progress",L199="Held",L199="Completed"),N199=""),"Missing Start Time",IF(AND(L199="Completed",O199=""),"Missing Completion Time",IF(AND(M199&lt;&gt;"",B199&lt;&gt;"",M199&lt;B199),"Check Assigned Time",IF(AND(N199&lt;&gt;"",M199&lt;&gt;"",N199&lt;M199),"Check Start Time",IF(AND(O199&lt;&gt;"",N199&lt;&gt;"",O199&lt;N199),"Check Completion Time",IF(AND(L199="Held",OR(U199="",U199="None")),"Missing Delay Reason",IF(OR(AND(J199&lt;&gt;"",COUNTIF('Assets'!$F$5:$F$104,J199)=0),AND(K199&lt;&gt;"",COUNTIF('Assets'!$A$5:$A$104,K199)=0)),"Unknown Resource","OK")))))))))))))),"Check Formula")</f>
        <v/>
      </c>
    </row>
    <row r="200" ht="22" customHeight="1">
      <c r="A200" s="24" t="n"/>
      <c r="B200" s="53" t="n"/>
      <c r="C200" s="26" t="n"/>
      <c r="D200" s="26" t="n"/>
      <c r="E200" s="24" t="n"/>
      <c r="F200" s="26" t="n"/>
      <c r="G200" s="26" t="n"/>
      <c r="H200" s="26" t="n"/>
      <c r="I200" s="26" t="n"/>
      <c r="J200" s="26" t="n"/>
      <c r="K200" s="26" t="n"/>
      <c r="L200" s="26" t="n"/>
      <c r="M200" s="53" t="n"/>
      <c r="N200" s="53" t="n"/>
      <c r="O200" s="53" t="n"/>
      <c r="P200" s="27">
        <f>IF(OR(A200="",B200=""),"",IF(M200&lt;&gt;"",IFERROR(ROUND((M200-B200)*1440,0),""),IF(OR(L200="Requested",L200="Assigned",L200="In Progress",L200="Held"),IFERROR(ROUND((NOW()-B200)*1440,0),""),"")))</f>
        <v/>
      </c>
      <c r="Q200" s="27">
        <f>IF(OR(A200="",N200=""),"",IF(O200&lt;&gt;"",IFERROR(ROUND((O200-N200)*1440,0),""),IF(OR(L200="In Progress",L200="Held"),IFERROR(ROUND((NOW()-N200)*1440,0),""),"")))</f>
        <v/>
      </c>
      <c r="R200" s="27">
        <f>IF(OR(A200="",B200=""),"",IF(O200&lt;&gt;"",IFERROR(ROUND((O200-B200)*1440,0),""),IF(L200="Canceled","",IF(OR(L200="Requested",L200="Assigned",L200="In Progress",L200="Held"),IFERROR(ROUND((NOW()-B200)*1440,0),""),""))))</f>
        <v/>
      </c>
      <c r="S200" s="27">
        <f>IF(A200="","",IFERROR(VLOOKUP(C200,'Settings'!$A$11:$B$14,2,FALSE),""))</f>
        <v/>
      </c>
      <c r="T200" s="28">
        <f>IF(A200="","",IF(L200="Canceled","N/A",IF(OR(L200="",R200="",S200=""),"",IF(R200&lt;=S200,IF(L200="Completed","Met","Open - On Track"),IF(L200="Completed","Missed","Open - Overdue")))))</f>
        <v/>
      </c>
      <c r="U200" s="26" t="n"/>
      <c r="V200" s="26" t="n"/>
      <c r="W200" s="54">
        <f>IF(OR(A200="",Q200=""),"",IFERROR(ROUND(Q200/60*'Settings'!$B$4,2),""))</f>
        <v/>
      </c>
      <c r="X200" s="28">
        <f>IFERROR(IF(A200="","",IF(COUNTIF($A$6:$A$305,A200)&gt;1,"Duplicate Move ID",IF(OR(B200="",C200="",D200="",E200="",F200="",G200="",H200="",I200="",L200=""),"Missing Required Input",IF(OR(COUNTIF('Assets'!$K$5:$K$104,H200)=0,COUNTIF('Assets'!$K$5:$K$104,I200)=0),"Unknown Location",IF(H200=I200,"Origin Equals Destination",IF(AND(OR(L200="Assigned",L200="In Progress",L200="Held",L200="Completed"),OR(J200="",K200="",M200="")),"Missing Assignment Details",IF(AND(OR(L200="In Progress",L200="Held",L200="Completed"),N200=""),"Missing Start Time",IF(AND(L200="Completed",O200=""),"Missing Completion Time",IF(AND(M200&lt;&gt;"",B200&lt;&gt;"",M200&lt;B200),"Check Assigned Time",IF(AND(N200&lt;&gt;"",M200&lt;&gt;"",N200&lt;M200),"Check Start Time",IF(AND(O200&lt;&gt;"",N200&lt;&gt;"",O200&lt;N200),"Check Completion Time",IF(AND(L200="Held",OR(U200="",U200="None")),"Missing Delay Reason",IF(OR(AND(J200&lt;&gt;"",COUNTIF('Assets'!$F$5:$F$104,J200)=0),AND(K200&lt;&gt;"",COUNTIF('Assets'!$A$5:$A$104,K200)=0)),"Unknown Resource","OK")))))))))))))),"Check Formula")</f>
        <v/>
      </c>
    </row>
    <row r="201" ht="22" customHeight="1">
      <c r="A201" s="30" t="n"/>
      <c r="B201" s="55" t="n"/>
      <c r="C201" s="32" t="n"/>
      <c r="D201" s="32" t="n"/>
      <c r="E201" s="30" t="n"/>
      <c r="F201" s="32" t="n"/>
      <c r="G201" s="32" t="n"/>
      <c r="H201" s="32" t="n"/>
      <c r="I201" s="32" t="n"/>
      <c r="J201" s="32" t="n"/>
      <c r="K201" s="32" t="n"/>
      <c r="L201" s="32" t="n"/>
      <c r="M201" s="55" t="n"/>
      <c r="N201" s="55" t="n"/>
      <c r="O201" s="55" t="n"/>
      <c r="P201" s="33">
        <f>IF(OR(A201="",B201=""),"",IF(M201&lt;&gt;"",IFERROR(ROUND((M201-B201)*1440,0),""),IF(OR(L201="Requested",L201="Assigned",L201="In Progress",L201="Held"),IFERROR(ROUND((NOW()-B201)*1440,0),""),"")))</f>
        <v/>
      </c>
      <c r="Q201" s="33">
        <f>IF(OR(A201="",N201=""),"",IF(O201&lt;&gt;"",IFERROR(ROUND((O201-N201)*1440,0),""),IF(OR(L201="In Progress",L201="Held"),IFERROR(ROUND((NOW()-N201)*1440,0),""),"")))</f>
        <v/>
      </c>
      <c r="R201" s="33">
        <f>IF(OR(A201="",B201=""),"",IF(O201&lt;&gt;"",IFERROR(ROUND((O201-B201)*1440,0),""),IF(L201="Canceled","",IF(OR(L201="Requested",L201="Assigned",L201="In Progress",L201="Held"),IFERROR(ROUND((NOW()-B201)*1440,0),""),""))))</f>
        <v/>
      </c>
      <c r="S201" s="33">
        <f>IF(A201="","",IFERROR(VLOOKUP(C201,'Settings'!$A$11:$B$14,2,FALSE),""))</f>
        <v/>
      </c>
      <c r="T201" s="34">
        <f>IF(A201="","",IF(L201="Canceled","N/A",IF(OR(L201="",R201="",S201=""),"",IF(R201&lt;=S201,IF(L201="Completed","Met","Open - On Track"),IF(L201="Completed","Missed","Open - Overdue")))))</f>
        <v/>
      </c>
      <c r="U201" s="32" t="n"/>
      <c r="V201" s="32" t="n"/>
      <c r="W201" s="56">
        <f>IF(OR(A201="",Q201=""),"",IFERROR(ROUND(Q201/60*'Settings'!$B$4,2),""))</f>
        <v/>
      </c>
      <c r="X201" s="34">
        <f>IFERROR(IF(A201="","",IF(COUNTIF($A$6:$A$305,A201)&gt;1,"Duplicate Move ID",IF(OR(B201="",C201="",D201="",E201="",F201="",G201="",H201="",I201="",L201=""),"Missing Required Input",IF(OR(COUNTIF('Assets'!$K$5:$K$104,H201)=0,COUNTIF('Assets'!$K$5:$K$104,I201)=0),"Unknown Location",IF(H201=I201,"Origin Equals Destination",IF(AND(OR(L201="Assigned",L201="In Progress",L201="Held",L201="Completed"),OR(J201="",K201="",M201="")),"Missing Assignment Details",IF(AND(OR(L201="In Progress",L201="Held",L201="Completed"),N201=""),"Missing Start Time",IF(AND(L201="Completed",O201=""),"Missing Completion Time",IF(AND(M201&lt;&gt;"",B201&lt;&gt;"",M201&lt;B201),"Check Assigned Time",IF(AND(N201&lt;&gt;"",M201&lt;&gt;"",N201&lt;M201),"Check Start Time",IF(AND(O201&lt;&gt;"",N201&lt;&gt;"",O201&lt;N201),"Check Completion Time",IF(AND(L201="Held",OR(U201="",U201="None")),"Missing Delay Reason",IF(OR(AND(J201&lt;&gt;"",COUNTIF('Assets'!$F$5:$F$104,J201)=0),AND(K201&lt;&gt;"",COUNTIF('Assets'!$A$5:$A$104,K201)=0)),"Unknown Resource","OK")))))))))))))),"Check Formula")</f>
        <v/>
      </c>
    </row>
    <row r="202" ht="22" customHeight="1">
      <c r="A202" s="24" t="n"/>
      <c r="B202" s="53" t="n"/>
      <c r="C202" s="26" t="n"/>
      <c r="D202" s="26" t="n"/>
      <c r="E202" s="24" t="n"/>
      <c r="F202" s="26" t="n"/>
      <c r="G202" s="26" t="n"/>
      <c r="H202" s="26" t="n"/>
      <c r="I202" s="26" t="n"/>
      <c r="J202" s="26" t="n"/>
      <c r="K202" s="26" t="n"/>
      <c r="L202" s="26" t="n"/>
      <c r="M202" s="53" t="n"/>
      <c r="N202" s="53" t="n"/>
      <c r="O202" s="53" t="n"/>
      <c r="P202" s="27">
        <f>IF(OR(A202="",B202=""),"",IF(M202&lt;&gt;"",IFERROR(ROUND((M202-B202)*1440,0),""),IF(OR(L202="Requested",L202="Assigned",L202="In Progress",L202="Held"),IFERROR(ROUND((NOW()-B202)*1440,0),""),"")))</f>
        <v/>
      </c>
      <c r="Q202" s="27">
        <f>IF(OR(A202="",N202=""),"",IF(O202&lt;&gt;"",IFERROR(ROUND((O202-N202)*1440,0),""),IF(OR(L202="In Progress",L202="Held"),IFERROR(ROUND((NOW()-N202)*1440,0),""),"")))</f>
        <v/>
      </c>
      <c r="R202" s="27">
        <f>IF(OR(A202="",B202=""),"",IF(O202&lt;&gt;"",IFERROR(ROUND((O202-B202)*1440,0),""),IF(L202="Canceled","",IF(OR(L202="Requested",L202="Assigned",L202="In Progress",L202="Held"),IFERROR(ROUND((NOW()-B202)*1440,0),""),""))))</f>
        <v/>
      </c>
      <c r="S202" s="27">
        <f>IF(A202="","",IFERROR(VLOOKUP(C202,'Settings'!$A$11:$B$14,2,FALSE),""))</f>
        <v/>
      </c>
      <c r="T202" s="28">
        <f>IF(A202="","",IF(L202="Canceled","N/A",IF(OR(L202="",R202="",S202=""),"",IF(R202&lt;=S202,IF(L202="Completed","Met","Open - On Track"),IF(L202="Completed","Missed","Open - Overdue")))))</f>
        <v/>
      </c>
      <c r="U202" s="26" t="n"/>
      <c r="V202" s="26" t="n"/>
      <c r="W202" s="54">
        <f>IF(OR(A202="",Q202=""),"",IFERROR(ROUND(Q202/60*'Settings'!$B$4,2),""))</f>
        <v/>
      </c>
      <c r="X202" s="28">
        <f>IFERROR(IF(A202="","",IF(COUNTIF($A$6:$A$305,A202)&gt;1,"Duplicate Move ID",IF(OR(B202="",C202="",D202="",E202="",F202="",G202="",H202="",I202="",L202=""),"Missing Required Input",IF(OR(COUNTIF('Assets'!$K$5:$K$104,H202)=0,COUNTIF('Assets'!$K$5:$K$104,I202)=0),"Unknown Location",IF(H202=I202,"Origin Equals Destination",IF(AND(OR(L202="Assigned",L202="In Progress",L202="Held",L202="Completed"),OR(J202="",K202="",M202="")),"Missing Assignment Details",IF(AND(OR(L202="In Progress",L202="Held",L202="Completed"),N202=""),"Missing Start Time",IF(AND(L202="Completed",O202=""),"Missing Completion Time",IF(AND(M202&lt;&gt;"",B202&lt;&gt;"",M202&lt;B202),"Check Assigned Time",IF(AND(N202&lt;&gt;"",M202&lt;&gt;"",N202&lt;M202),"Check Start Time",IF(AND(O202&lt;&gt;"",N202&lt;&gt;"",O202&lt;N202),"Check Completion Time",IF(AND(L202="Held",OR(U202="",U202="None")),"Missing Delay Reason",IF(OR(AND(J202&lt;&gt;"",COUNTIF('Assets'!$F$5:$F$104,J202)=0),AND(K202&lt;&gt;"",COUNTIF('Assets'!$A$5:$A$104,K202)=0)),"Unknown Resource","OK")))))))))))))),"Check Formula")</f>
        <v/>
      </c>
    </row>
    <row r="203" ht="22" customHeight="1">
      <c r="A203" s="30" t="n"/>
      <c r="B203" s="55" t="n"/>
      <c r="C203" s="32" t="n"/>
      <c r="D203" s="32" t="n"/>
      <c r="E203" s="30" t="n"/>
      <c r="F203" s="32" t="n"/>
      <c r="G203" s="32" t="n"/>
      <c r="H203" s="32" t="n"/>
      <c r="I203" s="32" t="n"/>
      <c r="J203" s="32" t="n"/>
      <c r="K203" s="32" t="n"/>
      <c r="L203" s="32" t="n"/>
      <c r="M203" s="55" t="n"/>
      <c r="N203" s="55" t="n"/>
      <c r="O203" s="55" t="n"/>
      <c r="P203" s="33">
        <f>IF(OR(A203="",B203=""),"",IF(M203&lt;&gt;"",IFERROR(ROUND((M203-B203)*1440,0),""),IF(OR(L203="Requested",L203="Assigned",L203="In Progress",L203="Held"),IFERROR(ROUND((NOW()-B203)*1440,0),""),"")))</f>
        <v/>
      </c>
      <c r="Q203" s="33">
        <f>IF(OR(A203="",N203=""),"",IF(O203&lt;&gt;"",IFERROR(ROUND((O203-N203)*1440,0),""),IF(OR(L203="In Progress",L203="Held"),IFERROR(ROUND((NOW()-N203)*1440,0),""),"")))</f>
        <v/>
      </c>
      <c r="R203" s="33">
        <f>IF(OR(A203="",B203=""),"",IF(O203&lt;&gt;"",IFERROR(ROUND((O203-B203)*1440,0),""),IF(L203="Canceled","",IF(OR(L203="Requested",L203="Assigned",L203="In Progress",L203="Held"),IFERROR(ROUND((NOW()-B203)*1440,0),""),""))))</f>
        <v/>
      </c>
      <c r="S203" s="33">
        <f>IF(A203="","",IFERROR(VLOOKUP(C203,'Settings'!$A$11:$B$14,2,FALSE),""))</f>
        <v/>
      </c>
      <c r="T203" s="34">
        <f>IF(A203="","",IF(L203="Canceled","N/A",IF(OR(L203="",R203="",S203=""),"",IF(R203&lt;=S203,IF(L203="Completed","Met","Open - On Track"),IF(L203="Completed","Missed","Open - Overdue")))))</f>
        <v/>
      </c>
      <c r="U203" s="32" t="n"/>
      <c r="V203" s="32" t="n"/>
      <c r="W203" s="56">
        <f>IF(OR(A203="",Q203=""),"",IFERROR(ROUND(Q203/60*'Settings'!$B$4,2),""))</f>
        <v/>
      </c>
      <c r="X203" s="34">
        <f>IFERROR(IF(A203="","",IF(COUNTIF($A$6:$A$305,A203)&gt;1,"Duplicate Move ID",IF(OR(B203="",C203="",D203="",E203="",F203="",G203="",H203="",I203="",L203=""),"Missing Required Input",IF(OR(COUNTIF('Assets'!$K$5:$K$104,H203)=0,COUNTIF('Assets'!$K$5:$K$104,I203)=0),"Unknown Location",IF(H203=I203,"Origin Equals Destination",IF(AND(OR(L203="Assigned",L203="In Progress",L203="Held",L203="Completed"),OR(J203="",K203="",M203="")),"Missing Assignment Details",IF(AND(OR(L203="In Progress",L203="Held",L203="Completed"),N203=""),"Missing Start Time",IF(AND(L203="Completed",O203=""),"Missing Completion Time",IF(AND(M203&lt;&gt;"",B203&lt;&gt;"",M203&lt;B203),"Check Assigned Time",IF(AND(N203&lt;&gt;"",M203&lt;&gt;"",N203&lt;M203),"Check Start Time",IF(AND(O203&lt;&gt;"",N203&lt;&gt;"",O203&lt;N203),"Check Completion Time",IF(AND(L203="Held",OR(U203="",U203="None")),"Missing Delay Reason",IF(OR(AND(J203&lt;&gt;"",COUNTIF('Assets'!$F$5:$F$104,J203)=0),AND(K203&lt;&gt;"",COUNTIF('Assets'!$A$5:$A$104,K203)=0)),"Unknown Resource","OK")))))))))))))),"Check Formula")</f>
        <v/>
      </c>
    </row>
    <row r="204" ht="22" customHeight="1">
      <c r="A204" s="24" t="n"/>
      <c r="B204" s="53" t="n"/>
      <c r="C204" s="26" t="n"/>
      <c r="D204" s="26" t="n"/>
      <c r="E204" s="24" t="n"/>
      <c r="F204" s="26" t="n"/>
      <c r="G204" s="26" t="n"/>
      <c r="H204" s="26" t="n"/>
      <c r="I204" s="26" t="n"/>
      <c r="J204" s="26" t="n"/>
      <c r="K204" s="26" t="n"/>
      <c r="L204" s="26" t="n"/>
      <c r="M204" s="53" t="n"/>
      <c r="N204" s="53" t="n"/>
      <c r="O204" s="53" t="n"/>
      <c r="P204" s="27">
        <f>IF(OR(A204="",B204=""),"",IF(M204&lt;&gt;"",IFERROR(ROUND((M204-B204)*1440,0),""),IF(OR(L204="Requested",L204="Assigned",L204="In Progress",L204="Held"),IFERROR(ROUND((NOW()-B204)*1440,0),""),"")))</f>
        <v/>
      </c>
      <c r="Q204" s="27">
        <f>IF(OR(A204="",N204=""),"",IF(O204&lt;&gt;"",IFERROR(ROUND((O204-N204)*1440,0),""),IF(OR(L204="In Progress",L204="Held"),IFERROR(ROUND((NOW()-N204)*1440,0),""),"")))</f>
        <v/>
      </c>
      <c r="R204" s="27">
        <f>IF(OR(A204="",B204=""),"",IF(O204&lt;&gt;"",IFERROR(ROUND((O204-B204)*1440,0),""),IF(L204="Canceled","",IF(OR(L204="Requested",L204="Assigned",L204="In Progress",L204="Held"),IFERROR(ROUND((NOW()-B204)*1440,0),""),""))))</f>
        <v/>
      </c>
      <c r="S204" s="27">
        <f>IF(A204="","",IFERROR(VLOOKUP(C204,'Settings'!$A$11:$B$14,2,FALSE),""))</f>
        <v/>
      </c>
      <c r="T204" s="28">
        <f>IF(A204="","",IF(L204="Canceled","N/A",IF(OR(L204="",R204="",S204=""),"",IF(R204&lt;=S204,IF(L204="Completed","Met","Open - On Track"),IF(L204="Completed","Missed","Open - Overdue")))))</f>
        <v/>
      </c>
      <c r="U204" s="26" t="n"/>
      <c r="V204" s="26" t="n"/>
      <c r="W204" s="54">
        <f>IF(OR(A204="",Q204=""),"",IFERROR(ROUND(Q204/60*'Settings'!$B$4,2),""))</f>
        <v/>
      </c>
      <c r="X204" s="28">
        <f>IFERROR(IF(A204="","",IF(COUNTIF($A$6:$A$305,A204)&gt;1,"Duplicate Move ID",IF(OR(B204="",C204="",D204="",E204="",F204="",G204="",H204="",I204="",L204=""),"Missing Required Input",IF(OR(COUNTIF('Assets'!$K$5:$K$104,H204)=0,COUNTIF('Assets'!$K$5:$K$104,I204)=0),"Unknown Location",IF(H204=I204,"Origin Equals Destination",IF(AND(OR(L204="Assigned",L204="In Progress",L204="Held",L204="Completed"),OR(J204="",K204="",M204="")),"Missing Assignment Details",IF(AND(OR(L204="In Progress",L204="Held",L204="Completed"),N204=""),"Missing Start Time",IF(AND(L204="Completed",O204=""),"Missing Completion Time",IF(AND(M204&lt;&gt;"",B204&lt;&gt;"",M204&lt;B204),"Check Assigned Time",IF(AND(N204&lt;&gt;"",M204&lt;&gt;"",N204&lt;M204),"Check Start Time",IF(AND(O204&lt;&gt;"",N204&lt;&gt;"",O204&lt;N204),"Check Completion Time",IF(AND(L204="Held",OR(U204="",U204="None")),"Missing Delay Reason",IF(OR(AND(J204&lt;&gt;"",COUNTIF('Assets'!$F$5:$F$104,J204)=0),AND(K204&lt;&gt;"",COUNTIF('Assets'!$A$5:$A$104,K204)=0)),"Unknown Resource","OK")))))))))))))),"Check Formula")</f>
        <v/>
      </c>
    </row>
    <row r="205" ht="22" customHeight="1">
      <c r="A205" s="30" t="n"/>
      <c r="B205" s="55" t="n"/>
      <c r="C205" s="32" t="n"/>
      <c r="D205" s="32" t="n"/>
      <c r="E205" s="30" t="n"/>
      <c r="F205" s="32" t="n"/>
      <c r="G205" s="32" t="n"/>
      <c r="H205" s="32" t="n"/>
      <c r="I205" s="32" t="n"/>
      <c r="J205" s="32" t="n"/>
      <c r="K205" s="32" t="n"/>
      <c r="L205" s="32" t="n"/>
      <c r="M205" s="55" t="n"/>
      <c r="N205" s="55" t="n"/>
      <c r="O205" s="55" t="n"/>
      <c r="P205" s="33">
        <f>IF(OR(A205="",B205=""),"",IF(M205&lt;&gt;"",IFERROR(ROUND((M205-B205)*1440,0),""),IF(OR(L205="Requested",L205="Assigned",L205="In Progress",L205="Held"),IFERROR(ROUND((NOW()-B205)*1440,0),""),"")))</f>
        <v/>
      </c>
      <c r="Q205" s="33">
        <f>IF(OR(A205="",N205=""),"",IF(O205&lt;&gt;"",IFERROR(ROUND((O205-N205)*1440,0),""),IF(OR(L205="In Progress",L205="Held"),IFERROR(ROUND((NOW()-N205)*1440,0),""),"")))</f>
        <v/>
      </c>
      <c r="R205" s="33">
        <f>IF(OR(A205="",B205=""),"",IF(O205&lt;&gt;"",IFERROR(ROUND((O205-B205)*1440,0),""),IF(L205="Canceled","",IF(OR(L205="Requested",L205="Assigned",L205="In Progress",L205="Held"),IFERROR(ROUND((NOW()-B205)*1440,0),""),""))))</f>
        <v/>
      </c>
      <c r="S205" s="33">
        <f>IF(A205="","",IFERROR(VLOOKUP(C205,'Settings'!$A$11:$B$14,2,FALSE),""))</f>
        <v/>
      </c>
      <c r="T205" s="34">
        <f>IF(A205="","",IF(L205="Canceled","N/A",IF(OR(L205="",R205="",S205=""),"",IF(R205&lt;=S205,IF(L205="Completed","Met","Open - On Track"),IF(L205="Completed","Missed","Open - Overdue")))))</f>
        <v/>
      </c>
      <c r="U205" s="32" t="n"/>
      <c r="V205" s="32" t="n"/>
      <c r="W205" s="56">
        <f>IF(OR(A205="",Q205=""),"",IFERROR(ROUND(Q205/60*'Settings'!$B$4,2),""))</f>
        <v/>
      </c>
      <c r="X205" s="34">
        <f>IFERROR(IF(A205="","",IF(COUNTIF($A$6:$A$305,A205)&gt;1,"Duplicate Move ID",IF(OR(B205="",C205="",D205="",E205="",F205="",G205="",H205="",I205="",L205=""),"Missing Required Input",IF(OR(COUNTIF('Assets'!$K$5:$K$104,H205)=0,COUNTIF('Assets'!$K$5:$K$104,I205)=0),"Unknown Location",IF(H205=I205,"Origin Equals Destination",IF(AND(OR(L205="Assigned",L205="In Progress",L205="Held",L205="Completed"),OR(J205="",K205="",M205="")),"Missing Assignment Details",IF(AND(OR(L205="In Progress",L205="Held",L205="Completed"),N205=""),"Missing Start Time",IF(AND(L205="Completed",O205=""),"Missing Completion Time",IF(AND(M205&lt;&gt;"",B205&lt;&gt;"",M205&lt;B205),"Check Assigned Time",IF(AND(N205&lt;&gt;"",M205&lt;&gt;"",N205&lt;M205),"Check Start Time",IF(AND(O205&lt;&gt;"",N205&lt;&gt;"",O205&lt;N205),"Check Completion Time",IF(AND(L205="Held",OR(U205="",U205="None")),"Missing Delay Reason",IF(OR(AND(J205&lt;&gt;"",COUNTIF('Assets'!$F$5:$F$104,J205)=0),AND(K205&lt;&gt;"",COUNTIF('Assets'!$A$5:$A$104,K205)=0)),"Unknown Resource","OK")))))))))))))),"Check Formula")</f>
        <v/>
      </c>
    </row>
    <row r="206" ht="22" customHeight="1">
      <c r="A206" s="24" t="n"/>
      <c r="B206" s="53" t="n"/>
      <c r="C206" s="26" t="n"/>
      <c r="D206" s="26" t="n"/>
      <c r="E206" s="24" t="n"/>
      <c r="F206" s="26" t="n"/>
      <c r="G206" s="26" t="n"/>
      <c r="H206" s="26" t="n"/>
      <c r="I206" s="26" t="n"/>
      <c r="J206" s="26" t="n"/>
      <c r="K206" s="26" t="n"/>
      <c r="L206" s="26" t="n"/>
      <c r="M206" s="53" t="n"/>
      <c r="N206" s="53" t="n"/>
      <c r="O206" s="53" t="n"/>
      <c r="P206" s="27">
        <f>IF(OR(A206="",B206=""),"",IF(M206&lt;&gt;"",IFERROR(ROUND((M206-B206)*1440,0),""),IF(OR(L206="Requested",L206="Assigned",L206="In Progress",L206="Held"),IFERROR(ROUND((NOW()-B206)*1440,0),""),"")))</f>
        <v/>
      </c>
      <c r="Q206" s="27">
        <f>IF(OR(A206="",N206=""),"",IF(O206&lt;&gt;"",IFERROR(ROUND((O206-N206)*1440,0),""),IF(OR(L206="In Progress",L206="Held"),IFERROR(ROUND((NOW()-N206)*1440,0),""),"")))</f>
        <v/>
      </c>
      <c r="R206" s="27">
        <f>IF(OR(A206="",B206=""),"",IF(O206&lt;&gt;"",IFERROR(ROUND((O206-B206)*1440,0),""),IF(L206="Canceled","",IF(OR(L206="Requested",L206="Assigned",L206="In Progress",L206="Held"),IFERROR(ROUND((NOW()-B206)*1440,0),""),""))))</f>
        <v/>
      </c>
      <c r="S206" s="27">
        <f>IF(A206="","",IFERROR(VLOOKUP(C206,'Settings'!$A$11:$B$14,2,FALSE),""))</f>
        <v/>
      </c>
      <c r="T206" s="28">
        <f>IF(A206="","",IF(L206="Canceled","N/A",IF(OR(L206="",R206="",S206=""),"",IF(R206&lt;=S206,IF(L206="Completed","Met","Open - On Track"),IF(L206="Completed","Missed","Open - Overdue")))))</f>
        <v/>
      </c>
      <c r="U206" s="26" t="n"/>
      <c r="V206" s="26" t="n"/>
      <c r="W206" s="54">
        <f>IF(OR(A206="",Q206=""),"",IFERROR(ROUND(Q206/60*'Settings'!$B$4,2),""))</f>
        <v/>
      </c>
      <c r="X206" s="28">
        <f>IFERROR(IF(A206="","",IF(COUNTIF($A$6:$A$305,A206)&gt;1,"Duplicate Move ID",IF(OR(B206="",C206="",D206="",E206="",F206="",G206="",H206="",I206="",L206=""),"Missing Required Input",IF(OR(COUNTIF('Assets'!$K$5:$K$104,H206)=0,COUNTIF('Assets'!$K$5:$K$104,I206)=0),"Unknown Location",IF(H206=I206,"Origin Equals Destination",IF(AND(OR(L206="Assigned",L206="In Progress",L206="Held",L206="Completed"),OR(J206="",K206="",M206="")),"Missing Assignment Details",IF(AND(OR(L206="In Progress",L206="Held",L206="Completed"),N206=""),"Missing Start Time",IF(AND(L206="Completed",O206=""),"Missing Completion Time",IF(AND(M206&lt;&gt;"",B206&lt;&gt;"",M206&lt;B206),"Check Assigned Time",IF(AND(N206&lt;&gt;"",M206&lt;&gt;"",N206&lt;M206),"Check Start Time",IF(AND(O206&lt;&gt;"",N206&lt;&gt;"",O206&lt;N206),"Check Completion Time",IF(AND(L206="Held",OR(U206="",U206="None")),"Missing Delay Reason",IF(OR(AND(J206&lt;&gt;"",COUNTIF('Assets'!$F$5:$F$104,J206)=0),AND(K206&lt;&gt;"",COUNTIF('Assets'!$A$5:$A$104,K206)=0)),"Unknown Resource","OK")))))))))))))),"Check Formula")</f>
        <v/>
      </c>
    </row>
    <row r="207" ht="22" customHeight="1">
      <c r="A207" s="30" t="n"/>
      <c r="B207" s="55" t="n"/>
      <c r="C207" s="32" t="n"/>
      <c r="D207" s="32" t="n"/>
      <c r="E207" s="30" t="n"/>
      <c r="F207" s="32" t="n"/>
      <c r="G207" s="32" t="n"/>
      <c r="H207" s="32" t="n"/>
      <c r="I207" s="32" t="n"/>
      <c r="J207" s="32" t="n"/>
      <c r="K207" s="32" t="n"/>
      <c r="L207" s="32" t="n"/>
      <c r="M207" s="55" t="n"/>
      <c r="N207" s="55" t="n"/>
      <c r="O207" s="55" t="n"/>
      <c r="P207" s="33">
        <f>IF(OR(A207="",B207=""),"",IF(M207&lt;&gt;"",IFERROR(ROUND((M207-B207)*1440,0),""),IF(OR(L207="Requested",L207="Assigned",L207="In Progress",L207="Held"),IFERROR(ROUND((NOW()-B207)*1440,0),""),"")))</f>
        <v/>
      </c>
      <c r="Q207" s="33">
        <f>IF(OR(A207="",N207=""),"",IF(O207&lt;&gt;"",IFERROR(ROUND((O207-N207)*1440,0),""),IF(OR(L207="In Progress",L207="Held"),IFERROR(ROUND((NOW()-N207)*1440,0),""),"")))</f>
        <v/>
      </c>
      <c r="R207" s="33">
        <f>IF(OR(A207="",B207=""),"",IF(O207&lt;&gt;"",IFERROR(ROUND((O207-B207)*1440,0),""),IF(L207="Canceled","",IF(OR(L207="Requested",L207="Assigned",L207="In Progress",L207="Held"),IFERROR(ROUND((NOW()-B207)*1440,0),""),""))))</f>
        <v/>
      </c>
      <c r="S207" s="33">
        <f>IF(A207="","",IFERROR(VLOOKUP(C207,'Settings'!$A$11:$B$14,2,FALSE),""))</f>
        <v/>
      </c>
      <c r="T207" s="34">
        <f>IF(A207="","",IF(L207="Canceled","N/A",IF(OR(L207="",R207="",S207=""),"",IF(R207&lt;=S207,IF(L207="Completed","Met","Open - On Track"),IF(L207="Completed","Missed","Open - Overdue")))))</f>
        <v/>
      </c>
      <c r="U207" s="32" t="n"/>
      <c r="V207" s="32" t="n"/>
      <c r="W207" s="56">
        <f>IF(OR(A207="",Q207=""),"",IFERROR(ROUND(Q207/60*'Settings'!$B$4,2),""))</f>
        <v/>
      </c>
      <c r="X207" s="34">
        <f>IFERROR(IF(A207="","",IF(COUNTIF($A$6:$A$305,A207)&gt;1,"Duplicate Move ID",IF(OR(B207="",C207="",D207="",E207="",F207="",G207="",H207="",I207="",L207=""),"Missing Required Input",IF(OR(COUNTIF('Assets'!$K$5:$K$104,H207)=0,COUNTIF('Assets'!$K$5:$K$104,I207)=0),"Unknown Location",IF(H207=I207,"Origin Equals Destination",IF(AND(OR(L207="Assigned",L207="In Progress",L207="Held",L207="Completed"),OR(J207="",K207="",M207="")),"Missing Assignment Details",IF(AND(OR(L207="In Progress",L207="Held",L207="Completed"),N207=""),"Missing Start Time",IF(AND(L207="Completed",O207=""),"Missing Completion Time",IF(AND(M207&lt;&gt;"",B207&lt;&gt;"",M207&lt;B207),"Check Assigned Time",IF(AND(N207&lt;&gt;"",M207&lt;&gt;"",N207&lt;M207),"Check Start Time",IF(AND(O207&lt;&gt;"",N207&lt;&gt;"",O207&lt;N207),"Check Completion Time",IF(AND(L207="Held",OR(U207="",U207="None")),"Missing Delay Reason",IF(OR(AND(J207&lt;&gt;"",COUNTIF('Assets'!$F$5:$F$104,J207)=0),AND(K207&lt;&gt;"",COUNTIF('Assets'!$A$5:$A$104,K207)=0)),"Unknown Resource","OK")))))))))))))),"Check Formula")</f>
        <v/>
      </c>
    </row>
    <row r="208" ht="22" customHeight="1">
      <c r="A208" s="24" t="n"/>
      <c r="B208" s="53" t="n"/>
      <c r="C208" s="26" t="n"/>
      <c r="D208" s="26" t="n"/>
      <c r="E208" s="24" t="n"/>
      <c r="F208" s="26" t="n"/>
      <c r="G208" s="26" t="n"/>
      <c r="H208" s="26" t="n"/>
      <c r="I208" s="26" t="n"/>
      <c r="J208" s="26" t="n"/>
      <c r="K208" s="26" t="n"/>
      <c r="L208" s="26" t="n"/>
      <c r="M208" s="53" t="n"/>
      <c r="N208" s="53" t="n"/>
      <c r="O208" s="53" t="n"/>
      <c r="P208" s="27">
        <f>IF(OR(A208="",B208=""),"",IF(M208&lt;&gt;"",IFERROR(ROUND((M208-B208)*1440,0),""),IF(OR(L208="Requested",L208="Assigned",L208="In Progress",L208="Held"),IFERROR(ROUND((NOW()-B208)*1440,0),""),"")))</f>
        <v/>
      </c>
      <c r="Q208" s="27">
        <f>IF(OR(A208="",N208=""),"",IF(O208&lt;&gt;"",IFERROR(ROUND((O208-N208)*1440,0),""),IF(OR(L208="In Progress",L208="Held"),IFERROR(ROUND((NOW()-N208)*1440,0),""),"")))</f>
        <v/>
      </c>
      <c r="R208" s="27">
        <f>IF(OR(A208="",B208=""),"",IF(O208&lt;&gt;"",IFERROR(ROUND((O208-B208)*1440,0),""),IF(L208="Canceled","",IF(OR(L208="Requested",L208="Assigned",L208="In Progress",L208="Held"),IFERROR(ROUND((NOW()-B208)*1440,0),""),""))))</f>
        <v/>
      </c>
      <c r="S208" s="27">
        <f>IF(A208="","",IFERROR(VLOOKUP(C208,'Settings'!$A$11:$B$14,2,FALSE),""))</f>
        <v/>
      </c>
      <c r="T208" s="28">
        <f>IF(A208="","",IF(L208="Canceled","N/A",IF(OR(L208="",R208="",S208=""),"",IF(R208&lt;=S208,IF(L208="Completed","Met","Open - On Track"),IF(L208="Completed","Missed","Open - Overdue")))))</f>
        <v/>
      </c>
      <c r="U208" s="26" t="n"/>
      <c r="V208" s="26" t="n"/>
      <c r="W208" s="54">
        <f>IF(OR(A208="",Q208=""),"",IFERROR(ROUND(Q208/60*'Settings'!$B$4,2),""))</f>
        <v/>
      </c>
      <c r="X208" s="28">
        <f>IFERROR(IF(A208="","",IF(COUNTIF($A$6:$A$305,A208)&gt;1,"Duplicate Move ID",IF(OR(B208="",C208="",D208="",E208="",F208="",G208="",H208="",I208="",L208=""),"Missing Required Input",IF(OR(COUNTIF('Assets'!$K$5:$K$104,H208)=0,COUNTIF('Assets'!$K$5:$K$104,I208)=0),"Unknown Location",IF(H208=I208,"Origin Equals Destination",IF(AND(OR(L208="Assigned",L208="In Progress",L208="Held",L208="Completed"),OR(J208="",K208="",M208="")),"Missing Assignment Details",IF(AND(OR(L208="In Progress",L208="Held",L208="Completed"),N208=""),"Missing Start Time",IF(AND(L208="Completed",O208=""),"Missing Completion Time",IF(AND(M208&lt;&gt;"",B208&lt;&gt;"",M208&lt;B208),"Check Assigned Time",IF(AND(N208&lt;&gt;"",M208&lt;&gt;"",N208&lt;M208),"Check Start Time",IF(AND(O208&lt;&gt;"",N208&lt;&gt;"",O208&lt;N208),"Check Completion Time",IF(AND(L208="Held",OR(U208="",U208="None")),"Missing Delay Reason",IF(OR(AND(J208&lt;&gt;"",COUNTIF('Assets'!$F$5:$F$104,J208)=0),AND(K208&lt;&gt;"",COUNTIF('Assets'!$A$5:$A$104,K208)=0)),"Unknown Resource","OK")))))))))))))),"Check Formula")</f>
        <v/>
      </c>
    </row>
    <row r="209" ht="22" customHeight="1">
      <c r="A209" s="30" t="n"/>
      <c r="B209" s="55" t="n"/>
      <c r="C209" s="32" t="n"/>
      <c r="D209" s="32" t="n"/>
      <c r="E209" s="30" t="n"/>
      <c r="F209" s="32" t="n"/>
      <c r="G209" s="32" t="n"/>
      <c r="H209" s="32" t="n"/>
      <c r="I209" s="32" t="n"/>
      <c r="J209" s="32" t="n"/>
      <c r="K209" s="32" t="n"/>
      <c r="L209" s="32" t="n"/>
      <c r="M209" s="55" t="n"/>
      <c r="N209" s="55" t="n"/>
      <c r="O209" s="55" t="n"/>
      <c r="P209" s="33">
        <f>IF(OR(A209="",B209=""),"",IF(M209&lt;&gt;"",IFERROR(ROUND((M209-B209)*1440,0),""),IF(OR(L209="Requested",L209="Assigned",L209="In Progress",L209="Held"),IFERROR(ROUND((NOW()-B209)*1440,0),""),"")))</f>
        <v/>
      </c>
      <c r="Q209" s="33">
        <f>IF(OR(A209="",N209=""),"",IF(O209&lt;&gt;"",IFERROR(ROUND((O209-N209)*1440,0),""),IF(OR(L209="In Progress",L209="Held"),IFERROR(ROUND((NOW()-N209)*1440,0),""),"")))</f>
        <v/>
      </c>
      <c r="R209" s="33">
        <f>IF(OR(A209="",B209=""),"",IF(O209&lt;&gt;"",IFERROR(ROUND((O209-B209)*1440,0),""),IF(L209="Canceled","",IF(OR(L209="Requested",L209="Assigned",L209="In Progress",L209="Held"),IFERROR(ROUND((NOW()-B209)*1440,0),""),""))))</f>
        <v/>
      </c>
      <c r="S209" s="33">
        <f>IF(A209="","",IFERROR(VLOOKUP(C209,'Settings'!$A$11:$B$14,2,FALSE),""))</f>
        <v/>
      </c>
      <c r="T209" s="34">
        <f>IF(A209="","",IF(L209="Canceled","N/A",IF(OR(L209="",R209="",S209=""),"",IF(R209&lt;=S209,IF(L209="Completed","Met","Open - On Track"),IF(L209="Completed","Missed","Open - Overdue")))))</f>
        <v/>
      </c>
      <c r="U209" s="32" t="n"/>
      <c r="V209" s="32" t="n"/>
      <c r="W209" s="56">
        <f>IF(OR(A209="",Q209=""),"",IFERROR(ROUND(Q209/60*'Settings'!$B$4,2),""))</f>
        <v/>
      </c>
      <c r="X209" s="34">
        <f>IFERROR(IF(A209="","",IF(COUNTIF($A$6:$A$305,A209)&gt;1,"Duplicate Move ID",IF(OR(B209="",C209="",D209="",E209="",F209="",G209="",H209="",I209="",L209=""),"Missing Required Input",IF(OR(COUNTIF('Assets'!$K$5:$K$104,H209)=0,COUNTIF('Assets'!$K$5:$K$104,I209)=0),"Unknown Location",IF(H209=I209,"Origin Equals Destination",IF(AND(OR(L209="Assigned",L209="In Progress",L209="Held",L209="Completed"),OR(J209="",K209="",M209="")),"Missing Assignment Details",IF(AND(OR(L209="In Progress",L209="Held",L209="Completed"),N209=""),"Missing Start Time",IF(AND(L209="Completed",O209=""),"Missing Completion Time",IF(AND(M209&lt;&gt;"",B209&lt;&gt;"",M209&lt;B209),"Check Assigned Time",IF(AND(N209&lt;&gt;"",M209&lt;&gt;"",N209&lt;M209),"Check Start Time",IF(AND(O209&lt;&gt;"",N209&lt;&gt;"",O209&lt;N209),"Check Completion Time",IF(AND(L209="Held",OR(U209="",U209="None")),"Missing Delay Reason",IF(OR(AND(J209&lt;&gt;"",COUNTIF('Assets'!$F$5:$F$104,J209)=0),AND(K209&lt;&gt;"",COUNTIF('Assets'!$A$5:$A$104,K209)=0)),"Unknown Resource","OK")))))))))))))),"Check Formula")</f>
        <v/>
      </c>
    </row>
    <row r="210" ht="22" customHeight="1">
      <c r="A210" s="24" t="n"/>
      <c r="B210" s="53" t="n"/>
      <c r="C210" s="26" t="n"/>
      <c r="D210" s="26" t="n"/>
      <c r="E210" s="24" t="n"/>
      <c r="F210" s="26" t="n"/>
      <c r="G210" s="26" t="n"/>
      <c r="H210" s="26" t="n"/>
      <c r="I210" s="26" t="n"/>
      <c r="J210" s="26" t="n"/>
      <c r="K210" s="26" t="n"/>
      <c r="L210" s="26" t="n"/>
      <c r="M210" s="53" t="n"/>
      <c r="N210" s="53" t="n"/>
      <c r="O210" s="53" t="n"/>
      <c r="P210" s="27">
        <f>IF(OR(A210="",B210=""),"",IF(M210&lt;&gt;"",IFERROR(ROUND((M210-B210)*1440,0),""),IF(OR(L210="Requested",L210="Assigned",L210="In Progress",L210="Held"),IFERROR(ROUND((NOW()-B210)*1440,0),""),"")))</f>
        <v/>
      </c>
      <c r="Q210" s="27">
        <f>IF(OR(A210="",N210=""),"",IF(O210&lt;&gt;"",IFERROR(ROUND((O210-N210)*1440,0),""),IF(OR(L210="In Progress",L210="Held"),IFERROR(ROUND((NOW()-N210)*1440,0),""),"")))</f>
        <v/>
      </c>
      <c r="R210" s="27">
        <f>IF(OR(A210="",B210=""),"",IF(O210&lt;&gt;"",IFERROR(ROUND((O210-B210)*1440,0),""),IF(L210="Canceled","",IF(OR(L210="Requested",L210="Assigned",L210="In Progress",L210="Held"),IFERROR(ROUND((NOW()-B210)*1440,0),""),""))))</f>
        <v/>
      </c>
      <c r="S210" s="27">
        <f>IF(A210="","",IFERROR(VLOOKUP(C210,'Settings'!$A$11:$B$14,2,FALSE),""))</f>
        <v/>
      </c>
      <c r="T210" s="28">
        <f>IF(A210="","",IF(L210="Canceled","N/A",IF(OR(L210="",R210="",S210=""),"",IF(R210&lt;=S210,IF(L210="Completed","Met","Open - On Track"),IF(L210="Completed","Missed","Open - Overdue")))))</f>
        <v/>
      </c>
      <c r="U210" s="26" t="n"/>
      <c r="V210" s="26" t="n"/>
      <c r="W210" s="54">
        <f>IF(OR(A210="",Q210=""),"",IFERROR(ROUND(Q210/60*'Settings'!$B$4,2),""))</f>
        <v/>
      </c>
      <c r="X210" s="28">
        <f>IFERROR(IF(A210="","",IF(COUNTIF($A$6:$A$305,A210)&gt;1,"Duplicate Move ID",IF(OR(B210="",C210="",D210="",E210="",F210="",G210="",H210="",I210="",L210=""),"Missing Required Input",IF(OR(COUNTIF('Assets'!$K$5:$K$104,H210)=0,COUNTIF('Assets'!$K$5:$K$104,I210)=0),"Unknown Location",IF(H210=I210,"Origin Equals Destination",IF(AND(OR(L210="Assigned",L210="In Progress",L210="Held",L210="Completed"),OR(J210="",K210="",M210="")),"Missing Assignment Details",IF(AND(OR(L210="In Progress",L210="Held",L210="Completed"),N210=""),"Missing Start Time",IF(AND(L210="Completed",O210=""),"Missing Completion Time",IF(AND(M210&lt;&gt;"",B210&lt;&gt;"",M210&lt;B210),"Check Assigned Time",IF(AND(N210&lt;&gt;"",M210&lt;&gt;"",N210&lt;M210),"Check Start Time",IF(AND(O210&lt;&gt;"",N210&lt;&gt;"",O210&lt;N210),"Check Completion Time",IF(AND(L210="Held",OR(U210="",U210="None")),"Missing Delay Reason",IF(OR(AND(J210&lt;&gt;"",COUNTIF('Assets'!$F$5:$F$104,J210)=0),AND(K210&lt;&gt;"",COUNTIF('Assets'!$A$5:$A$104,K210)=0)),"Unknown Resource","OK")))))))))))))),"Check Formula")</f>
        <v/>
      </c>
    </row>
    <row r="211" ht="22" customHeight="1">
      <c r="A211" s="30" t="n"/>
      <c r="B211" s="55" t="n"/>
      <c r="C211" s="32" t="n"/>
      <c r="D211" s="32" t="n"/>
      <c r="E211" s="30" t="n"/>
      <c r="F211" s="32" t="n"/>
      <c r="G211" s="32" t="n"/>
      <c r="H211" s="32" t="n"/>
      <c r="I211" s="32" t="n"/>
      <c r="J211" s="32" t="n"/>
      <c r="K211" s="32" t="n"/>
      <c r="L211" s="32" t="n"/>
      <c r="M211" s="55" t="n"/>
      <c r="N211" s="55" t="n"/>
      <c r="O211" s="55" t="n"/>
      <c r="P211" s="33">
        <f>IF(OR(A211="",B211=""),"",IF(M211&lt;&gt;"",IFERROR(ROUND((M211-B211)*1440,0),""),IF(OR(L211="Requested",L211="Assigned",L211="In Progress",L211="Held"),IFERROR(ROUND((NOW()-B211)*1440,0),""),"")))</f>
        <v/>
      </c>
      <c r="Q211" s="33">
        <f>IF(OR(A211="",N211=""),"",IF(O211&lt;&gt;"",IFERROR(ROUND((O211-N211)*1440,0),""),IF(OR(L211="In Progress",L211="Held"),IFERROR(ROUND((NOW()-N211)*1440,0),""),"")))</f>
        <v/>
      </c>
      <c r="R211" s="33">
        <f>IF(OR(A211="",B211=""),"",IF(O211&lt;&gt;"",IFERROR(ROUND((O211-B211)*1440,0),""),IF(L211="Canceled","",IF(OR(L211="Requested",L211="Assigned",L211="In Progress",L211="Held"),IFERROR(ROUND((NOW()-B211)*1440,0),""),""))))</f>
        <v/>
      </c>
      <c r="S211" s="33">
        <f>IF(A211="","",IFERROR(VLOOKUP(C211,'Settings'!$A$11:$B$14,2,FALSE),""))</f>
        <v/>
      </c>
      <c r="T211" s="34">
        <f>IF(A211="","",IF(L211="Canceled","N/A",IF(OR(L211="",R211="",S211=""),"",IF(R211&lt;=S211,IF(L211="Completed","Met","Open - On Track"),IF(L211="Completed","Missed","Open - Overdue")))))</f>
        <v/>
      </c>
      <c r="U211" s="32" t="n"/>
      <c r="V211" s="32" t="n"/>
      <c r="W211" s="56">
        <f>IF(OR(A211="",Q211=""),"",IFERROR(ROUND(Q211/60*'Settings'!$B$4,2),""))</f>
        <v/>
      </c>
      <c r="X211" s="34">
        <f>IFERROR(IF(A211="","",IF(COUNTIF($A$6:$A$305,A211)&gt;1,"Duplicate Move ID",IF(OR(B211="",C211="",D211="",E211="",F211="",G211="",H211="",I211="",L211=""),"Missing Required Input",IF(OR(COUNTIF('Assets'!$K$5:$K$104,H211)=0,COUNTIF('Assets'!$K$5:$K$104,I211)=0),"Unknown Location",IF(H211=I211,"Origin Equals Destination",IF(AND(OR(L211="Assigned",L211="In Progress",L211="Held",L211="Completed"),OR(J211="",K211="",M211="")),"Missing Assignment Details",IF(AND(OR(L211="In Progress",L211="Held",L211="Completed"),N211=""),"Missing Start Time",IF(AND(L211="Completed",O211=""),"Missing Completion Time",IF(AND(M211&lt;&gt;"",B211&lt;&gt;"",M211&lt;B211),"Check Assigned Time",IF(AND(N211&lt;&gt;"",M211&lt;&gt;"",N211&lt;M211),"Check Start Time",IF(AND(O211&lt;&gt;"",N211&lt;&gt;"",O211&lt;N211),"Check Completion Time",IF(AND(L211="Held",OR(U211="",U211="None")),"Missing Delay Reason",IF(OR(AND(J211&lt;&gt;"",COUNTIF('Assets'!$F$5:$F$104,J211)=0),AND(K211&lt;&gt;"",COUNTIF('Assets'!$A$5:$A$104,K211)=0)),"Unknown Resource","OK")))))))))))))),"Check Formula")</f>
        <v/>
      </c>
    </row>
    <row r="212" ht="22" customHeight="1">
      <c r="A212" s="24" t="n"/>
      <c r="B212" s="53" t="n"/>
      <c r="C212" s="26" t="n"/>
      <c r="D212" s="26" t="n"/>
      <c r="E212" s="24" t="n"/>
      <c r="F212" s="26" t="n"/>
      <c r="G212" s="26" t="n"/>
      <c r="H212" s="26" t="n"/>
      <c r="I212" s="26" t="n"/>
      <c r="J212" s="26" t="n"/>
      <c r="K212" s="26" t="n"/>
      <c r="L212" s="26" t="n"/>
      <c r="M212" s="53" t="n"/>
      <c r="N212" s="53" t="n"/>
      <c r="O212" s="53" t="n"/>
      <c r="P212" s="27">
        <f>IF(OR(A212="",B212=""),"",IF(M212&lt;&gt;"",IFERROR(ROUND((M212-B212)*1440,0),""),IF(OR(L212="Requested",L212="Assigned",L212="In Progress",L212="Held"),IFERROR(ROUND((NOW()-B212)*1440,0),""),"")))</f>
        <v/>
      </c>
      <c r="Q212" s="27">
        <f>IF(OR(A212="",N212=""),"",IF(O212&lt;&gt;"",IFERROR(ROUND((O212-N212)*1440,0),""),IF(OR(L212="In Progress",L212="Held"),IFERROR(ROUND((NOW()-N212)*1440,0),""),"")))</f>
        <v/>
      </c>
      <c r="R212" s="27">
        <f>IF(OR(A212="",B212=""),"",IF(O212&lt;&gt;"",IFERROR(ROUND((O212-B212)*1440,0),""),IF(L212="Canceled","",IF(OR(L212="Requested",L212="Assigned",L212="In Progress",L212="Held"),IFERROR(ROUND((NOW()-B212)*1440,0),""),""))))</f>
        <v/>
      </c>
      <c r="S212" s="27">
        <f>IF(A212="","",IFERROR(VLOOKUP(C212,'Settings'!$A$11:$B$14,2,FALSE),""))</f>
        <v/>
      </c>
      <c r="T212" s="28">
        <f>IF(A212="","",IF(L212="Canceled","N/A",IF(OR(L212="",R212="",S212=""),"",IF(R212&lt;=S212,IF(L212="Completed","Met","Open - On Track"),IF(L212="Completed","Missed","Open - Overdue")))))</f>
        <v/>
      </c>
      <c r="U212" s="26" t="n"/>
      <c r="V212" s="26" t="n"/>
      <c r="W212" s="54">
        <f>IF(OR(A212="",Q212=""),"",IFERROR(ROUND(Q212/60*'Settings'!$B$4,2),""))</f>
        <v/>
      </c>
      <c r="X212" s="28">
        <f>IFERROR(IF(A212="","",IF(COUNTIF($A$6:$A$305,A212)&gt;1,"Duplicate Move ID",IF(OR(B212="",C212="",D212="",E212="",F212="",G212="",H212="",I212="",L212=""),"Missing Required Input",IF(OR(COUNTIF('Assets'!$K$5:$K$104,H212)=0,COUNTIF('Assets'!$K$5:$K$104,I212)=0),"Unknown Location",IF(H212=I212,"Origin Equals Destination",IF(AND(OR(L212="Assigned",L212="In Progress",L212="Held",L212="Completed"),OR(J212="",K212="",M212="")),"Missing Assignment Details",IF(AND(OR(L212="In Progress",L212="Held",L212="Completed"),N212=""),"Missing Start Time",IF(AND(L212="Completed",O212=""),"Missing Completion Time",IF(AND(M212&lt;&gt;"",B212&lt;&gt;"",M212&lt;B212),"Check Assigned Time",IF(AND(N212&lt;&gt;"",M212&lt;&gt;"",N212&lt;M212),"Check Start Time",IF(AND(O212&lt;&gt;"",N212&lt;&gt;"",O212&lt;N212),"Check Completion Time",IF(AND(L212="Held",OR(U212="",U212="None")),"Missing Delay Reason",IF(OR(AND(J212&lt;&gt;"",COUNTIF('Assets'!$F$5:$F$104,J212)=0),AND(K212&lt;&gt;"",COUNTIF('Assets'!$A$5:$A$104,K212)=0)),"Unknown Resource","OK")))))))))))))),"Check Formula")</f>
        <v/>
      </c>
    </row>
    <row r="213" ht="22" customHeight="1">
      <c r="A213" s="30" t="n"/>
      <c r="B213" s="55" t="n"/>
      <c r="C213" s="32" t="n"/>
      <c r="D213" s="32" t="n"/>
      <c r="E213" s="30" t="n"/>
      <c r="F213" s="32" t="n"/>
      <c r="G213" s="32" t="n"/>
      <c r="H213" s="32" t="n"/>
      <c r="I213" s="32" t="n"/>
      <c r="J213" s="32" t="n"/>
      <c r="K213" s="32" t="n"/>
      <c r="L213" s="32" t="n"/>
      <c r="M213" s="55" t="n"/>
      <c r="N213" s="55" t="n"/>
      <c r="O213" s="55" t="n"/>
      <c r="P213" s="33">
        <f>IF(OR(A213="",B213=""),"",IF(M213&lt;&gt;"",IFERROR(ROUND((M213-B213)*1440,0),""),IF(OR(L213="Requested",L213="Assigned",L213="In Progress",L213="Held"),IFERROR(ROUND((NOW()-B213)*1440,0),""),"")))</f>
        <v/>
      </c>
      <c r="Q213" s="33">
        <f>IF(OR(A213="",N213=""),"",IF(O213&lt;&gt;"",IFERROR(ROUND((O213-N213)*1440,0),""),IF(OR(L213="In Progress",L213="Held"),IFERROR(ROUND((NOW()-N213)*1440,0),""),"")))</f>
        <v/>
      </c>
      <c r="R213" s="33">
        <f>IF(OR(A213="",B213=""),"",IF(O213&lt;&gt;"",IFERROR(ROUND((O213-B213)*1440,0),""),IF(L213="Canceled","",IF(OR(L213="Requested",L213="Assigned",L213="In Progress",L213="Held"),IFERROR(ROUND((NOW()-B213)*1440,0),""),""))))</f>
        <v/>
      </c>
      <c r="S213" s="33">
        <f>IF(A213="","",IFERROR(VLOOKUP(C213,'Settings'!$A$11:$B$14,2,FALSE),""))</f>
        <v/>
      </c>
      <c r="T213" s="34">
        <f>IF(A213="","",IF(L213="Canceled","N/A",IF(OR(L213="",R213="",S213=""),"",IF(R213&lt;=S213,IF(L213="Completed","Met","Open - On Track"),IF(L213="Completed","Missed","Open - Overdue")))))</f>
        <v/>
      </c>
      <c r="U213" s="32" t="n"/>
      <c r="V213" s="32" t="n"/>
      <c r="W213" s="56">
        <f>IF(OR(A213="",Q213=""),"",IFERROR(ROUND(Q213/60*'Settings'!$B$4,2),""))</f>
        <v/>
      </c>
      <c r="X213" s="34">
        <f>IFERROR(IF(A213="","",IF(COUNTIF($A$6:$A$305,A213)&gt;1,"Duplicate Move ID",IF(OR(B213="",C213="",D213="",E213="",F213="",G213="",H213="",I213="",L213=""),"Missing Required Input",IF(OR(COUNTIF('Assets'!$K$5:$K$104,H213)=0,COUNTIF('Assets'!$K$5:$K$104,I213)=0),"Unknown Location",IF(H213=I213,"Origin Equals Destination",IF(AND(OR(L213="Assigned",L213="In Progress",L213="Held",L213="Completed"),OR(J213="",K213="",M213="")),"Missing Assignment Details",IF(AND(OR(L213="In Progress",L213="Held",L213="Completed"),N213=""),"Missing Start Time",IF(AND(L213="Completed",O213=""),"Missing Completion Time",IF(AND(M213&lt;&gt;"",B213&lt;&gt;"",M213&lt;B213),"Check Assigned Time",IF(AND(N213&lt;&gt;"",M213&lt;&gt;"",N213&lt;M213),"Check Start Time",IF(AND(O213&lt;&gt;"",N213&lt;&gt;"",O213&lt;N213),"Check Completion Time",IF(AND(L213="Held",OR(U213="",U213="None")),"Missing Delay Reason",IF(OR(AND(J213&lt;&gt;"",COUNTIF('Assets'!$F$5:$F$104,J213)=0),AND(K213&lt;&gt;"",COUNTIF('Assets'!$A$5:$A$104,K213)=0)),"Unknown Resource","OK")))))))))))))),"Check Formula")</f>
        <v/>
      </c>
    </row>
    <row r="214" ht="22" customHeight="1">
      <c r="A214" s="24" t="n"/>
      <c r="B214" s="53" t="n"/>
      <c r="C214" s="26" t="n"/>
      <c r="D214" s="26" t="n"/>
      <c r="E214" s="24" t="n"/>
      <c r="F214" s="26" t="n"/>
      <c r="G214" s="26" t="n"/>
      <c r="H214" s="26" t="n"/>
      <c r="I214" s="26" t="n"/>
      <c r="J214" s="26" t="n"/>
      <c r="K214" s="26" t="n"/>
      <c r="L214" s="26" t="n"/>
      <c r="M214" s="53" t="n"/>
      <c r="N214" s="53" t="n"/>
      <c r="O214" s="53" t="n"/>
      <c r="P214" s="27">
        <f>IF(OR(A214="",B214=""),"",IF(M214&lt;&gt;"",IFERROR(ROUND((M214-B214)*1440,0),""),IF(OR(L214="Requested",L214="Assigned",L214="In Progress",L214="Held"),IFERROR(ROUND((NOW()-B214)*1440,0),""),"")))</f>
        <v/>
      </c>
      <c r="Q214" s="27">
        <f>IF(OR(A214="",N214=""),"",IF(O214&lt;&gt;"",IFERROR(ROUND((O214-N214)*1440,0),""),IF(OR(L214="In Progress",L214="Held"),IFERROR(ROUND((NOW()-N214)*1440,0),""),"")))</f>
        <v/>
      </c>
      <c r="R214" s="27">
        <f>IF(OR(A214="",B214=""),"",IF(O214&lt;&gt;"",IFERROR(ROUND((O214-B214)*1440,0),""),IF(L214="Canceled","",IF(OR(L214="Requested",L214="Assigned",L214="In Progress",L214="Held"),IFERROR(ROUND((NOW()-B214)*1440,0),""),""))))</f>
        <v/>
      </c>
      <c r="S214" s="27">
        <f>IF(A214="","",IFERROR(VLOOKUP(C214,'Settings'!$A$11:$B$14,2,FALSE),""))</f>
        <v/>
      </c>
      <c r="T214" s="28">
        <f>IF(A214="","",IF(L214="Canceled","N/A",IF(OR(L214="",R214="",S214=""),"",IF(R214&lt;=S214,IF(L214="Completed","Met","Open - On Track"),IF(L214="Completed","Missed","Open - Overdue")))))</f>
        <v/>
      </c>
      <c r="U214" s="26" t="n"/>
      <c r="V214" s="26" t="n"/>
      <c r="W214" s="54">
        <f>IF(OR(A214="",Q214=""),"",IFERROR(ROUND(Q214/60*'Settings'!$B$4,2),""))</f>
        <v/>
      </c>
      <c r="X214" s="28">
        <f>IFERROR(IF(A214="","",IF(COUNTIF($A$6:$A$305,A214)&gt;1,"Duplicate Move ID",IF(OR(B214="",C214="",D214="",E214="",F214="",G214="",H214="",I214="",L214=""),"Missing Required Input",IF(OR(COUNTIF('Assets'!$K$5:$K$104,H214)=0,COUNTIF('Assets'!$K$5:$K$104,I214)=0),"Unknown Location",IF(H214=I214,"Origin Equals Destination",IF(AND(OR(L214="Assigned",L214="In Progress",L214="Held",L214="Completed"),OR(J214="",K214="",M214="")),"Missing Assignment Details",IF(AND(OR(L214="In Progress",L214="Held",L214="Completed"),N214=""),"Missing Start Time",IF(AND(L214="Completed",O214=""),"Missing Completion Time",IF(AND(M214&lt;&gt;"",B214&lt;&gt;"",M214&lt;B214),"Check Assigned Time",IF(AND(N214&lt;&gt;"",M214&lt;&gt;"",N214&lt;M214),"Check Start Time",IF(AND(O214&lt;&gt;"",N214&lt;&gt;"",O214&lt;N214),"Check Completion Time",IF(AND(L214="Held",OR(U214="",U214="None")),"Missing Delay Reason",IF(OR(AND(J214&lt;&gt;"",COUNTIF('Assets'!$F$5:$F$104,J214)=0),AND(K214&lt;&gt;"",COUNTIF('Assets'!$A$5:$A$104,K214)=0)),"Unknown Resource","OK")))))))))))))),"Check Formula")</f>
        <v/>
      </c>
    </row>
    <row r="215" ht="22" customHeight="1">
      <c r="A215" s="30" t="n"/>
      <c r="B215" s="55" t="n"/>
      <c r="C215" s="32" t="n"/>
      <c r="D215" s="32" t="n"/>
      <c r="E215" s="30" t="n"/>
      <c r="F215" s="32" t="n"/>
      <c r="G215" s="32" t="n"/>
      <c r="H215" s="32" t="n"/>
      <c r="I215" s="32" t="n"/>
      <c r="J215" s="32" t="n"/>
      <c r="K215" s="32" t="n"/>
      <c r="L215" s="32" t="n"/>
      <c r="M215" s="55" t="n"/>
      <c r="N215" s="55" t="n"/>
      <c r="O215" s="55" t="n"/>
      <c r="P215" s="33">
        <f>IF(OR(A215="",B215=""),"",IF(M215&lt;&gt;"",IFERROR(ROUND((M215-B215)*1440,0),""),IF(OR(L215="Requested",L215="Assigned",L215="In Progress",L215="Held"),IFERROR(ROUND((NOW()-B215)*1440,0),""),"")))</f>
        <v/>
      </c>
      <c r="Q215" s="33">
        <f>IF(OR(A215="",N215=""),"",IF(O215&lt;&gt;"",IFERROR(ROUND((O215-N215)*1440,0),""),IF(OR(L215="In Progress",L215="Held"),IFERROR(ROUND((NOW()-N215)*1440,0),""),"")))</f>
        <v/>
      </c>
      <c r="R215" s="33">
        <f>IF(OR(A215="",B215=""),"",IF(O215&lt;&gt;"",IFERROR(ROUND((O215-B215)*1440,0),""),IF(L215="Canceled","",IF(OR(L215="Requested",L215="Assigned",L215="In Progress",L215="Held"),IFERROR(ROUND((NOW()-B215)*1440,0),""),""))))</f>
        <v/>
      </c>
      <c r="S215" s="33">
        <f>IF(A215="","",IFERROR(VLOOKUP(C215,'Settings'!$A$11:$B$14,2,FALSE),""))</f>
        <v/>
      </c>
      <c r="T215" s="34">
        <f>IF(A215="","",IF(L215="Canceled","N/A",IF(OR(L215="",R215="",S215=""),"",IF(R215&lt;=S215,IF(L215="Completed","Met","Open - On Track"),IF(L215="Completed","Missed","Open - Overdue")))))</f>
        <v/>
      </c>
      <c r="U215" s="32" t="n"/>
      <c r="V215" s="32" t="n"/>
      <c r="W215" s="56">
        <f>IF(OR(A215="",Q215=""),"",IFERROR(ROUND(Q215/60*'Settings'!$B$4,2),""))</f>
        <v/>
      </c>
      <c r="X215" s="34">
        <f>IFERROR(IF(A215="","",IF(COUNTIF($A$6:$A$305,A215)&gt;1,"Duplicate Move ID",IF(OR(B215="",C215="",D215="",E215="",F215="",G215="",H215="",I215="",L215=""),"Missing Required Input",IF(OR(COUNTIF('Assets'!$K$5:$K$104,H215)=0,COUNTIF('Assets'!$K$5:$K$104,I215)=0),"Unknown Location",IF(H215=I215,"Origin Equals Destination",IF(AND(OR(L215="Assigned",L215="In Progress",L215="Held",L215="Completed"),OR(J215="",K215="",M215="")),"Missing Assignment Details",IF(AND(OR(L215="In Progress",L215="Held",L215="Completed"),N215=""),"Missing Start Time",IF(AND(L215="Completed",O215=""),"Missing Completion Time",IF(AND(M215&lt;&gt;"",B215&lt;&gt;"",M215&lt;B215),"Check Assigned Time",IF(AND(N215&lt;&gt;"",M215&lt;&gt;"",N215&lt;M215),"Check Start Time",IF(AND(O215&lt;&gt;"",N215&lt;&gt;"",O215&lt;N215),"Check Completion Time",IF(AND(L215="Held",OR(U215="",U215="None")),"Missing Delay Reason",IF(OR(AND(J215&lt;&gt;"",COUNTIF('Assets'!$F$5:$F$104,J215)=0),AND(K215&lt;&gt;"",COUNTIF('Assets'!$A$5:$A$104,K215)=0)),"Unknown Resource","OK")))))))))))))),"Check Formula")</f>
        <v/>
      </c>
    </row>
    <row r="216" ht="22" customHeight="1">
      <c r="A216" s="24" t="n"/>
      <c r="B216" s="53" t="n"/>
      <c r="C216" s="26" t="n"/>
      <c r="D216" s="26" t="n"/>
      <c r="E216" s="24" t="n"/>
      <c r="F216" s="26" t="n"/>
      <c r="G216" s="26" t="n"/>
      <c r="H216" s="26" t="n"/>
      <c r="I216" s="26" t="n"/>
      <c r="J216" s="26" t="n"/>
      <c r="K216" s="26" t="n"/>
      <c r="L216" s="26" t="n"/>
      <c r="M216" s="53" t="n"/>
      <c r="N216" s="53" t="n"/>
      <c r="O216" s="53" t="n"/>
      <c r="P216" s="27">
        <f>IF(OR(A216="",B216=""),"",IF(M216&lt;&gt;"",IFERROR(ROUND((M216-B216)*1440,0),""),IF(OR(L216="Requested",L216="Assigned",L216="In Progress",L216="Held"),IFERROR(ROUND((NOW()-B216)*1440,0),""),"")))</f>
        <v/>
      </c>
      <c r="Q216" s="27">
        <f>IF(OR(A216="",N216=""),"",IF(O216&lt;&gt;"",IFERROR(ROUND((O216-N216)*1440,0),""),IF(OR(L216="In Progress",L216="Held"),IFERROR(ROUND((NOW()-N216)*1440,0),""),"")))</f>
        <v/>
      </c>
      <c r="R216" s="27">
        <f>IF(OR(A216="",B216=""),"",IF(O216&lt;&gt;"",IFERROR(ROUND((O216-B216)*1440,0),""),IF(L216="Canceled","",IF(OR(L216="Requested",L216="Assigned",L216="In Progress",L216="Held"),IFERROR(ROUND((NOW()-B216)*1440,0),""),""))))</f>
        <v/>
      </c>
      <c r="S216" s="27">
        <f>IF(A216="","",IFERROR(VLOOKUP(C216,'Settings'!$A$11:$B$14,2,FALSE),""))</f>
        <v/>
      </c>
      <c r="T216" s="28">
        <f>IF(A216="","",IF(L216="Canceled","N/A",IF(OR(L216="",R216="",S216=""),"",IF(R216&lt;=S216,IF(L216="Completed","Met","Open - On Track"),IF(L216="Completed","Missed","Open - Overdue")))))</f>
        <v/>
      </c>
      <c r="U216" s="26" t="n"/>
      <c r="V216" s="26" t="n"/>
      <c r="W216" s="54">
        <f>IF(OR(A216="",Q216=""),"",IFERROR(ROUND(Q216/60*'Settings'!$B$4,2),""))</f>
        <v/>
      </c>
      <c r="X216" s="28">
        <f>IFERROR(IF(A216="","",IF(COUNTIF($A$6:$A$305,A216)&gt;1,"Duplicate Move ID",IF(OR(B216="",C216="",D216="",E216="",F216="",G216="",H216="",I216="",L216=""),"Missing Required Input",IF(OR(COUNTIF('Assets'!$K$5:$K$104,H216)=0,COUNTIF('Assets'!$K$5:$K$104,I216)=0),"Unknown Location",IF(H216=I216,"Origin Equals Destination",IF(AND(OR(L216="Assigned",L216="In Progress",L216="Held",L216="Completed"),OR(J216="",K216="",M216="")),"Missing Assignment Details",IF(AND(OR(L216="In Progress",L216="Held",L216="Completed"),N216=""),"Missing Start Time",IF(AND(L216="Completed",O216=""),"Missing Completion Time",IF(AND(M216&lt;&gt;"",B216&lt;&gt;"",M216&lt;B216),"Check Assigned Time",IF(AND(N216&lt;&gt;"",M216&lt;&gt;"",N216&lt;M216),"Check Start Time",IF(AND(O216&lt;&gt;"",N216&lt;&gt;"",O216&lt;N216),"Check Completion Time",IF(AND(L216="Held",OR(U216="",U216="None")),"Missing Delay Reason",IF(OR(AND(J216&lt;&gt;"",COUNTIF('Assets'!$F$5:$F$104,J216)=0),AND(K216&lt;&gt;"",COUNTIF('Assets'!$A$5:$A$104,K216)=0)),"Unknown Resource","OK")))))))))))))),"Check Formula")</f>
        <v/>
      </c>
    </row>
    <row r="217" ht="22" customHeight="1">
      <c r="A217" s="30" t="n"/>
      <c r="B217" s="55" t="n"/>
      <c r="C217" s="32" t="n"/>
      <c r="D217" s="32" t="n"/>
      <c r="E217" s="30" t="n"/>
      <c r="F217" s="32" t="n"/>
      <c r="G217" s="32" t="n"/>
      <c r="H217" s="32" t="n"/>
      <c r="I217" s="32" t="n"/>
      <c r="J217" s="32" t="n"/>
      <c r="K217" s="32" t="n"/>
      <c r="L217" s="32" t="n"/>
      <c r="M217" s="55" t="n"/>
      <c r="N217" s="55" t="n"/>
      <c r="O217" s="55" t="n"/>
      <c r="P217" s="33">
        <f>IF(OR(A217="",B217=""),"",IF(M217&lt;&gt;"",IFERROR(ROUND((M217-B217)*1440,0),""),IF(OR(L217="Requested",L217="Assigned",L217="In Progress",L217="Held"),IFERROR(ROUND((NOW()-B217)*1440,0),""),"")))</f>
        <v/>
      </c>
      <c r="Q217" s="33">
        <f>IF(OR(A217="",N217=""),"",IF(O217&lt;&gt;"",IFERROR(ROUND((O217-N217)*1440,0),""),IF(OR(L217="In Progress",L217="Held"),IFERROR(ROUND((NOW()-N217)*1440,0),""),"")))</f>
        <v/>
      </c>
      <c r="R217" s="33">
        <f>IF(OR(A217="",B217=""),"",IF(O217&lt;&gt;"",IFERROR(ROUND((O217-B217)*1440,0),""),IF(L217="Canceled","",IF(OR(L217="Requested",L217="Assigned",L217="In Progress",L217="Held"),IFERROR(ROUND((NOW()-B217)*1440,0),""),""))))</f>
        <v/>
      </c>
      <c r="S217" s="33">
        <f>IF(A217="","",IFERROR(VLOOKUP(C217,'Settings'!$A$11:$B$14,2,FALSE),""))</f>
        <v/>
      </c>
      <c r="T217" s="34">
        <f>IF(A217="","",IF(L217="Canceled","N/A",IF(OR(L217="",R217="",S217=""),"",IF(R217&lt;=S217,IF(L217="Completed","Met","Open - On Track"),IF(L217="Completed","Missed","Open - Overdue")))))</f>
        <v/>
      </c>
      <c r="U217" s="32" t="n"/>
      <c r="V217" s="32" t="n"/>
      <c r="W217" s="56">
        <f>IF(OR(A217="",Q217=""),"",IFERROR(ROUND(Q217/60*'Settings'!$B$4,2),""))</f>
        <v/>
      </c>
      <c r="X217" s="34">
        <f>IFERROR(IF(A217="","",IF(COUNTIF($A$6:$A$305,A217)&gt;1,"Duplicate Move ID",IF(OR(B217="",C217="",D217="",E217="",F217="",G217="",H217="",I217="",L217=""),"Missing Required Input",IF(OR(COUNTIF('Assets'!$K$5:$K$104,H217)=0,COUNTIF('Assets'!$K$5:$K$104,I217)=0),"Unknown Location",IF(H217=I217,"Origin Equals Destination",IF(AND(OR(L217="Assigned",L217="In Progress",L217="Held",L217="Completed"),OR(J217="",K217="",M217="")),"Missing Assignment Details",IF(AND(OR(L217="In Progress",L217="Held",L217="Completed"),N217=""),"Missing Start Time",IF(AND(L217="Completed",O217=""),"Missing Completion Time",IF(AND(M217&lt;&gt;"",B217&lt;&gt;"",M217&lt;B217),"Check Assigned Time",IF(AND(N217&lt;&gt;"",M217&lt;&gt;"",N217&lt;M217),"Check Start Time",IF(AND(O217&lt;&gt;"",N217&lt;&gt;"",O217&lt;N217),"Check Completion Time",IF(AND(L217="Held",OR(U217="",U217="None")),"Missing Delay Reason",IF(OR(AND(J217&lt;&gt;"",COUNTIF('Assets'!$F$5:$F$104,J217)=0),AND(K217&lt;&gt;"",COUNTIF('Assets'!$A$5:$A$104,K217)=0)),"Unknown Resource","OK")))))))))))))),"Check Formula")</f>
        <v/>
      </c>
    </row>
    <row r="218" ht="22" customHeight="1">
      <c r="A218" s="24" t="n"/>
      <c r="B218" s="53" t="n"/>
      <c r="C218" s="26" t="n"/>
      <c r="D218" s="26" t="n"/>
      <c r="E218" s="24" t="n"/>
      <c r="F218" s="26" t="n"/>
      <c r="G218" s="26" t="n"/>
      <c r="H218" s="26" t="n"/>
      <c r="I218" s="26" t="n"/>
      <c r="J218" s="26" t="n"/>
      <c r="K218" s="26" t="n"/>
      <c r="L218" s="26" t="n"/>
      <c r="M218" s="53" t="n"/>
      <c r="N218" s="53" t="n"/>
      <c r="O218" s="53" t="n"/>
      <c r="P218" s="27">
        <f>IF(OR(A218="",B218=""),"",IF(M218&lt;&gt;"",IFERROR(ROUND((M218-B218)*1440,0),""),IF(OR(L218="Requested",L218="Assigned",L218="In Progress",L218="Held"),IFERROR(ROUND((NOW()-B218)*1440,0),""),"")))</f>
        <v/>
      </c>
      <c r="Q218" s="27">
        <f>IF(OR(A218="",N218=""),"",IF(O218&lt;&gt;"",IFERROR(ROUND((O218-N218)*1440,0),""),IF(OR(L218="In Progress",L218="Held"),IFERROR(ROUND((NOW()-N218)*1440,0),""),"")))</f>
        <v/>
      </c>
      <c r="R218" s="27">
        <f>IF(OR(A218="",B218=""),"",IF(O218&lt;&gt;"",IFERROR(ROUND((O218-B218)*1440,0),""),IF(L218="Canceled","",IF(OR(L218="Requested",L218="Assigned",L218="In Progress",L218="Held"),IFERROR(ROUND((NOW()-B218)*1440,0),""),""))))</f>
        <v/>
      </c>
      <c r="S218" s="27">
        <f>IF(A218="","",IFERROR(VLOOKUP(C218,'Settings'!$A$11:$B$14,2,FALSE),""))</f>
        <v/>
      </c>
      <c r="T218" s="28">
        <f>IF(A218="","",IF(L218="Canceled","N/A",IF(OR(L218="",R218="",S218=""),"",IF(R218&lt;=S218,IF(L218="Completed","Met","Open - On Track"),IF(L218="Completed","Missed","Open - Overdue")))))</f>
        <v/>
      </c>
      <c r="U218" s="26" t="n"/>
      <c r="V218" s="26" t="n"/>
      <c r="W218" s="54">
        <f>IF(OR(A218="",Q218=""),"",IFERROR(ROUND(Q218/60*'Settings'!$B$4,2),""))</f>
        <v/>
      </c>
      <c r="X218" s="28">
        <f>IFERROR(IF(A218="","",IF(COUNTIF($A$6:$A$305,A218)&gt;1,"Duplicate Move ID",IF(OR(B218="",C218="",D218="",E218="",F218="",G218="",H218="",I218="",L218=""),"Missing Required Input",IF(OR(COUNTIF('Assets'!$K$5:$K$104,H218)=0,COUNTIF('Assets'!$K$5:$K$104,I218)=0),"Unknown Location",IF(H218=I218,"Origin Equals Destination",IF(AND(OR(L218="Assigned",L218="In Progress",L218="Held",L218="Completed"),OR(J218="",K218="",M218="")),"Missing Assignment Details",IF(AND(OR(L218="In Progress",L218="Held",L218="Completed"),N218=""),"Missing Start Time",IF(AND(L218="Completed",O218=""),"Missing Completion Time",IF(AND(M218&lt;&gt;"",B218&lt;&gt;"",M218&lt;B218),"Check Assigned Time",IF(AND(N218&lt;&gt;"",M218&lt;&gt;"",N218&lt;M218),"Check Start Time",IF(AND(O218&lt;&gt;"",N218&lt;&gt;"",O218&lt;N218),"Check Completion Time",IF(AND(L218="Held",OR(U218="",U218="None")),"Missing Delay Reason",IF(OR(AND(J218&lt;&gt;"",COUNTIF('Assets'!$F$5:$F$104,J218)=0),AND(K218&lt;&gt;"",COUNTIF('Assets'!$A$5:$A$104,K218)=0)),"Unknown Resource","OK")))))))))))))),"Check Formula")</f>
        <v/>
      </c>
    </row>
    <row r="219" ht="22" customHeight="1">
      <c r="A219" s="30" t="n"/>
      <c r="B219" s="55" t="n"/>
      <c r="C219" s="32" t="n"/>
      <c r="D219" s="32" t="n"/>
      <c r="E219" s="30" t="n"/>
      <c r="F219" s="32" t="n"/>
      <c r="G219" s="32" t="n"/>
      <c r="H219" s="32" t="n"/>
      <c r="I219" s="32" t="n"/>
      <c r="J219" s="32" t="n"/>
      <c r="K219" s="32" t="n"/>
      <c r="L219" s="32" t="n"/>
      <c r="M219" s="55" t="n"/>
      <c r="N219" s="55" t="n"/>
      <c r="O219" s="55" t="n"/>
      <c r="P219" s="33">
        <f>IF(OR(A219="",B219=""),"",IF(M219&lt;&gt;"",IFERROR(ROUND((M219-B219)*1440,0),""),IF(OR(L219="Requested",L219="Assigned",L219="In Progress",L219="Held"),IFERROR(ROUND((NOW()-B219)*1440,0),""),"")))</f>
        <v/>
      </c>
      <c r="Q219" s="33">
        <f>IF(OR(A219="",N219=""),"",IF(O219&lt;&gt;"",IFERROR(ROUND((O219-N219)*1440,0),""),IF(OR(L219="In Progress",L219="Held"),IFERROR(ROUND((NOW()-N219)*1440,0),""),"")))</f>
        <v/>
      </c>
      <c r="R219" s="33">
        <f>IF(OR(A219="",B219=""),"",IF(O219&lt;&gt;"",IFERROR(ROUND((O219-B219)*1440,0),""),IF(L219="Canceled","",IF(OR(L219="Requested",L219="Assigned",L219="In Progress",L219="Held"),IFERROR(ROUND((NOW()-B219)*1440,0),""),""))))</f>
        <v/>
      </c>
      <c r="S219" s="33">
        <f>IF(A219="","",IFERROR(VLOOKUP(C219,'Settings'!$A$11:$B$14,2,FALSE),""))</f>
        <v/>
      </c>
      <c r="T219" s="34">
        <f>IF(A219="","",IF(L219="Canceled","N/A",IF(OR(L219="",R219="",S219=""),"",IF(R219&lt;=S219,IF(L219="Completed","Met","Open - On Track"),IF(L219="Completed","Missed","Open - Overdue")))))</f>
        <v/>
      </c>
      <c r="U219" s="32" t="n"/>
      <c r="V219" s="32" t="n"/>
      <c r="W219" s="56">
        <f>IF(OR(A219="",Q219=""),"",IFERROR(ROUND(Q219/60*'Settings'!$B$4,2),""))</f>
        <v/>
      </c>
      <c r="X219" s="34">
        <f>IFERROR(IF(A219="","",IF(COUNTIF($A$6:$A$305,A219)&gt;1,"Duplicate Move ID",IF(OR(B219="",C219="",D219="",E219="",F219="",G219="",H219="",I219="",L219=""),"Missing Required Input",IF(OR(COUNTIF('Assets'!$K$5:$K$104,H219)=0,COUNTIF('Assets'!$K$5:$K$104,I219)=0),"Unknown Location",IF(H219=I219,"Origin Equals Destination",IF(AND(OR(L219="Assigned",L219="In Progress",L219="Held",L219="Completed"),OR(J219="",K219="",M219="")),"Missing Assignment Details",IF(AND(OR(L219="In Progress",L219="Held",L219="Completed"),N219=""),"Missing Start Time",IF(AND(L219="Completed",O219=""),"Missing Completion Time",IF(AND(M219&lt;&gt;"",B219&lt;&gt;"",M219&lt;B219),"Check Assigned Time",IF(AND(N219&lt;&gt;"",M219&lt;&gt;"",N219&lt;M219),"Check Start Time",IF(AND(O219&lt;&gt;"",N219&lt;&gt;"",O219&lt;N219),"Check Completion Time",IF(AND(L219="Held",OR(U219="",U219="None")),"Missing Delay Reason",IF(OR(AND(J219&lt;&gt;"",COUNTIF('Assets'!$F$5:$F$104,J219)=0),AND(K219&lt;&gt;"",COUNTIF('Assets'!$A$5:$A$104,K219)=0)),"Unknown Resource","OK")))))))))))))),"Check Formula")</f>
        <v/>
      </c>
    </row>
    <row r="220" ht="22" customHeight="1">
      <c r="A220" s="24" t="n"/>
      <c r="B220" s="53" t="n"/>
      <c r="C220" s="26" t="n"/>
      <c r="D220" s="26" t="n"/>
      <c r="E220" s="24" t="n"/>
      <c r="F220" s="26" t="n"/>
      <c r="G220" s="26" t="n"/>
      <c r="H220" s="26" t="n"/>
      <c r="I220" s="26" t="n"/>
      <c r="J220" s="26" t="n"/>
      <c r="K220" s="26" t="n"/>
      <c r="L220" s="26" t="n"/>
      <c r="M220" s="53" t="n"/>
      <c r="N220" s="53" t="n"/>
      <c r="O220" s="53" t="n"/>
      <c r="P220" s="27">
        <f>IF(OR(A220="",B220=""),"",IF(M220&lt;&gt;"",IFERROR(ROUND((M220-B220)*1440,0),""),IF(OR(L220="Requested",L220="Assigned",L220="In Progress",L220="Held"),IFERROR(ROUND((NOW()-B220)*1440,0),""),"")))</f>
        <v/>
      </c>
      <c r="Q220" s="27">
        <f>IF(OR(A220="",N220=""),"",IF(O220&lt;&gt;"",IFERROR(ROUND((O220-N220)*1440,0),""),IF(OR(L220="In Progress",L220="Held"),IFERROR(ROUND((NOW()-N220)*1440,0),""),"")))</f>
        <v/>
      </c>
      <c r="R220" s="27">
        <f>IF(OR(A220="",B220=""),"",IF(O220&lt;&gt;"",IFERROR(ROUND((O220-B220)*1440,0),""),IF(L220="Canceled","",IF(OR(L220="Requested",L220="Assigned",L220="In Progress",L220="Held"),IFERROR(ROUND((NOW()-B220)*1440,0),""),""))))</f>
        <v/>
      </c>
      <c r="S220" s="27">
        <f>IF(A220="","",IFERROR(VLOOKUP(C220,'Settings'!$A$11:$B$14,2,FALSE),""))</f>
        <v/>
      </c>
      <c r="T220" s="28">
        <f>IF(A220="","",IF(L220="Canceled","N/A",IF(OR(L220="",R220="",S220=""),"",IF(R220&lt;=S220,IF(L220="Completed","Met","Open - On Track"),IF(L220="Completed","Missed","Open - Overdue")))))</f>
        <v/>
      </c>
      <c r="U220" s="26" t="n"/>
      <c r="V220" s="26" t="n"/>
      <c r="W220" s="54">
        <f>IF(OR(A220="",Q220=""),"",IFERROR(ROUND(Q220/60*'Settings'!$B$4,2),""))</f>
        <v/>
      </c>
      <c r="X220" s="28">
        <f>IFERROR(IF(A220="","",IF(COUNTIF($A$6:$A$305,A220)&gt;1,"Duplicate Move ID",IF(OR(B220="",C220="",D220="",E220="",F220="",G220="",H220="",I220="",L220=""),"Missing Required Input",IF(OR(COUNTIF('Assets'!$K$5:$K$104,H220)=0,COUNTIF('Assets'!$K$5:$K$104,I220)=0),"Unknown Location",IF(H220=I220,"Origin Equals Destination",IF(AND(OR(L220="Assigned",L220="In Progress",L220="Held",L220="Completed"),OR(J220="",K220="",M220="")),"Missing Assignment Details",IF(AND(OR(L220="In Progress",L220="Held",L220="Completed"),N220=""),"Missing Start Time",IF(AND(L220="Completed",O220=""),"Missing Completion Time",IF(AND(M220&lt;&gt;"",B220&lt;&gt;"",M220&lt;B220),"Check Assigned Time",IF(AND(N220&lt;&gt;"",M220&lt;&gt;"",N220&lt;M220),"Check Start Time",IF(AND(O220&lt;&gt;"",N220&lt;&gt;"",O220&lt;N220),"Check Completion Time",IF(AND(L220="Held",OR(U220="",U220="None")),"Missing Delay Reason",IF(OR(AND(J220&lt;&gt;"",COUNTIF('Assets'!$F$5:$F$104,J220)=0),AND(K220&lt;&gt;"",COUNTIF('Assets'!$A$5:$A$104,K220)=0)),"Unknown Resource","OK")))))))))))))),"Check Formula")</f>
        <v/>
      </c>
    </row>
    <row r="221" ht="22" customHeight="1">
      <c r="A221" s="30" t="n"/>
      <c r="B221" s="55" t="n"/>
      <c r="C221" s="32" t="n"/>
      <c r="D221" s="32" t="n"/>
      <c r="E221" s="30" t="n"/>
      <c r="F221" s="32" t="n"/>
      <c r="G221" s="32" t="n"/>
      <c r="H221" s="32" t="n"/>
      <c r="I221" s="32" t="n"/>
      <c r="J221" s="32" t="n"/>
      <c r="K221" s="32" t="n"/>
      <c r="L221" s="32" t="n"/>
      <c r="M221" s="55" t="n"/>
      <c r="N221" s="55" t="n"/>
      <c r="O221" s="55" t="n"/>
      <c r="P221" s="33">
        <f>IF(OR(A221="",B221=""),"",IF(M221&lt;&gt;"",IFERROR(ROUND((M221-B221)*1440,0),""),IF(OR(L221="Requested",L221="Assigned",L221="In Progress",L221="Held"),IFERROR(ROUND((NOW()-B221)*1440,0),""),"")))</f>
        <v/>
      </c>
      <c r="Q221" s="33">
        <f>IF(OR(A221="",N221=""),"",IF(O221&lt;&gt;"",IFERROR(ROUND((O221-N221)*1440,0),""),IF(OR(L221="In Progress",L221="Held"),IFERROR(ROUND((NOW()-N221)*1440,0),""),"")))</f>
        <v/>
      </c>
      <c r="R221" s="33">
        <f>IF(OR(A221="",B221=""),"",IF(O221&lt;&gt;"",IFERROR(ROUND((O221-B221)*1440,0),""),IF(L221="Canceled","",IF(OR(L221="Requested",L221="Assigned",L221="In Progress",L221="Held"),IFERROR(ROUND((NOW()-B221)*1440,0),""),""))))</f>
        <v/>
      </c>
      <c r="S221" s="33">
        <f>IF(A221="","",IFERROR(VLOOKUP(C221,'Settings'!$A$11:$B$14,2,FALSE),""))</f>
        <v/>
      </c>
      <c r="T221" s="34">
        <f>IF(A221="","",IF(L221="Canceled","N/A",IF(OR(L221="",R221="",S221=""),"",IF(R221&lt;=S221,IF(L221="Completed","Met","Open - On Track"),IF(L221="Completed","Missed","Open - Overdue")))))</f>
        <v/>
      </c>
      <c r="U221" s="32" t="n"/>
      <c r="V221" s="32" t="n"/>
      <c r="W221" s="56">
        <f>IF(OR(A221="",Q221=""),"",IFERROR(ROUND(Q221/60*'Settings'!$B$4,2),""))</f>
        <v/>
      </c>
      <c r="X221" s="34">
        <f>IFERROR(IF(A221="","",IF(COUNTIF($A$6:$A$305,A221)&gt;1,"Duplicate Move ID",IF(OR(B221="",C221="",D221="",E221="",F221="",G221="",H221="",I221="",L221=""),"Missing Required Input",IF(OR(COUNTIF('Assets'!$K$5:$K$104,H221)=0,COUNTIF('Assets'!$K$5:$K$104,I221)=0),"Unknown Location",IF(H221=I221,"Origin Equals Destination",IF(AND(OR(L221="Assigned",L221="In Progress",L221="Held",L221="Completed"),OR(J221="",K221="",M221="")),"Missing Assignment Details",IF(AND(OR(L221="In Progress",L221="Held",L221="Completed"),N221=""),"Missing Start Time",IF(AND(L221="Completed",O221=""),"Missing Completion Time",IF(AND(M221&lt;&gt;"",B221&lt;&gt;"",M221&lt;B221),"Check Assigned Time",IF(AND(N221&lt;&gt;"",M221&lt;&gt;"",N221&lt;M221),"Check Start Time",IF(AND(O221&lt;&gt;"",N221&lt;&gt;"",O221&lt;N221),"Check Completion Time",IF(AND(L221="Held",OR(U221="",U221="None")),"Missing Delay Reason",IF(OR(AND(J221&lt;&gt;"",COUNTIF('Assets'!$F$5:$F$104,J221)=0),AND(K221&lt;&gt;"",COUNTIF('Assets'!$A$5:$A$104,K221)=0)),"Unknown Resource","OK")))))))))))))),"Check Formula")</f>
        <v/>
      </c>
    </row>
    <row r="222" ht="22" customHeight="1">
      <c r="A222" s="24" t="n"/>
      <c r="B222" s="53" t="n"/>
      <c r="C222" s="26" t="n"/>
      <c r="D222" s="26" t="n"/>
      <c r="E222" s="24" t="n"/>
      <c r="F222" s="26" t="n"/>
      <c r="G222" s="26" t="n"/>
      <c r="H222" s="26" t="n"/>
      <c r="I222" s="26" t="n"/>
      <c r="J222" s="26" t="n"/>
      <c r="K222" s="26" t="n"/>
      <c r="L222" s="26" t="n"/>
      <c r="M222" s="53" t="n"/>
      <c r="N222" s="53" t="n"/>
      <c r="O222" s="53" t="n"/>
      <c r="P222" s="27">
        <f>IF(OR(A222="",B222=""),"",IF(M222&lt;&gt;"",IFERROR(ROUND((M222-B222)*1440,0),""),IF(OR(L222="Requested",L222="Assigned",L222="In Progress",L222="Held"),IFERROR(ROUND((NOW()-B222)*1440,0),""),"")))</f>
        <v/>
      </c>
      <c r="Q222" s="27">
        <f>IF(OR(A222="",N222=""),"",IF(O222&lt;&gt;"",IFERROR(ROUND((O222-N222)*1440,0),""),IF(OR(L222="In Progress",L222="Held"),IFERROR(ROUND((NOW()-N222)*1440,0),""),"")))</f>
        <v/>
      </c>
      <c r="R222" s="27">
        <f>IF(OR(A222="",B222=""),"",IF(O222&lt;&gt;"",IFERROR(ROUND((O222-B222)*1440,0),""),IF(L222="Canceled","",IF(OR(L222="Requested",L222="Assigned",L222="In Progress",L222="Held"),IFERROR(ROUND((NOW()-B222)*1440,0),""),""))))</f>
        <v/>
      </c>
      <c r="S222" s="27">
        <f>IF(A222="","",IFERROR(VLOOKUP(C222,'Settings'!$A$11:$B$14,2,FALSE),""))</f>
        <v/>
      </c>
      <c r="T222" s="28">
        <f>IF(A222="","",IF(L222="Canceled","N/A",IF(OR(L222="",R222="",S222=""),"",IF(R222&lt;=S222,IF(L222="Completed","Met","Open - On Track"),IF(L222="Completed","Missed","Open - Overdue")))))</f>
        <v/>
      </c>
      <c r="U222" s="26" t="n"/>
      <c r="V222" s="26" t="n"/>
      <c r="W222" s="54">
        <f>IF(OR(A222="",Q222=""),"",IFERROR(ROUND(Q222/60*'Settings'!$B$4,2),""))</f>
        <v/>
      </c>
      <c r="X222" s="28">
        <f>IFERROR(IF(A222="","",IF(COUNTIF($A$6:$A$305,A222)&gt;1,"Duplicate Move ID",IF(OR(B222="",C222="",D222="",E222="",F222="",G222="",H222="",I222="",L222=""),"Missing Required Input",IF(OR(COUNTIF('Assets'!$K$5:$K$104,H222)=0,COUNTIF('Assets'!$K$5:$K$104,I222)=0),"Unknown Location",IF(H222=I222,"Origin Equals Destination",IF(AND(OR(L222="Assigned",L222="In Progress",L222="Held",L222="Completed"),OR(J222="",K222="",M222="")),"Missing Assignment Details",IF(AND(OR(L222="In Progress",L222="Held",L222="Completed"),N222=""),"Missing Start Time",IF(AND(L222="Completed",O222=""),"Missing Completion Time",IF(AND(M222&lt;&gt;"",B222&lt;&gt;"",M222&lt;B222),"Check Assigned Time",IF(AND(N222&lt;&gt;"",M222&lt;&gt;"",N222&lt;M222),"Check Start Time",IF(AND(O222&lt;&gt;"",N222&lt;&gt;"",O222&lt;N222),"Check Completion Time",IF(AND(L222="Held",OR(U222="",U222="None")),"Missing Delay Reason",IF(OR(AND(J222&lt;&gt;"",COUNTIF('Assets'!$F$5:$F$104,J222)=0),AND(K222&lt;&gt;"",COUNTIF('Assets'!$A$5:$A$104,K222)=0)),"Unknown Resource","OK")))))))))))))),"Check Formula")</f>
        <v/>
      </c>
    </row>
    <row r="223" ht="22" customHeight="1">
      <c r="A223" s="30" t="n"/>
      <c r="B223" s="55" t="n"/>
      <c r="C223" s="32" t="n"/>
      <c r="D223" s="32" t="n"/>
      <c r="E223" s="30" t="n"/>
      <c r="F223" s="32" t="n"/>
      <c r="G223" s="32" t="n"/>
      <c r="H223" s="32" t="n"/>
      <c r="I223" s="32" t="n"/>
      <c r="J223" s="32" t="n"/>
      <c r="K223" s="32" t="n"/>
      <c r="L223" s="32" t="n"/>
      <c r="M223" s="55" t="n"/>
      <c r="N223" s="55" t="n"/>
      <c r="O223" s="55" t="n"/>
      <c r="P223" s="33">
        <f>IF(OR(A223="",B223=""),"",IF(M223&lt;&gt;"",IFERROR(ROUND((M223-B223)*1440,0),""),IF(OR(L223="Requested",L223="Assigned",L223="In Progress",L223="Held"),IFERROR(ROUND((NOW()-B223)*1440,0),""),"")))</f>
        <v/>
      </c>
      <c r="Q223" s="33">
        <f>IF(OR(A223="",N223=""),"",IF(O223&lt;&gt;"",IFERROR(ROUND((O223-N223)*1440,0),""),IF(OR(L223="In Progress",L223="Held"),IFERROR(ROUND((NOW()-N223)*1440,0),""),"")))</f>
        <v/>
      </c>
      <c r="R223" s="33">
        <f>IF(OR(A223="",B223=""),"",IF(O223&lt;&gt;"",IFERROR(ROUND((O223-B223)*1440,0),""),IF(L223="Canceled","",IF(OR(L223="Requested",L223="Assigned",L223="In Progress",L223="Held"),IFERROR(ROUND((NOW()-B223)*1440,0),""),""))))</f>
        <v/>
      </c>
      <c r="S223" s="33">
        <f>IF(A223="","",IFERROR(VLOOKUP(C223,'Settings'!$A$11:$B$14,2,FALSE),""))</f>
        <v/>
      </c>
      <c r="T223" s="34">
        <f>IF(A223="","",IF(L223="Canceled","N/A",IF(OR(L223="",R223="",S223=""),"",IF(R223&lt;=S223,IF(L223="Completed","Met","Open - On Track"),IF(L223="Completed","Missed","Open - Overdue")))))</f>
        <v/>
      </c>
      <c r="U223" s="32" t="n"/>
      <c r="V223" s="32" t="n"/>
      <c r="W223" s="56">
        <f>IF(OR(A223="",Q223=""),"",IFERROR(ROUND(Q223/60*'Settings'!$B$4,2),""))</f>
        <v/>
      </c>
      <c r="X223" s="34">
        <f>IFERROR(IF(A223="","",IF(COUNTIF($A$6:$A$305,A223)&gt;1,"Duplicate Move ID",IF(OR(B223="",C223="",D223="",E223="",F223="",G223="",H223="",I223="",L223=""),"Missing Required Input",IF(OR(COUNTIF('Assets'!$K$5:$K$104,H223)=0,COUNTIF('Assets'!$K$5:$K$104,I223)=0),"Unknown Location",IF(H223=I223,"Origin Equals Destination",IF(AND(OR(L223="Assigned",L223="In Progress",L223="Held",L223="Completed"),OR(J223="",K223="",M223="")),"Missing Assignment Details",IF(AND(OR(L223="In Progress",L223="Held",L223="Completed"),N223=""),"Missing Start Time",IF(AND(L223="Completed",O223=""),"Missing Completion Time",IF(AND(M223&lt;&gt;"",B223&lt;&gt;"",M223&lt;B223),"Check Assigned Time",IF(AND(N223&lt;&gt;"",M223&lt;&gt;"",N223&lt;M223),"Check Start Time",IF(AND(O223&lt;&gt;"",N223&lt;&gt;"",O223&lt;N223),"Check Completion Time",IF(AND(L223="Held",OR(U223="",U223="None")),"Missing Delay Reason",IF(OR(AND(J223&lt;&gt;"",COUNTIF('Assets'!$F$5:$F$104,J223)=0),AND(K223&lt;&gt;"",COUNTIF('Assets'!$A$5:$A$104,K223)=0)),"Unknown Resource","OK")))))))))))))),"Check Formula")</f>
        <v/>
      </c>
    </row>
    <row r="224" ht="22" customHeight="1">
      <c r="A224" s="24" t="n"/>
      <c r="B224" s="53" t="n"/>
      <c r="C224" s="26" t="n"/>
      <c r="D224" s="26" t="n"/>
      <c r="E224" s="24" t="n"/>
      <c r="F224" s="26" t="n"/>
      <c r="G224" s="26" t="n"/>
      <c r="H224" s="26" t="n"/>
      <c r="I224" s="26" t="n"/>
      <c r="J224" s="26" t="n"/>
      <c r="K224" s="26" t="n"/>
      <c r="L224" s="26" t="n"/>
      <c r="M224" s="53" t="n"/>
      <c r="N224" s="53" t="n"/>
      <c r="O224" s="53" t="n"/>
      <c r="P224" s="27">
        <f>IF(OR(A224="",B224=""),"",IF(M224&lt;&gt;"",IFERROR(ROUND((M224-B224)*1440,0),""),IF(OR(L224="Requested",L224="Assigned",L224="In Progress",L224="Held"),IFERROR(ROUND((NOW()-B224)*1440,0),""),"")))</f>
        <v/>
      </c>
      <c r="Q224" s="27">
        <f>IF(OR(A224="",N224=""),"",IF(O224&lt;&gt;"",IFERROR(ROUND((O224-N224)*1440,0),""),IF(OR(L224="In Progress",L224="Held"),IFERROR(ROUND((NOW()-N224)*1440,0),""),"")))</f>
        <v/>
      </c>
      <c r="R224" s="27">
        <f>IF(OR(A224="",B224=""),"",IF(O224&lt;&gt;"",IFERROR(ROUND((O224-B224)*1440,0),""),IF(L224="Canceled","",IF(OR(L224="Requested",L224="Assigned",L224="In Progress",L224="Held"),IFERROR(ROUND((NOW()-B224)*1440,0),""),""))))</f>
        <v/>
      </c>
      <c r="S224" s="27">
        <f>IF(A224="","",IFERROR(VLOOKUP(C224,'Settings'!$A$11:$B$14,2,FALSE),""))</f>
        <v/>
      </c>
      <c r="T224" s="28">
        <f>IF(A224="","",IF(L224="Canceled","N/A",IF(OR(L224="",R224="",S224=""),"",IF(R224&lt;=S224,IF(L224="Completed","Met","Open - On Track"),IF(L224="Completed","Missed","Open - Overdue")))))</f>
        <v/>
      </c>
      <c r="U224" s="26" t="n"/>
      <c r="V224" s="26" t="n"/>
      <c r="W224" s="54">
        <f>IF(OR(A224="",Q224=""),"",IFERROR(ROUND(Q224/60*'Settings'!$B$4,2),""))</f>
        <v/>
      </c>
      <c r="X224" s="28">
        <f>IFERROR(IF(A224="","",IF(COUNTIF($A$6:$A$305,A224)&gt;1,"Duplicate Move ID",IF(OR(B224="",C224="",D224="",E224="",F224="",G224="",H224="",I224="",L224=""),"Missing Required Input",IF(OR(COUNTIF('Assets'!$K$5:$K$104,H224)=0,COUNTIF('Assets'!$K$5:$K$104,I224)=0),"Unknown Location",IF(H224=I224,"Origin Equals Destination",IF(AND(OR(L224="Assigned",L224="In Progress",L224="Held",L224="Completed"),OR(J224="",K224="",M224="")),"Missing Assignment Details",IF(AND(OR(L224="In Progress",L224="Held",L224="Completed"),N224=""),"Missing Start Time",IF(AND(L224="Completed",O224=""),"Missing Completion Time",IF(AND(M224&lt;&gt;"",B224&lt;&gt;"",M224&lt;B224),"Check Assigned Time",IF(AND(N224&lt;&gt;"",M224&lt;&gt;"",N224&lt;M224),"Check Start Time",IF(AND(O224&lt;&gt;"",N224&lt;&gt;"",O224&lt;N224),"Check Completion Time",IF(AND(L224="Held",OR(U224="",U224="None")),"Missing Delay Reason",IF(OR(AND(J224&lt;&gt;"",COUNTIF('Assets'!$F$5:$F$104,J224)=0),AND(K224&lt;&gt;"",COUNTIF('Assets'!$A$5:$A$104,K224)=0)),"Unknown Resource","OK")))))))))))))),"Check Formula")</f>
        <v/>
      </c>
    </row>
    <row r="225" ht="22" customHeight="1">
      <c r="A225" s="30" t="n"/>
      <c r="B225" s="55" t="n"/>
      <c r="C225" s="32" t="n"/>
      <c r="D225" s="32" t="n"/>
      <c r="E225" s="30" t="n"/>
      <c r="F225" s="32" t="n"/>
      <c r="G225" s="32" t="n"/>
      <c r="H225" s="32" t="n"/>
      <c r="I225" s="32" t="n"/>
      <c r="J225" s="32" t="n"/>
      <c r="K225" s="32" t="n"/>
      <c r="L225" s="32" t="n"/>
      <c r="M225" s="55" t="n"/>
      <c r="N225" s="55" t="n"/>
      <c r="O225" s="55" t="n"/>
      <c r="P225" s="33">
        <f>IF(OR(A225="",B225=""),"",IF(M225&lt;&gt;"",IFERROR(ROUND((M225-B225)*1440,0),""),IF(OR(L225="Requested",L225="Assigned",L225="In Progress",L225="Held"),IFERROR(ROUND((NOW()-B225)*1440,0),""),"")))</f>
        <v/>
      </c>
      <c r="Q225" s="33">
        <f>IF(OR(A225="",N225=""),"",IF(O225&lt;&gt;"",IFERROR(ROUND((O225-N225)*1440,0),""),IF(OR(L225="In Progress",L225="Held"),IFERROR(ROUND((NOW()-N225)*1440,0),""),"")))</f>
        <v/>
      </c>
      <c r="R225" s="33">
        <f>IF(OR(A225="",B225=""),"",IF(O225&lt;&gt;"",IFERROR(ROUND((O225-B225)*1440,0),""),IF(L225="Canceled","",IF(OR(L225="Requested",L225="Assigned",L225="In Progress",L225="Held"),IFERROR(ROUND((NOW()-B225)*1440,0),""),""))))</f>
        <v/>
      </c>
      <c r="S225" s="33">
        <f>IF(A225="","",IFERROR(VLOOKUP(C225,'Settings'!$A$11:$B$14,2,FALSE),""))</f>
        <v/>
      </c>
      <c r="T225" s="34">
        <f>IF(A225="","",IF(L225="Canceled","N/A",IF(OR(L225="",R225="",S225=""),"",IF(R225&lt;=S225,IF(L225="Completed","Met","Open - On Track"),IF(L225="Completed","Missed","Open - Overdue")))))</f>
        <v/>
      </c>
      <c r="U225" s="32" t="n"/>
      <c r="V225" s="32" t="n"/>
      <c r="W225" s="56">
        <f>IF(OR(A225="",Q225=""),"",IFERROR(ROUND(Q225/60*'Settings'!$B$4,2),""))</f>
        <v/>
      </c>
      <c r="X225" s="34">
        <f>IFERROR(IF(A225="","",IF(COUNTIF($A$6:$A$305,A225)&gt;1,"Duplicate Move ID",IF(OR(B225="",C225="",D225="",E225="",F225="",G225="",H225="",I225="",L225=""),"Missing Required Input",IF(OR(COUNTIF('Assets'!$K$5:$K$104,H225)=0,COUNTIF('Assets'!$K$5:$K$104,I225)=0),"Unknown Location",IF(H225=I225,"Origin Equals Destination",IF(AND(OR(L225="Assigned",L225="In Progress",L225="Held",L225="Completed"),OR(J225="",K225="",M225="")),"Missing Assignment Details",IF(AND(OR(L225="In Progress",L225="Held",L225="Completed"),N225=""),"Missing Start Time",IF(AND(L225="Completed",O225=""),"Missing Completion Time",IF(AND(M225&lt;&gt;"",B225&lt;&gt;"",M225&lt;B225),"Check Assigned Time",IF(AND(N225&lt;&gt;"",M225&lt;&gt;"",N225&lt;M225),"Check Start Time",IF(AND(O225&lt;&gt;"",N225&lt;&gt;"",O225&lt;N225),"Check Completion Time",IF(AND(L225="Held",OR(U225="",U225="None")),"Missing Delay Reason",IF(OR(AND(J225&lt;&gt;"",COUNTIF('Assets'!$F$5:$F$104,J225)=0),AND(K225&lt;&gt;"",COUNTIF('Assets'!$A$5:$A$104,K225)=0)),"Unknown Resource","OK")))))))))))))),"Check Formula")</f>
        <v/>
      </c>
    </row>
    <row r="226" ht="22" customHeight="1">
      <c r="A226" s="24" t="n"/>
      <c r="B226" s="53" t="n"/>
      <c r="C226" s="26" t="n"/>
      <c r="D226" s="26" t="n"/>
      <c r="E226" s="24" t="n"/>
      <c r="F226" s="26" t="n"/>
      <c r="G226" s="26" t="n"/>
      <c r="H226" s="26" t="n"/>
      <c r="I226" s="26" t="n"/>
      <c r="J226" s="26" t="n"/>
      <c r="K226" s="26" t="n"/>
      <c r="L226" s="26" t="n"/>
      <c r="M226" s="53" t="n"/>
      <c r="N226" s="53" t="n"/>
      <c r="O226" s="53" t="n"/>
      <c r="P226" s="27">
        <f>IF(OR(A226="",B226=""),"",IF(M226&lt;&gt;"",IFERROR(ROUND((M226-B226)*1440,0),""),IF(OR(L226="Requested",L226="Assigned",L226="In Progress",L226="Held"),IFERROR(ROUND((NOW()-B226)*1440,0),""),"")))</f>
        <v/>
      </c>
      <c r="Q226" s="27">
        <f>IF(OR(A226="",N226=""),"",IF(O226&lt;&gt;"",IFERROR(ROUND((O226-N226)*1440,0),""),IF(OR(L226="In Progress",L226="Held"),IFERROR(ROUND((NOW()-N226)*1440,0),""),"")))</f>
        <v/>
      </c>
      <c r="R226" s="27">
        <f>IF(OR(A226="",B226=""),"",IF(O226&lt;&gt;"",IFERROR(ROUND((O226-B226)*1440,0),""),IF(L226="Canceled","",IF(OR(L226="Requested",L226="Assigned",L226="In Progress",L226="Held"),IFERROR(ROUND((NOW()-B226)*1440,0),""),""))))</f>
        <v/>
      </c>
      <c r="S226" s="27">
        <f>IF(A226="","",IFERROR(VLOOKUP(C226,'Settings'!$A$11:$B$14,2,FALSE),""))</f>
        <v/>
      </c>
      <c r="T226" s="28">
        <f>IF(A226="","",IF(L226="Canceled","N/A",IF(OR(L226="",R226="",S226=""),"",IF(R226&lt;=S226,IF(L226="Completed","Met","Open - On Track"),IF(L226="Completed","Missed","Open - Overdue")))))</f>
        <v/>
      </c>
      <c r="U226" s="26" t="n"/>
      <c r="V226" s="26" t="n"/>
      <c r="W226" s="54">
        <f>IF(OR(A226="",Q226=""),"",IFERROR(ROUND(Q226/60*'Settings'!$B$4,2),""))</f>
        <v/>
      </c>
      <c r="X226" s="28">
        <f>IFERROR(IF(A226="","",IF(COUNTIF($A$6:$A$305,A226)&gt;1,"Duplicate Move ID",IF(OR(B226="",C226="",D226="",E226="",F226="",G226="",H226="",I226="",L226=""),"Missing Required Input",IF(OR(COUNTIF('Assets'!$K$5:$K$104,H226)=0,COUNTIF('Assets'!$K$5:$K$104,I226)=0),"Unknown Location",IF(H226=I226,"Origin Equals Destination",IF(AND(OR(L226="Assigned",L226="In Progress",L226="Held",L226="Completed"),OR(J226="",K226="",M226="")),"Missing Assignment Details",IF(AND(OR(L226="In Progress",L226="Held",L226="Completed"),N226=""),"Missing Start Time",IF(AND(L226="Completed",O226=""),"Missing Completion Time",IF(AND(M226&lt;&gt;"",B226&lt;&gt;"",M226&lt;B226),"Check Assigned Time",IF(AND(N226&lt;&gt;"",M226&lt;&gt;"",N226&lt;M226),"Check Start Time",IF(AND(O226&lt;&gt;"",N226&lt;&gt;"",O226&lt;N226),"Check Completion Time",IF(AND(L226="Held",OR(U226="",U226="None")),"Missing Delay Reason",IF(OR(AND(J226&lt;&gt;"",COUNTIF('Assets'!$F$5:$F$104,J226)=0),AND(K226&lt;&gt;"",COUNTIF('Assets'!$A$5:$A$104,K226)=0)),"Unknown Resource","OK")))))))))))))),"Check Formula")</f>
        <v/>
      </c>
    </row>
    <row r="227" ht="22" customHeight="1">
      <c r="A227" s="30" t="n"/>
      <c r="B227" s="55" t="n"/>
      <c r="C227" s="32" t="n"/>
      <c r="D227" s="32" t="n"/>
      <c r="E227" s="30" t="n"/>
      <c r="F227" s="32" t="n"/>
      <c r="G227" s="32" t="n"/>
      <c r="H227" s="32" t="n"/>
      <c r="I227" s="32" t="n"/>
      <c r="J227" s="32" t="n"/>
      <c r="K227" s="32" t="n"/>
      <c r="L227" s="32" t="n"/>
      <c r="M227" s="55" t="n"/>
      <c r="N227" s="55" t="n"/>
      <c r="O227" s="55" t="n"/>
      <c r="P227" s="33">
        <f>IF(OR(A227="",B227=""),"",IF(M227&lt;&gt;"",IFERROR(ROUND((M227-B227)*1440,0),""),IF(OR(L227="Requested",L227="Assigned",L227="In Progress",L227="Held"),IFERROR(ROUND((NOW()-B227)*1440,0),""),"")))</f>
        <v/>
      </c>
      <c r="Q227" s="33">
        <f>IF(OR(A227="",N227=""),"",IF(O227&lt;&gt;"",IFERROR(ROUND((O227-N227)*1440,0),""),IF(OR(L227="In Progress",L227="Held"),IFERROR(ROUND((NOW()-N227)*1440,0),""),"")))</f>
        <v/>
      </c>
      <c r="R227" s="33">
        <f>IF(OR(A227="",B227=""),"",IF(O227&lt;&gt;"",IFERROR(ROUND((O227-B227)*1440,0),""),IF(L227="Canceled","",IF(OR(L227="Requested",L227="Assigned",L227="In Progress",L227="Held"),IFERROR(ROUND((NOW()-B227)*1440,0),""),""))))</f>
        <v/>
      </c>
      <c r="S227" s="33">
        <f>IF(A227="","",IFERROR(VLOOKUP(C227,'Settings'!$A$11:$B$14,2,FALSE),""))</f>
        <v/>
      </c>
      <c r="T227" s="34">
        <f>IF(A227="","",IF(L227="Canceled","N/A",IF(OR(L227="",R227="",S227=""),"",IF(R227&lt;=S227,IF(L227="Completed","Met","Open - On Track"),IF(L227="Completed","Missed","Open - Overdue")))))</f>
        <v/>
      </c>
      <c r="U227" s="32" t="n"/>
      <c r="V227" s="32" t="n"/>
      <c r="W227" s="56">
        <f>IF(OR(A227="",Q227=""),"",IFERROR(ROUND(Q227/60*'Settings'!$B$4,2),""))</f>
        <v/>
      </c>
      <c r="X227" s="34">
        <f>IFERROR(IF(A227="","",IF(COUNTIF($A$6:$A$305,A227)&gt;1,"Duplicate Move ID",IF(OR(B227="",C227="",D227="",E227="",F227="",G227="",H227="",I227="",L227=""),"Missing Required Input",IF(OR(COUNTIF('Assets'!$K$5:$K$104,H227)=0,COUNTIF('Assets'!$K$5:$K$104,I227)=0),"Unknown Location",IF(H227=I227,"Origin Equals Destination",IF(AND(OR(L227="Assigned",L227="In Progress",L227="Held",L227="Completed"),OR(J227="",K227="",M227="")),"Missing Assignment Details",IF(AND(OR(L227="In Progress",L227="Held",L227="Completed"),N227=""),"Missing Start Time",IF(AND(L227="Completed",O227=""),"Missing Completion Time",IF(AND(M227&lt;&gt;"",B227&lt;&gt;"",M227&lt;B227),"Check Assigned Time",IF(AND(N227&lt;&gt;"",M227&lt;&gt;"",N227&lt;M227),"Check Start Time",IF(AND(O227&lt;&gt;"",N227&lt;&gt;"",O227&lt;N227),"Check Completion Time",IF(AND(L227="Held",OR(U227="",U227="None")),"Missing Delay Reason",IF(OR(AND(J227&lt;&gt;"",COUNTIF('Assets'!$F$5:$F$104,J227)=0),AND(K227&lt;&gt;"",COUNTIF('Assets'!$A$5:$A$104,K227)=0)),"Unknown Resource","OK")))))))))))))),"Check Formula")</f>
        <v/>
      </c>
    </row>
    <row r="228" ht="22" customHeight="1">
      <c r="A228" s="24" t="n"/>
      <c r="B228" s="53" t="n"/>
      <c r="C228" s="26" t="n"/>
      <c r="D228" s="26" t="n"/>
      <c r="E228" s="24" t="n"/>
      <c r="F228" s="26" t="n"/>
      <c r="G228" s="26" t="n"/>
      <c r="H228" s="26" t="n"/>
      <c r="I228" s="26" t="n"/>
      <c r="J228" s="26" t="n"/>
      <c r="K228" s="26" t="n"/>
      <c r="L228" s="26" t="n"/>
      <c r="M228" s="53" t="n"/>
      <c r="N228" s="53" t="n"/>
      <c r="O228" s="53" t="n"/>
      <c r="P228" s="27">
        <f>IF(OR(A228="",B228=""),"",IF(M228&lt;&gt;"",IFERROR(ROUND((M228-B228)*1440,0),""),IF(OR(L228="Requested",L228="Assigned",L228="In Progress",L228="Held"),IFERROR(ROUND((NOW()-B228)*1440,0),""),"")))</f>
        <v/>
      </c>
      <c r="Q228" s="27">
        <f>IF(OR(A228="",N228=""),"",IF(O228&lt;&gt;"",IFERROR(ROUND((O228-N228)*1440,0),""),IF(OR(L228="In Progress",L228="Held"),IFERROR(ROUND((NOW()-N228)*1440,0),""),"")))</f>
        <v/>
      </c>
      <c r="R228" s="27">
        <f>IF(OR(A228="",B228=""),"",IF(O228&lt;&gt;"",IFERROR(ROUND((O228-B228)*1440,0),""),IF(L228="Canceled","",IF(OR(L228="Requested",L228="Assigned",L228="In Progress",L228="Held"),IFERROR(ROUND((NOW()-B228)*1440,0),""),""))))</f>
        <v/>
      </c>
      <c r="S228" s="27">
        <f>IF(A228="","",IFERROR(VLOOKUP(C228,'Settings'!$A$11:$B$14,2,FALSE),""))</f>
        <v/>
      </c>
      <c r="T228" s="28">
        <f>IF(A228="","",IF(L228="Canceled","N/A",IF(OR(L228="",R228="",S228=""),"",IF(R228&lt;=S228,IF(L228="Completed","Met","Open - On Track"),IF(L228="Completed","Missed","Open - Overdue")))))</f>
        <v/>
      </c>
      <c r="U228" s="26" t="n"/>
      <c r="V228" s="26" t="n"/>
      <c r="W228" s="54">
        <f>IF(OR(A228="",Q228=""),"",IFERROR(ROUND(Q228/60*'Settings'!$B$4,2),""))</f>
        <v/>
      </c>
      <c r="X228" s="28">
        <f>IFERROR(IF(A228="","",IF(COUNTIF($A$6:$A$305,A228)&gt;1,"Duplicate Move ID",IF(OR(B228="",C228="",D228="",E228="",F228="",G228="",H228="",I228="",L228=""),"Missing Required Input",IF(OR(COUNTIF('Assets'!$K$5:$K$104,H228)=0,COUNTIF('Assets'!$K$5:$K$104,I228)=0),"Unknown Location",IF(H228=I228,"Origin Equals Destination",IF(AND(OR(L228="Assigned",L228="In Progress",L228="Held",L228="Completed"),OR(J228="",K228="",M228="")),"Missing Assignment Details",IF(AND(OR(L228="In Progress",L228="Held",L228="Completed"),N228=""),"Missing Start Time",IF(AND(L228="Completed",O228=""),"Missing Completion Time",IF(AND(M228&lt;&gt;"",B228&lt;&gt;"",M228&lt;B228),"Check Assigned Time",IF(AND(N228&lt;&gt;"",M228&lt;&gt;"",N228&lt;M228),"Check Start Time",IF(AND(O228&lt;&gt;"",N228&lt;&gt;"",O228&lt;N228),"Check Completion Time",IF(AND(L228="Held",OR(U228="",U228="None")),"Missing Delay Reason",IF(OR(AND(J228&lt;&gt;"",COUNTIF('Assets'!$F$5:$F$104,J228)=0),AND(K228&lt;&gt;"",COUNTIF('Assets'!$A$5:$A$104,K228)=0)),"Unknown Resource","OK")))))))))))))),"Check Formula")</f>
        <v/>
      </c>
    </row>
    <row r="229" ht="22" customHeight="1">
      <c r="A229" s="30" t="n"/>
      <c r="B229" s="55" t="n"/>
      <c r="C229" s="32" t="n"/>
      <c r="D229" s="32" t="n"/>
      <c r="E229" s="30" t="n"/>
      <c r="F229" s="32" t="n"/>
      <c r="G229" s="32" t="n"/>
      <c r="H229" s="32" t="n"/>
      <c r="I229" s="32" t="n"/>
      <c r="J229" s="32" t="n"/>
      <c r="K229" s="32" t="n"/>
      <c r="L229" s="32" t="n"/>
      <c r="M229" s="55" t="n"/>
      <c r="N229" s="55" t="n"/>
      <c r="O229" s="55" t="n"/>
      <c r="P229" s="33">
        <f>IF(OR(A229="",B229=""),"",IF(M229&lt;&gt;"",IFERROR(ROUND((M229-B229)*1440,0),""),IF(OR(L229="Requested",L229="Assigned",L229="In Progress",L229="Held"),IFERROR(ROUND((NOW()-B229)*1440,0),""),"")))</f>
        <v/>
      </c>
      <c r="Q229" s="33">
        <f>IF(OR(A229="",N229=""),"",IF(O229&lt;&gt;"",IFERROR(ROUND((O229-N229)*1440,0),""),IF(OR(L229="In Progress",L229="Held"),IFERROR(ROUND((NOW()-N229)*1440,0),""),"")))</f>
        <v/>
      </c>
      <c r="R229" s="33">
        <f>IF(OR(A229="",B229=""),"",IF(O229&lt;&gt;"",IFERROR(ROUND((O229-B229)*1440,0),""),IF(L229="Canceled","",IF(OR(L229="Requested",L229="Assigned",L229="In Progress",L229="Held"),IFERROR(ROUND((NOW()-B229)*1440,0),""),""))))</f>
        <v/>
      </c>
      <c r="S229" s="33">
        <f>IF(A229="","",IFERROR(VLOOKUP(C229,'Settings'!$A$11:$B$14,2,FALSE),""))</f>
        <v/>
      </c>
      <c r="T229" s="34">
        <f>IF(A229="","",IF(L229="Canceled","N/A",IF(OR(L229="",R229="",S229=""),"",IF(R229&lt;=S229,IF(L229="Completed","Met","Open - On Track"),IF(L229="Completed","Missed","Open - Overdue")))))</f>
        <v/>
      </c>
      <c r="U229" s="32" t="n"/>
      <c r="V229" s="32" t="n"/>
      <c r="W229" s="56">
        <f>IF(OR(A229="",Q229=""),"",IFERROR(ROUND(Q229/60*'Settings'!$B$4,2),""))</f>
        <v/>
      </c>
      <c r="X229" s="34">
        <f>IFERROR(IF(A229="","",IF(COUNTIF($A$6:$A$305,A229)&gt;1,"Duplicate Move ID",IF(OR(B229="",C229="",D229="",E229="",F229="",G229="",H229="",I229="",L229=""),"Missing Required Input",IF(OR(COUNTIF('Assets'!$K$5:$K$104,H229)=0,COUNTIF('Assets'!$K$5:$K$104,I229)=0),"Unknown Location",IF(H229=I229,"Origin Equals Destination",IF(AND(OR(L229="Assigned",L229="In Progress",L229="Held",L229="Completed"),OR(J229="",K229="",M229="")),"Missing Assignment Details",IF(AND(OR(L229="In Progress",L229="Held",L229="Completed"),N229=""),"Missing Start Time",IF(AND(L229="Completed",O229=""),"Missing Completion Time",IF(AND(M229&lt;&gt;"",B229&lt;&gt;"",M229&lt;B229),"Check Assigned Time",IF(AND(N229&lt;&gt;"",M229&lt;&gt;"",N229&lt;M229),"Check Start Time",IF(AND(O229&lt;&gt;"",N229&lt;&gt;"",O229&lt;N229),"Check Completion Time",IF(AND(L229="Held",OR(U229="",U229="None")),"Missing Delay Reason",IF(OR(AND(J229&lt;&gt;"",COUNTIF('Assets'!$F$5:$F$104,J229)=0),AND(K229&lt;&gt;"",COUNTIF('Assets'!$A$5:$A$104,K229)=0)),"Unknown Resource","OK")))))))))))))),"Check Formula")</f>
        <v/>
      </c>
    </row>
    <row r="230" ht="22" customHeight="1">
      <c r="A230" s="24" t="n"/>
      <c r="B230" s="53" t="n"/>
      <c r="C230" s="26" t="n"/>
      <c r="D230" s="26" t="n"/>
      <c r="E230" s="24" t="n"/>
      <c r="F230" s="26" t="n"/>
      <c r="G230" s="26" t="n"/>
      <c r="H230" s="26" t="n"/>
      <c r="I230" s="26" t="n"/>
      <c r="J230" s="26" t="n"/>
      <c r="K230" s="26" t="n"/>
      <c r="L230" s="26" t="n"/>
      <c r="M230" s="53" t="n"/>
      <c r="N230" s="53" t="n"/>
      <c r="O230" s="53" t="n"/>
      <c r="P230" s="27">
        <f>IF(OR(A230="",B230=""),"",IF(M230&lt;&gt;"",IFERROR(ROUND((M230-B230)*1440,0),""),IF(OR(L230="Requested",L230="Assigned",L230="In Progress",L230="Held"),IFERROR(ROUND((NOW()-B230)*1440,0),""),"")))</f>
        <v/>
      </c>
      <c r="Q230" s="27">
        <f>IF(OR(A230="",N230=""),"",IF(O230&lt;&gt;"",IFERROR(ROUND((O230-N230)*1440,0),""),IF(OR(L230="In Progress",L230="Held"),IFERROR(ROUND((NOW()-N230)*1440,0),""),"")))</f>
        <v/>
      </c>
      <c r="R230" s="27">
        <f>IF(OR(A230="",B230=""),"",IF(O230&lt;&gt;"",IFERROR(ROUND((O230-B230)*1440,0),""),IF(L230="Canceled","",IF(OR(L230="Requested",L230="Assigned",L230="In Progress",L230="Held"),IFERROR(ROUND((NOW()-B230)*1440,0),""),""))))</f>
        <v/>
      </c>
      <c r="S230" s="27">
        <f>IF(A230="","",IFERROR(VLOOKUP(C230,'Settings'!$A$11:$B$14,2,FALSE),""))</f>
        <v/>
      </c>
      <c r="T230" s="28">
        <f>IF(A230="","",IF(L230="Canceled","N/A",IF(OR(L230="",R230="",S230=""),"",IF(R230&lt;=S230,IF(L230="Completed","Met","Open - On Track"),IF(L230="Completed","Missed","Open - Overdue")))))</f>
        <v/>
      </c>
      <c r="U230" s="26" t="n"/>
      <c r="V230" s="26" t="n"/>
      <c r="W230" s="54">
        <f>IF(OR(A230="",Q230=""),"",IFERROR(ROUND(Q230/60*'Settings'!$B$4,2),""))</f>
        <v/>
      </c>
      <c r="X230" s="28">
        <f>IFERROR(IF(A230="","",IF(COUNTIF($A$6:$A$305,A230)&gt;1,"Duplicate Move ID",IF(OR(B230="",C230="",D230="",E230="",F230="",G230="",H230="",I230="",L230=""),"Missing Required Input",IF(OR(COUNTIF('Assets'!$K$5:$K$104,H230)=0,COUNTIF('Assets'!$K$5:$K$104,I230)=0),"Unknown Location",IF(H230=I230,"Origin Equals Destination",IF(AND(OR(L230="Assigned",L230="In Progress",L230="Held",L230="Completed"),OR(J230="",K230="",M230="")),"Missing Assignment Details",IF(AND(OR(L230="In Progress",L230="Held",L230="Completed"),N230=""),"Missing Start Time",IF(AND(L230="Completed",O230=""),"Missing Completion Time",IF(AND(M230&lt;&gt;"",B230&lt;&gt;"",M230&lt;B230),"Check Assigned Time",IF(AND(N230&lt;&gt;"",M230&lt;&gt;"",N230&lt;M230),"Check Start Time",IF(AND(O230&lt;&gt;"",N230&lt;&gt;"",O230&lt;N230),"Check Completion Time",IF(AND(L230="Held",OR(U230="",U230="None")),"Missing Delay Reason",IF(OR(AND(J230&lt;&gt;"",COUNTIF('Assets'!$F$5:$F$104,J230)=0),AND(K230&lt;&gt;"",COUNTIF('Assets'!$A$5:$A$104,K230)=0)),"Unknown Resource","OK")))))))))))))),"Check Formula")</f>
        <v/>
      </c>
    </row>
    <row r="231" ht="22" customHeight="1">
      <c r="A231" s="30" t="n"/>
      <c r="B231" s="55" t="n"/>
      <c r="C231" s="32" t="n"/>
      <c r="D231" s="32" t="n"/>
      <c r="E231" s="30" t="n"/>
      <c r="F231" s="32" t="n"/>
      <c r="G231" s="32" t="n"/>
      <c r="H231" s="32" t="n"/>
      <c r="I231" s="32" t="n"/>
      <c r="J231" s="32" t="n"/>
      <c r="K231" s="32" t="n"/>
      <c r="L231" s="32" t="n"/>
      <c r="M231" s="55" t="n"/>
      <c r="N231" s="55" t="n"/>
      <c r="O231" s="55" t="n"/>
      <c r="P231" s="33">
        <f>IF(OR(A231="",B231=""),"",IF(M231&lt;&gt;"",IFERROR(ROUND((M231-B231)*1440,0),""),IF(OR(L231="Requested",L231="Assigned",L231="In Progress",L231="Held"),IFERROR(ROUND((NOW()-B231)*1440,0),""),"")))</f>
        <v/>
      </c>
      <c r="Q231" s="33">
        <f>IF(OR(A231="",N231=""),"",IF(O231&lt;&gt;"",IFERROR(ROUND((O231-N231)*1440,0),""),IF(OR(L231="In Progress",L231="Held"),IFERROR(ROUND((NOW()-N231)*1440,0),""),"")))</f>
        <v/>
      </c>
      <c r="R231" s="33">
        <f>IF(OR(A231="",B231=""),"",IF(O231&lt;&gt;"",IFERROR(ROUND((O231-B231)*1440,0),""),IF(L231="Canceled","",IF(OR(L231="Requested",L231="Assigned",L231="In Progress",L231="Held"),IFERROR(ROUND((NOW()-B231)*1440,0),""),""))))</f>
        <v/>
      </c>
      <c r="S231" s="33">
        <f>IF(A231="","",IFERROR(VLOOKUP(C231,'Settings'!$A$11:$B$14,2,FALSE),""))</f>
        <v/>
      </c>
      <c r="T231" s="34">
        <f>IF(A231="","",IF(L231="Canceled","N/A",IF(OR(L231="",R231="",S231=""),"",IF(R231&lt;=S231,IF(L231="Completed","Met","Open - On Track"),IF(L231="Completed","Missed","Open - Overdue")))))</f>
        <v/>
      </c>
      <c r="U231" s="32" t="n"/>
      <c r="V231" s="32" t="n"/>
      <c r="W231" s="56">
        <f>IF(OR(A231="",Q231=""),"",IFERROR(ROUND(Q231/60*'Settings'!$B$4,2),""))</f>
        <v/>
      </c>
      <c r="X231" s="34">
        <f>IFERROR(IF(A231="","",IF(COUNTIF($A$6:$A$305,A231)&gt;1,"Duplicate Move ID",IF(OR(B231="",C231="",D231="",E231="",F231="",G231="",H231="",I231="",L231=""),"Missing Required Input",IF(OR(COUNTIF('Assets'!$K$5:$K$104,H231)=0,COUNTIF('Assets'!$K$5:$K$104,I231)=0),"Unknown Location",IF(H231=I231,"Origin Equals Destination",IF(AND(OR(L231="Assigned",L231="In Progress",L231="Held",L231="Completed"),OR(J231="",K231="",M231="")),"Missing Assignment Details",IF(AND(OR(L231="In Progress",L231="Held",L231="Completed"),N231=""),"Missing Start Time",IF(AND(L231="Completed",O231=""),"Missing Completion Time",IF(AND(M231&lt;&gt;"",B231&lt;&gt;"",M231&lt;B231),"Check Assigned Time",IF(AND(N231&lt;&gt;"",M231&lt;&gt;"",N231&lt;M231),"Check Start Time",IF(AND(O231&lt;&gt;"",N231&lt;&gt;"",O231&lt;N231),"Check Completion Time",IF(AND(L231="Held",OR(U231="",U231="None")),"Missing Delay Reason",IF(OR(AND(J231&lt;&gt;"",COUNTIF('Assets'!$F$5:$F$104,J231)=0),AND(K231&lt;&gt;"",COUNTIF('Assets'!$A$5:$A$104,K231)=0)),"Unknown Resource","OK")))))))))))))),"Check Formula")</f>
        <v/>
      </c>
    </row>
    <row r="232" ht="22" customHeight="1">
      <c r="A232" s="24" t="n"/>
      <c r="B232" s="53" t="n"/>
      <c r="C232" s="26" t="n"/>
      <c r="D232" s="26" t="n"/>
      <c r="E232" s="24" t="n"/>
      <c r="F232" s="26" t="n"/>
      <c r="G232" s="26" t="n"/>
      <c r="H232" s="26" t="n"/>
      <c r="I232" s="26" t="n"/>
      <c r="J232" s="26" t="n"/>
      <c r="K232" s="26" t="n"/>
      <c r="L232" s="26" t="n"/>
      <c r="M232" s="53" t="n"/>
      <c r="N232" s="53" t="n"/>
      <c r="O232" s="53" t="n"/>
      <c r="P232" s="27">
        <f>IF(OR(A232="",B232=""),"",IF(M232&lt;&gt;"",IFERROR(ROUND((M232-B232)*1440,0),""),IF(OR(L232="Requested",L232="Assigned",L232="In Progress",L232="Held"),IFERROR(ROUND((NOW()-B232)*1440,0),""),"")))</f>
        <v/>
      </c>
      <c r="Q232" s="27">
        <f>IF(OR(A232="",N232=""),"",IF(O232&lt;&gt;"",IFERROR(ROUND((O232-N232)*1440,0),""),IF(OR(L232="In Progress",L232="Held"),IFERROR(ROUND((NOW()-N232)*1440,0),""),"")))</f>
        <v/>
      </c>
      <c r="R232" s="27">
        <f>IF(OR(A232="",B232=""),"",IF(O232&lt;&gt;"",IFERROR(ROUND((O232-B232)*1440,0),""),IF(L232="Canceled","",IF(OR(L232="Requested",L232="Assigned",L232="In Progress",L232="Held"),IFERROR(ROUND((NOW()-B232)*1440,0),""),""))))</f>
        <v/>
      </c>
      <c r="S232" s="27">
        <f>IF(A232="","",IFERROR(VLOOKUP(C232,'Settings'!$A$11:$B$14,2,FALSE),""))</f>
        <v/>
      </c>
      <c r="T232" s="28">
        <f>IF(A232="","",IF(L232="Canceled","N/A",IF(OR(L232="",R232="",S232=""),"",IF(R232&lt;=S232,IF(L232="Completed","Met","Open - On Track"),IF(L232="Completed","Missed","Open - Overdue")))))</f>
        <v/>
      </c>
      <c r="U232" s="26" t="n"/>
      <c r="V232" s="26" t="n"/>
      <c r="W232" s="54">
        <f>IF(OR(A232="",Q232=""),"",IFERROR(ROUND(Q232/60*'Settings'!$B$4,2),""))</f>
        <v/>
      </c>
      <c r="X232" s="28">
        <f>IFERROR(IF(A232="","",IF(COUNTIF($A$6:$A$305,A232)&gt;1,"Duplicate Move ID",IF(OR(B232="",C232="",D232="",E232="",F232="",G232="",H232="",I232="",L232=""),"Missing Required Input",IF(OR(COUNTIF('Assets'!$K$5:$K$104,H232)=0,COUNTIF('Assets'!$K$5:$K$104,I232)=0),"Unknown Location",IF(H232=I232,"Origin Equals Destination",IF(AND(OR(L232="Assigned",L232="In Progress",L232="Held",L232="Completed"),OR(J232="",K232="",M232="")),"Missing Assignment Details",IF(AND(OR(L232="In Progress",L232="Held",L232="Completed"),N232=""),"Missing Start Time",IF(AND(L232="Completed",O232=""),"Missing Completion Time",IF(AND(M232&lt;&gt;"",B232&lt;&gt;"",M232&lt;B232),"Check Assigned Time",IF(AND(N232&lt;&gt;"",M232&lt;&gt;"",N232&lt;M232),"Check Start Time",IF(AND(O232&lt;&gt;"",N232&lt;&gt;"",O232&lt;N232),"Check Completion Time",IF(AND(L232="Held",OR(U232="",U232="None")),"Missing Delay Reason",IF(OR(AND(J232&lt;&gt;"",COUNTIF('Assets'!$F$5:$F$104,J232)=0),AND(K232&lt;&gt;"",COUNTIF('Assets'!$A$5:$A$104,K232)=0)),"Unknown Resource","OK")))))))))))))),"Check Formula")</f>
        <v/>
      </c>
    </row>
    <row r="233" ht="22" customHeight="1">
      <c r="A233" s="30" t="n"/>
      <c r="B233" s="55" t="n"/>
      <c r="C233" s="32" t="n"/>
      <c r="D233" s="32" t="n"/>
      <c r="E233" s="30" t="n"/>
      <c r="F233" s="32" t="n"/>
      <c r="G233" s="32" t="n"/>
      <c r="H233" s="32" t="n"/>
      <c r="I233" s="32" t="n"/>
      <c r="J233" s="32" t="n"/>
      <c r="K233" s="32" t="n"/>
      <c r="L233" s="32" t="n"/>
      <c r="M233" s="55" t="n"/>
      <c r="N233" s="55" t="n"/>
      <c r="O233" s="55" t="n"/>
      <c r="P233" s="33">
        <f>IF(OR(A233="",B233=""),"",IF(M233&lt;&gt;"",IFERROR(ROUND((M233-B233)*1440,0),""),IF(OR(L233="Requested",L233="Assigned",L233="In Progress",L233="Held"),IFERROR(ROUND((NOW()-B233)*1440,0),""),"")))</f>
        <v/>
      </c>
      <c r="Q233" s="33">
        <f>IF(OR(A233="",N233=""),"",IF(O233&lt;&gt;"",IFERROR(ROUND((O233-N233)*1440,0),""),IF(OR(L233="In Progress",L233="Held"),IFERROR(ROUND((NOW()-N233)*1440,0),""),"")))</f>
        <v/>
      </c>
      <c r="R233" s="33">
        <f>IF(OR(A233="",B233=""),"",IF(O233&lt;&gt;"",IFERROR(ROUND((O233-B233)*1440,0),""),IF(L233="Canceled","",IF(OR(L233="Requested",L233="Assigned",L233="In Progress",L233="Held"),IFERROR(ROUND((NOW()-B233)*1440,0),""),""))))</f>
        <v/>
      </c>
      <c r="S233" s="33">
        <f>IF(A233="","",IFERROR(VLOOKUP(C233,'Settings'!$A$11:$B$14,2,FALSE),""))</f>
        <v/>
      </c>
      <c r="T233" s="34">
        <f>IF(A233="","",IF(L233="Canceled","N/A",IF(OR(L233="",R233="",S233=""),"",IF(R233&lt;=S233,IF(L233="Completed","Met","Open - On Track"),IF(L233="Completed","Missed","Open - Overdue")))))</f>
        <v/>
      </c>
      <c r="U233" s="32" t="n"/>
      <c r="V233" s="32" t="n"/>
      <c r="W233" s="56">
        <f>IF(OR(A233="",Q233=""),"",IFERROR(ROUND(Q233/60*'Settings'!$B$4,2),""))</f>
        <v/>
      </c>
      <c r="X233" s="34">
        <f>IFERROR(IF(A233="","",IF(COUNTIF($A$6:$A$305,A233)&gt;1,"Duplicate Move ID",IF(OR(B233="",C233="",D233="",E233="",F233="",G233="",H233="",I233="",L233=""),"Missing Required Input",IF(OR(COUNTIF('Assets'!$K$5:$K$104,H233)=0,COUNTIF('Assets'!$K$5:$K$104,I233)=0),"Unknown Location",IF(H233=I233,"Origin Equals Destination",IF(AND(OR(L233="Assigned",L233="In Progress",L233="Held",L233="Completed"),OR(J233="",K233="",M233="")),"Missing Assignment Details",IF(AND(OR(L233="In Progress",L233="Held",L233="Completed"),N233=""),"Missing Start Time",IF(AND(L233="Completed",O233=""),"Missing Completion Time",IF(AND(M233&lt;&gt;"",B233&lt;&gt;"",M233&lt;B233),"Check Assigned Time",IF(AND(N233&lt;&gt;"",M233&lt;&gt;"",N233&lt;M233),"Check Start Time",IF(AND(O233&lt;&gt;"",N233&lt;&gt;"",O233&lt;N233),"Check Completion Time",IF(AND(L233="Held",OR(U233="",U233="None")),"Missing Delay Reason",IF(OR(AND(J233&lt;&gt;"",COUNTIF('Assets'!$F$5:$F$104,J233)=0),AND(K233&lt;&gt;"",COUNTIF('Assets'!$A$5:$A$104,K233)=0)),"Unknown Resource","OK")))))))))))))),"Check Formula")</f>
        <v/>
      </c>
    </row>
    <row r="234" ht="22" customHeight="1">
      <c r="A234" s="24" t="n"/>
      <c r="B234" s="53" t="n"/>
      <c r="C234" s="26" t="n"/>
      <c r="D234" s="26" t="n"/>
      <c r="E234" s="24" t="n"/>
      <c r="F234" s="26" t="n"/>
      <c r="G234" s="26" t="n"/>
      <c r="H234" s="26" t="n"/>
      <c r="I234" s="26" t="n"/>
      <c r="J234" s="26" t="n"/>
      <c r="K234" s="26" t="n"/>
      <c r="L234" s="26" t="n"/>
      <c r="M234" s="53" t="n"/>
      <c r="N234" s="53" t="n"/>
      <c r="O234" s="53" t="n"/>
      <c r="P234" s="27">
        <f>IF(OR(A234="",B234=""),"",IF(M234&lt;&gt;"",IFERROR(ROUND((M234-B234)*1440,0),""),IF(OR(L234="Requested",L234="Assigned",L234="In Progress",L234="Held"),IFERROR(ROUND((NOW()-B234)*1440,0),""),"")))</f>
        <v/>
      </c>
      <c r="Q234" s="27">
        <f>IF(OR(A234="",N234=""),"",IF(O234&lt;&gt;"",IFERROR(ROUND((O234-N234)*1440,0),""),IF(OR(L234="In Progress",L234="Held"),IFERROR(ROUND((NOW()-N234)*1440,0),""),"")))</f>
        <v/>
      </c>
      <c r="R234" s="27">
        <f>IF(OR(A234="",B234=""),"",IF(O234&lt;&gt;"",IFERROR(ROUND((O234-B234)*1440,0),""),IF(L234="Canceled","",IF(OR(L234="Requested",L234="Assigned",L234="In Progress",L234="Held"),IFERROR(ROUND((NOW()-B234)*1440,0),""),""))))</f>
        <v/>
      </c>
      <c r="S234" s="27">
        <f>IF(A234="","",IFERROR(VLOOKUP(C234,'Settings'!$A$11:$B$14,2,FALSE),""))</f>
        <v/>
      </c>
      <c r="T234" s="28">
        <f>IF(A234="","",IF(L234="Canceled","N/A",IF(OR(L234="",R234="",S234=""),"",IF(R234&lt;=S234,IF(L234="Completed","Met","Open - On Track"),IF(L234="Completed","Missed","Open - Overdue")))))</f>
        <v/>
      </c>
      <c r="U234" s="26" t="n"/>
      <c r="V234" s="26" t="n"/>
      <c r="W234" s="54">
        <f>IF(OR(A234="",Q234=""),"",IFERROR(ROUND(Q234/60*'Settings'!$B$4,2),""))</f>
        <v/>
      </c>
      <c r="X234" s="28">
        <f>IFERROR(IF(A234="","",IF(COUNTIF($A$6:$A$305,A234)&gt;1,"Duplicate Move ID",IF(OR(B234="",C234="",D234="",E234="",F234="",G234="",H234="",I234="",L234=""),"Missing Required Input",IF(OR(COUNTIF('Assets'!$K$5:$K$104,H234)=0,COUNTIF('Assets'!$K$5:$K$104,I234)=0),"Unknown Location",IF(H234=I234,"Origin Equals Destination",IF(AND(OR(L234="Assigned",L234="In Progress",L234="Held",L234="Completed"),OR(J234="",K234="",M234="")),"Missing Assignment Details",IF(AND(OR(L234="In Progress",L234="Held",L234="Completed"),N234=""),"Missing Start Time",IF(AND(L234="Completed",O234=""),"Missing Completion Time",IF(AND(M234&lt;&gt;"",B234&lt;&gt;"",M234&lt;B234),"Check Assigned Time",IF(AND(N234&lt;&gt;"",M234&lt;&gt;"",N234&lt;M234),"Check Start Time",IF(AND(O234&lt;&gt;"",N234&lt;&gt;"",O234&lt;N234),"Check Completion Time",IF(AND(L234="Held",OR(U234="",U234="None")),"Missing Delay Reason",IF(OR(AND(J234&lt;&gt;"",COUNTIF('Assets'!$F$5:$F$104,J234)=0),AND(K234&lt;&gt;"",COUNTIF('Assets'!$A$5:$A$104,K234)=0)),"Unknown Resource","OK")))))))))))))),"Check Formula")</f>
        <v/>
      </c>
    </row>
    <row r="235" ht="22" customHeight="1">
      <c r="A235" s="30" t="n"/>
      <c r="B235" s="55" t="n"/>
      <c r="C235" s="32" t="n"/>
      <c r="D235" s="32" t="n"/>
      <c r="E235" s="30" t="n"/>
      <c r="F235" s="32" t="n"/>
      <c r="G235" s="32" t="n"/>
      <c r="H235" s="32" t="n"/>
      <c r="I235" s="32" t="n"/>
      <c r="J235" s="32" t="n"/>
      <c r="K235" s="32" t="n"/>
      <c r="L235" s="32" t="n"/>
      <c r="M235" s="55" t="n"/>
      <c r="N235" s="55" t="n"/>
      <c r="O235" s="55" t="n"/>
      <c r="P235" s="33">
        <f>IF(OR(A235="",B235=""),"",IF(M235&lt;&gt;"",IFERROR(ROUND((M235-B235)*1440,0),""),IF(OR(L235="Requested",L235="Assigned",L235="In Progress",L235="Held"),IFERROR(ROUND((NOW()-B235)*1440,0),""),"")))</f>
        <v/>
      </c>
      <c r="Q235" s="33">
        <f>IF(OR(A235="",N235=""),"",IF(O235&lt;&gt;"",IFERROR(ROUND((O235-N235)*1440,0),""),IF(OR(L235="In Progress",L235="Held"),IFERROR(ROUND((NOW()-N235)*1440,0),""),"")))</f>
        <v/>
      </c>
      <c r="R235" s="33">
        <f>IF(OR(A235="",B235=""),"",IF(O235&lt;&gt;"",IFERROR(ROUND((O235-B235)*1440,0),""),IF(L235="Canceled","",IF(OR(L235="Requested",L235="Assigned",L235="In Progress",L235="Held"),IFERROR(ROUND((NOW()-B235)*1440,0),""),""))))</f>
        <v/>
      </c>
      <c r="S235" s="33">
        <f>IF(A235="","",IFERROR(VLOOKUP(C235,'Settings'!$A$11:$B$14,2,FALSE),""))</f>
        <v/>
      </c>
      <c r="T235" s="34">
        <f>IF(A235="","",IF(L235="Canceled","N/A",IF(OR(L235="",R235="",S235=""),"",IF(R235&lt;=S235,IF(L235="Completed","Met","Open - On Track"),IF(L235="Completed","Missed","Open - Overdue")))))</f>
        <v/>
      </c>
      <c r="U235" s="32" t="n"/>
      <c r="V235" s="32" t="n"/>
      <c r="W235" s="56">
        <f>IF(OR(A235="",Q235=""),"",IFERROR(ROUND(Q235/60*'Settings'!$B$4,2),""))</f>
        <v/>
      </c>
      <c r="X235" s="34">
        <f>IFERROR(IF(A235="","",IF(COUNTIF($A$6:$A$305,A235)&gt;1,"Duplicate Move ID",IF(OR(B235="",C235="",D235="",E235="",F235="",G235="",H235="",I235="",L235=""),"Missing Required Input",IF(OR(COUNTIF('Assets'!$K$5:$K$104,H235)=0,COUNTIF('Assets'!$K$5:$K$104,I235)=0),"Unknown Location",IF(H235=I235,"Origin Equals Destination",IF(AND(OR(L235="Assigned",L235="In Progress",L235="Held",L235="Completed"),OR(J235="",K235="",M235="")),"Missing Assignment Details",IF(AND(OR(L235="In Progress",L235="Held",L235="Completed"),N235=""),"Missing Start Time",IF(AND(L235="Completed",O235=""),"Missing Completion Time",IF(AND(M235&lt;&gt;"",B235&lt;&gt;"",M235&lt;B235),"Check Assigned Time",IF(AND(N235&lt;&gt;"",M235&lt;&gt;"",N235&lt;M235),"Check Start Time",IF(AND(O235&lt;&gt;"",N235&lt;&gt;"",O235&lt;N235),"Check Completion Time",IF(AND(L235="Held",OR(U235="",U235="None")),"Missing Delay Reason",IF(OR(AND(J235&lt;&gt;"",COUNTIF('Assets'!$F$5:$F$104,J235)=0),AND(K235&lt;&gt;"",COUNTIF('Assets'!$A$5:$A$104,K235)=0)),"Unknown Resource","OK")))))))))))))),"Check Formula")</f>
        <v/>
      </c>
    </row>
    <row r="236" ht="22" customHeight="1">
      <c r="A236" s="24" t="n"/>
      <c r="B236" s="53" t="n"/>
      <c r="C236" s="26" t="n"/>
      <c r="D236" s="26" t="n"/>
      <c r="E236" s="24" t="n"/>
      <c r="F236" s="26" t="n"/>
      <c r="G236" s="26" t="n"/>
      <c r="H236" s="26" t="n"/>
      <c r="I236" s="26" t="n"/>
      <c r="J236" s="26" t="n"/>
      <c r="K236" s="26" t="n"/>
      <c r="L236" s="26" t="n"/>
      <c r="M236" s="53" t="n"/>
      <c r="N236" s="53" t="n"/>
      <c r="O236" s="53" t="n"/>
      <c r="P236" s="27">
        <f>IF(OR(A236="",B236=""),"",IF(M236&lt;&gt;"",IFERROR(ROUND((M236-B236)*1440,0),""),IF(OR(L236="Requested",L236="Assigned",L236="In Progress",L236="Held"),IFERROR(ROUND((NOW()-B236)*1440,0),""),"")))</f>
        <v/>
      </c>
      <c r="Q236" s="27">
        <f>IF(OR(A236="",N236=""),"",IF(O236&lt;&gt;"",IFERROR(ROUND((O236-N236)*1440,0),""),IF(OR(L236="In Progress",L236="Held"),IFERROR(ROUND((NOW()-N236)*1440,0),""),"")))</f>
        <v/>
      </c>
      <c r="R236" s="27">
        <f>IF(OR(A236="",B236=""),"",IF(O236&lt;&gt;"",IFERROR(ROUND((O236-B236)*1440,0),""),IF(L236="Canceled","",IF(OR(L236="Requested",L236="Assigned",L236="In Progress",L236="Held"),IFERROR(ROUND((NOW()-B236)*1440,0),""),""))))</f>
        <v/>
      </c>
      <c r="S236" s="27">
        <f>IF(A236="","",IFERROR(VLOOKUP(C236,'Settings'!$A$11:$B$14,2,FALSE),""))</f>
        <v/>
      </c>
      <c r="T236" s="28">
        <f>IF(A236="","",IF(L236="Canceled","N/A",IF(OR(L236="",R236="",S236=""),"",IF(R236&lt;=S236,IF(L236="Completed","Met","Open - On Track"),IF(L236="Completed","Missed","Open - Overdue")))))</f>
        <v/>
      </c>
      <c r="U236" s="26" t="n"/>
      <c r="V236" s="26" t="n"/>
      <c r="W236" s="54">
        <f>IF(OR(A236="",Q236=""),"",IFERROR(ROUND(Q236/60*'Settings'!$B$4,2),""))</f>
        <v/>
      </c>
      <c r="X236" s="28">
        <f>IFERROR(IF(A236="","",IF(COUNTIF($A$6:$A$305,A236)&gt;1,"Duplicate Move ID",IF(OR(B236="",C236="",D236="",E236="",F236="",G236="",H236="",I236="",L236=""),"Missing Required Input",IF(OR(COUNTIF('Assets'!$K$5:$K$104,H236)=0,COUNTIF('Assets'!$K$5:$K$104,I236)=0),"Unknown Location",IF(H236=I236,"Origin Equals Destination",IF(AND(OR(L236="Assigned",L236="In Progress",L236="Held",L236="Completed"),OR(J236="",K236="",M236="")),"Missing Assignment Details",IF(AND(OR(L236="In Progress",L236="Held",L236="Completed"),N236=""),"Missing Start Time",IF(AND(L236="Completed",O236=""),"Missing Completion Time",IF(AND(M236&lt;&gt;"",B236&lt;&gt;"",M236&lt;B236),"Check Assigned Time",IF(AND(N236&lt;&gt;"",M236&lt;&gt;"",N236&lt;M236),"Check Start Time",IF(AND(O236&lt;&gt;"",N236&lt;&gt;"",O236&lt;N236),"Check Completion Time",IF(AND(L236="Held",OR(U236="",U236="None")),"Missing Delay Reason",IF(OR(AND(J236&lt;&gt;"",COUNTIF('Assets'!$F$5:$F$104,J236)=0),AND(K236&lt;&gt;"",COUNTIF('Assets'!$A$5:$A$104,K236)=0)),"Unknown Resource","OK")))))))))))))),"Check Formula")</f>
        <v/>
      </c>
    </row>
    <row r="237" ht="22" customHeight="1">
      <c r="A237" s="30" t="n"/>
      <c r="B237" s="55" t="n"/>
      <c r="C237" s="32" t="n"/>
      <c r="D237" s="32" t="n"/>
      <c r="E237" s="30" t="n"/>
      <c r="F237" s="32" t="n"/>
      <c r="G237" s="32" t="n"/>
      <c r="H237" s="32" t="n"/>
      <c r="I237" s="32" t="n"/>
      <c r="J237" s="32" t="n"/>
      <c r="K237" s="32" t="n"/>
      <c r="L237" s="32" t="n"/>
      <c r="M237" s="55" t="n"/>
      <c r="N237" s="55" t="n"/>
      <c r="O237" s="55" t="n"/>
      <c r="P237" s="33">
        <f>IF(OR(A237="",B237=""),"",IF(M237&lt;&gt;"",IFERROR(ROUND((M237-B237)*1440,0),""),IF(OR(L237="Requested",L237="Assigned",L237="In Progress",L237="Held"),IFERROR(ROUND((NOW()-B237)*1440,0),""),"")))</f>
        <v/>
      </c>
      <c r="Q237" s="33">
        <f>IF(OR(A237="",N237=""),"",IF(O237&lt;&gt;"",IFERROR(ROUND((O237-N237)*1440,0),""),IF(OR(L237="In Progress",L237="Held"),IFERROR(ROUND((NOW()-N237)*1440,0),""),"")))</f>
        <v/>
      </c>
      <c r="R237" s="33">
        <f>IF(OR(A237="",B237=""),"",IF(O237&lt;&gt;"",IFERROR(ROUND((O237-B237)*1440,0),""),IF(L237="Canceled","",IF(OR(L237="Requested",L237="Assigned",L237="In Progress",L237="Held"),IFERROR(ROUND((NOW()-B237)*1440,0),""),""))))</f>
        <v/>
      </c>
      <c r="S237" s="33">
        <f>IF(A237="","",IFERROR(VLOOKUP(C237,'Settings'!$A$11:$B$14,2,FALSE),""))</f>
        <v/>
      </c>
      <c r="T237" s="34">
        <f>IF(A237="","",IF(L237="Canceled","N/A",IF(OR(L237="",R237="",S237=""),"",IF(R237&lt;=S237,IF(L237="Completed","Met","Open - On Track"),IF(L237="Completed","Missed","Open - Overdue")))))</f>
        <v/>
      </c>
      <c r="U237" s="32" t="n"/>
      <c r="V237" s="32" t="n"/>
      <c r="W237" s="56">
        <f>IF(OR(A237="",Q237=""),"",IFERROR(ROUND(Q237/60*'Settings'!$B$4,2),""))</f>
        <v/>
      </c>
      <c r="X237" s="34">
        <f>IFERROR(IF(A237="","",IF(COUNTIF($A$6:$A$305,A237)&gt;1,"Duplicate Move ID",IF(OR(B237="",C237="",D237="",E237="",F237="",G237="",H237="",I237="",L237=""),"Missing Required Input",IF(OR(COUNTIF('Assets'!$K$5:$K$104,H237)=0,COUNTIF('Assets'!$K$5:$K$104,I237)=0),"Unknown Location",IF(H237=I237,"Origin Equals Destination",IF(AND(OR(L237="Assigned",L237="In Progress",L237="Held",L237="Completed"),OR(J237="",K237="",M237="")),"Missing Assignment Details",IF(AND(OR(L237="In Progress",L237="Held",L237="Completed"),N237=""),"Missing Start Time",IF(AND(L237="Completed",O237=""),"Missing Completion Time",IF(AND(M237&lt;&gt;"",B237&lt;&gt;"",M237&lt;B237),"Check Assigned Time",IF(AND(N237&lt;&gt;"",M237&lt;&gt;"",N237&lt;M237),"Check Start Time",IF(AND(O237&lt;&gt;"",N237&lt;&gt;"",O237&lt;N237),"Check Completion Time",IF(AND(L237="Held",OR(U237="",U237="None")),"Missing Delay Reason",IF(OR(AND(J237&lt;&gt;"",COUNTIF('Assets'!$F$5:$F$104,J237)=0),AND(K237&lt;&gt;"",COUNTIF('Assets'!$A$5:$A$104,K237)=0)),"Unknown Resource","OK")))))))))))))),"Check Formula")</f>
        <v/>
      </c>
    </row>
    <row r="238" ht="22" customHeight="1">
      <c r="A238" s="24" t="n"/>
      <c r="B238" s="53" t="n"/>
      <c r="C238" s="26" t="n"/>
      <c r="D238" s="26" t="n"/>
      <c r="E238" s="24" t="n"/>
      <c r="F238" s="26" t="n"/>
      <c r="G238" s="26" t="n"/>
      <c r="H238" s="26" t="n"/>
      <c r="I238" s="26" t="n"/>
      <c r="J238" s="26" t="n"/>
      <c r="K238" s="26" t="n"/>
      <c r="L238" s="26" t="n"/>
      <c r="M238" s="53" t="n"/>
      <c r="N238" s="53" t="n"/>
      <c r="O238" s="53" t="n"/>
      <c r="P238" s="27">
        <f>IF(OR(A238="",B238=""),"",IF(M238&lt;&gt;"",IFERROR(ROUND((M238-B238)*1440,0),""),IF(OR(L238="Requested",L238="Assigned",L238="In Progress",L238="Held"),IFERROR(ROUND((NOW()-B238)*1440,0),""),"")))</f>
        <v/>
      </c>
      <c r="Q238" s="27">
        <f>IF(OR(A238="",N238=""),"",IF(O238&lt;&gt;"",IFERROR(ROUND((O238-N238)*1440,0),""),IF(OR(L238="In Progress",L238="Held"),IFERROR(ROUND((NOW()-N238)*1440,0),""),"")))</f>
        <v/>
      </c>
      <c r="R238" s="27">
        <f>IF(OR(A238="",B238=""),"",IF(O238&lt;&gt;"",IFERROR(ROUND((O238-B238)*1440,0),""),IF(L238="Canceled","",IF(OR(L238="Requested",L238="Assigned",L238="In Progress",L238="Held"),IFERROR(ROUND((NOW()-B238)*1440,0),""),""))))</f>
        <v/>
      </c>
      <c r="S238" s="27">
        <f>IF(A238="","",IFERROR(VLOOKUP(C238,'Settings'!$A$11:$B$14,2,FALSE),""))</f>
        <v/>
      </c>
      <c r="T238" s="28">
        <f>IF(A238="","",IF(L238="Canceled","N/A",IF(OR(L238="",R238="",S238=""),"",IF(R238&lt;=S238,IF(L238="Completed","Met","Open - On Track"),IF(L238="Completed","Missed","Open - Overdue")))))</f>
        <v/>
      </c>
      <c r="U238" s="26" t="n"/>
      <c r="V238" s="26" t="n"/>
      <c r="W238" s="54">
        <f>IF(OR(A238="",Q238=""),"",IFERROR(ROUND(Q238/60*'Settings'!$B$4,2),""))</f>
        <v/>
      </c>
      <c r="X238" s="28">
        <f>IFERROR(IF(A238="","",IF(COUNTIF($A$6:$A$305,A238)&gt;1,"Duplicate Move ID",IF(OR(B238="",C238="",D238="",E238="",F238="",G238="",H238="",I238="",L238=""),"Missing Required Input",IF(OR(COUNTIF('Assets'!$K$5:$K$104,H238)=0,COUNTIF('Assets'!$K$5:$K$104,I238)=0),"Unknown Location",IF(H238=I238,"Origin Equals Destination",IF(AND(OR(L238="Assigned",L238="In Progress",L238="Held",L238="Completed"),OR(J238="",K238="",M238="")),"Missing Assignment Details",IF(AND(OR(L238="In Progress",L238="Held",L238="Completed"),N238=""),"Missing Start Time",IF(AND(L238="Completed",O238=""),"Missing Completion Time",IF(AND(M238&lt;&gt;"",B238&lt;&gt;"",M238&lt;B238),"Check Assigned Time",IF(AND(N238&lt;&gt;"",M238&lt;&gt;"",N238&lt;M238),"Check Start Time",IF(AND(O238&lt;&gt;"",N238&lt;&gt;"",O238&lt;N238),"Check Completion Time",IF(AND(L238="Held",OR(U238="",U238="None")),"Missing Delay Reason",IF(OR(AND(J238&lt;&gt;"",COUNTIF('Assets'!$F$5:$F$104,J238)=0),AND(K238&lt;&gt;"",COUNTIF('Assets'!$A$5:$A$104,K238)=0)),"Unknown Resource","OK")))))))))))))),"Check Formula")</f>
        <v/>
      </c>
    </row>
    <row r="239" ht="22" customHeight="1">
      <c r="A239" s="30" t="n"/>
      <c r="B239" s="55" t="n"/>
      <c r="C239" s="32" t="n"/>
      <c r="D239" s="32" t="n"/>
      <c r="E239" s="30" t="n"/>
      <c r="F239" s="32" t="n"/>
      <c r="G239" s="32" t="n"/>
      <c r="H239" s="32" t="n"/>
      <c r="I239" s="32" t="n"/>
      <c r="J239" s="32" t="n"/>
      <c r="K239" s="32" t="n"/>
      <c r="L239" s="32" t="n"/>
      <c r="M239" s="55" t="n"/>
      <c r="N239" s="55" t="n"/>
      <c r="O239" s="55" t="n"/>
      <c r="P239" s="33">
        <f>IF(OR(A239="",B239=""),"",IF(M239&lt;&gt;"",IFERROR(ROUND((M239-B239)*1440,0),""),IF(OR(L239="Requested",L239="Assigned",L239="In Progress",L239="Held"),IFERROR(ROUND((NOW()-B239)*1440,0),""),"")))</f>
        <v/>
      </c>
      <c r="Q239" s="33">
        <f>IF(OR(A239="",N239=""),"",IF(O239&lt;&gt;"",IFERROR(ROUND((O239-N239)*1440,0),""),IF(OR(L239="In Progress",L239="Held"),IFERROR(ROUND((NOW()-N239)*1440,0),""),"")))</f>
        <v/>
      </c>
      <c r="R239" s="33">
        <f>IF(OR(A239="",B239=""),"",IF(O239&lt;&gt;"",IFERROR(ROUND((O239-B239)*1440,0),""),IF(L239="Canceled","",IF(OR(L239="Requested",L239="Assigned",L239="In Progress",L239="Held"),IFERROR(ROUND((NOW()-B239)*1440,0),""),""))))</f>
        <v/>
      </c>
      <c r="S239" s="33">
        <f>IF(A239="","",IFERROR(VLOOKUP(C239,'Settings'!$A$11:$B$14,2,FALSE),""))</f>
        <v/>
      </c>
      <c r="T239" s="34">
        <f>IF(A239="","",IF(L239="Canceled","N/A",IF(OR(L239="",R239="",S239=""),"",IF(R239&lt;=S239,IF(L239="Completed","Met","Open - On Track"),IF(L239="Completed","Missed","Open - Overdue")))))</f>
        <v/>
      </c>
      <c r="U239" s="32" t="n"/>
      <c r="V239" s="32" t="n"/>
      <c r="W239" s="56">
        <f>IF(OR(A239="",Q239=""),"",IFERROR(ROUND(Q239/60*'Settings'!$B$4,2),""))</f>
        <v/>
      </c>
      <c r="X239" s="34">
        <f>IFERROR(IF(A239="","",IF(COUNTIF($A$6:$A$305,A239)&gt;1,"Duplicate Move ID",IF(OR(B239="",C239="",D239="",E239="",F239="",G239="",H239="",I239="",L239=""),"Missing Required Input",IF(OR(COUNTIF('Assets'!$K$5:$K$104,H239)=0,COUNTIF('Assets'!$K$5:$K$104,I239)=0),"Unknown Location",IF(H239=I239,"Origin Equals Destination",IF(AND(OR(L239="Assigned",L239="In Progress",L239="Held",L239="Completed"),OR(J239="",K239="",M239="")),"Missing Assignment Details",IF(AND(OR(L239="In Progress",L239="Held",L239="Completed"),N239=""),"Missing Start Time",IF(AND(L239="Completed",O239=""),"Missing Completion Time",IF(AND(M239&lt;&gt;"",B239&lt;&gt;"",M239&lt;B239),"Check Assigned Time",IF(AND(N239&lt;&gt;"",M239&lt;&gt;"",N239&lt;M239),"Check Start Time",IF(AND(O239&lt;&gt;"",N239&lt;&gt;"",O239&lt;N239),"Check Completion Time",IF(AND(L239="Held",OR(U239="",U239="None")),"Missing Delay Reason",IF(OR(AND(J239&lt;&gt;"",COUNTIF('Assets'!$F$5:$F$104,J239)=0),AND(K239&lt;&gt;"",COUNTIF('Assets'!$A$5:$A$104,K239)=0)),"Unknown Resource","OK")))))))))))))),"Check Formula")</f>
        <v/>
      </c>
    </row>
    <row r="240" ht="22" customHeight="1">
      <c r="A240" s="24" t="n"/>
      <c r="B240" s="53" t="n"/>
      <c r="C240" s="26" t="n"/>
      <c r="D240" s="26" t="n"/>
      <c r="E240" s="24" t="n"/>
      <c r="F240" s="26" t="n"/>
      <c r="G240" s="26" t="n"/>
      <c r="H240" s="26" t="n"/>
      <c r="I240" s="26" t="n"/>
      <c r="J240" s="26" t="n"/>
      <c r="K240" s="26" t="n"/>
      <c r="L240" s="26" t="n"/>
      <c r="M240" s="53" t="n"/>
      <c r="N240" s="53" t="n"/>
      <c r="O240" s="53" t="n"/>
      <c r="P240" s="27">
        <f>IF(OR(A240="",B240=""),"",IF(M240&lt;&gt;"",IFERROR(ROUND((M240-B240)*1440,0),""),IF(OR(L240="Requested",L240="Assigned",L240="In Progress",L240="Held"),IFERROR(ROUND((NOW()-B240)*1440,0),""),"")))</f>
        <v/>
      </c>
      <c r="Q240" s="27">
        <f>IF(OR(A240="",N240=""),"",IF(O240&lt;&gt;"",IFERROR(ROUND((O240-N240)*1440,0),""),IF(OR(L240="In Progress",L240="Held"),IFERROR(ROUND((NOW()-N240)*1440,0),""),"")))</f>
        <v/>
      </c>
      <c r="R240" s="27">
        <f>IF(OR(A240="",B240=""),"",IF(O240&lt;&gt;"",IFERROR(ROUND((O240-B240)*1440,0),""),IF(L240="Canceled","",IF(OR(L240="Requested",L240="Assigned",L240="In Progress",L240="Held"),IFERROR(ROUND((NOW()-B240)*1440,0),""),""))))</f>
        <v/>
      </c>
      <c r="S240" s="27">
        <f>IF(A240="","",IFERROR(VLOOKUP(C240,'Settings'!$A$11:$B$14,2,FALSE),""))</f>
        <v/>
      </c>
      <c r="T240" s="28">
        <f>IF(A240="","",IF(L240="Canceled","N/A",IF(OR(L240="",R240="",S240=""),"",IF(R240&lt;=S240,IF(L240="Completed","Met","Open - On Track"),IF(L240="Completed","Missed","Open - Overdue")))))</f>
        <v/>
      </c>
      <c r="U240" s="26" t="n"/>
      <c r="V240" s="26" t="n"/>
      <c r="W240" s="54">
        <f>IF(OR(A240="",Q240=""),"",IFERROR(ROUND(Q240/60*'Settings'!$B$4,2),""))</f>
        <v/>
      </c>
      <c r="X240" s="28">
        <f>IFERROR(IF(A240="","",IF(COUNTIF($A$6:$A$305,A240)&gt;1,"Duplicate Move ID",IF(OR(B240="",C240="",D240="",E240="",F240="",G240="",H240="",I240="",L240=""),"Missing Required Input",IF(OR(COUNTIF('Assets'!$K$5:$K$104,H240)=0,COUNTIF('Assets'!$K$5:$K$104,I240)=0),"Unknown Location",IF(H240=I240,"Origin Equals Destination",IF(AND(OR(L240="Assigned",L240="In Progress",L240="Held",L240="Completed"),OR(J240="",K240="",M240="")),"Missing Assignment Details",IF(AND(OR(L240="In Progress",L240="Held",L240="Completed"),N240=""),"Missing Start Time",IF(AND(L240="Completed",O240=""),"Missing Completion Time",IF(AND(M240&lt;&gt;"",B240&lt;&gt;"",M240&lt;B240),"Check Assigned Time",IF(AND(N240&lt;&gt;"",M240&lt;&gt;"",N240&lt;M240),"Check Start Time",IF(AND(O240&lt;&gt;"",N240&lt;&gt;"",O240&lt;N240),"Check Completion Time",IF(AND(L240="Held",OR(U240="",U240="None")),"Missing Delay Reason",IF(OR(AND(J240&lt;&gt;"",COUNTIF('Assets'!$F$5:$F$104,J240)=0),AND(K240&lt;&gt;"",COUNTIF('Assets'!$A$5:$A$104,K240)=0)),"Unknown Resource","OK")))))))))))))),"Check Formula")</f>
        <v/>
      </c>
    </row>
    <row r="241" ht="22" customHeight="1">
      <c r="A241" s="30" t="n"/>
      <c r="B241" s="55" t="n"/>
      <c r="C241" s="32" t="n"/>
      <c r="D241" s="32" t="n"/>
      <c r="E241" s="30" t="n"/>
      <c r="F241" s="32" t="n"/>
      <c r="G241" s="32" t="n"/>
      <c r="H241" s="32" t="n"/>
      <c r="I241" s="32" t="n"/>
      <c r="J241" s="32" t="n"/>
      <c r="K241" s="32" t="n"/>
      <c r="L241" s="32" t="n"/>
      <c r="M241" s="55" t="n"/>
      <c r="N241" s="55" t="n"/>
      <c r="O241" s="55" t="n"/>
      <c r="P241" s="33">
        <f>IF(OR(A241="",B241=""),"",IF(M241&lt;&gt;"",IFERROR(ROUND((M241-B241)*1440,0),""),IF(OR(L241="Requested",L241="Assigned",L241="In Progress",L241="Held"),IFERROR(ROUND((NOW()-B241)*1440,0),""),"")))</f>
        <v/>
      </c>
      <c r="Q241" s="33">
        <f>IF(OR(A241="",N241=""),"",IF(O241&lt;&gt;"",IFERROR(ROUND((O241-N241)*1440,0),""),IF(OR(L241="In Progress",L241="Held"),IFERROR(ROUND((NOW()-N241)*1440,0),""),"")))</f>
        <v/>
      </c>
      <c r="R241" s="33">
        <f>IF(OR(A241="",B241=""),"",IF(O241&lt;&gt;"",IFERROR(ROUND((O241-B241)*1440,0),""),IF(L241="Canceled","",IF(OR(L241="Requested",L241="Assigned",L241="In Progress",L241="Held"),IFERROR(ROUND((NOW()-B241)*1440,0),""),""))))</f>
        <v/>
      </c>
      <c r="S241" s="33">
        <f>IF(A241="","",IFERROR(VLOOKUP(C241,'Settings'!$A$11:$B$14,2,FALSE),""))</f>
        <v/>
      </c>
      <c r="T241" s="34">
        <f>IF(A241="","",IF(L241="Canceled","N/A",IF(OR(L241="",R241="",S241=""),"",IF(R241&lt;=S241,IF(L241="Completed","Met","Open - On Track"),IF(L241="Completed","Missed","Open - Overdue")))))</f>
        <v/>
      </c>
      <c r="U241" s="32" t="n"/>
      <c r="V241" s="32" t="n"/>
      <c r="W241" s="56">
        <f>IF(OR(A241="",Q241=""),"",IFERROR(ROUND(Q241/60*'Settings'!$B$4,2),""))</f>
        <v/>
      </c>
      <c r="X241" s="34">
        <f>IFERROR(IF(A241="","",IF(COUNTIF($A$6:$A$305,A241)&gt;1,"Duplicate Move ID",IF(OR(B241="",C241="",D241="",E241="",F241="",G241="",H241="",I241="",L241=""),"Missing Required Input",IF(OR(COUNTIF('Assets'!$K$5:$K$104,H241)=0,COUNTIF('Assets'!$K$5:$K$104,I241)=0),"Unknown Location",IF(H241=I241,"Origin Equals Destination",IF(AND(OR(L241="Assigned",L241="In Progress",L241="Held",L241="Completed"),OR(J241="",K241="",M241="")),"Missing Assignment Details",IF(AND(OR(L241="In Progress",L241="Held",L241="Completed"),N241=""),"Missing Start Time",IF(AND(L241="Completed",O241=""),"Missing Completion Time",IF(AND(M241&lt;&gt;"",B241&lt;&gt;"",M241&lt;B241),"Check Assigned Time",IF(AND(N241&lt;&gt;"",M241&lt;&gt;"",N241&lt;M241),"Check Start Time",IF(AND(O241&lt;&gt;"",N241&lt;&gt;"",O241&lt;N241),"Check Completion Time",IF(AND(L241="Held",OR(U241="",U241="None")),"Missing Delay Reason",IF(OR(AND(J241&lt;&gt;"",COUNTIF('Assets'!$F$5:$F$104,J241)=0),AND(K241&lt;&gt;"",COUNTIF('Assets'!$A$5:$A$104,K241)=0)),"Unknown Resource","OK")))))))))))))),"Check Formula")</f>
        <v/>
      </c>
    </row>
    <row r="242" ht="22" customHeight="1">
      <c r="A242" s="24" t="n"/>
      <c r="B242" s="53" t="n"/>
      <c r="C242" s="26" t="n"/>
      <c r="D242" s="26" t="n"/>
      <c r="E242" s="24" t="n"/>
      <c r="F242" s="26" t="n"/>
      <c r="G242" s="26" t="n"/>
      <c r="H242" s="26" t="n"/>
      <c r="I242" s="26" t="n"/>
      <c r="J242" s="26" t="n"/>
      <c r="K242" s="26" t="n"/>
      <c r="L242" s="26" t="n"/>
      <c r="M242" s="53" t="n"/>
      <c r="N242" s="53" t="n"/>
      <c r="O242" s="53" t="n"/>
      <c r="P242" s="27">
        <f>IF(OR(A242="",B242=""),"",IF(M242&lt;&gt;"",IFERROR(ROUND((M242-B242)*1440,0),""),IF(OR(L242="Requested",L242="Assigned",L242="In Progress",L242="Held"),IFERROR(ROUND((NOW()-B242)*1440,0),""),"")))</f>
        <v/>
      </c>
      <c r="Q242" s="27">
        <f>IF(OR(A242="",N242=""),"",IF(O242&lt;&gt;"",IFERROR(ROUND((O242-N242)*1440,0),""),IF(OR(L242="In Progress",L242="Held"),IFERROR(ROUND((NOW()-N242)*1440,0),""),"")))</f>
        <v/>
      </c>
      <c r="R242" s="27">
        <f>IF(OR(A242="",B242=""),"",IF(O242&lt;&gt;"",IFERROR(ROUND((O242-B242)*1440,0),""),IF(L242="Canceled","",IF(OR(L242="Requested",L242="Assigned",L242="In Progress",L242="Held"),IFERROR(ROUND((NOW()-B242)*1440,0),""),""))))</f>
        <v/>
      </c>
      <c r="S242" s="27">
        <f>IF(A242="","",IFERROR(VLOOKUP(C242,'Settings'!$A$11:$B$14,2,FALSE),""))</f>
        <v/>
      </c>
      <c r="T242" s="28">
        <f>IF(A242="","",IF(L242="Canceled","N/A",IF(OR(L242="",R242="",S242=""),"",IF(R242&lt;=S242,IF(L242="Completed","Met","Open - On Track"),IF(L242="Completed","Missed","Open - Overdue")))))</f>
        <v/>
      </c>
      <c r="U242" s="26" t="n"/>
      <c r="V242" s="26" t="n"/>
      <c r="W242" s="54">
        <f>IF(OR(A242="",Q242=""),"",IFERROR(ROUND(Q242/60*'Settings'!$B$4,2),""))</f>
        <v/>
      </c>
      <c r="X242" s="28">
        <f>IFERROR(IF(A242="","",IF(COUNTIF($A$6:$A$305,A242)&gt;1,"Duplicate Move ID",IF(OR(B242="",C242="",D242="",E242="",F242="",G242="",H242="",I242="",L242=""),"Missing Required Input",IF(OR(COUNTIF('Assets'!$K$5:$K$104,H242)=0,COUNTIF('Assets'!$K$5:$K$104,I242)=0),"Unknown Location",IF(H242=I242,"Origin Equals Destination",IF(AND(OR(L242="Assigned",L242="In Progress",L242="Held",L242="Completed"),OR(J242="",K242="",M242="")),"Missing Assignment Details",IF(AND(OR(L242="In Progress",L242="Held",L242="Completed"),N242=""),"Missing Start Time",IF(AND(L242="Completed",O242=""),"Missing Completion Time",IF(AND(M242&lt;&gt;"",B242&lt;&gt;"",M242&lt;B242),"Check Assigned Time",IF(AND(N242&lt;&gt;"",M242&lt;&gt;"",N242&lt;M242),"Check Start Time",IF(AND(O242&lt;&gt;"",N242&lt;&gt;"",O242&lt;N242),"Check Completion Time",IF(AND(L242="Held",OR(U242="",U242="None")),"Missing Delay Reason",IF(OR(AND(J242&lt;&gt;"",COUNTIF('Assets'!$F$5:$F$104,J242)=0),AND(K242&lt;&gt;"",COUNTIF('Assets'!$A$5:$A$104,K242)=0)),"Unknown Resource","OK")))))))))))))),"Check Formula")</f>
        <v/>
      </c>
    </row>
    <row r="243" ht="22" customHeight="1">
      <c r="A243" s="30" t="n"/>
      <c r="B243" s="55" t="n"/>
      <c r="C243" s="32" t="n"/>
      <c r="D243" s="32" t="n"/>
      <c r="E243" s="30" t="n"/>
      <c r="F243" s="32" t="n"/>
      <c r="G243" s="32" t="n"/>
      <c r="H243" s="32" t="n"/>
      <c r="I243" s="32" t="n"/>
      <c r="J243" s="32" t="n"/>
      <c r="K243" s="32" t="n"/>
      <c r="L243" s="32" t="n"/>
      <c r="M243" s="55" t="n"/>
      <c r="N243" s="55" t="n"/>
      <c r="O243" s="55" t="n"/>
      <c r="P243" s="33">
        <f>IF(OR(A243="",B243=""),"",IF(M243&lt;&gt;"",IFERROR(ROUND((M243-B243)*1440,0),""),IF(OR(L243="Requested",L243="Assigned",L243="In Progress",L243="Held"),IFERROR(ROUND((NOW()-B243)*1440,0),""),"")))</f>
        <v/>
      </c>
      <c r="Q243" s="33">
        <f>IF(OR(A243="",N243=""),"",IF(O243&lt;&gt;"",IFERROR(ROUND((O243-N243)*1440,0),""),IF(OR(L243="In Progress",L243="Held"),IFERROR(ROUND((NOW()-N243)*1440,0),""),"")))</f>
        <v/>
      </c>
      <c r="R243" s="33">
        <f>IF(OR(A243="",B243=""),"",IF(O243&lt;&gt;"",IFERROR(ROUND((O243-B243)*1440,0),""),IF(L243="Canceled","",IF(OR(L243="Requested",L243="Assigned",L243="In Progress",L243="Held"),IFERROR(ROUND((NOW()-B243)*1440,0),""),""))))</f>
        <v/>
      </c>
      <c r="S243" s="33">
        <f>IF(A243="","",IFERROR(VLOOKUP(C243,'Settings'!$A$11:$B$14,2,FALSE),""))</f>
        <v/>
      </c>
      <c r="T243" s="34">
        <f>IF(A243="","",IF(L243="Canceled","N/A",IF(OR(L243="",R243="",S243=""),"",IF(R243&lt;=S243,IF(L243="Completed","Met","Open - On Track"),IF(L243="Completed","Missed","Open - Overdue")))))</f>
        <v/>
      </c>
      <c r="U243" s="32" t="n"/>
      <c r="V243" s="32" t="n"/>
      <c r="W243" s="56">
        <f>IF(OR(A243="",Q243=""),"",IFERROR(ROUND(Q243/60*'Settings'!$B$4,2),""))</f>
        <v/>
      </c>
      <c r="X243" s="34">
        <f>IFERROR(IF(A243="","",IF(COUNTIF($A$6:$A$305,A243)&gt;1,"Duplicate Move ID",IF(OR(B243="",C243="",D243="",E243="",F243="",G243="",H243="",I243="",L243=""),"Missing Required Input",IF(OR(COUNTIF('Assets'!$K$5:$K$104,H243)=0,COUNTIF('Assets'!$K$5:$K$104,I243)=0),"Unknown Location",IF(H243=I243,"Origin Equals Destination",IF(AND(OR(L243="Assigned",L243="In Progress",L243="Held",L243="Completed"),OR(J243="",K243="",M243="")),"Missing Assignment Details",IF(AND(OR(L243="In Progress",L243="Held",L243="Completed"),N243=""),"Missing Start Time",IF(AND(L243="Completed",O243=""),"Missing Completion Time",IF(AND(M243&lt;&gt;"",B243&lt;&gt;"",M243&lt;B243),"Check Assigned Time",IF(AND(N243&lt;&gt;"",M243&lt;&gt;"",N243&lt;M243),"Check Start Time",IF(AND(O243&lt;&gt;"",N243&lt;&gt;"",O243&lt;N243),"Check Completion Time",IF(AND(L243="Held",OR(U243="",U243="None")),"Missing Delay Reason",IF(OR(AND(J243&lt;&gt;"",COUNTIF('Assets'!$F$5:$F$104,J243)=0),AND(K243&lt;&gt;"",COUNTIF('Assets'!$A$5:$A$104,K243)=0)),"Unknown Resource","OK")))))))))))))),"Check Formula")</f>
        <v/>
      </c>
    </row>
    <row r="244" ht="22" customHeight="1">
      <c r="A244" s="24" t="n"/>
      <c r="B244" s="53" t="n"/>
      <c r="C244" s="26" t="n"/>
      <c r="D244" s="26" t="n"/>
      <c r="E244" s="24" t="n"/>
      <c r="F244" s="26" t="n"/>
      <c r="G244" s="26" t="n"/>
      <c r="H244" s="26" t="n"/>
      <c r="I244" s="26" t="n"/>
      <c r="J244" s="26" t="n"/>
      <c r="K244" s="26" t="n"/>
      <c r="L244" s="26" t="n"/>
      <c r="M244" s="53" t="n"/>
      <c r="N244" s="53" t="n"/>
      <c r="O244" s="53" t="n"/>
      <c r="P244" s="27">
        <f>IF(OR(A244="",B244=""),"",IF(M244&lt;&gt;"",IFERROR(ROUND((M244-B244)*1440,0),""),IF(OR(L244="Requested",L244="Assigned",L244="In Progress",L244="Held"),IFERROR(ROUND((NOW()-B244)*1440,0),""),"")))</f>
        <v/>
      </c>
      <c r="Q244" s="27">
        <f>IF(OR(A244="",N244=""),"",IF(O244&lt;&gt;"",IFERROR(ROUND((O244-N244)*1440,0),""),IF(OR(L244="In Progress",L244="Held"),IFERROR(ROUND((NOW()-N244)*1440,0),""),"")))</f>
        <v/>
      </c>
      <c r="R244" s="27">
        <f>IF(OR(A244="",B244=""),"",IF(O244&lt;&gt;"",IFERROR(ROUND((O244-B244)*1440,0),""),IF(L244="Canceled","",IF(OR(L244="Requested",L244="Assigned",L244="In Progress",L244="Held"),IFERROR(ROUND((NOW()-B244)*1440,0),""),""))))</f>
        <v/>
      </c>
      <c r="S244" s="27">
        <f>IF(A244="","",IFERROR(VLOOKUP(C244,'Settings'!$A$11:$B$14,2,FALSE),""))</f>
        <v/>
      </c>
      <c r="T244" s="28">
        <f>IF(A244="","",IF(L244="Canceled","N/A",IF(OR(L244="",R244="",S244=""),"",IF(R244&lt;=S244,IF(L244="Completed","Met","Open - On Track"),IF(L244="Completed","Missed","Open - Overdue")))))</f>
        <v/>
      </c>
      <c r="U244" s="26" t="n"/>
      <c r="V244" s="26" t="n"/>
      <c r="W244" s="54">
        <f>IF(OR(A244="",Q244=""),"",IFERROR(ROUND(Q244/60*'Settings'!$B$4,2),""))</f>
        <v/>
      </c>
      <c r="X244" s="28">
        <f>IFERROR(IF(A244="","",IF(COUNTIF($A$6:$A$305,A244)&gt;1,"Duplicate Move ID",IF(OR(B244="",C244="",D244="",E244="",F244="",G244="",H244="",I244="",L244=""),"Missing Required Input",IF(OR(COUNTIF('Assets'!$K$5:$K$104,H244)=0,COUNTIF('Assets'!$K$5:$K$104,I244)=0),"Unknown Location",IF(H244=I244,"Origin Equals Destination",IF(AND(OR(L244="Assigned",L244="In Progress",L244="Held",L244="Completed"),OR(J244="",K244="",M244="")),"Missing Assignment Details",IF(AND(OR(L244="In Progress",L244="Held",L244="Completed"),N244=""),"Missing Start Time",IF(AND(L244="Completed",O244=""),"Missing Completion Time",IF(AND(M244&lt;&gt;"",B244&lt;&gt;"",M244&lt;B244),"Check Assigned Time",IF(AND(N244&lt;&gt;"",M244&lt;&gt;"",N244&lt;M244),"Check Start Time",IF(AND(O244&lt;&gt;"",N244&lt;&gt;"",O244&lt;N244),"Check Completion Time",IF(AND(L244="Held",OR(U244="",U244="None")),"Missing Delay Reason",IF(OR(AND(J244&lt;&gt;"",COUNTIF('Assets'!$F$5:$F$104,J244)=0),AND(K244&lt;&gt;"",COUNTIF('Assets'!$A$5:$A$104,K244)=0)),"Unknown Resource","OK")))))))))))))),"Check Formula")</f>
        <v/>
      </c>
    </row>
    <row r="245" ht="22" customHeight="1">
      <c r="A245" s="30" t="n"/>
      <c r="B245" s="55" t="n"/>
      <c r="C245" s="32" t="n"/>
      <c r="D245" s="32" t="n"/>
      <c r="E245" s="30" t="n"/>
      <c r="F245" s="32" t="n"/>
      <c r="G245" s="32" t="n"/>
      <c r="H245" s="32" t="n"/>
      <c r="I245" s="32" t="n"/>
      <c r="J245" s="32" t="n"/>
      <c r="K245" s="32" t="n"/>
      <c r="L245" s="32" t="n"/>
      <c r="M245" s="55" t="n"/>
      <c r="N245" s="55" t="n"/>
      <c r="O245" s="55" t="n"/>
      <c r="P245" s="33">
        <f>IF(OR(A245="",B245=""),"",IF(M245&lt;&gt;"",IFERROR(ROUND((M245-B245)*1440,0),""),IF(OR(L245="Requested",L245="Assigned",L245="In Progress",L245="Held"),IFERROR(ROUND((NOW()-B245)*1440,0),""),"")))</f>
        <v/>
      </c>
      <c r="Q245" s="33">
        <f>IF(OR(A245="",N245=""),"",IF(O245&lt;&gt;"",IFERROR(ROUND((O245-N245)*1440,0),""),IF(OR(L245="In Progress",L245="Held"),IFERROR(ROUND((NOW()-N245)*1440,0),""),"")))</f>
        <v/>
      </c>
      <c r="R245" s="33">
        <f>IF(OR(A245="",B245=""),"",IF(O245&lt;&gt;"",IFERROR(ROUND((O245-B245)*1440,0),""),IF(L245="Canceled","",IF(OR(L245="Requested",L245="Assigned",L245="In Progress",L245="Held"),IFERROR(ROUND((NOW()-B245)*1440,0),""),""))))</f>
        <v/>
      </c>
      <c r="S245" s="33">
        <f>IF(A245="","",IFERROR(VLOOKUP(C245,'Settings'!$A$11:$B$14,2,FALSE),""))</f>
        <v/>
      </c>
      <c r="T245" s="34">
        <f>IF(A245="","",IF(L245="Canceled","N/A",IF(OR(L245="",R245="",S245=""),"",IF(R245&lt;=S245,IF(L245="Completed","Met","Open - On Track"),IF(L245="Completed","Missed","Open - Overdue")))))</f>
        <v/>
      </c>
      <c r="U245" s="32" t="n"/>
      <c r="V245" s="32" t="n"/>
      <c r="W245" s="56">
        <f>IF(OR(A245="",Q245=""),"",IFERROR(ROUND(Q245/60*'Settings'!$B$4,2),""))</f>
        <v/>
      </c>
      <c r="X245" s="34">
        <f>IFERROR(IF(A245="","",IF(COUNTIF($A$6:$A$305,A245)&gt;1,"Duplicate Move ID",IF(OR(B245="",C245="",D245="",E245="",F245="",G245="",H245="",I245="",L245=""),"Missing Required Input",IF(OR(COUNTIF('Assets'!$K$5:$K$104,H245)=0,COUNTIF('Assets'!$K$5:$K$104,I245)=0),"Unknown Location",IF(H245=I245,"Origin Equals Destination",IF(AND(OR(L245="Assigned",L245="In Progress",L245="Held",L245="Completed"),OR(J245="",K245="",M245="")),"Missing Assignment Details",IF(AND(OR(L245="In Progress",L245="Held",L245="Completed"),N245=""),"Missing Start Time",IF(AND(L245="Completed",O245=""),"Missing Completion Time",IF(AND(M245&lt;&gt;"",B245&lt;&gt;"",M245&lt;B245),"Check Assigned Time",IF(AND(N245&lt;&gt;"",M245&lt;&gt;"",N245&lt;M245),"Check Start Time",IF(AND(O245&lt;&gt;"",N245&lt;&gt;"",O245&lt;N245),"Check Completion Time",IF(AND(L245="Held",OR(U245="",U245="None")),"Missing Delay Reason",IF(OR(AND(J245&lt;&gt;"",COUNTIF('Assets'!$F$5:$F$104,J245)=0),AND(K245&lt;&gt;"",COUNTIF('Assets'!$A$5:$A$104,K245)=0)),"Unknown Resource","OK")))))))))))))),"Check Formula")</f>
        <v/>
      </c>
    </row>
    <row r="246" ht="22" customHeight="1">
      <c r="A246" s="24" t="n"/>
      <c r="B246" s="53" t="n"/>
      <c r="C246" s="26" t="n"/>
      <c r="D246" s="26" t="n"/>
      <c r="E246" s="24" t="n"/>
      <c r="F246" s="26" t="n"/>
      <c r="G246" s="26" t="n"/>
      <c r="H246" s="26" t="n"/>
      <c r="I246" s="26" t="n"/>
      <c r="J246" s="26" t="n"/>
      <c r="K246" s="26" t="n"/>
      <c r="L246" s="26" t="n"/>
      <c r="M246" s="53" t="n"/>
      <c r="N246" s="53" t="n"/>
      <c r="O246" s="53" t="n"/>
      <c r="P246" s="27">
        <f>IF(OR(A246="",B246=""),"",IF(M246&lt;&gt;"",IFERROR(ROUND((M246-B246)*1440,0),""),IF(OR(L246="Requested",L246="Assigned",L246="In Progress",L246="Held"),IFERROR(ROUND((NOW()-B246)*1440,0),""),"")))</f>
        <v/>
      </c>
      <c r="Q246" s="27">
        <f>IF(OR(A246="",N246=""),"",IF(O246&lt;&gt;"",IFERROR(ROUND((O246-N246)*1440,0),""),IF(OR(L246="In Progress",L246="Held"),IFERROR(ROUND((NOW()-N246)*1440,0),""),"")))</f>
        <v/>
      </c>
      <c r="R246" s="27">
        <f>IF(OR(A246="",B246=""),"",IF(O246&lt;&gt;"",IFERROR(ROUND((O246-B246)*1440,0),""),IF(L246="Canceled","",IF(OR(L246="Requested",L246="Assigned",L246="In Progress",L246="Held"),IFERROR(ROUND((NOW()-B246)*1440,0),""),""))))</f>
        <v/>
      </c>
      <c r="S246" s="27">
        <f>IF(A246="","",IFERROR(VLOOKUP(C246,'Settings'!$A$11:$B$14,2,FALSE),""))</f>
        <v/>
      </c>
      <c r="T246" s="28">
        <f>IF(A246="","",IF(L246="Canceled","N/A",IF(OR(L246="",R246="",S246=""),"",IF(R246&lt;=S246,IF(L246="Completed","Met","Open - On Track"),IF(L246="Completed","Missed","Open - Overdue")))))</f>
        <v/>
      </c>
      <c r="U246" s="26" t="n"/>
      <c r="V246" s="26" t="n"/>
      <c r="W246" s="54">
        <f>IF(OR(A246="",Q246=""),"",IFERROR(ROUND(Q246/60*'Settings'!$B$4,2),""))</f>
        <v/>
      </c>
      <c r="X246" s="28">
        <f>IFERROR(IF(A246="","",IF(COUNTIF($A$6:$A$305,A246)&gt;1,"Duplicate Move ID",IF(OR(B246="",C246="",D246="",E246="",F246="",G246="",H246="",I246="",L246=""),"Missing Required Input",IF(OR(COUNTIF('Assets'!$K$5:$K$104,H246)=0,COUNTIF('Assets'!$K$5:$K$104,I246)=0),"Unknown Location",IF(H246=I246,"Origin Equals Destination",IF(AND(OR(L246="Assigned",L246="In Progress",L246="Held",L246="Completed"),OR(J246="",K246="",M246="")),"Missing Assignment Details",IF(AND(OR(L246="In Progress",L246="Held",L246="Completed"),N246=""),"Missing Start Time",IF(AND(L246="Completed",O246=""),"Missing Completion Time",IF(AND(M246&lt;&gt;"",B246&lt;&gt;"",M246&lt;B246),"Check Assigned Time",IF(AND(N246&lt;&gt;"",M246&lt;&gt;"",N246&lt;M246),"Check Start Time",IF(AND(O246&lt;&gt;"",N246&lt;&gt;"",O246&lt;N246),"Check Completion Time",IF(AND(L246="Held",OR(U246="",U246="None")),"Missing Delay Reason",IF(OR(AND(J246&lt;&gt;"",COUNTIF('Assets'!$F$5:$F$104,J246)=0),AND(K246&lt;&gt;"",COUNTIF('Assets'!$A$5:$A$104,K246)=0)),"Unknown Resource","OK")))))))))))))),"Check Formula")</f>
        <v/>
      </c>
    </row>
    <row r="247" ht="22" customHeight="1">
      <c r="A247" s="30" t="n"/>
      <c r="B247" s="55" t="n"/>
      <c r="C247" s="32" t="n"/>
      <c r="D247" s="32" t="n"/>
      <c r="E247" s="30" t="n"/>
      <c r="F247" s="32" t="n"/>
      <c r="G247" s="32" t="n"/>
      <c r="H247" s="32" t="n"/>
      <c r="I247" s="32" t="n"/>
      <c r="J247" s="32" t="n"/>
      <c r="K247" s="32" t="n"/>
      <c r="L247" s="32" t="n"/>
      <c r="M247" s="55" t="n"/>
      <c r="N247" s="55" t="n"/>
      <c r="O247" s="55" t="n"/>
      <c r="P247" s="33">
        <f>IF(OR(A247="",B247=""),"",IF(M247&lt;&gt;"",IFERROR(ROUND((M247-B247)*1440,0),""),IF(OR(L247="Requested",L247="Assigned",L247="In Progress",L247="Held"),IFERROR(ROUND((NOW()-B247)*1440,0),""),"")))</f>
        <v/>
      </c>
      <c r="Q247" s="33">
        <f>IF(OR(A247="",N247=""),"",IF(O247&lt;&gt;"",IFERROR(ROUND((O247-N247)*1440,0),""),IF(OR(L247="In Progress",L247="Held"),IFERROR(ROUND((NOW()-N247)*1440,0),""),"")))</f>
        <v/>
      </c>
      <c r="R247" s="33">
        <f>IF(OR(A247="",B247=""),"",IF(O247&lt;&gt;"",IFERROR(ROUND((O247-B247)*1440,0),""),IF(L247="Canceled","",IF(OR(L247="Requested",L247="Assigned",L247="In Progress",L247="Held"),IFERROR(ROUND((NOW()-B247)*1440,0),""),""))))</f>
        <v/>
      </c>
      <c r="S247" s="33">
        <f>IF(A247="","",IFERROR(VLOOKUP(C247,'Settings'!$A$11:$B$14,2,FALSE),""))</f>
        <v/>
      </c>
      <c r="T247" s="34">
        <f>IF(A247="","",IF(L247="Canceled","N/A",IF(OR(L247="",R247="",S247=""),"",IF(R247&lt;=S247,IF(L247="Completed","Met","Open - On Track"),IF(L247="Completed","Missed","Open - Overdue")))))</f>
        <v/>
      </c>
      <c r="U247" s="32" t="n"/>
      <c r="V247" s="32" t="n"/>
      <c r="W247" s="56">
        <f>IF(OR(A247="",Q247=""),"",IFERROR(ROUND(Q247/60*'Settings'!$B$4,2),""))</f>
        <v/>
      </c>
      <c r="X247" s="34">
        <f>IFERROR(IF(A247="","",IF(COUNTIF($A$6:$A$305,A247)&gt;1,"Duplicate Move ID",IF(OR(B247="",C247="",D247="",E247="",F247="",G247="",H247="",I247="",L247=""),"Missing Required Input",IF(OR(COUNTIF('Assets'!$K$5:$K$104,H247)=0,COUNTIF('Assets'!$K$5:$K$104,I247)=0),"Unknown Location",IF(H247=I247,"Origin Equals Destination",IF(AND(OR(L247="Assigned",L247="In Progress",L247="Held",L247="Completed"),OR(J247="",K247="",M247="")),"Missing Assignment Details",IF(AND(OR(L247="In Progress",L247="Held",L247="Completed"),N247=""),"Missing Start Time",IF(AND(L247="Completed",O247=""),"Missing Completion Time",IF(AND(M247&lt;&gt;"",B247&lt;&gt;"",M247&lt;B247),"Check Assigned Time",IF(AND(N247&lt;&gt;"",M247&lt;&gt;"",N247&lt;M247),"Check Start Time",IF(AND(O247&lt;&gt;"",N247&lt;&gt;"",O247&lt;N247),"Check Completion Time",IF(AND(L247="Held",OR(U247="",U247="None")),"Missing Delay Reason",IF(OR(AND(J247&lt;&gt;"",COUNTIF('Assets'!$F$5:$F$104,J247)=0),AND(K247&lt;&gt;"",COUNTIF('Assets'!$A$5:$A$104,K247)=0)),"Unknown Resource","OK")))))))))))))),"Check Formula")</f>
        <v/>
      </c>
    </row>
    <row r="248" ht="22" customHeight="1">
      <c r="A248" s="24" t="n"/>
      <c r="B248" s="53" t="n"/>
      <c r="C248" s="26" t="n"/>
      <c r="D248" s="26" t="n"/>
      <c r="E248" s="24" t="n"/>
      <c r="F248" s="26" t="n"/>
      <c r="G248" s="26" t="n"/>
      <c r="H248" s="26" t="n"/>
      <c r="I248" s="26" t="n"/>
      <c r="J248" s="26" t="n"/>
      <c r="K248" s="26" t="n"/>
      <c r="L248" s="26" t="n"/>
      <c r="M248" s="53" t="n"/>
      <c r="N248" s="53" t="n"/>
      <c r="O248" s="53" t="n"/>
      <c r="P248" s="27">
        <f>IF(OR(A248="",B248=""),"",IF(M248&lt;&gt;"",IFERROR(ROUND((M248-B248)*1440,0),""),IF(OR(L248="Requested",L248="Assigned",L248="In Progress",L248="Held"),IFERROR(ROUND((NOW()-B248)*1440,0),""),"")))</f>
        <v/>
      </c>
      <c r="Q248" s="27">
        <f>IF(OR(A248="",N248=""),"",IF(O248&lt;&gt;"",IFERROR(ROUND((O248-N248)*1440,0),""),IF(OR(L248="In Progress",L248="Held"),IFERROR(ROUND((NOW()-N248)*1440,0),""),"")))</f>
        <v/>
      </c>
      <c r="R248" s="27">
        <f>IF(OR(A248="",B248=""),"",IF(O248&lt;&gt;"",IFERROR(ROUND((O248-B248)*1440,0),""),IF(L248="Canceled","",IF(OR(L248="Requested",L248="Assigned",L248="In Progress",L248="Held"),IFERROR(ROUND((NOW()-B248)*1440,0),""),""))))</f>
        <v/>
      </c>
      <c r="S248" s="27">
        <f>IF(A248="","",IFERROR(VLOOKUP(C248,'Settings'!$A$11:$B$14,2,FALSE),""))</f>
        <v/>
      </c>
      <c r="T248" s="28">
        <f>IF(A248="","",IF(L248="Canceled","N/A",IF(OR(L248="",R248="",S248=""),"",IF(R248&lt;=S248,IF(L248="Completed","Met","Open - On Track"),IF(L248="Completed","Missed","Open - Overdue")))))</f>
        <v/>
      </c>
      <c r="U248" s="26" t="n"/>
      <c r="V248" s="26" t="n"/>
      <c r="W248" s="54">
        <f>IF(OR(A248="",Q248=""),"",IFERROR(ROUND(Q248/60*'Settings'!$B$4,2),""))</f>
        <v/>
      </c>
      <c r="X248" s="28">
        <f>IFERROR(IF(A248="","",IF(COUNTIF($A$6:$A$305,A248)&gt;1,"Duplicate Move ID",IF(OR(B248="",C248="",D248="",E248="",F248="",G248="",H248="",I248="",L248=""),"Missing Required Input",IF(OR(COUNTIF('Assets'!$K$5:$K$104,H248)=0,COUNTIF('Assets'!$K$5:$K$104,I248)=0),"Unknown Location",IF(H248=I248,"Origin Equals Destination",IF(AND(OR(L248="Assigned",L248="In Progress",L248="Held",L248="Completed"),OR(J248="",K248="",M248="")),"Missing Assignment Details",IF(AND(OR(L248="In Progress",L248="Held",L248="Completed"),N248=""),"Missing Start Time",IF(AND(L248="Completed",O248=""),"Missing Completion Time",IF(AND(M248&lt;&gt;"",B248&lt;&gt;"",M248&lt;B248),"Check Assigned Time",IF(AND(N248&lt;&gt;"",M248&lt;&gt;"",N248&lt;M248),"Check Start Time",IF(AND(O248&lt;&gt;"",N248&lt;&gt;"",O248&lt;N248),"Check Completion Time",IF(AND(L248="Held",OR(U248="",U248="None")),"Missing Delay Reason",IF(OR(AND(J248&lt;&gt;"",COUNTIF('Assets'!$F$5:$F$104,J248)=0),AND(K248&lt;&gt;"",COUNTIF('Assets'!$A$5:$A$104,K248)=0)),"Unknown Resource","OK")))))))))))))),"Check Formula")</f>
        <v/>
      </c>
    </row>
    <row r="249" ht="22" customHeight="1">
      <c r="A249" s="30" t="n"/>
      <c r="B249" s="55" t="n"/>
      <c r="C249" s="32" t="n"/>
      <c r="D249" s="32" t="n"/>
      <c r="E249" s="30" t="n"/>
      <c r="F249" s="32" t="n"/>
      <c r="G249" s="32" t="n"/>
      <c r="H249" s="32" t="n"/>
      <c r="I249" s="32" t="n"/>
      <c r="J249" s="32" t="n"/>
      <c r="K249" s="32" t="n"/>
      <c r="L249" s="32" t="n"/>
      <c r="M249" s="55" t="n"/>
      <c r="N249" s="55" t="n"/>
      <c r="O249" s="55" t="n"/>
      <c r="P249" s="33">
        <f>IF(OR(A249="",B249=""),"",IF(M249&lt;&gt;"",IFERROR(ROUND((M249-B249)*1440,0),""),IF(OR(L249="Requested",L249="Assigned",L249="In Progress",L249="Held"),IFERROR(ROUND((NOW()-B249)*1440,0),""),"")))</f>
        <v/>
      </c>
      <c r="Q249" s="33">
        <f>IF(OR(A249="",N249=""),"",IF(O249&lt;&gt;"",IFERROR(ROUND((O249-N249)*1440,0),""),IF(OR(L249="In Progress",L249="Held"),IFERROR(ROUND((NOW()-N249)*1440,0),""),"")))</f>
        <v/>
      </c>
      <c r="R249" s="33">
        <f>IF(OR(A249="",B249=""),"",IF(O249&lt;&gt;"",IFERROR(ROUND((O249-B249)*1440,0),""),IF(L249="Canceled","",IF(OR(L249="Requested",L249="Assigned",L249="In Progress",L249="Held"),IFERROR(ROUND((NOW()-B249)*1440,0),""),""))))</f>
        <v/>
      </c>
      <c r="S249" s="33">
        <f>IF(A249="","",IFERROR(VLOOKUP(C249,'Settings'!$A$11:$B$14,2,FALSE),""))</f>
        <v/>
      </c>
      <c r="T249" s="34">
        <f>IF(A249="","",IF(L249="Canceled","N/A",IF(OR(L249="",R249="",S249=""),"",IF(R249&lt;=S249,IF(L249="Completed","Met","Open - On Track"),IF(L249="Completed","Missed","Open - Overdue")))))</f>
        <v/>
      </c>
      <c r="U249" s="32" t="n"/>
      <c r="V249" s="32" t="n"/>
      <c r="W249" s="56">
        <f>IF(OR(A249="",Q249=""),"",IFERROR(ROUND(Q249/60*'Settings'!$B$4,2),""))</f>
        <v/>
      </c>
      <c r="X249" s="34">
        <f>IFERROR(IF(A249="","",IF(COUNTIF($A$6:$A$305,A249)&gt;1,"Duplicate Move ID",IF(OR(B249="",C249="",D249="",E249="",F249="",G249="",H249="",I249="",L249=""),"Missing Required Input",IF(OR(COUNTIF('Assets'!$K$5:$K$104,H249)=0,COUNTIF('Assets'!$K$5:$K$104,I249)=0),"Unknown Location",IF(H249=I249,"Origin Equals Destination",IF(AND(OR(L249="Assigned",L249="In Progress",L249="Held",L249="Completed"),OR(J249="",K249="",M249="")),"Missing Assignment Details",IF(AND(OR(L249="In Progress",L249="Held",L249="Completed"),N249=""),"Missing Start Time",IF(AND(L249="Completed",O249=""),"Missing Completion Time",IF(AND(M249&lt;&gt;"",B249&lt;&gt;"",M249&lt;B249),"Check Assigned Time",IF(AND(N249&lt;&gt;"",M249&lt;&gt;"",N249&lt;M249),"Check Start Time",IF(AND(O249&lt;&gt;"",N249&lt;&gt;"",O249&lt;N249),"Check Completion Time",IF(AND(L249="Held",OR(U249="",U249="None")),"Missing Delay Reason",IF(OR(AND(J249&lt;&gt;"",COUNTIF('Assets'!$F$5:$F$104,J249)=0),AND(K249&lt;&gt;"",COUNTIF('Assets'!$A$5:$A$104,K249)=0)),"Unknown Resource","OK")))))))))))))),"Check Formula")</f>
        <v/>
      </c>
    </row>
    <row r="250" ht="22" customHeight="1">
      <c r="A250" s="24" t="n"/>
      <c r="B250" s="53" t="n"/>
      <c r="C250" s="26" t="n"/>
      <c r="D250" s="26" t="n"/>
      <c r="E250" s="24" t="n"/>
      <c r="F250" s="26" t="n"/>
      <c r="G250" s="26" t="n"/>
      <c r="H250" s="26" t="n"/>
      <c r="I250" s="26" t="n"/>
      <c r="J250" s="26" t="n"/>
      <c r="K250" s="26" t="n"/>
      <c r="L250" s="26" t="n"/>
      <c r="M250" s="53" t="n"/>
      <c r="N250" s="53" t="n"/>
      <c r="O250" s="53" t="n"/>
      <c r="P250" s="27">
        <f>IF(OR(A250="",B250=""),"",IF(M250&lt;&gt;"",IFERROR(ROUND((M250-B250)*1440,0),""),IF(OR(L250="Requested",L250="Assigned",L250="In Progress",L250="Held"),IFERROR(ROUND((NOW()-B250)*1440,0),""),"")))</f>
        <v/>
      </c>
      <c r="Q250" s="27">
        <f>IF(OR(A250="",N250=""),"",IF(O250&lt;&gt;"",IFERROR(ROUND((O250-N250)*1440,0),""),IF(OR(L250="In Progress",L250="Held"),IFERROR(ROUND((NOW()-N250)*1440,0),""),"")))</f>
        <v/>
      </c>
      <c r="R250" s="27">
        <f>IF(OR(A250="",B250=""),"",IF(O250&lt;&gt;"",IFERROR(ROUND((O250-B250)*1440,0),""),IF(L250="Canceled","",IF(OR(L250="Requested",L250="Assigned",L250="In Progress",L250="Held"),IFERROR(ROUND((NOW()-B250)*1440,0),""),""))))</f>
        <v/>
      </c>
      <c r="S250" s="27">
        <f>IF(A250="","",IFERROR(VLOOKUP(C250,'Settings'!$A$11:$B$14,2,FALSE),""))</f>
        <v/>
      </c>
      <c r="T250" s="28">
        <f>IF(A250="","",IF(L250="Canceled","N/A",IF(OR(L250="",R250="",S250=""),"",IF(R250&lt;=S250,IF(L250="Completed","Met","Open - On Track"),IF(L250="Completed","Missed","Open - Overdue")))))</f>
        <v/>
      </c>
      <c r="U250" s="26" t="n"/>
      <c r="V250" s="26" t="n"/>
      <c r="W250" s="54">
        <f>IF(OR(A250="",Q250=""),"",IFERROR(ROUND(Q250/60*'Settings'!$B$4,2),""))</f>
        <v/>
      </c>
      <c r="X250" s="28">
        <f>IFERROR(IF(A250="","",IF(COUNTIF($A$6:$A$305,A250)&gt;1,"Duplicate Move ID",IF(OR(B250="",C250="",D250="",E250="",F250="",G250="",H250="",I250="",L250=""),"Missing Required Input",IF(OR(COUNTIF('Assets'!$K$5:$K$104,H250)=0,COUNTIF('Assets'!$K$5:$K$104,I250)=0),"Unknown Location",IF(H250=I250,"Origin Equals Destination",IF(AND(OR(L250="Assigned",L250="In Progress",L250="Held",L250="Completed"),OR(J250="",K250="",M250="")),"Missing Assignment Details",IF(AND(OR(L250="In Progress",L250="Held",L250="Completed"),N250=""),"Missing Start Time",IF(AND(L250="Completed",O250=""),"Missing Completion Time",IF(AND(M250&lt;&gt;"",B250&lt;&gt;"",M250&lt;B250),"Check Assigned Time",IF(AND(N250&lt;&gt;"",M250&lt;&gt;"",N250&lt;M250),"Check Start Time",IF(AND(O250&lt;&gt;"",N250&lt;&gt;"",O250&lt;N250),"Check Completion Time",IF(AND(L250="Held",OR(U250="",U250="None")),"Missing Delay Reason",IF(OR(AND(J250&lt;&gt;"",COUNTIF('Assets'!$F$5:$F$104,J250)=0),AND(K250&lt;&gt;"",COUNTIF('Assets'!$A$5:$A$104,K250)=0)),"Unknown Resource","OK")))))))))))))),"Check Formula")</f>
        <v/>
      </c>
    </row>
    <row r="251" ht="22" customHeight="1">
      <c r="A251" s="30" t="n"/>
      <c r="B251" s="55" t="n"/>
      <c r="C251" s="32" t="n"/>
      <c r="D251" s="32" t="n"/>
      <c r="E251" s="30" t="n"/>
      <c r="F251" s="32" t="n"/>
      <c r="G251" s="32" t="n"/>
      <c r="H251" s="32" t="n"/>
      <c r="I251" s="32" t="n"/>
      <c r="J251" s="32" t="n"/>
      <c r="K251" s="32" t="n"/>
      <c r="L251" s="32" t="n"/>
      <c r="M251" s="55" t="n"/>
      <c r="N251" s="55" t="n"/>
      <c r="O251" s="55" t="n"/>
      <c r="P251" s="33">
        <f>IF(OR(A251="",B251=""),"",IF(M251&lt;&gt;"",IFERROR(ROUND((M251-B251)*1440,0),""),IF(OR(L251="Requested",L251="Assigned",L251="In Progress",L251="Held"),IFERROR(ROUND((NOW()-B251)*1440,0),""),"")))</f>
        <v/>
      </c>
      <c r="Q251" s="33">
        <f>IF(OR(A251="",N251=""),"",IF(O251&lt;&gt;"",IFERROR(ROUND((O251-N251)*1440,0),""),IF(OR(L251="In Progress",L251="Held"),IFERROR(ROUND((NOW()-N251)*1440,0),""),"")))</f>
        <v/>
      </c>
      <c r="R251" s="33">
        <f>IF(OR(A251="",B251=""),"",IF(O251&lt;&gt;"",IFERROR(ROUND((O251-B251)*1440,0),""),IF(L251="Canceled","",IF(OR(L251="Requested",L251="Assigned",L251="In Progress",L251="Held"),IFERROR(ROUND((NOW()-B251)*1440,0),""),""))))</f>
        <v/>
      </c>
      <c r="S251" s="33">
        <f>IF(A251="","",IFERROR(VLOOKUP(C251,'Settings'!$A$11:$B$14,2,FALSE),""))</f>
        <v/>
      </c>
      <c r="T251" s="34">
        <f>IF(A251="","",IF(L251="Canceled","N/A",IF(OR(L251="",R251="",S251=""),"",IF(R251&lt;=S251,IF(L251="Completed","Met","Open - On Track"),IF(L251="Completed","Missed","Open - Overdue")))))</f>
        <v/>
      </c>
      <c r="U251" s="32" t="n"/>
      <c r="V251" s="32" t="n"/>
      <c r="W251" s="56">
        <f>IF(OR(A251="",Q251=""),"",IFERROR(ROUND(Q251/60*'Settings'!$B$4,2),""))</f>
        <v/>
      </c>
      <c r="X251" s="34">
        <f>IFERROR(IF(A251="","",IF(COUNTIF($A$6:$A$305,A251)&gt;1,"Duplicate Move ID",IF(OR(B251="",C251="",D251="",E251="",F251="",G251="",H251="",I251="",L251=""),"Missing Required Input",IF(OR(COUNTIF('Assets'!$K$5:$K$104,H251)=0,COUNTIF('Assets'!$K$5:$K$104,I251)=0),"Unknown Location",IF(H251=I251,"Origin Equals Destination",IF(AND(OR(L251="Assigned",L251="In Progress",L251="Held",L251="Completed"),OR(J251="",K251="",M251="")),"Missing Assignment Details",IF(AND(OR(L251="In Progress",L251="Held",L251="Completed"),N251=""),"Missing Start Time",IF(AND(L251="Completed",O251=""),"Missing Completion Time",IF(AND(M251&lt;&gt;"",B251&lt;&gt;"",M251&lt;B251),"Check Assigned Time",IF(AND(N251&lt;&gt;"",M251&lt;&gt;"",N251&lt;M251),"Check Start Time",IF(AND(O251&lt;&gt;"",N251&lt;&gt;"",O251&lt;N251),"Check Completion Time",IF(AND(L251="Held",OR(U251="",U251="None")),"Missing Delay Reason",IF(OR(AND(J251&lt;&gt;"",COUNTIF('Assets'!$F$5:$F$104,J251)=0),AND(K251&lt;&gt;"",COUNTIF('Assets'!$A$5:$A$104,K251)=0)),"Unknown Resource","OK")))))))))))))),"Check Formula")</f>
        <v/>
      </c>
    </row>
    <row r="252" ht="22" customHeight="1">
      <c r="A252" s="24" t="n"/>
      <c r="B252" s="53" t="n"/>
      <c r="C252" s="26" t="n"/>
      <c r="D252" s="26" t="n"/>
      <c r="E252" s="24" t="n"/>
      <c r="F252" s="26" t="n"/>
      <c r="G252" s="26" t="n"/>
      <c r="H252" s="26" t="n"/>
      <c r="I252" s="26" t="n"/>
      <c r="J252" s="26" t="n"/>
      <c r="K252" s="26" t="n"/>
      <c r="L252" s="26" t="n"/>
      <c r="M252" s="53" t="n"/>
      <c r="N252" s="53" t="n"/>
      <c r="O252" s="53" t="n"/>
      <c r="P252" s="27">
        <f>IF(OR(A252="",B252=""),"",IF(M252&lt;&gt;"",IFERROR(ROUND((M252-B252)*1440,0),""),IF(OR(L252="Requested",L252="Assigned",L252="In Progress",L252="Held"),IFERROR(ROUND((NOW()-B252)*1440,0),""),"")))</f>
        <v/>
      </c>
      <c r="Q252" s="27">
        <f>IF(OR(A252="",N252=""),"",IF(O252&lt;&gt;"",IFERROR(ROUND((O252-N252)*1440,0),""),IF(OR(L252="In Progress",L252="Held"),IFERROR(ROUND((NOW()-N252)*1440,0),""),"")))</f>
        <v/>
      </c>
      <c r="R252" s="27">
        <f>IF(OR(A252="",B252=""),"",IF(O252&lt;&gt;"",IFERROR(ROUND((O252-B252)*1440,0),""),IF(L252="Canceled","",IF(OR(L252="Requested",L252="Assigned",L252="In Progress",L252="Held"),IFERROR(ROUND((NOW()-B252)*1440,0),""),""))))</f>
        <v/>
      </c>
      <c r="S252" s="27">
        <f>IF(A252="","",IFERROR(VLOOKUP(C252,'Settings'!$A$11:$B$14,2,FALSE),""))</f>
        <v/>
      </c>
      <c r="T252" s="28">
        <f>IF(A252="","",IF(L252="Canceled","N/A",IF(OR(L252="",R252="",S252=""),"",IF(R252&lt;=S252,IF(L252="Completed","Met","Open - On Track"),IF(L252="Completed","Missed","Open - Overdue")))))</f>
        <v/>
      </c>
      <c r="U252" s="26" t="n"/>
      <c r="V252" s="26" t="n"/>
      <c r="W252" s="54">
        <f>IF(OR(A252="",Q252=""),"",IFERROR(ROUND(Q252/60*'Settings'!$B$4,2),""))</f>
        <v/>
      </c>
      <c r="X252" s="28">
        <f>IFERROR(IF(A252="","",IF(COUNTIF($A$6:$A$305,A252)&gt;1,"Duplicate Move ID",IF(OR(B252="",C252="",D252="",E252="",F252="",G252="",H252="",I252="",L252=""),"Missing Required Input",IF(OR(COUNTIF('Assets'!$K$5:$K$104,H252)=0,COUNTIF('Assets'!$K$5:$K$104,I252)=0),"Unknown Location",IF(H252=I252,"Origin Equals Destination",IF(AND(OR(L252="Assigned",L252="In Progress",L252="Held",L252="Completed"),OR(J252="",K252="",M252="")),"Missing Assignment Details",IF(AND(OR(L252="In Progress",L252="Held",L252="Completed"),N252=""),"Missing Start Time",IF(AND(L252="Completed",O252=""),"Missing Completion Time",IF(AND(M252&lt;&gt;"",B252&lt;&gt;"",M252&lt;B252),"Check Assigned Time",IF(AND(N252&lt;&gt;"",M252&lt;&gt;"",N252&lt;M252),"Check Start Time",IF(AND(O252&lt;&gt;"",N252&lt;&gt;"",O252&lt;N252),"Check Completion Time",IF(AND(L252="Held",OR(U252="",U252="None")),"Missing Delay Reason",IF(OR(AND(J252&lt;&gt;"",COUNTIF('Assets'!$F$5:$F$104,J252)=0),AND(K252&lt;&gt;"",COUNTIF('Assets'!$A$5:$A$104,K252)=0)),"Unknown Resource","OK")))))))))))))),"Check Formula")</f>
        <v/>
      </c>
    </row>
    <row r="253" ht="22" customHeight="1">
      <c r="A253" s="30" t="n"/>
      <c r="B253" s="55" t="n"/>
      <c r="C253" s="32" t="n"/>
      <c r="D253" s="32" t="n"/>
      <c r="E253" s="30" t="n"/>
      <c r="F253" s="32" t="n"/>
      <c r="G253" s="32" t="n"/>
      <c r="H253" s="32" t="n"/>
      <c r="I253" s="32" t="n"/>
      <c r="J253" s="32" t="n"/>
      <c r="K253" s="32" t="n"/>
      <c r="L253" s="32" t="n"/>
      <c r="M253" s="55" t="n"/>
      <c r="N253" s="55" t="n"/>
      <c r="O253" s="55" t="n"/>
      <c r="P253" s="33">
        <f>IF(OR(A253="",B253=""),"",IF(M253&lt;&gt;"",IFERROR(ROUND((M253-B253)*1440,0),""),IF(OR(L253="Requested",L253="Assigned",L253="In Progress",L253="Held"),IFERROR(ROUND((NOW()-B253)*1440,0),""),"")))</f>
        <v/>
      </c>
      <c r="Q253" s="33">
        <f>IF(OR(A253="",N253=""),"",IF(O253&lt;&gt;"",IFERROR(ROUND((O253-N253)*1440,0),""),IF(OR(L253="In Progress",L253="Held"),IFERROR(ROUND((NOW()-N253)*1440,0),""),"")))</f>
        <v/>
      </c>
      <c r="R253" s="33">
        <f>IF(OR(A253="",B253=""),"",IF(O253&lt;&gt;"",IFERROR(ROUND((O253-B253)*1440,0),""),IF(L253="Canceled","",IF(OR(L253="Requested",L253="Assigned",L253="In Progress",L253="Held"),IFERROR(ROUND((NOW()-B253)*1440,0),""),""))))</f>
        <v/>
      </c>
      <c r="S253" s="33">
        <f>IF(A253="","",IFERROR(VLOOKUP(C253,'Settings'!$A$11:$B$14,2,FALSE),""))</f>
        <v/>
      </c>
      <c r="T253" s="34">
        <f>IF(A253="","",IF(L253="Canceled","N/A",IF(OR(L253="",R253="",S253=""),"",IF(R253&lt;=S253,IF(L253="Completed","Met","Open - On Track"),IF(L253="Completed","Missed","Open - Overdue")))))</f>
        <v/>
      </c>
      <c r="U253" s="32" t="n"/>
      <c r="V253" s="32" t="n"/>
      <c r="W253" s="56">
        <f>IF(OR(A253="",Q253=""),"",IFERROR(ROUND(Q253/60*'Settings'!$B$4,2),""))</f>
        <v/>
      </c>
      <c r="X253" s="34">
        <f>IFERROR(IF(A253="","",IF(COUNTIF($A$6:$A$305,A253)&gt;1,"Duplicate Move ID",IF(OR(B253="",C253="",D253="",E253="",F253="",G253="",H253="",I253="",L253=""),"Missing Required Input",IF(OR(COUNTIF('Assets'!$K$5:$K$104,H253)=0,COUNTIF('Assets'!$K$5:$K$104,I253)=0),"Unknown Location",IF(H253=I253,"Origin Equals Destination",IF(AND(OR(L253="Assigned",L253="In Progress",L253="Held",L253="Completed"),OR(J253="",K253="",M253="")),"Missing Assignment Details",IF(AND(OR(L253="In Progress",L253="Held",L253="Completed"),N253=""),"Missing Start Time",IF(AND(L253="Completed",O253=""),"Missing Completion Time",IF(AND(M253&lt;&gt;"",B253&lt;&gt;"",M253&lt;B253),"Check Assigned Time",IF(AND(N253&lt;&gt;"",M253&lt;&gt;"",N253&lt;M253),"Check Start Time",IF(AND(O253&lt;&gt;"",N253&lt;&gt;"",O253&lt;N253),"Check Completion Time",IF(AND(L253="Held",OR(U253="",U253="None")),"Missing Delay Reason",IF(OR(AND(J253&lt;&gt;"",COUNTIF('Assets'!$F$5:$F$104,J253)=0),AND(K253&lt;&gt;"",COUNTIF('Assets'!$A$5:$A$104,K253)=0)),"Unknown Resource","OK")))))))))))))),"Check Formula")</f>
        <v/>
      </c>
    </row>
    <row r="254" ht="22" customHeight="1">
      <c r="A254" s="24" t="n"/>
      <c r="B254" s="53" t="n"/>
      <c r="C254" s="26" t="n"/>
      <c r="D254" s="26" t="n"/>
      <c r="E254" s="24" t="n"/>
      <c r="F254" s="26" t="n"/>
      <c r="G254" s="26" t="n"/>
      <c r="H254" s="26" t="n"/>
      <c r="I254" s="26" t="n"/>
      <c r="J254" s="26" t="n"/>
      <c r="K254" s="26" t="n"/>
      <c r="L254" s="26" t="n"/>
      <c r="M254" s="53" t="n"/>
      <c r="N254" s="53" t="n"/>
      <c r="O254" s="53" t="n"/>
      <c r="P254" s="27">
        <f>IF(OR(A254="",B254=""),"",IF(M254&lt;&gt;"",IFERROR(ROUND((M254-B254)*1440,0),""),IF(OR(L254="Requested",L254="Assigned",L254="In Progress",L254="Held"),IFERROR(ROUND((NOW()-B254)*1440,0),""),"")))</f>
        <v/>
      </c>
      <c r="Q254" s="27">
        <f>IF(OR(A254="",N254=""),"",IF(O254&lt;&gt;"",IFERROR(ROUND((O254-N254)*1440,0),""),IF(OR(L254="In Progress",L254="Held"),IFERROR(ROUND((NOW()-N254)*1440,0),""),"")))</f>
        <v/>
      </c>
      <c r="R254" s="27">
        <f>IF(OR(A254="",B254=""),"",IF(O254&lt;&gt;"",IFERROR(ROUND((O254-B254)*1440,0),""),IF(L254="Canceled","",IF(OR(L254="Requested",L254="Assigned",L254="In Progress",L254="Held"),IFERROR(ROUND((NOW()-B254)*1440,0),""),""))))</f>
        <v/>
      </c>
      <c r="S254" s="27">
        <f>IF(A254="","",IFERROR(VLOOKUP(C254,'Settings'!$A$11:$B$14,2,FALSE),""))</f>
        <v/>
      </c>
      <c r="T254" s="28">
        <f>IF(A254="","",IF(L254="Canceled","N/A",IF(OR(L254="",R254="",S254=""),"",IF(R254&lt;=S254,IF(L254="Completed","Met","Open - On Track"),IF(L254="Completed","Missed","Open - Overdue")))))</f>
        <v/>
      </c>
      <c r="U254" s="26" t="n"/>
      <c r="V254" s="26" t="n"/>
      <c r="W254" s="54">
        <f>IF(OR(A254="",Q254=""),"",IFERROR(ROUND(Q254/60*'Settings'!$B$4,2),""))</f>
        <v/>
      </c>
      <c r="X254" s="28">
        <f>IFERROR(IF(A254="","",IF(COUNTIF($A$6:$A$305,A254)&gt;1,"Duplicate Move ID",IF(OR(B254="",C254="",D254="",E254="",F254="",G254="",H254="",I254="",L254=""),"Missing Required Input",IF(OR(COUNTIF('Assets'!$K$5:$K$104,H254)=0,COUNTIF('Assets'!$K$5:$K$104,I254)=0),"Unknown Location",IF(H254=I254,"Origin Equals Destination",IF(AND(OR(L254="Assigned",L254="In Progress",L254="Held",L254="Completed"),OR(J254="",K254="",M254="")),"Missing Assignment Details",IF(AND(OR(L254="In Progress",L254="Held",L254="Completed"),N254=""),"Missing Start Time",IF(AND(L254="Completed",O254=""),"Missing Completion Time",IF(AND(M254&lt;&gt;"",B254&lt;&gt;"",M254&lt;B254),"Check Assigned Time",IF(AND(N254&lt;&gt;"",M254&lt;&gt;"",N254&lt;M254),"Check Start Time",IF(AND(O254&lt;&gt;"",N254&lt;&gt;"",O254&lt;N254),"Check Completion Time",IF(AND(L254="Held",OR(U254="",U254="None")),"Missing Delay Reason",IF(OR(AND(J254&lt;&gt;"",COUNTIF('Assets'!$F$5:$F$104,J254)=0),AND(K254&lt;&gt;"",COUNTIF('Assets'!$A$5:$A$104,K254)=0)),"Unknown Resource","OK")))))))))))))),"Check Formula")</f>
        <v/>
      </c>
    </row>
    <row r="255" ht="22" customHeight="1">
      <c r="A255" s="30" t="n"/>
      <c r="B255" s="55" t="n"/>
      <c r="C255" s="32" t="n"/>
      <c r="D255" s="32" t="n"/>
      <c r="E255" s="30" t="n"/>
      <c r="F255" s="32" t="n"/>
      <c r="G255" s="32" t="n"/>
      <c r="H255" s="32" t="n"/>
      <c r="I255" s="32" t="n"/>
      <c r="J255" s="32" t="n"/>
      <c r="K255" s="32" t="n"/>
      <c r="L255" s="32" t="n"/>
      <c r="M255" s="55" t="n"/>
      <c r="N255" s="55" t="n"/>
      <c r="O255" s="55" t="n"/>
      <c r="P255" s="33">
        <f>IF(OR(A255="",B255=""),"",IF(M255&lt;&gt;"",IFERROR(ROUND((M255-B255)*1440,0),""),IF(OR(L255="Requested",L255="Assigned",L255="In Progress",L255="Held"),IFERROR(ROUND((NOW()-B255)*1440,0),""),"")))</f>
        <v/>
      </c>
      <c r="Q255" s="33">
        <f>IF(OR(A255="",N255=""),"",IF(O255&lt;&gt;"",IFERROR(ROUND((O255-N255)*1440,0),""),IF(OR(L255="In Progress",L255="Held"),IFERROR(ROUND((NOW()-N255)*1440,0),""),"")))</f>
        <v/>
      </c>
      <c r="R255" s="33">
        <f>IF(OR(A255="",B255=""),"",IF(O255&lt;&gt;"",IFERROR(ROUND((O255-B255)*1440,0),""),IF(L255="Canceled","",IF(OR(L255="Requested",L255="Assigned",L255="In Progress",L255="Held"),IFERROR(ROUND((NOW()-B255)*1440,0),""),""))))</f>
        <v/>
      </c>
      <c r="S255" s="33">
        <f>IF(A255="","",IFERROR(VLOOKUP(C255,'Settings'!$A$11:$B$14,2,FALSE),""))</f>
        <v/>
      </c>
      <c r="T255" s="34">
        <f>IF(A255="","",IF(L255="Canceled","N/A",IF(OR(L255="",R255="",S255=""),"",IF(R255&lt;=S255,IF(L255="Completed","Met","Open - On Track"),IF(L255="Completed","Missed","Open - Overdue")))))</f>
        <v/>
      </c>
      <c r="U255" s="32" t="n"/>
      <c r="V255" s="32" t="n"/>
      <c r="W255" s="56">
        <f>IF(OR(A255="",Q255=""),"",IFERROR(ROUND(Q255/60*'Settings'!$B$4,2),""))</f>
        <v/>
      </c>
      <c r="X255" s="34">
        <f>IFERROR(IF(A255="","",IF(COUNTIF($A$6:$A$305,A255)&gt;1,"Duplicate Move ID",IF(OR(B255="",C255="",D255="",E255="",F255="",G255="",H255="",I255="",L255=""),"Missing Required Input",IF(OR(COUNTIF('Assets'!$K$5:$K$104,H255)=0,COUNTIF('Assets'!$K$5:$K$104,I255)=0),"Unknown Location",IF(H255=I255,"Origin Equals Destination",IF(AND(OR(L255="Assigned",L255="In Progress",L255="Held",L255="Completed"),OR(J255="",K255="",M255="")),"Missing Assignment Details",IF(AND(OR(L255="In Progress",L255="Held",L255="Completed"),N255=""),"Missing Start Time",IF(AND(L255="Completed",O255=""),"Missing Completion Time",IF(AND(M255&lt;&gt;"",B255&lt;&gt;"",M255&lt;B255),"Check Assigned Time",IF(AND(N255&lt;&gt;"",M255&lt;&gt;"",N255&lt;M255),"Check Start Time",IF(AND(O255&lt;&gt;"",N255&lt;&gt;"",O255&lt;N255),"Check Completion Time",IF(AND(L255="Held",OR(U255="",U255="None")),"Missing Delay Reason",IF(OR(AND(J255&lt;&gt;"",COUNTIF('Assets'!$F$5:$F$104,J255)=0),AND(K255&lt;&gt;"",COUNTIF('Assets'!$A$5:$A$104,K255)=0)),"Unknown Resource","OK")))))))))))))),"Check Formula")</f>
        <v/>
      </c>
    </row>
    <row r="256" ht="22" customHeight="1">
      <c r="A256" s="24" t="n"/>
      <c r="B256" s="53" t="n"/>
      <c r="C256" s="26" t="n"/>
      <c r="D256" s="26" t="n"/>
      <c r="E256" s="24" t="n"/>
      <c r="F256" s="26" t="n"/>
      <c r="G256" s="26" t="n"/>
      <c r="H256" s="26" t="n"/>
      <c r="I256" s="26" t="n"/>
      <c r="J256" s="26" t="n"/>
      <c r="K256" s="26" t="n"/>
      <c r="L256" s="26" t="n"/>
      <c r="M256" s="53" t="n"/>
      <c r="N256" s="53" t="n"/>
      <c r="O256" s="53" t="n"/>
      <c r="P256" s="27">
        <f>IF(OR(A256="",B256=""),"",IF(M256&lt;&gt;"",IFERROR(ROUND((M256-B256)*1440,0),""),IF(OR(L256="Requested",L256="Assigned",L256="In Progress",L256="Held"),IFERROR(ROUND((NOW()-B256)*1440,0),""),"")))</f>
        <v/>
      </c>
      <c r="Q256" s="27">
        <f>IF(OR(A256="",N256=""),"",IF(O256&lt;&gt;"",IFERROR(ROUND((O256-N256)*1440,0),""),IF(OR(L256="In Progress",L256="Held"),IFERROR(ROUND((NOW()-N256)*1440,0),""),"")))</f>
        <v/>
      </c>
      <c r="R256" s="27">
        <f>IF(OR(A256="",B256=""),"",IF(O256&lt;&gt;"",IFERROR(ROUND((O256-B256)*1440,0),""),IF(L256="Canceled","",IF(OR(L256="Requested",L256="Assigned",L256="In Progress",L256="Held"),IFERROR(ROUND((NOW()-B256)*1440,0),""),""))))</f>
        <v/>
      </c>
      <c r="S256" s="27">
        <f>IF(A256="","",IFERROR(VLOOKUP(C256,'Settings'!$A$11:$B$14,2,FALSE),""))</f>
        <v/>
      </c>
      <c r="T256" s="28">
        <f>IF(A256="","",IF(L256="Canceled","N/A",IF(OR(L256="",R256="",S256=""),"",IF(R256&lt;=S256,IF(L256="Completed","Met","Open - On Track"),IF(L256="Completed","Missed","Open - Overdue")))))</f>
        <v/>
      </c>
      <c r="U256" s="26" t="n"/>
      <c r="V256" s="26" t="n"/>
      <c r="W256" s="54">
        <f>IF(OR(A256="",Q256=""),"",IFERROR(ROUND(Q256/60*'Settings'!$B$4,2),""))</f>
        <v/>
      </c>
      <c r="X256" s="28">
        <f>IFERROR(IF(A256="","",IF(COUNTIF($A$6:$A$305,A256)&gt;1,"Duplicate Move ID",IF(OR(B256="",C256="",D256="",E256="",F256="",G256="",H256="",I256="",L256=""),"Missing Required Input",IF(OR(COUNTIF('Assets'!$K$5:$K$104,H256)=0,COUNTIF('Assets'!$K$5:$K$104,I256)=0),"Unknown Location",IF(H256=I256,"Origin Equals Destination",IF(AND(OR(L256="Assigned",L256="In Progress",L256="Held",L256="Completed"),OR(J256="",K256="",M256="")),"Missing Assignment Details",IF(AND(OR(L256="In Progress",L256="Held",L256="Completed"),N256=""),"Missing Start Time",IF(AND(L256="Completed",O256=""),"Missing Completion Time",IF(AND(M256&lt;&gt;"",B256&lt;&gt;"",M256&lt;B256),"Check Assigned Time",IF(AND(N256&lt;&gt;"",M256&lt;&gt;"",N256&lt;M256),"Check Start Time",IF(AND(O256&lt;&gt;"",N256&lt;&gt;"",O256&lt;N256),"Check Completion Time",IF(AND(L256="Held",OR(U256="",U256="None")),"Missing Delay Reason",IF(OR(AND(J256&lt;&gt;"",COUNTIF('Assets'!$F$5:$F$104,J256)=0),AND(K256&lt;&gt;"",COUNTIF('Assets'!$A$5:$A$104,K256)=0)),"Unknown Resource","OK")))))))))))))),"Check Formula")</f>
        <v/>
      </c>
    </row>
    <row r="257" ht="22" customHeight="1">
      <c r="A257" s="30" t="n"/>
      <c r="B257" s="55" t="n"/>
      <c r="C257" s="32" t="n"/>
      <c r="D257" s="32" t="n"/>
      <c r="E257" s="30" t="n"/>
      <c r="F257" s="32" t="n"/>
      <c r="G257" s="32" t="n"/>
      <c r="H257" s="32" t="n"/>
      <c r="I257" s="32" t="n"/>
      <c r="J257" s="32" t="n"/>
      <c r="K257" s="32" t="n"/>
      <c r="L257" s="32" t="n"/>
      <c r="M257" s="55" t="n"/>
      <c r="N257" s="55" t="n"/>
      <c r="O257" s="55" t="n"/>
      <c r="P257" s="33">
        <f>IF(OR(A257="",B257=""),"",IF(M257&lt;&gt;"",IFERROR(ROUND((M257-B257)*1440,0),""),IF(OR(L257="Requested",L257="Assigned",L257="In Progress",L257="Held"),IFERROR(ROUND((NOW()-B257)*1440,0),""),"")))</f>
        <v/>
      </c>
      <c r="Q257" s="33">
        <f>IF(OR(A257="",N257=""),"",IF(O257&lt;&gt;"",IFERROR(ROUND((O257-N257)*1440,0),""),IF(OR(L257="In Progress",L257="Held"),IFERROR(ROUND((NOW()-N257)*1440,0),""),"")))</f>
        <v/>
      </c>
      <c r="R257" s="33">
        <f>IF(OR(A257="",B257=""),"",IF(O257&lt;&gt;"",IFERROR(ROUND((O257-B257)*1440,0),""),IF(L257="Canceled","",IF(OR(L257="Requested",L257="Assigned",L257="In Progress",L257="Held"),IFERROR(ROUND((NOW()-B257)*1440,0),""),""))))</f>
        <v/>
      </c>
      <c r="S257" s="33">
        <f>IF(A257="","",IFERROR(VLOOKUP(C257,'Settings'!$A$11:$B$14,2,FALSE),""))</f>
        <v/>
      </c>
      <c r="T257" s="34">
        <f>IF(A257="","",IF(L257="Canceled","N/A",IF(OR(L257="",R257="",S257=""),"",IF(R257&lt;=S257,IF(L257="Completed","Met","Open - On Track"),IF(L257="Completed","Missed","Open - Overdue")))))</f>
        <v/>
      </c>
      <c r="U257" s="32" t="n"/>
      <c r="V257" s="32" t="n"/>
      <c r="W257" s="56">
        <f>IF(OR(A257="",Q257=""),"",IFERROR(ROUND(Q257/60*'Settings'!$B$4,2),""))</f>
        <v/>
      </c>
      <c r="X257" s="34">
        <f>IFERROR(IF(A257="","",IF(COUNTIF($A$6:$A$305,A257)&gt;1,"Duplicate Move ID",IF(OR(B257="",C257="",D257="",E257="",F257="",G257="",H257="",I257="",L257=""),"Missing Required Input",IF(OR(COUNTIF('Assets'!$K$5:$K$104,H257)=0,COUNTIF('Assets'!$K$5:$K$104,I257)=0),"Unknown Location",IF(H257=I257,"Origin Equals Destination",IF(AND(OR(L257="Assigned",L257="In Progress",L257="Held",L257="Completed"),OR(J257="",K257="",M257="")),"Missing Assignment Details",IF(AND(OR(L257="In Progress",L257="Held",L257="Completed"),N257=""),"Missing Start Time",IF(AND(L257="Completed",O257=""),"Missing Completion Time",IF(AND(M257&lt;&gt;"",B257&lt;&gt;"",M257&lt;B257),"Check Assigned Time",IF(AND(N257&lt;&gt;"",M257&lt;&gt;"",N257&lt;M257),"Check Start Time",IF(AND(O257&lt;&gt;"",N257&lt;&gt;"",O257&lt;N257),"Check Completion Time",IF(AND(L257="Held",OR(U257="",U257="None")),"Missing Delay Reason",IF(OR(AND(J257&lt;&gt;"",COUNTIF('Assets'!$F$5:$F$104,J257)=0),AND(K257&lt;&gt;"",COUNTIF('Assets'!$A$5:$A$104,K257)=0)),"Unknown Resource","OK")))))))))))))),"Check Formula")</f>
        <v/>
      </c>
    </row>
    <row r="258" ht="22" customHeight="1">
      <c r="A258" s="24" t="n"/>
      <c r="B258" s="53" t="n"/>
      <c r="C258" s="26" t="n"/>
      <c r="D258" s="26" t="n"/>
      <c r="E258" s="24" t="n"/>
      <c r="F258" s="26" t="n"/>
      <c r="G258" s="26" t="n"/>
      <c r="H258" s="26" t="n"/>
      <c r="I258" s="26" t="n"/>
      <c r="J258" s="26" t="n"/>
      <c r="K258" s="26" t="n"/>
      <c r="L258" s="26" t="n"/>
      <c r="M258" s="53" t="n"/>
      <c r="N258" s="53" t="n"/>
      <c r="O258" s="53" t="n"/>
      <c r="P258" s="27">
        <f>IF(OR(A258="",B258=""),"",IF(M258&lt;&gt;"",IFERROR(ROUND((M258-B258)*1440,0),""),IF(OR(L258="Requested",L258="Assigned",L258="In Progress",L258="Held"),IFERROR(ROUND((NOW()-B258)*1440,0),""),"")))</f>
        <v/>
      </c>
      <c r="Q258" s="27">
        <f>IF(OR(A258="",N258=""),"",IF(O258&lt;&gt;"",IFERROR(ROUND((O258-N258)*1440,0),""),IF(OR(L258="In Progress",L258="Held"),IFERROR(ROUND((NOW()-N258)*1440,0),""),"")))</f>
        <v/>
      </c>
      <c r="R258" s="27">
        <f>IF(OR(A258="",B258=""),"",IF(O258&lt;&gt;"",IFERROR(ROUND((O258-B258)*1440,0),""),IF(L258="Canceled","",IF(OR(L258="Requested",L258="Assigned",L258="In Progress",L258="Held"),IFERROR(ROUND((NOW()-B258)*1440,0),""),""))))</f>
        <v/>
      </c>
      <c r="S258" s="27">
        <f>IF(A258="","",IFERROR(VLOOKUP(C258,'Settings'!$A$11:$B$14,2,FALSE),""))</f>
        <v/>
      </c>
      <c r="T258" s="28">
        <f>IF(A258="","",IF(L258="Canceled","N/A",IF(OR(L258="",R258="",S258=""),"",IF(R258&lt;=S258,IF(L258="Completed","Met","Open - On Track"),IF(L258="Completed","Missed","Open - Overdue")))))</f>
        <v/>
      </c>
      <c r="U258" s="26" t="n"/>
      <c r="V258" s="26" t="n"/>
      <c r="W258" s="54">
        <f>IF(OR(A258="",Q258=""),"",IFERROR(ROUND(Q258/60*'Settings'!$B$4,2),""))</f>
        <v/>
      </c>
      <c r="X258" s="28">
        <f>IFERROR(IF(A258="","",IF(COUNTIF($A$6:$A$305,A258)&gt;1,"Duplicate Move ID",IF(OR(B258="",C258="",D258="",E258="",F258="",G258="",H258="",I258="",L258=""),"Missing Required Input",IF(OR(COUNTIF('Assets'!$K$5:$K$104,H258)=0,COUNTIF('Assets'!$K$5:$K$104,I258)=0),"Unknown Location",IF(H258=I258,"Origin Equals Destination",IF(AND(OR(L258="Assigned",L258="In Progress",L258="Held",L258="Completed"),OR(J258="",K258="",M258="")),"Missing Assignment Details",IF(AND(OR(L258="In Progress",L258="Held",L258="Completed"),N258=""),"Missing Start Time",IF(AND(L258="Completed",O258=""),"Missing Completion Time",IF(AND(M258&lt;&gt;"",B258&lt;&gt;"",M258&lt;B258),"Check Assigned Time",IF(AND(N258&lt;&gt;"",M258&lt;&gt;"",N258&lt;M258),"Check Start Time",IF(AND(O258&lt;&gt;"",N258&lt;&gt;"",O258&lt;N258),"Check Completion Time",IF(AND(L258="Held",OR(U258="",U258="None")),"Missing Delay Reason",IF(OR(AND(J258&lt;&gt;"",COUNTIF('Assets'!$F$5:$F$104,J258)=0),AND(K258&lt;&gt;"",COUNTIF('Assets'!$A$5:$A$104,K258)=0)),"Unknown Resource","OK")))))))))))))),"Check Formula")</f>
        <v/>
      </c>
    </row>
    <row r="259" ht="22" customHeight="1">
      <c r="A259" s="30" t="n"/>
      <c r="B259" s="55" t="n"/>
      <c r="C259" s="32" t="n"/>
      <c r="D259" s="32" t="n"/>
      <c r="E259" s="30" t="n"/>
      <c r="F259" s="32" t="n"/>
      <c r="G259" s="32" t="n"/>
      <c r="H259" s="32" t="n"/>
      <c r="I259" s="32" t="n"/>
      <c r="J259" s="32" t="n"/>
      <c r="K259" s="32" t="n"/>
      <c r="L259" s="32" t="n"/>
      <c r="M259" s="55" t="n"/>
      <c r="N259" s="55" t="n"/>
      <c r="O259" s="55" t="n"/>
      <c r="P259" s="33">
        <f>IF(OR(A259="",B259=""),"",IF(M259&lt;&gt;"",IFERROR(ROUND((M259-B259)*1440,0),""),IF(OR(L259="Requested",L259="Assigned",L259="In Progress",L259="Held"),IFERROR(ROUND((NOW()-B259)*1440,0),""),"")))</f>
        <v/>
      </c>
      <c r="Q259" s="33">
        <f>IF(OR(A259="",N259=""),"",IF(O259&lt;&gt;"",IFERROR(ROUND((O259-N259)*1440,0),""),IF(OR(L259="In Progress",L259="Held"),IFERROR(ROUND((NOW()-N259)*1440,0),""),"")))</f>
        <v/>
      </c>
      <c r="R259" s="33">
        <f>IF(OR(A259="",B259=""),"",IF(O259&lt;&gt;"",IFERROR(ROUND((O259-B259)*1440,0),""),IF(L259="Canceled","",IF(OR(L259="Requested",L259="Assigned",L259="In Progress",L259="Held"),IFERROR(ROUND((NOW()-B259)*1440,0),""),""))))</f>
        <v/>
      </c>
      <c r="S259" s="33">
        <f>IF(A259="","",IFERROR(VLOOKUP(C259,'Settings'!$A$11:$B$14,2,FALSE),""))</f>
        <v/>
      </c>
      <c r="T259" s="34">
        <f>IF(A259="","",IF(L259="Canceled","N/A",IF(OR(L259="",R259="",S259=""),"",IF(R259&lt;=S259,IF(L259="Completed","Met","Open - On Track"),IF(L259="Completed","Missed","Open - Overdue")))))</f>
        <v/>
      </c>
      <c r="U259" s="32" t="n"/>
      <c r="V259" s="32" t="n"/>
      <c r="W259" s="56">
        <f>IF(OR(A259="",Q259=""),"",IFERROR(ROUND(Q259/60*'Settings'!$B$4,2),""))</f>
        <v/>
      </c>
      <c r="X259" s="34">
        <f>IFERROR(IF(A259="","",IF(COUNTIF($A$6:$A$305,A259)&gt;1,"Duplicate Move ID",IF(OR(B259="",C259="",D259="",E259="",F259="",G259="",H259="",I259="",L259=""),"Missing Required Input",IF(OR(COUNTIF('Assets'!$K$5:$K$104,H259)=0,COUNTIF('Assets'!$K$5:$K$104,I259)=0),"Unknown Location",IF(H259=I259,"Origin Equals Destination",IF(AND(OR(L259="Assigned",L259="In Progress",L259="Held",L259="Completed"),OR(J259="",K259="",M259="")),"Missing Assignment Details",IF(AND(OR(L259="In Progress",L259="Held",L259="Completed"),N259=""),"Missing Start Time",IF(AND(L259="Completed",O259=""),"Missing Completion Time",IF(AND(M259&lt;&gt;"",B259&lt;&gt;"",M259&lt;B259),"Check Assigned Time",IF(AND(N259&lt;&gt;"",M259&lt;&gt;"",N259&lt;M259),"Check Start Time",IF(AND(O259&lt;&gt;"",N259&lt;&gt;"",O259&lt;N259),"Check Completion Time",IF(AND(L259="Held",OR(U259="",U259="None")),"Missing Delay Reason",IF(OR(AND(J259&lt;&gt;"",COUNTIF('Assets'!$F$5:$F$104,J259)=0),AND(K259&lt;&gt;"",COUNTIF('Assets'!$A$5:$A$104,K259)=0)),"Unknown Resource","OK")))))))))))))),"Check Formula")</f>
        <v/>
      </c>
    </row>
    <row r="260" ht="22" customHeight="1">
      <c r="A260" s="24" t="n"/>
      <c r="B260" s="53" t="n"/>
      <c r="C260" s="26" t="n"/>
      <c r="D260" s="26" t="n"/>
      <c r="E260" s="24" t="n"/>
      <c r="F260" s="26" t="n"/>
      <c r="G260" s="26" t="n"/>
      <c r="H260" s="26" t="n"/>
      <c r="I260" s="26" t="n"/>
      <c r="J260" s="26" t="n"/>
      <c r="K260" s="26" t="n"/>
      <c r="L260" s="26" t="n"/>
      <c r="M260" s="53" t="n"/>
      <c r="N260" s="53" t="n"/>
      <c r="O260" s="53" t="n"/>
      <c r="P260" s="27">
        <f>IF(OR(A260="",B260=""),"",IF(M260&lt;&gt;"",IFERROR(ROUND((M260-B260)*1440,0),""),IF(OR(L260="Requested",L260="Assigned",L260="In Progress",L260="Held"),IFERROR(ROUND((NOW()-B260)*1440,0),""),"")))</f>
        <v/>
      </c>
      <c r="Q260" s="27">
        <f>IF(OR(A260="",N260=""),"",IF(O260&lt;&gt;"",IFERROR(ROUND((O260-N260)*1440,0),""),IF(OR(L260="In Progress",L260="Held"),IFERROR(ROUND((NOW()-N260)*1440,0),""),"")))</f>
        <v/>
      </c>
      <c r="R260" s="27">
        <f>IF(OR(A260="",B260=""),"",IF(O260&lt;&gt;"",IFERROR(ROUND((O260-B260)*1440,0),""),IF(L260="Canceled","",IF(OR(L260="Requested",L260="Assigned",L260="In Progress",L260="Held"),IFERROR(ROUND((NOW()-B260)*1440,0),""),""))))</f>
        <v/>
      </c>
      <c r="S260" s="27">
        <f>IF(A260="","",IFERROR(VLOOKUP(C260,'Settings'!$A$11:$B$14,2,FALSE),""))</f>
        <v/>
      </c>
      <c r="T260" s="28">
        <f>IF(A260="","",IF(L260="Canceled","N/A",IF(OR(L260="",R260="",S260=""),"",IF(R260&lt;=S260,IF(L260="Completed","Met","Open - On Track"),IF(L260="Completed","Missed","Open - Overdue")))))</f>
        <v/>
      </c>
      <c r="U260" s="26" t="n"/>
      <c r="V260" s="26" t="n"/>
      <c r="W260" s="54">
        <f>IF(OR(A260="",Q260=""),"",IFERROR(ROUND(Q260/60*'Settings'!$B$4,2),""))</f>
        <v/>
      </c>
      <c r="X260" s="28">
        <f>IFERROR(IF(A260="","",IF(COUNTIF($A$6:$A$305,A260)&gt;1,"Duplicate Move ID",IF(OR(B260="",C260="",D260="",E260="",F260="",G260="",H260="",I260="",L260=""),"Missing Required Input",IF(OR(COUNTIF('Assets'!$K$5:$K$104,H260)=0,COUNTIF('Assets'!$K$5:$K$104,I260)=0),"Unknown Location",IF(H260=I260,"Origin Equals Destination",IF(AND(OR(L260="Assigned",L260="In Progress",L260="Held",L260="Completed"),OR(J260="",K260="",M260="")),"Missing Assignment Details",IF(AND(OR(L260="In Progress",L260="Held",L260="Completed"),N260=""),"Missing Start Time",IF(AND(L260="Completed",O260=""),"Missing Completion Time",IF(AND(M260&lt;&gt;"",B260&lt;&gt;"",M260&lt;B260),"Check Assigned Time",IF(AND(N260&lt;&gt;"",M260&lt;&gt;"",N260&lt;M260),"Check Start Time",IF(AND(O260&lt;&gt;"",N260&lt;&gt;"",O260&lt;N260),"Check Completion Time",IF(AND(L260="Held",OR(U260="",U260="None")),"Missing Delay Reason",IF(OR(AND(J260&lt;&gt;"",COUNTIF('Assets'!$F$5:$F$104,J260)=0),AND(K260&lt;&gt;"",COUNTIF('Assets'!$A$5:$A$104,K260)=0)),"Unknown Resource","OK")))))))))))))),"Check Formula")</f>
        <v/>
      </c>
    </row>
    <row r="261" ht="22" customHeight="1">
      <c r="A261" s="30" t="n"/>
      <c r="B261" s="55" t="n"/>
      <c r="C261" s="32" t="n"/>
      <c r="D261" s="32" t="n"/>
      <c r="E261" s="30" t="n"/>
      <c r="F261" s="32" t="n"/>
      <c r="G261" s="32" t="n"/>
      <c r="H261" s="32" t="n"/>
      <c r="I261" s="32" t="n"/>
      <c r="J261" s="32" t="n"/>
      <c r="K261" s="32" t="n"/>
      <c r="L261" s="32" t="n"/>
      <c r="M261" s="55" t="n"/>
      <c r="N261" s="55" t="n"/>
      <c r="O261" s="55" t="n"/>
      <c r="P261" s="33">
        <f>IF(OR(A261="",B261=""),"",IF(M261&lt;&gt;"",IFERROR(ROUND((M261-B261)*1440,0),""),IF(OR(L261="Requested",L261="Assigned",L261="In Progress",L261="Held"),IFERROR(ROUND((NOW()-B261)*1440,0),""),"")))</f>
        <v/>
      </c>
      <c r="Q261" s="33">
        <f>IF(OR(A261="",N261=""),"",IF(O261&lt;&gt;"",IFERROR(ROUND((O261-N261)*1440,0),""),IF(OR(L261="In Progress",L261="Held"),IFERROR(ROUND((NOW()-N261)*1440,0),""),"")))</f>
        <v/>
      </c>
      <c r="R261" s="33">
        <f>IF(OR(A261="",B261=""),"",IF(O261&lt;&gt;"",IFERROR(ROUND((O261-B261)*1440,0),""),IF(L261="Canceled","",IF(OR(L261="Requested",L261="Assigned",L261="In Progress",L261="Held"),IFERROR(ROUND((NOW()-B261)*1440,0),""),""))))</f>
        <v/>
      </c>
      <c r="S261" s="33">
        <f>IF(A261="","",IFERROR(VLOOKUP(C261,'Settings'!$A$11:$B$14,2,FALSE),""))</f>
        <v/>
      </c>
      <c r="T261" s="34">
        <f>IF(A261="","",IF(L261="Canceled","N/A",IF(OR(L261="",R261="",S261=""),"",IF(R261&lt;=S261,IF(L261="Completed","Met","Open - On Track"),IF(L261="Completed","Missed","Open - Overdue")))))</f>
        <v/>
      </c>
      <c r="U261" s="32" t="n"/>
      <c r="V261" s="32" t="n"/>
      <c r="W261" s="56">
        <f>IF(OR(A261="",Q261=""),"",IFERROR(ROUND(Q261/60*'Settings'!$B$4,2),""))</f>
        <v/>
      </c>
      <c r="X261" s="34">
        <f>IFERROR(IF(A261="","",IF(COUNTIF($A$6:$A$305,A261)&gt;1,"Duplicate Move ID",IF(OR(B261="",C261="",D261="",E261="",F261="",G261="",H261="",I261="",L261=""),"Missing Required Input",IF(OR(COUNTIF('Assets'!$K$5:$K$104,H261)=0,COUNTIF('Assets'!$K$5:$K$104,I261)=0),"Unknown Location",IF(H261=I261,"Origin Equals Destination",IF(AND(OR(L261="Assigned",L261="In Progress",L261="Held",L261="Completed"),OR(J261="",K261="",M261="")),"Missing Assignment Details",IF(AND(OR(L261="In Progress",L261="Held",L261="Completed"),N261=""),"Missing Start Time",IF(AND(L261="Completed",O261=""),"Missing Completion Time",IF(AND(M261&lt;&gt;"",B261&lt;&gt;"",M261&lt;B261),"Check Assigned Time",IF(AND(N261&lt;&gt;"",M261&lt;&gt;"",N261&lt;M261),"Check Start Time",IF(AND(O261&lt;&gt;"",N261&lt;&gt;"",O261&lt;N261),"Check Completion Time",IF(AND(L261="Held",OR(U261="",U261="None")),"Missing Delay Reason",IF(OR(AND(J261&lt;&gt;"",COUNTIF('Assets'!$F$5:$F$104,J261)=0),AND(K261&lt;&gt;"",COUNTIF('Assets'!$A$5:$A$104,K261)=0)),"Unknown Resource","OK")))))))))))))),"Check Formula")</f>
        <v/>
      </c>
    </row>
    <row r="262" ht="22" customHeight="1">
      <c r="A262" s="24" t="n"/>
      <c r="B262" s="53" t="n"/>
      <c r="C262" s="26" t="n"/>
      <c r="D262" s="26" t="n"/>
      <c r="E262" s="24" t="n"/>
      <c r="F262" s="26" t="n"/>
      <c r="G262" s="26" t="n"/>
      <c r="H262" s="26" t="n"/>
      <c r="I262" s="26" t="n"/>
      <c r="J262" s="26" t="n"/>
      <c r="K262" s="26" t="n"/>
      <c r="L262" s="26" t="n"/>
      <c r="M262" s="53" t="n"/>
      <c r="N262" s="53" t="n"/>
      <c r="O262" s="53" t="n"/>
      <c r="P262" s="27">
        <f>IF(OR(A262="",B262=""),"",IF(M262&lt;&gt;"",IFERROR(ROUND((M262-B262)*1440,0),""),IF(OR(L262="Requested",L262="Assigned",L262="In Progress",L262="Held"),IFERROR(ROUND((NOW()-B262)*1440,0),""),"")))</f>
        <v/>
      </c>
      <c r="Q262" s="27">
        <f>IF(OR(A262="",N262=""),"",IF(O262&lt;&gt;"",IFERROR(ROUND((O262-N262)*1440,0),""),IF(OR(L262="In Progress",L262="Held"),IFERROR(ROUND((NOW()-N262)*1440,0),""),"")))</f>
        <v/>
      </c>
      <c r="R262" s="27">
        <f>IF(OR(A262="",B262=""),"",IF(O262&lt;&gt;"",IFERROR(ROUND((O262-B262)*1440,0),""),IF(L262="Canceled","",IF(OR(L262="Requested",L262="Assigned",L262="In Progress",L262="Held"),IFERROR(ROUND((NOW()-B262)*1440,0),""),""))))</f>
        <v/>
      </c>
      <c r="S262" s="27">
        <f>IF(A262="","",IFERROR(VLOOKUP(C262,'Settings'!$A$11:$B$14,2,FALSE),""))</f>
        <v/>
      </c>
      <c r="T262" s="28">
        <f>IF(A262="","",IF(L262="Canceled","N/A",IF(OR(L262="",R262="",S262=""),"",IF(R262&lt;=S262,IF(L262="Completed","Met","Open - On Track"),IF(L262="Completed","Missed","Open - Overdue")))))</f>
        <v/>
      </c>
      <c r="U262" s="26" t="n"/>
      <c r="V262" s="26" t="n"/>
      <c r="W262" s="54">
        <f>IF(OR(A262="",Q262=""),"",IFERROR(ROUND(Q262/60*'Settings'!$B$4,2),""))</f>
        <v/>
      </c>
      <c r="X262" s="28">
        <f>IFERROR(IF(A262="","",IF(COUNTIF($A$6:$A$305,A262)&gt;1,"Duplicate Move ID",IF(OR(B262="",C262="",D262="",E262="",F262="",G262="",H262="",I262="",L262=""),"Missing Required Input",IF(OR(COUNTIF('Assets'!$K$5:$K$104,H262)=0,COUNTIF('Assets'!$K$5:$K$104,I262)=0),"Unknown Location",IF(H262=I262,"Origin Equals Destination",IF(AND(OR(L262="Assigned",L262="In Progress",L262="Held",L262="Completed"),OR(J262="",K262="",M262="")),"Missing Assignment Details",IF(AND(OR(L262="In Progress",L262="Held",L262="Completed"),N262=""),"Missing Start Time",IF(AND(L262="Completed",O262=""),"Missing Completion Time",IF(AND(M262&lt;&gt;"",B262&lt;&gt;"",M262&lt;B262),"Check Assigned Time",IF(AND(N262&lt;&gt;"",M262&lt;&gt;"",N262&lt;M262),"Check Start Time",IF(AND(O262&lt;&gt;"",N262&lt;&gt;"",O262&lt;N262),"Check Completion Time",IF(AND(L262="Held",OR(U262="",U262="None")),"Missing Delay Reason",IF(OR(AND(J262&lt;&gt;"",COUNTIF('Assets'!$F$5:$F$104,J262)=0),AND(K262&lt;&gt;"",COUNTIF('Assets'!$A$5:$A$104,K262)=0)),"Unknown Resource","OK")))))))))))))),"Check Formula")</f>
        <v/>
      </c>
    </row>
    <row r="263" ht="22" customHeight="1">
      <c r="A263" s="30" t="n"/>
      <c r="B263" s="55" t="n"/>
      <c r="C263" s="32" t="n"/>
      <c r="D263" s="32" t="n"/>
      <c r="E263" s="30" t="n"/>
      <c r="F263" s="32" t="n"/>
      <c r="G263" s="32" t="n"/>
      <c r="H263" s="32" t="n"/>
      <c r="I263" s="32" t="n"/>
      <c r="J263" s="32" t="n"/>
      <c r="K263" s="32" t="n"/>
      <c r="L263" s="32" t="n"/>
      <c r="M263" s="55" t="n"/>
      <c r="N263" s="55" t="n"/>
      <c r="O263" s="55" t="n"/>
      <c r="P263" s="33">
        <f>IF(OR(A263="",B263=""),"",IF(M263&lt;&gt;"",IFERROR(ROUND((M263-B263)*1440,0),""),IF(OR(L263="Requested",L263="Assigned",L263="In Progress",L263="Held"),IFERROR(ROUND((NOW()-B263)*1440,0),""),"")))</f>
        <v/>
      </c>
      <c r="Q263" s="33">
        <f>IF(OR(A263="",N263=""),"",IF(O263&lt;&gt;"",IFERROR(ROUND((O263-N263)*1440,0),""),IF(OR(L263="In Progress",L263="Held"),IFERROR(ROUND((NOW()-N263)*1440,0),""),"")))</f>
        <v/>
      </c>
      <c r="R263" s="33">
        <f>IF(OR(A263="",B263=""),"",IF(O263&lt;&gt;"",IFERROR(ROUND((O263-B263)*1440,0),""),IF(L263="Canceled","",IF(OR(L263="Requested",L263="Assigned",L263="In Progress",L263="Held"),IFERROR(ROUND((NOW()-B263)*1440,0),""),""))))</f>
        <v/>
      </c>
      <c r="S263" s="33">
        <f>IF(A263="","",IFERROR(VLOOKUP(C263,'Settings'!$A$11:$B$14,2,FALSE),""))</f>
        <v/>
      </c>
      <c r="T263" s="34">
        <f>IF(A263="","",IF(L263="Canceled","N/A",IF(OR(L263="",R263="",S263=""),"",IF(R263&lt;=S263,IF(L263="Completed","Met","Open - On Track"),IF(L263="Completed","Missed","Open - Overdue")))))</f>
        <v/>
      </c>
      <c r="U263" s="32" t="n"/>
      <c r="V263" s="32" t="n"/>
      <c r="W263" s="56">
        <f>IF(OR(A263="",Q263=""),"",IFERROR(ROUND(Q263/60*'Settings'!$B$4,2),""))</f>
        <v/>
      </c>
      <c r="X263" s="34">
        <f>IFERROR(IF(A263="","",IF(COUNTIF($A$6:$A$305,A263)&gt;1,"Duplicate Move ID",IF(OR(B263="",C263="",D263="",E263="",F263="",G263="",H263="",I263="",L263=""),"Missing Required Input",IF(OR(COUNTIF('Assets'!$K$5:$K$104,H263)=0,COUNTIF('Assets'!$K$5:$K$104,I263)=0),"Unknown Location",IF(H263=I263,"Origin Equals Destination",IF(AND(OR(L263="Assigned",L263="In Progress",L263="Held",L263="Completed"),OR(J263="",K263="",M263="")),"Missing Assignment Details",IF(AND(OR(L263="In Progress",L263="Held",L263="Completed"),N263=""),"Missing Start Time",IF(AND(L263="Completed",O263=""),"Missing Completion Time",IF(AND(M263&lt;&gt;"",B263&lt;&gt;"",M263&lt;B263),"Check Assigned Time",IF(AND(N263&lt;&gt;"",M263&lt;&gt;"",N263&lt;M263),"Check Start Time",IF(AND(O263&lt;&gt;"",N263&lt;&gt;"",O263&lt;N263),"Check Completion Time",IF(AND(L263="Held",OR(U263="",U263="None")),"Missing Delay Reason",IF(OR(AND(J263&lt;&gt;"",COUNTIF('Assets'!$F$5:$F$104,J263)=0),AND(K263&lt;&gt;"",COUNTIF('Assets'!$A$5:$A$104,K263)=0)),"Unknown Resource","OK")))))))))))))),"Check Formula")</f>
        <v/>
      </c>
    </row>
    <row r="264" ht="22" customHeight="1">
      <c r="A264" s="24" t="n"/>
      <c r="B264" s="53" t="n"/>
      <c r="C264" s="26" t="n"/>
      <c r="D264" s="26" t="n"/>
      <c r="E264" s="24" t="n"/>
      <c r="F264" s="26" t="n"/>
      <c r="G264" s="26" t="n"/>
      <c r="H264" s="26" t="n"/>
      <c r="I264" s="26" t="n"/>
      <c r="J264" s="26" t="n"/>
      <c r="K264" s="26" t="n"/>
      <c r="L264" s="26" t="n"/>
      <c r="M264" s="53" t="n"/>
      <c r="N264" s="53" t="n"/>
      <c r="O264" s="53" t="n"/>
      <c r="P264" s="27">
        <f>IF(OR(A264="",B264=""),"",IF(M264&lt;&gt;"",IFERROR(ROUND((M264-B264)*1440,0),""),IF(OR(L264="Requested",L264="Assigned",L264="In Progress",L264="Held"),IFERROR(ROUND((NOW()-B264)*1440,0),""),"")))</f>
        <v/>
      </c>
      <c r="Q264" s="27">
        <f>IF(OR(A264="",N264=""),"",IF(O264&lt;&gt;"",IFERROR(ROUND((O264-N264)*1440,0),""),IF(OR(L264="In Progress",L264="Held"),IFERROR(ROUND((NOW()-N264)*1440,0),""),"")))</f>
        <v/>
      </c>
      <c r="R264" s="27">
        <f>IF(OR(A264="",B264=""),"",IF(O264&lt;&gt;"",IFERROR(ROUND((O264-B264)*1440,0),""),IF(L264="Canceled","",IF(OR(L264="Requested",L264="Assigned",L264="In Progress",L264="Held"),IFERROR(ROUND((NOW()-B264)*1440,0),""),""))))</f>
        <v/>
      </c>
      <c r="S264" s="27">
        <f>IF(A264="","",IFERROR(VLOOKUP(C264,'Settings'!$A$11:$B$14,2,FALSE),""))</f>
        <v/>
      </c>
      <c r="T264" s="28">
        <f>IF(A264="","",IF(L264="Canceled","N/A",IF(OR(L264="",R264="",S264=""),"",IF(R264&lt;=S264,IF(L264="Completed","Met","Open - On Track"),IF(L264="Completed","Missed","Open - Overdue")))))</f>
        <v/>
      </c>
      <c r="U264" s="26" t="n"/>
      <c r="V264" s="26" t="n"/>
      <c r="W264" s="54">
        <f>IF(OR(A264="",Q264=""),"",IFERROR(ROUND(Q264/60*'Settings'!$B$4,2),""))</f>
        <v/>
      </c>
      <c r="X264" s="28">
        <f>IFERROR(IF(A264="","",IF(COUNTIF($A$6:$A$305,A264)&gt;1,"Duplicate Move ID",IF(OR(B264="",C264="",D264="",E264="",F264="",G264="",H264="",I264="",L264=""),"Missing Required Input",IF(OR(COUNTIF('Assets'!$K$5:$K$104,H264)=0,COUNTIF('Assets'!$K$5:$K$104,I264)=0),"Unknown Location",IF(H264=I264,"Origin Equals Destination",IF(AND(OR(L264="Assigned",L264="In Progress",L264="Held",L264="Completed"),OR(J264="",K264="",M264="")),"Missing Assignment Details",IF(AND(OR(L264="In Progress",L264="Held",L264="Completed"),N264=""),"Missing Start Time",IF(AND(L264="Completed",O264=""),"Missing Completion Time",IF(AND(M264&lt;&gt;"",B264&lt;&gt;"",M264&lt;B264),"Check Assigned Time",IF(AND(N264&lt;&gt;"",M264&lt;&gt;"",N264&lt;M264),"Check Start Time",IF(AND(O264&lt;&gt;"",N264&lt;&gt;"",O264&lt;N264),"Check Completion Time",IF(AND(L264="Held",OR(U264="",U264="None")),"Missing Delay Reason",IF(OR(AND(J264&lt;&gt;"",COUNTIF('Assets'!$F$5:$F$104,J264)=0),AND(K264&lt;&gt;"",COUNTIF('Assets'!$A$5:$A$104,K264)=0)),"Unknown Resource","OK")))))))))))))),"Check Formula")</f>
        <v/>
      </c>
    </row>
    <row r="265" ht="22" customHeight="1">
      <c r="A265" s="30" t="n"/>
      <c r="B265" s="55" t="n"/>
      <c r="C265" s="32" t="n"/>
      <c r="D265" s="32" t="n"/>
      <c r="E265" s="30" t="n"/>
      <c r="F265" s="32" t="n"/>
      <c r="G265" s="32" t="n"/>
      <c r="H265" s="32" t="n"/>
      <c r="I265" s="32" t="n"/>
      <c r="J265" s="32" t="n"/>
      <c r="K265" s="32" t="n"/>
      <c r="L265" s="32" t="n"/>
      <c r="M265" s="55" t="n"/>
      <c r="N265" s="55" t="n"/>
      <c r="O265" s="55" t="n"/>
      <c r="P265" s="33">
        <f>IF(OR(A265="",B265=""),"",IF(M265&lt;&gt;"",IFERROR(ROUND((M265-B265)*1440,0),""),IF(OR(L265="Requested",L265="Assigned",L265="In Progress",L265="Held"),IFERROR(ROUND((NOW()-B265)*1440,0),""),"")))</f>
        <v/>
      </c>
      <c r="Q265" s="33">
        <f>IF(OR(A265="",N265=""),"",IF(O265&lt;&gt;"",IFERROR(ROUND((O265-N265)*1440,0),""),IF(OR(L265="In Progress",L265="Held"),IFERROR(ROUND((NOW()-N265)*1440,0),""),"")))</f>
        <v/>
      </c>
      <c r="R265" s="33">
        <f>IF(OR(A265="",B265=""),"",IF(O265&lt;&gt;"",IFERROR(ROUND((O265-B265)*1440,0),""),IF(L265="Canceled","",IF(OR(L265="Requested",L265="Assigned",L265="In Progress",L265="Held"),IFERROR(ROUND((NOW()-B265)*1440,0),""),""))))</f>
        <v/>
      </c>
      <c r="S265" s="33">
        <f>IF(A265="","",IFERROR(VLOOKUP(C265,'Settings'!$A$11:$B$14,2,FALSE),""))</f>
        <v/>
      </c>
      <c r="T265" s="34">
        <f>IF(A265="","",IF(L265="Canceled","N/A",IF(OR(L265="",R265="",S265=""),"",IF(R265&lt;=S265,IF(L265="Completed","Met","Open - On Track"),IF(L265="Completed","Missed","Open - Overdue")))))</f>
        <v/>
      </c>
      <c r="U265" s="32" t="n"/>
      <c r="V265" s="32" t="n"/>
      <c r="W265" s="56">
        <f>IF(OR(A265="",Q265=""),"",IFERROR(ROUND(Q265/60*'Settings'!$B$4,2),""))</f>
        <v/>
      </c>
      <c r="X265" s="34">
        <f>IFERROR(IF(A265="","",IF(COUNTIF($A$6:$A$305,A265)&gt;1,"Duplicate Move ID",IF(OR(B265="",C265="",D265="",E265="",F265="",G265="",H265="",I265="",L265=""),"Missing Required Input",IF(OR(COUNTIF('Assets'!$K$5:$K$104,H265)=0,COUNTIF('Assets'!$K$5:$K$104,I265)=0),"Unknown Location",IF(H265=I265,"Origin Equals Destination",IF(AND(OR(L265="Assigned",L265="In Progress",L265="Held",L265="Completed"),OR(J265="",K265="",M265="")),"Missing Assignment Details",IF(AND(OR(L265="In Progress",L265="Held",L265="Completed"),N265=""),"Missing Start Time",IF(AND(L265="Completed",O265=""),"Missing Completion Time",IF(AND(M265&lt;&gt;"",B265&lt;&gt;"",M265&lt;B265),"Check Assigned Time",IF(AND(N265&lt;&gt;"",M265&lt;&gt;"",N265&lt;M265),"Check Start Time",IF(AND(O265&lt;&gt;"",N265&lt;&gt;"",O265&lt;N265),"Check Completion Time",IF(AND(L265="Held",OR(U265="",U265="None")),"Missing Delay Reason",IF(OR(AND(J265&lt;&gt;"",COUNTIF('Assets'!$F$5:$F$104,J265)=0),AND(K265&lt;&gt;"",COUNTIF('Assets'!$A$5:$A$104,K265)=0)),"Unknown Resource","OK")))))))))))))),"Check Formula")</f>
        <v/>
      </c>
    </row>
    <row r="266" ht="22" customHeight="1">
      <c r="A266" s="24" t="n"/>
      <c r="B266" s="53" t="n"/>
      <c r="C266" s="26" t="n"/>
      <c r="D266" s="26" t="n"/>
      <c r="E266" s="24" t="n"/>
      <c r="F266" s="26" t="n"/>
      <c r="G266" s="26" t="n"/>
      <c r="H266" s="26" t="n"/>
      <c r="I266" s="26" t="n"/>
      <c r="J266" s="26" t="n"/>
      <c r="K266" s="26" t="n"/>
      <c r="L266" s="26" t="n"/>
      <c r="M266" s="53" t="n"/>
      <c r="N266" s="53" t="n"/>
      <c r="O266" s="53" t="n"/>
      <c r="P266" s="27">
        <f>IF(OR(A266="",B266=""),"",IF(M266&lt;&gt;"",IFERROR(ROUND((M266-B266)*1440,0),""),IF(OR(L266="Requested",L266="Assigned",L266="In Progress",L266="Held"),IFERROR(ROUND((NOW()-B266)*1440,0),""),"")))</f>
        <v/>
      </c>
      <c r="Q266" s="27">
        <f>IF(OR(A266="",N266=""),"",IF(O266&lt;&gt;"",IFERROR(ROUND((O266-N266)*1440,0),""),IF(OR(L266="In Progress",L266="Held"),IFERROR(ROUND((NOW()-N266)*1440,0),""),"")))</f>
        <v/>
      </c>
      <c r="R266" s="27">
        <f>IF(OR(A266="",B266=""),"",IF(O266&lt;&gt;"",IFERROR(ROUND((O266-B266)*1440,0),""),IF(L266="Canceled","",IF(OR(L266="Requested",L266="Assigned",L266="In Progress",L266="Held"),IFERROR(ROUND((NOW()-B266)*1440,0),""),""))))</f>
        <v/>
      </c>
      <c r="S266" s="27">
        <f>IF(A266="","",IFERROR(VLOOKUP(C266,'Settings'!$A$11:$B$14,2,FALSE),""))</f>
        <v/>
      </c>
      <c r="T266" s="28">
        <f>IF(A266="","",IF(L266="Canceled","N/A",IF(OR(L266="",R266="",S266=""),"",IF(R266&lt;=S266,IF(L266="Completed","Met","Open - On Track"),IF(L266="Completed","Missed","Open - Overdue")))))</f>
        <v/>
      </c>
      <c r="U266" s="26" t="n"/>
      <c r="V266" s="26" t="n"/>
      <c r="W266" s="54">
        <f>IF(OR(A266="",Q266=""),"",IFERROR(ROUND(Q266/60*'Settings'!$B$4,2),""))</f>
        <v/>
      </c>
      <c r="X266" s="28">
        <f>IFERROR(IF(A266="","",IF(COUNTIF($A$6:$A$305,A266)&gt;1,"Duplicate Move ID",IF(OR(B266="",C266="",D266="",E266="",F266="",G266="",H266="",I266="",L266=""),"Missing Required Input",IF(OR(COUNTIF('Assets'!$K$5:$K$104,H266)=0,COUNTIF('Assets'!$K$5:$K$104,I266)=0),"Unknown Location",IF(H266=I266,"Origin Equals Destination",IF(AND(OR(L266="Assigned",L266="In Progress",L266="Held",L266="Completed"),OR(J266="",K266="",M266="")),"Missing Assignment Details",IF(AND(OR(L266="In Progress",L266="Held",L266="Completed"),N266=""),"Missing Start Time",IF(AND(L266="Completed",O266=""),"Missing Completion Time",IF(AND(M266&lt;&gt;"",B266&lt;&gt;"",M266&lt;B266),"Check Assigned Time",IF(AND(N266&lt;&gt;"",M266&lt;&gt;"",N266&lt;M266),"Check Start Time",IF(AND(O266&lt;&gt;"",N266&lt;&gt;"",O266&lt;N266),"Check Completion Time",IF(AND(L266="Held",OR(U266="",U266="None")),"Missing Delay Reason",IF(OR(AND(J266&lt;&gt;"",COUNTIF('Assets'!$F$5:$F$104,J266)=0),AND(K266&lt;&gt;"",COUNTIF('Assets'!$A$5:$A$104,K266)=0)),"Unknown Resource","OK")))))))))))))),"Check Formula")</f>
        <v/>
      </c>
    </row>
    <row r="267" ht="22" customHeight="1">
      <c r="A267" s="30" t="n"/>
      <c r="B267" s="55" t="n"/>
      <c r="C267" s="32" t="n"/>
      <c r="D267" s="32" t="n"/>
      <c r="E267" s="30" t="n"/>
      <c r="F267" s="32" t="n"/>
      <c r="G267" s="32" t="n"/>
      <c r="H267" s="32" t="n"/>
      <c r="I267" s="32" t="n"/>
      <c r="J267" s="32" t="n"/>
      <c r="K267" s="32" t="n"/>
      <c r="L267" s="32" t="n"/>
      <c r="M267" s="55" t="n"/>
      <c r="N267" s="55" t="n"/>
      <c r="O267" s="55" t="n"/>
      <c r="P267" s="33">
        <f>IF(OR(A267="",B267=""),"",IF(M267&lt;&gt;"",IFERROR(ROUND((M267-B267)*1440,0),""),IF(OR(L267="Requested",L267="Assigned",L267="In Progress",L267="Held"),IFERROR(ROUND((NOW()-B267)*1440,0),""),"")))</f>
        <v/>
      </c>
      <c r="Q267" s="33">
        <f>IF(OR(A267="",N267=""),"",IF(O267&lt;&gt;"",IFERROR(ROUND((O267-N267)*1440,0),""),IF(OR(L267="In Progress",L267="Held"),IFERROR(ROUND((NOW()-N267)*1440,0),""),"")))</f>
        <v/>
      </c>
      <c r="R267" s="33">
        <f>IF(OR(A267="",B267=""),"",IF(O267&lt;&gt;"",IFERROR(ROUND((O267-B267)*1440,0),""),IF(L267="Canceled","",IF(OR(L267="Requested",L267="Assigned",L267="In Progress",L267="Held"),IFERROR(ROUND((NOW()-B267)*1440,0),""),""))))</f>
        <v/>
      </c>
      <c r="S267" s="33">
        <f>IF(A267="","",IFERROR(VLOOKUP(C267,'Settings'!$A$11:$B$14,2,FALSE),""))</f>
        <v/>
      </c>
      <c r="T267" s="34">
        <f>IF(A267="","",IF(L267="Canceled","N/A",IF(OR(L267="",R267="",S267=""),"",IF(R267&lt;=S267,IF(L267="Completed","Met","Open - On Track"),IF(L267="Completed","Missed","Open - Overdue")))))</f>
        <v/>
      </c>
      <c r="U267" s="32" t="n"/>
      <c r="V267" s="32" t="n"/>
      <c r="W267" s="56">
        <f>IF(OR(A267="",Q267=""),"",IFERROR(ROUND(Q267/60*'Settings'!$B$4,2),""))</f>
        <v/>
      </c>
      <c r="X267" s="34">
        <f>IFERROR(IF(A267="","",IF(COUNTIF($A$6:$A$305,A267)&gt;1,"Duplicate Move ID",IF(OR(B267="",C267="",D267="",E267="",F267="",G267="",H267="",I267="",L267=""),"Missing Required Input",IF(OR(COUNTIF('Assets'!$K$5:$K$104,H267)=0,COUNTIF('Assets'!$K$5:$K$104,I267)=0),"Unknown Location",IF(H267=I267,"Origin Equals Destination",IF(AND(OR(L267="Assigned",L267="In Progress",L267="Held",L267="Completed"),OR(J267="",K267="",M267="")),"Missing Assignment Details",IF(AND(OR(L267="In Progress",L267="Held",L267="Completed"),N267=""),"Missing Start Time",IF(AND(L267="Completed",O267=""),"Missing Completion Time",IF(AND(M267&lt;&gt;"",B267&lt;&gt;"",M267&lt;B267),"Check Assigned Time",IF(AND(N267&lt;&gt;"",M267&lt;&gt;"",N267&lt;M267),"Check Start Time",IF(AND(O267&lt;&gt;"",N267&lt;&gt;"",O267&lt;N267),"Check Completion Time",IF(AND(L267="Held",OR(U267="",U267="None")),"Missing Delay Reason",IF(OR(AND(J267&lt;&gt;"",COUNTIF('Assets'!$F$5:$F$104,J267)=0),AND(K267&lt;&gt;"",COUNTIF('Assets'!$A$5:$A$104,K267)=0)),"Unknown Resource","OK")))))))))))))),"Check Formula")</f>
        <v/>
      </c>
    </row>
    <row r="268" ht="22" customHeight="1">
      <c r="A268" s="24" t="n"/>
      <c r="B268" s="53" t="n"/>
      <c r="C268" s="26" t="n"/>
      <c r="D268" s="26" t="n"/>
      <c r="E268" s="24" t="n"/>
      <c r="F268" s="26" t="n"/>
      <c r="G268" s="26" t="n"/>
      <c r="H268" s="26" t="n"/>
      <c r="I268" s="26" t="n"/>
      <c r="J268" s="26" t="n"/>
      <c r="K268" s="26" t="n"/>
      <c r="L268" s="26" t="n"/>
      <c r="M268" s="53" t="n"/>
      <c r="N268" s="53" t="n"/>
      <c r="O268" s="53" t="n"/>
      <c r="P268" s="27">
        <f>IF(OR(A268="",B268=""),"",IF(M268&lt;&gt;"",IFERROR(ROUND((M268-B268)*1440,0),""),IF(OR(L268="Requested",L268="Assigned",L268="In Progress",L268="Held"),IFERROR(ROUND((NOW()-B268)*1440,0),""),"")))</f>
        <v/>
      </c>
      <c r="Q268" s="27">
        <f>IF(OR(A268="",N268=""),"",IF(O268&lt;&gt;"",IFERROR(ROUND((O268-N268)*1440,0),""),IF(OR(L268="In Progress",L268="Held"),IFERROR(ROUND((NOW()-N268)*1440,0),""),"")))</f>
        <v/>
      </c>
      <c r="R268" s="27">
        <f>IF(OR(A268="",B268=""),"",IF(O268&lt;&gt;"",IFERROR(ROUND((O268-B268)*1440,0),""),IF(L268="Canceled","",IF(OR(L268="Requested",L268="Assigned",L268="In Progress",L268="Held"),IFERROR(ROUND((NOW()-B268)*1440,0),""),""))))</f>
        <v/>
      </c>
      <c r="S268" s="27">
        <f>IF(A268="","",IFERROR(VLOOKUP(C268,'Settings'!$A$11:$B$14,2,FALSE),""))</f>
        <v/>
      </c>
      <c r="T268" s="28">
        <f>IF(A268="","",IF(L268="Canceled","N/A",IF(OR(L268="",R268="",S268=""),"",IF(R268&lt;=S268,IF(L268="Completed","Met","Open - On Track"),IF(L268="Completed","Missed","Open - Overdue")))))</f>
        <v/>
      </c>
      <c r="U268" s="26" t="n"/>
      <c r="V268" s="26" t="n"/>
      <c r="W268" s="54">
        <f>IF(OR(A268="",Q268=""),"",IFERROR(ROUND(Q268/60*'Settings'!$B$4,2),""))</f>
        <v/>
      </c>
      <c r="X268" s="28">
        <f>IFERROR(IF(A268="","",IF(COUNTIF($A$6:$A$305,A268)&gt;1,"Duplicate Move ID",IF(OR(B268="",C268="",D268="",E268="",F268="",G268="",H268="",I268="",L268=""),"Missing Required Input",IF(OR(COUNTIF('Assets'!$K$5:$K$104,H268)=0,COUNTIF('Assets'!$K$5:$K$104,I268)=0),"Unknown Location",IF(H268=I268,"Origin Equals Destination",IF(AND(OR(L268="Assigned",L268="In Progress",L268="Held",L268="Completed"),OR(J268="",K268="",M268="")),"Missing Assignment Details",IF(AND(OR(L268="In Progress",L268="Held",L268="Completed"),N268=""),"Missing Start Time",IF(AND(L268="Completed",O268=""),"Missing Completion Time",IF(AND(M268&lt;&gt;"",B268&lt;&gt;"",M268&lt;B268),"Check Assigned Time",IF(AND(N268&lt;&gt;"",M268&lt;&gt;"",N268&lt;M268),"Check Start Time",IF(AND(O268&lt;&gt;"",N268&lt;&gt;"",O268&lt;N268),"Check Completion Time",IF(AND(L268="Held",OR(U268="",U268="None")),"Missing Delay Reason",IF(OR(AND(J268&lt;&gt;"",COUNTIF('Assets'!$F$5:$F$104,J268)=0),AND(K268&lt;&gt;"",COUNTIF('Assets'!$A$5:$A$104,K268)=0)),"Unknown Resource","OK")))))))))))))),"Check Formula")</f>
        <v/>
      </c>
    </row>
    <row r="269" ht="22" customHeight="1">
      <c r="A269" s="30" t="n"/>
      <c r="B269" s="55" t="n"/>
      <c r="C269" s="32" t="n"/>
      <c r="D269" s="32" t="n"/>
      <c r="E269" s="30" t="n"/>
      <c r="F269" s="32" t="n"/>
      <c r="G269" s="32" t="n"/>
      <c r="H269" s="32" t="n"/>
      <c r="I269" s="32" t="n"/>
      <c r="J269" s="32" t="n"/>
      <c r="K269" s="32" t="n"/>
      <c r="L269" s="32" t="n"/>
      <c r="M269" s="55" t="n"/>
      <c r="N269" s="55" t="n"/>
      <c r="O269" s="55" t="n"/>
      <c r="P269" s="33">
        <f>IF(OR(A269="",B269=""),"",IF(M269&lt;&gt;"",IFERROR(ROUND((M269-B269)*1440,0),""),IF(OR(L269="Requested",L269="Assigned",L269="In Progress",L269="Held"),IFERROR(ROUND((NOW()-B269)*1440,0),""),"")))</f>
        <v/>
      </c>
      <c r="Q269" s="33">
        <f>IF(OR(A269="",N269=""),"",IF(O269&lt;&gt;"",IFERROR(ROUND((O269-N269)*1440,0),""),IF(OR(L269="In Progress",L269="Held"),IFERROR(ROUND((NOW()-N269)*1440,0),""),"")))</f>
        <v/>
      </c>
      <c r="R269" s="33">
        <f>IF(OR(A269="",B269=""),"",IF(O269&lt;&gt;"",IFERROR(ROUND((O269-B269)*1440,0),""),IF(L269="Canceled","",IF(OR(L269="Requested",L269="Assigned",L269="In Progress",L269="Held"),IFERROR(ROUND((NOW()-B269)*1440,0),""),""))))</f>
        <v/>
      </c>
      <c r="S269" s="33">
        <f>IF(A269="","",IFERROR(VLOOKUP(C269,'Settings'!$A$11:$B$14,2,FALSE),""))</f>
        <v/>
      </c>
      <c r="T269" s="34">
        <f>IF(A269="","",IF(L269="Canceled","N/A",IF(OR(L269="",R269="",S269=""),"",IF(R269&lt;=S269,IF(L269="Completed","Met","Open - On Track"),IF(L269="Completed","Missed","Open - Overdue")))))</f>
        <v/>
      </c>
      <c r="U269" s="32" t="n"/>
      <c r="V269" s="32" t="n"/>
      <c r="W269" s="56">
        <f>IF(OR(A269="",Q269=""),"",IFERROR(ROUND(Q269/60*'Settings'!$B$4,2),""))</f>
        <v/>
      </c>
      <c r="X269" s="34">
        <f>IFERROR(IF(A269="","",IF(COUNTIF($A$6:$A$305,A269)&gt;1,"Duplicate Move ID",IF(OR(B269="",C269="",D269="",E269="",F269="",G269="",H269="",I269="",L269=""),"Missing Required Input",IF(OR(COUNTIF('Assets'!$K$5:$K$104,H269)=0,COUNTIF('Assets'!$K$5:$K$104,I269)=0),"Unknown Location",IF(H269=I269,"Origin Equals Destination",IF(AND(OR(L269="Assigned",L269="In Progress",L269="Held",L269="Completed"),OR(J269="",K269="",M269="")),"Missing Assignment Details",IF(AND(OR(L269="In Progress",L269="Held",L269="Completed"),N269=""),"Missing Start Time",IF(AND(L269="Completed",O269=""),"Missing Completion Time",IF(AND(M269&lt;&gt;"",B269&lt;&gt;"",M269&lt;B269),"Check Assigned Time",IF(AND(N269&lt;&gt;"",M269&lt;&gt;"",N269&lt;M269),"Check Start Time",IF(AND(O269&lt;&gt;"",N269&lt;&gt;"",O269&lt;N269),"Check Completion Time",IF(AND(L269="Held",OR(U269="",U269="None")),"Missing Delay Reason",IF(OR(AND(J269&lt;&gt;"",COUNTIF('Assets'!$F$5:$F$104,J269)=0),AND(K269&lt;&gt;"",COUNTIF('Assets'!$A$5:$A$104,K269)=0)),"Unknown Resource","OK")))))))))))))),"Check Formula")</f>
        <v/>
      </c>
    </row>
    <row r="270" ht="22" customHeight="1">
      <c r="A270" s="24" t="n"/>
      <c r="B270" s="53" t="n"/>
      <c r="C270" s="26" t="n"/>
      <c r="D270" s="26" t="n"/>
      <c r="E270" s="24" t="n"/>
      <c r="F270" s="26" t="n"/>
      <c r="G270" s="26" t="n"/>
      <c r="H270" s="26" t="n"/>
      <c r="I270" s="26" t="n"/>
      <c r="J270" s="26" t="n"/>
      <c r="K270" s="26" t="n"/>
      <c r="L270" s="26" t="n"/>
      <c r="M270" s="53" t="n"/>
      <c r="N270" s="53" t="n"/>
      <c r="O270" s="53" t="n"/>
      <c r="P270" s="27">
        <f>IF(OR(A270="",B270=""),"",IF(M270&lt;&gt;"",IFERROR(ROUND((M270-B270)*1440,0),""),IF(OR(L270="Requested",L270="Assigned",L270="In Progress",L270="Held"),IFERROR(ROUND((NOW()-B270)*1440,0),""),"")))</f>
        <v/>
      </c>
      <c r="Q270" s="27">
        <f>IF(OR(A270="",N270=""),"",IF(O270&lt;&gt;"",IFERROR(ROUND((O270-N270)*1440,0),""),IF(OR(L270="In Progress",L270="Held"),IFERROR(ROUND((NOW()-N270)*1440,0),""),"")))</f>
        <v/>
      </c>
      <c r="R270" s="27">
        <f>IF(OR(A270="",B270=""),"",IF(O270&lt;&gt;"",IFERROR(ROUND((O270-B270)*1440,0),""),IF(L270="Canceled","",IF(OR(L270="Requested",L270="Assigned",L270="In Progress",L270="Held"),IFERROR(ROUND((NOW()-B270)*1440,0),""),""))))</f>
        <v/>
      </c>
      <c r="S270" s="27">
        <f>IF(A270="","",IFERROR(VLOOKUP(C270,'Settings'!$A$11:$B$14,2,FALSE),""))</f>
        <v/>
      </c>
      <c r="T270" s="28">
        <f>IF(A270="","",IF(L270="Canceled","N/A",IF(OR(L270="",R270="",S270=""),"",IF(R270&lt;=S270,IF(L270="Completed","Met","Open - On Track"),IF(L270="Completed","Missed","Open - Overdue")))))</f>
        <v/>
      </c>
      <c r="U270" s="26" t="n"/>
      <c r="V270" s="26" t="n"/>
      <c r="W270" s="54">
        <f>IF(OR(A270="",Q270=""),"",IFERROR(ROUND(Q270/60*'Settings'!$B$4,2),""))</f>
        <v/>
      </c>
      <c r="X270" s="28">
        <f>IFERROR(IF(A270="","",IF(COUNTIF($A$6:$A$305,A270)&gt;1,"Duplicate Move ID",IF(OR(B270="",C270="",D270="",E270="",F270="",G270="",H270="",I270="",L270=""),"Missing Required Input",IF(OR(COUNTIF('Assets'!$K$5:$K$104,H270)=0,COUNTIF('Assets'!$K$5:$K$104,I270)=0),"Unknown Location",IF(H270=I270,"Origin Equals Destination",IF(AND(OR(L270="Assigned",L270="In Progress",L270="Held",L270="Completed"),OR(J270="",K270="",M270="")),"Missing Assignment Details",IF(AND(OR(L270="In Progress",L270="Held",L270="Completed"),N270=""),"Missing Start Time",IF(AND(L270="Completed",O270=""),"Missing Completion Time",IF(AND(M270&lt;&gt;"",B270&lt;&gt;"",M270&lt;B270),"Check Assigned Time",IF(AND(N270&lt;&gt;"",M270&lt;&gt;"",N270&lt;M270),"Check Start Time",IF(AND(O270&lt;&gt;"",N270&lt;&gt;"",O270&lt;N270),"Check Completion Time",IF(AND(L270="Held",OR(U270="",U270="None")),"Missing Delay Reason",IF(OR(AND(J270&lt;&gt;"",COUNTIF('Assets'!$F$5:$F$104,J270)=0),AND(K270&lt;&gt;"",COUNTIF('Assets'!$A$5:$A$104,K270)=0)),"Unknown Resource","OK")))))))))))))),"Check Formula")</f>
        <v/>
      </c>
    </row>
    <row r="271" ht="22" customHeight="1">
      <c r="A271" s="30" t="n"/>
      <c r="B271" s="55" t="n"/>
      <c r="C271" s="32" t="n"/>
      <c r="D271" s="32" t="n"/>
      <c r="E271" s="30" t="n"/>
      <c r="F271" s="32" t="n"/>
      <c r="G271" s="32" t="n"/>
      <c r="H271" s="32" t="n"/>
      <c r="I271" s="32" t="n"/>
      <c r="J271" s="32" t="n"/>
      <c r="K271" s="32" t="n"/>
      <c r="L271" s="32" t="n"/>
      <c r="M271" s="55" t="n"/>
      <c r="N271" s="55" t="n"/>
      <c r="O271" s="55" t="n"/>
      <c r="P271" s="33">
        <f>IF(OR(A271="",B271=""),"",IF(M271&lt;&gt;"",IFERROR(ROUND((M271-B271)*1440,0),""),IF(OR(L271="Requested",L271="Assigned",L271="In Progress",L271="Held"),IFERROR(ROUND((NOW()-B271)*1440,0),""),"")))</f>
        <v/>
      </c>
      <c r="Q271" s="33">
        <f>IF(OR(A271="",N271=""),"",IF(O271&lt;&gt;"",IFERROR(ROUND((O271-N271)*1440,0),""),IF(OR(L271="In Progress",L271="Held"),IFERROR(ROUND((NOW()-N271)*1440,0),""),"")))</f>
        <v/>
      </c>
      <c r="R271" s="33">
        <f>IF(OR(A271="",B271=""),"",IF(O271&lt;&gt;"",IFERROR(ROUND((O271-B271)*1440,0),""),IF(L271="Canceled","",IF(OR(L271="Requested",L271="Assigned",L271="In Progress",L271="Held"),IFERROR(ROUND((NOW()-B271)*1440,0),""),""))))</f>
        <v/>
      </c>
      <c r="S271" s="33">
        <f>IF(A271="","",IFERROR(VLOOKUP(C271,'Settings'!$A$11:$B$14,2,FALSE),""))</f>
        <v/>
      </c>
      <c r="T271" s="34">
        <f>IF(A271="","",IF(L271="Canceled","N/A",IF(OR(L271="",R271="",S271=""),"",IF(R271&lt;=S271,IF(L271="Completed","Met","Open - On Track"),IF(L271="Completed","Missed","Open - Overdue")))))</f>
        <v/>
      </c>
      <c r="U271" s="32" t="n"/>
      <c r="V271" s="32" t="n"/>
      <c r="W271" s="56">
        <f>IF(OR(A271="",Q271=""),"",IFERROR(ROUND(Q271/60*'Settings'!$B$4,2),""))</f>
        <v/>
      </c>
      <c r="X271" s="34">
        <f>IFERROR(IF(A271="","",IF(COUNTIF($A$6:$A$305,A271)&gt;1,"Duplicate Move ID",IF(OR(B271="",C271="",D271="",E271="",F271="",G271="",H271="",I271="",L271=""),"Missing Required Input",IF(OR(COUNTIF('Assets'!$K$5:$K$104,H271)=0,COUNTIF('Assets'!$K$5:$K$104,I271)=0),"Unknown Location",IF(H271=I271,"Origin Equals Destination",IF(AND(OR(L271="Assigned",L271="In Progress",L271="Held",L271="Completed"),OR(J271="",K271="",M271="")),"Missing Assignment Details",IF(AND(OR(L271="In Progress",L271="Held",L271="Completed"),N271=""),"Missing Start Time",IF(AND(L271="Completed",O271=""),"Missing Completion Time",IF(AND(M271&lt;&gt;"",B271&lt;&gt;"",M271&lt;B271),"Check Assigned Time",IF(AND(N271&lt;&gt;"",M271&lt;&gt;"",N271&lt;M271),"Check Start Time",IF(AND(O271&lt;&gt;"",N271&lt;&gt;"",O271&lt;N271),"Check Completion Time",IF(AND(L271="Held",OR(U271="",U271="None")),"Missing Delay Reason",IF(OR(AND(J271&lt;&gt;"",COUNTIF('Assets'!$F$5:$F$104,J271)=0),AND(K271&lt;&gt;"",COUNTIF('Assets'!$A$5:$A$104,K271)=0)),"Unknown Resource","OK")))))))))))))),"Check Formula")</f>
        <v/>
      </c>
    </row>
    <row r="272" ht="22" customHeight="1">
      <c r="A272" s="24" t="n"/>
      <c r="B272" s="53" t="n"/>
      <c r="C272" s="26" t="n"/>
      <c r="D272" s="26" t="n"/>
      <c r="E272" s="24" t="n"/>
      <c r="F272" s="26" t="n"/>
      <c r="G272" s="26" t="n"/>
      <c r="H272" s="26" t="n"/>
      <c r="I272" s="26" t="n"/>
      <c r="J272" s="26" t="n"/>
      <c r="K272" s="26" t="n"/>
      <c r="L272" s="26" t="n"/>
      <c r="M272" s="53" t="n"/>
      <c r="N272" s="53" t="n"/>
      <c r="O272" s="53" t="n"/>
      <c r="P272" s="27">
        <f>IF(OR(A272="",B272=""),"",IF(M272&lt;&gt;"",IFERROR(ROUND((M272-B272)*1440,0),""),IF(OR(L272="Requested",L272="Assigned",L272="In Progress",L272="Held"),IFERROR(ROUND((NOW()-B272)*1440,0),""),"")))</f>
        <v/>
      </c>
      <c r="Q272" s="27">
        <f>IF(OR(A272="",N272=""),"",IF(O272&lt;&gt;"",IFERROR(ROUND((O272-N272)*1440,0),""),IF(OR(L272="In Progress",L272="Held"),IFERROR(ROUND((NOW()-N272)*1440,0),""),"")))</f>
        <v/>
      </c>
      <c r="R272" s="27">
        <f>IF(OR(A272="",B272=""),"",IF(O272&lt;&gt;"",IFERROR(ROUND((O272-B272)*1440,0),""),IF(L272="Canceled","",IF(OR(L272="Requested",L272="Assigned",L272="In Progress",L272="Held"),IFERROR(ROUND((NOW()-B272)*1440,0),""),""))))</f>
        <v/>
      </c>
      <c r="S272" s="27">
        <f>IF(A272="","",IFERROR(VLOOKUP(C272,'Settings'!$A$11:$B$14,2,FALSE),""))</f>
        <v/>
      </c>
      <c r="T272" s="28">
        <f>IF(A272="","",IF(L272="Canceled","N/A",IF(OR(L272="",R272="",S272=""),"",IF(R272&lt;=S272,IF(L272="Completed","Met","Open - On Track"),IF(L272="Completed","Missed","Open - Overdue")))))</f>
        <v/>
      </c>
      <c r="U272" s="26" t="n"/>
      <c r="V272" s="26" t="n"/>
      <c r="W272" s="54">
        <f>IF(OR(A272="",Q272=""),"",IFERROR(ROUND(Q272/60*'Settings'!$B$4,2),""))</f>
        <v/>
      </c>
      <c r="X272" s="28">
        <f>IFERROR(IF(A272="","",IF(COUNTIF($A$6:$A$305,A272)&gt;1,"Duplicate Move ID",IF(OR(B272="",C272="",D272="",E272="",F272="",G272="",H272="",I272="",L272=""),"Missing Required Input",IF(OR(COUNTIF('Assets'!$K$5:$K$104,H272)=0,COUNTIF('Assets'!$K$5:$K$104,I272)=0),"Unknown Location",IF(H272=I272,"Origin Equals Destination",IF(AND(OR(L272="Assigned",L272="In Progress",L272="Held",L272="Completed"),OR(J272="",K272="",M272="")),"Missing Assignment Details",IF(AND(OR(L272="In Progress",L272="Held",L272="Completed"),N272=""),"Missing Start Time",IF(AND(L272="Completed",O272=""),"Missing Completion Time",IF(AND(M272&lt;&gt;"",B272&lt;&gt;"",M272&lt;B272),"Check Assigned Time",IF(AND(N272&lt;&gt;"",M272&lt;&gt;"",N272&lt;M272),"Check Start Time",IF(AND(O272&lt;&gt;"",N272&lt;&gt;"",O272&lt;N272),"Check Completion Time",IF(AND(L272="Held",OR(U272="",U272="None")),"Missing Delay Reason",IF(OR(AND(J272&lt;&gt;"",COUNTIF('Assets'!$F$5:$F$104,J272)=0),AND(K272&lt;&gt;"",COUNTIF('Assets'!$A$5:$A$104,K272)=0)),"Unknown Resource","OK")))))))))))))),"Check Formula")</f>
        <v/>
      </c>
    </row>
    <row r="273" ht="22" customHeight="1">
      <c r="A273" s="30" t="n"/>
      <c r="B273" s="55" t="n"/>
      <c r="C273" s="32" t="n"/>
      <c r="D273" s="32" t="n"/>
      <c r="E273" s="30" t="n"/>
      <c r="F273" s="32" t="n"/>
      <c r="G273" s="32" t="n"/>
      <c r="H273" s="32" t="n"/>
      <c r="I273" s="32" t="n"/>
      <c r="J273" s="32" t="n"/>
      <c r="K273" s="32" t="n"/>
      <c r="L273" s="32" t="n"/>
      <c r="M273" s="55" t="n"/>
      <c r="N273" s="55" t="n"/>
      <c r="O273" s="55" t="n"/>
      <c r="P273" s="33">
        <f>IF(OR(A273="",B273=""),"",IF(M273&lt;&gt;"",IFERROR(ROUND((M273-B273)*1440,0),""),IF(OR(L273="Requested",L273="Assigned",L273="In Progress",L273="Held"),IFERROR(ROUND((NOW()-B273)*1440,0),""),"")))</f>
        <v/>
      </c>
      <c r="Q273" s="33">
        <f>IF(OR(A273="",N273=""),"",IF(O273&lt;&gt;"",IFERROR(ROUND((O273-N273)*1440,0),""),IF(OR(L273="In Progress",L273="Held"),IFERROR(ROUND((NOW()-N273)*1440,0),""),"")))</f>
        <v/>
      </c>
      <c r="R273" s="33">
        <f>IF(OR(A273="",B273=""),"",IF(O273&lt;&gt;"",IFERROR(ROUND((O273-B273)*1440,0),""),IF(L273="Canceled","",IF(OR(L273="Requested",L273="Assigned",L273="In Progress",L273="Held"),IFERROR(ROUND((NOW()-B273)*1440,0),""),""))))</f>
        <v/>
      </c>
      <c r="S273" s="33">
        <f>IF(A273="","",IFERROR(VLOOKUP(C273,'Settings'!$A$11:$B$14,2,FALSE),""))</f>
        <v/>
      </c>
      <c r="T273" s="34">
        <f>IF(A273="","",IF(L273="Canceled","N/A",IF(OR(L273="",R273="",S273=""),"",IF(R273&lt;=S273,IF(L273="Completed","Met","Open - On Track"),IF(L273="Completed","Missed","Open - Overdue")))))</f>
        <v/>
      </c>
      <c r="U273" s="32" t="n"/>
      <c r="V273" s="32" t="n"/>
      <c r="W273" s="56">
        <f>IF(OR(A273="",Q273=""),"",IFERROR(ROUND(Q273/60*'Settings'!$B$4,2),""))</f>
        <v/>
      </c>
      <c r="X273" s="34">
        <f>IFERROR(IF(A273="","",IF(COUNTIF($A$6:$A$305,A273)&gt;1,"Duplicate Move ID",IF(OR(B273="",C273="",D273="",E273="",F273="",G273="",H273="",I273="",L273=""),"Missing Required Input",IF(OR(COUNTIF('Assets'!$K$5:$K$104,H273)=0,COUNTIF('Assets'!$K$5:$K$104,I273)=0),"Unknown Location",IF(H273=I273,"Origin Equals Destination",IF(AND(OR(L273="Assigned",L273="In Progress",L273="Held",L273="Completed"),OR(J273="",K273="",M273="")),"Missing Assignment Details",IF(AND(OR(L273="In Progress",L273="Held",L273="Completed"),N273=""),"Missing Start Time",IF(AND(L273="Completed",O273=""),"Missing Completion Time",IF(AND(M273&lt;&gt;"",B273&lt;&gt;"",M273&lt;B273),"Check Assigned Time",IF(AND(N273&lt;&gt;"",M273&lt;&gt;"",N273&lt;M273),"Check Start Time",IF(AND(O273&lt;&gt;"",N273&lt;&gt;"",O273&lt;N273),"Check Completion Time",IF(AND(L273="Held",OR(U273="",U273="None")),"Missing Delay Reason",IF(OR(AND(J273&lt;&gt;"",COUNTIF('Assets'!$F$5:$F$104,J273)=0),AND(K273&lt;&gt;"",COUNTIF('Assets'!$A$5:$A$104,K273)=0)),"Unknown Resource","OK")))))))))))))),"Check Formula")</f>
        <v/>
      </c>
    </row>
    <row r="274" ht="22" customHeight="1">
      <c r="A274" s="24" t="n"/>
      <c r="B274" s="53" t="n"/>
      <c r="C274" s="26" t="n"/>
      <c r="D274" s="26" t="n"/>
      <c r="E274" s="24" t="n"/>
      <c r="F274" s="26" t="n"/>
      <c r="G274" s="26" t="n"/>
      <c r="H274" s="26" t="n"/>
      <c r="I274" s="26" t="n"/>
      <c r="J274" s="26" t="n"/>
      <c r="K274" s="26" t="n"/>
      <c r="L274" s="26" t="n"/>
      <c r="M274" s="53" t="n"/>
      <c r="N274" s="53" t="n"/>
      <c r="O274" s="53" t="n"/>
      <c r="P274" s="27">
        <f>IF(OR(A274="",B274=""),"",IF(M274&lt;&gt;"",IFERROR(ROUND((M274-B274)*1440,0),""),IF(OR(L274="Requested",L274="Assigned",L274="In Progress",L274="Held"),IFERROR(ROUND((NOW()-B274)*1440,0),""),"")))</f>
        <v/>
      </c>
      <c r="Q274" s="27">
        <f>IF(OR(A274="",N274=""),"",IF(O274&lt;&gt;"",IFERROR(ROUND((O274-N274)*1440,0),""),IF(OR(L274="In Progress",L274="Held"),IFERROR(ROUND((NOW()-N274)*1440,0),""),"")))</f>
        <v/>
      </c>
      <c r="R274" s="27">
        <f>IF(OR(A274="",B274=""),"",IF(O274&lt;&gt;"",IFERROR(ROUND((O274-B274)*1440,0),""),IF(L274="Canceled","",IF(OR(L274="Requested",L274="Assigned",L274="In Progress",L274="Held"),IFERROR(ROUND((NOW()-B274)*1440,0),""),""))))</f>
        <v/>
      </c>
      <c r="S274" s="27">
        <f>IF(A274="","",IFERROR(VLOOKUP(C274,'Settings'!$A$11:$B$14,2,FALSE),""))</f>
        <v/>
      </c>
      <c r="T274" s="28">
        <f>IF(A274="","",IF(L274="Canceled","N/A",IF(OR(L274="",R274="",S274=""),"",IF(R274&lt;=S274,IF(L274="Completed","Met","Open - On Track"),IF(L274="Completed","Missed","Open - Overdue")))))</f>
        <v/>
      </c>
      <c r="U274" s="26" t="n"/>
      <c r="V274" s="26" t="n"/>
      <c r="W274" s="54">
        <f>IF(OR(A274="",Q274=""),"",IFERROR(ROUND(Q274/60*'Settings'!$B$4,2),""))</f>
        <v/>
      </c>
      <c r="X274" s="28">
        <f>IFERROR(IF(A274="","",IF(COUNTIF($A$6:$A$305,A274)&gt;1,"Duplicate Move ID",IF(OR(B274="",C274="",D274="",E274="",F274="",G274="",H274="",I274="",L274=""),"Missing Required Input",IF(OR(COUNTIF('Assets'!$K$5:$K$104,H274)=0,COUNTIF('Assets'!$K$5:$K$104,I274)=0),"Unknown Location",IF(H274=I274,"Origin Equals Destination",IF(AND(OR(L274="Assigned",L274="In Progress",L274="Held",L274="Completed"),OR(J274="",K274="",M274="")),"Missing Assignment Details",IF(AND(OR(L274="In Progress",L274="Held",L274="Completed"),N274=""),"Missing Start Time",IF(AND(L274="Completed",O274=""),"Missing Completion Time",IF(AND(M274&lt;&gt;"",B274&lt;&gt;"",M274&lt;B274),"Check Assigned Time",IF(AND(N274&lt;&gt;"",M274&lt;&gt;"",N274&lt;M274),"Check Start Time",IF(AND(O274&lt;&gt;"",N274&lt;&gt;"",O274&lt;N274),"Check Completion Time",IF(AND(L274="Held",OR(U274="",U274="None")),"Missing Delay Reason",IF(OR(AND(J274&lt;&gt;"",COUNTIF('Assets'!$F$5:$F$104,J274)=0),AND(K274&lt;&gt;"",COUNTIF('Assets'!$A$5:$A$104,K274)=0)),"Unknown Resource","OK")))))))))))))),"Check Formula")</f>
        <v/>
      </c>
    </row>
    <row r="275" ht="22" customHeight="1">
      <c r="A275" s="30" t="n"/>
      <c r="B275" s="55" t="n"/>
      <c r="C275" s="32" t="n"/>
      <c r="D275" s="32" t="n"/>
      <c r="E275" s="30" t="n"/>
      <c r="F275" s="32" t="n"/>
      <c r="G275" s="32" t="n"/>
      <c r="H275" s="32" t="n"/>
      <c r="I275" s="32" t="n"/>
      <c r="J275" s="32" t="n"/>
      <c r="K275" s="32" t="n"/>
      <c r="L275" s="32" t="n"/>
      <c r="M275" s="55" t="n"/>
      <c r="N275" s="55" t="n"/>
      <c r="O275" s="55" t="n"/>
      <c r="P275" s="33">
        <f>IF(OR(A275="",B275=""),"",IF(M275&lt;&gt;"",IFERROR(ROUND((M275-B275)*1440,0),""),IF(OR(L275="Requested",L275="Assigned",L275="In Progress",L275="Held"),IFERROR(ROUND((NOW()-B275)*1440,0),""),"")))</f>
        <v/>
      </c>
      <c r="Q275" s="33">
        <f>IF(OR(A275="",N275=""),"",IF(O275&lt;&gt;"",IFERROR(ROUND((O275-N275)*1440,0),""),IF(OR(L275="In Progress",L275="Held"),IFERROR(ROUND((NOW()-N275)*1440,0),""),"")))</f>
        <v/>
      </c>
      <c r="R275" s="33">
        <f>IF(OR(A275="",B275=""),"",IF(O275&lt;&gt;"",IFERROR(ROUND((O275-B275)*1440,0),""),IF(L275="Canceled","",IF(OR(L275="Requested",L275="Assigned",L275="In Progress",L275="Held"),IFERROR(ROUND((NOW()-B275)*1440,0),""),""))))</f>
        <v/>
      </c>
      <c r="S275" s="33">
        <f>IF(A275="","",IFERROR(VLOOKUP(C275,'Settings'!$A$11:$B$14,2,FALSE),""))</f>
        <v/>
      </c>
      <c r="T275" s="34">
        <f>IF(A275="","",IF(L275="Canceled","N/A",IF(OR(L275="",R275="",S275=""),"",IF(R275&lt;=S275,IF(L275="Completed","Met","Open - On Track"),IF(L275="Completed","Missed","Open - Overdue")))))</f>
        <v/>
      </c>
      <c r="U275" s="32" t="n"/>
      <c r="V275" s="32" t="n"/>
      <c r="W275" s="56">
        <f>IF(OR(A275="",Q275=""),"",IFERROR(ROUND(Q275/60*'Settings'!$B$4,2),""))</f>
        <v/>
      </c>
      <c r="X275" s="34">
        <f>IFERROR(IF(A275="","",IF(COUNTIF($A$6:$A$305,A275)&gt;1,"Duplicate Move ID",IF(OR(B275="",C275="",D275="",E275="",F275="",G275="",H275="",I275="",L275=""),"Missing Required Input",IF(OR(COUNTIF('Assets'!$K$5:$K$104,H275)=0,COUNTIF('Assets'!$K$5:$K$104,I275)=0),"Unknown Location",IF(H275=I275,"Origin Equals Destination",IF(AND(OR(L275="Assigned",L275="In Progress",L275="Held",L275="Completed"),OR(J275="",K275="",M275="")),"Missing Assignment Details",IF(AND(OR(L275="In Progress",L275="Held",L275="Completed"),N275=""),"Missing Start Time",IF(AND(L275="Completed",O275=""),"Missing Completion Time",IF(AND(M275&lt;&gt;"",B275&lt;&gt;"",M275&lt;B275),"Check Assigned Time",IF(AND(N275&lt;&gt;"",M275&lt;&gt;"",N275&lt;M275),"Check Start Time",IF(AND(O275&lt;&gt;"",N275&lt;&gt;"",O275&lt;N275),"Check Completion Time",IF(AND(L275="Held",OR(U275="",U275="None")),"Missing Delay Reason",IF(OR(AND(J275&lt;&gt;"",COUNTIF('Assets'!$F$5:$F$104,J275)=0),AND(K275&lt;&gt;"",COUNTIF('Assets'!$A$5:$A$104,K275)=0)),"Unknown Resource","OK")))))))))))))),"Check Formula")</f>
        <v/>
      </c>
    </row>
    <row r="276" ht="22" customHeight="1">
      <c r="A276" s="24" t="n"/>
      <c r="B276" s="53" t="n"/>
      <c r="C276" s="26" t="n"/>
      <c r="D276" s="26" t="n"/>
      <c r="E276" s="24" t="n"/>
      <c r="F276" s="26" t="n"/>
      <c r="G276" s="26" t="n"/>
      <c r="H276" s="26" t="n"/>
      <c r="I276" s="26" t="n"/>
      <c r="J276" s="26" t="n"/>
      <c r="K276" s="26" t="n"/>
      <c r="L276" s="26" t="n"/>
      <c r="M276" s="53" t="n"/>
      <c r="N276" s="53" t="n"/>
      <c r="O276" s="53" t="n"/>
      <c r="P276" s="27">
        <f>IF(OR(A276="",B276=""),"",IF(M276&lt;&gt;"",IFERROR(ROUND((M276-B276)*1440,0),""),IF(OR(L276="Requested",L276="Assigned",L276="In Progress",L276="Held"),IFERROR(ROUND((NOW()-B276)*1440,0),""),"")))</f>
        <v/>
      </c>
      <c r="Q276" s="27">
        <f>IF(OR(A276="",N276=""),"",IF(O276&lt;&gt;"",IFERROR(ROUND((O276-N276)*1440,0),""),IF(OR(L276="In Progress",L276="Held"),IFERROR(ROUND((NOW()-N276)*1440,0),""),"")))</f>
        <v/>
      </c>
      <c r="R276" s="27">
        <f>IF(OR(A276="",B276=""),"",IF(O276&lt;&gt;"",IFERROR(ROUND((O276-B276)*1440,0),""),IF(L276="Canceled","",IF(OR(L276="Requested",L276="Assigned",L276="In Progress",L276="Held"),IFERROR(ROUND((NOW()-B276)*1440,0),""),""))))</f>
        <v/>
      </c>
      <c r="S276" s="27">
        <f>IF(A276="","",IFERROR(VLOOKUP(C276,'Settings'!$A$11:$B$14,2,FALSE),""))</f>
        <v/>
      </c>
      <c r="T276" s="28">
        <f>IF(A276="","",IF(L276="Canceled","N/A",IF(OR(L276="",R276="",S276=""),"",IF(R276&lt;=S276,IF(L276="Completed","Met","Open - On Track"),IF(L276="Completed","Missed","Open - Overdue")))))</f>
        <v/>
      </c>
      <c r="U276" s="26" t="n"/>
      <c r="V276" s="26" t="n"/>
      <c r="W276" s="54">
        <f>IF(OR(A276="",Q276=""),"",IFERROR(ROUND(Q276/60*'Settings'!$B$4,2),""))</f>
        <v/>
      </c>
      <c r="X276" s="28">
        <f>IFERROR(IF(A276="","",IF(COUNTIF($A$6:$A$305,A276)&gt;1,"Duplicate Move ID",IF(OR(B276="",C276="",D276="",E276="",F276="",G276="",H276="",I276="",L276=""),"Missing Required Input",IF(OR(COUNTIF('Assets'!$K$5:$K$104,H276)=0,COUNTIF('Assets'!$K$5:$K$104,I276)=0),"Unknown Location",IF(H276=I276,"Origin Equals Destination",IF(AND(OR(L276="Assigned",L276="In Progress",L276="Held",L276="Completed"),OR(J276="",K276="",M276="")),"Missing Assignment Details",IF(AND(OR(L276="In Progress",L276="Held",L276="Completed"),N276=""),"Missing Start Time",IF(AND(L276="Completed",O276=""),"Missing Completion Time",IF(AND(M276&lt;&gt;"",B276&lt;&gt;"",M276&lt;B276),"Check Assigned Time",IF(AND(N276&lt;&gt;"",M276&lt;&gt;"",N276&lt;M276),"Check Start Time",IF(AND(O276&lt;&gt;"",N276&lt;&gt;"",O276&lt;N276),"Check Completion Time",IF(AND(L276="Held",OR(U276="",U276="None")),"Missing Delay Reason",IF(OR(AND(J276&lt;&gt;"",COUNTIF('Assets'!$F$5:$F$104,J276)=0),AND(K276&lt;&gt;"",COUNTIF('Assets'!$A$5:$A$104,K276)=0)),"Unknown Resource","OK")))))))))))))),"Check Formula")</f>
        <v/>
      </c>
    </row>
    <row r="277" ht="22" customHeight="1">
      <c r="A277" s="30" t="n"/>
      <c r="B277" s="55" t="n"/>
      <c r="C277" s="32" t="n"/>
      <c r="D277" s="32" t="n"/>
      <c r="E277" s="30" t="n"/>
      <c r="F277" s="32" t="n"/>
      <c r="G277" s="32" t="n"/>
      <c r="H277" s="32" t="n"/>
      <c r="I277" s="32" t="n"/>
      <c r="J277" s="32" t="n"/>
      <c r="K277" s="32" t="n"/>
      <c r="L277" s="32" t="n"/>
      <c r="M277" s="55" t="n"/>
      <c r="N277" s="55" t="n"/>
      <c r="O277" s="55" t="n"/>
      <c r="P277" s="33">
        <f>IF(OR(A277="",B277=""),"",IF(M277&lt;&gt;"",IFERROR(ROUND((M277-B277)*1440,0),""),IF(OR(L277="Requested",L277="Assigned",L277="In Progress",L277="Held"),IFERROR(ROUND((NOW()-B277)*1440,0),""),"")))</f>
        <v/>
      </c>
      <c r="Q277" s="33">
        <f>IF(OR(A277="",N277=""),"",IF(O277&lt;&gt;"",IFERROR(ROUND((O277-N277)*1440,0),""),IF(OR(L277="In Progress",L277="Held"),IFERROR(ROUND((NOW()-N277)*1440,0),""),"")))</f>
        <v/>
      </c>
      <c r="R277" s="33">
        <f>IF(OR(A277="",B277=""),"",IF(O277&lt;&gt;"",IFERROR(ROUND((O277-B277)*1440,0),""),IF(L277="Canceled","",IF(OR(L277="Requested",L277="Assigned",L277="In Progress",L277="Held"),IFERROR(ROUND((NOW()-B277)*1440,0),""),""))))</f>
        <v/>
      </c>
      <c r="S277" s="33">
        <f>IF(A277="","",IFERROR(VLOOKUP(C277,'Settings'!$A$11:$B$14,2,FALSE),""))</f>
        <v/>
      </c>
      <c r="T277" s="34">
        <f>IF(A277="","",IF(L277="Canceled","N/A",IF(OR(L277="",R277="",S277=""),"",IF(R277&lt;=S277,IF(L277="Completed","Met","Open - On Track"),IF(L277="Completed","Missed","Open - Overdue")))))</f>
        <v/>
      </c>
      <c r="U277" s="32" t="n"/>
      <c r="V277" s="32" t="n"/>
      <c r="W277" s="56">
        <f>IF(OR(A277="",Q277=""),"",IFERROR(ROUND(Q277/60*'Settings'!$B$4,2),""))</f>
        <v/>
      </c>
      <c r="X277" s="34">
        <f>IFERROR(IF(A277="","",IF(COUNTIF($A$6:$A$305,A277)&gt;1,"Duplicate Move ID",IF(OR(B277="",C277="",D277="",E277="",F277="",G277="",H277="",I277="",L277=""),"Missing Required Input",IF(OR(COUNTIF('Assets'!$K$5:$K$104,H277)=0,COUNTIF('Assets'!$K$5:$K$104,I277)=0),"Unknown Location",IF(H277=I277,"Origin Equals Destination",IF(AND(OR(L277="Assigned",L277="In Progress",L277="Held",L277="Completed"),OR(J277="",K277="",M277="")),"Missing Assignment Details",IF(AND(OR(L277="In Progress",L277="Held",L277="Completed"),N277=""),"Missing Start Time",IF(AND(L277="Completed",O277=""),"Missing Completion Time",IF(AND(M277&lt;&gt;"",B277&lt;&gt;"",M277&lt;B277),"Check Assigned Time",IF(AND(N277&lt;&gt;"",M277&lt;&gt;"",N277&lt;M277),"Check Start Time",IF(AND(O277&lt;&gt;"",N277&lt;&gt;"",O277&lt;N277),"Check Completion Time",IF(AND(L277="Held",OR(U277="",U277="None")),"Missing Delay Reason",IF(OR(AND(J277&lt;&gt;"",COUNTIF('Assets'!$F$5:$F$104,J277)=0),AND(K277&lt;&gt;"",COUNTIF('Assets'!$A$5:$A$104,K277)=0)),"Unknown Resource","OK")))))))))))))),"Check Formula")</f>
        <v/>
      </c>
    </row>
    <row r="278" ht="22" customHeight="1">
      <c r="A278" s="24" t="n"/>
      <c r="B278" s="53" t="n"/>
      <c r="C278" s="26" t="n"/>
      <c r="D278" s="26" t="n"/>
      <c r="E278" s="24" t="n"/>
      <c r="F278" s="26" t="n"/>
      <c r="G278" s="26" t="n"/>
      <c r="H278" s="26" t="n"/>
      <c r="I278" s="26" t="n"/>
      <c r="J278" s="26" t="n"/>
      <c r="K278" s="26" t="n"/>
      <c r="L278" s="26" t="n"/>
      <c r="M278" s="53" t="n"/>
      <c r="N278" s="53" t="n"/>
      <c r="O278" s="53" t="n"/>
      <c r="P278" s="27">
        <f>IF(OR(A278="",B278=""),"",IF(M278&lt;&gt;"",IFERROR(ROUND((M278-B278)*1440,0),""),IF(OR(L278="Requested",L278="Assigned",L278="In Progress",L278="Held"),IFERROR(ROUND((NOW()-B278)*1440,0),""),"")))</f>
        <v/>
      </c>
      <c r="Q278" s="27">
        <f>IF(OR(A278="",N278=""),"",IF(O278&lt;&gt;"",IFERROR(ROUND((O278-N278)*1440,0),""),IF(OR(L278="In Progress",L278="Held"),IFERROR(ROUND((NOW()-N278)*1440,0),""),"")))</f>
        <v/>
      </c>
      <c r="R278" s="27">
        <f>IF(OR(A278="",B278=""),"",IF(O278&lt;&gt;"",IFERROR(ROUND((O278-B278)*1440,0),""),IF(L278="Canceled","",IF(OR(L278="Requested",L278="Assigned",L278="In Progress",L278="Held"),IFERROR(ROUND((NOW()-B278)*1440,0),""),""))))</f>
        <v/>
      </c>
      <c r="S278" s="27">
        <f>IF(A278="","",IFERROR(VLOOKUP(C278,'Settings'!$A$11:$B$14,2,FALSE),""))</f>
        <v/>
      </c>
      <c r="T278" s="28">
        <f>IF(A278="","",IF(L278="Canceled","N/A",IF(OR(L278="",R278="",S278=""),"",IF(R278&lt;=S278,IF(L278="Completed","Met","Open - On Track"),IF(L278="Completed","Missed","Open - Overdue")))))</f>
        <v/>
      </c>
      <c r="U278" s="26" t="n"/>
      <c r="V278" s="26" t="n"/>
      <c r="W278" s="54">
        <f>IF(OR(A278="",Q278=""),"",IFERROR(ROUND(Q278/60*'Settings'!$B$4,2),""))</f>
        <v/>
      </c>
      <c r="X278" s="28">
        <f>IFERROR(IF(A278="","",IF(COUNTIF($A$6:$A$305,A278)&gt;1,"Duplicate Move ID",IF(OR(B278="",C278="",D278="",E278="",F278="",G278="",H278="",I278="",L278=""),"Missing Required Input",IF(OR(COUNTIF('Assets'!$K$5:$K$104,H278)=0,COUNTIF('Assets'!$K$5:$K$104,I278)=0),"Unknown Location",IF(H278=I278,"Origin Equals Destination",IF(AND(OR(L278="Assigned",L278="In Progress",L278="Held",L278="Completed"),OR(J278="",K278="",M278="")),"Missing Assignment Details",IF(AND(OR(L278="In Progress",L278="Held",L278="Completed"),N278=""),"Missing Start Time",IF(AND(L278="Completed",O278=""),"Missing Completion Time",IF(AND(M278&lt;&gt;"",B278&lt;&gt;"",M278&lt;B278),"Check Assigned Time",IF(AND(N278&lt;&gt;"",M278&lt;&gt;"",N278&lt;M278),"Check Start Time",IF(AND(O278&lt;&gt;"",N278&lt;&gt;"",O278&lt;N278),"Check Completion Time",IF(AND(L278="Held",OR(U278="",U278="None")),"Missing Delay Reason",IF(OR(AND(J278&lt;&gt;"",COUNTIF('Assets'!$F$5:$F$104,J278)=0),AND(K278&lt;&gt;"",COUNTIF('Assets'!$A$5:$A$104,K278)=0)),"Unknown Resource","OK")))))))))))))),"Check Formula")</f>
        <v/>
      </c>
    </row>
    <row r="279" ht="22" customHeight="1">
      <c r="A279" s="30" t="n"/>
      <c r="B279" s="55" t="n"/>
      <c r="C279" s="32" t="n"/>
      <c r="D279" s="32" t="n"/>
      <c r="E279" s="30" t="n"/>
      <c r="F279" s="32" t="n"/>
      <c r="G279" s="32" t="n"/>
      <c r="H279" s="32" t="n"/>
      <c r="I279" s="32" t="n"/>
      <c r="J279" s="32" t="n"/>
      <c r="K279" s="32" t="n"/>
      <c r="L279" s="32" t="n"/>
      <c r="M279" s="55" t="n"/>
      <c r="N279" s="55" t="n"/>
      <c r="O279" s="55" t="n"/>
      <c r="P279" s="33">
        <f>IF(OR(A279="",B279=""),"",IF(M279&lt;&gt;"",IFERROR(ROUND((M279-B279)*1440,0),""),IF(OR(L279="Requested",L279="Assigned",L279="In Progress",L279="Held"),IFERROR(ROUND((NOW()-B279)*1440,0),""),"")))</f>
        <v/>
      </c>
      <c r="Q279" s="33">
        <f>IF(OR(A279="",N279=""),"",IF(O279&lt;&gt;"",IFERROR(ROUND((O279-N279)*1440,0),""),IF(OR(L279="In Progress",L279="Held"),IFERROR(ROUND((NOW()-N279)*1440,0),""),"")))</f>
        <v/>
      </c>
      <c r="R279" s="33">
        <f>IF(OR(A279="",B279=""),"",IF(O279&lt;&gt;"",IFERROR(ROUND((O279-B279)*1440,0),""),IF(L279="Canceled","",IF(OR(L279="Requested",L279="Assigned",L279="In Progress",L279="Held"),IFERROR(ROUND((NOW()-B279)*1440,0),""),""))))</f>
        <v/>
      </c>
      <c r="S279" s="33">
        <f>IF(A279="","",IFERROR(VLOOKUP(C279,'Settings'!$A$11:$B$14,2,FALSE),""))</f>
        <v/>
      </c>
      <c r="T279" s="34">
        <f>IF(A279="","",IF(L279="Canceled","N/A",IF(OR(L279="",R279="",S279=""),"",IF(R279&lt;=S279,IF(L279="Completed","Met","Open - On Track"),IF(L279="Completed","Missed","Open - Overdue")))))</f>
        <v/>
      </c>
      <c r="U279" s="32" t="n"/>
      <c r="V279" s="32" t="n"/>
      <c r="W279" s="56">
        <f>IF(OR(A279="",Q279=""),"",IFERROR(ROUND(Q279/60*'Settings'!$B$4,2),""))</f>
        <v/>
      </c>
      <c r="X279" s="34">
        <f>IFERROR(IF(A279="","",IF(COUNTIF($A$6:$A$305,A279)&gt;1,"Duplicate Move ID",IF(OR(B279="",C279="",D279="",E279="",F279="",G279="",H279="",I279="",L279=""),"Missing Required Input",IF(OR(COUNTIF('Assets'!$K$5:$K$104,H279)=0,COUNTIF('Assets'!$K$5:$K$104,I279)=0),"Unknown Location",IF(H279=I279,"Origin Equals Destination",IF(AND(OR(L279="Assigned",L279="In Progress",L279="Held",L279="Completed"),OR(J279="",K279="",M279="")),"Missing Assignment Details",IF(AND(OR(L279="In Progress",L279="Held",L279="Completed"),N279=""),"Missing Start Time",IF(AND(L279="Completed",O279=""),"Missing Completion Time",IF(AND(M279&lt;&gt;"",B279&lt;&gt;"",M279&lt;B279),"Check Assigned Time",IF(AND(N279&lt;&gt;"",M279&lt;&gt;"",N279&lt;M279),"Check Start Time",IF(AND(O279&lt;&gt;"",N279&lt;&gt;"",O279&lt;N279),"Check Completion Time",IF(AND(L279="Held",OR(U279="",U279="None")),"Missing Delay Reason",IF(OR(AND(J279&lt;&gt;"",COUNTIF('Assets'!$F$5:$F$104,J279)=0),AND(K279&lt;&gt;"",COUNTIF('Assets'!$A$5:$A$104,K279)=0)),"Unknown Resource","OK")))))))))))))),"Check Formula")</f>
        <v/>
      </c>
    </row>
    <row r="280" ht="22" customHeight="1">
      <c r="A280" s="24" t="n"/>
      <c r="B280" s="53" t="n"/>
      <c r="C280" s="26" t="n"/>
      <c r="D280" s="26" t="n"/>
      <c r="E280" s="24" t="n"/>
      <c r="F280" s="26" t="n"/>
      <c r="G280" s="26" t="n"/>
      <c r="H280" s="26" t="n"/>
      <c r="I280" s="26" t="n"/>
      <c r="J280" s="26" t="n"/>
      <c r="K280" s="26" t="n"/>
      <c r="L280" s="26" t="n"/>
      <c r="M280" s="53" t="n"/>
      <c r="N280" s="53" t="n"/>
      <c r="O280" s="53" t="n"/>
      <c r="P280" s="27">
        <f>IF(OR(A280="",B280=""),"",IF(M280&lt;&gt;"",IFERROR(ROUND((M280-B280)*1440,0),""),IF(OR(L280="Requested",L280="Assigned",L280="In Progress",L280="Held"),IFERROR(ROUND((NOW()-B280)*1440,0),""),"")))</f>
        <v/>
      </c>
      <c r="Q280" s="27">
        <f>IF(OR(A280="",N280=""),"",IF(O280&lt;&gt;"",IFERROR(ROUND((O280-N280)*1440,0),""),IF(OR(L280="In Progress",L280="Held"),IFERROR(ROUND((NOW()-N280)*1440,0),""),"")))</f>
        <v/>
      </c>
      <c r="R280" s="27">
        <f>IF(OR(A280="",B280=""),"",IF(O280&lt;&gt;"",IFERROR(ROUND((O280-B280)*1440,0),""),IF(L280="Canceled","",IF(OR(L280="Requested",L280="Assigned",L280="In Progress",L280="Held"),IFERROR(ROUND((NOW()-B280)*1440,0),""),""))))</f>
        <v/>
      </c>
      <c r="S280" s="27">
        <f>IF(A280="","",IFERROR(VLOOKUP(C280,'Settings'!$A$11:$B$14,2,FALSE),""))</f>
        <v/>
      </c>
      <c r="T280" s="28">
        <f>IF(A280="","",IF(L280="Canceled","N/A",IF(OR(L280="",R280="",S280=""),"",IF(R280&lt;=S280,IF(L280="Completed","Met","Open - On Track"),IF(L280="Completed","Missed","Open - Overdue")))))</f>
        <v/>
      </c>
      <c r="U280" s="26" t="n"/>
      <c r="V280" s="26" t="n"/>
      <c r="W280" s="54">
        <f>IF(OR(A280="",Q280=""),"",IFERROR(ROUND(Q280/60*'Settings'!$B$4,2),""))</f>
        <v/>
      </c>
      <c r="X280" s="28">
        <f>IFERROR(IF(A280="","",IF(COUNTIF($A$6:$A$305,A280)&gt;1,"Duplicate Move ID",IF(OR(B280="",C280="",D280="",E280="",F280="",G280="",H280="",I280="",L280=""),"Missing Required Input",IF(OR(COUNTIF('Assets'!$K$5:$K$104,H280)=0,COUNTIF('Assets'!$K$5:$K$104,I280)=0),"Unknown Location",IF(H280=I280,"Origin Equals Destination",IF(AND(OR(L280="Assigned",L280="In Progress",L280="Held",L280="Completed"),OR(J280="",K280="",M280="")),"Missing Assignment Details",IF(AND(OR(L280="In Progress",L280="Held",L280="Completed"),N280=""),"Missing Start Time",IF(AND(L280="Completed",O280=""),"Missing Completion Time",IF(AND(M280&lt;&gt;"",B280&lt;&gt;"",M280&lt;B280),"Check Assigned Time",IF(AND(N280&lt;&gt;"",M280&lt;&gt;"",N280&lt;M280),"Check Start Time",IF(AND(O280&lt;&gt;"",N280&lt;&gt;"",O280&lt;N280),"Check Completion Time",IF(AND(L280="Held",OR(U280="",U280="None")),"Missing Delay Reason",IF(OR(AND(J280&lt;&gt;"",COUNTIF('Assets'!$F$5:$F$104,J280)=0),AND(K280&lt;&gt;"",COUNTIF('Assets'!$A$5:$A$104,K280)=0)),"Unknown Resource","OK")))))))))))))),"Check Formula")</f>
        <v/>
      </c>
    </row>
    <row r="281" ht="22" customHeight="1">
      <c r="A281" s="30" t="n"/>
      <c r="B281" s="55" t="n"/>
      <c r="C281" s="32" t="n"/>
      <c r="D281" s="32" t="n"/>
      <c r="E281" s="30" t="n"/>
      <c r="F281" s="32" t="n"/>
      <c r="G281" s="32" t="n"/>
      <c r="H281" s="32" t="n"/>
      <c r="I281" s="32" t="n"/>
      <c r="J281" s="32" t="n"/>
      <c r="K281" s="32" t="n"/>
      <c r="L281" s="32" t="n"/>
      <c r="M281" s="55" t="n"/>
      <c r="N281" s="55" t="n"/>
      <c r="O281" s="55" t="n"/>
      <c r="P281" s="33">
        <f>IF(OR(A281="",B281=""),"",IF(M281&lt;&gt;"",IFERROR(ROUND((M281-B281)*1440,0),""),IF(OR(L281="Requested",L281="Assigned",L281="In Progress",L281="Held"),IFERROR(ROUND((NOW()-B281)*1440,0),""),"")))</f>
        <v/>
      </c>
      <c r="Q281" s="33">
        <f>IF(OR(A281="",N281=""),"",IF(O281&lt;&gt;"",IFERROR(ROUND((O281-N281)*1440,0),""),IF(OR(L281="In Progress",L281="Held"),IFERROR(ROUND((NOW()-N281)*1440,0),""),"")))</f>
        <v/>
      </c>
      <c r="R281" s="33">
        <f>IF(OR(A281="",B281=""),"",IF(O281&lt;&gt;"",IFERROR(ROUND((O281-B281)*1440,0),""),IF(L281="Canceled","",IF(OR(L281="Requested",L281="Assigned",L281="In Progress",L281="Held"),IFERROR(ROUND((NOW()-B281)*1440,0),""),""))))</f>
        <v/>
      </c>
      <c r="S281" s="33">
        <f>IF(A281="","",IFERROR(VLOOKUP(C281,'Settings'!$A$11:$B$14,2,FALSE),""))</f>
        <v/>
      </c>
      <c r="T281" s="34">
        <f>IF(A281="","",IF(L281="Canceled","N/A",IF(OR(L281="",R281="",S281=""),"",IF(R281&lt;=S281,IF(L281="Completed","Met","Open - On Track"),IF(L281="Completed","Missed","Open - Overdue")))))</f>
        <v/>
      </c>
      <c r="U281" s="32" t="n"/>
      <c r="V281" s="32" t="n"/>
      <c r="W281" s="56">
        <f>IF(OR(A281="",Q281=""),"",IFERROR(ROUND(Q281/60*'Settings'!$B$4,2),""))</f>
        <v/>
      </c>
      <c r="X281" s="34">
        <f>IFERROR(IF(A281="","",IF(COUNTIF($A$6:$A$305,A281)&gt;1,"Duplicate Move ID",IF(OR(B281="",C281="",D281="",E281="",F281="",G281="",H281="",I281="",L281=""),"Missing Required Input",IF(OR(COUNTIF('Assets'!$K$5:$K$104,H281)=0,COUNTIF('Assets'!$K$5:$K$104,I281)=0),"Unknown Location",IF(H281=I281,"Origin Equals Destination",IF(AND(OR(L281="Assigned",L281="In Progress",L281="Held",L281="Completed"),OR(J281="",K281="",M281="")),"Missing Assignment Details",IF(AND(OR(L281="In Progress",L281="Held",L281="Completed"),N281=""),"Missing Start Time",IF(AND(L281="Completed",O281=""),"Missing Completion Time",IF(AND(M281&lt;&gt;"",B281&lt;&gt;"",M281&lt;B281),"Check Assigned Time",IF(AND(N281&lt;&gt;"",M281&lt;&gt;"",N281&lt;M281),"Check Start Time",IF(AND(O281&lt;&gt;"",N281&lt;&gt;"",O281&lt;N281),"Check Completion Time",IF(AND(L281="Held",OR(U281="",U281="None")),"Missing Delay Reason",IF(OR(AND(J281&lt;&gt;"",COUNTIF('Assets'!$F$5:$F$104,J281)=0),AND(K281&lt;&gt;"",COUNTIF('Assets'!$A$5:$A$104,K281)=0)),"Unknown Resource","OK")))))))))))))),"Check Formula")</f>
        <v/>
      </c>
    </row>
    <row r="282" ht="22" customHeight="1">
      <c r="A282" s="24" t="n"/>
      <c r="B282" s="53" t="n"/>
      <c r="C282" s="26" t="n"/>
      <c r="D282" s="26" t="n"/>
      <c r="E282" s="24" t="n"/>
      <c r="F282" s="26" t="n"/>
      <c r="G282" s="26" t="n"/>
      <c r="H282" s="26" t="n"/>
      <c r="I282" s="26" t="n"/>
      <c r="J282" s="26" t="n"/>
      <c r="K282" s="26" t="n"/>
      <c r="L282" s="26" t="n"/>
      <c r="M282" s="53" t="n"/>
      <c r="N282" s="53" t="n"/>
      <c r="O282" s="53" t="n"/>
      <c r="P282" s="27">
        <f>IF(OR(A282="",B282=""),"",IF(M282&lt;&gt;"",IFERROR(ROUND((M282-B282)*1440,0),""),IF(OR(L282="Requested",L282="Assigned",L282="In Progress",L282="Held"),IFERROR(ROUND((NOW()-B282)*1440,0),""),"")))</f>
        <v/>
      </c>
      <c r="Q282" s="27">
        <f>IF(OR(A282="",N282=""),"",IF(O282&lt;&gt;"",IFERROR(ROUND((O282-N282)*1440,0),""),IF(OR(L282="In Progress",L282="Held"),IFERROR(ROUND((NOW()-N282)*1440,0),""),"")))</f>
        <v/>
      </c>
      <c r="R282" s="27">
        <f>IF(OR(A282="",B282=""),"",IF(O282&lt;&gt;"",IFERROR(ROUND((O282-B282)*1440,0),""),IF(L282="Canceled","",IF(OR(L282="Requested",L282="Assigned",L282="In Progress",L282="Held"),IFERROR(ROUND((NOW()-B282)*1440,0),""),""))))</f>
        <v/>
      </c>
      <c r="S282" s="27">
        <f>IF(A282="","",IFERROR(VLOOKUP(C282,'Settings'!$A$11:$B$14,2,FALSE),""))</f>
        <v/>
      </c>
      <c r="T282" s="28">
        <f>IF(A282="","",IF(L282="Canceled","N/A",IF(OR(L282="",R282="",S282=""),"",IF(R282&lt;=S282,IF(L282="Completed","Met","Open - On Track"),IF(L282="Completed","Missed","Open - Overdue")))))</f>
        <v/>
      </c>
      <c r="U282" s="26" t="n"/>
      <c r="V282" s="26" t="n"/>
      <c r="W282" s="54">
        <f>IF(OR(A282="",Q282=""),"",IFERROR(ROUND(Q282/60*'Settings'!$B$4,2),""))</f>
        <v/>
      </c>
      <c r="X282" s="28">
        <f>IFERROR(IF(A282="","",IF(COUNTIF($A$6:$A$305,A282)&gt;1,"Duplicate Move ID",IF(OR(B282="",C282="",D282="",E282="",F282="",G282="",H282="",I282="",L282=""),"Missing Required Input",IF(OR(COUNTIF('Assets'!$K$5:$K$104,H282)=0,COUNTIF('Assets'!$K$5:$K$104,I282)=0),"Unknown Location",IF(H282=I282,"Origin Equals Destination",IF(AND(OR(L282="Assigned",L282="In Progress",L282="Held",L282="Completed"),OR(J282="",K282="",M282="")),"Missing Assignment Details",IF(AND(OR(L282="In Progress",L282="Held",L282="Completed"),N282=""),"Missing Start Time",IF(AND(L282="Completed",O282=""),"Missing Completion Time",IF(AND(M282&lt;&gt;"",B282&lt;&gt;"",M282&lt;B282),"Check Assigned Time",IF(AND(N282&lt;&gt;"",M282&lt;&gt;"",N282&lt;M282),"Check Start Time",IF(AND(O282&lt;&gt;"",N282&lt;&gt;"",O282&lt;N282),"Check Completion Time",IF(AND(L282="Held",OR(U282="",U282="None")),"Missing Delay Reason",IF(OR(AND(J282&lt;&gt;"",COUNTIF('Assets'!$F$5:$F$104,J282)=0),AND(K282&lt;&gt;"",COUNTIF('Assets'!$A$5:$A$104,K282)=0)),"Unknown Resource","OK")))))))))))))),"Check Formula")</f>
        <v/>
      </c>
    </row>
    <row r="283" ht="22" customHeight="1">
      <c r="A283" s="30" t="n"/>
      <c r="B283" s="55" t="n"/>
      <c r="C283" s="32" t="n"/>
      <c r="D283" s="32" t="n"/>
      <c r="E283" s="30" t="n"/>
      <c r="F283" s="32" t="n"/>
      <c r="G283" s="32" t="n"/>
      <c r="H283" s="32" t="n"/>
      <c r="I283" s="32" t="n"/>
      <c r="J283" s="32" t="n"/>
      <c r="K283" s="32" t="n"/>
      <c r="L283" s="32" t="n"/>
      <c r="M283" s="55" t="n"/>
      <c r="N283" s="55" t="n"/>
      <c r="O283" s="55" t="n"/>
      <c r="P283" s="33">
        <f>IF(OR(A283="",B283=""),"",IF(M283&lt;&gt;"",IFERROR(ROUND((M283-B283)*1440,0),""),IF(OR(L283="Requested",L283="Assigned",L283="In Progress",L283="Held"),IFERROR(ROUND((NOW()-B283)*1440,0),""),"")))</f>
        <v/>
      </c>
      <c r="Q283" s="33">
        <f>IF(OR(A283="",N283=""),"",IF(O283&lt;&gt;"",IFERROR(ROUND((O283-N283)*1440,0),""),IF(OR(L283="In Progress",L283="Held"),IFERROR(ROUND((NOW()-N283)*1440,0),""),"")))</f>
        <v/>
      </c>
      <c r="R283" s="33">
        <f>IF(OR(A283="",B283=""),"",IF(O283&lt;&gt;"",IFERROR(ROUND((O283-B283)*1440,0),""),IF(L283="Canceled","",IF(OR(L283="Requested",L283="Assigned",L283="In Progress",L283="Held"),IFERROR(ROUND((NOW()-B283)*1440,0),""),""))))</f>
        <v/>
      </c>
      <c r="S283" s="33">
        <f>IF(A283="","",IFERROR(VLOOKUP(C283,'Settings'!$A$11:$B$14,2,FALSE),""))</f>
        <v/>
      </c>
      <c r="T283" s="34">
        <f>IF(A283="","",IF(L283="Canceled","N/A",IF(OR(L283="",R283="",S283=""),"",IF(R283&lt;=S283,IF(L283="Completed","Met","Open - On Track"),IF(L283="Completed","Missed","Open - Overdue")))))</f>
        <v/>
      </c>
      <c r="U283" s="32" t="n"/>
      <c r="V283" s="32" t="n"/>
      <c r="W283" s="56">
        <f>IF(OR(A283="",Q283=""),"",IFERROR(ROUND(Q283/60*'Settings'!$B$4,2),""))</f>
        <v/>
      </c>
      <c r="X283" s="34">
        <f>IFERROR(IF(A283="","",IF(COUNTIF($A$6:$A$305,A283)&gt;1,"Duplicate Move ID",IF(OR(B283="",C283="",D283="",E283="",F283="",G283="",H283="",I283="",L283=""),"Missing Required Input",IF(OR(COUNTIF('Assets'!$K$5:$K$104,H283)=0,COUNTIF('Assets'!$K$5:$K$104,I283)=0),"Unknown Location",IF(H283=I283,"Origin Equals Destination",IF(AND(OR(L283="Assigned",L283="In Progress",L283="Held",L283="Completed"),OR(J283="",K283="",M283="")),"Missing Assignment Details",IF(AND(OR(L283="In Progress",L283="Held",L283="Completed"),N283=""),"Missing Start Time",IF(AND(L283="Completed",O283=""),"Missing Completion Time",IF(AND(M283&lt;&gt;"",B283&lt;&gt;"",M283&lt;B283),"Check Assigned Time",IF(AND(N283&lt;&gt;"",M283&lt;&gt;"",N283&lt;M283),"Check Start Time",IF(AND(O283&lt;&gt;"",N283&lt;&gt;"",O283&lt;N283),"Check Completion Time",IF(AND(L283="Held",OR(U283="",U283="None")),"Missing Delay Reason",IF(OR(AND(J283&lt;&gt;"",COUNTIF('Assets'!$F$5:$F$104,J283)=0),AND(K283&lt;&gt;"",COUNTIF('Assets'!$A$5:$A$104,K283)=0)),"Unknown Resource","OK")))))))))))))),"Check Formula")</f>
        <v/>
      </c>
    </row>
    <row r="284" ht="22" customHeight="1">
      <c r="A284" s="24" t="n"/>
      <c r="B284" s="53" t="n"/>
      <c r="C284" s="26" t="n"/>
      <c r="D284" s="26" t="n"/>
      <c r="E284" s="24" t="n"/>
      <c r="F284" s="26" t="n"/>
      <c r="G284" s="26" t="n"/>
      <c r="H284" s="26" t="n"/>
      <c r="I284" s="26" t="n"/>
      <c r="J284" s="26" t="n"/>
      <c r="K284" s="26" t="n"/>
      <c r="L284" s="26" t="n"/>
      <c r="M284" s="53" t="n"/>
      <c r="N284" s="53" t="n"/>
      <c r="O284" s="53" t="n"/>
      <c r="P284" s="27">
        <f>IF(OR(A284="",B284=""),"",IF(M284&lt;&gt;"",IFERROR(ROUND((M284-B284)*1440,0),""),IF(OR(L284="Requested",L284="Assigned",L284="In Progress",L284="Held"),IFERROR(ROUND((NOW()-B284)*1440,0),""),"")))</f>
        <v/>
      </c>
      <c r="Q284" s="27">
        <f>IF(OR(A284="",N284=""),"",IF(O284&lt;&gt;"",IFERROR(ROUND((O284-N284)*1440,0),""),IF(OR(L284="In Progress",L284="Held"),IFERROR(ROUND((NOW()-N284)*1440,0),""),"")))</f>
        <v/>
      </c>
      <c r="R284" s="27">
        <f>IF(OR(A284="",B284=""),"",IF(O284&lt;&gt;"",IFERROR(ROUND((O284-B284)*1440,0),""),IF(L284="Canceled","",IF(OR(L284="Requested",L284="Assigned",L284="In Progress",L284="Held"),IFERROR(ROUND((NOW()-B284)*1440,0),""),""))))</f>
        <v/>
      </c>
      <c r="S284" s="27">
        <f>IF(A284="","",IFERROR(VLOOKUP(C284,'Settings'!$A$11:$B$14,2,FALSE),""))</f>
        <v/>
      </c>
      <c r="T284" s="28">
        <f>IF(A284="","",IF(L284="Canceled","N/A",IF(OR(L284="",R284="",S284=""),"",IF(R284&lt;=S284,IF(L284="Completed","Met","Open - On Track"),IF(L284="Completed","Missed","Open - Overdue")))))</f>
        <v/>
      </c>
      <c r="U284" s="26" t="n"/>
      <c r="V284" s="26" t="n"/>
      <c r="W284" s="54">
        <f>IF(OR(A284="",Q284=""),"",IFERROR(ROUND(Q284/60*'Settings'!$B$4,2),""))</f>
        <v/>
      </c>
      <c r="X284" s="28">
        <f>IFERROR(IF(A284="","",IF(COUNTIF($A$6:$A$305,A284)&gt;1,"Duplicate Move ID",IF(OR(B284="",C284="",D284="",E284="",F284="",G284="",H284="",I284="",L284=""),"Missing Required Input",IF(OR(COUNTIF('Assets'!$K$5:$K$104,H284)=0,COUNTIF('Assets'!$K$5:$K$104,I284)=0),"Unknown Location",IF(H284=I284,"Origin Equals Destination",IF(AND(OR(L284="Assigned",L284="In Progress",L284="Held",L284="Completed"),OR(J284="",K284="",M284="")),"Missing Assignment Details",IF(AND(OR(L284="In Progress",L284="Held",L284="Completed"),N284=""),"Missing Start Time",IF(AND(L284="Completed",O284=""),"Missing Completion Time",IF(AND(M284&lt;&gt;"",B284&lt;&gt;"",M284&lt;B284),"Check Assigned Time",IF(AND(N284&lt;&gt;"",M284&lt;&gt;"",N284&lt;M284),"Check Start Time",IF(AND(O284&lt;&gt;"",N284&lt;&gt;"",O284&lt;N284),"Check Completion Time",IF(AND(L284="Held",OR(U284="",U284="None")),"Missing Delay Reason",IF(OR(AND(J284&lt;&gt;"",COUNTIF('Assets'!$F$5:$F$104,J284)=0),AND(K284&lt;&gt;"",COUNTIF('Assets'!$A$5:$A$104,K284)=0)),"Unknown Resource","OK")))))))))))))),"Check Formula")</f>
        <v/>
      </c>
    </row>
    <row r="285" ht="22" customHeight="1">
      <c r="A285" s="30" t="n"/>
      <c r="B285" s="55" t="n"/>
      <c r="C285" s="32" t="n"/>
      <c r="D285" s="32" t="n"/>
      <c r="E285" s="30" t="n"/>
      <c r="F285" s="32" t="n"/>
      <c r="G285" s="32" t="n"/>
      <c r="H285" s="32" t="n"/>
      <c r="I285" s="32" t="n"/>
      <c r="J285" s="32" t="n"/>
      <c r="K285" s="32" t="n"/>
      <c r="L285" s="32" t="n"/>
      <c r="M285" s="55" t="n"/>
      <c r="N285" s="55" t="n"/>
      <c r="O285" s="55" t="n"/>
      <c r="P285" s="33">
        <f>IF(OR(A285="",B285=""),"",IF(M285&lt;&gt;"",IFERROR(ROUND((M285-B285)*1440,0),""),IF(OR(L285="Requested",L285="Assigned",L285="In Progress",L285="Held"),IFERROR(ROUND((NOW()-B285)*1440,0),""),"")))</f>
        <v/>
      </c>
      <c r="Q285" s="33">
        <f>IF(OR(A285="",N285=""),"",IF(O285&lt;&gt;"",IFERROR(ROUND((O285-N285)*1440,0),""),IF(OR(L285="In Progress",L285="Held"),IFERROR(ROUND((NOW()-N285)*1440,0),""),"")))</f>
        <v/>
      </c>
      <c r="R285" s="33">
        <f>IF(OR(A285="",B285=""),"",IF(O285&lt;&gt;"",IFERROR(ROUND((O285-B285)*1440,0),""),IF(L285="Canceled","",IF(OR(L285="Requested",L285="Assigned",L285="In Progress",L285="Held"),IFERROR(ROUND((NOW()-B285)*1440,0),""),""))))</f>
        <v/>
      </c>
      <c r="S285" s="33">
        <f>IF(A285="","",IFERROR(VLOOKUP(C285,'Settings'!$A$11:$B$14,2,FALSE),""))</f>
        <v/>
      </c>
      <c r="T285" s="34">
        <f>IF(A285="","",IF(L285="Canceled","N/A",IF(OR(L285="",R285="",S285=""),"",IF(R285&lt;=S285,IF(L285="Completed","Met","Open - On Track"),IF(L285="Completed","Missed","Open - Overdue")))))</f>
        <v/>
      </c>
      <c r="U285" s="32" t="n"/>
      <c r="V285" s="32" t="n"/>
      <c r="W285" s="56">
        <f>IF(OR(A285="",Q285=""),"",IFERROR(ROUND(Q285/60*'Settings'!$B$4,2),""))</f>
        <v/>
      </c>
      <c r="X285" s="34">
        <f>IFERROR(IF(A285="","",IF(COUNTIF($A$6:$A$305,A285)&gt;1,"Duplicate Move ID",IF(OR(B285="",C285="",D285="",E285="",F285="",G285="",H285="",I285="",L285=""),"Missing Required Input",IF(OR(COUNTIF('Assets'!$K$5:$K$104,H285)=0,COUNTIF('Assets'!$K$5:$K$104,I285)=0),"Unknown Location",IF(H285=I285,"Origin Equals Destination",IF(AND(OR(L285="Assigned",L285="In Progress",L285="Held",L285="Completed"),OR(J285="",K285="",M285="")),"Missing Assignment Details",IF(AND(OR(L285="In Progress",L285="Held",L285="Completed"),N285=""),"Missing Start Time",IF(AND(L285="Completed",O285=""),"Missing Completion Time",IF(AND(M285&lt;&gt;"",B285&lt;&gt;"",M285&lt;B285),"Check Assigned Time",IF(AND(N285&lt;&gt;"",M285&lt;&gt;"",N285&lt;M285),"Check Start Time",IF(AND(O285&lt;&gt;"",N285&lt;&gt;"",O285&lt;N285),"Check Completion Time",IF(AND(L285="Held",OR(U285="",U285="None")),"Missing Delay Reason",IF(OR(AND(J285&lt;&gt;"",COUNTIF('Assets'!$F$5:$F$104,J285)=0),AND(K285&lt;&gt;"",COUNTIF('Assets'!$A$5:$A$104,K285)=0)),"Unknown Resource","OK")))))))))))))),"Check Formula")</f>
        <v/>
      </c>
    </row>
    <row r="286" ht="22" customHeight="1">
      <c r="A286" s="24" t="n"/>
      <c r="B286" s="53" t="n"/>
      <c r="C286" s="26" t="n"/>
      <c r="D286" s="26" t="n"/>
      <c r="E286" s="24" t="n"/>
      <c r="F286" s="26" t="n"/>
      <c r="G286" s="26" t="n"/>
      <c r="H286" s="26" t="n"/>
      <c r="I286" s="26" t="n"/>
      <c r="J286" s="26" t="n"/>
      <c r="K286" s="26" t="n"/>
      <c r="L286" s="26" t="n"/>
      <c r="M286" s="53" t="n"/>
      <c r="N286" s="53" t="n"/>
      <c r="O286" s="53" t="n"/>
      <c r="P286" s="27">
        <f>IF(OR(A286="",B286=""),"",IF(M286&lt;&gt;"",IFERROR(ROUND((M286-B286)*1440,0),""),IF(OR(L286="Requested",L286="Assigned",L286="In Progress",L286="Held"),IFERROR(ROUND((NOW()-B286)*1440,0),""),"")))</f>
        <v/>
      </c>
      <c r="Q286" s="27">
        <f>IF(OR(A286="",N286=""),"",IF(O286&lt;&gt;"",IFERROR(ROUND((O286-N286)*1440,0),""),IF(OR(L286="In Progress",L286="Held"),IFERROR(ROUND((NOW()-N286)*1440,0),""),"")))</f>
        <v/>
      </c>
      <c r="R286" s="27">
        <f>IF(OR(A286="",B286=""),"",IF(O286&lt;&gt;"",IFERROR(ROUND((O286-B286)*1440,0),""),IF(L286="Canceled","",IF(OR(L286="Requested",L286="Assigned",L286="In Progress",L286="Held"),IFERROR(ROUND((NOW()-B286)*1440,0),""),""))))</f>
        <v/>
      </c>
      <c r="S286" s="27">
        <f>IF(A286="","",IFERROR(VLOOKUP(C286,'Settings'!$A$11:$B$14,2,FALSE),""))</f>
        <v/>
      </c>
      <c r="T286" s="28">
        <f>IF(A286="","",IF(L286="Canceled","N/A",IF(OR(L286="",R286="",S286=""),"",IF(R286&lt;=S286,IF(L286="Completed","Met","Open - On Track"),IF(L286="Completed","Missed","Open - Overdue")))))</f>
        <v/>
      </c>
      <c r="U286" s="26" t="n"/>
      <c r="V286" s="26" t="n"/>
      <c r="W286" s="54">
        <f>IF(OR(A286="",Q286=""),"",IFERROR(ROUND(Q286/60*'Settings'!$B$4,2),""))</f>
        <v/>
      </c>
      <c r="X286" s="28">
        <f>IFERROR(IF(A286="","",IF(COUNTIF($A$6:$A$305,A286)&gt;1,"Duplicate Move ID",IF(OR(B286="",C286="",D286="",E286="",F286="",G286="",H286="",I286="",L286=""),"Missing Required Input",IF(OR(COUNTIF('Assets'!$K$5:$K$104,H286)=0,COUNTIF('Assets'!$K$5:$K$104,I286)=0),"Unknown Location",IF(H286=I286,"Origin Equals Destination",IF(AND(OR(L286="Assigned",L286="In Progress",L286="Held",L286="Completed"),OR(J286="",K286="",M286="")),"Missing Assignment Details",IF(AND(OR(L286="In Progress",L286="Held",L286="Completed"),N286=""),"Missing Start Time",IF(AND(L286="Completed",O286=""),"Missing Completion Time",IF(AND(M286&lt;&gt;"",B286&lt;&gt;"",M286&lt;B286),"Check Assigned Time",IF(AND(N286&lt;&gt;"",M286&lt;&gt;"",N286&lt;M286),"Check Start Time",IF(AND(O286&lt;&gt;"",N286&lt;&gt;"",O286&lt;N286),"Check Completion Time",IF(AND(L286="Held",OR(U286="",U286="None")),"Missing Delay Reason",IF(OR(AND(J286&lt;&gt;"",COUNTIF('Assets'!$F$5:$F$104,J286)=0),AND(K286&lt;&gt;"",COUNTIF('Assets'!$A$5:$A$104,K286)=0)),"Unknown Resource","OK")))))))))))))),"Check Formula")</f>
        <v/>
      </c>
    </row>
    <row r="287" ht="22" customHeight="1">
      <c r="A287" s="30" t="n"/>
      <c r="B287" s="55" t="n"/>
      <c r="C287" s="32" t="n"/>
      <c r="D287" s="32" t="n"/>
      <c r="E287" s="30" t="n"/>
      <c r="F287" s="32" t="n"/>
      <c r="G287" s="32" t="n"/>
      <c r="H287" s="32" t="n"/>
      <c r="I287" s="32" t="n"/>
      <c r="J287" s="32" t="n"/>
      <c r="K287" s="32" t="n"/>
      <c r="L287" s="32" t="n"/>
      <c r="M287" s="55" t="n"/>
      <c r="N287" s="55" t="n"/>
      <c r="O287" s="55" t="n"/>
      <c r="P287" s="33">
        <f>IF(OR(A287="",B287=""),"",IF(M287&lt;&gt;"",IFERROR(ROUND((M287-B287)*1440,0),""),IF(OR(L287="Requested",L287="Assigned",L287="In Progress",L287="Held"),IFERROR(ROUND((NOW()-B287)*1440,0),""),"")))</f>
        <v/>
      </c>
      <c r="Q287" s="33">
        <f>IF(OR(A287="",N287=""),"",IF(O287&lt;&gt;"",IFERROR(ROUND((O287-N287)*1440,0),""),IF(OR(L287="In Progress",L287="Held"),IFERROR(ROUND((NOW()-N287)*1440,0),""),"")))</f>
        <v/>
      </c>
      <c r="R287" s="33">
        <f>IF(OR(A287="",B287=""),"",IF(O287&lt;&gt;"",IFERROR(ROUND((O287-B287)*1440,0),""),IF(L287="Canceled","",IF(OR(L287="Requested",L287="Assigned",L287="In Progress",L287="Held"),IFERROR(ROUND((NOW()-B287)*1440,0),""),""))))</f>
        <v/>
      </c>
      <c r="S287" s="33">
        <f>IF(A287="","",IFERROR(VLOOKUP(C287,'Settings'!$A$11:$B$14,2,FALSE),""))</f>
        <v/>
      </c>
      <c r="T287" s="34">
        <f>IF(A287="","",IF(L287="Canceled","N/A",IF(OR(L287="",R287="",S287=""),"",IF(R287&lt;=S287,IF(L287="Completed","Met","Open - On Track"),IF(L287="Completed","Missed","Open - Overdue")))))</f>
        <v/>
      </c>
      <c r="U287" s="32" t="n"/>
      <c r="V287" s="32" t="n"/>
      <c r="W287" s="56">
        <f>IF(OR(A287="",Q287=""),"",IFERROR(ROUND(Q287/60*'Settings'!$B$4,2),""))</f>
        <v/>
      </c>
      <c r="X287" s="34">
        <f>IFERROR(IF(A287="","",IF(COUNTIF($A$6:$A$305,A287)&gt;1,"Duplicate Move ID",IF(OR(B287="",C287="",D287="",E287="",F287="",G287="",H287="",I287="",L287=""),"Missing Required Input",IF(OR(COUNTIF('Assets'!$K$5:$K$104,H287)=0,COUNTIF('Assets'!$K$5:$K$104,I287)=0),"Unknown Location",IF(H287=I287,"Origin Equals Destination",IF(AND(OR(L287="Assigned",L287="In Progress",L287="Held",L287="Completed"),OR(J287="",K287="",M287="")),"Missing Assignment Details",IF(AND(OR(L287="In Progress",L287="Held",L287="Completed"),N287=""),"Missing Start Time",IF(AND(L287="Completed",O287=""),"Missing Completion Time",IF(AND(M287&lt;&gt;"",B287&lt;&gt;"",M287&lt;B287),"Check Assigned Time",IF(AND(N287&lt;&gt;"",M287&lt;&gt;"",N287&lt;M287),"Check Start Time",IF(AND(O287&lt;&gt;"",N287&lt;&gt;"",O287&lt;N287),"Check Completion Time",IF(AND(L287="Held",OR(U287="",U287="None")),"Missing Delay Reason",IF(OR(AND(J287&lt;&gt;"",COUNTIF('Assets'!$F$5:$F$104,J287)=0),AND(K287&lt;&gt;"",COUNTIF('Assets'!$A$5:$A$104,K287)=0)),"Unknown Resource","OK")))))))))))))),"Check Formula")</f>
        <v/>
      </c>
    </row>
    <row r="288" ht="22" customHeight="1">
      <c r="A288" s="24" t="n"/>
      <c r="B288" s="53" t="n"/>
      <c r="C288" s="26" t="n"/>
      <c r="D288" s="26" t="n"/>
      <c r="E288" s="24" t="n"/>
      <c r="F288" s="26" t="n"/>
      <c r="G288" s="26" t="n"/>
      <c r="H288" s="26" t="n"/>
      <c r="I288" s="26" t="n"/>
      <c r="J288" s="26" t="n"/>
      <c r="K288" s="26" t="n"/>
      <c r="L288" s="26" t="n"/>
      <c r="M288" s="53" t="n"/>
      <c r="N288" s="53" t="n"/>
      <c r="O288" s="53" t="n"/>
      <c r="P288" s="27">
        <f>IF(OR(A288="",B288=""),"",IF(M288&lt;&gt;"",IFERROR(ROUND((M288-B288)*1440,0),""),IF(OR(L288="Requested",L288="Assigned",L288="In Progress",L288="Held"),IFERROR(ROUND((NOW()-B288)*1440,0),""),"")))</f>
        <v/>
      </c>
      <c r="Q288" s="27">
        <f>IF(OR(A288="",N288=""),"",IF(O288&lt;&gt;"",IFERROR(ROUND((O288-N288)*1440,0),""),IF(OR(L288="In Progress",L288="Held"),IFERROR(ROUND((NOW()-N288)*1440,0),""),"")))</f>
        <v/>
      </c>
      <c r="R288" s="27">
        <f>IF(OR(A288="",B288=""),"",IF(O288&lt;&gt;"",IFERROR(ROUND((O288-B288)*1440,0),""),IF(L288="Canceled","",IF(OR(L288="Requested",L288="Assigned",L288="In Progress",L288="Held"),IFERROR(ROUND((NOW()-B288)*1440,0),""),""))))</f>
        <v/>
      </c>
      <c r="S288" s="27">
        <f>IF(A288="","",IFERROR(VLOOKUP(C288,'Settings'!$A$11:$B$14,2,FALSE),""))</f>
        <v/>
      </c>
      <c r="T288" s="28">
        <f>IF(A288="","",IF(L288="Canceled","N/A",IF(OR(L288="",R288="",S288=""),"",IF(R288&lt;=S288,IF(L288="Completed","Met","Open - On Track"),IF(L288="Completed","Missed","Open - Overdue")))))</f>
        <v/>
      </c>
      <c r="U288" s="26" t="n"/>
      <c r="V288" s="26" t="n"/>
      <c r="W288" s="54">
        <f>IF(OR(A288="",Q288=""),"",IFERROR(ROUND(Q288/60*'Settings'!$B$4,2),""))</f>
        <v/>
      </c>
      <c r="X288" s="28">
        <f>IFERROR(IF(A288="","",IF(COUNTIF($A$6:$A$305,A288)&gt;1,"Duplicate Move ID",IF(OR(B288="",C288="",D288="",E288="",F288="",G288="",H288="",I288="",L288=""),"Missing Required Input",IF(OR(COUNTIF('Assets'!$K$5:$K$104,H288)=0,COUNTIF('Assets'!$K$5:$K$104,I288)=0),"Unknown Location",IF(H288=I288,"Origin Equals Destination",IF(AND(OR(L288="Assigned",L288="In Progress",L288="Held",L288="Completed"),OR(J288="",K288="",M288="")),"Missing Assignment Details",IF(AND(OR(L288="In Progress",L288="Held",L288="Completed"),N288=""),"Missing Start Time",IF(AND(L288="Completed",O288=""),"Missing Completion Time",IF(AND(M288&lt;&gt;"",B288&lt;&gt;"",M288&lt;B288),"Check Assigned Time",IF(AND(N288&lt;&gt;"",M288&lt;&gt;"",N288&lt;M288),"Check Start Time",IF(AND(O288&lt;&gt;"",N288&lt;&gt;"",O288&lt;N288),"Check Completion Time",IF(AND(L288="Held",OR(U288="",U288="None")),"Missing Delay Reason",IF(OR(AND(J288&lt;&gt;"",COUNTIF('Assets'!$F$5:$F$104,J288)=0),AND(K288&lt;&gt;"",COUNTIF('Assets'!$A$5:$A$104,K288)=0)),"Unknown Resource","OK")))))))))))))),"Check Formula")</f>
        <v/>
      </c>
    </row>
    <row r="289" ht="22" customHeight="1">
      <c r="A289" s="30" t="n"/>
      <c r="B289" s="55" t="n"/>
      <c r="C289" s="32" t="n"/>
      <c r="D289" s="32" t="n"/>
      <c r="E289" s="30" t="n"/>
      <c r="F289" s="32" t="n"/>
      <c r="G289" s="32" t="n"/>
      <c r="H289" s="32" t="n"/>
      <c r="I289" s="32" t="n"/>
      <c r="J289" s="32" t="n"/>
      <c r="K289" s="32" t="n"/>
      <c r="L289" s="32" t="n"/>
      <c r="M289" s="55" t="n"/>
      <c r="N289" s="55" t="n"/>
      <c r="O289" s="55" t="n"/>
      <c r="P289" s="33">
        <f>IF(OR(A289="",B289=""),"",IF(M289&lt;&gt;"",IFERROR(ROUND((M289-B289)*1440,0),""),IF(OR(L289="Requested",L289="Assigned",L289="In Progress",L289="Held"),IFERROR(ROUND((NOW()-B289)*1440,0),""),"")))</f>
        <v/>
      </c>
      <c r="Q289" s="33">
        <f>IF(OR(A289="",N289=""),"",IF(O289&lt;&gt;"",IFERROR(ROUND((O289-N289)*1440,0),""),IF(OR(L289="In Progress",L289="Held"),IFERROR(ROUND((NOW()-N289)*1440,0),""),"")))</f>
        <v/>
      </c>
      <c r="R289" s="33">
        <f>IF(OR(A289="",B289=""),"",IF(O289&lt;&gt;"",IFERROR(ROUND((O289-B289)*1440,0),""),IF(L289="Canceled","",IF(OR(L289="Requested",L289="Assigned",L289="In Progress",L289="Held"),IFERROR(ROUND((NOW()-B289)*1440,0),""),""))))</f>
        <v/>
      </c>
      <c r="S289" s="33">
        <f>IF(A289="","",IFERROR(VLOOKUP(C289,'Settings'!$A$11:$B$14,2,FALSE),""))</f>
        <v/>
      </c>
      <c r="T289" s="34">
        <f>IF(A289="","",IF(L289="Canceled","N/A",IF(OR(L289="",R289="",S289=""),"",IF(R289&lt;=S289,IF(L289="Completed","Met","Open - On Track"),IF(L289="Completed","Missed","Open - Overdue")))))</f>
        <v/>
      </c>
      <c r="U289" s="32" t="n"/>
      <c r="V289" s="32" t="n"/>
      <c r="W289" s="56">
        <f>IF(OR(A289="",Q289=""),"",IFERROR(ROUND(Q289/60*'Settings'!$B$4,2),""))</f>
        <v/>
      </c>
      <c r="X289" s="34">
        <f>IFERROR(IF(A289="","",IF(COUNTIF($A$6:$A$305,A289)&gt;1,"Duplicate Move ID",IF(OR(B289="",C289="",D289="",E289="",F289="",G289="",H289="",I289="",L289=""),"Missing Required Input",IF(OR(COUNTIF('Assets'!$K$5:$K$104,H289)=0,COUNTIF('Assets'!$K$5:$K$104,I289)=0),"Unknown Location",IF(H289=I289,"Origin Equals Destination",IF(AND(OR(L289="Assigned",L289="In Progress",L289="Held",L289="Completed"),OR(J289="",K289="",M289="")),"Missing Assignment Details",IF(AND(OR(L289="In Progress",L289="Held",L289="Completed"),N289=""),"Missing Start Time",IF(AND(L289="Completed",O289=""),"Missing Completion Time",IF(AND(M289&lt;&gt;"",B289&lt;&gt;"",M289&lt;B289),"Check Assigned Time",IF(AND(N289&lt;&gt;"",M289&lt;&gt;"",N289&lt;M289),"Check Start Time",IF(AND(O289&lt;&gt;"",N289&lt;&gt;"",O289&lt;N289),"Check Completion Time",IF(AND(L289="Held",OR(U289="",U289="None")),"Missing Delay Reason",IF(OR(AND(J289&lt;&gt;"",COUNTIF('Assets'!$F$5:$F$104,J289)=0),AND(K289&lt;&gt;"",COUNTIF('Assets'!$A$5:$A$104,K289)=0)),"Unknown Resource","OK")))))))))))))),"Check Formula")</f>
        <v/>
      </c>
    </row>
    <row r="290" ht="22" customHeight="1">
      <c r="A290" s="24" t="n"/>
      <c r="B290" s="53" t="n"/>
      <c r="C290" s="26" t="n"/>
      <c r="D290" s="26" t="n"/>
      <c r="E290" s="24" t="n"/>
      <c r="F290" s="26" t="n"/>
      <c r="G290" s="26" t="n"/>
      <c r="H290" s="26" t="n"/>
      <c r="I290" s="26" t="n"/>
      <c r="J290" s="26" t="n"/>
      <c r="K290" s="26" t="n"/>
      <c r="L290" s="26" t="n"/>
      <c r="M290" s="53" t="n"/>
      <c r="N290" s="53" t="n"/>
      <c r="O290" s="53" t="n"/>
      <c r="P290" s="27">
        <f>IF(OR(A290="",B290=""),"",IF(M290&lt;&gt;"",IFERROR(ROUND((M290-B290)*1440,0),""),IF(OR(L290="Requested",L290="Assigned",L290="In Progress",L290="Held"),IFERROR(ROUND((NOW()-B290)*1440,0),""),"")))</f>
        <v/>
      </c>
      <c r="Q290" s="27">
        <f>IF(OR(A290="",N290=""),"",IF(O290&lt;&gt;"",IFERROR(ROUND((O290-N290)*1440,0),""),IF(OR(L290="In Progress",L290="Held"),IFERROR(ROUND((NOW()-N290)*1440,0),""),"")))</f>
        <v/>
      </c>
      <c r="R290" s="27">
        <f>IF(OR(A290="",B290=""),"",IF(O290&lt;&gt;"",IFERROR(ROUND((O290-B290)*1440,0),""),IF(L290="Canceled","",IF(OR(L290="Requested",L290="Assigned",L290="In Progress",L290="Held"),IFERROR(ROUND((NOW()-B290)*1440,0),""),""))))</f>
        <v/>
      </c>
      <c r="S290" s="27">
        <f>IF(A290="","",IFERROR(VLOOKUP(C290,'Settings'!$A$11:$B$14,2,FALSE),""))</f>
        <v/>
      </c>
      <c r="T290" s="28">
        <f>IF(A290="","",IF(L290="Canceled","N/A",IF(OR(L290="",R290="",S290=""),"",IF(R290&lt;=S290,IF(L290="Completed","Met","Open - On Track"),IF(L290="Completed","Missed","Open - Overdue")))))</f>
        <v/>
      </c>
      <c r="U290" s="26" t="n"/>
      <c r="V290" s="26" t="n"/>
      <c r="W290" s="54">
        <f>IF(OR(A290="",Q290=""),"",IFERROR(ROUND(Q290/60*'Settings'!$B$4,2),""))</f>
        <v/>
      </c>
      <c r="X290" s="28">
        <f>IFERROR(IF(A290="","",IF(COUNTIF($A$6:$A$305,A290)&gt;1,"Duplicate Move ID",IF(OR(B290="",C290="",D290="",E290="",F290="",G290="",H290="",I290="",L290=""),"Missing Required Input",IF(OR(COUNTIF('Assets'!$K$5:$K$104,H290)=0,COUNTIF('Assets'!$K$5:$K$104,I290)=0),"Unknown Location",IF(H290=I290,"Origin Equals Destination",IF(AND(OR(L290="Assigned",L290="In Progress",L290="Held",L290="Completed"),OR(J290="",K290="",M290="")),"Missing Assignment Details",IF(AND(OR(L290="In Progress",L290="Held",L290="Completed"),N290=""),"Missing Start Time",IF(AND(L290="Completed",O290=""),"Missing Completion Time",IF(AND(M290&lt;&gt;"",B290&lt;&gt;"",M290&lt;B290),"Check Assigned Time",IF(AND(N290&lt;&gt;"",M290&lt;&gt;"",N290&lt;M290),"Check Start Time",IF(AND(O290&lt;&gt;"",N290&lt;&gt;"",O290&lt;N290),"Check Completion Time",IF(AND(L290="Held",OR(U290="",U290="None")),"Missing Delay Reason",IF(OR(AND(J290&lt;&gt;"",COUNTIF('Assets'!$F$5:$F$104,J290)=0),AND(K290&lt;&gt;"",COUNTIF('Assets'!$A$5:$A$104,K290)=0)),"Unknown Resource","OK")))))))))))))),"Check Formula")</f>
        <v/>
      </c>
    </row>
    <row r="291" ht="22" customHeight="1">
      <c r="A291" s="30" t="n"/>
      <c r="B291" s="55" t="n"/>
      <c r="C291" s="32" t="n"/>
      <c r="D291" s="32" t="n"/>
      <c r="E291" s="30" t="n"/>
      <c r="F291" s="32" t="n"/>
      <c r="G291" s="32" t="n"/>
      <c r="H291" s="32" t="n"/>
      <c r="I291" s="32" t="n"/>
      <c r="J291" s="32" t="n"/>
      <c r="K291" s="32" t="n"/>
      <c r="L291" s="32" t="n"/>
      <c r="M291" s="55" t="n"/>
      <c r="N291" s="55" t="n"/>
      <c r="O291" s="55" t="n"/>
      <c r="P291" s="33">
        <f>IF(OR(A291="",B291=""),"",IF(M291&lt;&gt;"",IFERROR(ROUND((M291-B291)*1440,0),""),IF(OR(L291="Requested",L291="Assigned",L291="In Progress",L291="Held"),IFERROR(ROUND((NOW()-B291)*1440,0),""),"")))</f>
        <v/>
      </c>
      <c r="Q291" s="33">
        <f>IF(OR(A291="",N291=""),"",IF(O291&lt;&gt;"",IFERROR(ROUND((O291-N291)*1440,0),""),IF(OR(L291="In Progress",L291="Held"),IFERROR(ROUND((NOW()-N291)*1440,0),""),"")))</f>
        <v/>
      </c>
      <c r="R291" s="33">
        <f>IF(OR(A291="",B291=""),"",IF(O291&lt;&gt;"",IFERROR(ROUND((O291-B291)*1440,0),""),IF(L291="Canceled","",IF(OR(L291="Requested",L291="Assigned",L291="In Progress",L291="Held"),IFERROR(ROUND((NOW()-B291)*1440,0),""),""))))</f>
        <v/>
      </c>
      <c r="S291" s="33">
        <f>IF(A291="","",IFERROR(VLOOKUP(C291,'Settings'!$A$11:$B$14,2,FALSE),""))</f>
        <v/>
      </c>
      <c r="T291" s="34">
        <f>IF(A291="","",IF(L291="Canceled","N/A",IF(OR(L291="",R291="",S291=""),"",IF(R291&lt;=S291,IF(L291="Completed","Met","Open - On Track"),IF(L291="Completed","Missed","Open - Overdue")))))</f>
        <v/>
      </c>
      <c r="U291" s="32" t="n"/>
      <c r="V291" s="32" t="n"/>
      <c r="W291" s="56">
        <f>IF(OR(A291="",Q291=""),"",IFERROR(ROUND(Q291/60*'Settings'!$B$4,2),""))</f>
        <v/>
      </c>
      <c r="X291" s="34">
        <f>IFERROR(IF(A291="","",IF(COUNTIF($A$6:$A$305,A291)&gt;1,"Duplicate Move ID",IF(OR(B291="",C291="",D291="",E291="",F291="",G291="",H291="",I291="",L291=""),"Missing Required Input",IF(OR(COUNTIF('Assets'!$K$5:$K$104,H291)=0,COUNTIF('Assets'!$K$5:$K$104,I291)=0),"Unknown Location",IF(H291=I291,"Origin Equals Destination",IF(AND(OR(L291="Assigned",L291="In Progress",L291="Held",L291="Completed"),OR(J291="",K291="",M291="")),"Missing Assignment Details",IF(AND(OR(L291="In Progress",L291="Held",L291="Completed"),N291=""),"Missing Start Time",IF(AND(L291="Completed",O291=""),"Missing Completion Time",IF(AND(M291&lt;&gt;"",B291&lt;&gt;"",M291&lt;B291),"Check Assigned Time",IF(AND(N291&lt;&gt;"",M291&lt;&gt;"",N291&lt;M291),"Check Start Time",IF(AND(O291&lt;&gt;"",N291&lt;&gt;"",O291&lt;N291),"Check Completion Time",IF(AND(L291="Held",OR(U291="",U291="None")),"Missing Delay Reason",IF(OR(AND(J291&lt;&gt;"",COUNTIF('Assets'!$F$5:$F$104,J291)=0),AND(K291&lt;&gt;"",COUNTIF('Assets'!$A$5:$A$104,K291)=0)),"Unknown Resource","OK")))))))))))))),"Check Formula")</f>
        <v/>
      </c>
    </row>
    <row r="292" ht="22" customHeight="1">
      <c r="A292" s="24" t="n"/>
      <c r="B292" s="53" t="n"/>
      <c r="C292" s="26" t="n"/>
      <c r="D292" s="26" t="n"/>
      <c r="E292" s="24" t="n"/>
      <c r="F292" s="26" t="n"/>
      <c r="G292" s="26" t="n"/>
      <c r="H292" s="26" t="n"/>
      <c r="I292" s="26" t="n"/>
      <c r="J292" s="26" t="n"/>
      <c r="K292" s="26" t="n"/>
      <c r="L292" s="26" t="n"/>
      <c r="M292" s="53" t="n"/>
      <c r="N292" s="53" t="n"/>
      <c r="O292" s="53" t="n"/>
      <c r="P292" s="27">
        <f>IF(OR(A292="",B292=""),"",IF(M292&lt;&gt;"",IFERROR(ROUND((M292-B292)*1440,0),""),IF(OR(L292="Requested",L292="Assigned",L292="In Progress",L292="Held"),IFERROR(ROUND((NOW()-B292)*1440,0),""),"")))</f>
        <v/>
      </c>
      <c r="Q292" s="27">
        <f>IF(OR(A292="",N292=""),"",IF(O292&lt;&gt;"",IFERROR(ROUND((O292-N292)*1440,0),""),IF(OR(L292="In Progress",L292="Held"),IFERROR(ROUND((NOW()-N292)*1440,0),""),"")))</f>
        <v/>
      </c>
      <c r="R292" s="27">
        <f>IF(OR(A292="",B292=""),"",IF(O292&lt;&gt;"",IFERROR(ROUND((O292-B292)*1440,0),""),IF(L292="Canceled","",IF(OR(L292="Requested",L292="Assigned",L292="In Progress",L292="Held"),IFERROR(ROUND((NOW()-B292)*1440,0),""),""))))</f>
        <v/>
      </c>
      <c r="S292" s="27">
        <f>IF(A292="","",IFERROR(VLOOKUP(C292,'Settings'!$A$11:$B$14,2,FALSE),""))</f>
        <v/>
      </c>
      <c r="T292" s="28">
        <f>IF(A292="","",IF(L292="Canceled","N/A",IF(OR(L292="",R292="",S292=""),"",IF(R292&lt;=S292,IF(L292="Completed","Met","Open - On Track"),IF(L292="Completed","Missed","Open - Overdue")))))</f>
        <v/>
      </c>
      <c r="U292" s="26" t="n"/>
      <c r="V292" s="26" t="n"/>
      <c r="W292" s="54">
        <f>IF(OR(A292="",Q292=""),"",IFERROR(ROUND(Q292/60*'Settings'!$B$4,2),""))</f>
        <v/>
      </c>
      <c r="X292" s="28">
        <f>IFERROR(IF(A292="","",IF(COUNTIF($A$6:$A$305,A292)&gt;1,"Duplicate Move ID",IF(OR(B292="",C292="",D292="",E292="",F292="",G292="",H292="",I292="",L292=""),"Missing Required Input",IF(OR(COUNTIF('Assets'!$K$5:$K$104,H292)=0,COUNTIF('Assets'!$K$5:$K$104,I292)=0),"Unknown Location",IF(H292=I292,"Origin Equals Destination",IF(AND(OR(L292="Assigned",L292="In Progress",L292="Held",L292="Completed"),OR(J292="",K292="",M292="")),"Missing Assignment Details",IF(AND(OR(L292="In Progress",L292="Held",L292="Completed"),N292=""),"Missing Start Time",IF(AND(L292="Completed",O292=""),"Missing Completion Time",IF(AND(M292&lt;&gt;"",B292&lt;&gt;"",M292&lt;B292),"Check Assigned Time",IF(AND(N292&lt;&gt;"",M292&lt;&gt;"",N292&lt;M292),"Check Start Time",IF(AND(O292&lt;&gt;"",N292&lt;&gt;"",O292&lt;N292),"Check Completion Time",IF(AND(L292="Held",OR(U292="",U292="None")),"Missing Delay Reason",IF(OR(AND(J292&lt;&gt;"",COUNTIF('Assets'!$F$5:$F$104,J292)=0),AND(K292&lt;&gt;"",COUNTIF('Assets'!$A$5:$A$104,K292)=0)),"Unknown Resource","OK")))))))))))))),"Check Formula")</f>
        <v/>
      </c>
    </row>
    <row r="293" ht="22" customHeight="1">
      <c r="A293" s="30" t="n"/>
      <c r="B293" s="55" t="n"/>
      <c r="C293" s="32" t="n"/>
      <c r="D293" s="32" t="n"/>
      <c r="E293" s="30" t="n"/>
      <c r="F293" s="32" t="n"/>
      <c r="G293" s="32" t="n"/>
      <c r="H293" s="32" t="n"/>
      <c r="I293" s="32" t="n"/>
      <c r="J293" s="32" t="n"/>
      <c r="K293" s="32" t="n"/>
      <c r="L293" s="32" t="n"/>
      <c r="M293" s="55" t="n"/>
      <c r="N293" s="55" t="n"/>
      <c r="O293" s="55" t="n"/>
      <c r="P293" s="33">
        <f>IF(OR(A293="",B293=""),"",IF(M293&lt;&gt;"",IFERROR(ROUND((M293-B293)*1440,0),""),IF(OR(L293="Requested",L293="Assigned",L293="In Progress",L293="Held"),IFERROR(ROUND((NOW()-B293)*1440,0),""),"")))</f>
        <v/>
      </c>
      <c r="Q293" s="33">
        <f>IF(OR(A293="",N293=""),"",IF(O293&lt;&gt;"",IFERROR(ROUND((O293-N293)*1440,0),""),IF(OR(L293="In Progress",L293="Held"),IFERROR(ROUND((NOW()-N293)*1440,0),""),"")))</f>
        <v/>
      </c>
      <c r="R293" s="33">
        <f>IF(OR(A293="",B293=""),"",IF(O293&lt;&gt;"",IFERROR(ROUND((O293-B293)*1440,0),""),IF(L293="Canceled","",IF(OR(L293="Requested",L293="Assigned",L293="In Progress",L293="Held"),IFERROR(ROUND((NOW()-B293)*1440,0),""),""))))</f>
        <v/>
      </c>
      <c r="S293" s="33">
        <f>IF(A293="","",IFERROR(VLOOKUP(C293,'Settings'!$A$11:$B$14,2,FALSE),""))</f>
        <v/>
      </c>
      <c r="T293" s="34">
        <f>IF(A293="","",IF(L293="Canceled","N/A",IF(OR(L293="",R293="",S293=""),"",IF(R293&lt;=S293,IF(L293="Completed","Met","Open - On Track"),IF(L293="Completed","Missed","Open - Overdue")))))</f>
        <v/>
      </c>
      <c r="U293" s="32" t="n"/>
      <c r="V293" s="32" t="n"/>
      <c r="W293" s="56">
        <f>IF(OR(A293="",Q293=""),"",IFERROR(ROUND(Q293/60*'Settings'!$B$4,2),""))</f>
        <v/>
      </c>
      <c r="X293" s="34">
        <f>IFERROR(IF(A293="","",IF(COUNTIF($A$6:$A$305,A293)&gt;1,"Duplicate Move ID",IF(OR(B293="",C293="",D293="",E293="",F293="",G293="",H293="",I293="",L293=""),"Missing Required Input",IF(OR(COUNTIF('Assets'!$K$5:$K$104,H293)=0,COUNTIF('Assets'!$K$5:$K$104,I293)=0),"Unknown Location",IF(H293=I293,"Origin Equals Destination",IF(AND(OR(L293="Assigned",L293="In Progress",L293="Held",L293="Completed"),OR(J293="",K293="",M293="")),"Missing Assignment Details",IF(AND(OR(L293="In Progress",L293="Held",L293="Completed"),N293=""),"Missing Start Time",IF(AND(L293="Completed",O293=""),"Missing Completion Time",IF(AND(M293&lt;&gt;"",B293&lt;&gt;"",M293&lt;B293),"Check Assigned Time",IF(AND(N293&lt;&gt;"",M293&lt;&gt;"",N293&lt;M293),"Check Start Time",IF(AND(O293&lt;&gt;"",N293&lt;&gt;"",O293&lt;N293),"Check Completion Time",IF(AND(L293="Held",OR(U293="",U293="None")),"Missing Delay Reason",IF(OR(AND(J293&lt;&gt;"",COUNTIF('Assets'!$F$5:$F$104,J293)=0),AND(K293&lt;&gt;"",COUNTIF('Assets'!$A$5:$A$104,K293)=0)),"Unknown Resource","OK")))))))))))))),"Check Formula")</f>
        <v/>
      </c>
    </row>
    <row r="294" ht="22" customHeight="1">
      <c r="A294" s="24" t="n"/>
      <c r="B294" s="53" t="n"/>
      <c r="C294" s="26" t="n"/>
      <c r="D294" s="26" t="n"/>
      <c r="E294" s="24" t="n"/>
      <c r="F294" s="26" t="n"/>
      <c r="G294" s="26" t="n"/>
      <c r="H294" s="26" t="n"/>
      <c r="I294" s="26" t="n"/>
      <c r="J294" s="26" t="n"/>
      <c r="K294" s="26" t="n"/>
      <c r="L294" s="26" t="n"/>
      <c r="M294" s="53" t="n"/>
      <c r="N294" s="53" t="n"/>
      <c r="O294" s="53" t="n"/>
      <c r="P294" s="27">
        <f>IF(OR(A294="",B294=""),"",IF(M294&lt;&gt;"",IFERROR(ROUND((M294-B294)*1440,0),""),IF(OR(L294="Requested",L294="Assigned",L294="In Progress",L294="Held"),IFERROR(ROUND((NOW()-B294)*1440,0),""),"")))</f>
        <v/>
      </c>
      <c r="Q294" s="27">
        <f>IF(OR(A294="",N294=""),"",IF(O294&lt;&gt;"",IFERROR(ROUND((O294-N294)*1440,0),""),IF(OR(L294="In Progress",L294="Held"),IFERROR(ROUND((NOW()-N294)*1440,0),""),"")))</f>
        <v/>
      </c>
      <c r="R294" s="27">
        <f>IF(OR(A294="",B294=""),"",IF(O294&lt;&gt;"",IFERROR(ROUND((O294-B294)*1440,0),""),IF(L294="Canceled","",IF(OR(L294="Requested",L294="Assigned",L294="In Progress",L294="Held"),IFERROR(ROUND((NOW()-B294)*1440,0),""),""))))</f>
        <v/>
      </c>
      <c r="S294" s="27">
        <f>IF(A294="","",IFERROR(VLOOKUP(C294,'Settings'!$A$11:$B$14,2,FALSE),""))</f>
        <v/>
      </c>
      <c r="T294" s="28">
        <f>IF(A294="","",IF(L294="Canceled","N/A",IF(OR(L294="",R294="",S294=""),"",IF(R294&lt;=S294,IF(L294="Completed","Met","Open - On Track"),IF(L294="Completed","Missed","Open - Overdue")))))</f>
        <v/>
      </c>
      <c r="U294" s="26" t="n"/>
      <c r="V294" s="26" t="n"/>
      <c r="W294" s="54">
        <f>IF(OR(A294="",Q294=""),"",IFERROR(ROUND(Q294/60*'Settings'!$B$4,2),""))</f>
        <v/>
      </c>
      <c r="X294" s="28">
        <f>IFERROR(IF(A294="","",IF(COUNTIF($A$6:$A$305,A294)&gt;1,"Duplicate Move ID",IF(OR(B294="",C294="",D294="",E294="",F294="",G294="",H294="",I294="",L294=""),"Missing Required Input",IF(OR(COUNTIF('Assets'!$K$5:$K$104,H294)=0,COUNTIF('Assets'!$K$5:$K$104,I294)=0),"Unknown Location",IF(H294=I294,"Origin Equals Destination",IF(AND(OR(L294="Assigned",L294="In Progress",L294="Held",L294="Completed"),OR(J294="",K294="",M294="")),"Missing Assignment Details",IF(AND(OR(L294="In Progress",L294="Held",L294="Completed"),N294=""),"Missing Start Time",IF(AND(L294="Completed",O294=""),"Missing Completion Time",IF(AND(M294&lt;&gt;"",B294&lt;&gt;"",M294&lt;B294),"Check Assigned Time",IF(AND(N294&lt;&gt;"",M294&lt;&gt;"",N294&lt;M294),"Check Start Time",IF(AND(O294&lt;&gt;"",N294&lt;&gt;"",O294&lt;N294),"Check Completion Time",IF(AND(L294="Held",OR(U294="",U294="None")),"Missing Delay Reason",IF(OR(AND(J294&lt;&gt;"",COUNTIF('Assets'!$F$5:$F$104,J294)=0),AND(K294&lt;&gt;"",COUNTIF('Assets'!$A$5:$A$104,K294)=0)),"Unknown Resource","OK")))))))))))))),"Check Formula")</f>
        <v/>
      </c>
    </row>
    <row r="295" ht="22" customHeight="1">
      <c r="A295" s="30" t="n"/>
      <c r="B295" s="55" t="n"/>
      <c r="C295" s="32" t="n"/>
      <c r="D295" s="32" t="n"/>
      <c r="E295" s="30" t="n"/>
      <c r="F295" s="32" t="n"/>
      <c r="G295" s="32" t="n"/>
      <c r="H295" s="32" t="n"/>
      <c r="I295" s="32" t="n"/>
      <c r="J295" s="32" t="n"/>
      <c r="K295" s="32" t="n"/>
      <c r="L295" s="32" t="n"/>
      <c r="M295" s="55" t="n"/>
      <c r="N295" s="55" t="n"/>
      <c r="O295" s="55" t="n"/>
      <c r="P295" s="33">
        <f>IF(OR(A295="",B295=""),"",IF(M295&lt;&gt;"",IFERROR(ROUND((M295-B295)*1440,0),""),IF(OR(L295="Requested",L295="Assigned",L295="In Progress",L295="Held"),IFERROR(ROUND((NOW()-B295)*1440,0),""),"")))</f>
        <v/>
      </c>
      <c r="Q295" s="33">
        <f>IF(OR(A295="",N295=""),"",IF(O295&lt;&gt;"",IFERROR(ROUND((O295-N295)*1440,0),""),IF(OR(L295="In Progress",L295="Held"),IFERROR(ROUND((NOW()-N295)*1440,0),""),"")))</f>
        <v/>
      </c>
      <c r="R295" s="33">
        <f>IF(OR(A295="",B295=""),"",IF(O295&lt;&gt;"",IFERROR(ROUND((O295-B295)*1440,0),""),IF(L295="Canceled","",IF(OR(L295="Requested",L295="Assigned",L295="In Progress",L295="Held"),IFERROR(ROUND((NOW()-B295)*1440,0),""),""))))</f>
        <v/>
      </c>
      <c r="S295" s="33">
        <f>IF(A295="","",IFERROR(VLOOKUP(C295,'Settings'!$A$11:$B$14,2,FALSE),""))</f>
        <v/>
      </c>
      <c r="T295" s="34">
        <f>IF(A295="","",IF(L295="Canceled","N/A",IF(OR(L295="",R295="",S295=""),"",IF(R295&lt;=S295,IF(L295="Completed","Met","Open - On Track"),IF(L295="Completed","Missed","Open - Overdue")))))</f>
        <v/>
      </c>
      <c r="U295" s="32" t="n"/>
      <c r="V295" s="32" t="n"/>
      <c r="W295" s="56">
        <f>IF(OR(A295="",Q295=""),"",IFERROR(ROUND(Q295/60*'Settings'!$B$4,2),""))</f>
        <v/>
      </c>
      <c r="X295" s="34">
        <f>IFERROR(IF(A295="","",IF(COUNTIF($A$6:$A$305,A295)&gt;1,"Duplicate Move ID",IF(OR(B295="",C295="",D295="",E295="",F295="",G295="",H295="",I295="",L295=""),"Missing Required Input",IF(OR(COUNTIF('Assets'!$K$5:$K$104,H295)=0,COUNTIF('Assets'!$K$5:$K$104,I295)=0),"Unknown Location",IF(H295=I295,"Origin Equals Destination",IF(AND(OR(L295="Assigned",L295="In Progress",L295="Held",L295="Completed"),OR(J295="",K295="",M295="")),"Missing Assignment Details",IF(AND(OR(L295="In Progress",L295="Held",L295="Completed"),N295=""),"Missing Start Time",IF(AND(L295="Completed",O295=""),"Missing Completion Time",IF(AND(M295&lt;&gt;"",B295&lt;&gt;"",M295&lt;B295),"Check Assigned Time",IF(AND(N295&lt;&gt;"",M295&lt;&gt;"",N295&lt;M295),"Check Start Time",IF(AND(O295&lt;&gt;"",N295&lt;&gt;"",O295&lt;N295),"Check Completion Time",IF(AND(L295="Held",OR(U295="",U295="None")),"Missing Delay Reason",IF(OR(AND(J295&lt;&gt;"",COUNTIF('Assets'!$F$5:$F$104,J295)=0),AND(K295&lt;&gt;"",COUNTIF('Assets'!$A$5:$A$104,K295)=0)),"Unknown Resource","OK")))))))))))))),"Check Formula")</f>
        <v/>
      </c>
    </row>
    <row r="296" ht="22" customHeight="1">
      <c r="A296" s="24" t="n"/>
      <c r="B296" s="53" t="n"/>
      <c r="C296" s="26" t="n"/>
      <c r="D296" s="26" t="n"/>
      <c r="E296" s="24" t="n"/>
      <c r="F296" s="26" t="n"/>
      <c r="G296" s="26" t="n"/>
      <c r="H296" s="26" t="n"/>
      <c r="I296" s="26" t="n"/>
      <c r="J296" s="26" t="n"/>
      <c r="K296" s="26" t="n"/>
      <c r="L296" s="26" t="n"/>
      <c r="M296" s="53" t="n"/>
      <c r="N296" s="53" t="n"/>
      <c r="O296" s="53" t="n"/>
      <c r="P296" s="27">
        <f>IF(OR(A296="",B296=""),"",IF(M296&lt;&gt;"",IFERROR(ROUND((M296-B296)*1440,0),""),IF(OR(L296="Requested",L296="Assigned",L296="In Progress",L296="Held"),IFERROR(ROUND((NOW()-B296)*1440,0),""),"")))</f>
        <v/>
      </c>
      <c r="Q296" s="27">
        <f>IF(OR(A296="",N296=""),"",IF(O296&lt;&gt;"",IFERROR(ROUND((O296-N296)*1440,0),""),IF(OR(L296="In Progress",L296="Held"),IFERROR(ROUND((NOW()-N296)*1440,0),""),"")))</f>
        <v/>
      </c>
      <c r="R296" s="27">
        <f>IF(OR(A296="",B296=""),"",IF(O296&lt;&gt;"",IFERROR(ROUND((O296-B296)*1440,0),""),IF(L296="Canceled","",IF(OR(L296="Requested",L296="Assigned",L296="In Progress",L296="Held"),IFERROR(ROUND((NOW()-B296)*1440,0),""),""))))</f>
        <v/>
      </c>
      <c r="S296" s="27">
        <f>IF(A296="","",IFERROR(VLOOKUP(C296,'Settings'!$A$11:$B$14,2,FALSE),""))</f>
        <v/>
      </c>
      <c r="T296" s="28">
        <f>IF(A296="","",IF(L296="Canceled","N/A",IF(OR(L296="",R296="",S296=""),"",IF(R296&lt;=S296,IF(L296="Completed","Met","Open - On Track"),IF(L296="Completed","Missed","Open - Overdue")))))</f>
        <v/>
      </c>
      <c r="U296" s="26" t="n"/>
      <c r="V296" s="26" t="n"/>
      <c r="W296" s="54">
        <f>IF(OR(A296="",Q296=""),"",IFERROR(ROUND(Q296/60*'Settings'!$B$4,2),""))</f>
        <v/>
      </c>
      <c r="X296" s="28">
        <f>IFERROR(IF(A296="","",IF(COUNTIF($A$6:$A$305,A296)&gt;1,"Duplicate Move ID",IF(OR(B296="",C296="",D296="",E296="",F296="",G296="",H296="",I296="",L296=""),"Missing Required Input",IF(OR(COUNTIF('Assets'!$K$5:$K$104,H296)=0,COUNTIF('Assets'!$K$5:$K$104,I296)=0),"Unknown Location",IF(H296=I296,"Origin Equals Destination",IF(AND(OR(L296="Assigned",L296="In Progress",L296="Held",L296="Completed"),OR(J296="",K296="",M296="")),"Missing Assignment Details",IF(AND(OR(L296="In Progress",L296="Held",L296="Completed"),N296=""),"Missing Start Time",IF(AND(L296="Completed",O296=""),"Missing Completion Time",IF(AND(M296&lt;&gt;"",B296&lt;&gt;"",M296&lt;B296),"Check Assigned Time",IF(AND(N296&lt;&gt;"",M296&lt;&gt;"",N296&lt;M296),"Check Start Time",IF(AND(O296&lt;&gt;"",N296&lt;&gt;"",O296&lt;N296),"Check Completion Time",IF(AND(L296="Held",OR(U296="",U296="None")),"Missing Delay Reason",IF(OR(AND(J296&lt;&gt;"",COUNTIF('Assets'!$F$5:$F$104,J296)=0),AND(K296&lt;&gt;"",COUNTIF('Assets'!$A$5:$A$104,K296)=0)),"Unknown Resource","OK")))))))))))))),"Check Formula")</f>
        <v/>
      </c>
    </row>
    <row r="297" ht="22" customHeight="1">
      <c r="A297" s="30" t="n"/>
      <c r="B297" s="55" t="n"/>
      <c r="C297" s="32" t="n"/>
      <c r="D297" s="32" t="n"/>
      <c r="E297" s="30" t="n"/>
      <c r="F297" s="32" t="n"/>
      <c r="G297" s="32" t="n"/>
      <c r="H297" s="32" t="n"/>
      <c r="I297" s="32" t="n"/>
      <c r="J297" s="32" t="n"/>
      <c r="K297" s="32" t="n"/>
      <c r="L297" s="32" t="n"/>
      <c r="M297" s="55" t="n"/>
      <c r="N297" s="55" t="n"/>
      <c r="O297" s="55" t="n"/>
      <c r="P297" s="33">
        <f>IF(OR(A297="",B297=""),"",IF(M297&lt;&gt;"",IFERROR(ROUND((M297-B297)*1440,0),""),IF(OR(L297="Requested",L297="Assigned",L297="In Progress",L297="Held"),IFERROR(ROUND((NOW()-B297)*1440,0),""),"")))</f>
        <v/>
      </c>
      <c r="Q297" s="33">
        <f>IF(OR(A297="",N297=""),"",IF(O297&lt;&gt;"",IFERROR(ROUND((O297-N297)*1440,0),""),IF(OR(L297="In Progress",L297="Held"),IFERROR(ROUND((NOW()-N297)*1440,0),""),"")))</f>
        <v/>
      </c>
      <c r="R297" s="33">
        <f>IF(OR(A297="",B297=""),"",IF(O297&lt;&gt;"",IFERROR(ROUND((O297-B297)*1440,0),""),IF(L297="Canceled","",IF(OR(L297="Requested",L297="Assigned",L297="In Progress",L297="Held"),IFERROR(ROUND((NOW()-B297)*1440,0),""),""))))</f>
        <v/>
      </c>
      <c r="S297" s="33">
        <f>IF(A297="","",IFERROR(VLOOKUP(C297,'Settings'!$A$11:$B$14,2,FALSE),""))</f>
        <v/>
      </c>
      <c r="T297" s="34">
        <f>IF(A297="","",IF(L297="Canceled","N/A",IF(OR(L297="",R297="",S297=""),"",IF(R297&lt;=S297,IF(L297="Completed","Met","Open - On Track"),IF(L297="Completed","Missed","Open - Overdue")))))</f>
        <v/>
      </c>
      <c r="U297" s="32" t="n"/>
      <c r="V297" s="32" t="n"/>
      <c r="W297" s="56">
        <f>IF(OR(A297="",Q297=""),"",IFERROR(ROUND(Q297/60*'Settings'!$B$4,2),""))</f>
        <v/>
      </c>
      <c r="X297" s="34">
        <f>IFERROR(IF(A297="","",IF(COUNTIF($A$6:$A$305,A297)&gt;1,"Duplicate Move ID",IF(OR(B297="",C297="",D297="",E297="",F297="",G297="",H297="",I297="",L297=""),"Missing Required Input",IF(OR(COUNTIF('Assets'!$K$5:$K$104,H297)=0,COUNTIF('Assets'!$K$5:$K$104,I297)=0),"Unknown Location",IF(H297=I297,"Origin Equals Destination",IF(AND(OR(L297="Assigned",L297="In Progress",L297="Held",L297="Completed"),OR(J297="",K297="",M297="")),"Missing Assignment Details",IF(AND(OR(L297="In Progress",L297="Held",L297="Completed"),N297=""),"Missing Start Time",IF(AND(L297="Completed",O297=""),"Missing Completion Time",IF(AND(M297&lt;&gt;"",B297&lt;&gt;"",M297&lt;B297),"Check Assigned Time",IF(AND(N297&lt;&gt;"",M297&lt;&gt;"",N297&lt;M297),"Check Start Time",IF(AND(O297&lt;&gt;"",N297&lt;&gt;"",O297&lt;N297),"Check Completion Time",IF(AND(L297="Held",OR(U297="",U297="None")),"Missing Delay Reason",IF(OR(AND(J297&lt;&gt;"",COUNTIF('Assets'!$F$5:$F$104,J297)=0),AND(K297&lt;&gt;"",COUNTIF('Assets'!$A$5:$A$104,K297)=0)),"Unknown Resource","OK")))))))))))))),"Check Formula")</f>
        <v/>
      </c>
    </row>
    <row r="298" ht="22" customHeight="1">
      <c r="A298" s="24" t="n"/>
      <c r="B298" s="53" t="n"/>
      <c r="C298" s="26" t="n"/>
      <c r="D298" s="26" t="n"/>
      <c r="E298" s="24" t="n"/>
      <c r="F298" s="26" t="n"/>
      <c r="G298" s="26" t="n"/>
      <c r="H298" s="26" t="n"/>
      <c r="I298" s="26" t="n"/>
      <c r="J298" s="26" t="n"/>
      <c r="K298" s="26" t="n"/>
      <c r="L298" s="26" t="n"/>
      <c r="M298" s="53" t="n"/>
      <c r="N298" s="53" t="n"/>
      <c r="O298" s="53" t="n"/>
      <c r="P298" s="27">
        <f>IF(OR(A298="",B298=""),"",IF(M298&lt;&gt;"",IFERROR(ROUND((M298-B298)*1440,0),""),IF(OR(L298="Requested",L298="Assigned",L298="In Progress",L298="Held"),IFERROR(ROUND((NOW()-B298)*1440,0),""),"")))</f>
        <v/>
      </c>
      <c r="Q298" s="27">
        <f>IF(OR(A298="",N298=""),"",IF(O298&lt;&gt;"",IFERROR(ROUND((O298-N298)*1440,0),""),IF(OR(L298="In Progress",L298="Held"),IFERROR(ROUND((NOW()-N298)*1440,0),""),"")))</f>
        <v/>
      </c>
      <c r="R298" s="27">
        <f>IF(OR(A298="",B298=""),"",IF(O298&lt;&gt;"",IFERROR(ROUND((O298-B298)*1440,0),""),IF(L298="Canceled","",IF(OR(L298="Requested",L298="Assigned",L298="In Progress",L298="Held"),IFERROR(ROUND((NOW()-B298)*1440,0),""),""))))</f>
        <v/>
      </c>
      <c r="S298" s="27">
        <f>IF(A298="","",IFERROR(VLOOKUP(C298,'Settings'!$A$11:$B$14,2,FALSE),""))</f>
        <v/>
      </c>
      <c r="T298" s="28">
        <f>IF(A298="","",IF(L298="Canceled","N/A",IF(OR(L298="",R298="",S298=""),"",IF(R298&lt;=S298,IF(L298="Completed","Met","Open - On Track"),IF(L298="Completed","Missed","Open - Overdue")))))</f>
        <v/>
      </c>
      <c r="U298" s="26" t="n"/>
      <c r="V298" s="26" t="n"/>
      <c r="W298" s="54">
        <f>IF(OR(A298="",Q298=""),"",IFERROR(ROUND(Q298/60*'Settings'!$B$4,2),""))</f>
        <v/>
      </c>
      <c r="X298" s="28">
        <f>IFERROR(IF(A298="","",IF(COUNTIF($A$6:$A$305,A298)&gt;1,"Duplicate Move ID",IF(OR(B298="",C298="",D298="",E298="",F298="",G298="",H298="",I298="",L298=""),"Missing Required Input",IF(OR(COUNTIF('Assets'!$K$5:$K$104,H298)=0,COUNTIF('Assets'!$K$5:$K$104,I298)=0),"Unknown Location",IF(H298=I298,"Origin Equals Destination",IF(AND(OR(L298="Assigned",L298="In Progress",L298="Held",L298="Completed"),OR(J298="",K298="",M298="")),"Missing Assignment Details",IF(AND(OR(L298="In Progress",L298="Held",L298="Completed"),N298=""),"Missing Start Time",IF(AND(L298="Completed",O298=""),"Missing Completion Time",IF(AND(M298&lt;&gt;"",B298&lt;&gt;"",M298&lt;B298),"Check Assigned Time",IF(AND(N298&lt;&gt;"",M298&lt;&gt;"",N298&lt;M298),"Check Start Time",IF(AND(O298&lt;&gt;"",N298&lt;&gt;"",O298&lt;N298),"Check Completion Time",IF(AND(L298="Held",OR(U298="",U298="None")),"Missing Delay Reason",IF(OR(AND(J298&lt;&gt;"",COUNTIF('Assets'!$F$5:$F$104,J298)=0),AND(K298&lt;&gt;"",COUNTIF('Assets'!$A$5:$A$104,K298)=0)),"Unknown Resource","OK")))))))))))))),"Check Formula")</f>
        <v/>
      </c>
    </row>
    <row r="299" ht="22" customHeight="1">
      <c r="A299" s="30" t="n"/>
      <c r="B299" s="55" t="n"/>
      <c r="C299" s="32" t="n"/>
      <c r="D299" s="32" t="n"/>
      <c r="E299" s="30" t="n"/>
      <c r="F299" s="32" t="n"/>
      <c r="G299" s="32" t="n"/>
      <c r="H299" s="32" t="n"/>
      <c r="I299" s="32" t="n"/>
      <c r="J299" s="32" t="n"/>
      <c r="K299" s="32" t="n"/>
      <c r="L299" s="32" t="n"/>
      <c r="M299" s="55" t="n"/>
      <c r="N299" s="55" t="n"/>
      <c r="O299" s="55" t="n"/>
      <c r="P299" s="33">
        <f>IF(OR(A299="",B299=""),"",IF(M299&lt;&gt;"",IFERROR(ROUND((M299-B299)*1440,0),""),IF(OR(L299="Requested",L299="Assigned",L299="In Progress",L299="Held"),IFERROR(ROUND((NOW()-B299)*1440,0),""),"")))</f>
        <v/>
      </c>
      <c r="Q299" s="33">
        <f>IF(OR(A299="",N299=""),"",IF(O299&lt;&gt;"",IFERROR(ROUND((O299-N299)*1440,0),""),IF(OR(L299="In Progress",L299="Held"),IFERROR(ROUND((NOW()-N299)*1440,0),""),"")))</f>
        <v/>
      </c>
      <c r="R299" s="33">
        <f>IF(OR(A299="",B299=""),"",IF(O299&lt;&gt;"",IFERROR(ROUND((O299-B299)*1440,0),""),IF(L299="Canceled","",IF(OR(L299="Requested",L299="Assigned",L299="In Progress",L299="Held"),IFERROR(ROUND((NOW()-B299)*1440,0),""),""))))</f>
        <v/>
      </c>
      <c r="S299" s="33">
        <f>IF(A299="","",IFERROR(VLOOKUP(C299,'Settings'!$A$11:$B$14,2,FALSE),""))</f>
        <v/>
      </c>
      <c r="T299" s="34">
        <f>IF(A299="","",IF(L299="Canceled","N/A",IF(OR(L299="",R299="",S299=""),"",IF(R299&lt;=S299,IF(L299="Completed","Met","Open - On Track"),IF(L299="Completed","Missed","Open - Overdue")))))</f>
        <v/>
      </c>
      <c r="U299" s="32" t="n"/>
      <c r="V299" s="32" t="n"/>
      <c r="W299" s="56">
        <f>IF(OR(A299="",Q299=""),"",IFERROR(ROUND(Q299/60*'Settings'!$B$4,2),""))</f>
        <v/>
      </c>
      <c r="X299" s="34">
        <f>IFERROR(IF(A299="","",IF(COUNTIF($A$6:$A$305,A299)&gt;1,"Duplicate Move ID",IF(OR(B299="",C299="",D299="",E299="",F299="",G299="",H299="",I299="",L299=""),"Missing Required Input",IF(OR(COUNTIF('Assets'!$K$5:$K$104,H299)=0,COUNTIF('Assets'!$K$5:$K$104,I299)=0),"Unknown Location",IF(H299=I299,"Origin Equals Destination",IF(AND(OR(L299="Assigned",L299="In Progress",L299="Held",L299="Completed"),OR(J299="",K299="",M299="")),"Missing Assignment Details",IF(AND(OR(L299="In Progress",L299="Held",L299="Completed"),N299=""),"Missing Start Time",IF(AND(L299="Completed",O299=""),"Missing Completion Time",IF(AND(M299&lt;&gt;"",B299&lt;&gt;"",M299&lt;B299),"Check Assigned Time",IF(AND(N299&lt;&gt;"",M299&lt;&gt;"",N299&lt;M299),"Check Start Time",IF(AND(O299&lt;&gt;"",N299&lt;&gt;"",O299&lt;N299),"Check Completion Time",IF(AND(L299="Held",OR(U299="",U299="None")),"Missing Delay Reason",IF(OR(AND(J299&lt;&gt;"",COUNTIF('Assets'!$F$5:$F$104,J299)=0),AND(K299&lt;&gt;"",COUNTIF('Assets'!$A$5:$A$104,K299)=0)),"Unknown Resource","OK")))))))))))))),"Check Formula")</f>
        <v/>
      </c>
    </row>
    <row r="300" ht="22" customHeight="1">
      <c r="A300" s="24" t="n"/>
      <c r="B300" s="53" t="n"/>
      <c r="C300" s="26" t="n"/>
      <c r="D300" s="26" t="n"/>
      <c r="E300" s="24" t="n"/>
      <c r="F300" s="26" t="n"/>
      <c r="G300" s="26" t="n"/>
      <c r="H300" s="26" t="n"/>
      <c r="I300" s="26" t="n"/>
      <c r="J300" s="26" t="n"/>
      <c r="K300" s="26" t="n"/>
      <c r="L300" s="26" t="n"/>
      <c r="M300" s="53" t="n"/>
      <c r="N300" s="53" t="n"/>
      <c r="O300" s="53" t="n"/>
      <c r="P300" s="27">
        <f>IF(OR(A300="",B300=""),"",IF(M300&lt;&gt;"",IFERROR(ROUND((M300-B300)*1440,0),""),IF(OR(L300="Requested",L300="Assigned",L300="In Progress",L300="Held"),IFERROR(ROUND((NOW()-B300)*1440,0),""),"")))</f>
        <v/>
      </c>
      <c r="Q300" s="27">
        <f>IF(OR(A300="",N300=""),"",IF(O300&lt;&gt;"",IFERROR(ROUND((O300-N300)*1440,0),""),IF(OR(L300="In Progress",L300="Held"),IFERROR(ROUND((NOW()-N300)*1440,0),""),"")))</f>
        <v/>
      </c>
      <c r="R300" s="27">
        <f>IF(OR(A300="",B300=""),"",IF(O300&lt;&gt;"",IFERROR(ROUND((O300-B300)*1440,0),""),IF(L300="Canceled","",IF(OR(L300="Requested",L300="Assigned",L300="In Progress",L300="Held"),IFERROR(ROUND((NOW()-B300)*1440,0),""),""))))</f>
        <v/>
      </c>
      <c r="S300" s="27">
        <f>IF(A300="","",IFERROR(VLOOKUP(C300,'Settings'!$A$11:$B$14,2,FALSE),""))</f>
        <v/>
      </c>
      <c r="T300" s="28">
        <f>IF(A300="","",IF(L300="Canceled","N/A",IF(OR(L300="",R300="",S300=""),"",IF(R300&lt;=S300,IF(L300="Completed","Met","Open - On Track"),IF(L300="Completed","Missed","Open - Overdue")))))</f>
        <v/>
      </c>
      <c r="U300" s="26" t="n"/>
      <c r="V300" s="26" t="n"/>
      <c r="W300" s="54">
        <f>IF(OR(A300="",Q300=""),"",IFERROR(ROUND(Q300/60*'Settings'!$B$4,2),""))</f>
        <v/>
      </c>
      <c r="X300" s="28">
        <f>IFERROR(IF(A300="","",IF(COUNTIF($A$6:$A$305,A300)&gt;1,"Duplicate Move ID",IF(OR(B300="",C300="",D300="",E300="",F300="",G300="",H300="",I300="",L300=""),"Missing Required Input",IF(OR(COUNTIF('Assets'!$K$5:$K$104,H300)=0,COUNTIF('Assets'!$K$5:$K$104,I300)=0),"Unknown Location",IF(H300=I300,"Origin Equals Destination",IF(AND(OR(L300="Assigned",L300="In Progress",L300="Held",L300="Completed"),OR(J300="",K300="",M300="")),"Missing Assignment Details",IF(AND(OR(L300="In Progress",L300="Held",L300="Completed"),N300=""),"Missing Start Time",IF(AND(L300="Completed",O300=""),"Missing Completion Time",IF(AND(M300&lt;&gt;"",B300&lt;&gt;"",M300&lt;B300),"Check Assigned Time",IF(AND(N300&lt;&gt;"",M300&lt;&gt;"",N300&lt;M300),"Check Start Time",IF(AND(O300&lt;&gt;"",N300&lt;&gt;"",O300&lt;N300),"Check Completion Time",IF(AND(L300="Held",OR(U300="",U300="None")),"Missing Delay Reason",IF(OR(AND(J300&lt;&gt;"",COUNTIF('Assets'!$F$5:$F$104,J300)=0),AND(K300&lt;&gt;"",COUNTIF('Assets'!$A$5:$A$104,K300)=0)),"Unknown Resource","OK")))))))))))))),"Check Formula")</f>
        <v/>
      </c>
    </row>
    <row r="301" ht="22" customHeight="1">
      <c r="A301" s="30" t="n"/>
      <c r="B301" s="55" t="n"/>
      <c r="C301" s="32" t="n"/>
      <c r="D301" s="32" t="n"/>
      <c r="E301" s="30" t="n"/>
      <c r="F301" s="32" t="n"/>
      <c r="G301" s="32" t="n"/>
      <c r="H301" s="32" t="n"/>
      <c r="I301" s="32" t="n"/>
      <c r="J301" s="32" t="n"/>
      <c r="K301" s="32" t="n"/>
      <c r="L301" s="32" t="n"/>
      <c r="M301" s="55" t="n"/>
      <c r="N301" s="55" t="n"/>
      <c r="O301" s="55" t="n"/>
      <c r="P301" s="33">
        <f>IF(OR(A301="",B301=""),"",IF(M301&lt;&gt;"",IFERROR(ROUND((M301-B301)*1440,0),""),IF(OR(L301="Requested",L301="Assigned",L301="In Progress",L301="Held"),IFERROR(ROUND((NOW()-B301)*1440,0),""),"")))</f>
        <v/>
      </c>
      <c r="Q301" s="33">
        <f>IF(OR(A301="",N301=""),"",IF(O301&lt;&gt;"",IFERROR(ROUND((O301-N301)*1440,0),""),IF(OR(L301="In Progress",L301="Held"),IFERROR(ROUND((NOW()-N301)*1440,0),""),"")))</f>
        <v/>
      </c>
      <c r="R301" s="33">
        <f>IF(OR(A301="",B301=""),"",IF(O301&lt;&gt;"",IFERROR(ROUND((O301-B301)*1440,0),""),IF(L301="Canceled","",IF(OR(L301="Requested",L301="Assigned",L301="In Progress",L301="Held"),IFERROR(ROUND((NOW()-B301)*1440,0),""),""))))</f>
        <v/>
      </c>
      <c r="S301" s="33">
        <f>IF(A301="","",IFERROR(VLOOKUP(C301,'Settings'!$A$11:$B$14,2,FALSE),""))</f>
        <v/>
      </c>
      <c r="T301" s="34">
        <f>IF(A301="","",IF(L301="Canceled","N/A",IF(OR(L301="",R301="",S301=""),"",IF(R301&lt;=S301,IF(L301="Completed","Met","Open - On Track"),IF(L301="Completed","Missed","Open - Overdue")))))</f>
        <v/>
      </c>
      <c r="U301" s="32" t="n"/>
      <c r="V301" s="32" t="n"/>
      <c r="W301" s="56">
        <f>IF(OR(A301="",Q301=""),"",IFERROR(ROUND(Q301/60*'Settings'!$B$4,2),""))</f>
        <v/>
      </c>
      <c r="X301" s="34">
        <f>IFERROR(IF(A301="","",IF(COUNTIF($A$6:$A$305,A301)&gt;1,"Duplicate Move ID",IF(OR(B301="",C301="",D301="",E301="",F301="",G301="",H301="",I301="",L301=""),"Missing Required Input",IF(OR(COUNTIF('Assets'!$K$5:$K$104,H301)=0,COUNTIF('Assets'!$K$5:$K$104,I301)=0),"Unknown Location",IF(H301=I301,"Origin Equals Destination",IF(AND(OR(L301="Assigned",L301="In Progress",L301="Held",L301="Completed"),OR(J301="",K301="",M301="")),"Missing Assignment Details",IF(AND(OR(L301="In Progress",L301="Held",L301="Completed"),N301=""),"Missing Start Time",IF(AND(L301="Completed",O301=""),"Missing Completion Time",IF(AND(M301&lt;&gt;"",B301&lt;&gt;"",M301&lt;B301),"Check Assigned Time",IF(AND(N301&lt;&gt;"",M301&lt;&gt;"",N301&lt;M301),"Check Start Time",IF(AND(O301&lt;&gt;"",N301&lt;&gt;"",O301&lt;N301),"Check Completion Time",IF(AND(L301="Held",OR(U301="",U301="None")),"Missing Delay Reason",IF(OR(AND(J301&lt;&gt;"",COUNTIF('Assets'!$F$5:$F$104,J301)=0),AND(K301&lt;&gt;"",COUNTIF('Assets'!$A$5:$A$104,K301)=0)),"Unknown Resource","OK")))))))))))))),"Check Formula")</f>
        <v/>
      </c>
    </row>
    <row r="302" ht="22" customHeight="1">
      <c r="A302" s="24" t="n"/>
      <c r="B302" s="53" t="n"/>
      <c r="C302" s="26" t="n"/>
      <c r="D302" s="26" t="n"/>
      <c r="E302" s="24" t="n"/>
      <c r="F302" s="26" t="n"/>
      <c r="G302" s="26" t="n"/>
      <c r="H302" s="26" t="n"/>
      <c r="I302" s="26" t="n"/>
      <c r="J302" s="26" t="n"/>
      <c r="K302" s="26" t="n"/>
      <c r="L302" s="26" t="n"/>
      <c r="M302" s="53" t="n"/>
      <c r="N302" s="53" t="n"/>
      <c r="O302" s="53" t="n"/>
      <c r="P302" s="27">
        <f>IF(OR(A302="",B302=""),"",IF(M302&lt;&gt;"",IFERROR(ROUND((M302-B302)*1440,0),""),IF(OR(L302="Requested",L302="Assigned",L302="In Progress",L302="Held"),IFERROR(ROUND((NOW()-B302)*1440,0),""),"")))</f>
        <v/>
      </c>
      <c r="Q302" s="27">
        <f>IF(OR(A302="",N302=""),"",IF(O302&lt;&gt;"",IFERROR(ROUND((O302-N302)*1440,0),""),IF(OR(L302="In Progress",L302="Held"),IFERROR(ROUND((NOW()-N302)*1440,0),""),"")))</f>
        <v/>
      </c>
      <c r="R302" s="27">
        <f>IF(OR(A302="",B302=""),"",IF(O302&lt;&gt;"",IFERROR(ROUND((O302-B302)*1440,0),""),IF(L302="Canceled","",IF(OR(L302="Requested",L302="Assigned",L302="In Progress",L302="Held"),IFERROR(ROUND((NOW()-B302)*1440,0),""),""))))</f>
        <v/>
      </c>
      <c r="S302" s="27">
        <f>IF(A302="","",IFERROR(VLOOKUP(C302,'Settings'!$A$11:$B$14,2,FALSE),""))</f>
        <v/>
      </c>
      <c r="T302" s="28">
        <f>IF(A302="","",IF(L302="Canceled","N/A",IF(OR(L302="",R302="",S302=""),"",IF(R302&lt;=S302,IF(L302="Completed","Met","Open - On Track"),IF(L302="Completed","Missed","Open - Overdue")))))</f>
        <v/>
      </c>
      <c r="U302" s="26" t="n"/>
      <c r="V302" s="26" t="n"/>
      <c r="W302" s="54">
        <f>IF(OR(A302="",Q302=""),"",IFERROR(ROUND(Q302/60*'Settings'!$B$4,2),""))</f>
        <v/>
      </c>
      <c r="X302" s="28">
        <f>IFERROR(IF(A302="","",IF(COUNTIF($A$6:$A$305,A302)&gt;1,"Duplicate Move ID",IF(OR(B302="",C302="",D302="",E302="",F302="",G302="",H302="",I302="",L302=""),"Missing Required Input",IF(OR(COUNTIF('Assets'!$K$5:$K$104,H302)=0,COUNTIF('Assets'!$K$5:$K$104,I302)=0),"Unknown Location",IF(H302=I302,"Origin Equals Destination",IF(AND(OR(L302="Assigned",L302="In Progress",L302="Held",L302="Completed"),OR(J302="",K302="",M302="")),"Missing Assignment Details",IF(AND(OR(L302="In Progress",L302="Held",L302="Completed"),N302=""),"Missing Start Time",IF(AND(L302="Completed",O302=""),"Missing Completion Time",IF(AND(M302&lt;&gt;"",B302&lt;&gt;"",M302&lt;B302),"Check Assigned Time",IF(AND(N302&lt;&gt;"",M302&lt;&gt;"",N302&lt;M302),"Check Start Time",IF(AND(O302&lt;&gt;"",N302&lt;&gt;"",O302&lt;N302),"Check Completion Time",IF(AND(L302="Held",OR(U302="",U302="None")),"Missing Delay Reason",IF(OR(AND(J302&lt;&gt;"",COUNTIF('Assets'!$F$5:$F$104,J302)=0),AND(K302&lt;&gt;"",COUNTIF('Assets'!$A$5:$A$104,K302)=0)),"Unknown Resource","OK")))))))))))))),"Check Formula")</f>
        <v/>
      </c>
    </row>
    <row r="303" ht="22" customHeight="1">
      <c r="A303" s="30" t="n"/>
      <c r="B303" s="55" t="n"/>
      <c r="C303" s="32" t="n"/>
      <c r="D303" s="32" t="n"/>
      <c r="E303" s="30" t="n"/>
      <c r="F303" s="32" t="n"/>
      <c r="G303" s="32" t="n"/>
      <c r="H303" s="32" t="n"/>
      <c r="I303" s="32" t="n"/>
      <c r="J303" s="32" t="n"/>
      <c r="K303" s="32" t="n"/>
      <c r="L303" s="32" t="n"/>
      <c r="M303" s="55" t="n"/>
      <c r="N303" s="55" t="n"/>
      <c r="O303" s="55" t="n"/>
      <c r="P303" s="33">
        <f>IF(OR(A303="",B303=""),"",IF(M303&lt;&gt;"",IFERROR(ROUND((M303-B303)*1440,0),""),IF(OR(L303="Requested",L303="Assigned",L303="In Progress",L303="Held"),IFERROR(ROUND((NOW()-B303)*1440,0),""),"")))</f>
        <v/>
      </c>
      <c r="Q303" s="33">
        <f>IF(OR(A303="",N303=""),"",IF(O303&lt;&gt;"",IFERROR(ROUND((O303-N303)*1440,0),""),IF(OR(L303="In Progress",L303="Held"),IFERROR(ROUND((NOW()-N303)*1440,0),""),"")))</f>
        <v/>
      </c>
      <c r="R303" s="33">
        <f>IF(OR(A303="",B303=""),"",IF(O303&lt;&gt;"",IFERROR(ROUND((O303-B303)*1440,0),""),IF(L303="Canceled","",IF(OR(L303="Requested",L303="Assigned",L303="In Progress",L303="Held"),IFERROR(ROUND((NOW()-B303)*1440,0),""),""))))</f>
        <v/>
      </c>
      <c r="S303" s="33">
        <f>IF(A303="","",IFERROR(VLOOKUP(C303,'Settings'!$A$11:$B$14,2,FALSE),""))</f>
        <v/>
      </c>
      <c r="T303" s="34">
        <f>IF(A303="","",IF(L303="Canceled","N/A",IF(OR(L303="",R303="",S303=""),"",IF(R303&lt;=S303,IF(L303="Completed","Met","Open - On Track"),IF(L303="Completed","Missed","Open - Overdue")))))</f>
        <v/>
      </c>
      <c r="U303" s="32" t="n"/>
      <c r="V303" s="32" t="n"/>
      <c r="W303" s="56">
        <f>IF(OR(A303="",Q303=""),"",IFERROR(ROUND(Q303/60*'Settings'!$B$4,2),""))</f>
        <v/>
      </c>
      <c r="X303" s="34">
        <f>IFERROR(IF(A303="","",IF(COUNTIF($A$6:$A$305,A303)&gt;1,"Duplicate Move ID",IF(OR(B303="",C303="",D303="",E303="",F303="",G303="",H303="",I303="",L303=""),"Missing Required Input",IF(OR(COUNTIF('Assets'!$K$5:$K$104,H303)=0,COUNTIF('Assets'!$K$5:$K$104,I303)=0),"Unknown Location",IF(H303=I303,"Origin Equals Destination",IF(AND(OR(L303="Assigned",L303="In Progress",L303="Held",L303="Completed"),OR(J303="",K303="",M303="")),"Missing Assignment Details",IF(AND(OR(L303="In Progress",L303="Held",L303="Completed"),N303=""),"Missing Start Time",IF(AND(L303="Completed",O303=""),"Missing Completion Time",IF(AND(M303&lt;&gt;"",B303&lt;&gt;"",M303&lt;B303),"Check Assigned Time",IF(AND(N303&lt;&gt;"",M303&lt;&gt;"",N303&lt;M303),"Check Start Time",IF(AND(O303&lt;&gt;"",N303&lt;&gt;"",O303&lt;N303),"Check Completion Time",IF(AND(L303="Held",OR(U303="",U303="None")),"Missing Delay Reason",IF(OR(AND(J303&lt;&gt;"",COUNTIF('Assets'!$F$5:$F$104,J303)=0),AND(K303&lt;&gt;"",COUNTIF('Assets'!$A$5:$A$104,K303)=0)),"Unknown Resource","OK")))))))))))))),"Check Formula")</f>
        <v/>
      </c>
    </row>
    <row r="304" ht="22" customHeight="1">
      <c r="A304" s="24" t="n"/>
      <c r="B304" s="53" t="n"/>
      <c r="C304" s="26" t="n"/>
      <c r="D304" s="26" t="n"/>
      <c r="E304" s="24" t="n"/>
      <c r="F304" s="26" t="n"/>
      <c r="G304" s="26" t="n"/>
      <c r="H304" s="26" t="n"/>
      <c r="I304" s="26" t="n"/>
      <c r="J304" s="26" t="n"/>
      <c r="K304" s="26" t="n"/>
      <c r="L304" s="26" t="n"/>
      <c r="M304" s="53" t="n"/>
      <c r="N304" s="53" t="n"/>
      <c r="O304" s="53" t="n"/>
      <c r="P304" s="27">
        <f>IF(OR(A304="",B304=""),"",IF(M304&lt;&gt;"",IFERROR(ROUND((M304-B304)*1440,0),""),IF(OR(L304="Requested",L304="Assigned",L304="In Progress",L304="Held"),IFERROR(ROUND((NOW()-B304)*1440,0),""),"")))</f>
        <v/>
      </c>
      <c r="Q304" s="27">
        <f>IF(OR(A304="",N304=""),"",IF(O304&lt;&gt;"",IFERROR(ROUND((O304-N304)*1440,0),""),IF(OR(L304="In Progress",L304="Held"),IFERROR(ROUND((NOW()-N304)*1440,0),""),"")))</f>
        <v/>
      </c>
      <c r="R304" s="27">
        <f>IF(OR(A304="",B304=""),"",IF(O304&lt;&gt;"",IFERROR(ROUND((O304-B304)*1440,0),""),IF(L304="Canceled","",IF(OR(L304="Requested",L304="Assigned",L304="In Progress",L304="Held"),IFERROR(ROUND((NOW()-B304)*1440,0),""),""))))</f>
        <v/>
      </c>
      <c r="S304" s="27">
        <f>IF(A304="","",IFERROR(VLOOKUP(C304,'Settings'!$A$11:$B$14,2,FALSE),""))</f>
        <v/>
      </c>
      <c r="T304" s="28">
        <f>IF(A304="","",IF(L304="Canceled","N/A",IF(OR(L304="",R304="",S304=""),"",IF(R304&lt;=S304,IF(L304="Completed","Met","Open - On Track"),IF(L304="Completed","Missed","Open - Overdue")))))</f>
        <v/>
      </c>
      <c r="U304" s="26" t="n"/>
      <c r="V304" s="26" t="n"/>
      <c r="W304" s="54">
        <f>IF(OR(A304="",Q304=""),"",IFERROR(ROUND(Q304/60*'Settings'!$B$4,2),""))</f>
        <v/>
      </c>
      <c r="X304" s="28">
        <f>IFERROR(IF(A304="","",IF(COUNTIF($A$6:$A$305,A304)&gt;1,"Duplicate Move ID",IF(OR(B304="",C304="",D304="",E304="",F304="",G304="",H304="",I304="",L304=""),"Missing Required Input",IF(OR(COUNTIF('Assets'!$K$5:$K$104,H304)=0,COUNTIF('Assets'!$K$5:$K$104,I304)=0),"Unknown Location",IF(H304=I304,"Origin Equals Destination",IF(AND(OR(L304="Assigned",L304="In Progress",L304="Held",L304="Completed"),OR(J304="",K304="",M304="")),"Missing Assignment Details",IF(AND(OR(L304="In Progress",L304="Held",L304="Completed"),N304=""),"Missing Start Time",IF(AND(L304="Completed",O304=""),"Missing Completion Time",IF(AND(M304&lt;&gt;"",B304&lt;&gt;"",M304&lt;B304),"Check Assigned Time",IF(AND(N304&lt;&gt;"",M304&lt;&gt;"",N304&lt;M304),"Check Start Time",IF(AND(O304&lt;&gt;"",N304&lt;&gt;"",O304&lt;N304),"Check Completion Time",IF(AND(L304="Held",OR(U304="",U304="None")),"Missing Delay Reason",IF(OR(AND(J304&lt;&gt;"",COUNTIF('Assets'!$F$5:$F$104,J304)=0),AND(K304&lt;&gt;"",COUNTIF('Assets'!$A$5:$A$104,K304)=0)),"Unknown Resource","OK")))))))))))))),"Check Formula")</f>
        <v/>
      </c>
    </row>
    <row r="305" ht="22" customHeight="1">
      <c r="A305" s="30" t="n"/>
      <c r="B305" s="55" t="n"/>
      <c r="C305" s="32" t="n"/>
      <c r="D305" s="32" t="n"/>
      <c r="E305" s="30" t="n"/>
      <c r="F305" s="32" t="n"/>
      <c r="G305" s="32" t="n"/>
      <c r="H305" s="32" t="n"/>
      <c r="I305" s="32" t="n"/>
      <c r="J305" s="32" t="n"/>
      <c r="K305" s="32" t="n"/>
      <c r="L305" s="32" t="n"/>
      <c r="M305" s="55" t="n"/>
      <c r="N305" s="55" t="n"/>
      <c r="O305" s="55" t="n"/>
      <c r="P305" s="33">
        <f>IF(OR(A305="",B305=""),"",IF(M305&lt;&gt;"",IFERROR(ROUND((M305-B305)*1440,0),""),IF(OR(L305="Requested",L305="Assigned",L305="In Progress",L305="Held"),IFERROR(ROUND((NOW()-B305)*1440,0),""),"")))</f>
        <v/>
      </c>
      <c r="Q305" s="33">
        <f>IF(OR(A305="",N305=""),"",IF(O305&lt;&gt;"",IFERROR(ROUND((O305-N305)*1440,0),""),IF(OR(L305="In Progress",L305="Held"),IFERROR(ROUND((NOW()-N305)*1440,0),""),"")))</f>
        <v/>
      </c>
      <c r="R305" s="33">
        <f>IF(OR(A305="",B305=""),"",IF(O305&lt;&gt;"",IFERROR(ROUND((O305-B305)*1440,0),""),IF(L305="Canceled","",IF(OR(L305="Requested",L305="Assigned",L305="In Progress",L305="Held"),IFERROR(ROUND((NOW()-B305)*1440,0),""),""))))</f>
        <v/>
      </c>
      <c r="S305" s="33">
        <f>IF(A305="","",IFERROR(VLOOKUP(C305,'Settings'!$A$11:$B$14,2,FALSE),""))</f>
        <v/>
      </c>
      <c r="T305" s="34">
        <f>IF(A305="","",IF(L305="Canceled","N/A",IF(OR(L305="",R305="",S305=""),"",IF(R305&lt;=S305,IF(L305="Completed","Met","Open - On Track"),IF(L305="Completed","Missed","Open - Overdue")))))</f>
        <v/>
      </c>
      <c r="U305" s="32" t="n"/>
      <c r="V305" s="32" t="n"/>
      <c r="W305" s="56">
        <f>IF(OR(A305="",Q305=""),"",IFERROR(ROUND(Q305/60*'Settings'!$B$4,2),""))</f>
        <v/>
      </c>
      <c r="X305" s="34">
        <f>IFERROR(IF(A305="","",IF(COUNTIF($A$6:$A$305,A305)&gt;1,"Duplicate Move ID",IF(OR(B305="",C305="",D305="",E305="",F305="",G305="",H305="",I305="",L305=""),"Missing Required Input",IF(OR(COUNTIF('Assets'!$K$5:$K$104,H305)=0,COUNTIF('Assets'!$K$5:$K$104,I305)=0),"Unknown Location",IF(H305=I305,"Origin Equals Destination",IF(AND(OR(L305="Assigned",L305="In Progress",L305="Held",L305="Completed"),OR(J305="",K305="",M305="")),"Missing Assignment Details",IF(AND(OR(L305="In Progress",L305="Held",L305="Completed"),N305=""),"Missing Start Time",IF(AND(L305="Completed",O305=""),"Missing Completion Time",IF(AND(M305&lt;&gt;"",B305&lt;&gt;"",M305&lt;B305),"Check Assigned Time",IF(AND(N305&lt;&gt;"",M305&lt;&gt;"",N305&lt;M305),"Check Start Time",IF(AND(O305&lt;&gt;"",N305&lt;&gt;"",O305&lt;N305),"Check Completion Time",IF(AND(L305="Held",OR(U305="",U305="None")),"Missing Delay Reason",IF(OR(AND(J305&lt;&gt;"",COUNTIF('Assets'!$F$5:$F$104,J305)=0),AND(K305&lt;&gt;"",COUNTIF('Assets'!$A$5:$A$104,K305)=0)),"Unknown Resource","OK")))))))))))))),"Check Formula")</f>
        <v/>
      </c>
    </row>
  </sheetData>
  <mergeCells count="1">
    <mergeCell ref="A1:X1"/>
  </mergeCells>
  <conditionalFormatting sqref="C6:C305">
    <cfRule type="expression" priority="1" dxfId="0">
      <formula>AND($A6&lt;&gt;"",$C6="Critical")</formula>
    </cfRule>
    <cfRule type="expression" priority="2" dxfId="1">
      <formula>AND($A6&lt;&gt;"",$C6="High")</formula>
    </cfRule>
  </conditionalFormatting>
  <conditionalFormatting sqref="L6:L305">
    <cfRule type="expression" priority="3" dxfId="2">
      <formula>AND($A6&lt;&gt;"",$L6="Requested")</formula>
    </cfRule>
    <cfRule type="expression" priority="4" dxfId="3">
      <formula>AND($A6&lt;&gt;"",$L6="Assigned")</formula>
    </cfRule>
    <cfRule type="expression" priority="5" dxfId="4">
      <formula>AND($A6&lt;&gt;"",$L6="In Progress")</formula>
    </cfRule>
    <cfRule type="expression" priority="6" dxfId="1">
      <formula>AND($A6&lt;&gt;"",$L6="Held")</formula>
    </cfRule>
    <cfRule type="expression" priority="7" dxfId="5">
      <formula>AND($A6&lt;&gt;"",$L6="Completed")</formula>
    </cfRule>
    <cfRule type="expression" priority="8" dxfId="6">
      <formula>AND($A6&lt;&gt;"",$L6="Canceled")</formula>
    </cfRule>
  </conditionalFormatting>
  <conditionalFormatting sqref="T6:T305">
    <cfRule type="expression" priority="9" dxfId="7">
      <formula>AND($A6&lt;&gt;"",$T6="Met")</formula>
    </cfRule>
    <cfRule type="expression" priority="10" dxfId="8">
      <formula>AND($A6&lt;&gt;"",$T6="Missed")</formula>
    </cfRule>
    <cfRule type="expression" priority="11" dxfId="0">
      <formula>AND($A6&lt;&gt;"",$T6="Open - Overdue")</formula>
    </cfRule>
    <cfRule type="expression" priority="12" dxfId="9">
      <formula>AND($A6&lt;&gt;"",$T6="Open - On Track")</formula>
    </cfRule>
    <cfRule type="expression" priority="13" dxfId="10">
      <formula>AND($A6&lt;&gt;"",$T6="N/A")</formula>
    </cfRule>
  </conditionalFormatting>
  <conditionalFormatting sqref="X6:X305">
    <cfRule type="expression" priority="14" dxfId="0">
      <formula>AND($A6&lt;&gt;"",$X6&lt;&gt;"",$X6&lt;&gt;"OK")</formula>
    </cfRule>
    <cfRule type="expression" priority="15" dxfId="7">
      <formula>AND($A6&lt;&gt;"",$X6="OK")</formula>
    </cfRule>
  </conditionalFormatting>
  <conditionalFormatting sqref="P6:P305">
    <cfRule type="expression" priority="16" dxfId="11">
      <formula>AND($A6&lt;&gt;"",$P6&lt;&gt;"",$P6&gt;'Settings'!$B$3)</formula>
    </cfRule>
  </conditionalFormatting>
  <conditionalFormatting sqref="A6:A305">
    <cfRule type="expression" priority="17" dxfId="8">
      <formula>AND($A6&lt;&gt;"",COUNTIF($A$6:$A$305,$A6)&gt;1)</formula>
    </cfRule>
  </conditionalFormatting>
  <dataValidations count="10">
    <dataValidation sqref="A6:A305" showDropDown="0" showInputMessage="0" showErrorMessage="1" allowBlank="0" errorTitle="Duplicate Move ID" error="Move ID must be unique." type="custom" errorStyle="stop">
      <formula1>=OR(A6="",COUNTIF($A$6:$A$305,A6)&lt;=1)</formula1>
    </dataValidation>
    <dataValidation sqref="B6:B305 M6:M305 N6:N305 O6:O305" showDropDown="0" showInputMessage="0" showErrorMessage="1" allowBlank="0" errorTitle="Invalid Date or Time" error="Enter a valid Excel date and time from 1/1/2020 through 12/31/2100." type="decimal" errorStyle="stop" operator="between">
      <formula1>DATE(2020,1,1)</formula1>
      <formula2>DATE(2100,12,31)+1</formula2>
    </dataValidation>
    <dataValidation sqref="C6:C305" showDropDown="0" showInputMessage="0" showErrorMessage="1" allowBlank="0" errorTitle="Invalid Priority" error="Select a priority from the list." type="list" errorStyle="stop">
      <formula1>=IFERROR(INDIRECT("'Settings'!$A$11:$A$14"),"")</formula1>
    </dataValidation>
    <dataValidation sqref="D6:D305" showDropDown="0" showInputMessage="0" showErrorMessage="1" allowBlank="0" errorTitle="Invalid Move Type" error="Select a move type from the list." type="list" errorStyle="stop">
      <formula1>=IFERROR(INDIRECT("'Settings'!$D$3:$D$8"),"")</formula1>
    </dataValidation>
    <dataValidation sqref="G6:G305" showDropDown="0" showInputMessage="0" showErrorMessage="1" allowBlank="0" errorTitle="Invalid Load Status" error="Select a load status from the list." type="list" errorStyle="stop">
      <formula1>=IFERROR(INDIRECT("'Settings'!$E$3:$E$6"),"")</formula1>
    </dataValidation>
    <dataValidation sqref="H6:I305" showDropDown="0" showInputMessage="0" showErrorMessage="1" allowBlank="0" errorTitle="Invalid Location" error="Select a yard location from the list." type="list" errorStyle="stop">
      <formula1>=IFERROR(INDIRECT("'Assets'!$K$5:$K$104"),"")</formula1>
    </dataValidation>
    <dataValidation sqref="J6:J305" showDropDown="0" showInputMessage="0" showErrorMessage="1" allowBlank="0" errorTitle="Invalid Spotter" error="Select a spotter from the list." type="list" errorStyle="stop">
      <formula1>=IFERROR(INDIRECT("'Assets'!$F$5:$F$104"),"")</formula1>
    </dataValidation>
    <dataValidation sqref="K6:K305" showDropDown="0" showInputMessage="0" showErrorMessage="1" allowBlank="0" errorTitle="Invalid Yard Truck" error="Select a yard truck from the list." type="list" errorStyle="stop">
      <formula1>=IFERROR(INDIRECT("'Assets'!$A$5:$A$104"),"")</formula1>
    </dataValidation>
    <dataValidation sqref="L6:L305" showDropDown="0" showInputMessage="0" showErrorMessage="1" allowBlank="0" errorTitle="Invalid Move Status" error="Select a move status from the list." type="list" errorStyle="stop">
      <formula1>=IFERROR(INDIRECT("'Settings'!$F$3:$F$8"),"")</formula1>
    </dataValidation>
    <dataValidation sqref="U6:U305" showDropDown="0" showInputMessage="0" showErrorMessage="1" allowBlank="0" errorTitle="Invalid Delay Reason" error="Select a delay reason from the list." type="list" errorStyle="stop">
      <formula1>=IFERROR(INDIRECT("'Settings'!$G$3:$G$12"),"")</formula1>
    </dataValidation>
  </dataValidations>
  <pageMargins left="0.2" right="0.2" top="0.4" bottom="0.4" header="0.5" footer="0.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2" customWidth="1" min="3" max="3"/>
    <col width="12" customWidth="1" min="4" max="4"/>
    <col width="3" customWidth="1" min="5" max="5"/>
    <col width="21" customWidth="1" min="6" max="6"/>
    <col width="11" customWidth="1" min="7" max="7"/>
    <col width="18" customWidth="1" min="8" max="8"/>
    <col width="12" customWidth="1" min="9" max="9"/>
    <col width="3" customWidth="1" min="10" max="10"/>
    <col width="23" customWidth="1" min="11" max="11"/>
    <col width="20" customWidth="1" min="12" max="12"/>
    <col width="12" customWidth="1" min="13" max="13"/>
  </cols>
  <sheetData>
    <row r="1" ht="30" customHeight="1">
      <c r="A1" s="1" t="inlineStr">
        <is>
          <t>Yard Dispatch Assets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8" t="n"/>
    </row>
    <row r="2" ht="25" customHeight="1">
      <c r="A2" s="2" t="inlineStr">
        <is>
          <t>Keep inactive resources in the master list for historical reference, but do not assign them to new moves.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 ht="34" customHeight="1">
      <c r="A4" s="14" t="inlineStr">
        <is>
          <t>Truck ID</t>
        </is>
      </c>
      <c r="B4" s="14" t="inlineStr">
        <is>
          <t>Description</t>
        </is>
      </c>
      <c r="C4" s="14" t="inlineStr">
        <is>
          <t>Home Zone</t>
        </is>
      </c>
      <c r="D4" s="14" t="inlineStr">
        <is>
          <t>Active?</t>
        </is>
      </c>
      <c r="F4" s="14" t="inlineStr">
        <is>
          <t>Spotter Name</t>
        </is>
      </c>
      <c r="G4" s="14" t="inlineStr">
        <is>
          <t>Shift</t>
        </is>
      </c>
      <c r="H4" s="14" t="inlineStr">
        <is>
          <t>Radio Call Sign</t>
        </is>
      </c>
      <c r="I4" s="14" t="inlineStr">
        <is>
          <t>Active?</t>
        </is>
      </c>
      <c r="K4" s="14" t="inlineStr">
        <is>
          <t>Location Name</t>
        </is>
      </c>
      <c r="L4" s="14" t="inlineStr">
        <is>
          <t>Location Type</t>
        </is>
      </c>
      <c r="M4" s="14" t="inlineStr">
        <is>
          <t>Active?</t>
        </is>
      </c>
    </row>
    <row r="5" ht="21" customHeight="1">
      <c r="A5" s="30" t="inlineStr">
        <is>
          <t>YT-01</t>
        </is>
      </c>
      <c r="B5" s="32" t="inlineStr">
        <is>
          <t>Orange Ottawa T2</t>
        </is>
      </c>
      <c r="C5" s="32" t="inlineStr">
        <is>
          <t>Inbound Yard</t>
        </is>
      </c>
      <c r="D5" s="36" t="inlineStr">
        <is>
          <t>Yes</t>
        </is>
      </c>
      <c r="F5" s="32" t="inlineStr">
        <is>
          <t>Maria Lopez</t>
        </is>
      </c>
      <c r="G5" s="36" t="inlineStr">
        <is>
          <t>1st</t>
        </is>
      </c>
      <c r="H5" s="32" t="inlineStr">
        <is>
          <t>SP-21</t>
        </is>
      </c>
      <c r="I5" s="36" t="inlineStr">
        <is>
          <t>Yes</t>
        </is>
      </c>
      <c r="K5" s="32" t="inlineStr">
        <is>
          <t>Gate Check-In</t>
        </is>
      </c>
      <c r="L5" s="32" t="inlineStr">
        <is>
          <t>Gate</t>
        </is>
      </c>
      <c r="M5" s="36" t="inlineStr">
        <is>
          <t>Yes</t>
        </is>
      </c>
    </row>
    <row r="6" ht="21" customHeight="1">
      <c r="A6" s="24" t="inlineStr">
        <is>
          <t>YT-02</t>
        </is>
      </c>
      <c r="B6" s="26" t="inlineStr">
        <is>
          <t>White Capacity TJ5000</t>
        </is>
      </c>
      <c r="C6" s="26" t="inlineStr">
        <is>
          <t>Dock Bank</t>
        </is>
      </c>
      <c r="D6" s="37" t="inlineStr">
        <is>
          <t>Yes</t>
        </is>
      </c>
      <c r="F6" s="26" t="inlineStr">
        <is>
          <t>Daniel Reed</t>
        </is>
      </c>
      <c r="G6" s="37" t="inlineStr">
        <is>
          <t>1st</t>
        </is>
      </c>
      <c r="H6" s="26" t="inlineStr">
        <is>
          <t>SP-14</t>
        </is>
      </c>
      <c r="I6" s="37" t="inlineStr">
        <is>
          <t>Yes</t>
        </is>
      </c>
      <c r="K6" s="26" t="inlineStr">
        <is>
          <t>Door 7</t>
        </is>
      </c>
      <c r="L6" s="26" t="inlineStr">
        <is>
          <t>Dock Door</t>
        </is>
      </c>
      <c r="M6" s="37" t="inlineStr">
        <is>
          <t>Yes</t>
        </is>
      </c>
    </row>
    <row r="7" ht="21" customHeight="1">
      <c r="A7" s="30" t="inlineStr">
        <is>
          <t>YT-03</t>
        </is>
      </c>
      <c r="B7" s="32" t="inlineStr">
        <is>
          <t>Blue Kalmar Ottawa</t>
        </is>
      </c>
      <c r="C7" s="32" t="inlineStr">
        <is>
          <t>Outbound Yard</t>
        </is>
      </c>
      <c r="D7" s="36" t="inlineStr">
        <is>
          <t>Yes</t>
        </is>
      </c>
      <c r="F7" s="32" t="inlineStr">
        <is>
          <t>Aisha Carter</t>
        </is>
      </c>
      <c r="G7" s="36" t="inlineStr">
        <is>
          <t>1st</t>
        </is>
      </c>
      <c r="H7" s="32" t="inlineStr">
        <is>
          <t>SP-08</t>
        </is>
      </c>
      <c r="I7" s="36" t="inlineStr">
        <is>
          <t>Yes</t>
        </is>
      </c>
      <c r="K7" s="32" t="inlineStr">
        <is>
          <t>Door 12</t>
        </is>
      </c>
      <c r="L7" s="32" t="inlineStr">
        <is>
          <t>Dock Door</t>
        </is>
      </c>
      <c r="M7" s="36" t="inlineStr">
        <is>
          <t>Yes</t>
        </is>
      </c>
    </row>
    <row r="8" ht="21" customHeight="1">
      <c r="A8" s="24" t="inlineStr">
        <is>
          <t>YT-04</t>
        </is>
      </c>
      <c r="B8" s="26" t="inlineStr">
        <is>
          <t>Yellow Ottawa T2</t>
        </is>
      </c>
      <c r="C8" s="26" t="inlineStr">
        <is>
          <t>Maintenance/Overflow</t>
        </is>
      </c>
      <c r="D8" s="37" t="inlineStr">
        <is>
          <t>Yes</t>
        </is>
      </c>
      <c r="F8" s="26" t="inlineStr">
        <is>
          <t>Kevin Brooks</t>
        </is>
      </c>
      <c r="G8" s="37" t="inlineStr">
        <is>
          <t>1st</t>
        </is>
      </c>
      <c r="H8" s="26" t="inlineStr">
        <is>
          <t>SP-17</t>
        </is>
      </c>
      <c r="I8" s="37" t="inlineStr">
        <is>
          <t>Yes</t>
        </is>
      </c>
      <c r="K8" s="26" t="inlineStr">
        <is>
          <t>Door 18</t>
        </is>
      </c>
      <c r="L8" s="26" t="inlineStr">
        <is>
          <t>Dock Door</t>
        </is>
      </c>
      <c r="M8" s="37" t="inlineStr">
        <is>
          <t>Yes</t>
        </is>
      </c>
    </row>
    <row r="9" ht="21" customHeight="1">
      <c r="A9" s="30" t="n"/>
      <c r="B9" s="32" t="n"/>
      <c r="C9" s="32" t="n"/>
      <c r="D9" s="36" t="n"/>
      <c r="F9" s="32" t="inlineStr">
        <is>
          <t>James Nguyen</t>
        </is>
      </c>
      <c r="G9" s="36" t="inlineStr">
        <is>
          <t>2nd</t>
        </is>
      </c>
      <c r="H9" s="32" t="inlineStr">
        <is>
          <t>SP-24</t>
        </is>
      </c>
      <c r="I9" s="36" t="inlineStr">
        <is>
          <t>Yes</t>
        </is>
      </c>
      <c r="K9" s="32" t="inlineStr">
        <is>
          <t>Inbound Row A</t>
        </is>
      </c>
      <c r="L9" s="32" t="inlineStr">
        <is>
          <t>Yard Row</t>
        </is>
      </c>
      <c r="M9" s="36" t="inlineStr">
        <is>
          <t>Yes</t>
        </is>
      </c>
    </row>
    <row r="10" ht="21" customHeight="1">
      <c r="A10" s="24" t="n"/>
      <c r="B10" s="26" t="n"/>
      <c r="C10" s="26" t="n"/>
      <c r="D10" s="37" t="n"/>
      <c r="F10" s="26" t="n"/>
      <c r="G10" s="37" t="n"/>
      <c r="H10" s="26" t="n"/>
      <c r="I10" s="37" t="n"/>
      <c r="K10" s="26" t="inlineStr">
        <is>
          <t>Inbound Row B</t>
        </is>
      </c>
      <c r="L10" s="26" t="inlineStr">
        <is>
          <t>Yard Row</t>
        </is>
      </c>
      <c r="M10" s="37" t="inlineStr">
        <is>
          <t>Yes</t>
        </is>
      </c>
    </row>
    <row r="11" ht="21" customHeight="1">
      <c r="A11" s="30" t="n"/>
      <c r="B11" s="32" t="n"/>
      <c r="C11" s="32" t="n"/>
      <c r="D11" s="36" t="n"/>
      <c r="F11" s="32" t="n"/>
      <c r="G11" s="36" t="n"/>
      <c r="H11" s="32" t="n"/>
      <c r="I11" s="36" t="n"/>
      <c r="K11" s="32" t="inlineStr">
        <is>
          <t>Outbound Row A</t>
        </is>
      </c>
      <c r="L11" s="32" t="inlineStr">
        <is>
          <t>Yard Row</t>
        </is>
      </c>
      <c r="M11" s="36" t="inlineStr">
        <is>
          <t>Yes</t>
        </is>
      </c>
    </row>
    <row r="12" ht="21" customHeight="1">
      <c r="A12" s="24" t="n"/>
      <c r="B12" s="26" t="n"/>
      <c r="C12" s="26" t="n"/>
      <c r="D12" s="37" t="n"/>
      <c r="F12" s="26" t="n"/>
      <c r="G12" s="37" t="n"/>
      <c r="H12" s="26" t="n"/>
      <c r="I12" s="37" t="n"/>
      <c r="K12" s="26" t="inlineStr">
        <is>
          <t>Outbound Row B</t>
        </is>
      </c>
      <c r="L12" s="26" t="inlineStr">
        <is>
          <t>Yard Row</t>
        </is>
      </c>
      <c r="M12" s="37" t="inlineStr">
        <is>
          <t>Yes</t>
        </is>
      </c>
    </row>
    <row r="13" ht="21" customHeight="1">
      <c r="A13" s="30" t="n"/>
      <c r="B13" s="32" t="n"/>
      <c r="C13" s="32" t="n"/>
      <c r="D13" s="36" t="n"/>
      <c r="F13" s="32" t="n"/>
      <c r="G13" s="36" t="n"/>
      <c r="H13" s="32" t="n"/>
      <c r="I13" s="36" t="n"/>
      <c r="K13" s="32" t="inlineStr">
        <is>
          <t>Empty Row A</t>
        </is>
      </c>
      <c r="L13" s="32" t="inlineStr">
        <is>
          <t>Empty Trailer Row</t>
        </is>
      </c>
      <c r="M13" s="36" t="inlineStr">
        <is>
          <t>Yes</t>
        </is>
      </c>
    </row>
    <row r="14" ht="21" customHeight="1">
      <c r="A14" s="24" t="n"/>
      <c r="B14" s="26" t="n"/>
      <c r="C14" s="26" t="n"/>
      <c r="D14" s="37" t="n"/>
      <c r="F14" s="26" t="n"/>
      <c r="G14" s="37" t="n"/>
      <c r="H14" s="26" t="n"/>
      <c r="I14" s="37" t="n"/>
      <c r="K14" s="26" t="inlineStr">
        <is>
          <t>Empty Row B</t>
        </is>
      </c>
      <c r="L14" s="26" t="inlineStr">
        <is>
          <t>Empty Trailer Row</t>
        </is>
      </c>
      <c r="M14" s="37" t="inlineStr">
        <is>
          <t>Yes</t>
        </is>
      </c>
    </row>
    <row r="15" ht="21" customHeight="1">
      <c r="A15" s="30" t="n"/>
      <c r="B15" s="32" t="n"/>
      <c r="C15" s="32" t="n"/>
      <c r="D15" s="36" t="n"/>
      <c r="F15" s="32" t="n"/>
      <c r="G15" s="36" t="n"/>
      <c r="H15" s="32" t="n"/>
      <c r="I15" s="36" t="n"/>
      <c r="K15" s="32" t="inlineStr">
        <is>
          <t>Drop Lot</t>
        </is>
      </c>
      <c r="L15" s="32" t="inlineStr">
        <is>
          <t>Yard Area</t>
        </is>
      </c>
      <c r="M15" s="36" t="inlineStr">
        <is>
          <t>Yes</t>
        </is>
      </c>
    </row>
    <row r="16" ht="21" customHeight="1">
      <c r="A16" s="24" t="n"/>
      <c r="B16" s="26" t="n"/>
      <c r="C16" s="26" t="n"/>
      <c r="D16" s="37" t="n"/>
      <c r="F16" s="26" t="n"/>
      <c r="G16" s="37" t="n"/>
      <c r="H16" s="26" t="n"/>
      <c r="I16" s="37" t="n"/>
      <c r="K16" s="26" t="inlineStr">
        <is>
          <t>Wash Bay</t>
        </is>
      </c>
      <c r="L16" s="26" t="inlineStr">
        <is>
          <t>Service Area</t>
        </is>
      </c>
      <c r="M16" s="37" t="inlineStr">
        <is>
          <t>Yes</t>
        </is>
      </c>
    </row>
    <row r="17" ht="21" customHeight="1">
      <c r="A17" s="30" t="n"/>
      <c r="B17" s="32" t="n"/>
      <c r="C17" s="32" t="n"/>
      <c r="D17" s="36" t="n"/>
      <c r="F17" s="32" t="n"/>
      <c r="G17" s="36" t="n"/>
      <c r="H17" s="32" t="n"/>
      <c r="I17" s="36" t="n"/>
      <c r="K17" s="32" t="inlineStr">
        <is>
          <t>Maintenance Pad</t>
        </is>
      </c>
      <c r="L17" s="32" t="inlineStr">
        <is>
          <t>Service Area</t>
        </is>
      </c>
      <c r="M17" s="36" t="inlineStr">
        <is>
          <t>Yes</t>
        </is>
      </c>
    </row>
    <row r="18" ht="21" customHeight="1">
      <c r="A18" s="24" t="n"/>
      <c r="B18" s="26" t="n"/>
      <c r="C18" s="26" t="n"/>
      <c r="D18" s="37" t="n"/>
      <c r="F18" s="26" t="n"/>
      <c r="G18" s="37" t="n"/>
      <c r="H18" s="26" t="n"/>
      <c r="I18" s="37" t="n"/>
      <c r="K18" s="26" t="n"/>
      <c r="L18" s="26" t="n"/>
      <c r="M18" s="37" t="n"/>
    </row>
    <row r="19" ht="21" customHeight="1">
      <c r="A19" s="30" t="n"/>
      <c r="B19" s="32" t="n"/>
      <c r="C19" s="32" t="n"/>
      <c r="D19" s="36" t="n"/>
      <c r="F19" s="32" t="n"/>
      <c r="G19" s="36" t="n"/>
      <c r="H19" s="32" t="n"/>
      <c r="I19" s="36" t="n"/>
      <c r="K19" s="32" t="n"/>
      <c r="L19" s="32" t="n"/>
      <c r="M19" s="36" t="n"/>
    </row>
    <row r="20" ht="21" customHeight="1">
      <c r="A20" s="24" t="n"/>
      <c r="B20" s="26" t="n"/>
      <c r="C20" s="26" t="n"/>
      <c r="D20" s="37" t="n"/>
      <c r="F20" s="26" t="n"/>
      <c r="G20" s="37" t="n"/>
      <c r="H20" s="26" t="n"/>
      <c r="I20" s="37" t="n"/>
      <c r="K20" s="26" t="n"/>
      <c r="L20" s="26" t="n"/>
      <c r="M20" s="37" t="n"/>
    </row>
    <row r="21" ht="21" customHeight="1">
      <c r="A21" s="30" t="n"/>
      <c r="B21" s="32" t="n"/>
      <c r="C21" s="32" t="n"/>
      <c r="D21" s="36" t="n"/>
      <c r="F21" s="32" t="n"/>
      <c r="G21" s="36" t="n"/>
      <c r="H21" s="32" t="n"/>
      <c r="I21" s="36" t="n"/>
      <c r="K21" s="32" t="n"/>
      <c r="L21" s="32" t="n"/>
      <c r="M21" s="36" t="n"/>
    </row>
    <row r="22" ht="21" customHeight="1">
      <c r="A22" s="24" t="n"/>
      <c r="B22" s="26" t="n"/>
      <c r="C22" s="26" t="n"/>
      <c r="D22" s="37" t="n"/>
      <c r="F22" s="26" t="n"/>
      <c r="G22" s="37" t="n"/>
      <c r="H22" s="26" t="n"/>
      <c r="I22" s="37" t="n"/>
      <c r="K22" s="26" t="n"/>
      <c r="L22" s="26" t="n"/>
      <c r="M22" s="37" t="n"/>
    </row>
    <row r="23" ht="21" customHeight="1">
      <c r="A23" s="30" t="n"/>
      <c r="B23" s="32" t="n"/>
      <c r="C23" s="32" t="n"/>
      <c r="D23" s="36" t="n"/>
      <c r="F23" s="32" t="n"/>
      <c r="G23" s="36" t="n"/>
      <c r="H23" s="32" t="n"/>
      <c r="I23" s="36" t="n"/>
      <c r="K23" s="32" t="n"/>
      <c r="L23" s="32" t="n"/>
      <c r="M23" s="36" t="n"/>
    </row>
    <row r="24" ht="21" customHeight="1">
      <c r="A24" s="24" t="n"/>
      <c r="B24" s="26" t="n"/>
      <c r="C24" s="26" t="n"/>
      <c r="D24" s="37" t="n"/>
      <c r="F24" s="26" t="n"/>
      <c r="G24" s="37" t="n"/>
      <c r="H24" s="26" t="n"/>
      <c r="I24" s="37" t="n"/>
      <c r="K24" s="26" t="n"/>
      <c r="L24" s="26" t="n"/>
      <c r="M24" s="37" t="n"/>
    </row>
    <row r="25" ht="21" customHeight="1">
      <c r="A25" s="30" t="n"/>
      <c r="B25" s="32" t="n"/>
      <c r="C25" s="32" t="n"/>
      <c r="D25" s="36" t="n"/>
      <c r="F25" s="32" t="n"/>
      <c r="G25" s="36" t="n"/>
      <c r="H25" s="32" t="n"/>
      <c r="I25" s="36" t="n"/>
      <c r="K25" s="32" t="n"/>
      <c r="L25" s="32" t="n"/>
      <c r="M25" s="36" t="n"/>
    </row>
    <row r="26" ht="21" customHeight="1">
      <c r="A26" s="24" t="n"/>
      <c r="B26" s="26" t="n"/>
      <c r="C26" s="26" t="n"/>
      <c r="D26" s="37" t="n"/>
      <c r="F26" s="26" t="n"/>
      <c r="G26" s="37" t="n"/>
      <c r="H26" s="26" t="n"/>
      <c r="I26" s="37" t="n"/>
      <c r="K26" s="26" t="n"/>
      <c r="L26" s="26" t="n"/>
      <c r="M26" s="37" t="n"/>
    </row>
    <row r="27" ht="21" customHeight="1">
      <c r="A27" s="30" t="n"/>
      <c r="B27" s="32" t="n"/>
      <c r="C27" s="32" t="n"/>
      <c r="D27" s="36" t="n"/>
      <c r="F27" s="32" t="n"/>
      <c r="G27" s="36" t="n"/>
      <c r="H27" s="32" t="n"/>
      <c r="I27" s="36" t="n"/>
      <c r="K27" s="32" t="n"/>
      <c r="L27" s="32" t="n"/>
      <c r="M27" s="36" t="n"/>
    </row>
    <row r="28" ht="21" customHeight="1">
      <c r="A28" s="24" t="n"/>
      <c r="B28" s="26" t="n"/>
      <c r="C28" s="26" t="n"/>
      <c r="D28" s="37" t="n"/>
      <c r="F28" s="26" t="n"/>
      <c r="G28" s="37" t="n"/>
      <c r="H28" s="26" t="n"/>
      <c r="I28" s="37" t="n"/>
      <c r="K28" s="26" t="n"/>
      <c r="L28" s="26" t="n"/>
      <c r="M28" s="37" t="n"/>
    </row>
    <row r="29" ht="21" customHeight="1">
      <c r="A29" s="30" t="n"/>
      <c r="B29" s="32" t="n"/>
      <c r="C29" s="32" t="n"/>
      <c r="D29" s="36" t="n"/>
      <c r="F29" s="32" t="n"/>
      <c r="G29" s="36" t="n"/>
      <c r="H29" s="32" t="n"/>
      <c r="I29" s="36" t="n"/>
      <c r="K29" s="32" t="n"/>
      <c r="L29" s="32" t="n"/>
      <c r="M29" s="36" t="n"/>
    </row>
    <row r="30" ht="21" customHeight="1">
      <c r="A30" s="24" t="n"/>
      <c r="B30" s="26" t="n"/>
      <c r="C30" s="26" t="n"/>
      <c r="D30" s="37" t="n"/>
      <c r="F30" s="26" t="n"/>
      <c r="G30" s="37" t="n"/>
      <c r="H30" s="26" t="n"/>
      <c r="I30" s="37" t="n"/>
      <c r="K30" s="26" t="n"/>
      <c r="L30" s="26" t="n"/>
      <c r="M30" s="37" t="n"/>
    </row>
    <row r="31" ht="21" customHeight="1">
      <c r="A31" s="30" t="n"/>
      <c r="B31" s="32" t="n"/>
      <c r="C31" s="32" t="n"/>
      <c r="D31" s="36" t="n"/>
      <c r="F31" s="32" t="n"/>
      <c r="G31" s="36" t="n"/>
      <c r="H31" s="32" t="n"/>
      <c r="I31" s="36" t="n"/>
      <c r="K31" s="32" t="n"/>
      <c r="L31" s="32" t="n"/>
      <c r="M31" s="36" t="n"/>
    </row>
    <row r="32" ht="21" customHeight="1">
      <c r="A32" s="24" t="n"/>
      <c r="B32" s="26" t="n"/>
      <c r="C32" s="26" t="n"/>
      <c r="D32" s="37" t="n"/>
      <c r="F32" s="26" t="n"/>
      <c r="G32" s="37" t="n"/>
      <c r="H32" s="26" t="n"/>
      <c r="I32" s="37" t="n"/>
      <c r="K32" s="26" t="n"/>
      <c r="L32" s="26" t="n"/>
      <c r="M32" s="37" t="n"/>
    </row>
    <row r="33" ht="21" customHeight="1">
      <c r="A33" s="30" t="n"/>
      <c r="B33" s="32" t="n"/>
      <c r="C33" s="32" t="n"/>
      <c r="D33" s="36" t="n"/>
      <c r="F33" s="32" t="n"/>
      <c r="G33" s="36" t="n"/>
      <c r="H33" s="32" t="n"/>
      <c r="I33" s="36" t="n"/>
      <c r="K33" s="32" t="n"/>
      <c r="L33" s="32" t="n"/>
      <c r="M33" s="36" t="n"/>
    </row>
    <row r="34" ht="21" customHeight="1">
      <c r="A34" s="24" t="n"/>
      <c r="B34" s="26" t="n"/>
      <c r="C34" s="26" t="n"/>
      <c r="D34" s="37" t="n"/>
      <c r="F34" s="26" t="n"/>
      <c r="G34" s="37" t="n"/>
      <c r="H34" s="26" t="n"/>
      <c r="I34" s="37" t="n"/>
      <c r="K34" s="26" t="n"/>
      <c r="L34" s="26" t="n"/>
      <c r="M34" s="37" t="n"/>
    </row>
    <row r="35" ht="21" customHeight="1">
      <c r="A35" s="30" t="n"/>
      <c r="B35" s="32" t="n"/>
      <c r="C35" s="32" t="n"/>
      <c r="D35" s="36" t="n"/>
      <c r="F35" s="32" t="n"/>
      <c r="G35" s="36" t="n"/>
      <c r="H35" s="32" t="n"/>
      <c r="I35" s="36" t="n"/>
      <c r="K35" s="32" t="n"/>
      <c r="L35" s="32" t="n"/>
      <c r="M35" s="36" t="n"/>
    </row>
    <row r="36" ht="21" customHeight="1">
      <c r="A36" s="24" t="n"/>
      <c r="B36" s="26" t="n"/>
      <c r="C36" s="26" t="n"/>
      <c r="D36" s="37" t="n"/>
      <c r="F36" s="26" t="n"/>
      <c r="G36" s="37" t="n"/>
      <c r="H36" s="26" t="n"/>
      <c r="I36" s="37" t="n"/>
      <c r="K36" s="26" t="n"/>
      <c r="L36" s="26" t="n"/>
      <c r="M36" s="37" t="n"/>
    </row>
    <row r="37" ht="21" customHeight="1">
      <c r="A37" s="30" t="n"/>
      <c r="B37" s="32" t="n"/>
      <c r="C37" s="32" t="n"/>
      <c r="D37" s="36" t="n"/>
      <c r="F37" s="32" t="n"/>
      <c r="G37" s="36" t="n"/>
      <c r="H37" s="32" t="n"/>
      <c r="I37" s="36" t="n"/>
      <c r="K37" s="32" t="n"/>
      <c r="L37" s="32" t="n"/>
      <c r="M37" s="36" t="n"/>
    </row>
    <row r="38" ht="21" customHeight="1">
      <c r="A38" s="24" t="n"/>
      <c r="B38" s="26" t="n"/>
      <c r="C38" s="26" t="n"/>
      <c r="D38" s="37" t="n"/>
      <c r="F38" s="26" t="n"/>
      <c r="G38" s="37" t="n"/>
      <c r="H38" s="26" t="n"/>
      <c r="I38" s="37" t="n"/>
      <c r="K38" s="26" t="n"/>
      <c r="L38" s="26" t="n"/>
      <c r="M38" s="37" t="n"/>
    </row>
    <row r="39" ht="21" customHeight="1">
      <c r="A39" s="30" t="n"/>
      <c r="B39" s="32" t="n"/>
      <c r="C39" s="32" t="n"/>
      <c r="D39" s="36" t="n"/>
      <c r="F39" s="32" t="n"/>
      <c r="G39" s="36" t="n"/>
      <c r="H39" s="32" t="n"/>
      <c r="I39" s="36" t="n"/>
      <c r="K39" s="32" t="n"/>
      <c r="L39" s="32" t="n"/>
      <c r="M39" s="36" t="n"/>
    </row>
    <row r="40" ht="21" customHeight="1">
      <c r="A40" s="24" t="n"/>
      <c r="B40" s="26" t="n"/>
      <c r="C40" s="26" t="n"/>
      <c r="D40" s="37" t="n"/>
      <c r="F40" s="26" t="n"/>
      <c r="G40" s="37" t="n"/>
      <c r="H40" s="26" t="n"/>
      <c r="I40" s="37" t="n"/>
      <c r="K40" s="26" t="n"/>
      <c r="L40" s="26" t="n"/>
      <c r="M40" s="37" t="n"/>
    </row>
    <row r="41" ht="21" customHeight="1">
      <c r="A41" s="30" t="n"/>
      <c r="B41" s="32" t="n"/>
      <c r="C41" s="32" t="n"/>
      <c r="D41" s="36" t="n"/>
      <c r="F41" s="32" t="n"/>
      <c r="G41" s="36" t="n"/>
      <c r="H41" s="32" t="n"/>
      <c r="I41" s="36" t="n"/>
      <c r="K41" s="32" t="n"/>
      <c r="L41" s="32" t="n"/>
      <c r="M41" s="36" t="n"/>
    </row>
    <row r="42" ht="21" customHeight="1">
      <c r="A42" s="24" t="n"/>
      <c r="B42" s="26" t="n"/>
      <c r="C42" s="26" t="n"/>
      <c r="D42" s="37" t="n"/>
      <c r="F42" s="26" t="n"/>
      <c r="G42" s="37" t="n"/>
      <c r="H42" s="26" t="n"/>
      <c r="I42" s="37" t="n"/>
      <c r="K42" s="26" t="n"/>
      <c r="L42" s="26" t="n"/>
      <c r="M42" s="37" t="n"/>
    </row>
    <row r="43" ht="21" customHeight="1">
      <c r="A43" s="30" t="n"/>
      <c r="B43" s="32" t="n"/>
      <c r="C43" s="32" t="n"/>
      <c r="D43" s="36" t="n"/>
      <c r="F43" s="32" t="n"/>
      <c r="G43" s="36" t="n"/>
      <c r="H43" s="32" t="n"/>
      <c r="I43" s="36" t="n"/>
      <c r="K43" s="32" t="n"/>
      <c r="L43" s="32" t="n"/>
      <c r="M43" s="36" t="n"/>
    </row>
    <row r="44" ht="21" customHeight="1">
      <c r="A44" s="24" t="n"/>
      <c r="B44" s="26" t="n"/>
      <c r="C44" s="26" t="n"/>
      <c r="D44" s="37" t="n"/>
      <c r="F44" s="26" t="n"/>
      <c r="G44" s="37" t="n"/>
      <c r="H44" s="26" t="n"/>
      <c r="I44" s="37" t="n"/>
      <c r="K44" s="26" t="n"/>
      <c r="L44" s="26" t="n"/>
      <c r="M44" s="37" t="n"/>
    </row>
    <row r="45" ht="21" customHeight="1">
      <c r="A45" s="30" t="n"/>
      <c r="B45" s="32" t="n"/>
      <c r="C45" s="32" t="n"/>
      <c r="D45" s="36" t="n"/>
      <c r="F45" s="32" t="n"/>
      <c r="G45" s="36" t="n"/>
      <c r="H45" s="32" t="n"/>
      <c r="I45" s="36" t="n"/>
      <c r="K45" s="32" t="n"/>
      <c r="L45" s="32" t="n"/>
      <c r="M45" s="36" t="n"/>
    </row>
    <row r="46" ht="21" customHeight="1">
      <c r="A46" s="24" t="n"/>
      <c r="B46" s="26" t="n"/>
      <c r="C46" s="26" t="n"/>
      <c r="D46" s="37" t="n"/>
      <c r="F46" s="26" t="n"/>
      <c r="G46" s="37" t="n"/>
      <c r="H46" s="26" t="n"/>
      <c r="I46" s="37" t="n"/>
      <c r="K46" s="26" t="n"/>
      <c r="L46" s="26" t="n"/>
      <c r="M46" s="37" t="n"/>
    </row>
    <row r="47" ht="21" customHeight="1">
      <c r="A47" s="30" t="n"/>
      <c r="B47" s="32" t="n"/>
      <c r="C47" s="32" t="n"/>
      <c r="D47" s="36" t="n"/>
      <c r="F47" s="32" t="n"/>
      <c r="G47" s="36" t="n"/>
      <c r="H47" s="32" t="n"/>
      <c r="I47" s="36" t="n"/>
      <c r="K47" s="32" t="n"/>
      <c r="L47" s="32" t="n"/>
      <c r="M47" s="36" t="n"/>
    </row>
    <row r="48" ht="21" customHeight="1">
      <c r="A48" s="24" t="n"/>
      <c r="B48" s="26" t="n"/>
      <c r="C48" s="26" t="n"/>
      <c r="D48" s="37" t="n"/>
      <c r="F48" s="26" t="n"/>
      <c r="G48" s="37" t="n"/>
      <c r="H48" s="26" t="n"/>
      <c r="I48" s="37" t="n"/>
      <c r="K48" s="26" t="n"/>
      <c r="L48" s="26" t="n"/>
      <c r="M48" s="37" t="n"/>
    </row>
    <row r="49" ht="21" customHeight="1">
      <c r="A49" s="30" t="n"/>
      <c r="B49" s="32" t="n"/>
      <c r="C49" s="32" t="n"/>
      <c r="D49" s="36" t="n"/>
      <c r="F49" s="32" t="n"/>
      <c r="G49" s="36" t="n"/>
      <c r="H49" s="32" t="n"/>
      <c r="I49" s="36" t="n"/>
      <c r="K49" s="32" t="n"/>
      <c r="L49" s="32" t="n"/>
      <c r="M49" s="36" t="n"/>
    </row>
    <row r="50" ht="21" customHeight="1">
      <c r="A50" s="24" t="n"/>
      <c r="B50" s="26" t="n"/>
      <c r="C50" s="26" t="n"/>
      <c r="D50" s="37" t="n"/>
      <c r="F50" s="26" t="n"/>
      <c r="G50" s="37" t="n"/>
      <c r="H50" s="26" t="n"/>
      <c r="I50" s="37" t="n"/>
      <c r="K50" s="26" t="n"/>
      <c r="L50" s="26" t="n"/>
      <c r="M50" s="37" t="n"/>
    </row>
    <row r="51" ht="21" customHeight="1">
      <c r="A51" s="30" t="n"/>
      <c r="B51" s="32" t="n"/>
      <c r="C51" s="32" t="n"/>
      <c r="D51" s="36" t="n"/>
      <c r="F51" s="32" t="n"/>
      <c r="G51" s="36" t="n"/>
      <c r="H51" s="32" t="n"/>
      <c r="I51" s="36" t="n"/>
      <c r="K51" s="32" t="n"/>
      <c r="L51" s="32" t="n"/>
      <c r="M51" s="36" t="n"/>
    </row>
    <row r="52" ht="21" customHeight="1">
      <c r="A52" s="24" t="n"/>
      <c r="B52" s="26" t="n"/>
      <c r="C52" s="26" t="n"/>
      <c r="D52" s="37" t="n"/>
      <c r="F52" s="26" t="n"/>
      <c r="G52" s="37" t="n"/>
      <c r="H52" s="26" t="n"/>
      <c r="I52" s="37" t="n"/>
      <c r="K52" s="26" t="n"/>
      <c r="L52" s="26" t="n"/>
      <c r="M52" s="37" t="n"/>
    </row>
    <row r="53" ht="21" customHeight="1">
      <c r="A53" s="30" t="n"/>
      <c r="B53" s="32" t="n"/>
      <c r="C53" s="32" t="n"/>
      <c r="D53" s="36" t="n"/>
      <c r="F53" s="32" t="n"/>
      <c r="G53" s="36" t="n"/>
      <c r="H53" s="32" t="n"/>
      <c r="I53" s="36" t="n"/>
      <c r="K53" s="32" t="n"/>
      <c r="L53" s="32" t="n"/>
      <c r="M53" s="36" t="n"/>
    </row>
    <row r="54" ht="21" customHeight="1">
      <c r="A54" s="24" t="n"/>
      <c r="B54" s="26" t="n"/>
      <c r="C54" s="26" t="n"/>
      <c r="D54" s="37" t="n"/>
      <c r="F54" s="26" t="n"/>
      <c r="G54" s="37" t="n"/>
      <c r="H54" s="26" t="n"/>
      <c r="I54" s="37" t="n"/>
      <c r="K54" s="26" t="n"/>
      <c r="L54" s="26" t="n"/>
      <c r="M54" s="37" t="n"/>
    </row>
    <row r="55" ht="21" customHeight="1">
      <c r="A55" s="30" t="n"/>
      <c r="B55" s="32" t="n"/>
      <c r="C55" s="32" t="n"/>
      <c r="D55" s="36" t="n"/>
      <c r="F55" s="32" t="n"/>
      <c r="G55" s="36" t="n"/>
      <c r="H55" s="32" t="n"/>
      <c r="I55" s="36" t="n"/>
      <c r="K55" s="32" t="n"/>
      <c r="L55" s="32" t="n"/>
      <c r="M55" s="36" t="n"/>
    </row>
    <row r="56" ht="21" customHeight="1">
      <c r="A56" s="24" t="n"/>
      <c r="B56" s="26" t="n"/>
      <c r="C56" s="26" t="n"/>
      <c r="D56" s="37" t="n"/>
      <c r="F56" s="26" t="n"/>
      <c r="G56" s="37" t="n"/>
      <c r="H56" s="26" t="n"/>
      <c r="I56" s="37" t="n"/>
      <c r="K56" s="26" t="n"/>
      <c r="L56" s="26" t="n"/>
      <c r="M56" s="37" t="n"/>
    </row>
    <row r="57" ht="21" customHeight="1">
      <c r="A57" s="30" t="n"/>
      <c r="B57" s="32" t="n"/>
      <c r="C57" s="32" t="n"/>
      <c r="D57" s="36" t="n"/>
      <c r="F57" s="32" t="n"/>
      <c r="G57" s="36" t="n"/>
      <c r="H57" s="32" t="n"/>
      <c r="I57" s="36" t="n"/>
      <c r="K57" s="32" t="n"/>
      <c r="L57" s="32" t="n"/>
      <c r="M57" s="36" t="n"/>
    </row>
    <row r="58" ht="21" customHeight="1">
      <c r="A58" s="24" t="n"/>
      <c r="B58" s="26" t="n"/>
      <c r="C58" s="26" t="n"/>
      <c r="D58" s="37" t="n"/>
      <c r="F58" s="26" t="n"/>
      <c r="G58" s="37" t="n"/>
      <c r="H58" s="26" t="n"/>
      <c r="I58" s="37" t="n"/>
      <c r="K58" s="26" t="n"/>
      <c r="L58" s="26" t="n"/>
      <c r="M58" s="37" t="n"/>
    </row>
    <row r="59" ht="21" customHeight="1">
      <c r="A59" s="30" t="n"/>
      <c r="B59" s="32" t="n"/>
      <c r="C59" s="32" t="n"/>
      <c r="D59" s="36" t="n"/>
      <c r="F59" s="32" t="n"/>
      <c r="G59" s="36" t="n"/>
      <c r="H59" s="32" t="n"/>
      <c r="I59" s="36" t="n"/>
      <c r="K59" s="32" t="n"/>
      <c r="L59" s="32" t="n"/>
      <c r="M59" s="36" t="n"/>
    </row>
    <row r="60" ht="21" customHeight="1">
      <c r="A60" s="24" t="n"/>
      <c r="B60" s="26" t="n"/>
      <c r="C60" s="26" t="n"/>
      <c r="D60" s="37" t="n"/>
      <c r="F60" s="26" t="n"/>
      <c r="G60" s="37" t="n"/>
      <c r="H60" s="26" t="n"/>
      <c r="I60" s="37" t="n"/>
      <c r="K60" s="26" t="n"/>
      <c r="L60" s="26" t="n"/>
      <c r="M60" s="37" t="n"/>
    </row>
    <row r="61" ht="21" customHeight="1">
      <c r="A61" s="30" t="n"/>
      <c r="B61" s="32" t="n"/>
      <c r="C61" s="32" t="n"/>
      <c r="D61" s="36" t="n"/>
      <c r="F61" s="32" t="n"/>
      <c r="G61" s="36" t="n"/>
      <c r="H61" s="32" t="n"/>
      <c r="I61" s="36" t="n"/>
      <c r="K61" s="32" t="n"/>
      <c r="L61" s="32" t="n"/>
      <c r="M61" s="36" t="n"/>
    </row>
    <row r="62" ht="21" customHeight="1">
      <c r="A62" s="24" t="n"/>
      <c r="B62" s="26" t="n"/>
      <c r="C62" s="26" t="n"/>
      <c r="D62" s="37" t="n"/>
      <c r="F62" s="26" t="n"/>
      <c r="G62" s="37" t="n"/>
      <c r="H62" s="26" t="n"/>
      <c r="I62" s="37" t="n"/>
      <c r="K62" s="26" t="n"/>
      <c r="L62" s="26" t="n"/>
      <c r="M62" s="37" t="n"/>
    </row>
    <row r="63" ht="21" customHeight="1">
      <c r="A63" s="30" t="n"/>
      <c r="B63" s="32" t="n"/>
      <c r="C63" s="32" t="n"/>
      <c r="D63" s="36" t="n"/>
      <c r="F63" s="32" t="n"/>
      <c r="G63" s="36" t="n"/>
      <c r="H63" s="32" t="n"/>
      <c r="I63" s="36" t="n"/>
      <c r="K63" s="32" t="n"/>
      <c r="L63" s="32" t="n"/>
      <c r="M63" s="36" t="n"/>
    </row>
    <row r="64" ht="21" customHeight="1">
      <c r="A64" s="24" t="n"/>
      <c r="B64" s="26" t="n"/>
      <c r="C64" s="26" t="n"/>
      <c r="D64" s="37" t="n"/>
      <c r="F64" s="26" t="n"/>
      <c r="G64" s="37" t="n"/>
      <c r="H64" s="26" t="n"/>
      <c r="I64" s="37" t="n"/>
      <c r="K64" s="26" t="n"/>
      <c r="L64" s="26" t="n"/>
      <c r="M64" s="37" t="n"/>
    </row>
    <row r="65" ht="21" customHeight="1">
      <c r="A65" s="30" t="n"/>
      <c r="B65" s="32" t="n"/>
      <c r="C65" s="32" t="n"/>
      <c r="D65" s="36" t="n"/>
      <c r="F65" s="32" t="n"/>
      <c r="G65" s="36" t="n"/>
      <c r="H65" s="32" t="n"/>
      <c r="I65" s="36" t="n"/>
      <c r="K65" s="32" t="n"/>
      <c r="L65" s="32" t="n"/>
      <c r="M65" s="36" t="n"/>
    </row>
    <row r="66" ht="21" customHeight="1">
      <c r="A66" s="24" t="n"/>
      <c r="B66" s="26" t="n"/>
      <c r="C66" s="26" t="n"/>
      <c r="D66" s="37" t="n"/>
      <c r="F66" s="26" t="n"/>
      <c r="G66" s="37" t="n"/>
      <c r="H66" s="26" t="n"/>
      <c r="I66" s="37" t="n"/>
      <c r="K66" s="26" t="n"/>
      <c r="L66" s="26" t="n"/>
      <c r="M66" s="37" t="n"/>
    </row>
    <row r="67" ht="21" customHeight="1">
      <c r="A67" s="30" t="n"/>
      <c r="B67" s="32" t="n"/>
      <c r="C67" s="32" t="n"/>
      <c r="D67" s="36" t="n"/>
      <c r="F67" s="32" t="n"/>
      <c r="G67" s="36" t="n"/>
      <c r="H67" s="32" t="n"/>
      <c r="I67" s="36" t="n"/>
      <c r="K67" s="32" t="n"/>
      <c r="L67" s="32" t="n"/>
      <c r="M67" s="36" t="n"/>
    </row>
    <row r="68" ht="21" customHeight="1">
      <c r="A68" s="24" t="n"/>
      <c r="B68" s="26" t="n"/>
      <c r="C68" s="26" t="n"/>
      <c r="D68" s="37" t="n"/>
      <c r="F68" s="26" t="n"/>
      <c r="G68" s="37" t="n"/>
      <c r="H68" s="26" t="n"/>
      <c r="I68" s="37" t="n"/>
      <c r="K68" s="26" t="n"/>
      <c r="L68" s="26" t="n"/>
      <c r="M68" s="37" t="n"/>
    </row>
    <row r="69" ht="21" customHeight="1">
      <c r="A69" s="30" t="n"/>
      <c r="B69" s="32" t="n"/>
      <c r="C69" s="32" t="n"/>
      <c r="D69" s="36" t="n"/>
      <c r="F69" s="32" t="n"/>
      <c r="G69" s="36" t="n"/>
      <c r="H69" s="32" t="n"/>
      <c r="I69" s="36" t="n"/>
      <c r="K69" s="32" t="n"/>
      <c r="L69" s="32" t="n"/>
      <c r="M69" s="36" t="n"/>
    </row>
    <row r="70" ht="21" customHeight="1">
      <c r="A70" s="24" t="n"/>
      <c r="B70" s="26" t="n"/>
      <c r="C70" s="26" t="n"/>
      <c r="D70" s="37" t="n"/>
      <c r="F70" s="26" t="n"/>
      <c r="G70" s="37" t="n"/>
      <c r="H70" s="26" t="n"/>
      <c r="I70" s="37" t="n"/>
      <c r="K70" s="26" t="n"/>
      <c r="L70" s="26" t="n"/>
      <c r="M70" s="37" t="n"/>
    </row>
    <row r="71" ht="21" customHeight="1">
      <c r="A71" s="30" t="n"/>
      <c r="B71" s="32" t="n"/>
      <c r="C71" s="32" t="n"/>
      <c r="D71" s="36" t="n"/>
      <c r="F71" s="32" t="n"/>
      <c r="G71" s="36" t="n"/>
      <c r="H71" s="32" t="n"/>
      <c r="I71" s="36" t="n"/>
      <c r="K71" s="32" t="n"/>
      <c r="L71" s="32" t="n"/>
      <c r="M71" s="36" t="n"/>
    </row>
    <row r="72" ht="21" customHeight="1">
      <c r="A72" s="24" t="n"/>
      <c r="B72" s="26" t="n"/>
      <c r="C72" s="26" t="n"/>
      <c r="D72" s="37" t="n"/>
      <c r="F72" s="26" t="n"/>
      <c r="G72" s="37" t="n"/>
      <c r="H72" s="26" t="n"/>
      <c r="I72" s="37" t="n"/>
      <c r="K72" s="26" t="n"/>
      <c r="L72" s="26" t="n"/>
      <c r="M72" s="37" t="n"/>
    </row>
    <row r="73" ht="21" customHeight="1">
      <c r="A73" s="30" t="n"/>
      <c r="B73" s="32" t="n"/>
      <c r="C73" s="32" t="n"/>
      <c r="D73" s="36" t="n"/>
      <c r="F73" s="32" t="n"/>
      <c r="G73" s="36" t="n"/>
      <c r="H73" s="32" t="n"/>
      <c r="I73" s="36" t="n"/>
      <c r="K73" s="32" t="n"/>
      <c r="L73" s="32" t="n"/>
      <c r="M73" s="36" t="n"/>
    </row>
    <row r="74" ht="21" customHeight="1">
      <c r="A74" s="24" t="n"/>
      <c r="B74" s="26" t="n"/>
      <c r="C74" s="26" t="n"/>
      <c r="D74" s="37" t="n"/>
      <c r="F74" s="26" t="n"/>
      <c r="G74" s="37" t="n"/>
      <c r="H74" s="26" t="n"/>
      <c r="I74" s="37" t="n"/>
      <c r="K74" s="26" t="n"/>
      <c r="L74" s="26" t="n"/>
      <c r="M74" s="37" t="n"/>
    </row>
    <row r="75" ht="21" customHeight="1">
      <c r="A75" s="30" t="n"/>
      <c r="B75" s="32" t="n"/>
      <c r="C75" s="32" t="n"/>
      <c r="D75" s="36" t="n"/>
      <c r="F75" s="32" t="n"/>
      <c r="G75" s="36" t="n"/>
      <c r="H75" s="32" t="n"/>
      <c r="I75" s="36" t="n"/>
      <c r="K75" s="32" t="n"/>
      <c r="L75" s="32" t="n"/>
      <c r="M75" s="36" t="n"/>
    </row>
    <row r="76" ht="21" customHeight="1">
      <c r="A76" s="24" t="n"/>
      <c r="B76" s="26" t="n"/>
      <c r="C76" s="26" t="n"/>
      <c r="D76" s="37" t="n"/>
      <c r="F76" s="26" t="n"/>
      <c r="G76" s="37" t="n"/>
      <c r="H76" s="26" t="n"/>
      <c r="I76" s="37" t="n"/>
      <c r="K76" s="26" t="n"/>
      <c r="L76" s="26" t="n"/>
      <c r="M76" s="37" t="n"/>
    </row>
    <row r="77" ht="21" customHeight="1">
      <c r="A77" s="30" t="n"/>
      <c r="B77" s="32" t="n"/>
      <c r="C77" s="32" t="n"/>
      <c r="D77" s="36" t="n"/>
      <c r="F77" s="32" t="n"/>
      <c r="G77" s="36" t="n"/>
      <c r="H77" s="32" t="n"/>
      <c r="I77" s="36" t="n"/>
      <c r="K77" s="32" t="n"/>
      <c r="L77" s="32" t="n"/>
      <c r="M77" s="36" t="n"/>
    </row>
    <row r="78" ht="21" customHeight="1">
      <c r="A78" s="24" t="n"/>
      <c r="B78" s="26" t="n"/>
      <c r="C78" s="26" t="n"/>
      <c r="D78" s="37" t="n"/>
      <c r="F78" s="26" t="n"/>
      <c r="G78" s="37" t="n"/>
      <c r="H78" s="26" t="n"/>
      <c r="I78" s="37" t="n"/>
      <c r="K78" s="26" t="n"/>
      <c r="L78" s="26" t="n"/>
      <c r="M78" s="37" t="n"/>
    </row>
    <row r="79" ht="21" customHeight="1">
      <c r="A79" s="30" t="n"/>
      <c r="B79" s="32" t="n"/>
      <c r="C79" s="32" t="n"/>
      <c r="D79" s="36" t="n"/>
      <c r="F79" s="32" t="n"/>
      <c r="G79" s="36" t="n"/>
      <c r="H79" s="32" t="n"/>
      <c r="I79" s="36" t="n"/>
      <c r="K79" s="32" t="n"/>
      <c r="L79" s="32" t="n"/>
      <c r="M79" s="36" t="n"/>
    </row>
    <row r="80" ht="21" customHeight="1">
      <c r="A80" s="24" t="n"/>
      <c r="B80" s="26" t="n"/>
      <c r="C80" s="26" t="n"/>
      <c r="D80" s="37" t="n"/>
      <c r="F80" s="26" t="n"/>
      <c r="G80" s="37" t="n"/>
      <c r="H80" s="26" t="n"/>
      <c r="I80" s="37" t="n"/>
      <c r="K80" s="26" t="n"/>
      <c r="L80" s="26" t="n"/>
      <c r="M80" s="37" t="n"/>
    </row>
    <row r="81" ht="21" customHeight="1">
      <c r="A81" s="30" t="n"/>
      <c r="B81" s="32" t="n"/>
      <c r="C81" s="32" t="n"/>
      <c r="D81" s="36" t="n"/>
      <c r="F81" s="32" t="n"/>
      <c r="G81" s="36" t="n"/>
      <c r="H81" s="32" t="n"/>
      <c r="I81" s="36" t="n"/>
      <c r="K81" s="32" t="n"/>
      <c r="L81" s="32" t="n"/>
      <c r="M81" s="36" t="n"/>
    </row>
    <row r="82" ht="21" customHeight="1">
      <c r="A82" s="24" t="n"/>
      <c r="B82" s="26" t="n"/>
      <c r="C82" s="26" t="n"/>
      <c r="D82" s="37" t="n"/>
      <c r="F82" s="26" t="n"/>
      <c r="G82" s="37" t="n"/>
      <c r="H82" s="26" t="n"/>
      <c r="I82" s="37" t="n"/>
      <c r="K82" s="26" t="n"/>
      <c r="L82" s="26" t="n"/>
      <c r="M82" s="37" t="n"/>
    </row>
    <row r="83" ht="21" customHeight="1">
      <c r="A83" s="30" t="n"/>
      <c r="B83" s="32" t="n"/>
      <c r="C83" s="32" t="n"/>
      <c r="D83" s="36" t="n"/>
      <c r="F83" s="32" t="n"/>
      <c r="G83" s="36" t="n"/>
      <c r="H83" s="32" t="n"/>
      <c r="I83" s="36" t="n"/>
      <c r="K83" s="32" t="n"/>
      <c r="L83" s="32" t="n"/>
      <c r="M83" s="36" t="n"/>
    </row>
    <row r="84" ht="21" customHeight="1">
      <c r="A84" s="24" t="n"/>
      <c r="B84" s="26" t="n"/>
      <c r="C84" s="26" t="n"/>
      <c r="D84" s="37" t="n"/>
      <c r="F84" s="26" t="n"/>
      <c r="G84" s="37" t="n"/>
      <c r="H84" s="26" t="n"/>
      <c r="I84" s="37" t="n"/>
      <c r="K84" s="26" t="n"/>
      <c r="L84" s="26" t="n"/>
      <c r="M84" s="37" t="n"/>
    </row>
    <row r="85" ht="21" customHeight="1">
      <c r="A85" s="30" t="n"/>
      <c r="B85" s="32" t="n"/>
      <c r="C85" s="32" t="n"/>
      <c r="D85" s="36" t="n"/>
      <c r="F85" s="32" t="n"/>
      <c r="G85" s="36" t="n"/>
      <c r="H85" s="32" t="n"/>
      <c r="I85" s="36" t="n"/>
      <c r="K85" s="32" t="n"/>
      <c r="L85" s="32" t="n"/>
      <c r="M85" s="36" t="n"/>
    </row>
    <row r="86" ht="21" customHeight="1">
      <c r="A86" s="24" t="n"/>
      <c r="B86" s="26" t="n"/>
      <c r="C86" s="26" t="n"/>
      <c r="D86" s="37" t="n"/>
      <c r="F86" s="26" t="n"/>
      <c r="G86" s="37" t="n"/>
      <c r="H86" s="26" t="n"/>
      <c r="I86" s="37" t="n"/>
      <c r="K86" s="26" t="n"/>
      <c r="L86" s="26" t="n"/>
      <c r="M86" s="37" t="n"/>
    </row>
    <row r="87" ht="21" customHeight="1">
      <c r="A87" s="30" t="n"/>
      <c r="B87" s="32" t="n"/>
      <c r="C87" s="32" t="n"/>
      <c r="D87" s="36" t="n"/>
      <c r="F87" s="32" t="n"/>
      <c r="G87" s="36" t="n"/>
      <c r="H87" s="32" t="n"/>
      <c r="I87" s="36" t="n"/>
      <c r="K87" s="32" t="n"/>
      <c r="L87" s="32" t="n"/>
      <c r="M87" s="36" t="n"/>
    </row>
    <row r="88" ht="21" customHeight="1">
      <c r="A88" s="24" t="n"/>
      <c r="B88" s="26" t="n"/>
      <c r="C88" s="26" t="n"/>
      <c r="D88" s="37" t="n"/>
      <c r="F88" s="26" t="n"/>
      <c r="G88" s="37" t="n"/>
      <c r="H88" s="26" t="n"/>
      <c r="I88" s="37" t="n"/>
      <c r="K88" s="26" t="n"/>
      <c r="L88" s="26" t="n"/>
      <c r="M88" s="37" t="n"/>
    </row>
    <row r="89" ht="21" customHeight="1">
      <c r="A89" s="30" t="n"/>
      <c r="B89" s="32" t="n"/>
      <c r="C89" s="32" t="n"/>
      <c r="D89" s="36" t="n"/>
      <c r="F89" s="32" t="n"/>
      <c r="G89" s="36" t="n"/>
      <c r="H89" s="32" t="n"/>
      <c r="I89" s="36" t="n"/>
      <c r="K89" s="32" t="n"/>
      <c r="L89" s="32" t="n"/>
      <c r="M89" s="36" t="n"/>
    </row>
    <row r="90" ht="21" customHeight="1">
      <c r="A90" s="24" t="n"/>
      <c r="B90" s="26" t="n"/>
      <c r="C90" s="26" t="n"/>
      <c r="D90" s="37" t="n"/>
      <c r="F90" s="26" t="n"/>
      <c r="G90" s="37" t="n"/>
      <c r="H90" s="26" t="n"/>
      <c r="I90" s="37" t="n"/>
      <c r="K90" s="26" t="n"/>
      <c r="L90" s="26" t="n"/>
      <c r="M90" s="37" t="n"/>
    </row>
    <row r="91" ht="21" customHeight="1">
      <c r="A91" s="30" t="n"/>
      <c r="B91" s="32" t="n"/>
      <c r="C91" s="32" t="n"/>
      <c r="D91" s="36" t="n"/>
      <c r="F91" s="32" t="n"/>
      <c r="G91" s="36" t="n"/>
      <c r="H91" s="32" t="n"/>
      <c r="I91" s="36" t="n"/>
      <c r="K91" s="32" t="n"/>
      <c r="L91" s="32" t="n"/>
      <c r="M91" s="36" t="n"/>
    </row>
    <row r="92" ht="21" customHeight="1">
      <c r="A92" s="24" t="n"/>
      <c r="B92" s="26" t="n"/>
      <c r="C92" s="26" t="n"/>
      <c r="D92" s="37" t="n"/>
      <c r="F92" s="26" t="n"/>
      <c r="G92" s="37" t="n"/>
      <c r="H92" s="26" t="n"/>
      <c r="I92" s="37" t="n"/>
      <c r="K92" s="26" t="n"/>
      <c r="L92" s="26" t="n"/>
      <c r="M92" s="37" t="n"/>
    </row>
    <row r="93" ht="21" customHeight="1">
      <c r="A93" s="30" t="n"/>
      <c r="B93" s="32" t="n"/>
      <c r="C93" s="32" t="n"/>
      <c r="D93" s="36" t="n"/>
      <c r="F93" s="32" t="n"/>
      <c r="G93" s="36" t="n"/>
      <c r="H93" s="32" t="n"/>
      <c r="I93" s="36" t="n"/>
      <c r="K93" s="32" t="n"/>
      <c r="L93" s="32" t="n"/>
      <c r="M93" s="36" t="n"/>
    </row>
    <row r="94" ht="21" customHeight="1">
      <c r="A94" s="24" t="n"/>
      <c r="B94" s="26" t="n"/>
      <c r="C94" s="26" t="n"/>
      <c r="D94" s="37" t="n"/>
      <c r="F94" s="26" t="n"/>
      <c r="G94" s="37" t="n"/>
      <c r="H94" s="26" t="n"/>
      <c r="I94" s="37" t="n"/>
      <c r="K94" s="26" t="n"/>
      <c r="L94" s="26" t="n"/>
      <c r="M94" s="37" t="n"/>
    </row>
    <row r="95" ht="21" customHeight="1">
      <c r="A95" s="30" t="n"/>
      <c r="B95" s="32" t="n"/>
      <c r="C95" s="32" t="n"/>
      <c r="D95" s="36" t="n"/>
      <c r="F95" s="32" t="n"/>
      <c r="G95" s="36" t="n"/>
      <c r="H95" s="32" t="n"/>
      <c r="I95" s="36" t="n"/>
      <c r="K95" s="32" t="n"/>
      <c r="L95" s="32" t="n"/>
      <c r="M95" s="36" t="n"/>
    </row>
    <row r="96" ht="21" customHeight="1">
      <c r="A96" s="24" t="n"/>
      <c r="B96" s="26" t="n"/>
      <c r="C96" s="26" t="n"/>
      <c r="D96" s="37" t="n"/>
      <c r="F96" s="26" t="n"/>
      <c r="G96" s="37" t="n"/>
      <c r="H96" s="26" t="n"/>
      <c r="I96" s="37" t="n"/>
      <c r="K96" s="26" t="n"/>
      <c r="L96" s="26" t="n"/>
      <c r="M96" s="37" t="n"/>
    </row>
    <row r="97" ht="21" customHeight="1">
      <c r="A97" s="30" t="n"/>
      <c r="B97" s="32" t="n"/>
      <c r="C97" s="32" t="n"/>
      <c r="D97" s="36" t="n"/>
      <c r="F97" s="32" t="n"/>
      <c r="G97" s="36" t="n"/>
      <c r="H97" s="32" t="n"/>
      <c r="I97" s="36" t="n"/>
      <c r="K97" s="32" t="n"/>
      <c r="L97" s="32" t="n"/>
      <c r="M97" s="36" t="n"/>
    </row>
    <row r="98" ht="21" customHeight="1">
      <c r="A98" s="24" t="n"/>
      <c r="B98" s="26" t="n"/>
      <c r="C98" s="26" t="n"/>
      <c r="D98" s="37" t="n"/>
      <c r="F98" s="26" t="n"/>
      <c r="G98" s="37" t="n"/>
      <c r="H98" s="26" t="n"/>
      <c r="I98" s="37" t="n"/>
      <c r="K98" s="26" t="n"/>
      <c r="L98" s="26" t="n"/>
      <c r="M98" s="37" t="n"/>
    </row>
    <row r="99" ht="21" customHeight="1">
      <c r="A99" s="30" t="n"/>
      <c r="B99" s="32" t="n"/>
      <c r="C99" s="32" t="n"/>
      <c r="D99" s="36" t="n"/>
      <c r="F99" s="32" t="n"/>
      <c r="G99" s="36" t="n"/>
      <c r="H99" s="32" t="n"/>
      <c r="I99" s="36" t="n"/>
      <c r="K99" s="32" t="n"/>
      <c r="L99" s="32" t="n"/>
      <c r="M99" s="36" t="n"/>
    </row>
    <row r="100" ht="21" customHeight="1">
      <c r="A100" s="24" t="n"/>
      <c r="B100" s="26" t="n"/>
      <c r="C100" s="26" t="n"/>
      <c r="D100" s="37" t="n"/>
      <c r="F100" s="26" t="n"/>
      <c r="G100" s="37" t="n"/>
      <c r="H100" s="26" t="n"/>
      <c r="I100" s="37" t="n"/>
      <c r="K100" s="26" t="n"/>
      <c r="L100" s="26" t="n"/>
      <c r="M100" s="37" t="n"/>
    </row>
    <row r="101" ht="21" customHeight="1">
      <c r="A101" s="30" t="n"/>
      <c r="B101" s="32" t="n"/>
      <c r="C101" s="32" t="n"/>
      <c r="D101" s="36" t="n"/>
      <c r="F101" s="32" t="n"/>
      <c r="G101" s="36" t="n"/>
      <c r="H101" s="32" t="n"/>
      <c r="I101" s="36" t="n"/>
      <c r="K101" s="32" t="n"/>
      <c r="L101" s="32" t="n"/>
      <c r="M101" s="36" t="n"/>
    </row>
    <row r="102" ht="21" customHeight="1">
      <c r="A102" s="24" t="n"/>
      <c r="B102" s="26" t="n"/>
      <c r="C102" s="26" t="n"/>
      <c r="D102" s="37" t="n"/>
      <c r="F102" s="26" t="n"/>
      <c r="G102" s="37" t="n"/>
      <c r="H102" s="26" t="n"/>
      <c r="I102" s="37" t="n"/>
      <c r="K102" s="26" t="n"/>
      <c r="L102" s="26" t="n"/>
      <c r="M102" s="37" t="n"/>
    </row>
    <row r="103" ht="21" customHeight="1">
      <c r="A103" s="30" t="n"/>
      <c r="B103" s="32" t="n"/>
      <c r="C103" s="32" t="n"/>
      <c r="D103" s="36" t="n"/>
      <c r="F103" s="32" t="n"/>
      <c r="G103" s="36" t="n"/>
      <c r="H103" s="32" t="n"/>
      <c r="I103" s="36" t="n"/>
      <c r="K103" s="32" t="n"/>
      <c r="L103" s="32" t="n"/>
      <c r="M103" s="36" t="n"/>
    </row>
    <row r="104" ht="21" customHeight="1">
      <c r="A104" s="24" t="n"/>
      <c r="B104" s="26" t="n"/>
      <c r="C104" s="26" t="n"/>
      <c r="D104" s="37" t="n"/>
      <c r="F104" s="26" t="n"/>
      <c r="G104" s="37" t="n"/>
      <c r="H104" s="26" t="n"/>
      <c r="I104" s="37" t="n"/>
      <c r="K104" s="26" t="n"/>
      <c r="L104" s="26" t="n"/>
      <c r="M104" s="37" t="n"/>
    </row>
  </sheetData>
  <mergeCells count="1">
    <mergeCell ref="A1:M1"/>
  </mergeCells>
  <dataValidations count="2">
    <dataValidation sqref="D5:D104 I5:I104 M5:M104" showDropDown="0" showInputMessage="0" showErrorMessage="1" allowBlank="0" errorTitle="Invalid Active Flag" error="Select Yes or No." type="list" errorStyle="stop">
      <formula1>=IFERROR(INDIRECT("'Settings'!$H$3:$H$4"),"")</formula1>
    </dataValidation>
    <dataValidation sqref="G5:G104" showDropDown="0" showInputMessage="0" showErrorMessage="1" allowBlank="0" errorTitle="Invalid Shift" error="Select 1st, 2nd, or 3rd." type="list" errorStyle="stop">
      <formula1>"1st,2nd,3rd"</formula1>
    </dataValidation>
  </dataValidations>
  <pageMargins left="0.75" right="0.75" top="1" bottom="1" header="0.5" footer="0.5"/>
  <pageSetup orientation="landscape" paperSize="1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tabColor rgb="00E0F3EF"/>
    <outlinePr summaryBelow="1" summaryRight="1"/>
    <pageSetUpPr fitToPage="1"/>
  </sheetPr>
  <dimension ref="A1:H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4" customWidth="1" min="2" max="2"/>
    <col width="3" customWidth="1" min="3" max="3"/>
    <col width="22" customWidth="1" min="4" max="4"/>
    <col width="17" customWidth="1" min="5" max="5"/>
    <col width="17" customWidth="1" min="6" max="6"/>
    <col width="23" customWidth="1" min="7" max="7"/>
    <col width="15" customWidth="1" min="8" max="8"/>
  </cols>
  <sheetData>
    <row r="1" ht="30" customHeight="1">
      <c r="A1" s="1" t="inlineStr">
        <is>
          <t>Yard Move Settings</t>
        </is>
      </c>
      <c r="B1" s="47" t="n"/>
      <c r="C1" s="47" t="n"/>
      <c r="D1" s="47" t="n"/>
      <c r="E1" s="47" t="n"/>
      <c r="F1" s="47" t="n"/>
      <c r="G1" s="47" t="n"/>
      <c r="H1" s="48" t="n"/>
    </row>
    <row r="2">
      <c r="D2" s="38" t="inlineStr">
        <is>
          <t>Move Type</t>
        </is>
      </c>
      <c r="E2" s="38" t="inlineStr">
        <is>
          <t>Load Status</t>
        </is>
      </c>
      <c r="F2" s="38" t="inlineStr">
        <is>
          <t>Move Status</t>
        </is>
      </c>
      <c r="G2" s="38" t="inlineStr">
        <is>
          <t>Delay Reason</t>
        </is>
      </c>
      <c r="H2" s="38" t="inlineStr">
        <is>
          <t>Active Flag</t>
        </is>
      </c>
    </row>
    <row r="3">
      <c r="A3" s="39" t="inlineStr">
        <is>
          <t>Open Wait Alert Minutes</t>
        </is>
      </c>
      <c r="B3" s="40" t="n">
        <v>30</v>
      </c>
      <c r="D3" s="26" t="inlineStr">
        <is>
          <t>Dock Move</t>
        </is>
      </c>
      <c r="E3" s="26" t="inlineStr">
        <is>
          <t>Empty</t>
        </is>
      </c>
      <c r="F3" s="26" t="inlineStr">
        <is>
          <t>Requested</t>
        </is>
      </c>
      <c r="G3" s="26" t="inlineStr">
        <is>
          <t>None</t>
        </is>
      </c>
      <c r="H3" s="26" t="inlineStr">
        <is>
          <t>Yes</t>
        </is>
      </c>
    </row>
    <row r="4">
      <c r="A4" s="39" t="inlineStr">
        <is>
          <t>Estimated Yard Truck Operating Cost per Hour</t>
        </is>
      </c>
      <c r="B4" s="57" t="n">
        <v>52</v>
      </c>
      <c r="D4" s="32" t="inlineStr">
        <is>
          <t>Yard Reposition</t>
        </is>
      </c>
      <c r="E4" s="32" t="inlineStr">
        <is>
          <t>Loaded</t>
        </is>
      </c>
      <c r="F4" s="32" t="inlineStr">
        <is>
          <t>Assigned</t>
        </is>
      </c>
      <c r="G4" s="32" t="inlineStr">
        <is>
          <t>Dock Occupied</t>
        </is>
      </c>
      <c r="H4" s="32" t="inlineStr">
        <is>
          <t>No</t>
        </is>
      </c>
    </row>
    <row r="5">
      <c r="A5" s="39" t="inlineStr">
        <is>
          <t>Cost Basis Note</t>
        </is>
      </c>
      <c r="B5" s="26" t="inlineStr">
        <is>
          <t>Planning estimate only</t>
        </is>
      </c>
      <c r="D5" s="26" t="inlineStr">
        <is>
          <t>Gate-to-Dock</t>
        </is>
      </c>
      <c r="E5" s="26" t="inlineStr">
        <is>
          <t>Partial</t>
        </is>
      </c>
      <c r="F5" s="26" t="inlineStr">
        <is>
          <t>In Progress</t>
        </is>
      </c>
      <c r="G5" s="26" t="inlineStr">
        <is>
          <t>Trailer Not Ready</t>
        </is>
      </c>
    </row>
    <row r="6">
      <c r="D6" s="32" t="inlineStr">
        <is>
          <t>Dock-to-Yard</t>
        </is>
      </c>
      <c r="E6" s="32" t="inlineStr">
        <is>
          <t>Unknown</t>
        </is>
      </c>
      <c r="F6" s="32" t="inlineStr">
        <is>
          <t>Held</t>
        </is>
      </c>
      <c r="G6" s="32" t="inlineStr">
        <is>
          <t>Tractor Unavailable</t>
        </is>
      </c>
    </row>
    <row r="7">
      <c r="D7" s="26" t="inlineStr">
        <is>
          <t>Empty Spot</t>
        </is>
      </c>
      <c r="F7" s="26" t="inlineStr">
        <is>
          <t>Completed</t>
        </is>
      </c>
      <c r="G7" s="26" t="inlineStr">
        <is>
          <t>Spotter Unavailable</t>
        </is>
      </c>
    </row>
    <row r="8">
      <c r="D8" s="32" t="inlineStr">
        <is>
          <t>Maintenance Move</t>
        </is>
      </c>
      <c r="F8" s="32" t="inlineStr">
        <is>
          <t>Canceled</t>
        </is>
      </c>
      <c r="G8" s="32" t="inlineStr">
        <is>
          <t>Blocked Lane</t>
        </is>
      </c>
    </row>
    <row r="9">
      <c r="G9" s="26" t="inlineStr">
        <is>
          <t>Documentation</t>
        </is>
      </c>
    </row>
    <row r="10">
      <c r="A10" s="14" t="inlineStr">
        <is>
          <t>Priority</t>
        </is>
      </c>
      <c r="B10" s="14" t="inlineStr">
        <is>
          <t>Target Turnaround Minutes</t>
        </is>
      </c>
      <c r="G10" s="32" t="inlineStr">
        <is>
          <t>Maintenance</t>
        </is>
      </c>
    </row>
    <row r="11">
      <c r="A11" s="42" t="inlineStr">
        <is>
          <t>Critical</t>
        </is>
      </c>
      <c r="B11" s="43" t="n">
        <v>20</v>
      </c>
      <c r="G11" s="26" t="inlineStr">
        <is>
          <t>Weather</t>
        </is>
      </c>
    </row>
    <row r="12">
      <c r="A12" s="44" t="inlineStr">
        <is>
          <t>High</t>
        </is>
      </c>
      <c r="B12" s="45" t="n">
        <v>45</v>
      </c>
      <c r="G12" s="32" t="inlineStr">
        <is>
          <t>Other</t>
        </is>
      </c>
    </row>
    <row r="13">
      <c r="A13" s="42" t="inlineStr">
        <is>
          <t>Normal</t>
        </is>
      </c>
      <c r="B13" s="43" t="n">
        <v>90</v>
      </c>
    </row>
    <row r="14">
      <c r="A14" s="44" t="inlineStr">
        <is>
          <t>Low</t>
        </is>
      </c>
      <c r="B14" s="45" t="n">
        <v>180</v>
      </c>
    </row>
    <row r="16" ht="34" customHeight="1">
      <c r="A16" s="46" t="inlineStr">
        <is>
          <t>Update assumptions and dropdown lists carefully. Changes affect formulas and future dispatch entries.</t>
        </is>
      </c>
      <c r="B16" s="3" t="n"/>
      <c r="C16" s="3" t="n"/>
      <c r="D16" s="3" t="n"/>
      <c r="E16" s="3" t="n"/>
      <c r="F16" s="3" t="n"/>
      <c r="G16" s="3" t="n"/>
      <c r="H16" s="3" t="n"/>
    </row>
  </sheetData>
  <mergeCells count="1">
    <mergeCell ref="A1:H1"/>
  </mergeCells>
  <dataValidations count="3">
    <dataValidation sqref="B3" showDropDown="0" showInputMessage="0" showErrorMessage="1" allowBlank="0" errorTitle="Invalid Alert Limit" error="Enter a whole number from 0 through 1,440." type="whole" errorStyle="stop" operator="between">
      <formula1>0</formula1>
      <formula2>1440</formula2>
    </dataValidation>
    <dataValidation sqref="B4" showDropDown="0" showInputMessage="0" showErrorMessage="1" allowBlank="0" errorTitle="Invalid Cost" error="Enter an hourly planning cost from $0 through $500." type="decimal" errorStyle="stop" operator="between">
      <formula1>0</formula1>
      <formula2>500</formula2>
    </dataValidation>
    <dataValidation sqref="B11:B14" showDropDown="0" showInputMessage="0" showErrorMessage="1" allowBlank="0" errorTitle="Invalid Target" error="Enter a whole number from 1 through 1,440." type="whole" errorStyle="stop" operator="between">
      <formula1>1</formula1>
      <formula2>1440</formula2>
    </dataValidation>
  </dataValidations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2026-09-07T20:48:42Z</dcterms:created>
  <dcterms:modified xmlns:dcterms="http://purl.org/dc/terms/" xmlns:xsi="http://www.w3.org/2001/XMLSchema-instance" xsi:type="dcterms:W3CDTF">2026-09-07T20:48:43+00:00Z</dcterms:modified>
</cp:coreProperties>
</file>