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ire Inspections" sheetId="2" state="visible" r:id="rId2"/>
    <sheet xmlns:r="http://schemas.openxmlformats.org/officeDocument/2006/relationships" name="Tire Inventory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'Dashboard'!$A$1:$Q$40</definedName>
    <definedName name="_xlnm._FilterDatabase" localSheetId="1" hidden="1">'Tire Inspections'!$A$4:$Y$1004</definedName>
    <definedName name="_xlnm._FilterDatabase" localSheetId="2" hidden="1">'Tire Inventory'!$A$4:$AC$1004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"/>
    <numFmt numFmtId="166" formatCode="$#,##0.00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123B52"/>
      <sz val="11"/>
    </font>
    <font>
      <name val="Aptos"/>
      <b val="1"/>
      <color rgb="00FFFFFF"/>
      <sz val="10"/>
    </font>
    <font>
      <name val="Aptos"/>
      <color rgb="00123B52"/>
      <sz val="10"/>
    </font>
    <font>
      <name val="Aptos"/>
      <b val="1"/>
      <color rgb="00123B52"/>
      <sz val="10"/>
    </font>
    <font>
      <name val="Aptos"/>
      <i val="1"/>
      <color rgb="0064748B"/>
      <sz val="10"/>
    </font>
    <font>
      <name val="Aptos Display"/>
      <b val="1"/>
      <color rgb="00123B52"/>
      <sz val="22"/>
    </font>
    <font>
      <name val="Aptos"/>
      <i val="1"/>
      <color rgb="0064748B"/>
      <sz val="8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FFFFF"/>
      </patternFill>
    </fill>
    <fill>
      <patternFill patternType="solid">
        <fgColor rgb="00E0F3EF"/>
      </patternFill>
    </fill>
    <fill>
      <patternFill patternType="solid">
        <fgColor rgb="00F1F7F5"/>
      </patternFill>
    </fill>
    <fill>
      <patternFill patternType="solid">
        <fgColor rgb="009B1C1C"/>
      </patternFill>
    </fill>
    <fill>
      <patternFill patternType="solid">
        <fgColor rgb="00F97316"/>
      </patternFill>
    </fill>
    <fill>
      <patternFill patternType="solid">
        <fgColor rgb="002A8C82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/>
    </xf>
    <xf numFmtId="0" fontId="8" fillId="5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vertical="center" wrapText="1"/>
    </xf>
    <xf numFmtId="165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3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165" fontId="4" fillId="5" borderId="1" applyAlignment="1" pivotButton="0" quotePrefix="0" xfId="0">
      <alignment vertical="center"/>
    </xf>
    <xf numFmtId="49" fontId="4" fillId="4" borderId="1" applyAlignment="1" pivotButton="0" quotePrefix="0" xfId="0">
      <alignment vertical="center"/>
    </xf>
    <xf numFmtId="166" fontId="4" fillId="4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3" fontId="4" fillId="5" borderId="1" applyAlignment="1" pivotButton="0" quotePrefix="0" xfId="0">
      <alignment vertical="center"/>
    </xf>
    <xf numFmtId="9" fontId="4" fillId="5" borderId="1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5" fillId="4" borderId="1" applyAlignment="1" pivotButton="0" quotePrefix="0" xfId="0">
      <alignment horizontal="center"/>
    </xf>
    <xf numFmtId="0" fontId="4" fillId="4" borderId="1" pivotButton="0" quotePrefix="0" xfId="0"/>
    <xf numFmtId="0" fontId="5" fillId="5" borderId="1" pivotButton="0" quotePrefix="0" xfId="0"/>
    <xf numFmtId="164" fontId="5" fillId="0" borderId="0" pivotButton="0" quotePrefix="0" xfId="0"/>
    <xf numFmtId="165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5" fontId="4" fillId="5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</cellXfs>
  <cellStyles count="1">
    <cellStyle name="Normal" xfId="0" builtinId="0" hidden="0"/>
  </cellStyles>
  <dxfs count="8">
    <dxf>
      <font>
        <name val="Aptos Display"/>
        <b val="1"/>
        <color rgb="00FFFFFF"/>
        <sz val="22"/>
      </font>
      <fill>
        <patternFill patternType="solid">
          <fgColor rgb="002A8C82"/>
        </patternFill>
      </fill>
    </dxf>
    <dxf>
      <font>
        <name val="Aptos Display"/>
        <b val="1"/>
        <color rgb="00FFFFFF"/>
        <sz val="22"/>
      </font>
      <fill>
        <patternFill patternType="solid">
          <fgColor rgb="009B1C1C"/>
        </patternFill>
      </fill>
    </dxf>
    <dxf>
      <font>
        <name val="Aptos Display"/>
        <b val="1"/>
        <color rgb="00FFFFFF"/>
        <sz val="22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7F1D1D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  <dxf>
      <font>
        <name val="Aptos"/>
        <b val="1"/>
        <color rgb="00166534"/>
        <sz val="10"/>
      </font>
      <fill>
        <patternFill patternType="solid">
          <fgColor rgb="00E0F3EF"/>
        </patternFill>
      </fill>
    </dxf>
    <dxf>
      <font>
        <name val="Aptos"/>
        <b val="1"/>
        <color rgb="00FFFFFF"/>
        <sz val="10"/>
      </font>
      <fill>
        <patternFill patternType="solid">
          <fgColor rgb="009B1C1C"/>
        </patternFill>
      </fill>
    </dxf>
    <dxf>
      <font>
        <name val="Aptos"/>
        <color rgb="0064748B"/>
        <sz val="10"/>
      </font>
      <fill>
        <patternFill patternType="solid">
          <fgColor rgb="00F1F7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Mounted Tire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'Dashboard'!$A$12:$A$15</f>
            </numRef>
          </cat>
          <val>
            <numRef>
              <f>'Dashboard'!$B$12:$B$15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Minimum Tread by Position Group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'Dashboard'!$A$23:$A$26</f>
            </numRef>
          </cat>
          <val>
            <numRef>
              <f>'Dashboard'!$C$23:$C$26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Tread Depth (32nds)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Position Group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2664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10</row>
      <rowOff>0</rowOff>
    </from>
    <ext cx="3024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spections" displayName="tblInspections" ref="A4:Y1004" headerRowCount="1">
  <autoFilter ref="A4:Y1004"/>
  <tableColumns count="25">
    <tableColumn id="1" name="Inspection ID"/>
    <tableColumn id="2" name="Inspection Date"/>
    <tableColumn id="3" name="Vehicle/Unit"/>
    <tableColumn id="4" name="Odometer (miles)"/>
    <tableColumn id="5" name="Tire ID"/>
    <tableColumn id="6" name="Position"/>
    <tableColumn id="7" name="Inspector"/>
    <tableColumn id="8" name="Location"/>
    <tableColumn id="9" name="Outer Tread (32nds)"/>
    <tableColumn id="10" name="Center Tread (32nds)"/>
    <tableColumn id="11" name="Inner Tread (32nds)"/>
    <tableColumn id="12" name="Measured PSI"/>
    <tableColumn id="13" name="Visual Condition"/>
    <tableColumn id="14" name="Action Taken"/>
    <tableColumn id="15" name="Notes"/>
    <tableColumn id="16" name="Position Group"/>
    <tableColumn id="17" name="Average Tread (32nds)"/>
    <tableColumn id="18" name="Minimum Tread (32nds)"/>
    <tableColumn id="19" name="Wear Spread (32nds)"/>
    <tableColumn id="20" name="Target PSI"/>
    <tableColumn id="21" name="Pressure Variance (PSI)"/>
    <tableColumn id="22" name="Tread Status"/>
    <tableColumn id="23" name="Wear Status"/>
    <tableColumn id="24" name="Pressure Status"/>
    <tableColumn id="25" name="Row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Tires" displayName="tblTires" ref="A4:AC1004" headerRowCount="1">
  <autoFilter ref="A4:AC1004"/>
  <tableColumns count="29">
    <tableColumn id="1" name="Tire ID"/>
    <tableColumn id="2" name="Brand"/>
    <tableColumn id="3" name="Model"/>
    <tableColumn id="4" name="Tire Size"/>
    <tableColumn id="5" name="DOT Date Code (WWYY)"/>
    <tableColumn id="6" name="Purchase Date"/>
    <tableColumn id="7" name="Purchase Cost"/>
    <tableColumn id="8" name="Original Tread (32nds)"/>
    <tableColumn id="9" name="Target PSI"/>
    <tableColumn id="10" name="Status"/>
    <tableColumn id="11" name="Inventory Notes"/>
    <tableColumn id="12" name="Latest Inspection Date"/>
    <tableColumn id="13" name="Current Vehicle/Unit"/>
    <tableColumn id="14" name="Current Position"/>
    <tableColumn id="15" name="Position Group"/>
    <tableColumn id="16" name="Latest Odometer (miles)"/>
    <tableColumn id="17" name="Current Minimum Tread (32nds)"/>
    <tableColumn id="18" name="Current Wear Spread (32nds)"/>
    <tableColumn id="19" name="Latest Measured PSI"/>
    <tableColumn id="20" name="Usable Tread Remaining (%)"/>
    <tableColumn id="21" name="Tread Status"/>
    <tableColumn id="22" name="Wear Status"/>
    <tableColumn id="23" name="Pressure Status"/>
    <tableColumn id="24" name="Next Inspection Due Date"/>
    <tableColumn id="25" name="Inspection Status"/>
    <tableColumn id="26" name="Overall Status"/>
    <tableColumn id="27" name="Recommended Action"/>
    <tableColumn id="28" name="Attention Priority"/>
    <tableColumn id="29" name="Attention Ke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ositions" displayName="tblPositions" ref="E4:F21" headerRowCount="1">
  <autoFilter ref="E4:F21"/>
  <tableColumns count="2">
    <tableColumn id="5" name="Position"/>
    <tableColumn id="6" name="Position Grou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9" customWidth="1" min="3" max="3"/>
    <col width="17" customWidth="1" min="4" max="4"/>
    <col width="15" customWidth="1" min="5" max="5"/>
    <col width="15" customWidth="1" min="6" max="6"/>
    <col width="18" customWidth="1" min="7" max="7"/>
    <col width="38" customWidth="1" min="8" max="8"/>
    <col width="15" customWidth="1" min="9" max="9"/>
    <col width="4" customWidth="1" min="10" max="10"/>
    <col width="16" customWidth="1" min="11" max="11"/>
    <col width="14" customWidth="1" min="12" max="12"/>
    <col width="14" customWidth="1" min="13" max="13"/>
    <col width="14" customWidth="1" min="14" max="14"/>
    <col width="20" customWidth="1" min="15" max="15"/>
    <col width="18" customWidth="1" min="16" max="16"/>
    <col width="14" customWidth="1" min="17" max="17"/>
  </cols>
  <sheetData>
    <row r="1" ht="30" customHeight="1">
      <c r="A1" s="1" t="inlineStr">
        <is>
          <t>Tire Position and Tread Depth Dashboard</t>
        </is>
      </c>
    </row>
    <row r="2">
      <c r="A2" s="2" t="inlineStr">
        <is>
          <t>Latest condition based on valid inspection records</t>
        </is>
      </c>
      <c r="P2" s="3" t="inlineStr">
        <is>
          <t>As of:</t>
        </is>
      </c>
      <c r="Q2" s="38">
        <f>TODAY()</f>
        <v/>
      </c>
    </row>
    <row r="3">
      <c r="A3" s="5" t="inlineStr">
        <is>
          <t>Sample data is included. Replace it with your fleet records. Thresholds are user-defined planning values, not regulatory determinations.</t>
        </is>
      </c>
    </row>
    <row r="4" ht="23" customHeight="1">
      <c r="A4" s="6" t="inlineStr">
        <is>
          <t>Light blue = user input</t>
        </is>
      </c>
      <c r="D4" s="7" t="inlineStr">
        <is>
          <t>Light gray = calculated</t>
        </is>
      </c>
      <c r="G4" s="8" t="inlineStr">
        <is>
          <t>Red = critical</t>
        </is>
      </c>
      <c r="J4" s="9" t="inlineStr">
        <is>
          <t>Amber = attention</t>
        </is>
      </c>
      <c r="M4" s="10" t="inlineStr">
        <is>
          <t>Green = acceptable</t>
        </is>
      </c>
    </row>
    <row r="5"/>
    <row r="6" ht="27" customHeight="1">
      <c r="A6" s="11" t="inlineStr">
        <is>
          <t>Mounted Tires</t>
        </is>
      </c>
      <c r="B6" s="12" t="n"/>
      <c r="D6" s="11" t="inlineStr">
        <is>
          <t>Critical Tread</t>
        </is>
      </c>
      <c r="E6" s="12" t="n"/>
      <c r="G6" s="11" t="inlineStr">
        <is>
          <t>Tires Requiring Action</t>
        </is>
      </c>
      <c r="H6" s="12" t="n"/>
      <c r="J6" s="11" t="inlineStr">
        <is>
          <t>Overdue Inspections</t>
        </is>
      </c>
      <c r="K6" s="12" t="n"/>
      <c r="M6" s="11" t="inlineStr">
        <is>
          <t>Pressure Exceptions</t>
        </is>
      </c>
      <c r="N6" s="12" t="n"/>
      <c r="P6" s="11" t="inlineStr">
        <is>
          <t>Data Check Issues</t>
        </is>
      </c>
      <c r="Q6" s="12" t="n"/>
    </row>
    <row r="7" ht="34" customHeight="1">
      <c r="A7" s="13">
        <f>COUNTIF('Tire Inventory'!$J$5:$J$1004,"Mounted")</f>
        <v/>
      </c>
      <c r="B7" s="12" t="n"/>
      <c r="D7" s="13">
        <f>COUNTIFS('Tire Inventory'!$J$5:$J$1004,"Mounted",'Tire Inventory'!$U$5:$U$1004,"Critical")</f>
        <v/>
      </c>
      <c r="E7" s="12" t="n"/>
      <c r="G7" s="13">
        <f>COUNTIFS('Tire Inventory'!$J$5:$J$1004,"Mounted",'Tire Inventory'!$Z$5:$Z$1004,"Critical")+COUNTIFS('Tire Inventory'!$J$5:$J$1004,"Mounted",'Tire Inventory'!$Z$5:$Z$1004,"Attention")</f>
        <v/>
      </c>
      <c r="H7" s="12" t="n"/>
      <c r="J7" s="13">
        <f>COUNTIFS('Tire Inventory'!$J$5:$J$1004,"Mounted",'Tire Inventory'!$Y$5:$Y$1004,"Overdue")</f>
        <v/>
      </c>
      <c r="K7" s="12" t="n"/>
      <c r="M7" s="13">
        <f>COUNTIFS('Tire Inventory'!$J$5:$J$1004,"Mounted",'Tire Inventory'!$W$5:$W$1004,"Low")+COUNTIFS('Tire Inventory'!$J$5:$J$1004,"Mounted",'Tire Inventory'!$W$5:$W$1004,"High")</f>
        <v/>
      </c>
      <c r="N7" s="12" t="n"/>
      <c r="P7" s="13">
        <f>COUNTIFS('Tire Inspections'!$A$5:$A$1004,"&lt;&gt;",'Tire Inspections'!$Y$5:$Y$1004,"&lt;&gt;OK")</f>
        <v/>
      </c>
      <c r="Q7" s="12" t="n"/>
    </row>
    <row r="8" ht="20" customHeight="1">
      <c r="A8" s="14" t="inlineStr">
        <is>
          <t>Latest valid records</t>
        </is>
      </c>
      <c r="B8" s="12" t="n"/>
      <c r="D8" s="14" t="inlineStr">
        <is>
          <t>Latest valid records</t>
        </is>
      </c>
      <c r="E8" s="12" t="n"/>
      <c r="G8" s="14" t="inlineStr">
        <is>
          <t>Latest valid records</t>
        </is>
      </c>
      <c r="H8" s="12" t="n"/>
      <c r="J8" s="14" t="inlineStr">
        <is>
          <t>Latest valid records</t>
        </is>
      </c>
      <c r="K8" s="12" t="n"/>
      <c r="M8" s="14" t="inlineStr">
        <is>
          <t>Latest valid records</t>
        </is>
      </c>
      <c r="N8" s="12" t="n"/>
      <c r="P8" s="14" t="inlineStr">
        <is>
          <t>Latest valid records</t>
        </is>
      </c>
      <c r="Q8" s="12" t="n"/>
    </row>
    <row r="9"/>
    <row r="10"/>
    <row r="11">
      <c r="A11" s="15" t="inlineStr">
        <is>
          <t>Mounted Tire Status</t>
        </is>
      </c>
      <c r="B11" s="15" t="inlineStr">
        <is>
          <t>Count</t>
        </is>
      </c>
    </row>
    <row r="12">
      <c r="A12" s="16" t="inlineStr">
        <is>
          <t>Critical</t>
        </is>
      </c>
      <c r="B12" s="16">
        <f>COUNTIFS('Tire Inventory'!$J$5:$J$1004,"Mounted",'Tire Inventory'!$Z$5:$Z$1004,$A12)</f>
        <v/>
      </c>
    </row>
    <row r="13">
      <c r="A13" s="16" t="inlineStr">
        <is>
          <t>Attention</t>
        </is>
      </c>
      <c r="B13" s="16">
        <f>COUNTIFS('Tire Inventory'!$J$5:$J$1004,"Mounted",'Tire Inventory'!$Z$5:$Z$1004,$A13)</f>
        <v/>
      </c>
    </row>
    <row r="14">
      <c r="A14" s="16" t="inlineStr">
        <is>
          <t>OK</t>
        </is>
      </c>
      <c r="B14" s="16">
        <f>COUNTIFS('Tire Inventory'!$J$5:$J$1004,"Mounted",'Tire Inventory'!$Z$5:$Z$1004,$A14)</f>
        <v/>
      </c>
    </row>
    <row r="15">
      <c r="A15" s="16" t="inlineStr">
        <is>
          <t>No Data</t>
        </is>
      </c>
      <c r="B15" s="16">
        <f>COUNTIFS('Tire Inventory'!$J$5:$J$1004,"Mounted",'Tire Inventory'!$Z$5:$Z$1004,$A15)</f>
        <v/>
      </c>
    </row>
    <row r="16"/>
    <row r="17"/>
    <row r="18"/>
    <row r="19"/>
    <row r="20"/>
    <row r="21"/>
    <row r="22">
      <c r="A22" s="15" t="inlineStr">
        <is>
          <t>Position Group</t>
        </is>
      </c>
      <c r="B22" s="15" t="inlineStr">
        <is>
          <t>Mounted Tires</t>
        </is>
      </c>
      <c r="C22" s="15" t="inlineStr">
        <is>
          <t>Average Minimum Tread (32nds)</t>
        </is>
      </c>
      <c r="D22" s="15" t="inlineStr">
        <is>
          <t>Critical</t>
        </is>
      </c>
      <c r="E22" s="15" t="inlineStr">
        <is>
          <t>Low</t>
        </is>
      </c>
      <c r="F22" s="15" t="inlineStr">
        <is>
          <t>Uneven</t>
        </is>
      </c>
      <c r="K22" s="15" t="inlineStr">
        <is>
          <t>Vehicle/Unit</t>
        </is>
      </c>
      <c r="L22" s="15" t="inlineStr">
        <is>
          <t>Mounted Tires</t>
        </is>
      </c>
      <c r="M22" s="15" t="inlineStr">
        <is>
          <t>Critical</t>
        </is>
      </c>
      <c r="N22" s="15" t="inlineStr">
        <is>
          <t>Attention</t>
        </is>
      </c>
      <c r="O22" s="15" t="inlineStr">
        <is>
          <t>Average Minimum Tread</t>
        </is>
      </c>
      <c r="P22" s="15" t="inlineStr">
        <is>
          <t>Overdue Inspections</t>
        </is>
      </c>
    </row>
    <row r="23">
      <c r="A23" s="17" t="inlineStr">
        <is>
          <t>Steer</t>
        </is>
      </c>
      <c r="B23" s="17">
        <f>COUNTIFS('Tire Inventory'!$J$5:$J$1004,"Mounted",'Tire Inventory'!$O$5:$O$1004,$A23)</f>
        <v/>
      </c>
      <c r="C23" s="39">
        <f>IFERROR(AVERAGEIFS('Tire Inventory'!$Q$5:$Q$1004,'Tire Inventory'!$J$5:$J$1004,"Mounted",'Tire Inventory'!$O$5:$O$1004,$A23),"")</f>
        <v/>
      </c>
      <c r="D23" s="17">
        <f>COUNTIFS('Tire Inventory'!$J$5:$J$1004,"Mounted",'Tire Inventory'!$O$5:$O$1004,$A23,'Tire Inventory'!$U$5:$U$1004,"Critical")</f>
        <v/>
      </c>
      <c r="E23" s="17">
        <f>COUNTIFS('Tire Inventory'!$J$5:$J$1004,"Mounted",'Tire Inventory'!$O$5:$O$1004,$A23,'Tire Inventory'!$U$5:$U$1004,"Low")</f>
        <v/>
      </c>
      <c r="F23" s="17">
        <f>COUNTIFS('Tire Inventory'!$J$5:$J$1004,"Mounted",'Tire Inventory'!$O$5:$O$1004,$A23,'Tire Inventory'!$V$5:$V$1004,"Uneven")</f>
        <v/>
      </c>
      <c r="K23" s="17">
        <f>'Settings'!$H$5</f>
        <v/>
      </c>
      <c r="L23" s="17">
        <f>COUNTIFS('Tire Inventory'!$J$5:$J$1004,"Mounted",'Tire Inventory'!$M$5:$M$1004,$K23)</f>
        <v/>
      </c>
      <c r="M23" s="17">
        <f>COUNTIFS('Tire Inventory'!$J$5:$J$1004,"Mounted",'Tire Inventory'!$M$5:$M$1004,$K23,'Tire Inventory'!$Z$5:$Z$1004,"Critical")</f>
        <v/>
      </c>
      <c r="N23" s="17">
        <f>COUNTIFS('Tire Inventory'!$J$5:$J$1004,"Mounted",'Tire Inventory'!$M$5:$M$1004,$K23,'Tire Inventory'!$Z$5:$Z$1004,"Attention")</f>
        <v/>
      </c>
      <c r="O23" s="39">
        <f>IFERROR(AVERAGEIFS('Tire Inventory'!$Q$5:$Q$1004,'Tire Inventory'!$J$5:$J$1004,"Mounted",'Tire Inventory'!$M$5:$M$1004,$K23),"")</f>
        <v/>
      </c>
      <c r="P23" s="17">
        <f>COUNTIFS('Tire Inventory'!$J$5:$J$1004,"Mounted",'Tire Inventory'!$M$5:$M$1004,$K23,'Tire Inventory'!$Y$5:$Y$1004,"Overdue")</f>
        <v/>
      </c>
    </row>
    <row r="24">
      <c r="A24" s="17" t="inlineStr">
        <is>
          <t>Drive</t>
        </is>
      </c>
      <c r="B24" s="17">
        <f>COUNTIFS('Tire Inventory'!$J$5:$J$1004,"Mounted",'Tire Inventory'!$O$5:$O$1004,$A24)</f>
        <v/>
      </c>
      <c r="C24" s="39">
        <f>IFERROR(AVERAGEIFS('Tire Inventory'!$Q$5:$Q$1004,'Tire Inventory'!$J$5:$J$1004,"Mounted",'Tire Inventory'!$O$5:$O$1004,$A24),"")</f>
        <v/>
      </c>
      <c r="D24" s="17">
        <f>COUNTIFS('Tire Inventory'!$J$5:$J$1004,"Mounted",'Tire Inventory'!$O$5:$O$1004,$A24,'Tire Inventory'!$U$5:$U$1004,"Critical")</f>
        <v/>
      </c>
      <c r="E24" s="17">
        <f>COUNTIFS('Tire Inventory'!$J$5:$J$1004,"Mounted",'Tire Inventory'!$O$5:$O$1004,$A24,'Tire Inventory'!$U$5:$U$1004,"Low")</f>
        <v/>
      </c>
      <c r="F24" s="17">
        <f>COUNTIFS('Tire Inventory'!$J$5:$J$1004,"Mounted",'Tire Inventory'!$O$5:$O$1004,$A24,'Tire Inventory'!$V$5:$V$1004,"Uneven")</f>
        <v/>
      </c>
      <c r="K24" s="17">
        <f>'Settings'!$H$6</f>
        <v/>
      </c>
      <c r="L24" s="17">
        <f>COUNTIFS('Tire Inventory'!$J$5:$J$1004,"Mounted",'Tire Inventory'!$M$5:$M$1004,$K24)</f>
        <v/>
      </c>
      <c r="M24" s="17">
        <f>COUNTIFS('Tire Inventory'!$J$5:$J$1004,"Mounted",'Tire Inventory'!$M$5:$M$1004,$K24,'Tire Inventory'!$Z$5:$Z$1004,"Critical")</f>
        <v/>
      </c>
      <c r="N24" s="17">
        <f>COUNTIFS('Tire Inventory'!$J$5:$J$1004,"Mounted",'Tire Inventory'!$M$5:$M$1004,$K24,'Tire Inventory'!$Z$5:$Z$1004,"Attention")</f>
        <v/>
      </c>
      <c r="O24" s="39">
        <f>IFERROR(AVERAGEIFS('Tire Inventory'!$Q$5:$Q$1004,'Tire Inventory'!$J$5:$J$1004,"Mounted",'Tire Inventory'!$M$5:$M$1004,$K24),"")</f>
        <v/>
      </c>
      <c r="P24" s="17">
        <f>COUNTIFS('Tire Inventory'!$J$5:$J$1004,"Mounted",'Tire Inventory'!$M$5:$M$1004,$K24,'Tire Inventory'!$Y$5:$Y$1004,"Overdue")</f>
        <v/>
      </c>
    </row>
    <row r="25">
      <c r="A25" s="17" t="inlineStr">
        <is>
          <t>Trailer</t>
        </is>
      </c>
      <c r="B25" s="17">
        <f>COUNTIFS('Tire Inventory'!$J$5:$J$1004,"Mounted",'Tire Inventory'!$O$5:$O$1004,$A25)</f>
        <v/>
      </c>
      <c r="C25" s="39">
        <f>IFERROR(AVERAGEIFS('Tire Inventory'!$Q$5:$Q$1004,'Tire Inventory'!$J$5:$J$1004,"Mounted",'Tire Inventory'!$O$5:$O$1004,$A25),"")</f>
        <v/>
      </c>
      <c r="D25" s="17">
        <f>COUNTIFS('Tire Inventory'!$J$5:$J$1004,"Mounted",'Tire Inventory'!$O$5:$O$1004,$A25,'Tire Inventory'!$U$5:$U$1004,"Critical")</f>
        <v/>
      </c>
      <c r="E25" s="17">
        <f>COUNTIFS('Tire Inventory'!$J$5:$J$1004,"Mounted",'Tire Inventory'!$O$5:$O$1004,$A25,'Tire Inventory'!$U$5:$U$1004,"Low")</f>
        <v/>
      </c>
      <c r="F25" s="17">
        <f>COUNTIFS('Tire Inventory'!$J$5:$J$1004,"Mounted",'Tire Inventory'!$O$5:$O$1004,$A25,'Tire Inventory'!$V$5:$V$1004,"Uneven")</f>
        <v/>
      </c>
      <c r="K25" s="17">
        <f>'Settings'!$H$7</f>
        <v/>
      </c>
      <c r="L25" s="17">
        <f>COUNTIFS('Tire Inventory'!$J$5:$J$1004,"Mounted",'Tire Inventory'!$M$5:$M$1004,$K25)</f>
        <v/>
      </c>
      <c r="M25" s="17">
        <f>COUNTIFS('Tire Inventory'!$J$5:$J$1004,"Mounted",'Tire Inventory'!$M$5:$M$1004,$K25,'Tire Inventory'!$Z$5:$Z$1004,"Critical")</f>
        <v/>
      </c>
      <c r="N25" s="17">
        <f>COUNTIFS('Tire Inventory'!$J$5:$J$1004,"Mounted",'Tire Inventory'!$M$5:$M$1004,$K25,'Tire Inventory'!$Z$5:$Z$1004,"Attention")</f>
        <v/>
      </c>
      <c r="O25" s="39">
        <f>IFERROR(AVERAGEIFS('Tire Inventory'!$Q$5:$Q$1004,'Tire Inventory'!$J$5:$J$1004,"Mounted",'Tire Inventory'!$M$5:$M$1004,$K25),"")</f>
        <v/>
      </c>
      <c r="P25" s="17">
        <f>COUNTIFS('Tire Inventory'!$J$5:$J$1004,"Mounted",'Tire Inventory'!$M$5:$M$1004,$K25,'Tire Inventory'!$Y$5:$Y$1004,"Overdue")</f>
        <v/>
      </c>
    </row>
    <row r="26">
      <c r="A26" s="17" t="inlineStr">
        <is>
          <t>Other</t>
        </is>
      </c>
      <c r="B26" s="17">
        <f>COUNTIFS('Tire Inventory'!$J$5:$J$1004,"Mounted",'Tire Inventory'!$O$5:$O$1004,$A26)</f>
        <v/>
      </c>
      <c r="C26" s="39">
        <f>IFERROR(AVERAGEIFS('Tire Inventory'!$Q$5:$Q$1004,'Tire Inventory'!$J$5:$J$1004,"Mounted",'Tire Inventory'!$O$5:$O$1004,$A26),"")</f>
        <v/>
      </c>
      <c r="D26" s="17">
        <f>COUNTIFS('Tire Inventory'!$J$5:$J$1004,"Mounted",'Tire Inventory'!$O$5:$O$1004,$A26,'Tire Inventory'!$U$5:$U$1004,"Critical")</f>
        <v/>
      </c>
      <c r="E26" s="17">
        <f>COUNTIFS('Tire Inventory'!$J$5:$J$1004,"Mounted",'Tire Inventory'!$O$5:$O$1004,$A26,'Tire Inventory'!$U$5:$U$1004,"Low")</f>
        <v/>
      </c>
      <c r="F26" s="17">
        <f>COUNTIFS('Tire Inventory'!$J$5:$J$1004,"Mounted",'Tire Inventory'!$O$5:$O$1004,$A26,'Tire Inventory'!$V$5:$V$1004,"Uneven")</f>
        <v/>
      </c>
      <c r="K26" s="17">
        <f>'Settings'!$H$8</f>
        <v/>
      </c>
      <c r="L26" s="17">
        <f>COUNTIFS('Tire Inventory'!$J$5:$J$1004,"Mounted",'Tire Inventory'!$M$5:$M$1004,$K26)</f>
        <v/>
      </c>
      <c r="M26" s="17">
        <f>COUNTIFS('Tire Inventory'!$J$5:$J$1004,"Mounted",'Tire Inventory'!$M$5:$M$1004,$K26,'Tire Inventory'!$Z$5:$Z$1004,"Critical")</f>
        <v/>
      </c>
      <c r="N26" s="17">
        <f>COUNTIFS('Tire Inventory'!$J$5:$J$1004,"Mounted",'Tire Inventory'!$M$5:$M$1004,$K26,'Tire Inventory'!$Z$5:$Z$1004,"Attention")</f>
        <v/>
      </c>
      <c r="O26" s="39">
        <f>IFERROR(AVERAGEIFS('Tire Inventory'!$Q$5:$Q$1004,'Tire Inventory'!$J$5:$J$1004,"Mounted",'Tire Inventory'!$M$5:$M$1004,$K26),"")</f>
        <v/>
      </c>
      <c r="P26" s="17">
        <f>COUNTIFS('Tire Inventory'!$J$5:$J$1004,"Mounted",'Tire Inventory'!$M$5:$M$1004,$K26,'Tire Inventory'!$Y$5:$Y$1004,"Overdue")</f>
        <v/>
      </c>
    </row>
    <row r="27">
      <c r="K27" s="17">
        <f>'Settings'!$H$9</f>
        <v/>
      </c>
      <c r="L27" s="17">
        <f>COUNTIFS('Tire Inventory'!$J$5:$J$1004,"Mounted",'Tire Inventory'!$M$5:$M$1004,$K27)</f>
        <v/>
      </c>
      <c r="M27" s="17">
        <f>COUNTIFS('Tire Inventory'!$J$5:$J$1004,"Mounted",'Tire Inventory'!$M$5:$M$1004,$K27,'Tire Inventory'!$Z$5:$Z$1004,"Critical")</f>
        <v/>
      </c>
      <c r="N27" s="17">
        <f>COUNTIFS('Tire Inventory'!$J$5:$J$1004,"Mounted",'Tire Inventory'!$M$5:$M$1004,$K27,'Tire Inventory'!$Z$5:$Z$1004,"Attention")</f>
        <v/>
      </c>
      <c r="O27" s="39">
        <f>IFERROR(AVERAGEIFS('Tire Inventory'!$Q$5:$Q$1004,'Tire Inventory'!$J$5:$J$1004,"Mounted",'Tire Inventory'!$M$5:$M$1004,$K27),"")</f>
        <v/>
      </c>
      <c r="P27" s="17">
        <f>COUNTIFS('Tire Inventory'!$J$5:$J$1004,"Mounted",'Tire Inventory'!$M$5:$M$1004,$K27,'Tire Inventory'!$Y$5:$Y$1004,"Overdue")</f>
        <v/>
      </c>
    </row>
    <row r="28">
      <c r="K28" s="17">
        <f>'Settings'!$H$10</f>
        <v/>
      </c>
      <c r="L28" s="17">
        <f>COUNTIFS('Tire Inventory'!$J$5:$J$1004,"Mounted",'Tire Inventory'!$M$5:$M$1004,$K28)</f>
        <v/>
      </c>
      <c r="M28" s="17">
        <f>COUNTIFS('Tire Inventory'!$J$5:$J$1004,"Mounted",'Tire Inventory'!$M$5:$M$1004,$K28,'Tire Inventory'!$Z$5:$Z$1004,"Critical")</f>
        <v/>
      </c>
      <c r="N28" s="17">
        <f>COUNTIFS('Tire Inventory'!$J$5:$J$1004,"Mounted",'Tire Inventory'!$M$5:$M$1004,$K28,'Tire Inventory'!$Z$5:$Z$1004,"Attention")</f>
        <v/>
      </c>
      <c r="O28" s="39">
        <f>IFERROR(AVERAGEIFS('Tire Inventory'!$Q$5:$Q$1004,'Tire Inventory'!$J$5:$J$1004,"Mounted",'Tire Inventory'!$M$5:$M$1004,$K28),"")</f>
        <v/>
      </c>
      <c r="P28" s="17">
        <f>COUNTIFS('Tire Inventory'!$J$5:$J$1004,"Mounted",'Tire Inventory'!$M$5:$M$1004,$K28,'Tire Inventory'!$Y$5:$Y$1004,"Overdue")</f>
        <v/>
      </c>
    </row>
    <row r="29">
      <c r="K29" s="17">
        <f>'Settings'!$H$11</f>
        <v/>
      </c>
      <c r="L29" s="17">
        <f>COUNTIFS('Tire Inventory'!$J$5:$J$1004,"Mounted",'Tire Inventory'!$M$5:$M$1004,$K29)</f>
        <v/>
      </c>
      <c r="M29" s="17">
        <f>COUNTIFS('Tire Inventory'!$J$5:$J$1004,"Mounted",'Tire Inventory'!$M$5:$M$1004,$K29,'Tire Inventory'!$Z$5:$Z$1004,"Critical")</f>
        <v/>
      </c>
      <c r="N29" s="17">
        <f>COUNTIFS('Tire Inventory'!$J$5:$J$1004,"Mounted",'Tire Inventory'!$M$5:$M$1004,$K29,'Tire Inventory'!$Z$5:$Z$1004,"Attention")</f>
        <v/>
      </c>
      <c r="O29" s="39">
        <f>IFERROR(AVERAGEIFS('Tire Inventory'!$Q$5:$Q$1004,'Tire Inventory'!$J$5:$J$1004,"Mounted",'Tire Inventory'!$M$5:$M$1004,$K29),"")</f>
        <v/>
      </c>
      <c r="P29" s="17">
        <f>COUNTIFS('Tire Inventory'!$J$5:$J$1004,"Mounted",'Tire Inventory'!$M$5:$M$1004,$K29,'Tire Inventory'!$Y$5:$Y$1004,"Overdue")</f>
        <v/>
      </c>
    </row>
    <row r="30">
      <c r="K30" s="17">
        <f>'Settings'!$H$12</f>
        <v/>
      </c>
      <c r="L30" s="17">
        <f>COUNTIFS('Tire Inventory'!$J$5:$J$1004,"Mounted",'Tire Inventory'!$M$5:$M$1004,$K30)</f>
        <v/>
      </c>
      <c r="M30" s="17">
        <f>COUNTIFS('Tire Inventory'!$J$5:$J$1004,"Mounted",'Tire Inventory'!$M$5:$M$1004,$K30,'Tire Inventory'!$Z$5:$Z$1004,"Critical")</f>
        <v/>
      </c>
      <c r="N30" s="17">
        <f>COUNTIFS('Tire Inventory'!$J$5:$J$1004,"Mounted",'Tire Inventory'!$M$5:$M$1004,$K30,'Tire Inventory'!$Z$5:$Z$1004,"Attention")</f>
        <v/>
      </c>
      <c r="O30" s="39">
        <f>IFERROR(AVERAGEIFS('Tire Inventory'!$Q$5:$Q$1004,'Tire Inventory'!$J$5:$J$1004,"Mounted",'Tire Inventory'!$M$5:$M$1004,$K30),"")</f>
        <v/>
      </c>
      <c r="P30" s="17">
        <f>COUNTIFS('Tire Inventory'!$J$5:$J$1004,"Mounted",'Tire Inventory'!$M$5:$M$1004,$K30,'Tire Inventory'!$Y$5:$Y$1004,"Overdue")</f>
        <v/>
      </c>
    </row>
    <row r="31" ht="38" customHeight="1">
      <c r="A31" s="15" t="inlineStr">
        <is>
          <t>Tire ID</t>
        </is>
      </c>
      <c r="B31" s="15" t="inlineStr">
        <is>
          <t>Vehicle/Unit</t>
        </is>
      </c>
      <c r="C31" s="15" t="inlineStr">
        <is>
          <t>Position</t>
        </is>
      </c>
      <c r="D31" s="15" t="inlineStr">
        <is>
          <t>Minimum Tread (32nds)</t>
        </is>
      </c>
      <c r="E31" s="15" t="inlineStr">
        <is>
          <t>Tread Status</t>
        </is>
      </c>
      <c r="F31" s="15" t="inlineStr">
        <is>
          <t>Pressure Status</t>
        </is>
      </c>
      <c r="G31" s="15" t="inlineStr">
        <is>
          <t>Inspection Status</t>
        </is>
      </c>
      <c r="H31" s="15" t="inlineStr">
        <is>
          <t>Recommended Action</t>
        </is>
      </c>
      <c r="I31" s="15" t="inlineStr">
        <is>
          <t>Last Inspection</t>
        </is>
      </c>
      <c r="K31" s="17">
        <f>'Settings'!$H$13</f>
        <v/>
      </c>
      <c r="L31" s="17">
        <f>COUNTIFS('Tire Inventory'!$J$5:$J$1004,"Mounted",'Tire Inventory'!$M$5:$M$1004,$K31)</f>
        <v/>
      </c>
      <c r="M31" s="17">
        <f>COUNTIFS('Tire Inventory'!$J$5:$J$1004,"Mounted",'Tire Inventory'!$M$5:$M$1004,$K31,'Tire Inventory'!$Z$5:$Z$1004,"Critical")</f>
        <v/>
      </c>
      <c r="N31" s="17">
        <f>COUNTIFS('Tire Inventory'!$J$5:$J$1004,"Mounted",'Tire Inventory'!$M$5:$M$1004,$K31,'Tire Inventory'!$Z$5:$Z$1004,"Attention")</f>
        <v/>
      </c>
      <c r="O31" s="39">
        <f>IFERROR(AVERAGEIFS('Tire Inventory'!$Q$5:$Q$1004,'Tire Inventory'!$J$5:$J$1004,"Mounted",'Tire Inventory'!$M$5:$M$1004,$K31),"")</f>
        <v/>
      </c>
      <c r="P31" s="17">
        <f>COUNTIFS('Tire Inventory'!$J$5:$J$1004,"Mounted",'Tire Inventory'!$M$5:$M$1004,$K31,'Tire Inventory'!$Y$5:$Y$1004,"Overdue")</f>
        <v/>
      </c>
    </row>
    <row r="32" ht="32" customHeight="1">
      <c r="A32" s="19">
        <f>IFERROR(INDEX('Tire Inventory'!$A$5:$A$1004,MATCH(SMALL('Tire Inventory'!$AC$5:$AC$1004,ROWS($A$32:A32)),'Tire Inventory'!$AC$5:$AC$1004,0)),"")</f>
        <v/>
      </c>
      <c r="B32" s="19">
        <f>IF($A32="","",IFERROR(INDEX('Tire Inventory'!$M$5:$M$1004,MATCH(SMALL('Tire Inventory'!$AC$5:$AC$1004,ROWS($A$32:A32)),'Tire Inventory'!$AC$5:$AC$1004,0)),""))</f>
        <v/>
      </c>
      <c r="C32" s="19">
        <f>IF($A32="","",IFERROR(INDEX('Tire Inventory'!$N$5:$N$1004,MATCH(SMALL('Tire Inventory'!$AC$5:$AC$1004,ROWS($A$32:A32)),'Tire Inventory'!$AC$5:$AC$1004,0)),""))</f>
        <v/>
      </c>
      <c r="D32" s="40">
        <f>IF($A32="","",IFERROR(INDEX('Tire Inventory'!$Q$5:$Q$1004,MATCH(SMALL('Tire Inventory'!$AC$5:$AC$1004,ROWS($A$32:A32)),'Tire Inventory'!$AC$5:$AC$1004,0)),""))</f>
        <v/>
      </c>
      <c r="E32" s="19">
        <f>IF($A32="","",IFERROR(INDEX('Tire Inventory'!$U$5:$U$1004,MATCH(SMALL('Tire Inventory'!$AC$5:$AC$1004,ROWS($A$32:A32)),'Tire Inventory'!$AC$5:$AC$1004,0)),""))</f>
        <v/>
      </c>
      <c r="F32" s="19">
        <f>IF($A32="","",IFERROR(INDEX('Tire Inventory'!$W$5:$W$1004,MATCH(SMALL('Tire Inventory'!$AC$5:$AC$1004,ROWS($A$32:A32)),'Tire Inventory'!$AC$5:$AC$1004,0)),""))</f>
        <v/>
      </c>
      <c r="G32" s="19">
        <f>IF($A32="","",IFERROR(INDEX('Tire Inventory'!$Y$5:$Y$1004,MATCH(SMALL('Tire Inventory'!$AC$5:$AC$1004,ROWS($A$32:A32)),'Tire Inventory'!$AC$5:$AC$1004,0)),""))</f>
        <v/>
      </c>
      <c r="H32" s="19">
        <f>IF($A32="","",IFERROR(INDEX('Tire Inventory'!$AA$5:$AA$1004,MATCH(SMALL('Tire Inventory'!$AC$5:$AC$1004,ROWS($A$32:A32)),'Tire Inventory'!$AC$5:$AC$1004,0)),""))</f>
        <v/>
      </c>
      <c r="I32" s="41">
        <f>IF($A32="","",IFERROR(INDEX('Tire Inventory'!$L$5:$L$1004,MATCH(SMALL('Tire Inventory'!$AC$5:$AC$1004,ROWS($A$32:A32)),'Tire Inventory'!$AC$5:$AC$1004,0)),""))</f>
        <v/>
      </c>
      <c r="K32" s="17">
        <f>'Settings'!$H$14</f>
        <v/>
      </c>
      <c r="L32" s="17">
        <f>COUNTIFS('Tire Inventory'!$J$5:$J$1004,"Mounted",'Tire Inventory'!$M$5:$M$1004,$K32)</f>
        <v/>
      </c>
      <c r="M32" s="17">
        <f>COUNTIFS('Tire Inventory'!$J$5:$J$1004,"Mounted",'Tire Inventory'!$M$5:$M$1004,$K32,'Tire Inventory'!$Z$5:$Z$1004,"Critical")</f>
        <v/>
      </c>
      <c r="N32" s="17">
        <f>COUNTIFS('Tire Inventory'!$J$5:$J$1004,"Mounted",'Tire Inventory'!$M$5:$M$1004,$K32,'Tire Inventory'!$Z$5:$Z$1004,"Attention")</f>
        <v/>
      </c>
      <c r="O32" s="39">
        <f>IFERROR(AVERAGEIFS('Tire Inventory'!$Q$5:$Q$1004,'Tire Inventory'!$J$5:$J$1004,"Mounted",'Tire Inventory'!$M$5:$M$1004,$K32),"")</f>
        <v/>
      </c>
      <c r="P32" s="17">
        <f>COUNTIFS('Tire Inventory'!$J$5:$J$1004,"Mounted",'Tire Inventory'!$M$5:$M$1004,$K32,'Tire Inventory'!$Y$5:$Y$1004,"Overdue")</f>
        <v/>
      </c>
    </row>
    <row r="33" ht="32" customHeight="1">
      <c r="A33" s="19">
        <f>IFERROR(INDEX('Tire Inventory'!$A$5:$A$1004,MATCH(SMALL('Tire Inventory'!$AC$5:$AC$1004,ROWS($A$32:A33)),'Tire Inventory'!$AC$5:$AC$1004,0)),"")</f>
        <v/>
      </c>
      <c r="B33" s="19">
        <f>IF($A33="","",IFERROR(INDEX('Tire Inventory'!$M$5:$M$1004,MATCH(SMALL('Tire Inventory'!$AC$5:$AC$1004,ROWS($A$32:A33)),'Tire Inventory'!$AC$5:$AC$1004,0)),""))</f>
        <v/>
      </c>
      <c r="C33" s="19">
        <f>IF($A33="","",IFERROR(INDEX('Tire Inventory'!$N$5:$N$1004,MATCH(SMALL('Tire Inventory'!$AC$5:$AC$1004,ROWS($A$32:A33)),'Tire Inventory'!$AC$5:$AC$1004,0)),""))</f>
        <v/>
      </c>
      <c r="D33" s="40">
        <f>IF($A33="","",IFERROR(INDEX('Tire Inventory'!$Q$5:$Q$1004,MATCH(SMALL('Tire Inventory'!$AC$5:$AC$1004,ROWS($A$32:A33)),'Tire Inventory'!$AC$5:$AC$1004,0)),""))</f>
        <v/>
      </c>
      <c r="E33" s="19">
        <f>IF($A33="","",IFERROR(INDEX('Tire Inventory'!$U$5:$U$1004,MATCH(SMALL('Tire Inventory'!$AC$5:$AC$1004,ROWS($A$32:A33)),'Tire Inventory'!$AC$5:$AC$1004,0)),""))</f>
        <v/>
      </c>
      <c r="F33" s="19">
        <f>IF($A33="","",IFERROR(INDEX('Tire Inventory'!$W$5:$W$1004,MATCH(SMALL('Tire Inventory'!$AC$5:$AC$1004,ROWS($A$32:A33)),'Tire Inventory'!$AC$5:$AC$1004,0)),""))</f>
        <v/>
      </c>
      <c r="G33" s="19">
        <f>IF($A33="","",IFERROR(INDEX('Tire Inventory'!$Y$5:$Y$1004,MATCH(SMALL('Tire Inventory'!$AC$5:$AC$1004,ROWS($A$32:A33)),'Tire Inventory'!$AC$5:$AC$1004,0)),""))</f>
        <v/>
      </c>
      <c r="H33" s="19">
        <f>IF($A33="","",IFERROR(INDEX('Tire Inventory'!$AA$5:$AA$1004,MATCH(SMALL('Tire Inventory'!$AC$5:$AC$1004,ROWS($A$32:A33)),'Tire Inventory'!$AC$5:$AC$1004,0)),""))</f>
        <v/>
      </c>
      <c r="I33" s="41">
        <f>IF($A33="","",IFERROR(INDEX('Tire Inventory'!$L$5:$L$1004,MATCH(SMALL('Tire Inventory'!$AC$5:$AC$1004,ROWS($A$32:A33)),'Tire Inventory'!$AC$5:$AC$1004,0)),""))</f>
        <v/>
      </c>
      <c r="K33">
        <f>""</f>
        <v/>
      </c>
      <c r="L33">
        <f>""</f>
        <v/>
      </c>
      <c r="M33">
        <f>""</f>
        <v/>
      </c>
      <c r="N33">
        <f>""</f>
        <v/>
      </c>
      <c r="O33">
        <f>""</f>
        <v/>
      </c>
      <c r="P33">
        <f>""</f>
        <v/>
      </c>
    </row>
    <row r="34" ht="32" customHeight="1">
      <c r="A34" s="19">
        <f>IFERROR(INDEX('Tire Inventory'!$A$5:$A$1004,MATCH(SMALL('Tire Inventory'!$AC$5:$AC$1004,ROWS($A$32:A34)),'Tire Inventory'!$AC$5:$AC$1004,0)),"")</f>
        <v/>
      </c>
      <c r="B34" s="19">
        <f>IF($A34="","",IFERROR(INDEX('Tire Inventory'!$M$5:$M$1004,MATCH(SMALL('Tire Inventory'!$AC$5:$AC$1004,ROWS($A$32:A34)),'Tire Inventory'!$AC$5:$AC$1004,0)),""))</f>
        <v/>
      </c>
      <c r="C34" s="19">
        <f>IF($A34="","",IFERROR(INDEX('Tire Inventory'!$N$5:$N$1004,MATCH(SMALL('Tire Inventory'!$AC$5:$AC$1004,ROWS($A$32:A34)),'Tire Inventory'!$AC$5:$AC$1004,0)),""))</f>
        <v/>
      </c>
      <c r="D34" s="40">
        <f>IF($A34="","",IFERROR(INDEX('Tire Inventory'!$Q$5:$Q$1004,MATCH(SMALL('Tire Inventory'!$AC$5:$AC$1004,ROWS($A$32:A34)),'Tire Inventory'!$AC$5:$AC$1004,0)),""))</f>
        <v/>
      </c>
      <c r="E34" s="19">
        <f>IF($A34="","",IFERROR(INDEX('Tire Inventory'!$U$5:$U$1004,MATCH(SMALL('Tire Inventory'!$AC$5:$AC$1004,ROWS($A$32:A34)),'Tire Inventory'!$AC$5:$AC$1004,0)),""))</f>
        <v/>
      </c>
      <c r="F34" s="19">
        <f>IF($A34="","",IFERROR(INDEX('Tire Inventory'!$W$5:$W$1004,MATCH(SMALL('Tire Inventory'!$AC$5:$AC$1004,ROWS($A$32:A34)),'Tire Inventory'!$AC$5:$AC$1004,0)),""))</f>
        <v/>
      </c>
      <c r="G34" s="19">
        <f>IF($A34="","",IFERROR(INDEX('Tire Inventory'!$Y$5:$Y$1004,MATCH(SMALL('Tire Inventory'!$AC$5:$AC$1004,ROWS($A$32:A34)),'Tire Inventory'!$AC$5:$AC$1004,0)),""))</f>
        <v/>
      </c>
      <c r="H34" s="19">
        <f>IF($A34="","",IFERROR(INDEX('Tire Inventory'!$AA$5:$AA$1004,MATCH(SMALL('Tire Inventory'!$AC$5:$AC$1004,ROWS($A$32:A34)),'Tire Inventory'!$AC$5:$AC$1004,0)),""))</f>
        <v/>
      </c>
      <c r="I34" s="41">
        <f>IF($A34="","",IFERROR(INDEX('Tire Inventory'!$L$5:$L$1004,MATCH(SMALL('Tire Inventory'!$AC$5:$AC$1004,ROWS($A$32:A34)),'Tire Inventory'!$AC$5:$AC$1004,0)),""))</f>
        <v/>
      </c>
      <c r="K34">
        <f>""</f>
        <v/>
      </c>
      <c r="L34">
        <f>""</f>
        <v/>
      </c>
      <c r="M34">
        <f>""</f>
        <v/>
      </c>
      <c r="N34">
        <f>""</f>
        <v/>
      </c>
      <c r="O34">
        <f>""</f>
        <v/>
      </c>
      <c r="P34">
        <f>""</f>
        <v/>
      </c>
    </row>
    <row r="35" ht="32" customHeight="1">
      <c r="A35" s="19">
        <f>IFERROR(INDEX('Tire Inventory'!$A$5:$A$1004,MATCH(SMALL('Tire Inventory'!$AC$5:$AC$1004,ROWS($A$32:A35)),'Tire Inventory'!$AC$5:$AC$1004,0)),"")</f>
        <v/>
      </c>
      <c r="B35" s="19">
        <f>IF($A35="","",IFERROR(INDEX('Tire Inventory'!$M$5:$M$1004,MATCH(SMALL('Tire Inventory'!$AC$5:$AC$1004,ROWS($A$32:A35)),'Tire Inventory'!$AC$5:$AC$1004,0)),""))</f>
        <v/>
      </c>
      <c r="C35" s="19">
        <f>IF($A35="","",IFERROR(INDEX('Tire Inventory'!$N$5:$N$1004,MATCH(SMALL('Tire Inventory'!$AC$5:$AC$1004,ROWS($A$32:A35)),'Tire Inventory'!$AC$5:$AC$1004,0)),""))</f>
        <v/>
      </c>
      <c r="D35" s="40">
        <f>IF($A35="","",IFERROR(INDEX('Tire Inventory'!$Q$5:$Q$1004,MATCH(SMALL('Tire Inventory'!$AC$5:$AC$1004,ROWS($A$32:A35)),'Tire Inventory'!$AC$5:$AC$1004,0)),""))</f>
        <v/>
      </c>
      <c r="E35" s="19">
        <f>IF($A35="","",IFERROR(INDEX('Tire Inventory'!$U$5:$U$1004,MATCH(SMALL('Tire Inventory'!$AC$5:$AC$1004,ROWS($A$32:A35)),'Tire Inventory'!$AC$5:$AC$1004,0)),""))</f>
        <v/>
      </c>
      <c r="F35" s="19">
        <f>IF($A35="","",IFERROR(INDEX('Tire Inventory'!$W$5:$W$1004,MATCH(SMALL('Tire Inventory'!$AC$5:$AC$1004,ROWS($A$32:A35)),'Tire Inventory'!$AC$5:$AC$1004,0)),""))</f>
        <v/>
      </c>
      <c r="G35" s="19">
        <f>IF($A35="","",IFERROR(INDEX('Tire Inventory'!$Y$5:$Y$1004,MATCH(SMALL('Tire Inventory'!$AC$5:$AC$1004,ROWS($A$32:A35)),'Tire Inventory'!$AC$5:$AC$1004,0)),""))</f>
        <v/>
      </c>
      <c r="H35" s="19">
        <f>IF($A35="","",IFERROR(INDEX('Tire Inventory'!$AA$5:$AA$1004,MATCH(SMALL('Tire Inventory'!$AC$5:$AC$1004,ROWS($A$32:A35)),'Tire Inventory'!$AC$5:$AC$1004,0)),""))</f>
        <v/>
      </c>
      <c r="I35" s="41">
        <f>IF($A35="","",IFERROR(INDEX('Tire Inventory'!$L$5:$L$1004,MATCH(SMALL('Tire Inventory'!$AC$5:$AC$1004,ROWS($A$32:A35)),'Tire Inventory'!$AC$5:$AC$1004,0)),""))</f>
        <v/>
      </c>
      <c r="K35">
        <f>""</f>
        <v/>
      </c>
      <c r="L35">
        <f>""</f>
        <v/>
      </c>
      <c r="M35">
        <f>""</f>
        <v/>
      </c>
      <c r="N35">
        <f>""</f>
        <v/>
      </c>
      <c r="O35">
        <f>""</f>
        <v/>
      </c>
      <c r="P35">
        <f>""</f>
        <v/>
      </c>
    </row>
    <row r="36" ht="32" customHeight="1">
      <c r="A36" s="19">
        <f>IFERROR(INDEX('Tire Inventory'!$A$5:$A$1004,MATCH(SMALL('Tire Inventory'!$AC$5:$AC$1004,ROWS($A$32:A36)),'Tire Inventory'!$AC$5:$AC$1004,0)),"")</f>
        <v/>
      </c>
      <c r="B36" s="19">
        <f>IF($A36="","",IFERROR(INDEX('Tire Inventory'!$M$5:$M$1004,MATCH(SMALL('Tire Inventory'!$AC$5:$AC$1004,ROWS($A$32:A36)),'Tire Inventory'!$AC$5:$AC$1004,0)),""))</f>
        <v/>
      </c>
      <c r="C36" s="19">
        <f>IF($A36="","",IFERROR(INDEX('Tire Inventory'!$N$5:$N$1004,MATCH(SMALL('Tire Inventory'!$AC$5:$AC$1004,ROWS($A$32:A36)),'Tire Inventory'!$AC$5:$AC$1004,0)),""))</f>
        <v/>
      </c>
      <c r="D36" s="40">
        <f>IF($A36="","",IFERROR(INDEX('Tire Inventory'!$Q$5:$Q$1004,MATCH(SMALL('Tire Inventory'!$AC$5:$AC$1004,ROWS($A$32:A36)),'Tire Inventory'!$AC$5:$AC$1004,0)),""))</f>
        <v/>
      </c>
      <c r="E36" s="19">
        <f>IF($A36="","",IFERROR(INDEX('Tire Inventory'!$U$5:$U$1004,MATCH(SMALL('Tire Inventory'!$AC$5:$AC$1004,ROWS($A$32:A36)),'Tire Inventory'!$AC$5:$AC$1004,0)),""))</f>
        <v/>
      </c>
      <c r="F36" s="19">
        <f>IF($A36="","",IFERROR(INDEX('Tire Inventory'!$W$5:$W$1004,MATCH(SMALL('Tire Inventory'!$AC$5:$AC$1004,ROWS($A$32:A36)),'Tire Inventory'!$AC$5:$AC$1004,0)),""))</f>
        <v/>
      </c>
      <c r="G36" s="19">
        <f>IF($A36="","",IFERROR(INDEX('Tire Inventory'!$Y$5:$Y$1004,MATCH(SMALL('Tire Inventory'!$AC$5:$AC$1004,ROWS($A$32:A36)),'Tire Inventory'!$AC$5:$AC$1004,0)),""))</f>
        <v/>
      </c>
      <c r="H36" s="19">
        <f>IF($A36="","",IFERROR(INDEX('Tire Inventory'!$AA$5:$AA$1004,MATCH(SMALL('Tire Inventory'!$AC$5:$AC$1004,ROWS($A$32:A36)),'Tire Inventory'!$AC$5:$AC$1004,0)),""))</f>
        <v/>
      </c>
      <c r="I36" s="41">
        <f>IF($A36="","",IFERROR(INDEX('Tire Inventory'!$L$5:$L$1004,MATCH(SMALL('Tire Inventory'!$AC$5:$AC$1004,ROWS($A$32:A36)),'Tire Inventory'!$AC$5:$AC$1004,0)),""))</f>
        <v/>
      </c>
      <c r="K36">
        <f>""</f>
        <v/>
      </c>
      <c r="L36">
        <f>""</f>
        <v/>
      </c>
      <c r="M36">
        <f>""</f>
        <v/>
      </c>
      <c r="N36">
        <f>""</f>
        <v/>
      </c>
      <c r="O36">
        <f>""</f>
        <v/>
      </c>
      <c r="P36">
        <f>""</f>
        <v/>
      </c>
    </row>
    <row r="37" ht="32" customHeight="1">
      <c r="A37" s="19">
        <f>IFERROR(INDEX('Tire Inventory'!$A$5:$A$1004,MATCH(SMALL('Tire Inventory'!$AC$5:$AC$1004,ROWS($A$32:A37)),'Tire Inventory'!$AC$5:$AC$1004,0)),"")</f>
        <v/>
      </c>
      <c r="B37" s="19">
        <f>IF($A37="","",IFERROR(INDEX('Tire Inventory'!$M$5:$M$1004,MATCH(SMALL('Tire Inventory'!$AC$5:$AC$1004,ROWS($A$32:A37)),'Tire Inventory'!$AC$5:$AC$1004,0)),""))</f>
        <v/>
      </c>
      <c r="C37" s="19">
        <f>IF($A37="","",IFERROR(INDEX('Tire Inventory'!$N$5:$N$1004,MATCH(SMALL('Tire Inventory'!$AC$5:$AC$1004,ROWS($A$32:A37)),'Tire Inventory'!$AC$5:$AC$1004,0)),""))</f>
        <v/>
      </c>
      <c r="D37" s="40">
        <f>IF($A37="","",IFERROR(INDEX('Tire Inventory'!$Q$5:$Q$1004,MATCH(SMALL('Tire Inventory'!$AC$5:$AC$1004,ROWS($A$32:A37)),'Tire Inventory'!$AC$5:$AC$1004,0)),""))</f>
        <v/>
      </c>
      <c r="E37" s="19">
        <f>IF($A37="","",IFERROR(INDEX('Tire Inventory'!$U$5:$U$1004,MATCH(SMALL('Tire Inventory'!$AC$5:$AC$1004,ROWS($A$32:A37)),'Tire Inventory'!$AC$5:$AC$1004,0)),""))</f>
        <v/>
      </c>
      <c r="F37" s="19">
        <f>IF($A37="","",IFERROR(INDEX('Tire Inventory'!$W$5:$W$1004,MATCH(SMALL('Tire Inventory'!$AC$5:$AC$1004,ROWS($A$32:A37)),'Tire Inventory'!$AC$5:$AC$1004,0)),""))</f>
        <v/>
      </c>
      <c r="G37" s="19">
        <f>IF($A37="","",IFERROR(INDEX('Tire Inventory'!$Y$5:$Y$1004,MATCH(SMALL('Tire Inventory'!$AC$5:$AC$1004,ROWS($A$32:A37)),'Tire Inventory'!$AC$5:$AC$1004,0)),""))</f>
        <v/>
      </c>
      <c r="H37" s="19">
        <f>IF($A37="","",IFERROR(INDEX('Tire Inventory'!$AA$5:$AA$1004,MATCH(SMALL('Tire Inventory'!$AC$5:$AC$1004,ROWS($A$32:A37)),'Tire Inventory'!$AC$5:$AC$1004,0)),""))</f>
        <v/>
      </c>
      <c r="I37" s="41">
        <f>IF($A37="","",IFERROR(INDEX('Tire Inventory'!$L$5:$L$1004,MATCH(SMALL('Tire Inventory'!$AC$5:$AC$1004,ROWS($A$32:A37)),'Tire Inventory'!$AC$5:$AC$1004,0)),""))</f>
        <v/>
      </c>
      <c r="K37">
        <f>""</f>
        <v/>
      </c>
      <c r="L37">
        <f>""</f>
        <v/>
      </c>
      <c r="M37">
        <f>""</f>
        <v/>
      </c>
      <c r="N37">
        <f>""</f>
        <v/>
      </c>
      <c r="O37">
        <f>""</f>
        <v/>
      </c>
      <c r="P37">
        <f>""</f>
        <v/>
      </c>
    </row>
    <row r="38" ht="32" customHeight="1">
      <c r="A38" s="19">
        <f>IFERROR(INDEX('Tire Inventory'!$A$5:$A$1004,MATCH(SMALL('Tire Inventory'!$AC$5:$AC$1004,ROWS($A$32:A38)),'Tire Inventory'!$AC$5:$AC$1004,0)),"")</f>
        <v/>
      </c>
      <c r="B38" s="19">
        <f>IF($A38="","",IFERROR(INDEX('Tire Inventory'!$M$5:$M$1004,MATCH(SMALL('Tire Inventory'!$AC$5:$AC$1004,ROWS($A$32:A38)),'Tire Inventory'!$AC$5:$AC$1004,0)),""))</f>
        <v/>
      </c>
      <c r="C38" s="19">
        <f>IF($A38="","",IFERROR(INDEX('Tire Inventory'!$N$5:$N$1004,MATCH(SMALL('Tire Inventory'!$AC$5:$AC$1004,ROWS($A$32:A38)),'Tire Inventory'!$AC$5:$AC$1004,0)),""))</f>
        <v/>
      </c>
      <c r="D38" s="40">
        <f>IF($A38="","",IFERROR(INDEX('Tire Inventory'!$Q$5:$Q$1004,MATCH(SMALL('Tire Inventory'!$AC$5:$AC$1004,ROWS($A$32:A38)),'Tire Inventory'!$AC$5:$AC$1004,0)),""))</f>
        <v/>
      </c>
      <c r="E38" s="19">
        <f>IF($A38="","",IFERROR(INDEX('Tire Inventory'!$U$5:$U$1004,MATCH(SMALL('Tire Inventory'!$AC$5:$AC$1004,ROWS($A$32:A38)),'Tire Inventory'!$AC$5:$AC$1004,0)),""))</f>
        <v/>
      </c>
      <c r="F38" s="19">
        <f>IF($A38="","",IFERROR(INDEX('Tire Inventory'!$W$5:$W$1004,MATCH(SMALL('Tire Inventory'!$AC$5:$AC$1004,ROWS($A$32:A38)),'Tire Inventory'!$AC$5:$AC$1004,0)),""))</f>
        <v/>
      </c>
      <c r="G38" s="19">
        <f>IF($A38="","",IFERROR(INDEX('Tire Inventory'!$Y$5:$Y$1004,MATCH(SMALL('Tire Inventory'!$AC$5:$AC$1004,ROWS($A$32:A38)),'Tire Inventory'!$AC$5:$AC$1004,0)),""))</f>
        <v/>
      </c>
      <c r="H38" s="19">
        <f>IF($A38="","",IFERROR(INDEX('Tire Inventory'!$AA$5:$AA$1004,MATCH(SMALL('Tire Inventory'!$AC$5:$AC$1004,ROWS($A$32:A38)),'Tire Inventory'!$AC$5:$AC$1004,0)),""))</f>
        <v/>
      </c>
      <c r="I38" s="41">
        <f>IF($A38="","",IFERROR(INDEX('Tire Inventory'!$L$5:$L$1004,MATCH(SMALL('Tire Inventory'!$AC$5:$AC$1004,ROWS($A$32:A38)),'Tire Inventory'!$AC$5:$AC$1004,0)),""))</f>
        <v/>
      </c>
      <c r="K38">
        <f>""</f>
        <v/>
      </c>
      <c r="L38">
        <f>""</f>
        <v/>
      </c>
      <c r="M38">
        <f>""</f>
        <v/>
      </c>
      <c r="N38">
        <f>""</f>
        <v/>
      </c>
      <c r="O38">
        <f>""</f>
        <v/>
      </c>
      <c r="P38">
        <f>""</f>
        <v/>
      </c>
    </row>
    <row r="39" ht="32" customHeight="1">
      <c r="A39" s="19">
        <f>IFERROR(INDEX('Tire Inventory'!$A$5:$A$1004,MATCH(SMALL('Tire Inventory'!$AC$5:$AC$1004,ROWS($A$32:A39)),'Tire Inventory'!$AC$5:$AC$1004,0)),"")</f>
        <v/>
      </c>
      <c r="B39" s="19">
        <f>IF($A39="","",IFERROR(INDEX('Tire Inventory'!$M$5:$M$1004,MATCH(SMALL('Tire Inventory'!$AC$5:$AC$1004,ROWS($A$32:A39)),'Tire Inventory'!$AC$5:$AC$1004,0)),""))</f>
        <v/>
      </c>
      <c r="C39" s="19">
        <f>IF($A39="","",IFERROR(INDEX('Tire Inventory'!$N$5:$N$1004,MATCH(SMALL('Tire Inventory'!$AC$5:$AC$1004,ROWS($A$32:A39)),'Tire Inventory'!$AC$5:$AC$1004,0)),""))</f>
        <v/>
      </c>
      <c r="D39" s="40">
        <f>IF($A39="","",IFERROR(INDEX('Tire Inventory'!$Q$5:$Q$1004,MATCH(SMALL('Tire Inventory'!$AC$5:$AC$1004,ROWS($A$32:A39)),'Tire Inventory'!$AC$5:$AC$1004,0)),""))</f>
        <v/>
      </c>
      <c r="E39" s="19">
        <f>IF($A39="","",IFERROR(INDEX('Tire Inventory'!$U$5:$U$1004,MATCH(SMALL('Tire Inventory'!$AC$5:$AC$1004,ROWS($A$32:A39)),'Tire Inventory'!$AC$5:$AC$1004,0)),""))</f>
        <v/>
      </c>
      <c r="F39" s="19">
        <f>IF($A39="","",IFERROR(INDEX('Tire Inventory'!$W$5:$W$1004,MATCH(SMALL('Tire Inventory'!$AC$5:$AC$1004,ROWS($A$32:A39)),'Tire Inventory'!$AC$5:$AC$1004,0)),""))</f>
        <v/>
      </c>
      <c r="G39" s="19">
        <f>IF($A39="","",IFERROR(INDEX('Tire Inventory'!$Y$5:$Y$1004,MATCH(SMALL('Tire Inventory'!$AC$5:$AC$1004,ROWS($A$32:A39)),'Tire Inventory'!$AC$5:$AC$1004,0)),""))</f>
        <v/>
      </c>
      <c r="H39" s="19">
        <f>IF($A39="","",IFERROR(INDEX('Tire Inventory'!$AA$5:$AA$1004,MATCH(SMALL('Tire Inventory'!$AC$5:$AC$1004,ROWS($A$32:A39)),'Tire Inventory'!$AC$5:$AC$1004,0)),""))</f>
        <v/>
      </c>
      <c r="I39" s="41">
        <f>IF($A39="","",IFERROR(INDEX('Tire Inventory'!$L$5:$L$1004,MATCH(SMALL('Tire Inventory'!$AC$5:$AC$1004,ROWS($A$32:A39)),'Tire Inventory'!$AC$5:$AC$1004,0)),""))</f>
        <v/>
      </c>
      <c r="K39">
        <f>""</f>
        <v/>
      </c>
      <c r="L39">
        <f>""</f>
        <v/>
      </c>
      <c r="M39">
        <f>""</f>
        <v/>
      </c>
      <c r="N39">
        <f>""</f>
        <v/>
      </c>
      <c r="O39">
        <f>""</f>
        <v/>
      </c>
      <c r="P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  <c r="O40">
        <f>""</f>
        <v/>
      </c>
      <c r="P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  <c r="O41">
        <f>""</f>
        <v/>
      </c>
      <c r="P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  <c r="P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  <c r="P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  <c r="P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  <c r="P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  <c r="P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  <c r="P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  <c r="P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  <c r="P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  <c r="P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  <c r="P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  <c r="P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  <c r="P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  <c r="P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  <c r="P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  <c r="P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  <c r="P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  <c r="P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  <c r="O59">
        <f>""</f>
        <v/>
      </c>
      <c r="P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  <c r="P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  <c r="P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  <c r="P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  <c r="P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  <c r="P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  <c r="P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  <c r="P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  <c r="P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  <c r="P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  <c r="P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  <c r="P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  <c r="P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  <c r="P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  <c r="P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  <c r="P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  <c r="P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  <c r="P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  <c r="P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  <c r="P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  <c r="P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  <c r="P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  <c r="P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  <c r="P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  <c r="P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  <c r="P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  <c r="P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  <c r="P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  <c r="P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  <c r="P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  <c r="P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  <c r="P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  <c r="P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  <c r="P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  <c r="P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  <c r="P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  <c r="P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  <c r="P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  <c r="P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  <c r="P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  <c r="P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  <c r="P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  <c r="P101">
        <f>""</f>
        <v/>
      </c>
    </row>
  </sheetData>
  <mergeCells count="1">
    <mergeCell ref="A1:Q1"/>
  </mergeCells>
  <conditionalFormatting sqref="A7">
    <cfRule type="expression" priority="1" dxfId="0">
      <formula>$A$7&gt;=0</formula>
    </cfRule>
  </conditionalFormatting>
  <conditionalFormatting sqref="D7">
    <cfRule type="expression" priority="2" dxfId="1">
      <formula>$D$7&gt;0</formula>
    </cfRule>
  </conditionalFormatting>
  <conditionalFormatting sqref="G7">
    <cfRule type="expression" priority="3" dxfId="2">
      <formula>$G$7&gt;0</formula>
    </cfRule>
  </conditionalFormatting>
  <conditionalFormatting sqref="J7">
    <cfRule type="expression" priority="4" dxfId="2">
      <formula>$J$7&gt;0</formula>
    </cfRule>
  </conditionalFormatting>
  <conditionalFormatting sqref="M7">
    <cfRule type="expression" priority="5" dxfId="2">
      <formula>$M$7&gt;0</formula>
    </cfRule>
  </conditionalFormatting>
  <conditionalFormatting sqref="P7">
    <cfRule type="expression" priority="6" dxfId="1">
      <formula>$P$7&gt;0</formula>
    </cfRule>
  </conditionalFormatting>
  <conditionalFormatting sqref="E32:E39">
    <cfRule type="expression" priority="7" dxfId="3">
      <formula>AND($E32&lt;&gt;"",$E32="Critical")</formula>
    </cfRule>
    <cfRule type="expression" priority="8" dxfId="4">
      <formula>AND($E32&lt;&gt;"",$E32="Low")</formula>
    </cfRule>
    <cfRule type="expression" priority="11" dxfId="5">
      <formula>$E32="OK"</formula>
    </cfRule>
  </conditionalFormatting>
  <conditionalFormatting sqref="F32:F39">
    <cfRule type="expression" priority="9" dxfId="4">
      <formula>AND($F32&lt;&gt;"",OR($F32="Low",$F32="High"))</formula>
    </cfRule>
    <cfRule type="expression" priority="12" dxfId="5">
      <formula>$F32="OK"</formula>
    </cfRule>
  </conditionalFormatting>
  <conditionalFormatting sqref="G32:G39">
    <cfRule type="expression" priority="10" dxfId="4">
      <formula>AND($G32&lt;&gt;"",OR($G32="Due Soon",$G32="Overdue"))</formula>
    </cfRule>
    <cfRule type="expression" priority="13" dxfId="5">
      <formula>$G32="Current"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04"/>
  <sheetViews>
    <sheetView showGridLines="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8" customWidth="1" min="4" max="4"/>
    <col width="13" customWidth="1" min="5" max="5"/>
    <col width="24" customWidth="1" min="6" max="6"/>
    <col width="18" customWidth="1" min="7" max="7"/>
    <col width="20" customWidth="1" min="8" max="8"/>
    <col width="18" customWidth="1" min="9" max="9"/>
    <col width="19" customWidth="1" min="10" max="10"/>
    <col width="18" customWidth="1" min="11" max="11"/>
    <col width="14" customWidth="1" min="12" max="12"/>
    <col width="20" customWidth="1" min="13" max="13"/>
    <col width="23" customWidth="1" min="14" max="14"/>
    <col width="38" customWidth="1" min="15" max="15"/>
    <col width="15" customWidth="1" min="16" max="16"/>
    <col width="19" customWidth="1" min="17" max="17"/>
    <col width="19" customWidth="1" min="18" max="18"/>
    <col width="18" customWidth="1" min="19" max="19"/>
    <col width="12" customWidth="1" min="20" max="20"/>
    <col width="20" customWidth="1" min="21" max="21"/>
    <col width="14" customWidth="1" min="22" max="22"/>
    <col width="14" customWidth="1" min="23" max="23"/>
    <col width="15" customWidth="1" min="24" max="24"/>
    <col width="25" customWidth="1" min="25" max="25"/>
  </cols>
  <sheetData>
    <row r="1" ht="30" customHeight="1">
      <c r="A1" s="1" t="inlineStr">
        <is>
          <t>Tire Inspection History</t>
        </is>
      </c>
    </row>
    <row r="2" ht="24" customHeight="1">
      <c r="A2" s="22" t="inlineStr">
        <is>
          <t>Enter one row per tire and position inspected. Blue cells are inputs; gray cells are calculated.</t>
        </is>
      </c>
    </row>
    <row r="4" ht="48" customHeight="1">
      <c r="A4" s="15" t="inlineStr">
        <is>
          <t>Inspection ID</t>
        </is>
      </c>
      <c r="B4" s="15" t="inlineStr">
        <is>
          <t>Inspection Date</t>
        </is>
      </c>
      <c r="C4" s="15" t="inlineStr">
        <is>
          <t>Vehicle/Unit</t>
        </is>
      </c>
      <c r="D4" s="15" t="inlineStr">
        <is>
          <t>Odometer (miles)</t>
        </is>
      </c>
      <c r="E4" s="15" t="inlineStr">
        <is>
          <t>Tire ID</t>
        </is>
      </c>
      <c r="F4" s="15" t="inlineStr">
        <is>
          <t>Position</t>
        </is>
      </c>
      <c r="G4" s="15" t="inlineStr">
        <is>
          <t>Inspector</t>
        </is>
      </c>
      <c r="H4" s="15" t="inlineStr">
        <is>
          <t>Location</t>
        </is>
      </c>
      <c r="I4" s="15" t="inlineStr">
        <is>
          <t>Outer Tread (32nds)</t>
        </is>
      </c>
      <c r="J4" s="15" t="inlineStr">
        <is>
          <t>Center Tread (32nds)</t>
        </is>
      </c>
      <c r="K4" s="15" t="inlineStr">
        <is>
          <t>Inner Tread (32nds)</t>
        </is>
      </c>
      <c r="L4" s="15" t="inlineStr">
        <is>
          <t>Measured PSI</t>
        </is>
      </c>
      <c r="M4" s="15" t="inlineStr">
        <is>
          <t>Visual Condition</t>
        </is>
      </c>
      <c r="N4" s="15" t="inlineStr">
        <is>
          <t>Action Taken</t>
        </is>
      </c>
      <c r="O4" s="15" t="inlineStr">
        <is>
          <t>Notes</t>
        </is>
      </c>
      <c r="P4" s="15" t="inlineStr">
        <is>
          <t>Position Group</t>
        </is>
      </c>
      <c r="Q4" s="15" t="inlineStr">
        <is>
          <t>Average Tread (32nds)</t>
        </is>
      </c>
      <c r="R4" s="15" t="inlineStr">
        <is>
          <t>Minimum Tread (32nds)</t>
        </is>
      </c>
      <c r="S4" s="15" t="inlineStr">
        <is>
          <t>Wear Spread (32nds)</t>
        </is>
      </c>
      <c r="T4" s="15" t="inlineStr">
        <is>
          <t>Target PSI</t>
        </is>
      </c>
      <c r="U4" s="15" t="inlineStr">
        <is>
          <t>Pressure Variance (PSI)</t>
        </is>
      </c>
      <c r="V4" s="15" t="inlineStr">
        <is>
          <t>Tread Status</t>
        </is>
      </c>
      <c r="W4" s="15" t="inlineStr">
        <is>
          <t>Wear Status</t>
        </is>
      </c>
      <c r="X4" s="15" t="inlineStr">
        <is>
          <t>Pressure Status</t>
        </is>
      </c>
      <c r="Y4" s="15" t="inlineStr">
        <is>
          <t>Row Check</t>
        </is>
      </c>
    </row>
    <row r="5">
      <c r="A5" s="23" t="inlineStr">
        <is>
          <t>INS-0001</t>
        </is>
      </c>
      <c r="B5" s="42" t="n">
        <v>46228</v>
      </c>
      <c r="C5" s="23" t="inlineStr">
        <is>
          <t>TRK-101</t>
        </is>
      </c>
      <c r="D5" s="25" t="n">
        <v>84520</v>
      </c>
      <c r="E5" s="23" t="inlineStr">
        <is>
          <t>T-1003</t>
        </is>
      </c>
      <c r="F5" s="23" t="inlineStr">
        <is>
          <t>Left Rear Outer</t>
        </is>
      </c>
      <c r="G5" s="23" t="inlineStr">
        <is>
          <t>Maria Lopez</t>
        </is>
      </c>
      <c r="H5" s="23" t="inlineStr">
        <is>
          <t>Dallas Yard</t>
        </is>
      </c>
      <c r="I5" s="43" t="n">
        <v>7</v>
      </c>
      <c r="J5" s="43" t="n">
        <v>6</v>
      </c>
      <c r="K5" s="43" t="n">
        <v>5</v>
      </c>
      <c r="L5" s="43" t="n">
        <v>92</v>
      </c>
      <c r="M5" s="23" t="inlineStr">
        <is>
          <t>Irregular Wear</t>
        </is>
      </c>
      <c r="N5" s="23" t="inlineStr">
        <is>
          <t>None</t>
        </is>
      </c>
      <c r="O5" s="23" t="inlineStr">
        <is>
          <t>Initial wear trend observed</t>
        </is>
      </c>
      <c r="P5" s="27">
        <f>IF($A5="","",IFERROR(INDEX('Settings'!$F$5:$F$21,MATCH($F5,'Settings'!$E$5:$E$21,0)),"Other"))</f>
        <v/>
      </c>
      <c r="Q5" s="44">
        <f>IF($A5="","",IF(COUNT($I5,$J5,$K5)&lt;3,"",IFERROR(AVERAGE($I5,$J5,$K5),"")))</f>
        <v/>
      </c>
      <c r="R5" s="44">
        <f>IF($A5="","",IF(COUNT($I5,$J5,$K5)&lt;3,"",IFERROR(MIN($I5,$J5,$K5),"")))</f>
        <v/>
      </c>
      <c r="S5" s="44">
        <f>IF($A5="","",IF(COUNT($I5,$J5,$K5)&lt;3,"",IFERROR(MAX($I5,$J5,$K5)-MIN($I5,$J5,$K5),"")))</f>
        <v/>
      </c>
      <c r="T5" s="44">
        <f>IF($A5="","",IFERROR(INDEX('Tire Inventory'!$I$5:$I$1004,MATCH($E5,'Tire Inventory'!$A$5:$A$1004,0)),""))</f>
        <v/>
      </c>
      <c r="U5" s="44">
        <f>IF($A5="","",IF(OR($L5="",$T5=""),"",IFERROR($L5-$T5,"")))</f>
        <v/>
      </c>
      <c r="V5" s="27">
        <f>IF($A5="","",IF($R5="","No Data",IF($R5&lt;='Settings'!$B$6,"Critical",IF($R5&lt;='Settings'!$B$5,"Low","OK"))))</f>
        <v/>
      </c>
      <c r="W5" s="27">
        <f>IF($A5="","",IF($S5="","No Data",IF($S5&gt;='Settings'!$B$7,"Uneven","OK")))</f>
        <v/>
      </c>
      <c r="X5" s="27">
        <f>IF($A5="","",IF(OR($L5="",$T5=""),"No Data",IF($L5&lt;$T5-'Settings'!$B$8,"Low",IF($L5&gt;$T5+'Settings'!$B$8,"High","OK"))))</f>
        <v/>
      </c>
      <c r="Y5" s="27">
        <f>IF(COUNTA($A5:$O5)=0,"",IF(OR($A5="",$B5="",$C5="",$D5="",$E5="",$F5="",$I5="",$J5="",$K5=""),"Missing Required Input",IF(COUNTIF($A$5:$A$1004,$A5)&gt;1,"Duplicate Inspection ID",IF(COUNTIF('Tire Inventory'!$A$5:$A$1004,$E5)=0,"Unknown Tire ID",IF(OR($I5&lt;0,$I5&gt;32,$J5&lt;0,$J5&gt;32,$K5&lt;0,$K5&gt;32),"Check Tread Reading",IF(OR($D5&lt;0,$D5&gt;2000000),"Check Odometer",IF(AND($L5&lt;&gt;"",OR($L5&lt;0,$L5&gt;150)),"Check PSI","OK"))))))</f>
        <v/>
      </c>
    </row>
    <row r="6">
      <c r="A6" s="23" t="inlineStr">
        <is>
          <t>INS-0002</t>
        </is>
      </c>
      <c r="B6" s="42" t="n">
        <v>46231</v>
      </c>
      <c r="C6" s="23" t="inlineStr">
        <is>
          <t>TRK-101</t>
        </is>
      </c>
      <c r="D6" s="25" t="n">
        <v>84760</v>
      </c>
      <c r="E6" s="23" t="inlineStr">
        <is>
          <t>T-1004</t>
        </is>
      </c>
      <c r="F6" s="23" t="inlineStr">
        <is>
          <t>Right Rear Outer</t>
        </is>
      </c>
      <c r="G6" s="23" t="inlineStr">
        <is>
          <t>Kevin Brooks</t>
        </is>
      </c>
      <c r="H6" s="23" t="inlineStr">
        <is>
          <t>Dallas Yard</t>
        </is>
      </c>
      <c r="I6" s="43" t="n">
        <v>4</v>
      </c>
      <c r="J6" s="43" t="n">
        <v>3</v>
      </c>
      <c r="K6" s="43" t="n">
        <v>3</v>
      </c>
      <c r="L6" s="43" t="n">
        <v>88</v>
      </c>
      <c r="M6" s="23" t="inlineStr">
        <is>
          <t>Irregular Wear</t>
        </is>
      </c>
      <c r="N6" s="23" t="inlineStr">
        <is>
          <t>None</t>
        </is>
      </c>
      <c r="O6" s="23" t="inlineStr">
        <is>
          <t>Recheck at next service</t>
        </is>
      </c>
      <c r="P6" s="27">
        <f>IF($A6="","",IFERROR(INDEX('Settings'!$F$5:$F$21,MATCH($F6,'Settings'!$E$5:$E$21,0)),"Other"))</f>
        <v/>
      </c>
      <c r="Q6" s="44">
        <f>IF($A6="","",IF(COUNT($I6,$J6,$K6)&lt;3,"",IFERROR(AVERAGE($I6,$J6,$K6),"")))</f>
        <v/>
      </c>
      <c r="R6" s="44">
        <f>IF($A6="","",IF(COUNT($I6,$J6,$K6)&lt;3,"",IFERROR(MIN($I6,$J6,$K6),"")))</f>
        <v/>
      </c>
      <c r="S6" s="44">
        <f>IF($A6="","",IF(COUNT($I6,$J6,$K6)&lt;3,"",IFERROR(MAX($I6,$J6,$K6)-MIN($I6,$J6,$K6),"")))</f>
        <v/>
      </c>
      <c r="T6" s="44">
        <f>IF($A6="","",IFERROR(INDEX('Tire Inventory'!$I$5:$I$1004,MATCH($E6,'Tire Inventory'!$A$5:$A$1004,0)),""))</f>
        <v/>
      </c>
      <c r="U6" s="44">
        <f>IF($A6="","",IF(OR($L6="",$T6=""),"",IFERROR($L6-$T6,"")))</f>
        <v/>
      </c>
      <c r="V6" s="27">
        <f>IF($A6="","",IF($R6="","No Data",IF($R6&lt;='Settings'!$B$6,"Critical",IF($R6&lt;='Settings'!$B$5,"Low","OK"))))</f>
        <v/>
      </c>
      <c r="W6" s="27">
        <f>IF($A6="","",IF($S6="","No Data",IF($S6&gt;='Settings'!$B$7,"Uneven","OK")))</f>
        <v/>
      </c>
      <c r="X6" s="27">
        <f>IF($A6="","",IF(OR($L6="",$T6=""),"No Data",IF($L6&lt;$T6-'Settings'!$B$8,"Low",IF($L6&gt;$T6+'Settings'!$B$8,"High","OK"))))</f>
        <v/>
      </c>
      <c r="Y6" s="27">
        <f>IF(COUNTA($A6:$O6)=0,"",IF(OR($A6="",$B6="",$C6="",$D6="",$E6="",$F6="",$I6="",$J6="",$K6=""),"Missing Required Input",IF(COUNTIF($A$5:$A$1004,$A6)&gt;1,"Duplicate Inspection ID",IF(COUNTIF('Tire Inventory'!$A$5:$A$1004,$E6)=0,"Unknown Tire ID",IF(OR($I6&lt;0,$I6&gt;32,$J6&lt;0,$J6&gt;32,$K6&lt;0,$K6&gt;32),"Check Tread Reading",IF(OR($D6&lt;0,$D6&gt;2000000),"Check Odometer",IF(AND($L6&lt;&gt;"",OR($L6&lt;0,$L6&gt;150)),"Check PSI","OK"))))))</f>
        <v/>
      </c>
    </row>
    <row r="7">
      <c r="A7" s="23" t="inlineStr">
        <is>
          <t>INS-0003</t>
        </is>
      </c>
      <c r="B7" s="42" t="n">
        <v>46240</v>
      </c>
      <c r="C7" s="23" t="inlineStr">
        <is>
          <t>TRK-102</t>
        </is>
      </c>
      <c r="D7" s="25" t="n">
        <v>42940</v>
      </c>
      <c r="E7" s="23" t="inlineStr">
        <is>
          <t>T-1005</t>
        </is>
      </c>
      <c r="F7" s="23" t="inlineStr">
        <is>
          <t>Left Front</t>
        </is>
      </c>
      <c r="G7" s="23" t="inlineStr">
        <is>
          <t>Dana Hill</t>
        </is>
      </c>
      <c r="H7" s="23" t="inlineStr">
        <is>
          <t>Fort Worth Yard</t>
        </is>
      </c>
      <c r="I7" s="43" t="n">
        <v>9</v>
      </c>
      <c r="J7" s="43" t="n">
        <v>9</v>
      </c>
      <c r="K7" s="43" t="n">
        <v>9</v>
      </c>
      <c r="L7" s="43" t="n">
        <v>35</v>
      </c>
      <c r="M7" s="23" t="inlineStr">
        <is>
          <t>Good</t>
        </is>
      </c>
      <c r="N7" s="23" t="inlineStr">
        <is>
          <t>None</t>
        </is>
      </c>
      <c r="O7" s="23" t="inlineStr">
        <is>
          <t>Routine inspection</t>
        </is>
      </c>
      <c r="P7" s="27">
        <f>IF($A7="","",IFERROR(INDEX('Settings'!$F$5:$F$21,MATCH($F7,'Settings'!$E$5:$E$21,0)),"Other"))</f>
        <v/>
      </c>
      <c r="Q7" s="44">
        <f>IF($A7="","",IF(COUNT($I7,$J7,$K7)&lt;3,"",IFERROR(AVERAGE($I7,$J7,$K7),"")))</f>
        <v/>
      </c>
      <c r="R7" s="44">
        <f>IF($A7="","",IF(COUNT($I7,$J7,$K7)&lt;3,"",IFERROR(MIN($I7,$J7,$K7),"")))</f>
        <v/>
      </c>
      <c r="S7" s="44">
        <f>IF($A7="","",IF(COUNT($I7,$J7,$K7)&lt;3,"",IFERROR(MAX($I7,$J7,$K7)-MIN($I7,$J7,$K7),"")))</f>
        <v/>
      </c>
      <c r="T7" s="44">
        <f>IF($A7="","",IFERROR(INDEX('Tire Inventory'!$I$5:$I$1004,MATCH($E7,'Tire Inventory'!$A$5:$A$1004,0)),""))</f>
        <v/>
      </c>
      <c r="U7" s="44">
        <f>IF($A7="","",IF(OR($L7="",$T7=""),"",IFERROR($L7-$T7,"")))</f>
        <v/>
      </c>
      <c r="V7" s="27">
        <f>IF($A7="","",IF($R7="","No Data",IF($R7&lt;='Settings'!$B$6,"Critical",IF($R7&lt;='Settings'!$B$5,"Low","OK"))))</f>
        <v/>
      </c>
      <c r="W7" s="27">
        <f>IF($A7="","",IF($S7="","No Data",IF($S7&gt;='Settings'!$B$7,"Uneven","OK")))</f>
        <v/>
      </c>
      <c r="X7" s="27">
        <f>IF($A7="","",IF(OR($L7="",$T7=""),"No Data",IF($L7&lt;$T7-'Settings'!$B$8,"Low",IF($L7&gt;$T7+'Settings'!$B$8,"High","OK"))))</f>
        <v/>
      </c>
      <c r="Y7" s="27">
        <f>IF(COUNTA($A7:$O7)=0,"",IF(OR($A7="",$B7="",$C7="",$D7="",$E7="",$F7="",$I7="",$J7="",$K7=""),"Missing Required Input",IF(COUNTIF($A$5:$A$1004,$A7)&gt;1,"Duplicate Inspection ID",IF(COUNTIF('Tire Inventory'!$A$5:$A$1004,$E7)=0,"Unknown Tire ID",IF(OR($I7&lt;0,$I7&gt;32,$J7&lt;0,$J7&gt;32,$K7&lt;0,$K7&gt;32),"Check Tread Reading",IF(OR($D7&lt;0,$D7&gt;2000000),"Check Odometer",IF(AND($L7&lt;&gt;"",OR($L7&lt;0,$L7&gt;150)),"Check PSI","OK"))))))</f>
        <v/>
      </c>
    </row>
    <row r="8">
      <c r="A8" s="23" t="inlineStr">
        <is>
          <t>INS-0004</t>
        </is>
      </c>
      <c r="B8" s="42" t="n">
        <v>46251</v>
      </c>
      <c r="C8" s="23" t="inlineStr">
        <is>
          <t>TRL-201</t>
        </is>
      </c>
      <c r="D8" s="25" t="n">
        <v>126440</v>
      </c>
      <c r="E8" s="23" t="inlineStr">
        <is>
          <t>T-1007</t>
        </is>
      </c>
      <c r="F8" s="23" t="inlineStr">
        <is>
          <t>Axle 1 Left Outer</t>
        </is>
      </c>
      <c r="G8" s="23" t="inlineStr">
        <is>
          <t>Maria Lopez</t>
        </is>
      </c>
      <c r="H8" s="23" t="inlineStr">
        <is>
          <t>Dallas Yard</t>
        </is>
      </c>
      <c r="I8" s="43" t="n">
        <v>8</v>
      </c>
      <c r="J8" s="43" t="n">
        <v>5</v>
      </c>
      <c r="K8" s="43" t="n">
        <v>4</v>
      </c>
      <c r="L8" s="43" t="n">
        <v>94</v>
      </c>
      <c r="M8" s="23" t="inlineStr">
        <is>
          <t>Irregular Wear</t>
        </is>
      </c>
      <c r="N8" s="23" t="inlineStr">
        <is>
          <t>None</t>
        </is>
      </c>
      <c r="O8" s="23" t="inlineStr">
        <is>
          <t>Check alignment and suspension</t>
        </is>
      </c>
      <c r="P8" s="27">
        <f>IF($A8="","",IFERROR(INDEX('Settings'!$F$5:$F$21,MATCH($F8,'Settings'!$E$5:$E$21,0)),"Other"))</f>
        <v/>
      </c>
      <c r="Q8" s="44">
        <f>IF($A8="","",IF(COUNT($I8,$J8,$K8)&lt;3,"",IFERROR(AVERAGE($I8,$J8,$K8),"")))</f>
        <v/>
      </c>
      <c r="R8" s="44">
        <f>IF($A8="","",IF(COUNT($I8,$J8,$K8)&lt;3,"",IFERROR(MIN($I8,$J8,$K8),"")))</f>
        <v/>
      </c>
      <c r="S8" s="44">
        <f>IF($A8="","",IF(COUNT($I8,$J8,$K8)&lt;3,"",IFERROR(MAX($I8,$J8,$K8)-MIN($I8,$J8,$K8),"")))</f>
        <v/>
      </c>
      <c r="T8" s="44">
        <f>IF($A8="","",IFERROR(INDEX('Tire Inventory'!$I$5:$I$1004,MATCH($E8,'Tire Inventory'!$A$5:$A$1004,0)),""))</f>
        <v/>
      </c>
      <c r="U8" s="44">
        <f>IF($A8="","",IF(OR($L8="",$T8=""),"",IFERROR($L8-$T8,"")))</f>
        <v/>
      </c>
      <c r="V8" s="27">
        <f>IF($A8="","",IF($R8="","No Data",IF($R8&lt;='Settings'!$B$6,"Critical",IF($R8&lt;='Settings'!$B$5,"Low","OK"))))</f>
        <v/>
      </c>
      <c r="W8" s="27">
        <f>IF($A8="","",IF($S8="","No Data",IF($S8&gt;='Settings'!$B$7,"Uneven","OK")))</f>
        <v/>
      </c>
      <c r="X8" s="27">
        <f>IF($A8="","",IF(OR($L8="",$T8=""),"No Data",IF($L8&lt;$T8-'Settings'!$B$8,"Low",IF($L8&gt;$T8+'Settings'!$B$8,"High","OK"))))</f>
        <v/>
      </c>
      <c r="Y8" s="27">
        <f>IF(COUNTA($A8:$O8)=0,"",IF(OR($A8="",$B8="",$C8="",$D8="",$E8="",$F8="",$I8="",$J8="",$K8=""),"Missing Required Input",IF(COUNTIF($A$5:$A$1004,$A8)&gt;1,"Duplicate Inspection ID",IF(COUNTIF('Tire Inventory'!$A$5:$A$1004,$E8)=0,"Unknown Tire ID",IF(OR($I8&lt;0,$I8&gt;32,$J8&lt;0,$J8&gt;32,$K8&lt;0,$K8&gt;32),"Check Tread Reading",IF(OR($D8&lt;0,$D8&gt;2000000),"Check Odometer",IF(AND($L8&lt;&gt;"",OR($L8&lt;0,$L8&gt;150)),"Check PSI","OK"))))))</f>
        <v/>
      </c>
    </row>
    <row r="9">
      <c r="A9" s="23" t="inlineStr">
        <is>
          <t>INS-0005</t>
        </is>
      </c>
      <c r="B9" s="42" t="n">
        <v>46261</v>
      </c>
      <c r="C9" s="23" t="inlineStr">
        <is>
          <t>TRK-101</t>
        </is>
      </c>
      <c r="D9" s="25" t="n">
        <v>85880</v>
      </c>
      <c r="E9" s="23" t="inlineStr">
        <is>
          <t>T-1001</t>
        </is>
      </c>
      <c r="F9" s="23" t="inlineStr">
        <is>
          <t>Left Front</t>
        </is>
      </c>
      <c r="G9" s="23" t="inlineStr">
        <is>
          <t>Kevin Brooks</t>
        </is>
      </c>
      <c r="H9" s="23" t="inlineStr">
        <is>
          <t>Dallas Yard</t>
        </is>
      </c>
      <c r="I9" s="43" t="n">
        <v>12</v>
      </c>
      <c r="J9" s="43" t="n">
        <v>12</v>
      </c>
      <c r="K9" s="43" t="n">
        <v>11</v>
      </c>
      <c r="L9" s="43" t="n">
        <v>105</v>
      </c>
      <c r="M9" s="23" t="inlineStr">
        <is>
          <t>Good</t>
        </is>
      </c>
      <c r="N9" s="23" t="inlineStr">
        <is>
          <t>None</t>
        </is>
      </c>
      <c r="O9" s="23" t="inlineStr">
        <is>
          <t>No visible damage</t>
        </is>
      </c>
      <c r="P9" s="27">
        <f>IF($A9="","",IFERROR(INDEX('Settings'!$F$5:$F$21,MATCH($F9,'Settings'!$E$5:$E$21,0)),"Other"))</f>
        <v/>
      </c>
      <c r="Q9" s="44">
        <f>IF($A9="","",IF(COUNT($I9,$J9,$K9)&lt;3,"",IFERROR(AVERAGE($I9,$J9,$K9),"")))</f>
        <v/>
      </c>
      <c r="R9" s="44">
        <f>IF($A9="","",IF(COUNT($I9,$J9,$K9)&lt;3,"",IFERROR(MIN($I9,$J9,$K9),"")))</f>
        <v/>
      </c>
      <c r="S9" s="44">
        <f>IF($A9="","",IF(COUNT($I9,$J9,$K9)&lt;3,"",IFERROR(MAX($I9,$J9,$K9)-MIN($I9,$J9,$K9),"")))</f>
        <v/>
      </c>
      <c r="T9" s="44">
        <f>IF($A9="","",IFERROR(INDEX('Tire Inventory'!$I$5:$I$1004,MATCH($E9,'Tire Inventory'!$A$5:$A$1004,0)),""))</f>
        <v/>
      </c>
      <c r="U9" s="44">
        <f>IF($A9="","",IF(OR($L9="",$T9=""),"",IFERROR($L9-$T9,"")))</f>
        <v/>
      </c>
      <c r="V9" s="27">
        <f>IF($A9="","",IF($R9="","No Data",IF($R9&lt;='Settings'!$B$6,"Critical",IF($R9&lt;='Settings'!$B$5,"Low","OK"))))</f>
        <v/>
      </c>
      <c r="W9" s="27">
        <f>IF($A9="","",IF($S9="","No Data",IF($S9&gt;='Settings'!$B$7,"Uneven","OK")))</f>
        <v/>
      </c>
      <c r="X9" s="27">
        <f>IF($A9="","",IF(OR($L9="",$T9=""),"No Data",IF($L9&lt;$T9-'Settings'!$B$8,"Low",IF($L9&gt;$T9+'Settings'!$B$8,"High","OK"))))</f>
        <v/>
      </c>
      <c r="Y9" s="27">
        <f>IF(COUNTA($A9:$O9)=0,"",IF(OR($A9="",$B9="",$C9="",$D9="",$E9="",$F9="",$I9="",$J9="",$K9=""),"Missing Required Input",IF(COUNTIF($A$5:$A$1004,$A9)&gt;1,"Duplicate Inspection ID",IF(COUNTIF('Tire Inventory'!$A$5:$A$1004,$E9)=0,"Unknown Tire ID",IF(OR($I9&lt;0,$I9&gt;32,$J9&lt;0,$J9&gt;32,$K9&lt;0,$K9&gt;32),"Check Tread Reading",IF(OR($D9&lt;0,$D9&gt;2000000),"Check Odometer",IF(AND($L9&lt;&gt;"",OR($L9&lt;0,$L9&gt;150)),"Check PSI","OK"))))))</f>
        <v/>
      </c>
    </row>
    <row r="10">
      <c r="A10" s="23" t="inlineStr">
        <is>
          <t>INS-0006</t>
        </is>
      </c>
      <c r="B10" s="42" t="n">
        <v>46264</v>
      </c>
      <c r="C10" s="23" t="inlineStr">
        <is>
          <t>TRK-101</t>
        </is>
      </c>
      <c r="D10" s="25" t="n">
        <v>86030</v>
      </c>
      <c r="E10" s="23" t="inlineStr">
        <is>
          <t>T-1002</t>
        </is>
      </c>
      <c r="F10" s="23" t="inlineStr">
        <is>
          <t>Right Front</t>
        </is>
      </c>
      <c r="G10" s="23" t="inlineStr">
        <is>
          <t>Kevin Brooks</t>
        </is>
      </c>
      <c r="H10" s="23" t="inlineStr">
        <is>
          <t>Dallas Yard</t>
        </is>
      </c>
      <c r="I10" s="43" t="n">
        <v>10</v>
      </c>
      <c r="J10" s="43" t="n">
        <v>9</v>
      </c>
      <c r="K10" s="43" t="n">
        <v>8</v>
      </c>
      <c r="L10" s="43" t="n">
        <v>98</v>
      </c>
      <c r="M10" s="23" t="inlineStr">
        <is>
          <t>Good</t>
        </is>
      </c>
      <c r="N10" s="23" t="inlineStr">
        <is>
          <t>None</t>
        </is>
      </c>
      <c r="O10" s="23" t="inlineStr">
        <is>
          <t>Pressure follow-up needed</t>
        </is>
      </c>
      <c r="P10" s="27">
        <f>IF($A10="","",IFERROR(INDEX('Settings'!$F$5:$F$21,MATCH($F10,'Settings'!$E$5:$E$21,0)),"Other"))</f>
        <v/>
      </c>
      <c r="Q10" s="44">
        <f>IF($A10="","",IF(COUNT($I10,$J10,$K10)&lt;3,"",IFERROR(AVERAGE($I10,$J10,$K10),"")))</f>
        <v/>
      </c>
      <c r="R10" s="44">
        <f>IF($A10="","",IF(COUNT($I10,$J10,$K10)&lt;3,"",IFERROR(MIN($I10,$J10,$K10),"")))</f>
        <v/>
      </c>
      <c r="S10" s="44">
        <f>IF($A10="","",IF(COUNT($I10,$J10,$K10)&lt;3,"",IFERROR(MAX($I10,$J10,$K10)-MIN($I10,$J10,$K10),"")))</f>
        <v/>
      </c>
      <c r="T10" s="44">
        <f>IF($A10="","",IFERROR(INDEX('Tire Inventory'!$I$5:$I$1004,MATCH($E10,'Tire Inventory'!$A$5:$A$1004,0)),""))</f>
        <v/>
      </c>
      <c r="U10" s="44">
        <f>IF($A10="","",IF(OR($L10="",$T10=""),"",IFERROR($L10-$T10,"")))</f>
        <v/>
      </c>
      <c r="V10" s="27">
        <f>IF($A10="","",IF($R10="","No Data",IF($R10&lt;='Settings'!$B$6,"Critical",IF($R10&lt;='Settings'!$B$5,"Low","OK"))))</f>
        <v/>
      </c>
      <c r="W10" s="27">
        <f>IF($A10="","",IF($S10="","No Data",IF($S10&gt;='Settings'!$B$7,"Uneven","OK")))</f>
        <v/>
      </c>
      <c r="X10" s="27">
        <f>IF($A10="","",IF(OR($L10="",$T10=""),"No Data",IF($L10&lt;$T10-'Settings'!$B$8,"Low",IF($L10&gt;$T10+'Settings'!$B$8,"High","OK"))))</f>
        <v/>
      </c>
      <c r="Y10" s="27">
        <f>IF(COUNTA($A10:$O10)=0,"",IF(OR($A10="",$B10="",$C10="",$D10="",$E10="",$F10="",$I10="",$J10="",$K10=""),"Missing Required Input",IF(COUNTIF($A$5:$A$1004,$A10)&gt;1,"Duplicate Inspection ID",IF(COUNTIF('Tire Inventory'!$A$5:$A$1004,$E10)=0,"Unknown Tire ID",IF(OR($I10&lt;0,$I10&gt;32,$J10&lt;0,$J10&gt;32,$K10&lt;0,$K10&gt;32),"Check Tread Reading",IF(OR($D10&lt;0,$D10&gt;2000000),"Check Odometer",IF(AND($L10&lt;&gt;"",OR($L10&lt;0,$L10&gt;150)),"Check PSI","OK"))))))</f>
        <v/>
      </c>
    </row>
    <row r="11">
      <c r="A11" s="23" t="inlineStr">
        <is>
          <t>INS-0007</t>
        </is>
      </c>
      <c r="B11" s="42" t="n">
        <v>46265</v>
      </c>
      <c r="C11" s="23" t="inlineStr">
        <is>
          <t>TRK-101</t>
        </is>
      </c>
      <c r="D11" s="25" t="n">
        <v>86140</v>
      </c>
      <c r="E11" s="23" t="inlineStr">
        <is>
          <t>T-1003</t>
        </is>
      </c>
      <c r="F11" s="23" t="inlineStr">
        <is>
          <t>Left Rear Outer</t>
        </is>
      </c>
      <c r="G11" s="23" t="inlineStr">
        <is>
          <t>Maria Lopez</t>
        </is>
      </c>
      <c r="H11" s="23" t="inlineStr">
        <is>
          <t>Dallas Yard</t>
        </is>
      </c>
      <c r="I11" s="43" t="n">
        <v>6</v>
      </c>
      <c r="J11" s="43" t="n">
        <v>5</v>
      </c>
      <c r="K11" s="43" t="n">
        <v>4</v>
      </c>
      <c r="L11" s="43" t="n">
        <v>90</v>
      </c>
      <c r="M11" s="23" t="inlineStr">
        <is>
          <t>Irregular Wear</t>
        </is>
      </c>
      <c r="N11" s="23" t="inlineStr">
        <is>
          <t>Scheduled Replacement</t>
        </is>
      </c>
      <c r="O11" s="23" t="inlineStr">
        <is>
          <t>Monitor until service appointment</t>
        </is>
      </c>
      <c r="P11" s="27">
        <f>IF($A11="","",IFERROR(INDEX('Settings'!$F$5:$F$21,MATCH($F11,'Settings'!$E$5:$E$21,0)),"Other"))</f>
        <v/>
      </c>
      <c r="Q11" s="44">
        <f>IF($A11="","",IF(COUNT($I11,$J11,$K11)&lt;3,"",IFERROR(AVERAGE($I11,$J11,$K11),"")))</f>
        <v/>
      </c>
      <c r="R11" s="44">
        <f>IF($A11="","",IF(COUNT($I11,$J11,$K11)&lt;3,"",IFERROR(MIN($I11,$J11,$K11),"")))</f>
        <v/>
      </c>
      <c r="S11" s="44">
        <f>IF($A11="","",IF(COUNT($I11,$J11,$K11)&lt;3,"",IFERROR(MAX($I11,$J11,$K11)-MIN($I11,$J11,$K11),"")))</f>
        <v/>
      </c>
      <c r="T11" s="44">
        <f>IF($A11="","",IFERROR(INDEX('Tire Inventory'!$I$5:$I$1004,MATCH($E11,'Tire Inventory'!$A$5:$A$1004,0)),""))</f>
        <v/>
      </c>
      <c r="U11" s="44">
        <f>IF($A11="","",IF(OR($L11="",$T11=""),"",IFERROR($L11-$T11,"")))</f>
        <v/>
      </c>
      <c r="V11" s="27">
        <f>IF($A11="","",IF($R11="","No Data",IF($R11&lt;='Settings'!$B$6,"Critical",IF($R11&lt;='Settings'!$B$5,"Low","OK"))))</f>
        <v/>
      </c>
      <c r="W11" s="27">
        <f>IF($A11="","",IF($S11="","No Data",IF($S11&gt;='Settings'!$B$7,"Uneven","OK")))</f>
        <v/>
      </c>
      <c r="X11" s="27">
        <f>IF($A11="","",IF(OR($L11="",$T11=""),"No Data",IF($L11&lt;$T11-'Settings'!$B$8,"Low",IF($L11&gt;$T11+'Settings'!$B$8,"High","OK"))))</f>
        <v/>
      </c>
      <c r="Y11" s="27">
        <f>IF(COUNTA($A11:$O11)=0,"",IF(OR($A11="",$B11="",$C11="",$D11="",$E11="",$F11="",$I11="",$J11="",$K11=""),"Missing Required Input",IF(COUNTIF($A$5:$A$1004,$A11)&gt;1,"Duplicate Inspection ID",IF(COUNTIF('Tire Inventory'!$A$5:$A$1004,$E11)=0,"Unknown Tire ID",IF(OR($I11&lt;0,$I11&gt;32,$J11&lt;0,$J11&gt;32,$K11&lt;0,$K11&gt;32),"Check Tread Reading",IF(OR($D11&lt;0,$D11&gt;2000000),"Check Odometer",IF(AND($L11&lt;&gt;"",OR($L11&lt;0,$L11&gt;150)),"Check PSI","OK"))))))</f>
        <v/>
      </c>
    </row>
    <row r="12">
      <c r="A12" s="23" t="inlineStr">
        <is>
          <t>INS-0008</t>
        </is>
      </c>
      <c r="B12" s="42" t="n">
        <v>46267</v>
      </c>
      <c r="C12" s="23" t="inlineStr">
        <is>
          <t>TRK-102</t>
        </is>
      </c>
      <c r="D12" s="25" t="n">
        <v>43180</v>
      </c>
      <c r="E12" s="23" t="inlineStr">
        <is>
          <t>T-1006</t>
        </is>
      </c>
      <c r="F12" s="23" t="inlineStr">
        <is>
          <t>Right Front</t>
        </is>
      </c>
      <c r="G12" s="23" t="inlineStr">
        <is>
          <t>Dana Hill</t>
        </is>
      </c>
      <c r="H12" s="23" t="inlineStr">
        <is>
          <t>Fort Worth Yard</t>
        </is>
      </c>
      <c r="I12" s="43" t="n">
        <v>6</v>
      </c>
      <c r="J12" s="43" t="n">
        <v>5</v>
      </c>
      <c r="K12" s="43" t="n">
        <v>4</v>
      </c>
      <c r="L12" s="43" t="n">
        <v>29</v>
      </c>
      <c r="M12" s="23" t="inlineStr">
        <is>
          <t>Good</t>
        </is>
      </c>
      <c r="N12" s="23" t="inlineStr">
        <is>
          <t>Adjusted Pressure</t>
        </is>
      </c>
      <c r="O12" s="23" t="inlineStr">
        <is>
          <t>Low reading documented before adjustment</t>
        </is>
      </c>
      <c r="P12" s="27">
        <f>IF($A12="","",IFERROR(INDEX('Settings'!$F$5:$F$21,MATCH($F12,'Settings'!$E$5:$E$21,0)),"Other"))</f>
        <v/>
      </c>
      <c r="Q12" s="44">
        <f>IF($A12="","",IF(COUNT($I12,$J12,$K12)&lt;3,"",IFERROR(AVERAGE($I12,$J12,$K12),"")))</f>
        <v/>
      </c>
      <c r="R12" s="44">
        <f>IF($A12="","",IF(COUNT($I12,$J12,$K12)&lt;3,"",IFERROR(MIN($I12,$J12,$K12),"")))</f>
        <v/>
      </c>
      <c r="S12" s="44">
        <f>IF($A12="","",IF(COUNT($I12,$J12,$K12)&lt;3,"",IFERROR(MAX($I12,$J12,$K12)-MIN($I12,$J12,$K12),"")))</f>
        <v/>
      </c>
      <c r="T12" s="44">
        <f>IF($A12="","",IFERROR(INDEX('Tire Inventory'!$I$5:$I$1004,MATCH($E12,'Tire Inventory'!$A$5:$A$1004,0)),""))</f>
        <v/>
      </c>
      <c r="U12" s="44">
        <f>IF($A12="","",IF(OR($L12="",$T12=""),"",IFERROR($L12-$T12,"")))</f>
        <v/>
      </c>
      <c r="V12" s="27">
        <f>IF($A12="","",IF($R12="","No Data",IF($R12&lt;='Settings'!$B$6,"Critical",IF($R12&lt;='Settings'!$B$5,"Low","OK"))))</f>
        <v/>
      </c>
      <c r="W12" s="27">
        <f>IF($A12="","",IF($S12="","No Data",IF($S12&gt;='Settings'!$B$7,"Uneven","OK")))</f>
        <v/>
      </c>
      <c r="X12" s="27">
        <f>IF($A12="","",IF(OR($L12="",$T12=""),"No Data",IF($L12&lt;$T12-'Settings'!$B$8,"Low",IF($L12&gt;$T12+'Settings'!$B$8,"High","OK"))))</f>
        <v/>
      </c>
      <c r="Y12" s="27">
        <f>IF(COUNTA($A12:$O12)=0,"",IF(OR($A12="",$B12="",$C12="",$D12="",$E12="",$F12="",$I12="",$J12="",$K12=""),"Missing Required Input",IF(COUNTIF($A$5:$A$1004,$A12)&gt;1,"Duplicate Inspection ID",IF(COUNTIF('Tire Inventory'!$A$5:$A$1004,$E12)=0,"Unknown Tire ID",IF(OR($I12&lt;0,$I12&gt;32,$J12&lt;0,$J12&gt;32,$K12&lt;0,$K12&gt;32),"Check Tread Reading",IF(OR($D12&lt;0,$D12&gt;2000000),"Check Odometer",IF(AND($L12&lt;&gt;"",OR($L12&lt;0,$L12&gt;150)),"Check PSI","OK"))))))</f>
        <v/>
      </c>
    </row>
    <row r="13">
      <c r="A13" s="23" t="inlineStr">
        <is>
          <t>INS-0009</t>
        </is>
      </c>
      <c r="B13" s="42" t="n">
        <v>46269</v>
      </c>
      <c r="C13" s="23" t="inlineStr">
        <is>
          <t>TRK-101</t>
        </is>
      </c>
      <c r="D13" s="25" t="n">
        <v>86360</v>
      </c>
      <c r="E13" s="23" t="inlineStr">
        <is>
          <t>T-1004</t>
        </is>
      </c>
      <c r="F13" s="23" t="inlineStr">
        <is>
          <t>Right Rear Outer</t>
        </is>
      </c>
      <c r="G13" s="23" t="inlineStr">
        <is>
          <t>Maria Lopez</t>
        </is>
      </c>
      <c r="H13" s="23" t="inlineStr">
        <is>
          <t>Dallas Yard</t>
        </is>
      </c>
      <c r="I13" s="43" t="n">
        <v>3</v>
      </c>
      <c r="J13" s="43" t="n">
        <v>2</v>
      </c>
      <c r="K13" s="43" t="n">
        <v>2</v>
      </c>
      <c r="L13" s="43" t="n">
        <v>88</v>
      </c>
      <c r="M13" s="23" t="inlineStr">
        <is>
          <t>Cuts/Cracks</t>
        </is>
      </c>
      <c r="N13" s="23" t="inlineStr">
        <is>
          <t>Scheduled Replacement</t>
        </is>
      </c>
      <c r="O13" s="23" t="inlineStr">
        <is>
          <t>Inspect immediately under fleet policy</t>
        </is>
      </c>
      <c r="P13" s="27">
        <f>IF($A13="","",IFERROR(INDEX('Settings'!$F$5:$F$21,MATCH($F13,'Settings'!$E$5:$E$21,0)),"Other"))</f>
        <v/>
      </c>
      <c r="Q13" s="44">
        <f>IF($A13="","",IF(COUNT($I13,$J13,$K13)&lt;3,"",IFERROR(AVERAGE($I13,$J13,$K13),"")))</f>
        <v/>
      </c>
      <c r="R13" s="44">
        <f>IF($A13="","",IF(COUNT($I13,$J13,$K13)&lt;3,"",IFERROR(MIN($I13,$J13,$K13),"")))</f>
        <v/>
      </c>
      <c r="S13" s="44">
        <f>IF($A13="","",IF(COUNT($I13,$J13,$K13)&lt;3,"",IFERROR(MAX($I13,$J13,$K13)-MIN($I13,$J13,$K13),"")))</f>
        <v/>
      </c>
      <c r="T13" s="44">
        <f>IF($A13="","",IFERROR(INDEX('Tire Inventory'!$I$5:$I$1004,MATCH($E13,'Tire Inventory'!$A$5:$A$1004,0)),""))</f>
        <v/>
      </c>
      <c r="U13" s="44">
        <f>IF($A13="","",IF(OR($L13="",$T13=""),"",IFERROR($L13-$T13,"")))</f>
        <v/>
      </c>
      <c r="V13" s="27">
        <f>IF($A13="","",IF($R13="","No Data",IF($R13&lt;='Settings'!$B$6,"Critical",IF($R13&lt;='Settings'!$B$5,"Low","OK"))))</f>
        <v/>
      </c>
      <c r="W13" s="27">
        <f>IF($A13="","",IF($S13="","No Data",IF($S13&gt;='Settings'!$B$7,"Uneven","OK")))</f>
        <v/>
      </c>
      <c r="X13" s="27">
        <f>IF($A13="","",IF(OR($L13="",$T13=""),"No Data",IF($L13&lt;$T13-'Settings'!$B$8,"Low",IF($L13&gt;$T13+'Settings'!$B$8,"High","OK"))))</f>
        <v/>
      </c>
      <c r="Y13" s="27">
        <f>IF(COUNTA($A13:$O13)=0,"",IF(OR($A13="",$B13="",$C13="",$D13="",$E13="",$F13="",$I13="",$J13="",$K13=""),"Missing Required Input",IF(COUNTIF($A$5:$A$1004,$A13)&gt;1,"Duplicate Inspection ID",IF(COUNTIF('Tire Inventory'!$A$5:$A$1004,$E13)=0,"Unknown Tire ID",IF(OR($I13&lt;0,$I13&gt;32,$J13&lt;0,$J13&gt;32,$K13&lt;0,$K13&gt;32),"Check Tread Reading",IF(OR($D13&lt;0,$D13&gt;2000000),"Check Odometer",IF(AND($L13&lt;&gt;"",OR($L13&lt;0,$L13&gt;150)),"Check PSI","OK"))))))</f>
        <v/>
      </c>
    </row>
    <row r="14">
      <c r="A14" s="23" t="inlineStr">
        <is>
          <t>INS-0010</t>
        </is>
      </c>
      <c r="B14" s="42" t="n">
        <v>46270</v>
      </c>
      <c r="C14" s="23" t="inlineStr">
        <is>
          <t>TRL-201</t>
        </is>
      </c>
      <c r="D14" s="25" t="n">
        <v>127210</v>
      </c>
      <c r="E14" s="23" t="inlineStr">
        <is>
          <t>T-1008</t>
        </is>
      </c>
      <c r="F14" s="23" t="inlineStr">
        <is>
          <t>Axle 1 Right Outer</t>
        </is>
      </c>
      <c r="G14" s="23" t="inlineStr">
        <is>
          <t>Dana Hill</t>
        </is>
      </c>
      <c r="H14" s="23" t="inlineStr">
        <is>
          <t>Austin Hub</t>
        </is>
      </c>
      <c r="I14" s="43" t="n">
        <v>11</v>
      </c>
      <c r="J14" s="43" t="n">
        <v>11</v>
      </c>
      <c r="K14" s="43" t="n">
        <v>10</v>
      </c>
      <c r="L14" s="43" t="n">
        <v>102</v>
      </c>
      <c r="M14" s="23" t="inlineStr">
        <is>
          <t>Good</t>
        </is>
      </c>
      <c r="N14" s="23" t="inlineStr">
        <is>
          <t>None</t>
        </is>
      </c>
      <c r="O14" s="23" t="inlineStr">
        <is>
          <t>Routine inspection</t>
        </is>
      </c>
      <c r="P14" s="27">
        <f>IF($A14="","",IFERROR(INDEX('Settings'!$F$5:$F$21,MATCH($F14,'Settings'!$E$5:$E$21,0)),"Other"))</f>
        <v/>
      </c>
      <c r="Q14" s="44">
        <f>IF($A14="","",IF(COUNT($I14,$J14,$K14)&lt;3,"",IFERROR(AVERAGE($I14,$J14,$K14),"")))</f>
        <v/>
      </c>
      <c r="R14" s="44">
        <f>IF($A14="","",IF(COUNT($I14,$J14,$K14)&lt;3,"",IFERROR(MIN($I14,$J14,$K14),"")))</f>
        <v/>
      </c>
      <c r="S14" s="44">
        <f>IF($A14="","",IF(COUNT($I14,$J14,$K14)&lt;3,"",IFERROR(MAX($I14,$J14,$K14)-MIN($I14,$J14,$K14),"")))</f>
        <v/>
      </c>
      <c r="T14" s="44">
        <f>IF($A14="","",IFERROR(INDEX('Tire Inventory'!$I$5:$I$1004,MATCH($E14,'Tire Inventory'!$A$5:$A$1004,0)),""))</f>
        <v/>
      </c>
      <c r="U14" s="44">
        <f>IF($A14="","",IF(OR($L14="",$T14=""),"",IFERROR($L14-$T14,"")))</f>
        <v/>
      </c>
      <c r="V14" s="27">
        <f>IF($A14="","",IF($R14="","No Data",IF($R14&lt;='Settings'!$B$6,"Critical",IF($R14&lt;='Settings'!$B$5,"Low","OK"))))</f>
        <v/>
      </c>
      <c r="W14" s="27">
        <f>IF($A14="","",IF($S14="","No Data",IF($S14&gt;='Settings'!$B$7,"Uneven","OK")))</f>
        <v/>
      </c>
      <c r="X14" s="27">
        <f>IF($A14="","",IF(OR($L14="",$T14=""),"No Data",IF($L14&lt;$T14-'Settings'!$B$8,"Low",IF($L14&gt;$T14+'Settings'!$B$8,"High","OK"))))</f>
        <v/>
      </c>
      <c r="Y14" s="27">
        <f>IF(COUNTA($A14:$O14)=0,"",IF(OR($A14="",$B14="",$C14="",$D14="",$E14="",$F14="",$I14="",$J14="",$K14=""),"Missing Required Input",IF(COUNTIF($A$5:$A$1004,$A14)&gt;1,"Duplicate Inspection ID",IF(COUNTIF('Tire Inventory'!$A$5:$A$1004,$E14)=0,"Unknown Tire ID",IF(OR($I14&lt;0,$I14&gt;32,$J14&lt;0,$J14&gt;32,$K14&lt;0,$K14&gt;32),"Check Tread Reading",IF(OR($D14&lt;0,$D14&gt;2000000),"Check Odometer",IF(AND($L14&lt;&gt;"",OR($L14&lt;0,$L14&gt;150)),"Check PSI","OK"))))))</f>
        <v/>
      </c>
    </row>
    <row r="15">
      <c r="A15" s="23" t="n"/>
      <c r="B15" s="42" t="n"/>
      <c r="C15" s="23" t="n"/>
      <c r="D15" s="25" t="n"/>
      <c r="E15" s="23" t="n"/>
      <c r="F15" s="23" t="n"/>
      <c r="G15" s="23" t="n"/>
      <c r="H15" s="23" t="n"/>
      <c r="I15" s="43" t="n"/>
      <c r="J15" s="43" t="n"/>
      <c r="K15" s="43" t="n"/>
      <c r="L15" s="43" t="n"/>
      <c r="M15" s="23" t="n"/>
      <c r="N15" s="23" t="n"/>
      <c r="O15" s="23" t="n"/>
      <c r="P15" s="27">
        <f>IF($A15="","",IFERROR(INDEX('Settings'!$F$5:$F$21,MATCH($F15,'Settings'!$E$5:$E$21,0)),"Other"))</f>
        <v/>
      </c>
      <c r="Q15" s="44">
        <f>IF($A15="","",IF(COUNT($I15,$J15,$K15)&lt;3,"",IFERROR(AVERAGE($I15,$J15,$K15),"")))</f>
        <v/>
      </c>
      <c r="R15" s="44">
        <f>IF($A15="","",IF(COUNT($I15,$J15,$K15)&lt;3,"",IFERROR(MIN($I15,$J15,$K15),"")))</f>
        <v/>
      </c>
      <c r="S15" s="44">
        <f>IF($A15="","",IF(COUNT($I15,$J15,$K15)&lt;3,"",IFERROR(MAX($I15,$J15,$K15)-MIN($I15,$J15,$K15),"")))</f>
        <v/>
      </c>
      <c r="T15" s="44">
        <f>IF($A15="","",IFERROR(INDEX('Tire Inventory'!$I$5:$I$1004,MATCH($E15,'Tire Inventory'!$A$5:$A$1004,0)),""))</f>
        <v/>
      </c>
      <c r="U15" s="44">
        <f>IF($A15="","",IF(OR($L15="",$T15=""),"",IFERROR($L15-$T15,"")))</f>
        <v/>
      </c>
      <c r="V15" s="27">
        <f>IF($A15="","",IF($R15="","No Data",IF($R15&lt;='Settings'!$B$6,"Critical",IF($R15&lt;='Settings'!$B$5,"Low","OK"))))</f>
        <v/>
      </c>
      <c r="W15" s="27">
        <f>IF($A15="","",IF($S15="","No Data",IF($S15&gt;='Settings'!$B$7,"Uneven","OK")))</f>
        <v/>
      </c>
      <c r="X15" s="27">
        <f>IF($A15="","",IF(OR($L15="",$T15=""),"No Data",IF($L15&lt;$T15-'Settings'!$B$8,"Low",IF($L15&gt;$T15+'Settings'!$B$8,"High","OK"))))</f>
        <v/>
      </c>
      <c r="Y15" s="27">
        <f>IF(COUNTA($A15:$O15)=0,"",IF(OR($A15="",$B15="",$C15="",$D15="",$E15="",$F15="",$I15="",$J15="",$K15=""),"Missing Required Input",IF(COUNTIF($A$5:$A$1004,$A15)&gt;1,"Duplicate Inspection ID",IF(COUNTIF('Tire Inventory'!$A$5:$A$1004,$E15)=0,"Unknown Tire ID",IF(OR($I15&lt;0,$I15&gt;32,$J15&lt;0,$J15&gt;32,$K15&lt;0,$K15&gt;32),"Check Tread Reading",IF(OR($D15&lt;0,$D15&gt;2000000),"Check Odometer",IF(AND($L15&lt;&gt;"",OR($L15&lt;0,$L15&gt;150)),"Check PSI","OK"))))))</f>
        <v/>
      </c>
    </row>
    <row r="16">
      <c r="A16" s="23" t="n"/>
      <c r="B16" s="42" t="n"/>
      <c r="C16" s="23" t="n"/>
      <c r="D16" s="25" t="n"/>
      <c r="E16" s="23" t="n"/>
      <c r="F16" s="23" t="n"/>
      <c r="G16" s="23" t="n"/>
      <c r="H16" s="23" t="n"/>
      <c r="I16" s="43" t="n"/>
      <c r="J16" s="43" t="n"/>
      <c r="K16" s="43" t="n"/>
      <c r="L16" s="43" t="n"/>
      <c r="M16" s="23" t="n"/>
      <c r="N16" s="23" t="n"/>
      <c r="O16" s="23" t="n"/>
      <c r="P16" s="27">
        <f>IF($A16="","",IFERROR(INDEX('Settings'!$F$5:$F$21,MATCH($F16,'Settings'!$E$5:$E$21,0)),"Other"))</f>
        <v/>
      </c>
      <c r="Q16" s="44">
        <f>IF($A16="","",IF(COUNT($I16,$J16,$K16)&lt;3,"",IFERROR(AVERAGE($I16,$J16,$K16),"")))</f>
        <v/>
      </c>
      <c r="R16" s="44">
        <f>IF($A16="","",IF(COUNT($I16,$J16,$K16)&lt;3,"",IFERROR(MIN($I16,$J16,$K16),"")))</f>
        <v/>
      </c>
      <c r="S16" s="44">
        <f>IF($A16="","",IF(COUNT($I16,$J16,$K16)&lt;3,"",IFERROR(MAX($I16,$J16,$K16)-MIN($I16,$J16,$K16),"")))</f>
        <v/>
      </c>
      <c r="T16" s="44">
        <f>IF($A16="","",IFERROR(INDEX('Tire Inventory'!$I$5:$I$1004,MATCH($E16,'Tire Inventory'!$A$5:$A$1004,0)),""))</f>
        <v/>
      </c>
      <c r="U16" s="44">
        <f>IF($A16="","",IF(OR($L16="",$T16=""),"",IFERROR($L16-$T16,"")))</f>
        <v/>
      </c>
      <c r="V16" s="27">
        <f>IF($A16="","",IF($R16="","No Data",IF($R16&lt;='Settings'!$B$6,"Critical",IF($R16&lt;='Settings'!$B$5,"Low","OK"))))</f>
        <v/>
      </c>
      <c r="W16" s="27">
        <f>IF($A16="","",IF($S16="","No Data",IF($S16&gt;='Settings'!$B$7,"Uneven","OK")))</f>
        <v/>
      </c>
      <c r="X16" s="27">
        <f>IF($A16="","",IF(OR($L16="",$T16=""),"No Data",IF($L16&lt;$T16-'Settings'!$B$8,"Low",IF($L16&gt;$T16+'Settings'!$B$8,"High","OK"))))</f>
        <v/>
      </c>
      <c r="Y16" s="27">
        <f>IF(COUNTA($A16:$O16)=0,"",IF(OR($A16="",$B16="",$C16="",$D16="",$E16="",$F16="",$I16="",$J16="",$K16=""),"Missing Required Input",IF(COUNTIF($A$5:$A$1004,$A16)&gt;1,"Duplicate Inspection ID",IF(COUNTIF('Tire Inventory'!$A$5:$A$1004,$E16)=0,"Unknown Tire ID",IF(OR($I16&lt;0,$I16&gt;32,$J16&lt;0,$J16&gt;32,$K16&lt;0,$K16&gt;32),"Check Tread Reading",IF(OR($D16&lt;0,$D16&gt;2000000),"Check Odometer",IF(AND($L16&lt;&gt;"",OR($L16&lt;0,$L16&gt;150)),"Check PSI","OK"))))))</f>
        <v/>
      </c>
    </row>
    <row r="17">
      <c r="A17" s="23" t="n"/>
      <c r="B17" s="42" t="n"/>
      <c r="C17" s="23" t="n"/>
      <c r="D17" s="25" t="n"/>
      <c r="E17" s="23" t="n"/>
      <c r="F17" s="23" t="n"/>
      <c r="G17" s="23" t="n"/>
      <c r="H17" s="23" t="n"/>
      <c r="I17" s="43" t="n"/>
      <c r="J17" s="43" t="n"/>
      <c r="K17" s="43" t="n"/>
      <c r="L17" s="43" t="n"/>
      <c r="M17" s="23" t="n"/>
      <c r="N17" s="23" t="n"/>
      <c r="O17" s="23" t="n"/>
      <c r="P17" s="27">
        <f>IF($A17="","",IFERROR(INDEX('Settings'!$F$5:$F$21,MATCH($F17,'Settings'!$E$5:$E$21,0)),"Other"))</f>
        <v/>
      </c>
      <c r="Q17" s="44">
        <f>IF($A17="","",IF(COUNT($I17,$J17,$K17)&lt;3,"",IFERROR(AVERAGE($I17,$J17,$K17),"")))</f>
        <v/>
      </c>
      <c r="R17" s="44">
        <f>IF($A17="","",IF(COUNT($I17,$J17,$K17)&lt;3,"",IFERROR(MIN($I17,$J17,$K17),"")))</f>
        <v/>
      </c>
      <c r="S17" s="44">
        <f>IF($A17="","",IF(COUNT($I17,$J17,$K17)&lt;3,"",IFERROR(MAX($I17,$J17,$K17)-MIN($I17,$J17,$K17),"")))</f>
        <v/>
      </c>
      <c r="T17" s="44">
        <f>IF($A17="","",IFERROR(INDEX('Tire Inventory'!$I$5:$I$1004,MATCH($E17,'Tire Inventory'!$A$5:$A$1004,0)),""))</f>
        <v/>
      </c>
      <c r="U17" s="44">
        <f>IF($A17="","",IF(OR($L17="",$T17=""),"",IFERROR($L17-$T17,"")))</f>
        <v/>
      </c>
      <c r="V17" s="27">
        <f>IF($A17="","",IF($R17="","No Data",IF($R17&lt;='Settings'!$B$6,"Critical",IF($R17&lt;='Settings'!$B$5,"Low","OK"))))</f>
        <v/>
      </c>
      <c r="W17" s="27">
        <f>IF($A17="","",IF($S17="","No Data",IF($S17&gt;='Settings'!$B$7,"Uneven","OK")))</f>
        <v/>
      </c>
      <c r="X17" s="27">
        <f>IF($A17="","",IF(OR($L17="",$T17=""),"No Data",IF($L17&lt;$T17-'Settings'!$B$8,"Low",IF($L17&gt;$T17+'Settings'!$B$8,"High","OK"))))</f>
        <v/>
      </c>
      <c r="Y17" s="27">
        <f>IF(COUNTA($A17:$O17)=0,"",IF(OR($A17="",$B17="",$C17="",$D17="",$E17="",$F17="",$I17="",$J17="",$K17=""),"Missing Required Input",IF(COUNTIF($A$5:$A$1004,$A17)&gt;1,"Duplicate Inspection ID",IF(COUNTIF('Tire Inventory'!$A$5:$A$1004,$E17)=0,"Unknown Tire ID",IF(OR($I17&lt;0,$I17&gt;32,$J17&lt;0,$J17&gt;32,$K17&lt;0,$K17&gt;32),"Check Tread Reading",IF(OR($D17&lt;0,$D17&gt;2000000),"Check Odometer",IF(AND($L17&lt;&gt;"",OR($L17&lt;0,$L17&gt;150)),"Check PSI","OK"))))))</f>
        <v/>
      </c>
    </row>
    <row r="18">
      <c r="A18" s="23" t="n"/>
      <c r="B18" s="42" t="n"/>
      <c r="C18" s="23" t="n"/>
      <c r="D18" s="25" t="n"/>
      <c r="E18" s="23" t="n"/>
      <c r="F18" s="23" t="n"/>
      <c r="G18" s="23" t="n"/>
      <c r="H18" s="23" t="n"/>
      <c r="I18" s="43" t="n"/>
      <c r="J18" s="43" t="n"/>
      <c r="K18" s="43" t="n"/>
      <c r="L18" s="43" t="n"/>
      <c r="M18" s="23" t="n"/>
      <c r="N18" s="23" t="n"/>
      <c r="O18" s="23" t="n"/>
      <c r="P18" s="27">
        <f>IF($A18="","",IFERROR(INDEX('Settings'!$F$5:$F$21,MATCH($F18,'Settings'!$E$5:$E$21,0)),"Other"))</f>
        <v/>
      </c>
      <c r="Q18" s="44">
        <f>IF($A18="","",IF(COUNT($I18,$J18,$K18)&lt;3,"",IFERROR(AVERAGE($I18,$J18,$K18),"")))</f>
        <v/>
      </c>
      <c r="R18" s="44">
        <f>IF($A18="","",IF(COUNT($I18,$J18,$K18)&lt;3,"",IFERROR(MIN($I18,$J18,$K18),"")))</f>
        <v/>
      </c>
      <c r="S18" s="44">
        <f>IF($A18="","",IF(COUNT($I18,$J18,$K18)&lt;3,"",IFERROR(MAX($I18,$J18,$K18)-MIN($I18,$J18,$K18),"")))</f>
        <v/>
      </c>
      <c r="T18" s="44">
        <f>IF($A18="","",IFERROR(INDEX('Tire Inventory'!$I$5:$I$1004,MATCH($E18,'Tire Inventory'!$A$5:$A$1004,0)),""))</f>
        <v/>
      </c>
      <c r="U18" s="44">
        <f>IF($A18="","",IF(OR($L18="",$T18=""),"",IFERROR($L18-$T18,"")))</f>
        <v/>
      </c>
      <c r="V18" s="27">
        <f>IF($A18="","",IF($R18="","No Data",IF($R18&lt;='Settings'!$B$6,"Critical",IF($R18&lt;='Settings'!$B$5,"Low","OK"))))</f>
        <v/>
      </c>
      <c r="W18" s="27">
        <f>IF($A18="","",IF($S18="","No Data",IF($S18&gt;='Settings'!$B$7,"Uneven","OK")))</f>
        <v/>
      </c>
      <c r="X18" s="27">
        <f>IF($A18="","",IF(OR($L18="",$T18=""),"No Data",IF($L18&lt;$T18-'Settings'!$B$8,"Low",IF($L18&gt;$T18+'Settings'!$B$8,"High","OK"))))</f>
        <v/>
      </c>
      <c r="Y18" s="27">
        <f>IF(COUNTA($A18:$O18)=0,"",IF(OR($A18="",$B18="",$C18="",$D18="",$E18="",$F18="",$I18="",$J18="",$K18=""),"Missing Required Input",IF(COUNTIF($A$5:$A$1004,$A18)&gt;1,"Duplicate Inspection ID",IF(COUNTIF('Tire Inventory'!$A$5:$A$1004,$E18)=0,"Unknown Tire ID",IF(OR($I18&lt;0,$I18&gt;32,$J18&lt;0,$J18&gt;32,$K18&lt;0,$K18&gt;32),"Check Tread Reading",IF(OR($D18&lt;0,$D18&gt;2000000),"Check Odometer",IF(AND($L18&lt;&gt;"",OR($L18&lt;0,$L18&gt;150)),"Check PSI","OK"))))))</f>
        <v/>
      </c>
    </row>
    <row r="19">
      <c r="A19" s="23" t="n"/>
      <c r="B19" s="42" t="n"/>
      <c r="C19" s="23" t="n"/>
      <c r="D19" s="25" t="n"/>
      <c r="E19" s="23" t="n"/>
      <c r="F19" s="23" t="n"/>
      <c r="G19" s="23" t="n"/>
      <c r="H19" s="23" t="n"/>
      <c r="I19" s="43" t="n"/>
      <c r="J19" s="43" t="n"/>
      <c r="K19" s="43" t="n"/>
      <c r="L19" s="43" t="n"/>
      <c r="M19" s="23" t="n"/>
      <c r="N19" s="23" t="n"/>
      <c r="O19" s="23" t="n"/>
      <c r="P19" s="27">
        <f>IF($A19="","",IFERROR(INDEX('Settings'!$F$5:$F$21,MATCH($F19,'Settings'!$E$5:$E$21,0)),"Other"))</f>
        <v/>
      </c>
      <c r="Q19" s="44">
        <f>IF($A19="","",IF(COUNT($I19,$J19,$K19)&lt;3,"",IFERROR(AVERAGE($I19,$J19,$K19),"")))</f>
        <v/>
      </c>
      <c r="R19" s="44">
        <f>IF($A19="","",IF(COUNT($I19,$J19,$K19)&lt;3,"",IFERROR(MIN($I19,$J19,$K19),"")))</f>
        <v/>
      </c>
      <c r="S19" s="44">
        <f>IF($A19="","",IF(COUNT($I19,$J19,$K19)&lt;3,"",IFERROR(MAX($I19,$J19,$K19)-MIN($I19,$J19,$K19),"")))</f>
        <v/>
      </c>
      <c r="T19" s="44">
        <f>IF($A19="","",IFERROR(INDEX('Tire Inventory'!$I$5:$I$1004,MATCH($E19,'Tire Inventory'!$A$5:$A$1004,0)),""))</f>
        <v/>
      </c>
      <c r="U19" s="44">
        <f>IF($A19="","",IF(OR($L19="",$T19=""),"",IFERROR($L19-$T19,"")))</f>
        <v/>
      </c>
      <c r="V19" s="27">
        <f>IF($A19="","",IF($R19="","No Data",IF($R19&lt;='Settings'!$B$6,"Critical",IF($R19&lt;='Settings'!$B$5,"Low","OK"))))</f>
        <v/>
      </c>
      <c r="W19" s="27">
        <f>IF($A19="","",IF($S19="","No Data",IF($S19&gt;='Settings'!$B$7,"Uneven","OK")))</f>
        <v/>
      </c>
      <c r="X19" s="27">
        <f>IF($A19="","",IF(OR($L19="",$T19=""),"No Data",IF($L19&lt;$T19-'Settings'!$B$8,"Low",IF($L19&gt;$T19+'Settings'!$B$8,"High","OK"))))</f>
        <v/>
      </c>
      <c r="Y19" s="27">
        <f>IF(COUNTA($A19:$O19)=0,"",IF(OR($A19="",$B19="",$C19="",$D19="",$E19="",$F19="",$I19="",$J19="",$K19=""),"Missing Required Input",IF(COUNTIF($A$5:$A$1004,$A19)&gt;1,"Duplicate Inspection ID",IF(COUNTIF('Tire Inventory'!$A$5:$A$1004,$E19)=0,"Unknown Tire ID",IF(OR($I19&lt;0,$I19&gt;32,$J19&lt;0,$J19&gt;32,$K19&lt;0,$K19&gt;32),"Check Tread Reading",IF(OR($D19&lt;0,$D19&gt;2000000),"Check Odometer",IF(AND($L19&lt;&gt;"",OR($L19&lt;0,$L19&gt;150)),"Check PSI","OK"))))))</f>
        <v/>
      </c>
    </row>
    <row r="20">
      <c r="A20" s="23" t="n"/>
      <c r="B20" s="42" t="n"/>
      <c r="C20" s="23" t="n"/>
      <c r="D20" s="25" t="n"/>
      <c r="E20" s="23" t="n"/>
      <c r="F20" s="23" t="n"/>
      <c r="G20" s="23" t="n"/>
      <c r="H20" s="23" t="n"/>
      <c r="I20" s="43" t="n"/>
      <c r="J20" s="43" t="n"/>
      <c r="K20" s="43" t="n"/>
      <c r="L20" s="43" t="n"/>
      <c r="M20" s="23" t="n"/>
      <c r="N20" s="23" t="n"/>
      <c r="O20" s="23" t="n"/>
      <c r="P20" s="27">
        <f>IF($A20="","",IFERROR(INDEX('Settings'!$F$5:$F$21,MATCH($F20,'Settings'!$E$5:$E$21,0)),"Other"))</f>
        <v/>
      </c>
      <c r="Q20" s="44">
        <f>IF($A20="","",IF(COUNT($I20,$J20,$K20)&lt;3,"",IFERROR(AVERAGE($I20,$J20,$K20),"")))</f>
        <v/>
      </c>
      <c r="R20" s="44">
        <f>IF($A20="","",IF(COUNT($I20,$J20,$K20)&lt;3,"",IFERROR(MIN($I20,$J20,$K20),"")))</f>
        <v/>
      </c>
      <c r="S20" s="44">
        <f>IF($A20="","",IF(COUNT($I20,$J20,$K20)&lt;3,"",IFERROR(MAX($I20,$J20,$K20)-MIN($I20,$J20,$K20),"")))</f>
        <v/>
      </c>
      <c r="T20" s="44">
        <f>IF($A20="","",IFERROR(INDEX('Tire Inventory'!$I$5:$I$1004,MATCH($E20,'Tire Inventory'!$A$5:$A$1004,0)),""))</f>
        <v/>
      </c>
      <c r="U20" s="44">
        <f>IF($A20="","",IF(OR($L20="",$T20=""),"",IFERROR($L20-$T20,"")))</f>
        <v/>
      </c>
      <c r="V20" s="27">
        <f>IF($A20="","",IF($R20="","No Data",IF($R20&lt;='Settings'!$B$6,"Critical",IF($R20&lt;='Settings'!$B$5,"Low","OK"))))</f>
        <v/>
      </c>
      <c r="W20" s="27">
        <f>IF($A20="","",IF($S20="","No Data",IF($S20&gt;='Settings'!$B$7,"Uneven","OK")))</f>
        <v/>
      </c>
      <c r="X20" s="27">
        <f>IF($A20="","",IF(OR($L20="",$T20=""),"No Data",IF($L20&lt;$T20-'Settings'!$B$8,"Low",IF($L20&gt;$T20+'Settings'!$B$8,"High","OK"))))</f>
        <v/>
      </c>
      <c r="Y20" s="27">
        <f>IF(COUNTA($A20:$O20)=0,"",IF(OR($A20="",$B20="",$C20="",$D20="",$E20="",$F20="",$I20="",$J20="",$K20=""),"Missing Required Input",IF(COUNTIF($A$5:$A$1004,$A20)&gt;1,"Duplicate Inspection ID",IF(COUNTIF('Tire Inventory'!$A$5:$A$1004,$E20)=0,"Unknown Tire ID",IF(OR($I20&lt;0,$I20&gt;32,$J20&lt;0,$J20&gt;32,$K20&lt;0,$K20&gt;32),"Check Tread Reading",IF(OR($D20&lt;0,$D20&gt;2000000),"Check Odometer",IF(AND($L20&lt;&gt;"",OR($L20&lt;0,$L20&gt;150)),"Check PSI","OK"))))))</f>
        <v/>
      </c>
    </row>
    <row r="21">
      <c r="A21" s="23" t="n"/>
      <c r="B21" s="42" t="n"/>
      <c r="C21" s="23" t="n"/>
      <c r="D21" s="25" t="n"/>
      <c r="E21" s="23" t="n"/>
      <c r="F21" s="23" t="n"/>
      <c r="G21" s="23" t="n"/>
      <c r="H21" s="23" t="n"/>
      <c r="I21" s="43" t="n"/>
      <c r="J21" s="43" t="n"/>
      <c r="K21" s="43" t="n"/>
      <c r="L21" s="43" t="n"/>
      <c r="M21" s="23" t="n"/>
      <c r="N21" s="23" t="n"/>
      <c r="O21" s="23" t="n"/>
      <c r="P21" s="27">
        <f>IF($A21="","",IFERROR(INDEX('Settings'!$F$5:$F$21,MATCH($F21,'Settings'!$E$5:$E$21,0)),"Other"))</f>
        <v/>
      </c>
      <c r="Q21" s="44">
        <f>IF($A21="","",IF(COUNT($I21,$J21,$K21)&lt;3,"",IFERROR(AVERAGE($I21,$J21,$K21),"")))</f>
        <v/>
      </c>
      <c r="R21" s="44">
        <f>IF($A21="","",IF(COUNT($I21,$J21,$K21)&lt;3,"",IFERROR(MIN($I21,$J21,$K21),"")))</f>
        <v/>
      </c>
      <c r="S21" s="44">
        <f>IF($A21="","",IF(COUNT($I21,$J21,$K21)&lt;3,"",IFERROR(MAX($I21,$J21,$K21)-MIN($I21,$J21,$K21),"")))</f>
        <v/>
      </c>
      <c r="T21" s="44">
        <f>IF($A21="","",IFERROR(INDEX('Tire Inventory'!$I$5:$I$1004,MATCH($E21,'Tire Inventory'!$A$5:$A$1004,0)),""))</f>
        <v/>
      </c>
      <c r="U21" s="44">
        <f>IF($A21="","",IF(OR($L21="",$T21=""),"",IFERROR($L21-$T21,"")))</f>
        <v/>
      </c>
      <c r="V21" s="27">
        <f>IF($A21="","",IF($R21="","No Data",IF($R21&lt;='Settings'!$B$6,"Critical",IF($R21&lt;='Settings'!$B$5,"Low","OK"))))</f>
        <v/>
      </c>
      <c r="W21" s="27">
        <f>IF($A21="","",IF($S21="","No Data",IF($S21&gt;='Settings'!$B$7,"Uneven","OK")))</f>
        <v/>
      </c>
      <c r="X21" s="27">
        <f>IF($A21="","",IF(OR($L21="",$T21=""),"No Data",IF($L21&lt;$T21-'Settings'!$B$8,"Low",IF($L21&gt;$T21+'Settings'!$B$8,"High","OK"))))</f>
        <v/>
      </c>
      <c r="Y21" s="27">
        <f>IF(COUNTA($A21:$O21)=0,"",IF(OR($A21="",$B21="",$C21="",$D21="",$E21="",$F21="",$I21="",$J21="",$K21=""),"Missing Required Input",IF(COUNTIF($A$5:$A$1004,$A21)&gt;1,"Duplicate Inspection ID",IF(COUNTIF('Tire Inventory'!$A$5:$A$1004,$E21)=0,"Unknown Tire ID",IF(OR($I21&lt;0,$I21&gt;32,$J21&lt;0,$J21&gt;32,$K21&lt;0,$K21&gt;32),"Check Tread Reading",IF(OR($D21&lt;0,$D21&gt;2000000),"Check Odometer",IF(AND($L21&lt;&gt;"",OR($L21&lt;0,$L21&gt;150)),"Check PSI","OK"))))))</f>
        <v/>
      </c>
    </row>
    <row r="22">
      <c r="A22" s="23" t="n"/>
      <c r="B22" s="42" t="n"/>
      <c r="C22" s="23" t="n"/>
      <c r="D22" s="25" t="n"/>
      <c r="E22" s="23" t="n"/>
      <c r="F22" s="23" t="n"/>
      <c r="G22" s="23" t="n"/>
      <c r="H22" s="23" t="n"/>
      <c r="I22" s="43" t="n"/>
      <c r="J22" s="43" t="n"/>
      <c r="K22" s="43" t="n"/>
      <c r="L22" s="43" t="n"/>
      <c r="M22" s="23" t="n"/>
      <c r="N22" s="23" t="n"/>
      <c r="O22" s="23" t="n"/>
      <c r="P22" s="27">
        <f>IF($A22="","",IFERROR(INDEX('Settings'!$F$5:$F$21,MATCH($F22,'Settings'!$E$5:$E$21,0)),"Other"))</f>
        <v/>
      </c>
      <c r="Q22" s="44">
        <f>IF($A22="","",IF(COUNT($I22,$J22,$K22)&lt;3,"",IFERROR(AVERAGE($I22,$J22,$K22),"")))</f>
        <v/>
      </c>
      <c r="R22" s="44">
        <f>IF($A22="","",IF(COUNT($I22,$J22,$K22)&lt;3,"",IFERROR(MIN($I22,$J22,$K22),"")))</f>
        <v/>
      </c>
      <c r="S22" s="44">
        <f>IF($A22="","",IF(COUNT($I22,$J22,$K22)&lt;3,"",IFERROR(MAX($I22,$J22,$K22)-MIN($I22,$J22,$K22),"")))</f>
        <v/>
      </c>
      <c r="T22" s="44">
        <f>IF($A22="","",IFERROR(INDEX('Tire Inventory'!$I$5:$I$1004,MATCH($E22,'Tire Inventory'!$A$5:$A$1004,0)),""))</f>
        <v/>
      </c>
      <c r="U22" s="44">
        <f>IF($A22="","",IF(OR($L22="",$T22=""),"",IFERROR($L22-$T22,"")))</f>
        <v/>
      </c>
      <c r="V22" s="27">
        <f>IF($A22="","",IF($R22="","No Data",IF($R22&lt;='Settings'!$B$6,"Critical",IF($R22&lt;='Settings'!$B$5,"Low","OK"))))</f>
        <v/>
      </c>
      <c r="W22" s="27">
        <f>IF($A22="","",IF($S22="","No Data",IF($S22&gt;='Settings'!$B$7,"Uneven","OK")))</f>
        <v/>
      </c>
      <c r="X22" s="27">
        <f>IF($A22="","",IF(OR($L22="",$T22=""),"No Data",IF($L22&lt;$T22-'Settings'!$B$8,"Low",IF($L22&gt;$T22+'Settings'!$B$8,"High","OK"))))</f>
        <v/>
      </c>
      <c r="Y22" s="27">
        <f>IF(COUNTA($A22:$O22)=0,"",IF(OR($A22="",$B22="",$C22="",$D22="",$E22="",$F22="",$I22="",$J22="",$K22=""),"Missing Required Input",IF(COUNTIF($A$5:$A$1004,$A22)&gt;1,"Duplicate Inspection ID",IF(COUNTIF('Tire Inventory'!$A$5:$A$1004,$E22)=0,"Unknown Tire ID",IF(OR($I22&lt;0,$I22&gt;32,$J22&lt;0,$J22&gt;32,$K22&lt;0,$K22&gt;32),"Check Tread Reading",IF(OR($D22&lt;0,$D22&gt;2000000),"Check Odometer",IF(AND($L22&lt;&gt;"",OR($L22&lt;0,$L22&gt;150)),"Check PSI","OK"))))))</f>
        <v/>
      </c>
    </row>
    <row r="23">
      <c r="A23" s="23" t="n"/>
      <c r="B23" s="42" t="n"/>
      <c r="C23" s="23" t="n"/>
      <c r="D23" s="25" t="n"/>
      <c r="E23" s="23" t="n"/>
      <c r="F23" s="23" t="n"/>
      <c r="G23" s="23" t="n"/>
      <c r="H23" s="23" t="n"/>
      <c r="I23" s="43" t="n"/>
      <c r="J23" s="43" t="n"/>
      <c r="K23" s="43" t="n"/>
      <c r="L23" s="43" t="n"/>
      <c r="M23" s="23" t="n"/>
      <c r="N23" s="23" t="n"/>
      <c r="O23" s="23" t="n"/>
      <c r="P23" s="27">
        <f>IF($A23="","",IFERROR(INDEX('Settings'!$F$5:$F$21,MATCH($F23,'Settings'!$E$5:$E$21,0)),"Other"))</f>
        <v/>
      </c>
      <c r="Q23" s="44">
        <f>IF($A23="","",IF(COUNT($I23,$J23,$K23)&lt;3,"",IFERROR(AVERAGE($I23,$J23,$K23),"")))</f>
        <v/>
      </c>
      <c r="R23" s="44">
        <f>IF($A23="","",IF(COUNT($I23,$J23,$K23)&lt;3,"",IFERROR(MIN($I23,$J23,$K23),"")))</f>
        <v/>
      </c>
      <c r="S23" s="44">
        <f>IF($A23="","",IF(COUNT($I23,$J23,$K23)&lt;3,"",IFERROR(MAX($I23,$J23,$K23)-MIN($I23,$J23,$K23),"")))</f>
        <v/>
      </c>
      <c r="T23" s="44">
        <f>IF($A23="","",IFERROR(INDEX('Tire Inventory'!$I$5:$I$1004,MATCH($E23,'Tire Inventory'!$A$5:$A$1004,0)),""))</f>
        <v/>
      </c>
      <c r="U23" s="44">
        <f>IF($A23="","",IF(OR($L23="",$T23=""),"",IFERROR($L23-$T23,"")))</f>
        <v/>
      </c>
      <c r="V23" s="27">
        <f>IF($A23="","",IF($R23="","No Data",IF($R23&lt;='Settings'!$B$6,"Critical",IF($R23&lt;='Settings'!$B$5,"Low","OK"))))</f>
        <v/>
      </c>
      <c r="W23" s="27">
        <f>IF($A23="","",IF($S23="","No Data",IF($S23&gt;='Settings'!$B$7,"Uneven","OK")))</f>
        <v/>
      </c>
      <c r="X23" s="27">
        <f>IF($A23="","",IF(OR($L23="",$T23=""),"No Data",IF($L23&lt;$T23-'Settings'!$B$8,"Low",IF($L23&gt;$T23+'Settings'!$B$8,"High","OK"))))</f>
        <v/>
      </c>
      <c r="Y23" s="27">
        <f>IF(COUNTA($A23:$O23)=0,"",IF(OR($A23="",$B23="",$C23="",$D23="",$E23="",$F23="",$I23="",$J23="",$K23=""),"Missing Required Input",IF(COUNTIF($A$5:$A$1004,$A23)&gt;1,"Duplicate Inspection ID",IF(COUNTIF('Tire Inventory'!$A$5:$A$1004,$E23)=0,"Unknown Tire ID",IF(OR($I23&lt;0,$I23&gt;32,$J23&lt;0,$J23&gt;32,$K23&lt;0,$K23&gt;32),"Check Tread Reading",IF(OR($D23&lt;0,$D23&gt;2000000),"Check Odometer",IF(AND($L23&lt;&gt;"",OR($L23&lt;0,$L23&gt;150)),"Check PSI","OK"))))))</f>
        <v/>
      </c>
    </row>
    <row r="24">
      <c r="A24" s="23" t="n"/>
      <c r="B24" s="42" t="n"/>
      <c r="C24" s="23" t="n"/>
      <c r="D24" s="25" t="n"/>
      <c r="E24" s="23" t="n"/>
      <c r="F24" s="23" t="n"/>
      <c r="G24" s="23" t="n"/>
      <c r="H24" s="23" t="n"/>
      <c r="I24" s="43" t="n"/>
      <c r="J24" s="43" t="n"/>
      <c r="K24" s="43" t="n"/>
      <c r="L24" s="43" t="n"/>
      <c r="M24" s="23" t="n"/>
      <c r="N24" s="23" t="n"/>
      <c r="O24" s="23" t="n"/>
      <c r="P24" s="27">
        <f>IF($A24="","",IFERROR(INDEX('Settings'!$F$5:$F$21,MATCH($F24,'Settings'!$E$5:$E$21,0)),"Other"))</f>
        <v/>
      </c>
      <c r="Q24" s="44">
        <f>IF($A24="","",IF(COUNT($I24,$J24,$K24)&lt;3,"",IFERROR(AVERAGE($I24,$J24,$K24),"")))</f>
        <v/>
      </c>
      <c r="R24" s="44">
        <f>IF($A24="","",IF(COUNT($I24,$J24,$K24)&lt;3,"",IFERROR(MIN($I24,$J24,$K24),"")))</f>
        <v/>
      </c>
      <c r="S24" s="44">
        <f>IF($A24="","",IF(COUNT($I24,$J24,$K24)&lt;3,"",IFERROR(MAX($I24,$J24,$K24)-MIN($I24,$J24,$K24),"")))</f>
        <v/>
      </c>
      <c r="T24" s="44">
        <f>IF($A24="","",IFERROR(INDEX('Tire Inventory'!$I$5:$I$1004,MATCH($E24,'Tire Inventory'!$A$5:$A$1004,0)),""))</f>
        <v/>
      </c>
      <c r="U24" s="44">
        <f>IF($A24="","",IF(OR($L24="",$T24=""),"",IFERROR($L24-$T24,"")))</f>
        <v/>
      </c>
      <c r="V24" s="27">
        <f>IF($A24="","",IF($R24="","No Data",IF($R24&lt;='Settings'!$B$6,"Critical",IF($R24&lt;='Settings'!$B$5,"Low","OK"))))</f>
        <v/>
      </c>
      <c r="W24" s="27">
        <f>IF($A24="","",IF($S24="","No Data",IF($S24&gt;='Settings'!$B$7,"Uneven","OK")))</f>
        <v/>
      </c>
      <c r="X24" s="27">
        <f>IF($A24="","",IF(OR($L24="",$T24=""),"No Data",IF($L24&lt;$T24-'Settings'!$B$8,"Low",IF($L24&gt;$T24+'Settings'!$B$8,"High","OK"))))</f>
        <v/>
      </c>
      <c r="Y24" s="27">
        <f>IF(COUNTA($A24:$O24)=0,"",IF(OR($A24="",$B24="",$C24="",$D24="",$E24="",$F24="",$I24="",$J24="",$K24=""),"Missing Required Input",IF(COUNTIF($A$5:$A$1004,$A24)&gt;1,"Duplicate Inspection ID",IF(COUNTIF('Tire Inventory'!$A$5:$A$1004,$E24)=0,"Unknown Tire ID",IF(OR($I24&lt;0,$I24&gt;32,$J24&lt;0,$J24&gt;32,$K24&lt;0,$K24&gt;32),"Check Tread Reading",IF(OR($D24&lt;0,$D24&gt;2000000),"Check Odometer",IF(AND($L24&lt;&gt;"",OR($L24&lt;0,$L24&gt;150)),"Check PSI","OK"))))))</f>
        <v/>
      </c>
    </row>
    <row r="25">
      <c r="A25" s="23" t="n"/>
      <c r="B25" s="42" t="n"/>
      <c r="C25" s="23" t="n"/>
      <c r="D25" s="25" t="n"/>
      <c r="E25" s="23" t="n"/>
      <c r="F25" s="23" t="n"/>
      <c r="G25" s="23" t="n"/>
      <c r="H25" s="23" t="n"/>
      <c r="I25" s="43" t="n"/>
      <c r="J25" s="43" t="n"/>
      <c r="K25" s="43" t="n"/>
      <c r="L25" s="43" t="n"/>
      <c r="M25" s="23" t="n"/>
      <c r="N25" s="23" t="n"/>
      <c r="O25" s="23" t="n"/>
      <c r="P25" s="27">
        <f>IF($A25="","",IFERROR(INDEX('Settings'!$F$5:$F$21,MATCH($F25,'Settings'!$E$5:$E$21,0)),"Other"))</f>
        <v/>
      </c>
      <c r="Q25" s="44">
        <f>IF($A25="","",IF(COUNT($I25,$J25,$K25)&lt;3,"",IFERROR(AVERAGE($I25,$J25,$K25),"")))</f>
        <v/>
      </c>
      <c r="R25" s="44">
        <f>IF($A25="","",IF(COUNT($I25,$J25,$K25)&lt;3,"",IFERROR(MIN($I25,$J25,$K25),"")))</f>
        <v/>
      </c>
      <c r="S25" s="44">
        <f>IF($A25="","",IF(COUNT($I25,$J25,$K25)&lt;3,"",IFERROR(MAX($I25,$J25,$K25)-MIN($I25,$J25,$K25),"")))</f>
        <v/>
      </c>
      <c r="T25" s="44">
        <f>IF($A25="","",IFERROR(INDEX('Tire Inventory'!$I$5:$I$1004,MATCH($E25,'Tire Inventory'!$A$5:$A$1004,0)),""))</f>
        <v/>
      </c>
      <c r="U25" s="44">
        <f>IF($A25="","",IF(OR($L25="",$T25=""),"",IFERROR($L25-$T25,"")))</f>
        <v/>
      </c>
      <c r="V25" s="27">
        <f>IF($A25="","",IF($R25="","No Data",IF($R25&lt;='Settings'!$B$6,"Critical",IF($R25&lt;='Settings'!$B$5,"Low","OK"))))</f>
        <v/>
      </c>
      <c r="W25" s="27">
        <f>IF($A25="","",IF($S25="","No Data",IF($S25&gt;='Settings'!$B$7,"Uneven","OK")))</f>
        <v/>
      </c>
      <c r="X25" s="27">
        <f>IF($A25="","",IF(OR($L25="",$T25=""),"No Data",IF($L25&lt;$T25-'Settings'!$B$8,"Low",IF($L25&gt;$T25+'Settings'!$B$8,"High","OK"))))</f>
        <v/>
      </c>
      <c r="Y25" s="27">
        <f>IF(COUNTA($A25:$O25)=0,"",IF(OR($A25="",$B25="",$C25="",$D25="",$E25="",$F25="",$I25="",$J25="",$K25=""),"Missing Required Input",IF(COUNTIF($A$5:$A$1004,$A25)&gt;1,"Duplicate Inspection ID",IF(COUNTIF('Tire Inventory'!$A$5:$A$1004,$E25)=0,"Unknown Tire ID",IF(OR($I25&lt;0,$I25&gt;32,$J25&lt;0,$J25&gt;32,$K25&lt;0,$K25&gt;32),"Check Tread Reading",IF(OR($D25&lt;0,$D25&gt;2000000),"Check Odometer",IF(AND($L25&lt;&gt;"",OR($L25&lt;0,$L25&gt;150)),"Check PSI","OK"))))))</f>
        <v/>
      </c>
    </row>
    <row r="26">
      <c r="A26" s="23" t="n"/>
      <c r="B26" s="42" t="n"/>
      <c r="C26" s="23" t="n"/>
      <c r="D26" s="25" t="n"/>
      <c r="E26" s="23" t="n"/>
      <c r="F26" s="23" t="n"/>
      <c r="G26" s="23" t="n"/>
      <c r="H26" s="23" t="n"/>
      <c r="I26" s="43" t="n"/>
      <c r="J26" s="43" t="n"/>
      <c r="K26" s="43" t="n"/>
      <c r="L26" s="43" t="n"/>
      <c r="M26" s="23" t="n"/>
      <c r="N26" s="23" t="n"/>
      <c r="O26" s="23" t="n"/>
      <c r="P26" s="27">
        <f>IF($A26="","",IFERROR(INDEX('Settings'!$F$5:$F$21,MATCH($F26,'Settings'!$E$5:$E$21,0)),"Other"))</f>
        <v/>
      </c>
      <c r="Q26" s="44">
        <f>IF($A26="","",IF(COUNT($I26,$J26,$K26)&lt;3,"",IFERROR(AVERAGE($I26,$J26,$K26),"")))</f>
        <v/>
      </c>
      <c r="R26" s="44">
        <f>IF($A26="","",IF(COUNT($I26,$J26,$K26)&lt;3,"",IFERROR(MIN($I26,$J26,$K26),"")))</f>
        <v/>
      </c>
      <c r="S26" s="44">
        <f>IF($A26="","",IF(COUNT($I26,$J26,$K26)&lt;3,"",IFERROR(MAX($I26,$J26,$K26)-MIN($I26,$J26,$K26),"")))</f>
        <v/>
      </c>
      <c r="T26" s="44">
        <f>IF($A26="","",IFERROR(INDEX('Tire Inventory'!$I$5:$I$1004,MATCH($E26,'Tire Inventory'!$A$5:$A$1004,0)),""))</f>
        <v/>
      </c>
      <c r="U26" s="44">
        <f>IF($A26="","",IF(OR($L26="",$T26=""),"",IFERROR($L26-$T26,"")))</f>
        <v/>
      </c>
      <c r="V26" s="27">
        <f>IF($A26="","",IF($R26="","No Data",IF($R26&lt;='Settings'!$B$6,"Critical",IF($R26&lt;='Settings'!$B$5,"Low","OK"))))</f>
        <v/>
      </c>
      <c r="W26" s="27">
        <f>IF($A26="","",IF($S26="","No Data",IF($S26&gt;='Settings'!$B$7,"Uneven","OK")))</f>
        <v/>
      </c>
      <c r="X26" s="27">
        <f>IF($A26="","",IF(OR($L26="",$T26=""),"No Data",IF($L26&lt;$T26-'Settings'!$B$8,"Low",IF($L26&gt;$T26+'Settings'!$B$8,"High","OK"))))</f>
        <v/>
      </c>
      <c r="Y26" s="27">
        <f>IF(COUNTA($A26:$O26)=0,"",IF(OR($A26="",$B26="",$C26="",$D26="",$E26="",$F26="",$I26="",$J26="",$K26=""),"Missing Required Input",IF(COUNTIF($A$5:$A$1004,$A26)&gt;1,"Duplicate Inspection ID",IF(COUNTIF('Tire Inventory'!$A$5:$A$1004,$E26)=0,"Unknown Tire ID",IF(OR($I26&lt;0,$I26&gt;32,$J26&lt;0,$J26&gt;32,$K26&lt;0,$K26&gt;32),"Check Tread Reading",IF(OR($D26&lt;0,$D26&gt;2000000),"Check Odometer",IF(AND($L26&lt;&gt;"",OR($L26&lt;0,$L26&gt;150)),"Check PSI","OK"))))))</f>
        <v/>
      </c>
    </row>
    <row r="27">
      <c r="A27" s="23" t="n"/>
      <c r="B27" s="42" t="n"/>
      <c r="C27" s="23" t="n"/>
      <c r="D27" s="25" t="n"/>
      <c r="E27" s="23" t="n"/>
      <c r="F27" s="23" t="n"/>
      <c r="G27" s="23" t="n"/>
      <c r="H27" s="23" t="n"/>
      <c r="I27" s="43" t="n"/>
      <c r="J27" s="43" t="n"/>
      <c r="K27" s="43" t="n"/>
      <c r="L27" s="43" t="n"/>
      <c r="M27" s="23" t="n"/>
      <c r="N27" s="23" t="n"/>
      <c r="O27" s="23" t="n"/>
      <c r="P27" s="27">
        <f>IF($A27="","",IFERROR(INDEX('Settings'!$F$5:$F$21,MATCH($F27,'Settings'!$E$5:$E$21,0)),"Other"))</f>
        <v/>
      </c>
      <c r="Q27" s="44">
        <f>IF($A27="","",IF(COUNT($I27,$J27,$K27)&lt;3,"",IFERROR(AVERAGE($I27,$J27,$K27),"")))</f>
        <v/>
      </c>
      <c r="R27" s="44">
        <f>IF($A27="","",IF(COUNT($I27,$J27,$K27)&lt;3,"",IFERROR(MIN($I27,$J27,$K27),"")))</f>
        <v/>
      </c>
      <c r="S27" s="44">
        <f>IF($A27="","",IF(COUNT($I27,$J27,$K27)&lt;3,"",IFERROR(MAX($I27,$J27,$K27)-MIN($I27,$J27,$K27),"")))</f>
        <v/>
      </c>
      <c r="T27" s="44">
        <f>IF($A27="","",IFERROR(INDEX('Tire Inventory'!$I$5:$I$1004,MATCH($E27,'Tire Inventory'!$A$5:$A$1004,0)),""))</f>
        <v/>
      </c>
      <c r="U27" s="44">
        <f>IF($A27="","",IF(OR($L27="",$T27=""),"",IFERROR($L27-$T27,"")))</f>
        <v/>
      </c>
      <c r="V27" s="27">
        <f>IF($A27="","",IF($R27="","No Data",IF($R27&lt;='Settings'!$B$6,"Critical",IF($R27&lt;='Settings'!$B$5,"Low","OK"))))</f>
        <v/>
      </c>
      <c r="W27" s="27">
        <f>IF($A27="","",IF($S27="","No Data",IF($S27&gt;='Settings'!$B$7,"Uneven","OK")))</f>
        <v/>
      </c>
      <c r="X27" s="27">
        <f>IF($A27="","",IF(OR($L27="",$T27=""),"No Data",IF($L27&lt;$T27-'Settings'!$B$8,"Low",IF($L27&gt;$T27+'Settings'!$B$8,"High","OK"))))</f>
        <v/>
      </c>
      <c r="Y27" s="27">
        <f>IF(COUNTA($A27:$O27)=0,"",IF(OR($A27="",$B27="",$C27="",$D27="",$E27="",$F27="",$I27="",$J27="",$K27=""),"Missing Required Input",IF(COUNTIF($A$5:$A$1004,$A27)&gt;1,"Duplicate Inspection ID",IF(COUNTIF('Tire Inventory'!$A$5:$A$1004,$E27)=0,"Unknown Tire ID",IF(OR($I27&lt;0,$I27&gt;32,$J27&lt;0,$J27&gt;32,$K27&lt;0,$K27&gt;32),"Check Tread Reading",IF(OR($D27&lt;0,$D27&gt;2000000),"Check Odometer",IF(AND($L27&lt;&gt;"",OR($L27&lt;0,$L27&gt;150)),"Check PSI","OK"))))))</f>
        <v/>
      </c>
    </row>
    <row r="28">
      <c r="A28" s="23" t="n"/>
      <c r="B28" s="42" t="n"/>
      <c r="C28" s="23" t="n"/>
      <c r="D28" s="25" t="n"/>
      <c r="E28" s="23" t="n"/>
      <c r="F28" s="23" t="n"/>
      <c r="G28" s="23" t="n"/>
      <c r="H28" s="23" t="n"/>
      <c r="I28" s="43" t="n"/>
      <c r="J28" s="43" t="n"/>
      <c r="K28" s="43" t="n"/>
      <c r="L28" s="43" t="n"/>
      <c r="M28" s="23" t="n"/>
      <c r="N28" s="23" t="n"/>
      <c r="O28" s="23" t="n"/>
      <c r="P28" s="27">
        <f>IF($A28="","",IFERROR(INDEX('Settings'!$F$5:$F$21,MATCH($F28,'Settings'!$E$5:$E$21,0)),"Other"))</f>
        <v/>
      </c>
      <c r="Q28" s="44">
        <f>IF($A28="","",IF(COUNT($I28,$J28,$K28)&lt;3,"",IFERROR(AVERAGE($I28,$J28,$K28),"")))</f>
        <v/>
      </c>
      <c r="R28" s="44">
        <f>IF($A28="","",IF(COUNT($I28,$J28,$K28)&lt;3,"",IFERROR(MIN($I28,$J28,$K28),"")))</f>
        <v/>
      </c>
      <c r="S28" s="44">
        <f>IF($A28="","",IF(COUNT($I28,$J28,$K28)&lt;3,"",IFERROR(MAX($I28,$J28,$K28)-MIN($I28,$J28,$K28),"")))</f>
        <v/>
      </c>
      <c r="T28" s="44">
        <f>IF($A28="","",IFERROR(INDEX('Tire Inventory'!$I$5:$I$1004,MATCH($E28,'Tire Inventory'!$A$5:$A$1004,0)),""))</f>
        <v/>
      </c>
      <c r="U28" s="44">
        <f>IF($A28="","",IF(OR($L28="",$T28=""),"",IFERROR($L28-$T28,"")))</f>
        <v/>
      </c>
      <c r="V28" s="27">
        <f>IF($A28="","",IF($R28="","No Data",IF($R28&lt;='Settings'!$B$6,"Critical",IF($R28&lt;='Settings'!$B$5,"Low","OK"))))</f>
        <v/>
      </c>
      <c r="W28" s="27">
        <f>IF($A28="","",IF($S28="","No Data",IF($S28&gt;='Settings'!$B$7,"Uneven","OK")))</f>
        <v/>
      </c>
      <c r="X28" s="27">
        <f>IF($A28="","",IF(OR($L28="",$T28=""),"No Data",IF($L28&lt;$T28-'Settings'!$B$8,"Low",IF($L28&gt;$T28+'Settings'!$B$8,"High","OK"))))</f>
        <v/>
      </c>
      <c r="Y28" s="27">
        <f>IF(COUNTA($A28:$O28)=0,"",IF(OR($A28="",$B28="",$C28="",$D28="",$E28="",$F28="",$I28="",$J28="",$K28=""),"Missing Required Input",IF(COUNTIF($A$5:$A$1004,$A28)&gt;1,"Duplicate Inspection ID",IF(COUNTIF('Tire Inventory'!$A$5:$A$1004,$E28)=0,"Unknown Tire ID",IF(OR($I28&lt;0,$I28&gt;32,$J28&lt;0,$J28&gt;32,$K28&lt;0,$K28&gt;32),"Check Tread Reading",IF(OR($D28&lt;0,$D28&gt;2000000),"Check Odometer",IF(AND($L28&lt;&gt;"",OR($L28&lt;0,$L28&gt;150)),"Check PSI","OK"))))))</f>
        <v/>
      </c>
    </row>
    <row r="29">
      <c r="A29" s="23" t="n"/>
      <c r="B29" s="42" t="n"/>
      <c r="C29" s="23" t="n"/>
      <c r="D29" s="25" t="n"/>
      <c r="E29" s="23" t="n"/>
      <c r="F29" s="23" t="n"/>
      <c r="G29" s="23" t="n"/>
      <c r="H29" s="23" t="n"/>
      <c r="I29" s="43" t="n"/>
      <c r="J29" s="43" t="n"/>
      <c r="K29" s="43" t="n"/>
      <c r="L29" s="43" t="n"/>
      <c r="M29" s="23" t="n"/>
      <c r="N29" s="23" t="n"/>
      <c r="O29" s="23" t="n"/>
      <c r="P29" s="27">
        <f>IF($A29="","",IFERROR(INDEX('Settings'!$F$5:$F$21,MATCH($F29,'Settings'!$E$5:$E$21,0)),"Other"))</f>
        <v/>
      </c>
      <c r="Q29" s="44">
        <f>IF($A29="","",IF(COUNT($I29,$J29,$K29)&lt;3,"",IFERROR(AVERAGE($I29,$J29,$K29),"")))</f>
        <v/>
      </c>
      <c r="R29" s="44">
        <f>IF($A29="","",IF(COUNT($I29,$J29,$K29)&lt;3,"",IFERROR(MIN($I29,$J29,$K29),"")))</f>
        <v/>
      </c>
      <c r="S29" s="44">
        <f>IF($A29="","",IF(COUNT($I29,$J29,$K29)&lt;3,"",IFERROR(MAX($I29,$J29,$K29)-MIN($I29,$J29,$K29),"")))</f>
        <v/>
      </c>
      <c r="T29" s="44">
        <f>IF($A29="","",IFERROR(INDEX('Tire Inventory'!$I$5:$I$1004,MATCH($E29,'Tire Inventory'!$A$5:$A$1004,0)),""))</f>
        <v/>
      </c>
      <c r="U29" s="44">
        <f>IF($A29="","",IF(OR($L29="",$T29=""),"",IFERROR($L29-$T29,"")))</f>
        <v/>
      </c>
      <c r="V29" s="27">
        <f>IF($A29="","",IF($R29="","No Data",IF($R29&lt;='Settings'!$B$6,"Critical",IF($R29&lt;='Settings'!$B$5,"Low","OK"))))</f>
        <v/>
      </c>
      <c r="W29" s="27">
        <f>IF($A29="","",IF($S29="","No Data",IF($S29&gt;='Settings'!$B$7,"Uneven","OK")))</f>
        <v/>
      </c>
      <c r="X29" s="27">
        <f>IF($A29="","",IF(OR($L29="",$T29=""),"No Data",IF($L29&lt;$T29-'Settings'!$B$8,"Low",IF($L29&gt;$T29+'Settings'!$B$8,"High","OK"))))</f>
        <v/>
      </c>
      <c r="Y29" s="27">
        <f>IF(COUNTA($A29:$O29)=0,"",IF(OR($A29="",$B29="",$C29="",$D29="",$E29="",$F29="",$I29="",$J29="",$K29=""),"Missing Required Input",IF(COUNTIF($A$5:$A$1004,$A29)&gt;1,"Duplicate Inspection ID",IF(COUNTIF('Tire Inventory'!$A$5:$A$1004,$E29)=0,"Unknown Tire ID",IF(OR($I29&lt;0,$I29&gt;32,$J29&lt;0,$J29&gt;32,$K29&lt;0,$K29&gt;32),"Check Tread Reading",IF(OR($D29&lt;0,$D29&gt;2000000),"Check Odometer",IF(AND($L29&lt;&gt;"",OR($L29&lt;0,$L29&gt;150)),"Check PSI","OK"))))))</f>
        <v/>
      </c>
    </row>
    <row r="30">
      <c r="A30" s="23" t="n"/>
      <c r="B30" s="42" t="n"/>
      <c r="C30" s="23" t="n"/>
      <c r="D30" s="25" t="n"/>
      <c r="E30" s="23" t="n"/>
      <c r="F30" s="23" t="n"/>
      <c r="G30" s="23" t="n"/>
      <c r="H30" s="23" t="n"/>
      <c r="I30" s="43" t="n"/>
      <c r="J30" s="43" t="n"/>
      <c r="K30" s="43" t="n"/>
      <c r="L30" s="43" t="n"/>
      <c r="M30" s="23" t="n"/>
      <c r="N30" s="23" t="n"/>
      <c r="O30" s="23" t="n"/>
      <c r="P30" s="27">
        <f>IF($A30="","",IFERROR(INDEX('Settings'!$F$5:$F$21,MATCH($F30,'Settings'!$E$5:$E$21,0)),"Other"))</f>
        <v/>
      </c>
      <c r="Q30" s="44">
        <f>IF($A30="","",IF(COUNT($I30,$J30,$K30)&lt;3,"",IFERROR(AVERAGE($I30,$J30,$K30),"")))</f>
        <v/>
      </c>
      <c r="R30" s="44">
        <f>IF($A30="","",IF(COUNT($I30,$J30,$K30)&lt;3,"",IFERROR(MIN($I30,$J30,$K30),"")))</f>
        <v/>
      </c>
      <c r="S30" s="44">
        <f>IF($A30="","",IF(COUNT($I30,$J30,$K30)&lt;3,"",IFERROR(MAX($I30,$J30,$K30)-MIN($I30,$J30,$K30),"")))</f>
        <v/>
      </c>
      <c r="T30" s="44">
        <f>IF($A30="","",IFERROR(INDEX('Tire Inventory'!$I$5:$I$1004,MATCH($E30,'Tire Inventory'!$A$5:$A$1004,0)),""))</f>
        <v/>
      </c>
      <c r="U30" s="44">
        <f>IF($A30="","",IF(OR($L30="",$T30=""),"",IFERROR($L30-$T30,"")))</f>
        <v/>
      </c>
      <c r="V30" s="27">
        <f>IF($A30="","",IF($R30="","No Data",IF($R30&lt;='Settings'!$B$6,"Critical",IF($R30&lt;='Settings'!$B$5,"Low","OK"))))</f>
        <v/>
      </c>
      <c r="W30" s="27">
        <f>IF($A30="","",IF($S30="","No Data",IF($S30&gt;='Settings'!$B$7,"Uneven","OK")))</f>
        <v/>
      </c>
      <c r="X30" s="27">
        <f>IF($A30="","",IF(OR($L30="",$T30=""),"No Data",IF($L30&lt;$T30-'Settings'!$B$8,"Low",IF($L30&gt;$T30+'Settings'!$B$8,"High","OK"))))</f>
        <v/>
      </c>
      <c r="Y30" s="27">
        <f>IF(COUNTA($A30:$O30)=0,"",IF(OR($A30="",$B30="",$C30="",$D30="",$E30="",$F30="",$I30="",$J30="",$K30=""),"Missing Required Input",IF(COUNTIF($A$5:$A$1004,$A30)&gt;1,"Duplicate Inspection ID",IF(COUNTIF('Tire Inventory'!$A$5:$A$1004,$E30)=0,"Unknown Tire ID",IF(OR($I30&lt;0,$I30&gt;32,$J30&lt;0,$J30&gt;32,$K30&lt;0,$K30&gt;32),"Check Tread Reading",IF(OR($D30&lt;0,$D30&gt;2000000),"Check Odometer",IF(AND($L30&lt;&gt;"",OR($L30&lt;0,$L30&gt;150)),"Check PSI","OK"))))))</f>
        <v/>
      </c>
    </row>
    <row r="31">
      <c r="A31" s="23" t="n"/>
      <c r="B31" s="42" t="n"/>
      <c r="C31" s="23" t="n"/>
      <c r="D31" s="25" t="n"/>
      <c r="E31" s="23" t="n"/>
      <c r="F31" s="23" t="n"/>
      <c r="G31" s="23" t="n"/>
      <c r="H31" s="23" t="n"/>
      <c r="I31" s="43" t="n"/>
      <c r="J31" s="43" t="n"/>
      <c r="K31" s="43" t="n"/>
      <c r="L31" s="43" t="n"/>
      <c r="M31" s="23" t="n"/>
      <c r="N31" s="23" t="n"/>
      <c r="O31" s="23" t="n"/>
      <c r="P31" s="27">
        <f>IF($A31="","",IFERROR(INDEX('Settings'!$F$5:$F$21,MATCH($F31,'Settings'!$E$5:$E$21,0)),"Other"))</f>
        <v/>
      </c>
      <c r="Q31" s="44">
        <f>IF($A31="","",IF(COUNT($I31,$J31,$K31)&lt;3,"",IFERROR(AVERAGE($I31,$J31,$K31),"")))</f>
        <v/>
      </c>
      <c r="R31" s="44">
        <f>IF($A31="","",IF(COUNT($I31,$J31,$K31)&lt;3,"",IFERROR(MIN($I31,$J31,$K31),"")))</f>
        <v/>
      </c>
      <c r="S31" s="44">
        <f>IF($A31="","",IF(COUNT($I31,$J31,$K31)&lt;3,"",IFERROR(MAX($I31,$J31,$K31)-MIN($I31,$J31,$K31),"")))</f>
        <v/>
      </c>
      <c r="T31" s="44">
        <f>IF($A31="","",IFERROR(INDEX('Tire Inventory'!$I$5:$I$1004,MATCH($E31,'Tire Inventory'!$A$5:$A$1004,0)),""))</f>
        <v/>
      </c>
      <c r="U31" s="44">
        <f>IF($A31="","",IF(OR($L31="",$T31=""),"",IFERROR($L31-$T31,"")))</f>
        <v/>
      </c>
      <c r="V31" s="27">
        <f>IF($A31="","",IF($R31="","No Data",IF($R31&lt;='Settings'!$B$6,"Critical",IF($R31&lt;='Settings'!$B$5,"Low","OK"))))</f>
        <v/>
      </c>
      <c r="W31" s="27">
        <f>IF($A31="","",IF($S31="","No Data",IF($S31&gt;='Settings'!$B$7,"Uneven","OK")))</f>
        <v/>
      </c>
      <c r="X31" s="27">
        <f>IF($A31="","",IF(OR($L31="",$T31=""),"No Data",IF($L31&lt;$T31-'Settings'!$B$8,"Low",IF($L31&gt;$T31+'Settings'!$B$8,"High","OK"))))</f>
        <v/>
      </c>
      <c r="Y31" s="27">
        <f>IF(COUNTA($A31:$O31)=0,"",IF(OR($A31="",$B31="",$C31="",$D31="",$E31="",$F31="",$I31="",$J31="",$K31=""),"Missing Required Input",IF(COUNTIF($A$5:$A$1004,$A31)&gt;1,"Duplicate Inspection ID",IF(COUNTIF('Tire Inventory'!$A$5:$A$1004,$E31)=0,"Unknown Tire ID",IF(OR($I31&lt;0,$I31&gt;32,$J31&lt;0,$J31&gt;32,$K31&lt;0,$K31&gt;32),"Check Tread Reading",IF(OR($D31&lt;0,$D31&gt;2000000),"Check Odometer",IF(AND($L31&lt;&gt;"",OR($L31&lt;0,$L31&gt;150)),"Check PSI","OK"))))))</f>
        <v/>
      </c>
    </row>
    <row r="32">
      <c r="A32" s="23" t="n"/>
      <c r="B32" s="42" t="n"/>
      <c r="C32" s="23" t="n"/>
      <c r="D32" s="25" t="n"/>
      <c r="E32" s="23" t="n"/>
      <c r="F32" s="23" t="n"/>
      <c r="G32" s="23" t="n"/>
      <c r="H32" s="23" t="n"/>
      <c r="I32" s="43" t="n"/>
      <c r="J32" s="43" t="n"/>
      <c r="K32" s="43" t="n"/>
      <c r="L32" s="43" t="n"/>
      <c r="M32" s="23" t="n"/>
      <c r="N32" s="23" t="n"/>
      <c r="O32" s="23" t="n"/>
      <c r="P32" s="27">
        <f>IF($A32="","",IFERROR(INDEX('Settings'!$F$5:$F$21,MATCH($F32,'Settings'!$E$5:$E$21,0)),"Other"))</f>
        <v/>
      </c>
      <c r="Q32" s="44">
        <f>IF($A32="","",IF(COUNT($I32,$J32,$K32)&lt;3,"",IFERROR(AVERAGE($I32,$J32,$K32),"")))</f>
        <v/>
      </c>
      <c r="R32" s="44">
        <f>IF($A32="","",IF(COUNT($I32,$J32,$K32)&lt;3,"",IFERROR(MIN($I32,$J32,$K32),"")))</f>
        <v/>
      </c>
      <c r="S32" s="44">
        <f>IF($A32="","",IF(COUNT($I32,$J32,$K32)&lt;3,"",IFERROR(MAX($I32,$J32,$K32)-MIN($I32,$J32,$K32),"")))</f>
        <v/>
      </c>
      <c r="T32" s="44">
        <f>IF($A32="","",IFERROR(INDEX('Tire Inventory'!$I$5:$I$1004,MATCH($E32,'Tire Inventory'!$A$5:$A$1004,0)),""))</f>
        <v/>
      </c>
      <c r="U32" s="44">
        <f>IF($A32="","",IF(OR($L32="",$T32=""),"",IFERROR($L32-$T32,"")))</f>
        <v/>
      </c>
      <c r="V32" s="27">
        <f>IF($A32="","",IF($R32="","No Data",IF($R32&lt;='Settings'!$B$6,"Critical",IF($R32&lt;='Settings'!$B$5,"Low","OK"))))</f>
        <v/>
      </c>
      <c r="W32" s="27">
        <f>IF($A32="","",IF($S32="","No Data",IF($S32&gt;='Settings'!$B$7,"Uneven","OK")))</f>
        <v/>
      </c>
      <c r="X32" s="27">
        <f>IF($A32="","",IF(OR($L32="",$T32=""),"No Data",IF($L32&lt;$T32-'Settings'!$B$8,"Low",IF($L32&gt;$T32+'Settings'!$B$8,"High","OK"))))</f>
        <v/>
      </c>
      <c r="Y32" s="27">
        <f>IF(COUNTA($A32:$O32)=0,"",IF(OR($A32="",$B32="",$C32="",$D32="",$E32="",$F32="",$I32="",$J32="",$K32=""),"Missing Required Input",IF(COUNTIF($A$5:$A$1004,$A32)&gt;1,"Duplicate Inspection ID",IF(COUNTIF('Tire Inventory'!$A$5:$A$1004,$E32)=0,"Unknown Tire ID",IF(OR($I32&lt;0,$I32&gt;32,$J32&lt;0,$J32&gt;32,$K32&lt;0,$K32&gt;32),"Check Tread Reading",IF(OR($D32&lt;0,$D32&gt;2000000),"Check Odometer",IF(AND($L32&lt;&gt;"",OR($L32&lt;0,$L32&gt;150)),"Check PSI","OK"))))))</f>
        <v/>
      </c>
    </row>
    <row r="33">
      <c r="A33" s="23" t="n"/>
      <c r="B33" s="42" t="n"/>
      <c r="C33" s="23" t="n"/>
      <c r="D33" s="25" t="n"/>
      <c r="E33" s="23" t="n"/>
      <c r="F33" s="23" t="n"/>
      <c r="G33" s="23" t="n"/>
      <c r="H33" s="23" t="n"/>
      <c r="I33" s="43" t="n"/>
      <c r="J33" s="43" t="n"/>
      <c r="K33" s="43" t="n"/>
      <c r="L33" s="43" t="n"/>
      <c r="M33" s="23" t="n"/>
      <c r="N33" s="23" t="n"/>
      <c r="O33" s="23" t="n"/>
      <c r="P33" s="27">
        <f>IF($A33="","",IFERROR(INDEX('Settings'!$F$5:$F$21,MATCH($F33,'Settings'!$E$5:$E$21,0)),"Other"))</f>
        <v/>
      </c>
      <c r="Q33" s="44">
        <f>IF($A33="","",IF(COUNT($I33,$J33,$K33)&lt;3,"",IFERROR(AVERAGE($I33,$J33,$K33),"")))</f>
        <v/>
      </c>
      <c r="R33" s="44">
        <f>IF($A33="","",IF(COUNT($I33,$J33,$K33)&lt;3,"",IFERROR(MIN($I33,$J33,$K33),"")))</f>
        <v/>
      </c>
      <c r="S33" s="44">
        <f>IF($A33="","",IF(COUNT($I33,$J33,$K33)&lt;3,"",IFERROR(MAX($I33,$J33,$K33)-MIN($I33,$J33,$K33),"")))</f>
        <v/>
      </c>
      <c r="T33" s="44">
        <f>IF($A33="","",IFERROR(INDEX('Tire Inventory'!$I$5:$I$1004,MATCH($E33,'Tire Inventory'!$A$5:$A$1004,0)),""))</f>
        <v/>
      </c>
      <c r="U33" s="44">
        <f>IF($A33="","",IF(OR($L33="",$T33=""),"",IFERROR($L33-$T33,"")))</f>
        <v/>
      </c>
      <c r="V33" s="27">
        <f>IF($A33="","",IF($R33="","No Data",IF($R33&lt;='Settings'!$B$6,"Critical",IF($R33&lt;='Settings'!$B$5,"Low","OK"))))</f>
        <v/>
      </c>
      <c r="W33" s="27">
        <f>IF($A33="","",IF($S33="","No Data",IF($S33&gt;='Settings'!$B$7,"Uneven","OK")))</f>
        <v/>
      </c>
      <c r="X33" s="27">
        <f>IF($A33="","",IF(OR($L33="",$T33=""),"No Data",IF($L33&lt;$T33-'Settings'!$B$8,"Low",IF($L33&gt;$T33+'Settings'!$B$8,"High","OK"))))</f>
        <v/>
      </c>
      <c r="Y33" s="27">
        <f>IF(COUNTA($A33:$O33)=0,"",IF(OR($A33="",$B33="",$C33="",$D33="",$E33="",$F33="",$I33="",$J33="",$K33=""),"Missing Required Input",IF(COUNTIF($A$5:$A$1004,$A33)&gt;1,"Duplicate Inspection ID",IF(COUNTIF('Tire Inventory'!$A$5:$A$1004,$E33)=0,"Unknown Tire ID",IF(OR($I33&lt;0,$I33&gt;32,$J33&lt;0,$J33&gt;32,$K33&lt;0,$K33&gt;32),"Check Tread Reading",IF(OR($D33&lt;0,$D33&gt;2000000),"Check Odometer",IF(AND($L33&lt;&gt;"",OR($L33&lt;0,$L33&gt;150)),"Check PSI","OK"))))))</f>
        <v/>
      </c>
    </row>
    <row r="34">
      <c r="A34" s="23" t="n"/>
      <c r="B34" s="42" t="n"/>
      <c r="C34" s="23" t="n"/>
      <c r="D34" s="25" t="n"/>
      <c r="E34" s="23" t="n"/>
      <c r="F34" s="23" t="n"/>
      <c r="G34" s="23" t="n"/>
      <c r="H34" s="23" t="n"/>
      <c r="I34" s="43" t="n"/>
      <c r="J34" s="43" t="n"/>
      <c r="K34" s="43" t="n"/>
      <c r="L34" s="43" t="n"/>
      <c r="M34" s="23" t="n"/>
      <c r="N34" s="23" t="n"/>
      <c r="O34" s="23" t="n"/>
      <c r="P34" s="27">
        <f>IF($A34="","",IFERROR(INDEX('Settings'!$F$5:$F$21,MATCH($F34,'Settings'!$E$5:$E$21,0)),"Other"))</f>
        <v/>
      </c>
      <c r="Q34" s="44">
        <f>IF($A34="","",IF(COUNT($I34,$J34,$K34)&lt;3,"",IFERROR(AVERAGE($I34,$J34,$K34),"")))</f>
        <v/>
      </c>
      <c r="R34" s="44">
        <f>IF($A34="","",IF(COUNT($I34,$J34,$K34)&lt;3,"",IFERROR(MIN($I34,$J34,$K34),"")))</f>
        <v/>
      </c>
      <c r="S34" s="44">
        <f>IF($A34="","",IF(COUNT($I34,$J34,$K34)&lt;3,"",IFERROR(MAX($I34,$J34,$K34)-MIN($I34,$J34,$K34),"")))</f>
        <v/>
      </c>
      <c r="T34" s="44">
        <f>IF($A34="","",IFERROR(INDEX('Tire Inventory'!$I$5:$I$1004,MATCH($E34,'Tire Inventory'!$A$5:$A$1004,0)),""))</f>
        <v/>
      </c>
      <c r="U34" s="44">
        <f>IF($A34="","",IF(OR($L34="",$T34=""),"",IFERROR($L34-$T34,"")))</f>
        <v/>
      </c>
      <c r="V34" s="27">
        <f>IF($A34="","",IF($R34="","No Data",IF($R34&lt;='Settings'!$B$6,"Critical",IF($R34&lt;='Settings'!$B$5,"Low","OK"))))</f>
        <v/>
      </c>
      <c r="W34" s="27">
        <f>IF($A34="","",IF($S34="","No Data",IF($S34&gt;='Settings'!$B$7,"Uneven","OK")))</f>
        <v/>
      </c>
      <c r="X34" s="27">
        <f>IF($A34="","",IF(OR($L34="",$T34=""),"No Data",IF($L34&lt;$T34-'Settings'!$B$8,"Low",IF($L34&gt;$T34+'Settings'!$B$8,"High","OK"))))</f>
        <v/>
      </c>
      <c r="Y34" s="27">
        <f>IF(COUNTA($A34:$O34)=0,"",IF(OR($A34="",$B34="",$C34="",$D34="",$E34="",$F34="",$I34="",$J34="",$K34=""),"Missing Required Input",IF(COUNTIF($A$5:$A$1004,$A34)&gt;1,"Duplicate Inspection ID",IF(COUNTIF('Tire Inventory'!$A$5:$A$1004,$E34)=0,"Unknown Tire ID",IF(OR($I34&lt;0,$I34&gt;32,$J34&lt;0,$J34&gt;32,$K34&lt;0,$K34&gt;32),"Check Tread Reading",IF(OR($D34&lt;0,$D34&gt;2000000),"Check Odometer",IF(AND($L34&lt;&gt;"",OR($L34&lt;0,$L34&gt;150)),"Check PSI","OK"))))))</f>
        <v/>
      </c>
    </row>
    <row r="35">
      <c r="A35" s="23" t="n"/>
      <c r="B35" s="42" t="n"/>
      <c r="C35" s="23" t="n"/>
      <c r="D35" s="25" t="n"/>
      <c r="E35" s="23" t="n"/>
      <c r="F35" s="23" t="n"/>
      <c r="G35" s="23" t="n"/>
      <c r="H35" s="23" t="n"/>
      <c r="I35" s="43" t="n"/>
      <c r="J35" s="43" t="n"/>
      <c r="K35" s="43" t="n"/>
      <c r="L35" s="43" t="n"/>
      <c r="M35" s="23" t="n"/>
      <c r="N35" s="23" t="n"/>
      <c r="O35" s="23" t="n"/>
      <c r="P35" s="27">
        <f>IF($A35="","",IFERROR(INDEX('Settings'!$F$5:$F$21,MATCH($F35,'Settings'!$E$5:$E$21,0)),"Other"))</f>
        <v/>
      </c>
      <c r="Q35" s="44">
        <f>IF($A35="","",IF(COUNT($I35,$J35,$K35)&lt;3,"",IFERROR(AVERAGE($I35,$J35,$K35),"")))</f>
        <v/>
      </c>
      <c r="R35" s="44">
        <f>IF($A35="","",IF(COUNT($I35,$J35,$K35)&lt;3,"",IFERROR(MIN($I35,$J35,$K35),"")))</f>
        <v/>
      </c>
      <c r="S35" s="44">
        <f>IF($A35="","",IF(COUNT($I35,$J35,$K35)&lt;3,"",IFERROR(MAX($I35,$J35,$K35)-MIN($I35,$J35,$K35),"")))</f>
        <v/>
      </c>
      <c r="T35" s="44">
        <f>IF($A35="","",IFERROR(INDEX('Tire Inventory'!$I$5:$I$1004,MATCH($E35,'Tire Inventory'!$A$5:$A$1004,0)),""))</f>
        <v/>
      </c>
      <c r="U35" s="44">
        <f>IF($A35="","",IF(OR($L35="",$T35=""),"",IFERROR($L35-$T35,"")))</f>
        <v/>
      </c>
      <c r="V35" s="27">
        <f>IF($A35="","",IF($R35="","No Data",IF($R35&lt;='Settings'!$B$6,"Critical",IF($R35&lt;='Settings'!$B$5,"Low","OK"))))</f>
        <v/>
      </c>
      <c r="W35" s="27">
        <f>IF($A35="","",IF($S35="","No Data",IF($S35&gt;='Settings'!$B$7,"Uneven","OK")))</f>
        <v/>
      </c>
      <c r="X35" s="27">
        <f>IF($A35="","",IF(OR($L35="",$T35=""),"No Data",IF($L35&lt;$T35-'Settings'!$B$8,"Low",IF($L35&gt;$T35+'Settings'!$B$8,"High","OK"))))</f>
        <v/>
      </c>
      <c r="Y35" s="27">
        <f>IF(COUNTA($A35:$O35)=0,"",IF(OR($A35="",$B35="",$C35="",$D35="",$E35="",$F35="",$I35="",$J35="",$K35=""),"Missing Required Input",IF(COUNTIF($A$5:$A$1004,$A35)&gt;1,"Duplicate Inspection ID",IF(COUNTIF('Tire Inventory'!$A$5:$A$1004,$E35)=0,"Unknown Tire ID",IF(OR($I35&lt;0,$I35&gt;32,$J35&lt;0,$J35&gt;32,$K35&lt;0,$K35&gt;32),"Check Tread Reading",IF(OR($D35&lt;0,$D35&gt;2000000),"Check Odometer",IF(AND($L35&lt;&gt;"",OR($L35&lt;0,$L35&gt;150)),"Check PSI","OK"))))))</f>
        <v/>
      </c>
    </row>
    <row r="36">
      <c r="A36" s="23" t="n"/>
      <c r="B36" s="42" t="n"/>
      <c r="C36" s="23" t="n"/>
      <c r="D36" s="25" t="n"/>
      <c r="E36" s="23" t="n"/>
      <c r="F36" s="23" t="n"/>
      <c r="G36" s="23" t="n"/>
      <c r="H36" s="23" t="n"/>
      <c r="I36" s="43" t="n"/>
      <c r="J36" s="43" t="n"/>
      <c r="K36" s="43" t="n"/>
      <c r="L36" s="43" t="n"/>
      <c r="M36" s="23" t="n"/>
      <c r="N36" s="23" t="n"/>
      <c r="O36" s="23" t="n"/>
      <c r="P36" s="27">
        <f>IF($A36="","",IFERROR(INDEX('Settings'!$F$5:$F$21,MATCH($F36,'Settings'!$E$5:$E$21,0)),"Other"))</f>
        <v/>
      </c>
      <c r="Q36" s="44">
        <f>IF($A36="","",IF(COUNT($I36,$J36,$K36)&lt;3,"",IFERROR(AVERAGE($I36,$J36,$K36),"")))</f>
        <v/>
      </c>
      <c r="R36" s="44">
        <f>IF($A36="","",IF(COUNT($I36,$J36,$K36)&lt;3,"",IFERROR(MIN($I36,$J36,$K36),"")))</f>
        <v/>
      </c>
      <c r="S36" s="44">
        <f>IF($A36="","",IF(COUNT($I36,$J36,$K36)&lt;3,"",IFERROR(MAX($I36,$J36,$K36)-MIN($I36,$J36,$K36),"")))</f>
        <v/>
      </c>
      <c r="T36" s="44">
        <f>IF($A36="","",IFERROR(INDEX('Tire Inventory'!$I$5:$I$1004,MATCH($E36,'Tire Inventory'!$A$5:$A$1004,0)),""))</f>
        <v/>
      </c>
      <c r="U36" s="44">
        <f>IF($A36="","",IF(OR($L36="",$T36=""),"",IFERROR($L36-$T36,"")))</f>
        <v/>
      </c>
      <c r="V36" s="27">
        <f>IF($A36="","",IF($R36="","No Data",IF($R36&lt;='Settings'!$B$6,"Critical",IF($R36&lt;='Settings'!$B$5,"Low","OK"))))</f>
        <v/>
      </c>
      <c r="W36" s="27">
        <f>IF($A36="","",IF($S36="","No Data",IF($S36&gt;='Settings'!$B$7,"Uneven","OK")))</f>
        <v/>
      </c>
      <c r="X36" s="27">
        <f>IF($A36="","",IF(OR($L36="",$T36=""),"No Data",IF($L36&lt;$T36-'Settings'!$B$8,"Low",IF($L36&gt;$T36+'Settings'!$B$8,"High","OK"))))</f>
        <v/>
      </c>
      <c r="Y36" s="27">
        <f>IF(COUNTA($A36:$O36)=0,"",IF(OR($A36="",$B36="",$C36="",$D36="",$E36="",$F36="",$I36="",$J36="",$K36=""),"Missing Required Input",IF(COUNTIF($A$5:$A$1004,$A36)&gt;1,"Duplicate Inspection ID",IF(COUNTIF('Tire Inventory'!$A$5:$A$1004,$E36)=0,"Unknown Tire ID",IF(OR($I36&lt;0,$I36&gt;32,$J36&lt;0,$J36&gt;32,$K36&lt;0,$K36&gt;32),"Check Tread Reading",IF(OR($D36&lt;0,$D36&gt;2000000),"Check Odometer",IF(AND($L36&lt;&gt;"",OR($L36&lt;0,$L36&gt;150)),"Check PSI","OK"))))))</f>
        <v/>
      </c>
    </row>
    <row r="37">
      <c r="A37" s="23" t="n"/>
      <c r="B37" s="42" t="n"/>
      <c r="C37" s="23" t="n"/>
      <c r="D37" s="25" t="n"/>
      <c r="E37" s="23" t="n"/>
      <c r="F37" s="23" t="n"/>
      <c r="G37" s="23" t="n"/>
      <c r="H37" s="23" t="n"/>
      <c r="I37" s="43" t="n"/>
      <c r="J37" s="43" t="n"/>
      <c r="K37" s="43" t="n"/>
      <c r="L37" s="43" t="n"/>
      <c r="M37" s="23" t="n"/>
      <c r="N37" s="23" t="n"/>
      <c r="O37" s="23" t="n"/>
      <c r="P37" s="27">
        <f>IF($A37="","",IFERROR(INDEX('Settings'!$F$5:$F$21,MATCH($F37,'Settings'!$E$5:$E$21,0)),"Other"))</f>
        <v/>
      </c>
      <c r="Q37" s="44">
        <f>IF($A37="","",IF(COUNT($I37,$J37,$K37)&lt;3,"",IFERROR(AVERAGE($I37,$J37,$K37),"")))</f>
        <v/>
      </c>
      <c r="R37" s="44">
        <f>IF($A37="","",IF(COUNT($I37,$J37,$K37)&lt;3,"",IFERROR(MIN($I37,$J37,$K37),"")))</f>
        <v/>
      </c>
      <c r="S37" s="44">
        <f>IF($A37="","",IF(COUNT($I37,$J37,$K37)&lt;3,"",IFERROR(MAX($I37,$J37,$K37)-MIN($I37,$J37,$K37),"")))</f>
        <v/>
      </c>
      <c r="T37" s="44">
        <f>IF($A37="","",IFERROR(INDEX('Tire Inventory'!$I$5:$I$1004,MATCH($E37,'Tire Inventory'!$A$5:$A$1004,0)),""))</f>
        <v/>
      </c>
      <c r="U37" s="44">
        <f>IF($A37="","",IF(OR($L37="",$T37=""),"",IFERROR($L37-$T37,"")))</f>
        <v/>
      </c>
      <c r="V37" s="27">
        <f>IF($A37="","",IF($R37="","No Data",IF($R37&lt;='Settings'!$B$6,"Critical",IF($R37&lt;='Settings'!$B$5,"Low","OK"))))</f>
        <v/>
      </c>
      <c r="W37" s="27">
        <f>IF($A37="","",IF($S37="","No Data",IF($S37&gt;='Settings'!$B$7,"Uneven","OK")))</f>
        <v/>
      </c>
      <c r="X37" s="27">
        <f>IF($A37="","",IF(OR($L37="",$T37=""),"No Data",IF($L37&lt;$T37-'Settings'!$B$8,"Low",IF($L37&gt;$T37+'Settings'!$B$8,"High","OK"))))</f>
        <v/>
      </c>
      <c r="Y37" s="27">
        <f>IF(COUNTA($A37:$O37)=0,"",IF(OR($A37="",$B37="",$C37="",$D37="",$E37="",$F37="",$I37="",$J37="",$K37=""),"Missing Required Input",IF(COUNTIF($A$5:$A$1004,$A37)&gt;1,"Duplicate Inspection ID",IF(COUNTIF('Tire Inventory'!$A$5:$A$1004,$E37)=0,"Unknown Tire ID",IF(OR($I37&lt;0,$I37&gt;32,$J37&lt;0,$J37&gt;32,$K37&lt;0,$K37&gt;32),"Check Tread Reading",IF(OR($D37&lt;0,$D37&gt;2000000),"Check Odometer",IF(AND($L37&lt;&gt;"",OR($L37&lt;0,$L37&gt;150)),"Check PSI","OK"))))))</f>
        <v/>
      </c>
    </row>
    <row r="38">
      <c r="A38" s="23" t="n"/>
      <c r="B38" s="42" t="n"/>
      <c r="C38" s="23" t="n"/>
      <c r="D38" s="25" t="n"/>
      <c r="E38" s="23" t="n"/>
      <c r="F38" s="23" t="n"/>
      <c r="G38" s="23" t="n"/>
      <c r="H38" s="23" t="n"/>
      <c r="I38" s="43" t="n"/>
      <c r="J38" s="43" t="n"/>
      <c r="K38" s="43" t="n"/>
      <c r="L38" s="43" t="n"/>
      <c r="M38" s="23" t="n"/>
      <c r="N38" s="23" t="n"/>
      <c r="O38" s="23" t="n"/>
      <c r="P38" s="27">
        <f>IF($A38="","",IFERROR(INDEX('Settings'!$F$5:$F$21,MATCH($F38,'Settings'!$E$5:$E$21,0)),"Other"))</f>
        <v/>
      </c>
      <c r="Q38" s="44">
        <f>IF($A38="","",IF(COUNT($I38,$J38,$K38)&lt;3,"",IFERROR(AVERAGE($I38,$J38,$K38),"")))</f>
        <v/>
      </c>
      <c r="R38" s="44">
        <f>IF($A38="","",IF(COUNT($I38,$J38,$K38)&lt;3,"",IFERROR(MIN($I38,$J38,$K38),"")))</f>
        <v/>
      </c>
      <c r="S38" s="44">
        <f>IF($A38="","",IF(COUNT($I38,$J38,$K38)&lt;3,"",IFERROR(MAX($I38,$J38,$K38)-MIN($I38,$J38,$K38),"")))</f>
        <v/>
      </c>
      <c r="T38" s="44">
        <f>IF($A38="","",IFERROR(INDEX('Tire Inventory'!$I$5:$I$1004,MATCH($E38,'Tire Inventory'!$A$5:$A$1004,0)),""))</f>
        <v/>
      </c>
      <c r="U38" s="44">
        <f>IF($A38="","",IF(OR($L38="",$T38=""),"",IFERROR($L38-$T38,"")))</f>
        <v/>
      </c>
      <c r="V38" s="27">
        <f>IF($A38="","",IF($R38="","No Data",IF($R38&lt;='Settings'!$B$6,"Critical",IF($R38&lt;='Settings'!$B$5,"Low","OK"))))</f>
        <v/>
      </c>
      <c r="W38" s="27">
        <f>IF($A38="","",IF($S38="","No Data",IF($S38&gt;='Settings'!$B$7,"Uneven","OK")))</f>
        <v/>
      </c>
      <c r="X38" s="27">
        <f>IF($A38="","",IF(OR($L38="",$T38=""),"No Data",IF($L38&lt;$T38-'Settings'!$B$8,"Low",IF($L38&gt;$T38+'Settings'!$B$8,"High","OK"))))</f>
        <v/>
      </c>
      <c r="Y38" s="27">
        <f>IF(COUNTA($A38:$O38)=0,"",IF(OR($A38="",$B38="",$C38="",$D38="",$E38="",$F38="",$I38="",$J38="",$K38=""),"Missing Required Input",IF(COUNTIF($A$5:$A$1004,$A38)&gt;1,"Duplicate Inspection ID",IF(COUNTIF('Tire Inventory'!$A$5:$A$1004,$E38)=0,"Unknown Tire ID",IF(OR($I38&lt;0,$I38&gt;32,$J38&lt;0,$J38&gt;32,$K38&lt;0,$K38&gt;32),"Check Tread Reading",IF(OR($D38&lt;0,$D38&gt;2000000),"Check Odometer",IF(AND($L38&lt;&gt;"",OR($L38&lt;0,$L38&gt;150)),"Check PSI","OK"))))))</f>
        <v/>
      </c>
    </row>
    <row r="39">
      <c r="A39" s="23" t="n"/>
      <c r="B39" s="42" t="n"/>
      <c r="C39" s="23" t="n"/>
      <c r="D39" s="25" t="n"/>
      <c r="E39" s="23" t="n"/>
      <c r="F39" s="23" t="n"/>
      <c r="G39" s="23" t="n"/>
      <c r="H39" s="23" t="n"/>
      <c r="I39" s="43" t="n"/>
      <c r="J39" s="43" t="n"/>
      <c r="K39" s="43" t="n"/>
      <c r="L39" s="43" t="n"/>
      <c r="M39" s="23" t="n"/>
      <c r="N39" s="23" t="n"/>
      <c r="O39" s="23" t="n"/>
      <c r="P39" s="27">
        <f>IF($A39="","",IFERROR(INDEX('Settings'!$F$5:$F$21,MATCH($F39,'Settings'!$E$5:$E$21,0)),"Other"))</f>
        <v/>
      </c>
      <c r="Q39" s="44">
        <f>IF($A39="","",IF(COUNT($I39,$J39,$K39)&lt;3,"",IFERROR(AVERAGE($I39,$J39,$K39),"")))</f>
        <v/>
      </c>
      <c r="R39" s="44">
        <f>IF($A39="","",IF(COUNT($I39,$J39,$K39)&lt;3,"",IFERROR(MIN($I39,$J39,$K39),"")))</f>
        <v/>
      </c>
      <c r="S39" s="44">
        <f>IF($A39="","",IF(COUNT($I39,$J39,$K39)&lt;3,"",IFERROR(MAX($I39,$J39,$K39)-MIN($I39,$J39,$K39),"")))</f>
        <v/>
      </c>
      <c r="T39" s="44">
        <f>IF($A39="","",IFERROR(INDEX('Tire Inventory'!$I$5:$I$1004,MATCH($E39,'Tire Inventory'!$A$5:$A$1004,0)),""))</f>
        <v/>
      </c>
      <c r="U39" s="44">
        <f>IF($A39="","",IF(OR($L39="",$T39=""),"",IFERROR($L39-$T39,"")))</f>
        <v/>
      </c>
      <c r="V39" s="27">
        <f>IF($A39="","",IF($R39="","No Data",IF($R39&lt;='Settings'!$B$6,"Critical",IF($R39&lt;='Settings'!$B$5,"Low","OK"))))</f>
        <v/>
      </c>
      <c r="W39" s="27">
        <f>IF($A39="","",IF($S39="","No Data",IF($S39&gt;='Settings'!$B$7,"Uneven","OK")))</f>
        <v/>
      </c>
      <c r="X39" s="27">
        <f>IF($A39="","",IF(OR($L39="",$T39=""),"No Data",IF($L39&lt;$T39-'Settings'!$B$8,"Low",IF($L39&gt;$T39+'Settings'!$B$8,"High","OK"))))</f>
        <v/>
      </c>
      <c r="Y39" s="27">
        <f>IF(COUNTA($A39:$O39)=0,"",IF(OR($A39="",$B39="",$C39="",$D39="",$E39="",$F39="",$I39="",$J39="",$K39=""),"Missing Required Input",IF(COUNTIF($A$5:$A$1004,$A39)&gt;1,"Duplicate Inspection ID",IF(COUNTIF('Tire Inventory'!$A$5:$A$1004,$E39)=0,"Unknown Tire ID",IF(OR($I39&lt;0,$I39&gt;32,$J39&lt;0,$J39&gt;32,$K39&lt;0,$K39&gt;32),"Check Tread Reading",IF(OR($D39&lt;0,$D39&gt;2000000),"Check Odometer",IF(AND($L39&lt;&gt;"",OR($L39&lt;0,$L39&gt;150)),"Check PSI","OK"))))))</f>
        <v/>
      </c>
    </row>
    <row r="40">
      <c r="A40" s="23" t="n"/>
      <c r="B40" s="42" t="n"/>
      <c r="C40" s="23" t="n"/>
      <c r="D40" s="25" t="n"/>
      <c r="E40" s="23" t="n"/>
      <c r="F40" s="23" t="n"/>
      <c r="G40" s="23" t="n"/>
      <c r="H40" s="23" t="n"/>
      <c r="I40" s="43" t="n"/>
      <c r="J40" s="43" t="n"/>
      <c r="K40" s="43" t="n"/>
      <c r="L40" s="43" t="n"/>
      <c r="M40" s="23" t="n"/>
      <c r="N40" s="23" t="n"/>
      <c r="O40" s="23" t="n"/>
      <c r="P40" s="27">
        <f>IF($A40="","",IFERROR(INDEX('Settings'!$F$5:$F$21,MATCH($F40,'Settings'!$E$5:$E$21,0)),"Other"))</f>
        <v/>
      </c>
      <c r="Q40" s="44">
        <f>IF($A40="","",IF(COUNT($I40,$J40,$K40)&lt;3,"",IFERROR(AVERAGE($I40,$J40,$K40),"")))</f>
        <v/>
      </c>
      <c r="R40" s="44">
        <f>IF($A40="","",IF(COUNT($I40,$J40,$K40)&lt;3,"",IFERROR(MIN($I40,$J40,$K40),"")))</f>
        <v/>
      </c>
      <c r="S40" s="44">
        <f>IF($A40="","",IF(COUNT($I40,$J40,$K40)&lt;3,"",IFERROR(MAX($I40,$J40,$K40)-MIN($I40,$J40,$K40),"")))</f>
        <v/>
      </c>
      <c r="T40" s="44">
        <f>IF($A40="","",IFERROR(INDEX('Tire Inventory'!$I$5:$I$1004,MATCH($E40,'Tire Inventory'!$A$5:$A$1004,0)),""))</f>
        <v/>
      </c>
      <c r="U40" s="44">
        <f>IF($A40="","",IF(OR($L40="",$T40=""),"",IFERROR($L40-$T40,"")))</f>
        <v/>
      </c>
      <c r="V40" s="27">
        <f>IF($A40="","",IF($R40="","No Data",IF($R40&lt;='Settings'!$B$6,"Critical",IF($R40&lt;='Settings'!$B$5,"Low","OK"))))</f>
        <v/>
      </c>
      <c r="W40" s="27">
        <f>IF($A40="","",IF($S40="","No Data",IF($S40&gt;='Settings'!$B$7,"Uneven","OK")))</f>
        <v/>
      </c>
      <c r="X40" s="27">
        <f>IF($A40="","",IF(OR($L40="",$T40=""),"No Data",IF($L40&lt;$T40-'Settings'!$B$8,"Low",IF($L40&gt;$T40+'Settings'!$B$8,"High","OK"))))</f>
        <v/>
      </c>
      <c r="Y40" s="27">
        <f>IF(COUNTA($A40:$O40)=0,"",IF(OR($A40="",$B40="",$C40="",$D40="",$E40="",$F40="",$I40="",$J40="",$K40=""),"Missing Required Input",IF(COUNTIF($A$5:$A$1004,$A40)&gt;1,"Duplicate Inspection ID",IF(COUNTIF('Tire Inventory'!$A$5:$A$1004,$E40)=0,"Unknown Tire ID",IF(OR($I40&lt;0,$I40&gt;32,$J40&lt;0,$J40&gt;32,$K40&lt;0,$K40&gt;32),"Check Tread Reading",IF(OR($D40&lt;0,$D40&gt;2000000),"Check Odometer",IF(AND($L40&lt;&gt;"",OR($L40&lt;0,$L40&gt;150)),"Check PSI","OK"))))))</f>
        <v/>
      </c>
    </row>
    <row r="41">
      <c r="A41" s="23" t="n"/>
      <c r="B41" s="42" t="n"/>
      <c r="C41" s="23" t="n"/>
      <c r="D41" s="25" t="n"/>
      <c r="E41" s="23" t="n"/>
      <c r="F41" s="23" t="n"/>
      <c r="G41" s="23" t="n"/>
      <c r="H41" s="23" t="n"/>
      <c r="I41" s="43" t="n"/>
      <c r="J41" s="43" t="n"/>
      <c r="K41" s="43" t="n"/>
      <c r="L41" s="43" t="n"/>
      <c r="M41" s="23" t="n"/>
      <c r="N41" s="23" t="n"/>
      <c r="O41" s="23" t="n"/>
      <c r="P41" s="27">
        <f>IF($A41="","",IFERROR(INDEX('Settings'!$F$5:$F$21,MATCH($F41,'Settings'!$E$5:$E$21,0)),"Other"))</f>
        <v/>
      </c>
      <c r="Q41" s="44">
        <f>IF($A41="","",IF(COUNT($I41,$J41,$K41)&lt;3,"",IFERROR(AVERAGE($I41,$J41,$K41),"")))</f>
        <v/>
      </c>
      <c r="R41" s="44">
        <f>IF($A41="","",IF(COUNT($I41,$J41,$K41)&lt;3,"",IFERROR(MIN($I41,$J41,$K41),"")))</f>
        <v/>
      </c>
      <c r="S41" s="44">
        <f>IF($A41="","",IF(COUNT($I41,$J41,$K41)&lt;3,"",IFERROR(MAX($I41,$J41,$K41)-MIN($I41,$J41,$K41),"")))</f>
        <v/>
      </c>
      <c r="T41" s="44">
        <f>IF($A41="","",IFERROR(INDEX('Tire Inventory'!$I$5:$I$1004,MATCH($E41,'Tire Inventory'!$A$5:$A$1004,0)),""))</f>
        <v/>
      </c>
      <c r="U41" s="44">
        <f>IF($A41="","",IF(OR($L41="",$T41=""),"",IFERROR($L41-$T41,"")))</f>
        <v/>
      </c>
      <c r="V41" s="27">
        <f>IF($A41="","",IF($R41="","No Data",IF($R41&lt;='Settings'!$B$6,"Critical",IF($R41&lt;='Settings'!$B$5,"Low","OK"))))</f>
        <v/>
      </c>
      <c r="W41" s="27">
        <f>IF($A41="","",IF($S41="","No Data",IF($S41&gt;='Settings'!$B$7,"Uneven","OK")))</f>
        <v/>
      </c>
      <c r="X41" s="27">
        <f>IF($A41="","",IF(OR($L41="",$T41=""),"No Data",IF($L41&lt;$T41-'Settings'!$B$8,"Low",IF($L41&gt;$T41+'Settings'!$B$8,"High","OK"))))</f>
        <v/>
      </c>
      <c r="Y41" s="27">
        <f>IF(COUNTA($A41:$O41)=0,"",IF(OR($A41="",$B41="",$C41="",$D41="",$E41="",$F41="",$I41="",$J41="",$K41=""),"Missing Required Input",IF(COUNTIF($A$5:$A$1004,$A41)&gt;1,"Duplicate Inspection ID",IF(COUNTIF('Tire Inventory'!$A$5:$A$1004,$E41)=0,"Unknown Tire ID",IF(OR($I41&lt;0,$I41&gt;32,$J41&lt;0,$J41&gt;32,$K41&lt;0,$K41&gt;32),"Check Tread Reading",IF(OR($D41&lt;0,$D41&gt;2000000),"Check Odometer",IF(AND($L41&lt;&gt;"",OR($L41&lt;0,$L41&gt;150)),"Check PSI","OK"))))))</f>
        <v/>
      </c>
    </row>
    <row r="42">
      <c r="A42" s="23" t="n"/>
      <c r="B42" s="42" t="n"/>
      <c r="C42" s="23" t="n"/>
      <c r="D42" s="25" t="n"/>
      <c r="E42" s="23" t="n"/>
      <c r="F42" s="23" t="n"/>
      <c r="G42" s="23" t="n"/>
      <c r="H42" s="23" t="n"/>
      <c r="I42" s="43" t="n"/>
      <c r="J42" s="43" t="n"/>
      <c r="K42" s="43" t="n"/>
      <c r="L42" s="43" t="n"/>
      <c r="M42" s="23" t="n"/>
      <c r="N42" s="23" t="n"/>
      <c r="O42" s="23" t="n"/>
      <c r="P42" s="27">
        <f>IF($A42="","",IFERROR(INDEX('Settings'!$F$5:$F$21,MATCH($F42,'Settings'!$E$5:$E$21,0)),"Other"))</f>
        <v/>
      </c>
      <c r="Q42" s="44">
        <f>IF($A42="","",IF(COUNT($I42,$J42,$K42)&lt;3,"",IFERROR(AVERAGE($I42,$J42,$K42),"")))</f>
        <v/>
      </c>
      <c r="R42" s="44">
        <f>IF($A42="","",IF(COUNT($I42,$J42,$K42)&lt;3,"",IFERROR(MIN($I42,$J42,$K42),"")))</f>
        <v/>
      </c>
      <c r="S42" s="44">
        <f>IF($A42="","",IF(COUNT($I42,$J42,$K42)&lt;3,"",IFERROR(MAX($I42,$J42,$K42)-MIN($I42,$J42,$K42),"")))</f>
        <v/>
      </c>
      <c r="T42" s="44">
        <f>IF($A42="","",IFERROR(INDEX('Tire Inventory'!$I$5:$I$1004,MATCH($E42,'Tire Inventory'!$A$5:$A$1004,0)),""))</f>
        <v/>
      </c>
      <c r="U42" s="44">
        <f>IF($A42="","",IF(OR($L42="",$T42=""),"",IFERROR($L42-$T42,"")))</f>
        <v/>
      </c>
      <c r="V42" s="27">
        <f>IF($A42="","",IF($R42="","No Data",IF($R42&lt;='Settings'!$B$6,"Critical",IF($R42&lt;='Settings'!$B$5,"Low","OK"))))</f>
        <v/>
      </c>
      <c r="W42" s="27">
        <f>IF($A42="","",IF($S42="","No Data",IF($S42&gt;='Settings'!$B$7,"Uneven","OK")))</f>
        <v/>
      </c>
      <c r="X42" s="27">
        <f>IF($A42="","",IF(OR($L42="",$T42=""),"No Data",IF($L42&lt;$T42-'Settings'!$B$8,"Low",IF($L42&gt;$T42+'Settings'!$B$8,"High","OK"))))</f>
        <v/>
      </c>
      <c r="Y42" s="27">
        <f>IF(COUNTA($A42:$O42)=0,"",IF(OR($A42="",$B42="",$C42="",$D42="",$E42="",$F42="",$I42="",$J42="",$K42=""),"Missing Required Input",IF(COUNTIF($A$5:$A$1004,$A42)&gt;1,"Duplicate Inspection ID",IF(COUNTIF('Tire Inventory'!$A$5:$A$1004,$E42)=0,"Unknown Tire ID",IF(OR($I42&lt;0,$I42&gt;32,$J42&lt;0,$J42&gt;32,$K42&lt;0,$K42&gt;32),"Check Tread Reading",IF(OR($D42&lt;0,$D42&gt;2000000),"Check Odometer",IF(AND($L42&lt;&gt;"",OR($L42&lt;0,$L42&gt;150)),"Check PSI","OK"))))))</f>
        <v/>
      </c>
    </row>
    <row r="43">
      <c r="A43" s="23" t="n"/>
      <c r="B43" s="42" t="n"/>
      <c r="C43" s="23" t="n"/>
      <c r="D43" s="25" t="n"/>
      <c r="E43" s="23" t="n"/>
      <c r="F43" s="23" t="n"/>
      <c r="G43" s="23" t="n"/>
      <c r="H43" s="23" t="n"/>
      <c r="I43" s="43" t="n"/>
      <c r="J43" s="43" t="n"/>
      <c r="K43" s="43" t="n"/>
      <c r="L43" s="43" t="n"/>
      <c r="M43" s="23" t="n"/>
      <c r="N43" s="23" t="n"/>
      <c r="O43" s="23" t="n"/>
      <c r="P43" s="27">
        <f>IF($A43="","",IFERROR(INDEX('Settings'!$F$5:$F$21,MATCH($F43,'Settings'!$E$5:$E$21,0)),"Other"))</f>
        <v/>
      </c>
      <c r="Q43" s="44">
        <f>IF($A43="","",IF(COUNT($I43,$J43,$K43)&lt;3,"",IFERROR(AVERAGE($I43,$J43,$K43),"")))</f>
        <v/>
      </c>
      <c r="R43" s="44">
        <f>IF($A43="","",IF(COUNT($I43,$J43,$K43)&lt;3,"",IFERROR(MIN($I43,$J43,$K43),"")))</f>
        <v/>
      </c>
      <c r="S43" s="44">
        <f>IF($A43="","",IF(COUNT($I43,$J43,$K43)&lt;3,"",IFERROR(MAX($I43,$J43,$K43)-MIN($I43,$J43,$K43),"")))</f>
        <v/>
      </c>
      <c r="T43" s="44">
        <f>IF($A43="","",IFERROR(INDEX('Tire Inventory'!$I$5:$I$1004,MATCH($E43,'Tire Inventory'!$A$5:$A$1004,0)),""))</f>
        <v/>
      </c>
      <c r="U43" s="44">
        <f>IF($A43="","",IF(OR($L43="",$T43=""),"",IFERROR($L43-$T43,"")))</f>
        <v/>
      </c>
      <c r="V43" s="27">
        <f>IF($A43="","",IF($R43="","No Data",IF($R43&lt;='Settings'!$B$6,"Critical",IF($R43&lt;='Settings'!$B$5,"Low","OK"))))</f>
        <v/>
      </c>
      <c r="W43" s="27">
        <f>IF($A43="","",IF($S43="","No Data",IF($S43&gt;='Settings'!$B$7,"Uneven","OK")))</f>
        <v/>
      </c>
      <c r="X43" s="27">
        <f>IF($A43="","",IF(OR($L43="",$T43=""),"No Data",IF($L43&lt;$T43-'Settings'!$B$8,"Low",IF($L43&gt;$T43+'Settings'!$B$8,"High","OK"))))</f>
        <v/>
      </c>
      <c r="Y43" s="27">
        <f>IF(COUNTA($A43:$O43)=0,"",IF(OR($A43="",$B43="",$C43="",$D43="",$E43="",$F43="",$I43="",$J43="",$K43=""),"Missing Required Input",IF(COUNTIF($A$5:$A$1004,$A43)&gt;1,"Duplicate Inspection ID",IF(COUNTIF('Tire Inventory'!$A$5:$A$1004,$E43)=0,"Unknown Tire ID",IF(OR($I43&lt;0,$I43&gt;32,$J43&lt;0,$J43&gt;32,$K43&lt;0,$K43&gt;32),"Check Tread Reading",IF(OR($D43&lt;0,$D43&gt;2000000),"Check Odometer",IF(AND($L43&lt;&gt;"",OR($L43&lt;0,$L43&gt;150)),"Check PSI","OK"))))))</f>
        <v/>
      </c>
    </row>
    <row r="44">
      <c r="A44" s="23" t="n"/>
      <c r="B44" s="42" t="n"/>
      <c r="C44" s="23" t="n"/>
      <c r="D44" s="25" t="n"/>
      <c r="E44" s="23" t="n"/>
      <c r="F44" s="23" t="n"/>
      <c r="G44" s="23" t="n"/>
      <c r="H44" s="23" t="n"/>
      <c r="I44" s="43" t="n"/>
      <c r="J44" s="43" t="n"/>
      <c r="K44" s="43" t="n"/>
      <c r="L44" s="43" t="n"/>
      <c r="M44" s="23" t="n"/>
      <c r="N44" s="23" t="n"/>
      <c r="O44" s="23" t="n"/>
      <c r="P44" s="27">
        <f>IF($A44="","",IFERROR(INDEX('Settings'!$F$5:$F$21,MATCH($F44,'Settings'!$E$5:$E$21,0)),"Other"))</f>
        <v/>
      </c>
      <c r="Q44" s="44">
        <f>IF($A44="","",IF(COUNT($I44,$J44,$K44)&lt;3,"",IFERROR(AVERAGE($I44,$J44,$K44),"")))</f>
        <v/>
      </c>
      <c r="R44" s="44">
        <f>IF($A44="","",IF(COUNT($I44,$J44,$K44)&lt;3,"",IFERROR(MIN($I44,$J44,$K44),"")))</f>
        <v/>
      </c>
      <c r="S44" s="44">
        <f>IF($A44="","",IF(COUNT($I44,$J44,$K44)&lt;3,"",IFERROR(MAX($I44,$J44,$K44)-MIN($I44,$J44,$K44),"")))</f>
        <v/>
      </c>
      <c r="T44" s="44">
        <f>IF($A44="","",IFERROR(INDEX('Tire Inventory'!$I$5:$I$1004,MATCH($E44,'Tire Inventory'!$A$5:$A$1004,0)),""))</f>
        <v/>
      </c>
      <c r="U44" s="44">
        <f>IF($A44="","",IF(OR($L44="",$T44=""),"",IFERROR($L44-$T44,"")))</f>
        <v/>
      </c>
      <c r="V44" s="27">
        <f>IF($A44="","",IF($R44="","No Data",IF($R44&lt;='Settings'!$B$6,"Critical",IF($R44&lt;='Settings'!$B$5,"Low","OK"))))</f>
        <v/>
      </c>
      <c r="W44" s="27">
        <f>IF($A44="","",IF($S44="","No Data",IF($S44&gt;='Settings'!$B$7,"Uneven","OK")))</f>
        <v/>
      </c>
      <c r="X44" s="27">
        <f>IF($A44="","",IF(OR($L44="",$T44=""),"No Data",IF($L44&lt;$T44-'Settings'!$B$8,"Low",IF($L44&gt;$T44+'Settings'!$B$8,"High","OK"))))</f>
        <v/>
      </c>
      <c r="Y44" s="27">
        <f>IF(COUNTA($A44:$O44)=0,"",IF(OR($A44="",$B44="",$C44="",$D44="",$E44="",$F44="",$I44="",$J44="",$K44=""),"Missing Required Input",IF(COUNTIF($A$5:$A$1004,$A44)&gt;1,"Duplicate Inspection ID",IF(COUNTIF('Tire Inventory'!$A$5:$A$1004,$E44)=0,"Unknown Tire ID",IF(OR($I44&lt;0,$I44&gt;32,$J44&lt;0,$J44&gt;32,$K44&lt;0,$K44&gt;32),"Check Tread Reading",IF(OR($D44&lt;0,$D44&gt;2000000),"Check Odometer",IF(AND($L44&lt;&gt;"",OR($L44&lt;0,$L44&gt;150)),"Check PSI","OK"))))))</f>
        <v/>
      </c>
    </row>
    <row r="45">
      <c r="A45" s="23" t="n"/>
      <c r="B45" s="42" t="n"/>
      <c r="C45" s="23" t="n"/>
      <c r="D45" s="25" t="n"/>
      <c r="E45" s="23" t="n"/>
      <c r="F45" s="23" t="n"/>
      <c r="G45" s="23" t="n"/>
      <c r="H45" s="23" t="n"/>
      <c r="I45" s="43" t="n"/>
      <c r="J45" s="43" t="n"/>
      <c r="K45" s="43" t="n"/>
      <c r="L45" s="43" t="n"/>
      <c r="M45" s="23" t="n"/>
      <c r="N45" s="23" t="n"/>
      <c r="O45" s="23" t="n"/>
      <c r="P45" s="27">
        <f>IF($A45="","",IFERROR(INDEX('Settings'!$F$5:$F$21,MATCH($F45,'Settings'!$E$5:$E$21,0)),"Other"))</f>
        <v/>
      </c>
      <c r="Q45" s="44">
        <f>IF($A45="","",IF(COUNT($I45,$J45,$K45)&lt;3,"",IFERROR(AVERAGE($I45,$J45,$K45),"")))</f>
        <v/>
      </c>
      <c r="R45" s="44">
        <f>IF($A45="","",IF(COUNT($I45,$J45,$K45)&lt;3,"",IFERROR(MIN($I45,$J45,$K45),"")))</f>
        <v/>
      </c>
      <c r="S45" s="44">
        <f>IF($A45="","",IF(COUNT($I45,$J45,$K45)&lt;3,"",IFERROR(MAX($I45,$J45,$K45)-MIN($I45,$J45,$K45),"")))</f>
        <v/>
      </c>
      <c r="T45" s="44">
        <f>IF($A45="","",IFERROR(INDEX('Tire Inventory'!$I$5:$I$1004,MATCH($E45,'Tire Inventory'!$A$5:$A$1004,0)),""))</f>
        <v/>
      </c>
      <c r="U45" s="44">
        <f>IF($A45="","",IF(OR($L45="",$T45=""),"",IFERROR($L45-$T45,"")))</f>
        <v/>
      </c>
      <c r="V45" s="27">
        <f>IF($A45="","",IF($R45="","No Data",IF($R45&lt;='Settings'!$B$6,"Critical",IF($R45&lt;='Settings'!$B$5,"Low","OK"))))</f>
        <v/>
      </c>
      <c r="W45" s="27">
        <f>IF($A45="","",IF($S45="","No Data",IF($S45&gt;='Settings'!$B$7,"Uneven","OK")))</f>
        <v/>
      </c>
      <c r="X45" s="27">
        <f>IF($A45="","",IF(OR($L45="",$T45=""),"No Data",IF($L45&lt;$T45-'Settings'!$B$8,"Low",IF($L45&gt;$T45+'Settings'!$B$8,"High","OK"))))</f>
        <v/>
      </c>
      <c r="Y45" s="27">
        <f>IF(COUNTA($A45:$O45)=0,"",IF(OR($A45="",$B45="",$C45="",$D45="",$E45="",$F45="",$I45="",$J45="",$K45=""),"Missing Required Input",IF(COUNTIF($A$5:$A$1004,$A45)&gt;1,"Duplicate Inspection ID",IF(COUNTIF('Tire Inventory'!$A$5:$A$1004,$E45)=0,"Unknown Tire ID",IF(OR($I45&lt;0,$I45&gt;32,$J45&lt;0,$J45&gt;32,$K45&lt;0,$K45&gt;32),"Check Tread Reading",IF(OR($D45&lt;0,$D45&gt;2000000),"Check Odometer",IF(AND($L45&lt;&gt;"",OR($L45&lt;0,$L45&gt;150)),"Check PSI","OK"))))))</f>
        <v/>
      </c>
    </row>
    <row r="46">
      <c r="A46" s="23" t="n"/>
      <c r="B46" s="42" t="n"/>
      <c r="C46" s="23" t="n"/>
      <c r="D46" s="25" t="n"/>
      <c r="E46" s="23" t="n"/>
      <c r="F46" s="23" t="n"/>
      <c r="G46" s="23" t="n"/>
      <c r="H46" s="23" t="n"/>
      <c r="I46" s="43" t="n"/>
      <c r="J46" s="43" t="n"/>
      <c r="K46" s="43" t="n"/>
      <c r="L46" s="43" t="n"/>
      <c r="M46" s="23" t="n"/>
      <c r="N46" s="23" t="n"/>
      <c r="O46" s="23" t="n"/>
      <c r="P46" s="27">
        <f>IF($A46="","",IFERROR(INDEX('Settings'!$F$5:$F$21,MATCH($F46,'Settings'!$E$5:$E$21,0)),"Other"))</f>
        <v/>
      </c>
      <c r="Q46" s="44">
        <f>IF($A46="","",IF(COUNT($I46,$J46,$K46)&lt;3,"",IFERROR(AVERAGE($I46,$J46,$K46),"")))</f>
        <v/>
      </c>
      <c r="R46" s="44">
        <f>IF($A46="","",IF(COUNT($I46,$J46,$K46)&lt;3,"",IFERROR(MIN($I46,$J46,$K46),"")))</f>
        <v/>
      </c>
      <c r="S46" s="44">
        <f>IF($A46="","",IF(COUNT($I46,$J46,$K46)&lt;3,"",IFERROR(MAX($I46,$J46,$K46)-MIN($I46,$J46,$K46),"")))</f>
        <v/>
      </c>
      <c r="T46" s="44">
        <f>IF($A46="","",IFERROR(INDEX('Tire Inventory'!$I$5:$I$1004,MATCH($E46,'Tire Inventory'!$A$5:$A$1004,0)),""))</f>
        <v/>
      </c>
      <c r="U46" s="44">
        <f>IF($A46="","",IF(OR($L46="",$T46=""),"",IFERROR($L46-$T46,"")))</f>
        <v/>
      </c>
      <c r="V46" s="27">
        <f>IF($A46="","",IF($R46="","No Data",IF($R46&lt;='Settings'!$B$6,"Critical",IF($R46&lt;='Settings'!$B$5,"Low","OK"))))</f>
        <v/>
      </c>
      <c r="W46" s="27">
        <f>IF($A46="","",IF($S46="","No Data",IF($S46&gt;='Settings'!$B$7,"Uneven","OK")))</f>
        <v/>
      </c>
      <c r="X46" s="27">
        <f>IF($A46="","",IF(OR($L46="",$T46=""),"No Data",IF($L46&lt;$T46-'Settings'!$B$8,"Low",IF($L46&gt;$T46+'Settings'!$B$8,"High","OK"))))</f>
        <v/>
      </c>
      <c r="Y46" s="27">
        <f>IF(COUNTA($A46:$O46)=0,"",IF(OR($A46="",$B46="",$C46="",$D46="",$E46="",$F46="",$I46="",$J46="",$K46=""),"Missing Required Input",IF(COUNTIF($A$5:$A$1004,$A46)&gt;1,"Duplicate Inspection ID",IF(COUNTIF('Tire Inventory'!$A$5:$A$1004,$E46)=0,"Unknown Tire ID",IF(OR($I46&lt;0,$I46&gt;32,$J46&lt;0,$J46&gt;32,$K46&lt;0,$K46&gt;32),"Check Tread Reading",IF(OR($D46&lt;0,$D46&gt;2000000),"Check Odometer",IF(AND($L46&lt;&gt;"",OR($L46&lt;0,$L46&gt;150)),"Check PSI","OK"))))))</f>
        <v/>
      </c>
    </row>
    <row r="47">
      <c r="A47" s="23" t="n"/>
      <c r="B47" s="42" t="n"/>
      <c r="C47" s="23" t="n"/>
      <c r="D47" s="25" t="n"/>
      <c r="E47" s="23" t="n"/>
      <c r="F47" s="23" t="n"/>
      <c r="G47" s="23" t="n"/>
      <c r="H47" s="23" t="n"/>
      <c r="I47" s="43" t="n"/>
      <c r="J47" s="43" t="n"/>
      <c r="K47" s="43" t="n"/>
      <c r="L47" s="43" t="n"/>
      <c r="M47" s="23" t="n"/>
      <c r="N47" s="23" t="n"/>
      <c r="O47" s="23" t="n"/>
      <c r="P47" s="27">
        <f>IF($A47="","",IFERROR(INDEX('Settings'!$F$5:$F$21,MATCH($F47,'Settings'!$E$5:$E$21,0)),"Other"))</f>
        <v/>
      </c>
      <c r="Q47" s="44">
        <f>IF($A47="","",IF(COUNT($I47,$J47,$K47)&lt;3,"",IFERROR(AVERAGE($I47,$J47,$K47),"")))</f>
        <v/>
      </c>
      <c r="R47" s="44">
        <f>IF($A47="","",IF(COUNT($I47,$J47,$K47)&lt;3,"",IFERROR(MIN($I47,$J47,$K47),"")))</f>
        <v/>
      </c>
      <c r="S47" s="44">
        <f>IF($A47="","",IF(COUNT($I47,$J47,$K47)&lt;3,"",IFERROR(MAX($I47,$J47,$K47)-MIN($I47,$J47,$K47),"")))</f>
        <v/>
      </c>
      <c r="T47" s="44">
        <f>IF($A47="","",IFERROR(INDEX('Tire Inventory'!$I$5:$I$1004,MATCH($E47,'Tire Inventory'!$A$5:$A$1004,0)),""))</f>
        <v/>
      </c>
      <c r="U47" s="44">
        <f>IF($A47="","",IF(OR($L47="",$T47=""),"",IFERROR($L47-$T47,"")))</f>
        <v/>
      </c>
      <c r="V47" s="27">
        <f>IF($A47="","",IF($R47="","No Data",IF($R47&lt;='Settings'!$B$6,"Critical",IF($R47&lt;='Settings'!$B$5,"Low","OK"))))</f>
        <v/>
      </c>
      <c r="W47" s="27">
        <f>IF($A47="","",IF($S47="","No Data",IF($S47&gt;='Settings'!$B$7,"Uneven","OK")))</f>
        <v/>
      </c>
      <c r="X47" s="27">
        <f>IF($A47="","",IF(OR($L47="",$T47=""),"No Data",IF($L47&lt;$T47-'Settings'!$B$8,"Low",IF($L47&gt;$T47+'Settings'!$B$8,"High","OK"))))</f>
        <v/>
      </c>
      <c r="Y47" s="27">
        <f>IF(COUNTA($A47:$O47)=0,"",IF(OR($A47="",$B47="",$C47="",$D47="",$E47="",$F47="",$I47="",$J47="",$K47=""),"Missing Required Input",IF(COUNTIF($A$5:$A$1004,$A47)&gt;1,"Duplicate Inspection ID",IF(COUNTIF('Tire Inventory'!$A$5:$A$1004,$E47)=0,"Unknown Tire ID",IF(OR($I47&lt;0,$I47&gt;32,$J47&lt;0,$J47&gt;32,$K47&lt;0,$K47&gt;32),"Check Tread Reading",IF(OR($D47&lt;0,$D47&gt;2000000),"Check Odometer",IF(AND($L47&lt;&gt;"",OR($L47&lt;0,$L47&gt;150)),"Check PSI","OK"))))))</f>
        <v/>
      </c>
    </row>
    <row r="48">
      <c r="A48" s="23" t="n"/>
      <c r="B48" s="42" t="n"/>
      <c r="C48" s="23" t="n"/>
      <c r="D48" s="25" t="n"/>
      <c r="E48" s="23" t="n"/>
      <c r="F48" s="23" t="n"/>
      <c r="G48" s="23" t="n"/>
      <c r="H48" s="23" t="n"/>
      <c r="I48" s="43" t="n"/>
      <c r="J48" s="43" t="n"/>
      <c r="K48" s="43" t="n"/>
      <c r="L48" s="43" t="n"/>
      <c r="M48" s="23" t="n"/>
      <c r="N48" s="23" t="n"/>
      <c r="O48" s="23" t="n"/>
      <c r="P48" s="27">
        <f>IF($A48="","",IFERROR(INDEX('Settings'!$F$5:$F$21,MATCH($F48,'Settings'!$E$5:$E$21,0)),"Other"))</f>
        <v/>
      </c>
      <c r="Q48" s="44">
        <f>IF($A48="","",IF(COUNT($I48,$J48,$K48)&lt;3,"",IFERROR(AVERAGE($I48,$J48,$K48),"")))</f>
        <v/>
      </c>
      <c r="R48" s="44">
        <f>IF($A48="","",IF(COUNT($I48,$J48,$K48)&lt;3,"",IFERROR(MIN($I48,$J48,$K48),"")))</f>
        <v/>
      </c>
      <c r="S48" s="44">
        <f>IF($A48="","",IF(COUNT($I48,$J48,$K48)&lt;3,"",IFERROR(MAX($I48,$J48,$K48)-MIN($I48,$J48,$K48),"")))</f>
        <v/>
      </c>
      <c r="T48" s="44">
        <f>IF($A48="","",IFERROR(INDEX('Tire Inventory'!$I$5:$I$1004,MATCH($E48,'Tire Inventory'!$A$5:$A$1004,0)),""))</f>
        <v/>
      </c>
      <c r="U48" s="44">
        <f>IF($A48="","",IF(OR($L48="",$T48=""),"",IFERROR($L48-$T48,"")))</f>
        <v/>
      </c>
      <c r="V48" s="27">
        <f>IF($A48="","",IF($R48="","No Data",IF($R48&lt;='Settings'!$B$6,"Critical",IF($R48&lt;='Settings'!$B$5,"Low","OK"))))</f>
        <v/>
      </c>
      <c r="W48" s="27">
        <f>IF($A48="","",IF($S48="","No Data",IF($S48&gt;='Settings'!$B$7,"Uneven","OK")))</f>
        <v/>
      </c>
      <c r="X48" s="27">
        <f>IF($A48="","",IF(OR($L48="",$T48=""),"No Data",IF($L48&lt;$T48-'Settings'!$B$8,"Low",IF($L48&gt;$T48+'Settings'!$B$8,"High","OK"))))</f>
        <v/>
      </c>
      <c r="Y48" s="27">
        <f>IF(COUNTA($A48:$O48)=0,"",IF(OR($A48="",$B48="",$C48="",$D48="",$E48="",$F48="",$I48="",$J48="",$K48=""),"Missing Required Input",IF(COUNTIF($A$5:$A$1004,$A48)&gt;1,"Duplicate Inspection ID",IF(COUNTIF('Tire Inventory'!$A$5:$A$1004,$E48)=0,"Unknown Tire ID",IF(OR($I48&lt;0,$I48&gt;32,$J48&lt;0,$J48&gt;32,$K48&lt;0,$K48&gt;32),"Check Tread Reading",IF(OR($D48&lt;0,$D48&gt;2000000),"Check Odometer",IF(AND($L48&lt;&gt;"",OR($L48&lt;0,$L48&gt;150)),"Check PSI","OK"))))))</f>
        <v/>
      </c>
    </row>
    <row r="49">
      <c r="A49" s="23" t="n"/>
      <c r="B49" s="42" t="n"/>
      <c r="C49" s="23" t="n"/>
      <c r="D49" s="25" t="n"/>
      <c r="E49" s="23" t="n"/>
      <c r="F49" s="23" t="n"/>
      <c r="G49" s="23" t="n"/>
      <c r="H49" s="23" t="n"/>
      <c r="I49" s="43" t="n"/>
      <c r="J49" s="43" t="n"/>
      <c r="K49" s="43" t="n"/>
      <c r="L49" s="43" t="n"/>
      <c r="M49" s="23" t="n"/>
      <c r="N49" s="23" t="n"/>
      <c r="O49" s="23" t="n"/>
      <c r="P49" s="27">
        <f>IF($A49="","",IFERROR(INDEX('Settings'!$F$5:$F$21,MATCH($F49,'Settings'!$E$5:$E$21,0)),"Other"))</f>
        <v/>
      </c>
      <c r="Q49" s="44">
        <f>IF($A49="","",IF(COUNT($I49,$J49,$K49)&lt;3,"",IFERROR(AVERAGE($I49,$J49,$K49),"")))</f>
        <v/>
      </c>
      <c r="R49" s="44">
        <f>IF($A49="","",IF(COUNT($I49,$J49,$K49)&lt;3,"",IFERROR(MIN($I49,$J49,$K49),"")))</f>
        <v/>
      </c>
      <c r="S49" s="44">
        <f>IF($A49="","",IF(COUNT($I49,$J49,$K49)&lt;3,"",IFERROR(MAX($I49,$J49,$K49)-MIN($I49,$J49,$K49),"")))</f>
        <v/>
      </c>
      <c r="T49" s="44">
        <f>IF($A49="","",IFERROR(INDEX('Tire Inventory'!$I$5:$I$1004,MATCH($E49,'Tire Inventory'!$A$5:$A$1004,0)),""))</f>
        <v/>
      </c>
      <c r="U49" s="44">
        <f>IF($A49="","",IF(OR($L49="",$T49=""),"",IFERROR($L49-$T49,"")))</f>
        <v/>
      </c>
      <c r="V49" s="27">
        <f>IF($A49="","",IF($R49="","No Data",IF($R49&lt;='Settings'!$B$6,"Critical",IF($R49&lt;='Settings'!$B$5,"Low","OK"))))</f>
        <v/>
      </c>
      <c r="W49" s="27">
        <f>IF($A49="","",IF($S49="","No Data",IF($S49&gt;='Settings'!$B$7,"Uneven","OK")))</f>
        <v/>
      </c>
      <c r="X49" s="27">
        <f>IF($A49="","",IF(OR($L49="",$T49=""),"No Data",IF($L49&lt;$T49-'Settings'!$B$8,"Low",IF($L49&gt;$T49+'Settings'!$B$8,"High","OK"))))</f>
        <v/>
      </c>
      <c r="Y49" s="27">
        <f>IF(COUNTA($A49:$O49)=0,"",IF(OR($A49="",$B49="",$C49="",$D49="",$E49="",$F49="",$I49="",$J49="",$K49=""),"Missing Required Input",IF(COUNTIF($A$5:$A$1004,$A49)&gt;1,"Duplicate Inspection ID",IF(COUNTIF('Tire Inventory'!$A$5:$A$1004,$E49)=0,"Unknown Tire ID",IF(OR($I49&lt;0,$I49&gt;32,$J49&lt;0,$J49&gt;32,$K49&lt;0,$K49&gt;32),"Check Tread Reading",IF(OR($D49&lt;0,$D49&gt;2000000),"Check Odometer",IF(AND($L49&lt;&gt;"",OR($L49&lt;0,$L49&gt;150)),"Check PSI","OK"))))))</f>
        <v/>
      </c>
    </row>
    <row r="50">
      <c r="A50" s="23" t="n"/>
      <c r="B50" s="42" t="n"/>
      <c r="C50" s="23" t="n"/>
      <c r="D50" s="25" t="n"/>
      <c r="E50" s="23" t="n"/>
      <c r="F50" s="23" t="n"/>
      <c r="G50" s="23" t="n"/>
      <c r="H50" s="23" t="n"/>
      <c r="I50" s="43" t="n"/>
      <c r="J50" s="43" t="n"/>
      <c r="K50" s="43" t="n"/>
      <c r="L50" s="43" t="n"/>
      <c r="M50" s="23" t="n"/>
      <c r="N50" s="23" t="n"/>
      <c r="O50" s="23" t="n"/>
      <c r="P50" s="27">
        <f>IF($A50="","",IFERROR(INDEX('Settings'!$F$5:$F$21,MATCH($F50,'Settings'!$E$5:$E$21,0)),"Other"))</f>
        <v/>
      </c>
      <c r="Q50" s="44">
        <f>IF($A50="","",IF(COUNT($I50,$J50,$K50)&lt;3,"",IFERROR(AVERAGE($I50,$J50,$K50),"")))</f>
        <v/>
      </c>
      <c r="R50" s="44">
        <f>IF($A50="","",IF(COUNT($I50,$J50,$K50)&lt;3,"",IFERROR(MIN($I50,$J50,$K50),"")))</f>
        <v/>
      </c>
      <c r="S50" s="44">
        <f>IF($A50="","",IF(COUNT($I50,$J50,$K50)&lt;3,"",IFERROR(MAX($I50,$J50,$K50)-MIN($I50,$J50,$K50),"")))</f>
        <v/>
      </c>
      <c r="T50" s="44">
        <f>IF($A50="","",IFERROR(INDEX('Tire Inventory'!$I$5:$I$1004,MATCH($E50,'Tire Inventory'!$A$5:$A$1004,0)),""))</f>
        <v/>
      </c>
      <c r="U50" s="44">
        <f>IF($A50="","",IF(OR($L50="",$T50=""),"",IFERROR($L50-$T50,"")))</f>
        <v/>
      </c>
      <c r="V50" s="27">
        <f>IF($A50="","",IF($R50="","No Data",IF($R50&lt;='Settings'!$B$6,"Critical",IF($R50&lt;='Settings'!$B$5,"Low","OK"))))</f>
        <v/>
      </c>
      <c r="W50" s="27">
        <f>IF($A50="","",IF($S50="","No Data",IF($S50&gt;='Settings'!$B$7,"Uneven","OK")))</f>
        <v/>
      </c>
      <c r="X50" s="27">
        <f>IF($A50="","",IF(OR($L50="",$T50=""),"No Data",IF($L50&lt;$T50-'Settings'!$B$8,"Low",IF($L50&gt;$T50+'Settings'!$B$8,"High","OK"))))</f>
        <v/>
      </c>
      <c r="Y50" s="27">
        <f>IF(COUNTA($A50:$O50)=0,"",IF(OR($A50="",$B50="",$C50="",$D50="",$E50="",$F50="",$I50="",$J50="",$K50=""),"Missing Required Input",IF(COUNTIF($A$5:$A$1004,$A50)&gt;1,"Duplicate Inspection ID",IF(COUNTIF('Tire Inventory'!$A$5:$A$1004,$E50)=0,"Unknown Tire ID",IF(OR($I50&lt;0,$I50&gt;32,$J50&lt;0,$J50&gt;32,$K50&lt;0,$K50&gt;32),"Check Tread Reading",IF(OR($D50&lt;0,$D50&gt;2000000),"Check Odometer",IF(AND($L50&lt;&gt;"",OR($L50&lt;0,$L50&gt;150)),"Check PSI","OK"))))))</f>
        <v/>
      </c>
    </row>
    <row r="51">
      <c r="A51" s="23" t="n"/>
      <c r="B51" s="42" t="n"/>
      <c r="C51" s="23" t="n"/>
      <c r="D51" s="25" t="n"/>
      <c r="E51" s="23" t="n"/>
      <c r="F51" s="23" t="n"/>
      <c r="G51" s="23" t="n"/>
      <c r="H51" s="23" t="n"/>
      <c r="I51" s="43" t="n"/>
      <c r="J51" s="43" t="n"/>
      <c r="K51" s="43" t="n"/>
      <c r="L51" s="43" t="n"/>
      <c r="M51" s="23" t="n"/>
      <c r="N51" s="23" t="n"/>
      <c r="O51" s="23" t="n"/>
      <c r="P51" s="27">
        <f>IF($A51="","",IFERROR(INDEX('Settings'!$F$5:$F$21,MATCH($F51,'Settings'!$E$5:$E$21,0)),"Other"))</f>
        <v/>
      </c>
      <c r="Q51" s="44">
        <f>IF($A51="","",IF(COUNT($I51,$J51,$K51)&lt;3,"",IFERROR(AVERAGE($I51,$J51,$K51),"")))</f>
        <v/>
      </c>
      <c r="R51" s="44">
        <f>IF($A51="","",IF(COUNT($I51,$J51,$K51)&lt;3,"",IFERROR(MIN($I51,$J51,$K51),"")))</f>
        <v/>
      </c>
      <c r="S51" s="44">
        <f>IF($A51="","",IF(COUNT($I51,$J51,$K51)&lt;3,"",IFERROR(MAX($I51,$J51,$K51)-MIN($I51,$J51,$K51),"")))</f>
        <v/>
      </c>
      <c r="T51" s="44">
        <f>IF($A51="","",IFERROR(INDEX('Tire Inventory'!$I$5:$I$1004,MATCH($E51,'Tire Inventory'!$A$5:$A$1004,0)),""))</f>
        <v/>
      </c>
      <c r="U51" s="44">
        <f>IF($A51="","",IF(OR($L51="",$T51=""),"",IFERROR($L51-$T51,"")))</f>
        <v/>
      </c>
      <c r="V51" s="27">
        <f>IF($A51="","",IF($R51="","No Data",IF($R51&lt;='Settings'!$B$6,"Critical",IF($R51&lt;='Settings'!$B$5,"Low","OK"))))</f>
        <v/>
      </c>
      <c r="W51" s="27">
        <f>IF($A51="","",IF($S51="","No Data",IF($S51&gt;='Settings'!$B$7,"Uneven","OK")))</f>
        <v/>
      </c>
      <c r="X51" s="27">
        <f>IF($A51="","",IF(OR($L51="",$T51=""),"No Data",IF($L51&lt;$T51-'Settings'!$B$8,"Low",IF($L51&gt;$T51+'Settings'!$B$8,"High","OK"))))</f>
        <v/>
      </c>
      <c r="Y51" s="27">
        <f>IF(COUNTA($A51:$O51)=0,"",IF(OR($A51="",$B51="",$C51="",$D51="",$E51="",$F51="",$I51="",$J51="",$K51=""),"Missing Required Input",IF(COUNTIF($A$5:$A$1004,$A51)&gt;1,"Duplicate Inspection ID",IF(COUNTIF('Tire Inventory'!$A$5:$A$1004,$E51)=0,"Unknown Tire ID",IF(OR($I51&lt;0,$I51&gt;32,$J51&lt;0,$J51&gt;32,$K51&lt;0,$K51&gt;32),"Check Tread Reading",IF(OR($D51&lt;0,$D51&gt;2000000),"Check Odometer",IF(AND($L51&lt;&gt;"",OR($L51&lt;0,$L51&gt;150)),"Check PSI","OK"))))))</f>
        <v/>
      </c>
    </row>
    <row r="52">
      <c r="A52" s="23" t="n"/>
      <c r="B52" s="42" t="n"/>
      <c r="C52" s="23" t="n"/>
      <c r="D52" s="25" t="n"/>
      <c r="E52" s="23" t="n"/>
      <c r="F52" s="23" t="n"/>
      <c r="G52" s="23" t="n"/>
      <c r="H52" s="23" t="n"/>
      <c r="I52" s="43" t="n"/>
      <c r="J52" s="43" t="n"/>
      <c r="K52" s="43" t="n"/>
      <c r="L52" s="43" t="n"/>
      <c r="M52" s="23" t="n"/>
      <c r="N52" s="23" t="n"/>
      <c r="O52" s="23" t="n"/>
      <c r="P52" s="27">
        <f>IF($A52="","",IFERROR(INDEX('Settings'!$F$5:$F$21,MATCH($F52,'Settings'!$E$5:$E$21,0)),"Other"))</f>
        <v/>
      </c>
      <c r="Q52" s="44">
        <f>IF($A52="","",IF(COUNT($I52,$J52,$K52)&lt;3,"",IFERROR(AVERAGE($I52,$J52,$K52),"")))</f>
        <v/>
      </c>
      <c r="R52" s="44">
        <f>IF($A52="","",IF(COUNT($I52,$J52,$K52)&lt;3,"",IFERROR(MIN($I52,$J52,$K52),"")))</f>
        <v/>
      </c>
      <c r="S52" s="44">
        <f>IF($A52="","",IF(COUNT($I52,$J52,$K52)&lt;3,"",IFERROR(MAX($I52,$J52,$K52)-MIN($I52,$J52,$K52),"")))</f>
        <v/>
      </c>
      <c r="T52" s="44">
        <f>IF($A52="","",IFERROR(INDEX('Tire Inventory'!$I$5:$I$1004,MATCH($E52,'Tire Inventory'!$A$5:$A$1004,0)),""))</f>
        <v/>
      </c>
      <c r="U52" s="44">
        <f>IF($A52="","",IF(OR($L52="",$T52=""),"",IFERROR($L52-$T52,"")))</f>
        <v/>
      </c>
      <c r="V52" s="27">
        <f>IF($A52="","",IF($R52="","No Data",IF($R52&lt;='Settings'!$B$6,"Critical",IF($R52&lt;='Settings'!$B$5,"Low","OK"))))</f>
        <v/>
      </c>
      <c r="W52" s="27">
        <f>IF($A52="","",IF($S52="","No Data",IF($S52&gt;='Settings'!$B$7,"Uneven","OK")))</f>
        <v/>
      </c>
      <c r="X52" s="27">
        <f>IF($A52="","",IF(OR($L52="",$T52=""),"No Data",IF($L52&lt;$T52-'Settings'!$B$8,"Low",IF($L52&gt;$T52+'Settings'!$B$8,"High","OK"))))</f>
        <v/>
      </c>
      <c r="Y52" s="27">
        <f>IF(COUNTA($A52:$O52)=0,"",IF(OR($A52="",$B52="",$C52="",$D52="",$E52="",$F52="",$I52="",$J52="",$K52=""),"Missing Required Input",IF(COUNTIF($A$5:$A$1004,$A52)&gt;1,"Duplicate Inspection ID",IF(COUNTIF('Tire Inventory'!$A$5:$A$1004,$E52)=0,"Unknown Tire ID",IF(OR($I52&lt;0,$I52&gt;32,$J52&lt;0,$J52&gt;32,$K52&lt;0,$K52&gt;32),"Check Tread Reading",IF(OR($D52&lt;0,$D52&gt;2000000),"Check Odometer",IF(AND($L52&lt;&gt;"",OR($L52&lt;0,$L52&gt;150)),"Check PSI","OK"))))))</f>
        <v/>
      </c>
    </row>
    <row r="53">
      <c r="A53" s="23" t="n"/>
      <c r="B53" s="42" t="n"/>
      <c r="C53" s="23" t="n"/>
      <c r="D53" s="25" t="n"/>
      <c r="E53" s="23" t="n"/>
      <c r="F53" s="23" t="n"/>
      <c r="G53" s="23" t="n"/>
      <c r="H53" s="23" t="n"/>
      <c r="I53" s="43" t="n"/>
      <c r="J53" s="43" t="n"/>
      <c r="K53" s="43" t="n"/>
      <c r="L53" s="43" t="n"/>
      <c r="M53" s="23" t="n"/>
      <c r="N53" s="23" t="n"/>
      <c r="O53" s="23" t="n"/>
      <c r="P53" s="27">
        <f>IF($A53="","",IFERROR(INDEX('Settings'!$F$5:$F$21,MATCH($F53,'Settings'!$E$5:$E$21,0)),"Other"))</f>
        <v/>
      </c>
      <c r="Q53" s="44">
        <f>IF($A53="","",IF(COUNT($I53,$J53,$K53)&lt;3,"",IFERROR(AVERAGE($I53,$J53,$K53),"")))</f>
        <v/>
      </c>
      <c r="R53" s="44">
        <f>IF($A53="","",IF(COUNT($I53,$J53,$K53)&lt;3,"",IFERROR(MIN($I53,$J53,$K53),"")))</f>
        <v/>
      </c>
      <c r="S53" s="44">
        <f>IF($A53="","",IF(COUNT($I53,$J53,$K53)&lt;3,"",IFERROR(MAX($I53,$J53,$K53)-MIN($I53,$J53,$K53),"")))</f>
        <v/>
      </c>
      <c r="T53" s="44">
        <f>IF($A53="","",IFERROR(INDEX('Tire Inventory'!$I$5:$I$1004,MATCH($E53,'Tire Inventory'!$A$5:$A$1004,0)),""))</f>
        <v/>
      </c>
      <c r="U53" s="44">
        <f>IF($A53="","",IF(OR($L53="",$T53=""),"",IFERROR($L53-$T53,"")))</f>
        <v/>
      </c>
      <c r="V53" s="27">
        <f>IF($A53="","",IF($R53="","No Data",IF($R53&lt;='Settings'!$B$6,"Critical",IF($R53&lt;='Settings'!$B$5,"Low","OK"))))</f>
        <v/>
      </c>
      <c r="W53" s="27">
        <f>IF($A53="","",IF($S53="","No Data",IF($S53&gt;='Settings'!$B$7,"Uneven","OK")))</f>
        <v/>
      </c>
      <c r="X53" s="27">
        <f>IF($A53="","",IF(OR($L53="",$T53=""),"No Data",IF($L53&lt;$T53-'Settings'!$B$8,"Low",IF($L53&gt;$T53+'Settings'!$B$8,"High","OK"))))</f>
        <v/>
      </c>
      <c r="Y53" s="27">
        <f>IF(COUNTA($A53:$O53)=0,"",IF(OR($A53="",$B53="",$C53="",$D53="",$E53="",$F53="",$I53="",$J53="",$K53=""),"Missing Required Input",IF(COUNTIF($A$5:$A$1004,$A53)&gt;1,"Duplicate Inspection ID",IF(COUNTIF('Tire Inventory'!$A$5:$A$1004,$E53)=0,"Unknown Tire ID",IF(OR($I53&lt;0,$I53&gt;32,$J53&lt;0,$J53&gt;32,$K53&lt;0,$K53&gt;32),"Check Tread Reading",IF(OR($D53&lt;0,$D53&gt;2000000),"Check Odometer",IF(AND($L53&lt;&gt;"",OR($L53&lt;0,$L53&gt;150)),"Check PSI","OK"))))))</f>
        <v/>
      </c>
    </row>
    <row r="54">
      <c r="A54" s="23" t="n"/>
      <c r="B54" s="42" t="n"/>
      <c r="C54" s="23" t="n"/>
      <c r="D54" s="25" t="n"/>
      <c r="E54" s="23" t="n"/>
      <c r="F54" s="23" t="n"/>
      <c r="G54" s="23" t="n"/>
      <c r="H54" s="23" t="n"/>
      <c r="I54" s="43" t="n"/>
      <c r="J54" s="43" t="n"/>
      <c r="K54" s="43" t="n"/>
      <c r="L54" s="43" t="n"/>
      <c r="M54" s="23" t="n"/>
      <c r="N54" s="23" t="n"/>
      <c r="O54" s="23" t="n"/>
      <c r="P54" s="27">
        <f>IF($A54="","",IFERROR(INDEX('Settings'!$F$5:$F$21,MATCH($F54,'Settings'!$E$5:$E$21,0)),"Other"))</f>
        <v/>
      </c>
      <c r="Q54" s="44">
        <f>IF($A54="","",IF(COUNT($I54,$J54,$K54)&lt;3,"",IFERROR(AVERAGE($I54,$J54,$K54),"")))</f>
        <v/>
      </c>
      <c r="R54" s="44">
        <f>IF($A54="","",IF(COUNT($I54,$J54,$K54)&lt;3,"",IFERROR(MIN($I54,$J54,$K54),"")))</f>
        <v/>
      </c>
      <c r="S54" s="44">
        <f>IF($A54="","",IF(COUNT($I54,$J54,$K54)&lt;3,"",IFERROR(MAX($I54,$J54,$K54)-MIN($I54,$J54,$K54),"")))</f>
        <v/>
      </c>
      <c r="T54" s="44">
        <f>IF($A54="","",IFERROR(INDEX('Tire Inventory'!$I$5:$I$1004,MATCH($E54,'Tire Inventory'!$A$5:$A$1004,0)),""))</f>
        <v/>
      </c>
      <c r="U54" s="44">
        <f>IF($A54="","",IF(OR($L54="",$T54=""),"",IFERROR($L54-$T54,"")))</f>
        <v/>
      </c>
      <c r="V54" s="27">
        <f>IF($A54="","",IF($R54="","No Data",IF($R54&lt;='Settings'!$B$6,"Critical",IF($R54&lt;='Settings'!$B$5,"Low","OK"))))</f>
        <v/>
      </c>
      <c r="W54" s="27">
        <f>IF($A54="","",IF($S54="","No Data",IF($S54&gt;='Settings'!$B$7,"Uneven","OK")))</f>
        <v/>
      </c>
      <c r="X54" s="27">
        <f>IF($A54="","",IF(OR($L54="",$T54=""),"No Data",IF($L54&lt;$T54-'Settings'!$B$8,"Low",IF($L54&gt;$T54+'Settings'!$B$8,"High","OK"))))</f>
        <v/>
      </c>
      <c r="Y54" s="27">
        <f>IF(COUNTA($A54:$O54)=0,"",IF(OR($A54="",$B54="",$C54="",$D54="",$E54="",$F54="",$I54="",$J54="",$K54=""),"Missing Required Input",IF(COUNTIF($A$5:$A$1004,$A54)&gt;1,"Duplicate Inspection ID",IF(COUNTIF('Tire Inventory'!$A$5:$A$1004,$E54)=0,"Unknown Tire ID",IF(OR($I54&lt;0,$I54&gt;32,$J54&lt;0,$J54&gt;32,$K54&lt;0,$K54&gt;32),"Check Tread Reading",IF(OR($D54&lt;0,$D54&gt;2000000),"Check Odometer",IF(AND($L54&lt;&gt;"",OR($L54&lt;0,$L54&gt;150)),"Check PSI","OK"))))))</f>
        <v/>
      </c>
    </row>
    <row r="55">
      <c r="A55" s="23" t="n"/>
      <c r="B55" s="42" t="n"/>
      <c r="C55" s="23" t="n"/>
      <c r="D55" s="25" t="n"/>
      <c r="E55" s="23" t="n"/>
      <c r="F55" s="23" t="n"/>
      <c r="G55" s="23" t="n"/>
      <c r="H55" s="23" t="n"/>
      <c r="I55" s="43" t="n"/>
      <c r="J55" s="43" t="n"/>
      <c r="K55" s="43" t="n"/>
      <c r="L55" s="43" t="n"/>
      <c r="M55" s="23" t="n"/>
      <c r="N55" s="23" t="n"/>
      <c r="O55" s="23" t="n"/>
      <c r="P55" s="27">
        <f>IF($A55="","",IFERROR(INDEX('Settings'!$F$5:$F$21,MATCH($F55,'Settings'!$E$5:$E$21,0)),"Other"))</f>
        <v/>
      </c>
      <c r="Q55" s="44">
        <f>IF($A55="","",IF(COUNT($I55,$J55,$K55)&lt;3,"",IFERROR(AVERAGE($I55,$J55,$K55),"")))</f>
        <v/>
      </c>
      <c r="R55" s="44">
        <f>IF($A55="","",IF(COUNT($I55,$J55,$K55)&lt;3,"",IFERROR(MIN($I55,$J55,$K55),"")))</f>
        <v/>
      </c>
      <c r="S55" s="44">
        <f>IF($A55="","",IF(COUNT($I55,$J55,$K55)&lt;3,"",IFERROR(MAX($I55,$J55,$K55)-MIN($I55,$J55,$K55),"")))</f>
        <v/>
      </c>
      <c r="T55" s="44">
        <f>IF($A55="","",IFERROR(INDEX('Tire Inventory'!$I$5:$I$1004,MATCH($E55,'Tire Inventory'!$A$5:$A$1004,0)),""))</f>
        <v/>
      </c>
      <c r="U55" s="44">
        <f>IF($A55="","",IF(OR($L55="",$T55=""),"",IFERROR($L55-$T55,"")))</f>
        <v/>
      </c>
      <c r="V55" s="27">
        <f>IF($A55="","",IF($R55="","No Data",IF($R55&lt;='Settings'!$B$6,"Critical",IF($R55&lt;='Settings'!$B$5,"Low","OK"))))</f>
        <v/>
      </c>
      <c r="W55" s="27">
        <f>IF($A55="","",IF($S55="","No Data",IF($S55&gt;='Settings'!$B$7,"Uneven","OK")))</f>
        <v/>
      </c>
      <c r="X55" s="27">
        <f>IF($A55="","",IF(OR($L55="",$T55=""),"No Data",IF($L55&lt;$T55-'Settings'!$B$8,"Low",IF($L55&gt;$T55+'Settings'!$B$8,"High","OK"))))</f>
        <v/>
      </c>
      <c r="Y55" s="27">
        <f>IF(COUNTA($A55:$O55)=0,"",IF(OR($A55="",$B55="",$C55="",$D55="",$E55="",$F55="",$I55="",$J55="",$K55=""),"Missing Required Input",IF(COUNTIF($A$5:$A$1004,$A55)&gt;1,"Duplicate Inspection ID",IF(COUNTIF('Tire Inventory'!$A$5:$A$1004,$E55)=0,"Unknown Tire ID",IF(OR($I55&lt;0,$I55&gt;32,$J55&lt;0,$J55&gt;32,$K55&lt;0,$K55&gt;32),"Check Tread Reading",IF(OR($D55&lt;0,$D55&gt;2000000),"Check Odometer",IF(AND($L55&lt;&gt;"",OR($L55&lt;0,$L55&gt;150)),"Check PSI","OK"))))))</f>
        <v/>
      </c>
    </row>
    <row r="56">
      <c r="A56" s="23" t="n"/>
      <c r="B56" s="42" t="n"/>
      <c r="C56" s="23" t="n"/>
      <c r="D56" s="25" t="n"/>
      <c r="E56" s="23" t="n"/>
      <c r="F56" s="23" t="n"/>
      <c r="G56" s="23" t="n"/>
      <c r="H56" s="23" t="n"/>
      <c r="I56" s="43" t="n"/>
      <c r="J56" s="43" t="n"/>
      <c r="K56" s="43" t="n"/>
      <c r="L56" s="43" t="n"/>
      <c r="M56" s="23" t="n"/>
      <c r="N56" s="23" t="n"/>
      <c r="O56" s="23" t="n"/>
      <c r="P56" s="27">
        <f>IF($A56="","",IFERROR(INDEX('Settings'!$F$5:$F$21,MATCH($F56,'Settings'!$E$5:$E$21,0)),"Other"))</f>
        <v/>
      </c>
      <c r="Q56" s="44">
        <f>IF($A56="","",IF(COUNT($I56,$J56,$K56)&lt;3,"",IFERROR(AVERAGE($I56,$J56,$K56),"")))</f>
        <v/>
      </c>
      <c r="R56" s="44">
        <f>IF($A56="","",IF(COUNT($I56,$J56,$K56)&lt;3,"",IFERROR(MIN($I56,$J56,$K56),"")))</f>
        <v/>
      </c>
      <c r="S56" s="44">
        <f>IF($A56="","",IF(COUNT($I56,$J56,$K56)&lt;3,"",IFERROR(MAX($I56,$J56,$K56)-MIN($I56,$J56,$K56),"")))</f>
        <v/>
      </c>
      <c r="T56" s="44">
        <f>IF($A56="","",IFERROR(INDEX('Tire Inventory'!$I$5:$I$1004,MATCH($E56,'Tire Inventory'!$A$5:$A$1004,0)),""))</f>
        <v/>
      </c>
      <c r="U56" s="44">
        <f>IF($A56="","",IF(OR($L56="",$T56=""),"",IFERROR($L56-$T56,"")))</f>
        <v/>
      </c>
      <c r="V56" s="27">
        <f>IF($A56="","",IF($R56="","No Data",IF($R56&lt;='Settings'!$B$6,"Critical",IF($R56&lt;='Settings'!$B$5,"Low","OK"))))</f>
        <v/>
      </c>
      <c r="W56" s="27">
        <f>IF($A56="","",IF($S56="","No Data",IF($S56&gt;='Settings'!$B$7,"Uneven","OK")))</f>
        <v/>
      </c>
      <c r="X56" s="27">
        <f>IF($A56="","",IF(OR($L56="",$T56=""),"No Data",IF($L56&lt;$T56-'Settings'!$B$8,"Low",IF($L56&gt;$T56+'Settings'!$B$8,"High","OK"))))</f>
        <v/>
      </c>
      <c r="Y56" s="27">
        <f>IF(COUNTA($A56:$O56)=0,"",IF(OR($A56="",$B56="",$C56="",$D56="",$E56="",$F56="",$I56="",$J56="",$K56=""),"Missing Required Input",IF(COUNTIF($A$5:$A$1004,$A56)&gt;1,"Duplicate Inspection ID",IF(COUNTIF('Tire Inventory'!$A$5:$A$1004,$E56)=0,"Unknown Tire ID",IF(OR($I56&lt;0,$I56&gt;32,$J56&lt;0,$J56&gt;32,$K56&lt;0,$K56&gt;32),"Check Tread Reading",IF(OR($D56&lt;0,$D56&gt;2000000),"Check Odometer",IF(AND($L56&lt;&gt;"",OR($L56&lt;0,$L56&gt;150)),"Check PSI","OK"))))))</f>
        <v/>
      </c>
    </row>
    <row r="57">
      <c r="A57" s="23" t="n"/>
      <c r="B57" s="42" t="n"/>
      <c r="C57" s="23" t="n"/>
      <c r="D57" s="25" t="n"/>
      <c r="E57" s="23" t="n"/>
      <c r="F57" s="23" t="n"/>
      <c r="G57" s="23" t="n"/>
      <c r="H57" s="23" t="n"/>
      <c r="I57" s="43" t="n"/>
      <c r="J57" s="43" t="n"/>
      <c r="K57" s="43" t="n"/>
      <c r="L57" s="43" t="n"/>
      <c r="M57" s="23" t="n"/>
      <c r="N57" s="23" t="n"/>
      <c r="O57" s="23" t="n"/>
      <c r="P57" s="27">
        <f>IF($A57="","",IFERROR(INDEX('Settings'!$F$5:$F$21,MATCH($F57,'Settings'!$E$5:$E$21,0)),"Other"))</f>
        <v/>
      </c>
      <c r="Q57" s="44">
        <f>IF($A57="","",IF(COUNT($I57,$J57,$K57)&lt;3,"",IFERROR(AVERAGE($I57,$J57,$K57),"")))</f>
        <v/>
      </c>
      <c r="R57" s="44">
        <f>IF($A57="","",IF(COUNT($I57,$J57,$K57)&lt;3,"",IFERROR(MIN($I57,$J57,$K57),"")))</f>
        <v/>
      </c>
      <c r="S57" s="44">
        <f>IF($A57="","",IF(COUNT($I57,$J57,$K57)&lt;3,"",IFERROR(MAX($I57,$J57,$K57)-MIN($I57,$J57,$K57),"")))</f>
        <v/>
      </c>
      <c r="T57" s="44">
        <f>IF($A57="","",IFERROR(INDEX('Tire Inventory'!$I$5:$I$1004,MATCH($E57,'Tire Inventory'!$A$5:$A$1004,0)),""))</f>
        <v/>
      </c>
      <c r="U57" s="44">
        <f>IF($A57="","",IF(OR($L57="",$T57=""),"",IFERROR($L57-$T57,"")))</f>
        <v/>
      </c>
      <c r="V57" s="27">
        <f>IF($A57="","",IF($R57="","No Data",IF($R57&lt;='Settings'!$B$6,"Critical",IF($R57&lt;='Settings'!$B$5,"Low","OK"))))</f>
        <v/>
      </c>
      <c r="W57" s="27">
        <f>IF($A57="","",IF($S57="","No Data",IF($S57&gt;='Settings'!$B$7,"Uneven","OK")))</f>
        <v/>
      </c>
      <c r="X57" s="27">
        <f>IF($A57="","",IF(OR($L57="",$T57=""),"No Data",IF($L57&lt;$T57-'Settings'!$B$8,"Low",IF($L57&gt;$T57+'Settings'!$B$8,"High","OK"))))</f>
        <v/>
      </c>
      <c r="Y57" s="27">
        <f>IF(COUNTA($A57:$O57)=0,"",IF(OR($A57="",$B57="",$C57="",$D57="",$E57="",$F57="",$I57="",$J57="",$K57=""),"Missing Required Input",IF(COUNTIF($A$5:$A$1004,$A57)&gt;1,"Duplicate Inspection ID",IF(COUNTIF('Tire Inventory'!$A$5:$A$1004,$E57)=0,"Unknown Tire ID",IF(OR($I57&lt;0,$I57&gt;32,$J57&lt;0,$J57&gt;32,$K57&lt;0,$K57&gt;32),"Check Tread Reading",IF(OR($D57&lt;0,$D57&gt;2000000),"Check Odometer",IF(AND($L57&lt;&gt;"",OR($L57&lt;0,$L57&gt;150)),"Check PSI","OK"))))))</f>
        <v/>
      </c>
    </row>
    <row r="58">
      <c r="A58" s="23" t="n"/>
      <c r="B58" s="42" t="n"/>
      <c r="C58" s="23" t="n"/>
      <c r="D58" s="25" t="n"/>
      <c r="E58" s="23" t="n"/>
      <c r="F58" s="23" t="n"/>
      <c r="G58" s="23" t="n"/>
      <c r="H58" s="23" t="n"/>
      <c r="I58" s="43" t="n"/>
      <c r="J58" s="43" t="n"/>
      <c r="K58" s="43" t="n"/>
      <c r="L58" s="43" t="n"/>
      <c r="M58" s="23" t="n"/>
      <c r="N58" s="23" t="n"/>
      <c r="O58" s="23" t="n"/>
      <c r="P58" s="27">
        <f>IF($A58="","",IFERROR(INDEX('Settings'!$F$5:$F$21,MATCH($F58,'Settings'!$E$5:$E$21,0)),"Other"))</f>
        <v/>
      </c>
      <c r="Q58" s="44">
        <f>IF($A58="","",IF(COUNT($I58,$J58,$K58)&lt;3,"",IFERROR(AVERAGE($I58,$J58,$K58),"")))</f>
        <v/>
      </c>
      <c r="R58" s="44">
        <f>IF($A58="","",IF(COUNT($I58,$J58,$K58)&lt;3,"",IFERROR(MIN($I58,$J58,$K58),"")))</f>
        <v/>
      </c>
      <c r="S58" s="44">
        <f>IF($A58="","",IF(COUNT($I58,$J58,$K58)&lt;3,"",IFERROR(MAX($I58,$J58,$K58)-MIN($I58,$J58,$K58),"")))</f>
        <v/>
      </c>
      <c r="T58" s="44">
        <f>IF($A58="","",IFERROR(INDEX('Tire Inventory'!$I$5:$I$1004,MATCH($E58,'Tire Inventory'!$A$5:$A$1004,0)),""))</f>
        <v/>
      </c>
      <c r="U58" s="44">
        <f>IF($A58="","",IF(OR($L58="",$T58=""),"",IFERROR($L58-$T58,"")))</f>
        <v/>
      </c>
      <c r="V58" s="27">
        <f>IF($A58="","",IF($R58="","No Data",IF($R58&lt;='Settings'!$B$6,"Critical",IF($R58&lt;='Settings'!$B$5,"Low","OK"))))</f>
        <v/>
      </c>
      <c r="W58" s="27">
        <f>IF($A58="","",IF($S58="","No Data",IF($S58&gt;='Settings'!$B$7,"Uneven","OK")))</f>
        <v/>
      </c>
      <c r="X58" s="27">
        <f>IF($A58="","",IF(OR($L58="",$T58=""),"No Data",IF($L58&lt;$T58-'Settings'!$B$8,"Low",IF($L58&gt;$T58+'Settings'!$B$8,"High","OK"))))</f>
        <v/>
      </c>
      <c r="Y58" s="27">
        <f>IF(COUNTA($A58:$O58)=0,"",IF(OR($A58="",$B58="",$C58="",$D58="",$E58="",$F58="",$I58="",$J58="",$K58=""),"Missing Required Input",IF(COUNTIF($A$5:$A$1004,$A58)&gt;1,"Duplicate Inspection ID",IF(COUNTIF('Tire Inventory'!$A$5:$A$1004,$E58)=0,"Unknown Tire ID",IF(OR($I58&lt;0,$I58&gt;32,$J58&lt;0,$J58&gt;32,$K58&lt;0,$K58&gt;32),"Check Tread Reading",IF(OR($D58&lt;0,$D58&gt;2000000),"Check Odometer",IF(AND($L58&lt;&gt;"",OR($L58&lt;0,$L58&gt;150)),"Check PSI","OK"))))))</f>
        <v/>
      </c>
    </row>
    <row r="59">
      <c r="A59" s="23" t="n"/>
      <c r="B59" s="42" t="n"/>
      <c r="C59" s="23" t="n"/>
      <c r="D59" s="25" t="n"/>
      <c r="E59" s="23" t="n"/>
      <c r="F59" s="23" t="n"/>
      <c r="G59" s="23" t="n"/>
      <c r="H59" s="23" t="n"/>
      <c r="I59" s="43" t="n"/>
      <c r="J59" s="43" t="n"/>
      <c r="K59" s="43" t="n"/>
      <c r="L59" s="43" t="n"/>
      <c r="M59" s="23" t="n"/>
      <c r="N59" s="23" t="n"/>
      <c r="O59" s="23" t="n"/>
      <c r="P59" s="27">
        <f>IF($A59="","",IFERROR(INDEX('Settings'!$F$5:$F$21,MATCH($F59,'Settings'!$E$5:$E$21,0)),"Other"))</f>
        <v/>
      </c>
      <c r="Q59" s="44">
        <f>IF($A59="","",IF(COUNT($I59,$J59,$K59)&lt;3,"",IFERROR(AVERAGE($I59,$J59,$K59),"")))</f>
        <v/>
      </c>
      <c r="R59" s="44">
        <f>IF($A59="","",IF(COUNT($I59,$J59,$K59)&lt;3,"",IFERROR(MIN($I59,$J59,$K59),"")))</f>
        <v/>
      </c>
      <c r="S59" s="44">
        <f>IF($A59="","",IF(COUNT($I59,$J59,$K59)&lt;3,"",IFERROR(MAX($I59,$J59,$K59)-MIN($I59,$J59,$K59),"")))</f>
        <v/>
      </c>
      <c r="T59" s="44">
        <f>IF($A59="","",IFERROR(INDEX('Tire Inventory'!$I$5:$I$1004,MATCH($E59,'Tire Inventory'!$A$5:$A$1004,0)),""))</f>
        <v/>
      </c>
      <c r="U59" s="44">
        <f>IF($A59="","",IF(OR($L59="",$T59=""),"",IFERROR($L59-$T59,"")))</f>
        <v/>
      </c>
      <c r="V59" s="27">
        <f>IF($A59="","",IF($R59="","No Data",IF($R59&lt;='Settings'!$B$6,"Critical",IF($R59&lt;='Settings'!$B$5,"Low","OK"))))</f>
        <v/>
      </c>
      <c r="W59" s="27">
        <f>IF($A59="","",IF($S59="","No Data",IF($S59&gt;='Settings'!$B$7,"Uneven","OK")))</f>
        <v/>
      </c>
      <c r="X59" s="27">
        <f>IF($A59="","",IF(OR($L59="",$T59=""),"No Data",IF($L59&lt;$T59-'Settings'!$B$8,"Low",IF($L59&gt;$T59+'Settings'!$B$8,"High","OK"))))</f>
        <v/>
      </c>
      <c r="Y59" s="27">
        <f>IF(COUNTA($A59:$O59)=0,"",IF(OR($A59="",$B59="",$C59="",$D59="",$E59="",$F59="",$I59="",$J59="",$K59=""),"Missing Required Input",IF(COUNTIF($A$5:$A$1004,$A59)&gt;1,"Duplicate Inspection ID",IF(COUNTIF('Tire Inventory'!$A$5:$A$1004,$E59)=0,"Unknown Tire ID",IF(OR($I59&lt;0,$I59&gt;32,$J59&lt;0,$J59&gt;32,$K59&lt;0,$K59&gt;32),"Check Tread Reading",IF(OR($D59&lt;0,$D59&gt;2000000),"Check Odometer",IF(AND($L59&lt;&gt;"",OR($L59&lt;0,$L59&gt;150)),"Check PSI","OK"))))))</f>
        <v/>
      </c>
    </row>
    <row r="60">
      <c r="A60" s="23" t="n"/>
      <c r="B60" s="42" t="n"/>
      <c r="C60" s="23" t="n"/>
      <c r="D60" s="25" t="n"/>
      <c r="E60" s="23" t="n"/>
      <c r="F60" s="23" t="n"/>
      <c r="G60" s="23" t="n"/>
      <c r="H60" s="23" t="n"/>
      <c r="I60" s="43" t="n"/>
      <c r="J60" s="43" t="n"/>
      <c r="K60" s="43" t="n"/>
      <c r="L60" s="43" t="n"/>
      <c r="M60" s="23" t="n"/>
      <c r="N60" s="23" t="n"/>
      <c r="O60" s="23" t="n"/>
      <c r="P60" s="27">
        <f>IF($A60="","",IFERROR(INDEX('Settings'!$F$5:$F$21,MATCH($F60,'Settings'!$E$5:$E$21,0)),"Other"))</f>
        <v/>
      </c>
      <c r="Q60" s="44">
        <f>IF($A60="","",IF(COUNT($I60,$J60,$K60)&lt;3,"",IFERROR(AVERAGE($I60,$J60,$K60),"")))</f>
        <v/>
      </c>
      <c r="R60" s="44">
        <f>IF($A60="","",IF(COUNT($I60,$J60,$K60)&lt;3,"",IFERROR(MIN($I60,$J60,$K60),"")))</f>
        <v/>
      </c>
      <c r="S60" s="44">
        <f>IF($A60="","",IF(COUNT($I60,$J60,$K60)&lt;3,"",IFERROR(MAX($I60,$J60,$K60)-MIN($I60,$J60,$K60),"")))</f>
        <v/>
      </c>
      <c r="T60" s="44">
        <f>IF($A60="","",IFERROR(INDEX('Tire Inventory'!$I$5:$I$1004,MATCH($E60,'Tire Inventory'!$A$5:$A$1004,0)),""))</f>
        <v/>
      </c>
      <c r="U60" s="44">
        <f>IF($A60="","",IF(OR($L60="",$T60=""),"",IFERROR($L60-$T60,"")))</f>
        <v/>
      </c>
      <c r="V60" s="27">
        <f>IF($A60="","",IF($R60="","No Data",IF($R60&lt;='Settings'!$B$6,"Critical",IF($R60&lt;='Settings'!$B$5,"Low","OK"))))</f>
        <v/>
      </c>
      <c r="W60" s="27">
        <f>IF($A60="","",IF($S60="","No Data",IF($S60&gt;='Settings'!$B$7,"Uneven","OK")))</f>
        <v/>
      </c>
      <c r="X60" s="27">
        <f>IF($A60="","",IF(OR($L60="",$T60=""),"No Data",IF($L60&lt;$T60-'Settings'!$B$8,"Low",IF($L60&gt;$T60+'Settings'!$B$8,"High","OK"))))</f>
        <v/>
      </c>
      <c r="Y60" s="27">
        <f>IF(COUNTA($A60:$O60)=0,"",IF(OR($A60="",$B60="",$C60="",$D60="",$E60="",$F60="",$I60="",$J60="",$K60=""),"Missing Required Input",IF(COUNTIF($A$5:$A$1004,$A60)&gt;1,"Duplicate Inspection ID",IF(COUNTIF('Tire Inventory'!$A$5:$A$1004,$E60)=0,"Unknown Tire ID",IF(OR($I60&lt;0,$I60&gt;32,$J60&lt;0,$J60&gt;32,$K60&lt;0,$K60&gt;32),"Check Tread Reading",IF(OR($D60&lt;0,$D60&gt;2000000),"Check Odometer",IF(AND($L60&lt;&gt;"",OR($L60&lt;0,$L60&gt;150)),"Check PSI","OK"))))))</f>
        <v/>
      </c>
    </row>
    <row r="61">
      <c r="A61" s="23" t="n"/>
      <c r="B61" s="42" t="n"/>
      <c r="C61" s="23" t="n"/>
      <c r="D61" s="25" t="n"/>
      <c r="E61" s="23" t="n"/>
      <c r="F61" s="23" t="n"/>
      <c r="G61" s="23" t="n"/>
      <c r="H61" s="23" t="n"/>
      <c r="I61" s="43" t="n"/>
      <c r="J61" s="43" t="n"/>
      <c r="K61" s="43" t="n"/>
      <c r="L61" s="43" t="n"/>
      <c r="M61" s="23" t="n"/>
      <c r="N61" s="23" t="n"/>
      <c r="O61" s="23" t="n"/>
      <c r="P61" s="27">
        <f>IF($A61="","",IFERROR(INDEX('Settings'!$F$5:$F$21,MATCH($F61,'Settings'!$E$5:$E$21,0)),"Other"))</f>
        <v/>
      </c>
      <c r="Q61" s="44">
        <f>IF($A61="","",IF(COUNT($I61,$J61,$K61)&lt;3,"",IFERROR(AVERAGE($I61,$J61,$K61),"")))</f>
        <v/>
      </c>
      <c r="R61" s="44">
        <f>IF($A61="","",IF(COUNT($I61,$J61,$K61)&lt;3,"",IFERROR(MIN($I61,$J61,$K61),"")))</f>
        <v/>
      </c>
      <c r="S61" s="44">
        <f>IF($A61="","",IF(COUNT($I61,$J61,$K61)&lt;3,"",IFERROR(MAX($I61,$J61,$K61)-MIN($I61,$J61,$K61),"")))</f>
        <v/>
      </c>
      <c r="T61" s="44">
        <f>IF($A61="","",IFERROR(INDEX('Tire Inventory'!$I$5:$I$1004,MATCH($E61,'Tire Inventory'!$A$5:$A$1004,0)),""))</f>
        <v/>
      </c>
      <c r="U61" s="44">
        <f>IF($A61="","",IF(OR($L61="",$T61=""),"",IFERROR($L61-$T61,"")))</f>
        <v/>
      </c>
      <c r="V61" s="27">
        <f>IF($A61="","",IF($R61="","No Data",IF($R61&lt;='Settings'!$B$6,"Critical",IF($R61&lt;='Settings'!$B$5,"Low","OK"))))</f>
        <v/>
      </c>
      <c r="W61" s="27">
        <f>IF($A61="","",IF($S61="","No Data",IF($S61&gt;='Settings'!$B$7,"Uneven","OK")))</f>
        <v/>
      </c>
      <c r="X61" s="27">
        <f>IF($A61="","",IF(OR($L61="",$T61=""),"No Data",IF($L61&lt;$T61-'Settings'!$B$8,"Low",IF($L61&gt;$T61+'Settings'!$B$8,"High","OK"))))</f>
        <v/>
      </c>
      <c r="Y61" s="27">
        <f>IF(COUNTA($A61:$O61)=0,"",IF(OR($A61="",$B61="",$C61="",$D61="",$E61="",$F61="",$I61="",$J61="",$K61=""),"Missing Required Input",IF(COUNTIF($A$5:$A$1004,$A61)&gt;1,"Duplicate Inspection ID",IF(COUNTIF('Tire Inventory'!$A$5:$A$1004,$E61)=0,"Unknown Tire ID",IF(OR($I61&lt;0,$I61&gt;32,$J61&lt;0,$J61&gt;32,$K61&lt;0,$K61&gt;32),"Check Tread Reading",IF(OR($D61&lt;0,$D61&gt;2000000),"Check Odometer",IF(AND($L61&lt;&gt;"",OR($L61&lt;0,$L61&gt;150)),"Check PSI","OK"))))))</f>
        <v/>
      </c>
    </row>
    <row r="62">
      <c r="A62" s="23" t="n"/>
      <c r="B62" s="42" t="n"/>
      <c r="C62" s="23" t="n"/>
      <c r="D62" s="25" t="n"/>
      <c r="E62" s="23" t="n"/>
      <c r="F62" s="23" t="n"/>
      <c r="G62" s="23" t="n"/>
      <c r="H62" s="23" t="n"/>
      <c r="I62" s="43" t="n"/>
      <c r="J62" s="43" t="n"/>
      <c r="K62" s="43" t="n"/>
      <c r="L62" s="43" t="n"/>
      <c r="M62" s="23" t="n"/>
      <c r="N62" s="23" t="n"/>
      <c r="O62" s="23" t="n"/>
      <c r="P62" s="27">
        <f>IF($A62="","",IFERROR(INDEX('Settings'!$F$5:$F$21,MATCH($F62,'Settings'!$E$5:$E$21,0)),"Other"))</f>
        <v/>
      </c>
      <c r="Q62" s="44">
        <f>IF($A62="","",IF(COUNT($I62,$J62,$K62)&lt;3,"",IFERROR(AVERAGE($I62,$J62,$K62),"")))</f>
        <v/>
      </c>
      <c r="R62" s="44">
        <f>IF($A62="","",IF(COUNT($I62,$J62,$K62)&lt;3,"",IFERROR(MIN($I62,$J62,$K62),"")))</f>
        <v/>
      </c>
      <c r="S62" s="44">
        <f>IF($A62="","",IF(COUNT($I62,$J62,$K62)&lt;3,"",IFERROR(MAX($I62,$J62,$K62)-MIN($I62,$J62,$K62),"")))</f>
        <v/>
      </c>
      <c r="T62" s="44">
        <f>IF($A62="","",IFERROR(INDEX('Tire Inventory'!$I$5:$I$1004,MATCH($E62,'Tire Inventory'!$A$5:$A$1004,0)),""))</f>
        <v/>
      </c>
      <c r="U62" s="44">
        <f>IF($A62="","",IF(OR($L62="",$T62=""),"",IFERROR($L62-$T62,"")))</f>
        <v/>
      </c>
      <c r="V62" s="27">
        <f>IF($A62="","",IF($R62="","No Data",IF($R62&lt;='Settings'!$B$6,"Critical",IF($R62&lt;='Settings'!$B$5,"Low","OK"))))</f>
        <v/>
      </c>
      <c r="W62" s="27">
        <f>IF($A62="","",IF($S62="","No Data",IF($S62&gt;='Settings'!$B$7,"Uneven","OK")))</f>
        <v/>
      </c>
      <c r="X62" s="27">
        <f>IF($A62="","",IF(OR($L62="",$T62=""),"No Data",IF($L62&lt;$T62-'Settings'!$B$8,"Low",IF($L62&gt;$T62+'Settings'!$B$8,"High","OK"))))</f>
        <v/>
      </c>
      <c r="Y62" s="27">
        <f>IF(COUNTA($A62:$O62)=0,"",IF(OR($A62="",$B62="",$C62="",$D62="",$E62="",$F62="",$I62="",$J62="",$K62=""),"Missing Required Input",IF(COUNTIF($A$5:$A$1004,$A62)&gt;1,"Duplicate Inspection ID",IF(COUNTIF('Tire Inventory'!$A$5:$A$1004,$E62)=0,"Unknown Tire ID",IF(OR($I62&lt;0,$I62&gt;32,$J62&lt;0,$J62&gt;32,$K62&lt;0,$K62&gt;32),"Check Tread Reading",IF(OR($D62&lt;0,$D62&gt;2000000),"Check Odometer",IF(AND($L62&lt;&gt;"",OR($L62&lt;0,$L62&gt;150)),"Check PSI","OK"))))))</f>
        <v/>
      </c>
    </row>
    <row r="63">
      <c r="A63" s="23" t="n"/>
      <c r="B63" s="42" t="n"/>
      <c r="C63" s="23" t="n"/>
      <c r="D63" s="25" t="n"/>
      <c r="E63" s="23" t="n"/>
      <c r="F63" s="23" t="n"/>
      <c r="G63" s="23" t="n"/>
      <c r="H63" s="23" t="n"/>
      <c r="I63" s="43" t="n"/>
      <c r="J63" s="43" t="n"/>
      <c r="K63" s="43" t="n"/>
      <c r="L63" s="43" t="n"/>
      <c r="M63" s="23" t="n"/>
      <c r="N63" s="23" t="n"/>
      <c r="O63" s="23" t="n"/>
      <c r="P63" s="27">
        <f>IF($A63="","",IFERROR(INDEX('Settings'!$F$5:$F$21,MATCH($F63,'Settings'!$E$5:$E$21,0)),"Other"))</f>
        <v/>
      </c>
      <c r="Q63" s="44">
        <f>IF($A63="","",IF(COUNT($I63,$J63,$K63)&lt;3,"",IFERROR(AVERAGE($I63,$J63,$K63),"")))</f>
        <v/>
      </c>
      <c r="R63" s="44">
        <f>IF($A63="","",IF(COUNT($I63,$J63,$K63)&lt;3,"",IFERROR(MIN($I63,$J63,$K63),"")))</f>
        <v/>
      </c>
      <c r="S63" s="44">
        <f>IF($A63="","",IF(COUNT($I63,$J63,$K63)&lt;3,"",IFERROR(MAX($I63,$J63,$K63)-MIN($I63,$J63,$K63),"")))</f>
        <v/>
      </c>
      <c r="T63" s="44">
        <f>IF($A63="","",IFERROR(INDEX('Tire Inventory'!$I$5:$I$1004,MATCH($E63,'Tire Inventory'!$A$5:$A$1004,0)),""))</f>
        <v/>
      </c>
      <c r="U63" s="44">
        <f>IF($A63="","",IF(OR($L63="",$T63=""),"",IFERROR($L63-$T63,"")))</f>
        <v/>
      </c>
      <c r="V63" s="27">
        <f>IF($A63="","",IF($R63="","No Data",IF($R63&lt;='Settings'!$B$6,"Critical",IF($R63&lt;='Settings'!$B$5,"Low","OK"))))</f>
        <v/>
      </c>
      <c r="W63" s="27">
        <f>IF($A63="","",IF($S63="","No Data",IF($S63&gt;='Settings'!$B$7,"Uneven","OK")))</f>
        <v/>
      </c>
      <c r="X63" s="27">
        <f>IF($A63="","",IF(OR($L63="",$T63=""),"No Data",IF($L63&lt;$T63-'Settings'!$B$8,"Low",IF($L63&gt;$T63+'Settings'!$B$8,"High","OK"))))</f>
        <v/>
      </c>
      <c r="Y63" s="27">
        <f>IF(COUNTA($A63:$O63)=0,"",IF(OR($A63="",$B63="",$C63="",$D63="",$E63="",$F63="",$I63="",$J63="",$K63=""),"Missing Required Input",IF(COUNTIF($A$5:$A$1004,$A63)&gt;1,"Duplicate Inspection ID",IF(COUNTIF('Tire Inventory'!$A$5:$A$1004,$E63)=0,"Unknown Tire ID",IF(OR($I63&lt;0,$I63&gt;32,$J63&lt;0,$J63&gt;32,$K63&lt;0,$K63&gt;32),"Check Tread Reading",IF(OR($D63&lt;0,$D63&gt;2000000),"Check Odometer",IF(AND($L63&lt;&gt;"",OR($L63&lt;0,$L63&gt;150)),"Check PSI","OK"))))))</f>
        <v/>
      </c>
    </row>
    <row r="64">
      <c r="A64" s="23" t="n"/>
      <c r="B64" s="42" t="n"/>
      <c r="C64" s="23" t="n"/>
      <c r="D64" s="25" t="n"/>
      <c r="E64" s="23" t="n"/>
      <c r="F64" s="23" t="n"/>
      <c r="G64" s="23" t="n"/>
      <c r="H64" s="23" t="n"/>
      <c r="I64" s="43" t="n"/>
      <c r="J64" s="43" t="n"/>
      <c r="K64" s="43" t="n"/>
      <c r="L64" s="43" t="n"/>
      <c r="M64" s="23" t="n"/>
      <c r="N64" s="23" t="n"/>
      <c r="O64" s="23" t="n"/>
      <c r="P64" s="27">
        <f>IF($A64="","",IFERROR(INDEX('Settings'!$F$5:$F$21,MATCH($F64,'Settings'!$E$5:$E$21,0)),"Other"))</f>
        <v/>
      </c>
      <c r="Q64" s="44">
        <f>IF($A64="","",IF(COUNT($I64,$J64,$K64)&lt;3,"",IFERROR(AVERAGE($I64,$J64,$K64),"")))</f>
        <v/>
      </c>
      <c r="R64" s="44">
        <f>IF($A64="","",IF(COUNT($I64,$J64,$K64)&lt;3,"",IFERROR(MIN($I64,$J64,$K64),"")))</f>
        <v/>
      </c>
      <c r="S64" s="44">
        <f>IF($A64="","",IF(COUNT($I64,$J64,$K64)&lt;3,"",IFERROR(MAX($I64,$J64,$K64)-MIN($I64,$J64,$K64),"")))</f>
        <v/>
      </c>
      <c r="T64" s="44">
        <f>IF($A64="","",IFERROR(INDEX('Tire Inventory'!$I$5:$I$1004,MATCH($E64,'Tire Inventory'!$A$5:$A$1004,0)),""))</f>
        <v/>
      </c>
      <c r="U64" s="44">
        <f>IF($A64="","",IF(OR($L64="",$T64=""),"",IFERROR($L64-$T64,"")))</f>
        <v/>
      </c>
      <c r="V64" s="27">
        <f>IF($A64="","",IF($R64="","No Data",IF($R64&lt;='Settings'!$B$6,"Critical",IF($R64&lt;='Settings'!$B$5,"Low","OK"))))</f>
        <v/>
      </c>
      <c r="W64" s="27">
        <f>IF($A64="","",IF($S64="","No Data",IF($S64&gt;='Settings'!$B$7,"Uneven","OK")))</f>
        <v/>
      </c>
      <c r="X64" s="27">
        <f>IF($A64="","",IF(OR($L64="",$T64=""),"No Data",IF($L64&lt;$T64-'Settings'!$B$8,"Low",IF($L64&gt;$T64+'Settings'!$B$8,"High","OK"))))</f>
        <v/>
      </c>
      <c r="Y64" s="27">
        <f>IF(COUNTA($A64:$O64)=0,"",IF(OR($A64="",$B64="",$C64="",$D64="",$E64="",$F64="",$I64="",$J64="",$K64=""),"Missing Required Input",IF(COUNTIF($A$5:$A$1004,$A64)&gt;1,"Duplicate Inspection ID",IF(COUNTIF('Tire Inventory'!$A$5:$A$1004,$E64)=0,"Unknown Tire ID",IF(OR($I64&lt;0,$I64&gt;32,$J64&lt;0,$J64&gt;32,$K64&lt;0,$K64&gt;32),"Check Tread Reading",IF(OR($D64&lt;0,$D64&gt;2000000),"Check Odometer",IF(AND($L64&lt;&gt;"",OR($L64&lt;0,$L64&gt;150)),"Check PSI","OK"))))))</f>
        <v/>
      </c>
    </row>
    <row r="65">
      <c r="A65" s="23" t="n"/>
      <c r="B65" s="42" t="n"/>
      <c r="C65" s="23" t="n"/>
      <c r="D65" s="25" t="n"/>
      <c r="E65" s="23" t="n"/>
      <c r="F65" s="23" t="n"/>
      <c r="G65" s="23" t="n"/>
      <c r="H65" s="23" t="n"/>
      <c r="I65" s="43" t="n"/>
      <c r="J65" s="43" t="n"/>
      <c r="K65" s="43" t="n"/>
      <c r="L65" s="43" t="n"/>
      <c r="M65" s="23" t="n"/>
      <c r="N65" s="23" t="n"/>
      <c r="O65" s="23" t="n"/>
      <c r="P65" s="27">
        <f>IF($A65="","",IFERROR(INDEX('Settings'!$F$5:$F$21,MATCH($F65,'Settings'!$E$5:$E$21,0)),"Other"))</f>
        <v/>
      </c>
      <c r="Q65" s="44">
        <f>IF($A65="","",IF(COUNT($I65,$J65,$K65)&lt;3,"",IFERROR(AVERAGE($I65,$J65,$K65),"")))</f>
        <v/>
      </c>
      <c r="R65" s="44">
        <f>IF($A65="","",IF(COUNT($I65,$J65,$K65)&lt;3,"",IFERROR(MIN($I65,$J65,$K65),"")))</f>
        <v/>
      </c>
      <c r="S65" s="44">
        <f>IF($A65="","",IF(COUNT($I65,$J65,$K65)&lt;3,"",IFERROR(MAX($I65,$J65,$K65)-MIN($I65,$J65,$K65),"")))</f>
        <v/>
      </c>
      <c r="T65" s="44">
        <f>IF($A65="","",IFERROR(INDEX('Tire Inventory'!$I$5:$I$1004,MATCH($E65,'Tire Inventory'!$A$5:$A$1004,0)),""))</f>
        <v/>
      </c>
      <c r="U65" s="44">
        <f>IF($A65="","",IF(OR($L65="",$T65=""),"",IFERROR($L65-$T65,"")))</f>
        <v/>
      </c>
      <c r="V65" s="27">
        <f>IF($A65="","",IF($R65="","No Data",IF($R65&lt;='Settings'!$B$6,"Critical",IF($R65&lt;='Settings'!$B$5,"Low","OK"))))</f>
        <v/>
      </c>
      <c r="W65" s="27">
        <f>IF($A65="","",IF($S65="","No Data",IF($S65&gt;='Settings'!$B$7,"Uneven","OK")))</f>
        <v/>
      </c>
      <c r="X65" s="27">
        <f>IF($A65="","",IF(OR($L65="",$T65=""),"No Data",IF($L65&lt;$T65-'Settings'!$B$8,"Low",IF($L65&gt;$T65+'Settings'!$B$8,"High","OK"))))</f>
        <v/>
      </c>
      <c r="Y65" s="27">
        <f>IF(COUNTA($A65:$O65)=0,"",IF(OR($A65="",$B65="",$C65="",$D65="",$E65="",$F65="",$I65="",$J65="",$K65=""),"Missing Required Input",IF(COUNTIF($A$5:$A$1004,$A65)&gt;1,"Duplicate Inspection ID",IF(COUNTIF('Tire Inventory'!$A$5:$A$1004,$E65)=0,"Unknown Tire ID",IF(OR($I65&lt;0,$I65&gt;32,$J65&lt;0,$J65&gt;32,$K65&lt;0,$K65&gt;32),"Check Tread Reading",IF(OR($D65&lt;0,$D65&gt;2000000),"Check Odometer",IF(AND($L65&lt;&gt;"",OR($L65&lt;0,$L65&gt;150)),"Check PSI","OK"))))))</f>
        <v/>
      </c>
    </row>
    <row r="66">
      <c r="A66" s="23" t="n"/>
      <c r="B66" s="42" t="n"/>
      <c r="C66" s="23" t="n"/>
      <c r="D66" s="25" t="n"/>
      <c r="E66" s="23" t="n"/>
      <c r="F66" s="23" t="n"/>
      <c r="G66" s="23" t="n"/>
      <c r="H66" s="23" t="n"/>
      <c r="I66" s="43" t="n"/>
      <c r="J66" s="43" t="n"/>
      <c r="K66" s="43" t="n"/>
      <c r="L66" s="43" t="n"/>
      <c r="M66" s="23" t="n"/>
      <c r="N66" s="23" t="n"/>
      <c r="O66" s="23" t="n"/>
      <c r="P66" s="27">
        <f>IF($A66="","",IFERROR(INDEX('Settings'!$F$5:$F$21,MATCH($F66,'Settings'!$E$5:$E$21,0)),"Other"))</f>
        <v/>
      </c>
      <c r="Q66" s="44">
        <f>IF($A66="","",IF(COUNT($I66,$J66,$K66)&lt;3,"",IFERROR(AVERAGE($I66,$J66,$K66),"")))</f>
        <v/>
      </c>
      <c r="R66" s="44">
        <f>IF($A66="","",IF(COUNT($I66,$J66,$K66)&lt;3,"",IFERROR(MIN($I66,$J66,$K66),"")))</f>
        <v/>
      </c>
      <c r="S66" s="44">
        <f>IF($A66="","",IF(COUNT($I66,$J66,$K66)&lt;3,"",IFERROR(MAX($I66,$J66,$K66)-MIN($I66,$J66,$K66),"")))</f>
        <v/>
      </c>
      <c r="T66" s="44">
        <f>IF($A66="","",IFERROR(INDEX('Tire Inventory'!$I$5:$I$1004,MATCH($E66,'Tire Inventory'!$A$5:$A$1004,0)),""))</f>
        <v/>
      </c>
      <c r="U66" s="44">
        <f>IF($A66="","",IF(OR($L66="",$T66=""),"",IFERROR($L66-$T66,"")))</f>
        <v/>
      </c>
      <c r="V66" s="27">
        <f>IF($A66="","",IF($R66="","No Data",IF($R66&lt;='Settings'!$B$6,"Critical",IF($R66&lt;='Settings'!$B$5,"Low","OK"))))</f>
        <v/>
      </c>
      <c r="W66" s="27">
        <f>IF($A66="","",IF($S66="","No Data",IF($S66&gt;='Settings'!$B$7,"Uneven","OK")))</f>
        <v/>
      </c>
      <c r="X66" s="27">
        <f>IF($A66="","",IF(OR($L66="",$T66=""),"No Data",IF($L66&lt;$T66-'Settings'!$B$8,"Low",IF($L66&gt;$T66+'Settings'!$B$8,"High","OK"))))</f>
        <v/>
      </c>
      <c r="Y66" s="27">
        <f>IF(COUNTA($A66:$O66)=0,"",IF(OR($A66="",$B66="",$C66="",$D66="",$E66="",$F66="",$I66="",$J66="",$K66=""),"Missing Required Input",IF(COUNTIF($A$5:$A$1004,$A66)&gt;1,"Duplicate Inspection ID",IF(COUNTIF('Tire Inventory'!$A$5:$A$1004,$E66)=0,"Unknown Tire ID",IF(OR($I66&lt;0,$I66&gt;32,$J66&lt;0,$J66&gt;32,$K66&lt;0,$K66&gt;32),"Check Tread Reading",IF(OR($D66&lt;0,$D66&gt;2000000),"Check Odometer",IF(AND($L66&lt;&gt;"",OR($L66&lt;0,$L66&gt;150)),"Check PSI","OK"))))))</f>
        <v/>
      </c>
    </row>
    <row r="67">
      <c r="A67" s="23" t="n"/>
      <c r="B67" s="42" t="n"/>
      <c r="C67" s="23" t="n"/>
      <c r="D67" s="25" t="n"/>
      <c r="E67" s="23" t="n"/>
      <c r="F67" s="23" t="n"/>
      <c r="G67" s="23" t="n"/>
      <c r="H67" s="23" t="n"/>
      <c r="I67" s="43" t="n"/>
      <c r="J67" s="43" t="n"/>
      <c r="K67" s="43" t="n"/>
      <c r="L67" s="43" t="n"/>
      <c r="M67" s="23" t="n"/>
      <c r="N67" s="23" t="n"/>
      <c r="O67" s="23" t="n"/>
      <c r="P67" s="27">
        <f>IF($A67="","",IFERROR(INDEX('Settings'!$F$5:$F$21,MATCH($F67,'Settings'!$E$5:$E$21,0)),"Other"))</f>
        <v/>
      </c>
      <c r="Q67" s="44">
        <f>IF($A67="","",IF(COUNT($I67,$J67,$K67)&lt;3,"",IFERROR(AVERAGE($I67,$J67,$K67),"")))</f>
        <v/>
      </c>
      <c r="R67" s="44">
        <f>IF($A67="","",IF(COUNT($I67,$J67,$K67)&lt;3,"",IFERROR(MIN($I67,$J67,$K67),"")))</f>
        <v/>
      </c>
      <c r="S67" s="44">
        <f>IF($A67="","",IF(COUNT($I67,$J67,$K67)&lt;3,"",IFERROR(MAX($I67,$J67,$K67)-MIN($I67,$J67,$K67),"")))</f>
        <v/>
      </c>
      <c r="T67" s="44">
        <f>IF($A67="","",IFERROR(INDEX('Tire Inventory'!$I$5:$I$1004,MATCH($E67,'Tire Inventory'!$A$5:$A$1004,0)),""))</f>
        <v/>
      </c>
      <c r="U67" s="44">
        <f>IF($A67="","",IF(OR($L67="",$T67=""),"",IFERROR($L67-$T67,"")))</f>
        <v/>
      </c>
      <c r="V67" s="27">
        <f>IF($A67="","",IF($R67="","No Data",IF($R67&lt;='Settings'!$B$6,"Critical",IF($R67&lt;='Settings'!$B$5,"Low","OK"))))</f>
        <v/>
      </c>
      <c r="W67" s="27">
        <f>IF($A67="","",IF($S67="","No Data",IF($S67&gt;='Settings'!$B$7,"Uneven","OK")))</f>
        <v/>
      </c>
      <c r="X67" s="27">
        <f>IF($A67="","",IF(OR($L67="",$T67=""),"No Data",IF($L67&lt;$T67-'Settings'!$B$8,"Low",IF($L67&gt;$T67+'Settings'!$B$8,"High","OK"))))</f>
        <v/>
      </c>
      <c r="Y67" s="27">
        <f>IF(COUNTA($A67:$O67)=0,"",IF(OR($A67="",$B67="",$C67="",$D67="",$E67="",$F67="",$I67="",$J67="",$K67=""),"Missing Required Input",IF(COUNTIF($A$5:$A$1004,$A67)&gt;1,"Duplicate Inspection ID",IF(COUNTIF('Tire Inventory'!$A$5:$A$1004,$E67)=0,"Unknown Tire ID",IF(OR($I67&lt;0,$I67&gt;32,$J67&lt;0,$J67&gt;32,$K67&lt;0,$K67&gt;32),"Check Tread Reading",IF(OR($D67&lt;0,$D67&gt;2000000),"Check Odometer",IF(AND($L67&lt;&gt;"",OR($L67&lt;0,$L67&gt;150)),"Check PSI","OK"))))))</f>
        <v/>
      </c>
    </row>
    <row r="68">
      <c r="A68" s="23" t="n"/>
      <c r="B68" s="42" t="n"/>
      <c r="C68" s="23" t="n"/>
      <c r="D68" s="25" t="n"/>
      <c r="E68" s="23" t="n"/>
      <c r="F68" s="23" t="n"/>
      <c r="G68" s="23" t="n"/>
      <c r="H68" s="23" t="n"/>
      <c r="I68" s="43" t="n"/>
      <c r="J68" s="43" t="n"/>
      <c r="K68" s="43" t="n"/>
      <c r="L68" s="43" t="n"/>
      <c r="M68" s="23" t="n"/>
      <c r="N68" s="23" t="n"/>
      <c r="O68" s="23" t="n"/>
      <c r="P68" s="27">
        <f>IF($A68="","",IFERROR(INDEX('Settings'!$F$5:$F$21,MATCH($F68,'Settings'!$E$5:$E$21,0)),"Other"))</f>
        <v/>
      </c>
      <c r="Q68" s="44">
        <f>IF($A68="","",IF(COUNT($I68,$J68,$K68)&lt;3,"",IFERROR(AVERAGE($I68,$J68,$K68),"")))</f>
        <v/>
      </c>
      <c r="R68" s="44">
        <f>IF($A68="","",IF(COUNT($I68,$J68,$K68)&lt;3,"",IFERROR(MIN($I68,$J68,$K68),"")))</f>
        <v/>
      </c>
      <c r="S68" s="44">
        <f>IF($A68="","",IF(COUNT($I68,$J68,$K68)&lt;3,"",IFERROR(MAX($I68,$J68,$K68)-MIN($I68,$J68,$K68),"")))</f>
        <v/>
      </c>
      <c r="T68" s="44">
        <f>IF($A68="","",IFERROR(INDEX('Tire Inventory'!$I$5:$I$1004,MATCH($E68,'Tire Inventory'!$A$5:$A$1004,0)),""))</f>
        <v/>
      </c>
      <c r="U68" s="44">
        <f>IF($A68="","",IF(OR($L68="",$T68=""),"",IFERROR($L68-$T68,"")))</f>
        <v/>
      </c>
      <c r="V68" s="27">
        <f>IF($A68="","",IF($R68="","No Data",IF($R68&lt;='Settings'!$B$6,"Critical",IF($R68&lt;='Settings'!$B$5,"Low","OK"))))</f>
        <v/>
      </c>
      <c r="W68" s="27">
        <f>IF($A68="","",IF($S68="","No Data",IF($S68&gt;='Settings'!$B$7,"Uneven","OK")))</f>
        <v/>
      </c>
      <c r="X68" s="27">
        <f>IF($A68="","",IF(OR($L68="",$T68=""),"No Data",IF($L68&lt;$T68-'Settings'!$B$8,"Low",IF($L68&gt;$T68+'Settings'!$B$8,"High","OK"))))</f>
        <v/>
      </c>
      <c r="Y68" s="27">
        <f>IF(COUNTA($A68:$O68)=0,"",IF(OR($A68="",$B68="",$C68="",$D68="",$E68="",$F68="",$I68="",$J68="",$K68=""),"Missing Required Input",IF(COUNTIF($A$5:$A$1004,$A68)&gt;1,"Duplicate Inspection ID",IF(COUNTIF('Tire Inventory'!$A$5:$A$1004,$E68)=0,"Unknown Tire ID",IF(OR($I68&lt;0,$I68&gt;32,$J68&lt;0,$J68&gt;32,$K68&lt;0,$K68&gt;32),"Check Tread Reading",IF(OR($D68&lt;0,$D68&gt;2000000),"Check Odometer",IF(AND($L68&lt;&gt;"",OR($L68&lt;0,$L68&gt;150)),"Check PSI","OK"))))))</f>
        <v/>
      </c>
    </row>
    <row r="69">
      <c r="A69" s="23" t="n"/>
      <c r="B69" s="42" t="n"/>
      <c r="C69" s="23" t="n"/>
      <c r="D69" s="25" t="n"/>
      <c r="E69" s="23" t="n"/>
      <c r="F69" s="23" t="n"/>
      <c r="G69" s="23" t="n"/>
      <c r="H69" s="23" t="n"/>
      <c r="I69" s="43" t="n"/>
      <c r="J69" s="43" t="n"/>
      <c r="K69" s="43" t="n"/>
      <c r="L69" s="43" t="n"/>
      <c r="M69" s="23" t="n"/>
      <c r="N69" s="23" t="n"/>
      <c r="O69" s="23" t="n"/>
      <c r="P69" s="27">
        <f>IF($A69="","",IFERROR(INDEX('Settings'!$F$5:$F$21,MATCH($F69,'Settings'!$E$5:$E$21,0)),"Other"))</f>
        <v/>
      </c>
      <c r="Q69" s="44">
        <f>IF($A69="","",IF(COUNT($I69,$J69,$K69)&lt;3,"",IFERROR(AVERAGE($I69,$J69,$K69),"")))</f>
        <v/>
      </c>
      <c r="R69" s="44">
        <f>IF($A69="","",IF(COUNT($I69,$J69,$K69)&lt;3,"",IFERROR(MIN($I69,$J69,$K69),"")))</f>
        <v/>
      </c>
      <c r="S69" s="44">
        <f>IF($A69="","",IF(COUNT($I69,$J69,$K69)&lt;3,"",IFERROR(MAX($I69,$J69,$K69)-MIN($I69,$J69,$K69),"")))</f>
        <v/>
      </c>
      <c r="T69" s="44">
        <f>IF($A69="","",IFERROR(INDEX('Tire Inventory'!$I$5:$I$1004,MATCH($E69,'Tire Inventory'!$A$5:$A$1004,0)),""))</f>
        <v/>
      </c>
      <c r="U69" s="44">
        <f>IF($A69="","",IF(OR($L69="",$T69=""),"",IFERROR($L69-$T69,"")))</f>
        <v/>
      </c>
      <c r="V69" s="27">
        <f>IF($A69="","",IF($R69="","No Data",IF($R69&lt;='Settings'!$B$6,"Critical",IF($R69&lt;='Settings'!$B$5,"Low","OK"))))</f>
        <v/>
      </c>
      <c r="W69" s="27">
        <f>IF($A69="","",IF($S69="","No Data",IF($S69&gt;='Settings'!$B$7,"Uneven","OK")))</f>
        <v/>
      </c>
      <c r="X69" s="27">
        <f>IF($A69="","",IF(OR($L69="",$T69=""),"No Data",IF($L69&lt;$T69-'Settings'!$B$8,"Low",IF($L69&gt;$T69+'Settings'!$B$8,"High","OK"))))</f>
        <v/>
      </c>
      <c r="Y69" s="27">
        <f>IF(COUNTA($A69:$O69)=0,"",IF(OR($A69="",$B69="",$C69="",$D69="",$E69="",$F69="",$I69="",$J69="",$K69=""),"Missing Required Input",IF(COUNTIF($A$5:$A$1004,$A69)&gt;1,"Duplicate Inspection ID",IF(COUNTIF('Tire Inventory'!$A$5:$A$1004,$E69)=0,"Unknown Tire ID",IF(OR($I69&lt;0,$I69&gt;32,$J69&lt;0,$J69&gt;32,$K69&lt;0,$K69&gt;32),"Check Tread Reading",IF(OR($D69&lt;0,$D69&gt;2000000),"Check Odometer",IF(AND($L69&lt;&gt;"",OR($L69&lt;0,$L69&gt;150)),"Check PSI","OK"))))))</f>
        <v/>
      </c>
    </row>
    <row r="70">
      <c r="A70" s="23" t="n"/>
      <c r="B70" s="42" t="n"/>
      <c r="C70" s="23" t="n"/>
      <c r="D70" s="25" t="n"/>
      <c r="E70" s="23" t="n"/>
      <c r="F70" s="23" t="n"/>
      <c r="G70" s="23" t="n"/>
      <c r="H70" s="23" t="n"/>
      <c r="I70" s="43" t="n"/>
      <c r="J70" s="43" t="n"/>
      <c r="K70" s="43" t="n"/>
      <c r="L70" s="43" t="n"/>
      <c r="M70" s="23" t="n"/>
      <c r="N70" s="23" t="n"/>
      <c r="O70" s="23" t="n"/>
      <c r="P70" s="27">
        <f>IF($A70="","",IFERROR(INDEX('Settings'!$F$5:$F$21,MATCH($F70,'Settings'!$E$5:$E$21,0)),"Other"))</f>
        <v/>
      </c>
      <c r="Q70" s="44">
        <f>IF($A70="","",IF(COUNT($I70,$J70,$K70)&lt;3,"",IFERROR(AVERAGE($I70,$J70,$K70),"")))</f>
        <v/>
      </c>
      <c r="R70" s="44">
        <f>IF($A70="","",IF(COUNT($I70,$J70,$K70)&lt;3,"",IFERROR(MIN($I70,$J70,$K70),"")))</f>
        <v/>
      </c>
      <c r="S70" s="44">
        <f>IF($A70="","",IF(COUNT($I70,$J70,$K70)&lt;3,"",IFERROR(MAX($I70,$J70,$K70)-MIN($I70,$J70,$K70),"")))</f>
        <v/>
      </c>
      <c r="T70" s="44">
        <f>IF($A70="","",IFERROR(INDEX('Tire Inventory'!$I$5:$I$1004,MATCH($E70,'Tire Inventory'!$A$5:$A$1004,0)),""))</f>
        <v/>
      </c>
      <c r="U70" s="44">
        <f>IF($A70="","",IF(OR($L70="",$T70=""),"",IFERROR($L70-$T70,"")))</f>
        <v/>
      </c>
      <c r="V70" s="27">
        <f>IF($A70="","",IF($R70="","No Data",IF($R70&lt;='Settings'!$B$6,"Critical",IF($R70&lt;='Settings'!$B$5,"Low","OK"))))</f>
        <v/>
      </c>
      <c r="W70" s="27">
        <f>IF($A70="","",IF($S70="","No Data",IF($S70&gt;='Settings'!$B$7,"Uneven","OK")))</f>
        <v/>
      </c>
      <c r="X70" s="27">
        <f>IF($A70="","",IF(OR($L70="",$T70=""),"No Data",IF($L70&lt;$T70-'Settings'!$B$8,"Low",IF($L70&gt;$T70+'Settings'!$B$8,"High","OK"))))</f>
        <v/>
      </c>
      <c r="Y70" s="27">
        <f>IF(COUNTA($A70:$O70)=0,"",IF(OR($A70="",$B70="",$C70="",$D70="",$E70="",$F70="",$I70="",$J70="",$K70=""),"Missing Required Input",IF(COUNTIF($A$5:$A$1004,$A70)&gt;1,"Duplicate Inspection ID",IF(COUNTIF('Tire Inventory'!$A$5:$A$1004,$E70)=0,"Unknown Tire ID",IF(OR($I70&lt;0,$I70&gt;32,$J70&lt;0,$J70&gt;32,$K70&lt;0,$K70&gt;32),"Check Tread Reading",IF(OR($D70&lt;0,$D70&gt;2000000),"Check Odometer",IF(AND($L70&lt;&gt;"",OR($L70&lt;0,$L70&gt;150)),"Check PSI","OK"))))))</f>
        <v/>
      </c>
    </row>
    <row r="71">
      <c r="A71" s="23" t="n"/>
      <c r="B71" s="42" t="n"/>
      <c r="C71" s="23" t="n"/>
      <c r="D71" s="25" t="n"/>
      <c r="E71" s="23" t="n"/>
      <c r="F71" s="23" t="n"/>
      <c r="G71" s="23" t="n"/>
      <c r="H71" s="23" t="n"/>
      <c r="I71" s="43" t="n"/>
      <c r="J71" s="43" t="n"/>
      <c r="K71" s="43" t="n"/>
      <c r="L71" s="43" t="n"/>
      <c r="M71" s="23" t="n"/>
      <c r="N71" s="23" t="n"/>
      <c r="O71" s="23" t="n"/>
      <c r="P71" s="27">
        <f>IF($A71="","",IFERROR(INDEX('Settings'!$F$5:$F$21,MATCH($F71,'Settings'!$E$5:$E$21,0)),"Other"))</f>
        <v/>
      </c>
      <c r="Q71" s="44">
        <f>IF($A71="","",IF(COUNT($I71,$J71,$K71)&lt;3,"",IFERROR(AVERAGE($I71,$J71,$K71),"")))</f>
        <v/>
      </c>
      <c r="R71" s="44">
        <f>IF($A71="","",IF(COUNT($I71,$J71,$K71)&lt;3,"",IFERROR(MIN($I71,$J71,$K71),"")))</f>
        <v/>
      </c>
      <c r="S71" s="44">
        <f>IF($A71="","",IF(COUNT($I71,$J71,$K71)&lt;3,"",IFERROR(MAX($I71,$J71,$K71)-MIN($I71,$J71,$K71),"")))</f>
        <v/>
      </c>
      <c r="T71" s="44">
        <f>IF($A71="","",IFERROR(INDEX('Tire Inventory'!$I$5:$I$1004,MATCH($E71,'Tire Inventory'!$A$5:$A$1004,0)),""))</f>
        <v/>
      </c>
      <c r="U71" s="44">
        <f>IF($A71="","",IF(OR($L71="",$T71=""),"",IFERROR($L71-$T71,"")))</f>
        <v/>
      </c>
      <c r="V71" s="27">
        <f>IF($A71="","",IF($R71="","No Data",IF($R71&lt;='Settings'!$B$6,"Critical",IF($R71&lt;='Settings'!$B$5,"Low","OK"))))</f>
        <v/>
      </c>
      <c r="W71" s="27">
        <f>IF($A71="","",IF($S71="","No Data",IF($S71&gt;='Settings'!$B$7,"Uneven","OK")))</f>
        <v/>
      </c>
      <c r="X71" s="27">
        <f>IF($A71="","",IF(OR($L71="",$T71=""),"No Data",IF($L71&lt;$T71-'Settings'!$B$8,"Low",IF($L71&gt;$T71+'Settings'!$B$8,"High","OK"))))</f>
        <v/>
      </c>
      <c r="Y71" s="27">
        <f>IF(COUNTA($A71:$O71)=0,"",IF(OR($A71="",$B71="",$C71="",$D71="",$E71="",$F71="",$I71="",$J71="",$K71=""),"Missing Required Input",IF(COUNTIF($A$5:$A$1004,$A71)&gt;1,"Duplicate Inspection ID",IF(COUNTIF('Tire Inventory'!$A$5:$A$1004,$E71)=0,"Unknown Tire ID",IF(OR($I71&lt;0,$I71&gt;32,$J71&lt;0,$J71&gt;32,$K71&lt;0,$K71&gt;32),"Check Tread Reading",IF(OR($D71&lt;0,$D71&gt;2000000),"Check Odometer",IF(AND($L71&lt;&gt;"",OR($L71&lt;0,$L71&gt;150)),"Check PSI","OK"))))))</f>
        <v/>
      </c>
    </row>
    <row r="72">
      <c r="A72" s="23" t="n"/>
      <c r="B72" s="42" t="n"/>
      <c r="C72" s="23" t="n"/>
      <c r="D72" s="25" t="n"/>
      <c r="E72" s="23" t="n"/>
      <c r="F72" s="23" t="n"/>
      <c r="G72" s="23" t="n"/>
      <c r="H72" s="23" t="n"/>
      <c r="I72" s="43" t="n"/>
      <c r="J72" s="43" t="n"/>
      <c r="K72" s="43" t="n"/>
      <c r="L72" s="43" t="n"/>
      <c r="M72" s="23" t="n"/>
      <c r="N72" s="23" t="n"/>
      <c r="O72" s="23" t="n"/>
      <c r="P72" s="27">
        <f>IF($A72="","",IFERROR(INDEX('Settings'!$F$5:$F$21,MATCH($F72,'Settings'!$E$5:$E$21,0)),"Other"))</f>
        <v/>
      </c>
      <c r="Q72" s="44">
        <f>IF($A72="","",IF(COUNT($I72,$J72,$K72)&lt;3,"",IFERROR(AVERAGE($I72,$J72,$K72),"")))</f>
        <v/>
      </c>
      <c r="R72" s="44">
        <f>IF($A72="","",IF(COUNT($I72,$J72,$K72)&lt;3,"",IFERROR(MIN($I72,$J72,$K72),"")))</f>
        <v/>
      </c>
      <c r="S72" s="44">
        <f>IF($A72="","",IF(COUNT($I72,$J72,$K72)&lt;3,"",IFERROR(MAX($I72,$J72,$K72)-MIN($I72,$J72,$K72),"")))</f>
        <v/>
      </c>
      <c r="T72" s="44">
        <f>IF($A72="","",IFERROR(INDEX('Tire Inventory'!$I$5:$I$1004,MATCH($E72,'Tire Inventory'!$A$5:$A$1004,0)),""))</f>
        <v/>
      </c>
      <c r="U72" s="44">
        <f>IF($A72="","",IF(OR($L72="",$T72=""),"",IFERROR($L72-$T72,"")))</f>
        <v/>
      </c>
      <c r="V72" s="27">
        <f>IF($A72="","",IF($R72="","No Data",IF($R72&lt;='Settings'!$B$6,"Critical",IF($R72&lt;='Settings'!$B$5,"Low","OK"))))</f>
        <v/>
      </c>
      <c r="W72" s="27">
        <f>IF($A72="","",IF($S72="","No Data",IF($S72&gt;='Settings'!$B$7,"Uneven","OK")))</f>
        <v/>
      </c>
      <c r="X72" s="27">
        <f>IF($A72="","",IF(OR($L72="",$T72=""),"No Data",IF($L72&lt;$T72-'Settings'!$B$8,"Low",IF($L72&gt;$T72+'Settings'!$B$8,"High","OK"))))</f>
        <v/>
      </c>
      <c r="Y72" s="27">
        <f>IF(COUNTA($A72:$O72)=0,"",IF(OR($A72="",$B72="",$C72="",$D72="",$E72="",$F72="",$I72="",$J72="",$K72=""),"Missing Required Input",IF(COUNTIF($A$5:$A$1004,$A72)&gt;1,"Duplicate Inspection ID",IF(COUNTIF('Tire Inventory'!$A$5:$A$1004,$E72)=0,"Unknown Tire ID",IF(OR($I72&lt;0,$I72&gt;32,$J72&lt;0,$J72&gt;32,$K72&lt;0,$K72&gt;32),"Check Tread Reading",IF(OR($D72&lt;0,$D72&gt;2000000),"Check Odometer",IF(AND($L72&lt;&gt;"",OR($L72&lt;0,$L72&gt;150)),"Check PSI","OK"))))))</f>
        <v/>
      </c>
    </row>
    <row r="73">
      <c r="A73" s="23" t="n"/>
      <c r="B73" s="42" t="n"/>
      <c r="C73" s="23" t="n"/>
      <c r="D73" s="25" t="n"/>
      <c r="E73" s="23" t="n"/>
      <c r="F73" s="23" t="n"/>
      <c r="G73" s="23" t="n"/>
      <c r="H73" s="23" t="n"/>
      <c r="I73" s="43" t="n"/>
      <c r="J73" s="43" t="n"/>
      <c r="K73" s="43" t="n"/>
      <c r="L73" s="43" t="n"/>
      <c r="M73" s="23" t="n"/>
      <c r="N73" s="23" t="n"/>
      <c r="O73" s="23" t="n"/>
      <c r="P73" s="27">
        <f>IF($A73="","",IFERROR(INDEX('Settings'!$F$5:$F$21,MATCH($F73,'Settings'!$E$5:$E$21,0)),"Other"))</f>
        <v/>
      </c>
      <c r="Q73" s="44">
        <f>IF($A73="","",IF(COUNT($I73,$J73,$K73)&lt;3,"",IFERROR(AVERAGE($I73,$J73,$K73),"")))</f>
        <v/>
      </c>
      <c r="R73" s="44">
        <f>IF($A73="","",IF(COUNT($I73,$J73,$K73)&lt;3,"",IFERROR(MIN($I73,$J73,$K73),"")))</f>
        <v/>
      </c>
      <c r="S73" s="44">
        <f>IF($A73="","",IF(COUNT($I73,$J73,$K73)&lt;3,"",IFERROR(MAX($I73,$J73,$K73)-MIN($I73,$J73,$K73),"")))</f>
        <v/>
      </c>
      <c r="T73" s="44">
        <f>IF($A73="","",IFERROR(INDEX('Tire Inventory'!$I$5:$I$1004,MATCH($E73,'Tire Inventory'!$A$5:$A$1004,0)),""))</f>
        <v/>
      </c>
      <c r="U73" s="44">
        <f>IF($A73="","",IF(OR($L73="",$T73=""),"",IFERROR($L73-$T73,"")))</f>
        <v/>
      </c>
      <c r="V73" s="27">
        <f>IF($A73="","",IF($R73="","No Data",IF($R73&lt;='Settings'!$B$6,"Critical",IF($R73&lt;='Settings'!$B$5,"Low","OK"))))</f>
        <v/>
      </c>
      <c r="W73" s="27">
        <f>IF($A73="","",IF($S73="","No Data",IF($S73&gt;='Settings'!$B$7,"Uneven","OK")))</f>
        <v/>
      </c>
      <c r="X73" s="27">
        <f>IF($A73="","",IF(OR($L73="",$T73=""),"No Data",IF($L73&lt;$T73-'Settings'!$B$8,"Low",IF($L73&gt;$T73+'Settings'!$B$8,"High","OK"))))</f>
        <v/>
      </c>
      <c r="Y73" s="27">
        <f>IF(COUNTA($A73:$O73)=0,"",IF(OR($A73="",$B73="",$C73="",$D73="",$E73="",$F73="",$I73="",$J73="",$K73=""),"Missing Required Input",IF(COUNTIF($A$5:$A$1004,$A73)&gt;1,"Duplicate Inspection ID",IF(COUNTIF('Tire Inventory'!$A$5:$A$1004,$E73)=0,"Unknown Tire ID",IF(OR($I73&lt;0,$I73&gt;32,$J73&lt;0,$J73&gt;32,$K73&lt;0,$K73&gt;32),"Check Tread Reading",IF(OR($D73&lt;0,$D73&gt;2000000),"Check Odometer",IF(AND($L73&lt;&gt;"",OR($L73&lt;0,$L73&gt;150)),"Check PSI","OK"))))))</f>
        <v/>
      </c>
    </row>
    <row r="74">
      <c r="A74" s="23" t="n"/>
      <c r="B74" s="42" t="n"/>
      <c r="C74" s="23" t="n"/>
      <c r="D74" s="25" t="n"/>
      <c r="E74" s="23" t="n"/>
      <c r="F74" s="23" t="n"/>
      <c r="G74" s="23" t="n"/>
      <c r="H74" s="23" t="n"/>
      <c r="I74" s="43" t="n"/>
      <c r="J74" s="43" t="n"/>
      <c r="K74" s="43" t="n"/>
      <c r="L74" s="43" t="n"/>
      <c r="M74" s="23" t="n"/>
      <c r="N74" s="23" t="n"/>
      <c r="O74" s="23" t="n"/>
      <c r="P74" s="27">
        <f>IF($A74="","",IFERROR(INDEX('Settings'!$F$5:$F$21,MATCH($F74,'Settings'!$E$5:$E$21,0)),"Other"))</f>
        <v/>
      </c>
      <c r="Q74" s="44">
        <f>IF($A74="","",IF(COUNT($I74,$J74,$K74)&lt;3,"",IFERROR(AVERAGE($I74,$J74,$K74),"")))</f>
        <v/>
      </c>
      <c r="R74" s="44">
        <f>IF($A74="","",IF(COUNT($I74,$J74,$K74)&lt;3,"",IFERROR(MIN($I74,$J74,$K74),"")))</f>
        <v/>
      </c>
      <c r="S74" s="44">
        <f>IF($A74="","",IF(COUNT($I74,$J74,$K74)&lt;3,"",IFERROR(MAX($I74,$J74,$K74)-MIN($I74,$J74,$K74),"")))</f>
        <v/>
      </c>
      <c r="T74" s="44">
        <f>IF($A74="","",IFERROR(INDEX('Tire Inventory'!$I$5:$I$1004,MATCH($E74,'Tire Inventory'!$A$5:$A$1004,0)),""))</f>
        <v/>
      </c>
      <c r="U74" s="44">
        <f>IF($A74="","",IF(OR($L74="",$T74=""),"",IFERROR($L74-$T74,"")))</f>
        <v/>
      </c>
      <c r="V74" s="27">
        <f>IF($A74="","",IF($R74="","No Data",IF($R74&lt;='Settings'!$B$6,"Critical",IF($R74&lt;='Settings'!$B$5,"Low","OK"))))</f>
        <v/>
      </c>
      <c r="W74" s="27">
        <f>IF($A74="","",IF($S74="","No Data",IF($S74&gt;='Settings'!$B$7,"Uneven","OK")))</f>
        <v/>
      </c>
      <c r="X74" s="27">
        <f>IF($A74="","",IF(OR($L74="",$T74=""),"No Data",IF($L74&lt;$T74-'Settings'!$B$8,"Low",IF($L74&gt;$T74+'Settings'!$B$8,"High","OK"))))</f>
        <v/>
      </c>
      <c r="Y74" s="27">
        <f>IF(COUNTA($A74:$O74)=0,"",IF(OR($A74="",$B74="",$C74="",$D74="",$E74="",$F74="",$I74="",$J74="",$K74=""),"Missing Required Input",IF(COUNTIF($A$5:$A$1004,$A74)&gt;1,"Duplicate Inspection ID",IF(COUNTIF('Tire Inventory'!$A$5:$A$1004,$E74)=0,"Unknown Tire ID",IF(OR($I74&lt;0,$I74&gt;32,$J74&lt;0,$J74&gt;32,$K74&lt;0,$K74&gt;32),"Check Tread Reading",IF(OR($D74&lt;0,$D74&gt;2000000),"Check Odometer",IF(AND($L74&lt;&gt;"",OR($L74&lt;0,$L74&gt;150)),"Check PSI","OK"))))))</f>
        <v/>
      </c>
    </row>
    <row r="75">
      <c r="A75" s="23" t="n"/>
      <c r="B75" s="42" t="n"/>
      <c r="C75" s="23" t="n"/>
      <c r="D75" s="25" t="n"/>
      <c r="E75" s="23" t="n"/>
      <c r="F75" s="23" t="n"/>
      <c r="G75" s="23" t="n"/>
      <c r="H75" s="23" t="n"/>
      <c r="I75" s="43" t="n"/>
      <c r="J75" s="43" t="n"/>
      <c r="K75" s="43" t="n"/>
      <c r="L75" s="43" t="n"/>
      <c r="M75" s="23" t="n"/>
      <c r="N75" s="23" t="n"/>
      <c r="O75" s="23" t="n"/>
      <c r="P75" s="27">
        <f>IF($A75="","",IFERROR(INDEX('Settings'!$F$5:$F$21,MATCH($F75,'Settings'!$E$5:$E$21,0)),"Other"))</f>
        <v/>
      </c>
      <c r="Q75" s="44">
        <f>IF($A75="","",IF(COUNT($I75,$J75,$K75)&lt;3,"",IFERROR(AVERAGE($I75,$J75,$K75),"")))</f>
        <v/>
      </c>
      <c r="R75" s="44">
        <f>IF($A75="","",IF(COUNT($I75,$J75,$K75)&lt;3,"",IFERROR(MIN($I75,$J75,$K75),"")))</f>
        <v/>
      </c>
      <c r="S75" s="44">
        <f>IF($A75="","",IF(COUNT($I75,$J75,$K75)&lt;3,"",IFERROR(MAX($I75,$J75,$K75)-MIN($I75,$J75,$K75),"")))</f>
        <v/>
      </c>
      <c r="T75" s="44">
        <f>IF($A75="","",IFERROR(INDEX('Tire Inventory'!$I$5:$I$1004,MATCH($E75,'Tire Inventory'!$A$5:$A$1004,0)),""))</f>
        <v/>
      </c>
      <c r="U75" s="44">
        <f>IF($A75="","",IF(OR($L75="",$T75=""),"",IFERROR($L75-$T75,"")))</f>
        <v/>
      </c>
      <c r="V75" s="27">
        <f>IF($A75="","",IF($R75="","No Data",IF($R75&lt;='Settings'!$B$6,"Critical",IF($R75&lt;='Settings'!$B$5,"Low","OK"))))</f>
        <v/>
      </c>
      <c r="W75" s="27">
        <f>IF($A75="","",IF($S75="","No Data",IF($S75&gt;='Settings'!$B$7,"Uneven","OK")))</f>
        <v/>
      </c>
      <c r="X75" s="27">
        <f>IF($A75="","",IF(OR($L75="",$T75=""),"No Data",IF($L75&lt;$T75-'Settings'!$B$8,"Low",IF($L75&gt;$T75+'Settings'!$B$8,"High","OK"))))</f>
        <v/>
      </c>
      <c r="Y75" s="27">
        <f>IF(COUNTA($A75:$O75)=0,"",IF(OR($A75="",$B75="",$C75="",$D75="",$E75="",$F75="",$I75="",$J75="",$K75=""),"Missing Required Input",IF(COUNTIF($A$5:$A$1004,$A75)&gt;1,"Duplicate Inspection ID",IF(COUNTIF('Tire Inventory'!$A$5:$A$1004,$E75)=0,"Unknown Tire ID",IF(OR($I75&lt;0,$I75&gt;32,$J75&lt;0,$J75&gt;32,$K75&lt;0,$K75&gt;32),"Check Tread Reading",IF(OR($D75&lt;0,$D75&gt;2000000),"Check Odometer",IF(AND($L75&lt;&gt;"",OR($L75&lt;0,$L75&gt;150)),"Check PSI","OK"))))))</f>
        <v/>
      </c>
    </row>
    <row r="76">
      <c r="A76" s="23" t="n"/>
      <c r="B76" s="42" t="n"/>
      <c r="C76" s="23" t="n"/>
      <c r="D76" s="25" t="n"/>
      <c r="E76" s="23" t="n"/>
      <c r="F76" s="23" t="n"/>
      <c r="G76" s="23" t="n"/>
      <c r="H76" s="23" t="n"/>
      <c r="I76" s="43" t="n"/>
      <c r="J76" s="43" t="n"/>
      <c r="K76" s="43" t="n"/>
      <c r="L76" s="43" t="n"/>
      <c r="M76" s="23" t="n"/>
      <c r="N76" s="23" t="n"/>
      <c r="O76" s="23" t="n"/>
      <c r="P76" s="27">
        <f>IF($A76="","",IFERROR(INDEX('Settings'!$F$5:$F$21,MATCH($F76,'Settings'!$E$5:$E$21,0)),"Other"))</f>
        <v/>
      </c>
      <c r="Q76" s="44">
        <f>IF($A76="","",IF(COUNT($I76,$J76,$K76)&lt;3,"",IFERROR(AVERAGE($I76,$J76,$K76),"")))</f>
        <v/>
      </c>
      <c r="R76" s="44">
        <f>IF($A76="","",IF(COUNT($I76,$J76,$K76)&lt;3,"",IFERROR(MIN($I76,$J76,$K76),"")))</f>
        <v/>
      </c>
      <c r="S76" s="44">
        <f>IF($A76="","",IF(COUNT($I76,$J76,$K76)&lt;3,"",IFERROR(MAX($I76,$J76,$K76)-MIN($I76,$J76,$K76),"")))</f>
        <v/>
      </c>
      <c r="T76" s="44">
        <f>IF($A76="","",IFERROR(INDEX('Tire Inventory'!$I$5:$I$1004,MATCH($E76,'Tire Inventory'!$A$5:$A$1004,0)),""))</f>
        <v/>
      </c>
      <c r="U76" s="44">
        <f>IF($A76="","",IF(OR($L76="",$T76=""),"",IFERROR($L76-$T76,"")))</f>
        <v/>
      </c>
      <c r="V76" s="27">
        <f>IF($A76="","",IF($R76="","No Data",IF($R76&lt;='Settings'!$B$6,"Critical",IF($R76&lt;='Settings'!$B$5,"Low","OK"))))</f>
        <v/>
      </c>
      <c r="W76" s="27">
        <f>IF($A76="","",IF($S76="","No Data",IF($S76&gt;='Settings'!$B$7,"Uneven","OK")))</f>
        <v/>
      </c>
      <c r="X76" s="27">
        <f>IF($A76="","",IF(OR($L76="",$T76=""),"No Data",IF($L76&lt;$T76-'Settings'!$B$8,"Low",IF($L76&gt;$T76+'Settings'!$B$8,"High","OK"))))</f>
        <v/>
      </c>
      <c r="Y76" s="27">
        <f>IF(COUNTA($A76:$O76)=0,"",IF(OR($A76="",$B76="",$C76="",$D76="",$E76="",$F76="",$I76="",$J76="",$K76=""),"Missing Required Input",IF(COUNTIF($A$5:$A$1004,$A76)&gt;1,"Duplicate Inspection ID",IF(COUNTIF('Tire Inventory'!$A$5:$A$1004,$E76)=0,"Unknown Tire ID",IF(OR($I76&lt;0,$I76&gt;32,$J76&lt;0,$J76&gt;32,$K76&lt;0,$K76&gt;32),"Check Tread Reading",IF(OR($D76&lt;0,$D76&gt;2000000),"Check Odometer",IF(AND($L76&lt;&gt;"",OR($L76&lt;0,$L76&gt;150)),"Check PSI","OK"))))))</f>
        <v/>
      </c>
    </row>
    <row r="77">
      <c r="A77" s="23" t="n"/>
      <c r="B77" s="42" t="n"/>
      <c r="C77" s="23" t="n"/>
      <c r="D77" s="25" t="n"/>
      <c r="E77" s="23" t="n"/>
      <c r="F77" s="23" t="n"/>
      <c r="G77" s="23" t="n"/>
      <c r="H77" s="23" t="n"/>
      <c r="I77" s="43" t="n"/>
      <c r="J77" s="43" t="n"/>
      <c r="K77" s="43" t="n"/>
      <c r="L77" s="43" t="n"/>
      <c r="M77" s="23" t="n"/>
      <c r="N77" s="23" t="n"/>
      <c r="O77" s="23" t="n"/>
      <c r="P77" s="27">
        <f>IF($A77="","",IFERROR(INDEX('Settings'!$F$5:$F$21,MATCH($F77,'Settings'!$E$5:$E$21,0)),"Other"))</f>
        <v/>
      </c>
      <c r="Q77" s="44">
        <f>IF($A77="","",IF(COUNT($I77,$J77,$K77)&lt;3,"",IFERROR(AVERAGE($I77,$J77,$K77),"")))</f>
        <v/>
      </c>
      <c r="R77" s="44">
        <f>IF($A77="","",IF(COUNT($I77,$J77,$K77)&lt;3,"",IFERROR(MIN($I77,$J77,$K77),"")))</f>
        <v/>
      </c>
      <c r="S77" s="44">
        <f>IF($A77="","",IF(COUNT($I77,$J77,$K77)&lt;3,"",IFERROR(MAX($I77,$J77,$K77)-MIN($I77,$J77,$K77),"")))</f>
        <v/>
      </c>
      <c r="T77" s="44">
        <f>IF($A77="","",IFERROR(INDEX('Tire Inventory'!$I$5:$I$1004,MATCH($E77,'Tire Inventory'!$A$5:$A$1004,0)),""))</f>
        <v/>
      </c>
      <c r="U77" s="44">
        <f>IF($A77="","",IF(OR($L77="",$T77=""),"",IFERROR($L77-$T77,"")))</f>
        <v/>
      </c>
      <c r="V77" s="27">
        <f>IF($A77="","",IF($R77="","No Data",IF($R77&lt;='Settings'!$B$6,"Critical",IF($R77&lt;='Settings'!$B$5,"Low","OK"))))</f>
        <v/>
      </c>
      <c r="W77" s="27">
        <f>IF($A77="","",IF($S77="","No Data",IF($S77&gt;='Settings'!$B$7,"Uneven","OK")))</f>
        <v/>
      </c>
      <c r="X77" s="27">
        <f>IF($A77="","",IF(OR($L77="",$T77=""),"No Data",IF($L77&lt;$T77-'Settings'!$B$8,"Low",IF($L77&gt;$T77+'Settings'!$B$8,"High","OK"))))</f>
        <v/>
      </c>
      <c r="Y77" s="27">
        <f>IF(COUNTA($A77:$O77)=0,"",IF(OR($A77="",$B77="",$C77="",$D77="",$E77="",$F77="",$I77="",$J77="",$K77=""),"Missing Required Input",IF(COUNTIF($A$5:$A$1004,$A77)&gt;1,"Duplicate Inspection ID",IF(COUNTIF('Tire Inventory'!$A$5:$A$1004,$E77)=0,"Unknown Tire ID",IF(OR($I77&lt;0,$I77&gt;32,$J77&lt;0,$J77&gt;32,$K77&lt;0,$K77&gt;32),"Check Tread Reading",IF(OR($D77&lt;0,$D77&gt;2000000),"Check Odometer",IF(AND($L77&lt;&gt;"",OR($L77&lt;0,$L77&gt;150)),"Check PSI","OK"))))))</f>
        <v/>
      </c>
    </row>
    <row r="78">
      <c r="A78" s="23" t="n"/>
      <c r="B78" s="42" t="n"/>
      <c r="C78" s="23" t="n"/>
      <c r="D78" s="25" t="n"/>
      <c r="E78" s="23" t="n"/>
      <c r="F78" s="23" t="n"/>
      <c r="G78" s="23" t="n"/>
      <c r="H78" s="23" t="n"/>
      <c r="I78" s="43" t="n"/>
      <c r="J78" s="43" t="n"/>
      <c r="K78" s="43" t="n"/>
      <c r="L78" s="43" t="n"/>
      <c r="M78" s="23" t="n"/>
      <c r="N78" s="23" t="n"/>
      <c r="O78" s="23" t="n"/>
      <c r="P78" s="27">
        <f>IF($A78="","",IFERROR(INDEX('Settings'!$F$5:$F$21,MATCH($F78,'Settings'!$E$5:$E$21,0)),"Other"))</f>
        <v/>
      </c>
      <c r="Q78" s="44">
        <f>IF($A78="","",IF(COUNT($I78,$J78,$K78)&lt;3,"",IFERROR(AVERAGE($I78,$J78,$K78),"")))</f>
        <v/>
      </c>
      <c r="R78" s="44">
        <f>IF($A78="","",IF(COUNT($I78,$J78,$K78)&lt;3,"",IFERROR(MIN($I78,$J78,$K78),"")))</f>
        <v/>
      </c>
      <c r="S78" s="44">
        <f>IF($A78="","",IF(COUNT($I78,$J78,$K78)&lt;3,"",IFERROR(MAX($I78,$J78,$K78)-MIN($I78,$J78,$K78),"")))</f>
        <v/>
      </c>
      <c r="T78" s="44">
        <f>IF($A78="","",IFERROR(INDEX('Tire Inventory'!$I$5:$I$1004,MATCH($E78,'Tire Inventory'!$A$5:$A$1004,0)),""))</f>
        <v/>
      </c>
      <c r="U78" s="44">
        <f>IF($A78="","",IF(OR($L78="",$T78=""),"",IFERROR($L78-$T78,"")))</f>
        <v/>
      </c>
      <c r="V78" s="27">
        <f>IF($A78="","",IF($R78="","No Data",IF($R78&lt;='Settings'!$B$6,"Critical",IF($R78&lt;='Settings'!$B$5,"Low","OK"))))</f>
        <v/>
      </c>
      <c r="W78" s="27">
        <f>IF($A78="","",IF($S78="","No Data",IF($S78&gt;='Settings'!$B$7,"Uneven","OK")))</f>
        <v/>
      </c>
      <c r="X78" s="27">
        <f>IF($A78="","",IF(OR($L78="",$T78=""),"No Data",IF($L78&lt;$T78-'Settings'!$B$8,"Low",IF($L78&gt;$T78+'Settings'!$B$8,"High","OK"))))</f>
        <v/>
      </c>
      <c r="Y78" s="27">
        <f>IF(COUNTA($A78:$O78)=0,"",IF(OR($A78="",$B78="",$C78="",$D78="",$E78="",$F78="",$I78="",$J78="",$K78=""),"Missing Required Input",IF(COUNTIF($A$5:$A$1004,$A78)&gt;1,"Duplicate Inspection ID",IF(COUNTIF('Tire Inventory'!$A$5:$A$1004,$E78)=0,"Unknown Tire ID",IF(OR($I78&lt;0,$I78&gt;32,$J78&lt;0,$J78&gt;32,$K78&lt;0,$K78&gt;32),"Check Tread Reading",IF(OR($D78&lt;0,$D78&gt;2000000),"Check Odometer",IF(AND($L78&lt;&gt;"",OR($L78&lt;0,$L78&gt;150)),"Check PSI","OK"))))))</f>
        <v/>
      </c>
    </row>
    <row r="79">
      <c r="A79" s="23" t="n"/>
      <c r="B79" s="42" t="n"/>
      <c r="C79" s="23" t="n"/>
      <c r="D79" s="25" t="n"/>
      <c r="E79" s="23" t="n"/>
      <c r="F79" s="23" t="n"/>
      <c r="G79" s="23" t="n"/>
      <c r="H79" s="23" t="n"/>
      <c r="I79" s="43" t="n"/>
      <c r="J79" s="43" t="n"/>
      <c r="K79" s="43" t="n"/>
      <c r="L79" s="43" t="n"/>
      <c r="M79" s="23" t="n"/>
      <c r="N79" s="23" t="n"/>
      <c r="O79" s="23" t="n"/>
      <c r="P79" s="27">
        <f>IF($A79="","",IFERROR(INDEX('Settings'!$F$5:$F$21,MATCH($F79,'Settings'!$E$5:$E$21,0)),"Other"))</f>
        <v/>
      </c>
      <c r="Q79" s="44">
        <f>IF($A79="","",IF(COUNT($I79,$J79,$K79)&lt;3,"",IFERROR(AVERAGE($I79,$J79,$K79),"")))</f>
        <v/>
      </c>
      <c r="R79" s="44">
        <f>IF($A79="","",IF(COUNT($I79,$J79,$K79)&lt;3,"",IFERROR(MIN($I79,$J79,$K79),"")))</f>
        <v/>
      </c>
      <c r="S79" s="44">
        <f>IF($A79="","",IF(COUNT($I79,$J79,$K79)&lt;3,"",IFERROR(MAX($I79,$J79,$K79)-MIN($I79,$J79,$K79),"")))</f>
        <v/>
      </c>
      <c r="T79" s="44">
        <f>IF($A79="","",IFERROR(INDEX('Tire Inventory'!$I$5:$I$1004,MATCH($E79,'Tire Inventory'!$A$5:$A$1004,0)),""))</f>
        <v/>
      </c>
      <c r="U79" s="44">
        <f>IF($A79="","",IF(OR($L79="",$T79=""),"",IFERROR($L79-$T79,"")))</f>
        <v/>
      </c>
      <c r="V79" s="27">
        <f>IF($A79="","",IF($R79="","No Data",IF($R79&lt;='Settings'!$B$6,"Critical",IF($R79&lt;='Settings'!$B$5,"Low","OK"))))</f>
        <v/>
      </c>
      <c r="W79" s="27">
        <f>IF($A79="","",IF($S79="","No Data",IF($S79&gt;='Settings'!$B$7,"Uneven","OK")))</f>
        <v/>
      </c>
      <c r="X79" s="27">
        <f>IF($A79="","",IF(OR($L79="",$T79=""),"No Data",IF($L79&lt;$T79-'Settings'!$B$8,"Low",IF($L79&gt;$T79+'Settings'!$B$8,"High","OK"))))</f>
        <v/>
      </c>
      <c r="Y79" s="27">
        <f>IF(COUNTA($A79:$O79)=0,"",IF(OR($A79="",$B79="",$C79="",$D79="",$E79="",$F79="",$I79="",$J79="",$K79=""),"Missing Required Input",IF(COUNTIF($A$5:$A$1004,$A79)&gt;1,"Duplicate Inspection ID",IF(COUNTIF('Tire Inventory'!$A$5:$A$1004,$E79)=0,"Unknown Tire ID",IF(OR($I79&lt;0,$I79&gt;32,$J79&lt;0,$J79&gt;32,$K79&lt;0,$K79&gt;32),"Check Tread Reading",IF(OR($D79&lt;0,$D79&gt;2000000),"Check Odometer",IF(AND($L79&lt;&gt;"",OR($L79&lt;0,$L79&gt;150)),"Check PSI","OK"))))))</f>
        <v/>
      </c>
    </row>
    <row r="80">
      <c r="A80" s="23" t="n"/>
      <c r="B80" s="42" t="n"/>
      <c r="C80" s="23" t="n"/>
      <c r="D80" s="25" t="n"/>
      <c r="E80" s="23" t="n"/>
      <c r="F80" s="23" t="n"/>
      <c r="G80" s="23" t="n"/>
      <c r="H80" s="23" t="n"/>
      <c r="I80" s="43" t="n"/>
      <c r="J80" s="43" t="n"/>
      <c r="K80" s="43" t="n"/>
      <c r="L80" s="43" t="n"/>
      <c r="M80" s="23" t="n"/>
      <c r="N80" s="23" t="n"/>
      <c r="O80" s="23" t="n"/>
      <c r="P80" s="27">
        <f>IF($A80="","",IFERROR(INDEX('Settings'!$F$5:$F$21,MATCH($F80,'Settings'!$E$5:$E$21,0)),"Other"))</f>
        <v/>
      </c>
      <c r="Q80" s="44">
        <f>IF($A80="","",IF(COUNT($I80,$J80,$K80)&lt;3,"",IFERROR(AVERAGE($I80,$J80,$K80),"")))</f>
        <v/>
      </c>
      <c r="R80" s="44">
        <f>IF($A80="","",IF(COUNT($I80,$J80,$K80)&lt;3,"",IFERROR(MIN($I80,$J80,$K80),"")))</f>
        <v/>
      </c>
      <c r="S80" s="44">
        <f>IF($A80="","",IF(COUNT($I80,$J80,$K80)&lt;3,"",IFERROR(MAX($I80,$J80,$K80)-MIN($I80,$J80,$K80),"")))</f>
        <v/>
      </c>
      <c r="T80" s="44">
        <f>IF($A80="","",IFERROR(INDEX('Tire Inventory'!$I$5:$I$1004,MATCH($E80,'Tire Inventory'!$A$5:$A$1004,0)),""))</f>
        <v/>
      </c>
      <c r="U80" s="44">
        <f>IF($A80="","",IF(OR($L80="",$T80=""),"",IFERROR($L80-$T80,"")))</f>
        <v/>
      </c>
      <c r="V80" s="27">
        <f>IF($A80="","",IF($R80="","No Data",IF($R80&lt;='Settings'!$B$6,"Critical",IF($R80&lt;='Settings'!$B$5,"Low","OK"))))</f>
        <v/>
      </c>
      <c r="W80" s="27">
        <f>IF($A80="","",IF($S80="","No Data",IF($S80&gt;='Settings'!$B$7,"Uneven","OK")))</f>
        <v/>
      </c>
      <c r="X80" s="27">
        <f>IF($A80="","",IF(OR($L80="",$T80=""),"No Data",IF($L80&lt;$T80-'Settings'!$B$8,"Low",IF($L80&gt;$T80+'Settings'!$B$8,"High","OK"))))</f>
        <v/>
      </c>
      <c r="Y80" s="27">
        <f>IF(COUNTA($A80:$O80)=0,"",IF(OR($A80="",$B80="",$C80="",$D80="",$E80="",$F80="",$I80="",$J80="",$K80=""),"Missing Required Input",IF(COUNTIF($A$5:$A$1004,$A80)&gt;1,"Duplicate Inspection ID",IF(COUNTIF('Tire Inventory'!$A$5:$A$1004,$E80)=0,"Unknown Tire ID",IF(OR($I80&lt;0,$I80&gt;32,$J80&lt;0,$J80&gt;32,$K80&lt;0,$K80&gt;32),"Check Tread Reading",IF(OR($D80&lt;0,$D80&gt;2000000),"Check Odometer",IF(AND($L80&lt;&gt;"",OR($L80&lt;0,$L80&gt;150)),"Check PSI","OK"))))))</f>
        <v/>
      </c>
    </row>
    <row r="81">
      <c r="A81" s="23" t="n"/>
      <c r="B81" s="42" t="n"/>
      <c r="C81" s="23" t="n"/>
      <c r="D81" s="25" t="n"/>
      <c r="E81" s="23" t="n"/>
      <c r="F81" s="23" t="n"/>
      <c r="G81" s="23" t="n"/>
      <c r="H81" s="23" t="n"/>
      <c r="I81" s="43" t="n"/>
      <c r="J81" s="43" t="n"/>
      <c r="K81" s="43" t="n"/>
      <c r="L81" s="43" t="n"/>
      <c r="M81" s="23" t="n"/>
      <c r="N81" s="23" t="n"/>
      <c r="O81" s="23" t="n"/>
      <c r="P81" s="27">
        <f>IF($A81="","",IFERROR(INDEX('Settings'!$F$5:$F$21,MATCH($F81,'Settings'!$E$5:$E$21,0)),"Other"))</f>
        <v/>
      </c>
      <c r="Q81" s="44">
        <f>IF($A81="","",IF(COUNT($I81,$J81,$K81)&lt;3,"",IFERROR(AVERAGE($I81,$J81,$K81),"")))</f>
        <v/>
      </c>
      <c r="R81" s="44">
        <f>IF($A81="","",IF(COUNT($I81,$J81,$K81)&lt;3,"",IFERROR(MIN($I81,$J81,$K81),"")))</f>
        <v/>
      </c>
      <c r="S81" s="44">
        <f>IF($A81="","",IF(COUNT($I81,$J81,$K81)&lt;3,"",IFERROR(MAX($I81,$J81,$K81)-MIN($I81,$J81,$K81),"")))</f>
        <v/>
      </c>
      <c r="T81" s="44">
        <f>IF($A81="","",IFERROR(INDEX('Tire Inventory'!$I$5:$I$1004,MATCH($E81,'Tire Inventory'!$A$5:$A$1004,0)),""))</f>
        <v/>
      </c>
      <c r="U81" s="44">
        <f>IF($A81="","",IF(OR($L81="",$T81=""),"",IFERROR($L81-$T81,"")))</f>
        <v/>
      </c>
      <c r="V81" s="27">
        <f>IF($A81="","",IF($R81="","No Data",IF($R81&lt;='Settings'!$B$6,"Critical",IF($R81&lt;='Settings'!$B$5,"Low","OK"))))</f>
        <v/>
      </c>
      <c r="W81" s="27">
        <f>IF($A81="","",IF($S81="","No Data",IF($S81&gt;='Settings'!$B$7,"Uneven","OK")))</f>
        <v/>
      </c>
      <c r="X81" s="27">
        <f>IF($A81="","",IF(OR($L81="",$T81=""),"No Data",IF($L81&lt;$T81-'Settings'!$B$8,"Low",IF($L81&gt;$T81+'Settings'!$B$8,"High","OK"))))</f>
        <v/>
      </c>
      <c r="Y81" s="27">
        <f>IF(COUNTA($A81:$O81)=0,"",IF(OR($A81="",$B81="",$C81="",$D81="",$E81="",$F81="",$I81="",$J81="",$K81=""),"Missing Required Input",IF(COUNTIF($A$5:$A$1004,$A81)&gt;1,"Duplicate Inspection ID",IF(COUNTIF('Tire Inventory'!$A$5:$A$1004,$E81)=0,"Unknown Tire ID",IF(OR($I81&lt;0,$I81&gt;32,$J81&lt;0,$J81&gt;32,$K81&lt;0,$K81&gt;32),"Check Tread Reading",IF(OR($D81&lt;0,$D81&gt;2000000),"Check Odometer",IF(AND($L81&lt;&gt;"",OR($L81&lt;0,$L81&gt;150)),"Check PSI","OK"))))))</f>
        <v/>
      </c>
    </row>
    <row r="82">
      <c r="A82" s="23" t="n"/>
      <c r="B82" s="42" t="n"/>
      <c r="C82" s="23" t="n"/>
      <c r="D82" s="25" t="n"/>
      <c r="E82" s="23" t="n"/>
      <c r="F82" s="23" t="n"/>
      <c r="G82" s="23" t="n"/>
      <c r="H82" s="23" t="n"/>
      <c r="I82" s="43" t="n"/>
      <c r="J82" s="43" t="n"/>
      <c r="K82" s="43" t="n"/>
      <c r="L82" s="43" t="n"/>
      <c r="M82" s="23" t="n"/>
      <c r="N82" s="23" t="n"/>
      <c r="O82" s="23" t="n"/>
      <c r="P82" s="27">
        <f>IF($A82="","",IFERROR(INDEX('Settings'!$F$5:$F$21,MATCH($F82,'Settings'!$E$5:$E$21,0)),"Other"))</f>
        <v/>
      </c>
      <c r="Q82" s="44">
        <f>IF($A82="","",IF(COUNT($I82,$J82,$K82)&lt;3,"",IFERROR(AVERAGE($I82,$J82,$K82),"")))</f>
        <v/>
      </c>
      <c r="R82" s="44">
        <f>IF($A82="","",IF(COUNT($I82,$J82,$K82)&lt;3,"",IFERROR(MIN($I82,$J82,$K82),"")))</f>
        <v/>
      </c>
      <c r="S82" s="44">
        <f>IF($A82="","",IF(COUNT($I82,$J82,$K82)&lt;3,"",IFERROR(MAX($I82,$J82,$K82)-MIN($I82,$J82,$K82),"")))</f>
        <v/>
      </c>
      <c r="T82" s="44">
        <f>IF($A82="","",IFERROR(INDEX('Tire Inventory'!$I$5:$I$1004,MATCH($E82,'Tire Inventory'!$A$5:$A$1004,0)),""))</f>
        <v/>
      </c>
      <c r="U82" s="44">
        <f>IF($A82="","",IF(OR($L82="",$T82=""),"",IFERROR($L82-$T82,"")))</f>
        <v/>
      </c>
      <c r="V82" s="27">
        <f>IF($A82="","",IF($R82="","No Data",IF($R82&lt;='Settings'!$B$6,"Critical",IF($R82&lt;='Settings'!$B$5,"Low","OK"))))</f>
        <v/>
      </c>
      <c r="W82" s="27">
        <f>IF($A82="","",IF($S82="","No Data",IF($S82&gt;='Settings'!$B$7,"Uneven","OK")))</f>
        <v/>
      </c>
      <c r="X82" s="27">
        <f>IF($A82="","",IF(OR($L82="",$T82=""),"No Data",IF($L82&lt;$T82-'Settings'!$B$8,"Low",IF($L82&gt;$T82+'Settings'!$B$8,"High","OK"))))</f>
        <v/>
      </c>
      <c r="Y82" s="27">
        <f>IF(COUNTA($A82:$O82)=0,"",IF(OR($A82="",$B82="",$C82="",$D82="",$E82="",$F82="",$I82="",$J82="",$K82=""),"Missing Required Input",IF(COUNTIF($A$5:$A$1004,$A82)&gt;1,"Duplicate Inspection ID",IF(COUNTIF('Tire Inventory'!$A$5:$A$1004,$E82)=0,"Unknown Tire ID",IF(OR($I82&lt;0,$I82&gt;32,$J82&lt;0,$J82&gt;32,$K82&lt;0,$K82&gt;32),"Check Tread Reading",IF(OR($D82&lt;0,$D82&gt;2000000),"Check Odometer",IF(AND($L82&lt;&gt;"",OR($L82&lt;0,$L82&gt;150)),"Check PSI","OK"))))))</f>
        <v/>
      </c>
    </row>
    <row r="83">
      <c r="A83" s="23" t="n"/>
      <c r="B83" s="42" t="n"/>
      <c r="C83" s="23" t="n"/>
      <c r="D83" s="25" t="n"/>
      <c r="E83" s="23" t="n"/>
      <c r="F83" s="23" t="n"/>
      <c r="G83" s="23" t="n"/>
      <c r="H83" s="23" t="n"/>
      <c r="I83" s="43" t="n"/>
      <c r="J83" s="43" t="n"/>
      <c r="K83" s="43" t="n"/>
      <c r="L83" s="43" t="n"/>
      <c r="M83" s="23" t="n"/>
      <c r="N83" s="23" t="n"/>
      <c r="O83" s="23" t="n"/>
      <c r="P83" s="27">
        <f>IF($A83="","",IFERROR(INDEX('Settings'!$F$5:$F$21,MATCH($F83,'Settings'!$E$5:$E$21,0)),"Other"))</f>
        <v/>
      </c>
      <c r="Q83" s="44">
        <f>IF($A83="","",IF(COUNT($I83,$J83,$K83)&lt;3,"",IFERROR(AVERAGE($I83,$J83,$K83),"")))</f>
        <v/>
      </c>
      <c r="R83" s="44">
        <f>IF($A83="","",IF(COUNT($I83,$J83,$K83)&lt;3,"",IFERROR(MIN($I83,$J83,$K83),"")))</f>
        <v/>
      </c>
      <c r="S83" s="44">
        <f>IF($A83="","",IF(COUNT($I83,$J83,$K83)&lt;3,"",IFERROR(MAX($I83,$J83,$K83)-MIN($I83,$J83,$K83),"")))</f>
        <v/>
      </c>
      <c r="T83" s="44">
        <f>IF($A83="","",IFERROR(INDEX('Tire Inventory'!$I$5:$I$1004,MATCH($E83,'Tire Inventory'!$A$5:$A$1004,0)),""))</f>
        <v/>
      </c>
      <c r="U83" s="44">
        <f>IF($A83="","",IF(OR($L83="",$T83=""),"",IFERROR($L83-$T83,"")))</f>
        <v/>
      </c>
      <c r="V83" s="27">
        <f>IF($A83="","",IF($R83="","No Data",IF($R83&lt;='Settings'!$B$6,"Critical",IF($R83&lt;='Settings'!$B$5,"Low","OK"))))</f>
        <v/>
      </c>
      <c r="W83" s="27">
        <f>IF($A83="","",IF($S83="","No Data",IF($S83&gt;='Settings'!$B$7,"Uneven","OK")))</f>
        <v/>
      </c>
      <c r="X83" s="27">
        <f>IF($A83="","",IF(OR($L83="",$T83=""),"No Data",IF($L83&lt;$T83-'Settings'!$B$8,"Low",IF($L83&gt;$T83+'Settings'!$B$8,"High","OK"))))</f>
        <v/>
      </c>
      <c r="Y83" s="27">
        <f>IF(COUNTA($A83:$O83)=0,"",IF(OR($A83="",$B83="",$C83="",$D83="",$E83="",$F83="",$I83="",$J83="",$K83=""),"Missing Required Input",IF(COUNTIF($A$5:$A$1004,$A83)&gt;1,"Duplicate Inspection ID",IF(COUNTIF('Tire Inventory'!$A$5:$A$1004,$E83)=0,"Unknown Tire ID",IF(OR($I83&lt;0,$I83&gt;32,$J83&lt;0,$J83&gt;32,$K83&lt;0,$K83&gt;32),"Check Tread Reading",IF(OR($D83&lt;0,$D83&gt;2000000),"Check Odometer",IF(AND($L83&lt;&gt;"",OR($L83&lt;0,$L83&gt;150)),"Check PSI","OK"))))))</f>
        <v/>
      </c>
    </row>
    <row r="84">
      <c r="A84" s="23" t="n"/>
      <c r="B84" s="42" t="n"/>
      <c r="C84" s="23" t="n"/>
      <c r="D84" s="25" t="n"/>
      <c r="E84" s="23" t="n"/>
      <c r="F84" s="23" t="n"/>
      <c r="G84" s="23" t="n"/>
      <c r="H84" s="23" t="n"/>
      <c r="I84" s="43" t="n"/>
      <c r="J84" s="43" t="n"/>
      <c r="K84" s="43" t="n"/>
      <c r="L84" s="43" t="n"/>
      <c r="M84" s="23" t="n"/>
      <c r="N84" s="23" t="n"/>
      <c r="O84" s="23" t="n"/>
      <c r="P84" s="27">
        <f>IF($A84="","",IFERROR(INDEX('Settings'!$F$5:$F$21,MATCH($F84,'Settings'!$E$5:$E$21,0)),"Other"))</f>
        <v/>
      </c>
      <c r="Q84" s="44">
        <f>IF($A84="","",IF(COUNT($I84,$J84,$K84)&lt;3,"",IFERROR(AVERAGE($I84,$J84,$K84),"")))</f>
        <v/>
      </c>
      <c r="R84" s="44">
        <f>IF($A84="","",IF(COUNT($I84,$J84,$K84)&lt;3,"",IFERROR(MIN($I84,$J84,$K84),"")))</f>
        <v/>
      </c>
      <c r="S84" s="44">
        <f>IF($A84="","",IF(COUNT($I84,$J84,$K84)&lt;3,"",IFERROR(MAX($I84,$J84,$K84)-MIN($I84,$J84,$K84),"")))</f>
        <v/>
      </c>
      <c r="T84" s="44">
        <f>IF($A84="","",IFERROR(INDEX('Tire Inventory'!$I$5:$I$1004,MATCH($E84,'Tire Inventory'!$A$5:$A$1004,0)),""))</f>
        <v/>
      </c>
      <c r="U84" s="44">
        <f>IF($A84="","",IF(OR($L84="",$T84=""),"",IFERROR($L84-$T84,"")))</f>
        <v/>
      </c>
      <c r="V84" s="27">
        <f>IF($A84="","",IF($R84="","No Data",IF($R84&lt;='Settings'!$B$6,"Critical",IF($R84&lt;='Settings'!$B$5,"Low","OK"))))</f>
        <v/>
      </c>
      <c r="W84" s="27">
        <f>IF($A84="","",IF($S84="","No Data",IF($S84&gt;='Settings'!$B$7,"Uneven","OK")))</f>
        <v/>
      </c>
      <c r="X84" s="27">
        <f>IF($A84="","",IF(OR($L84="",$T84=""),"No Data",IF($L84&lt;$T84-'Settings'!$B$8,"Low",IF($L84&gt;$T84+'Settings'!$B$8,"High","OK"))))</f>
        <v/>
      </c>
      <c r="Y84" s="27">
        <f>IF(COUNTA($A84:$O84)=0,"",IF(OR($A84="",$B84="",$C84="",$D84="",$E84="",$F84="",$I84="",$J84="",$K84=""),"Missing Required Input",IF(COUNTIF($A$5:$A$1004,$A84)&gt;1,"Duplicate Inspection ID",IF(COUNTIF('Tire Inventory'!$A$5:$A$1004,$E84)=0,"Unknown Tire ID",IF(OR($I84&lt;0,$I84&gt;32,$J84&lt;0,$J84&gt;32,$K84&lt;0,$K84&gt;32),"Check Tread Reading",IF(OR($D84&lt;0,$D84&gt;2000000),"Check Odometer",IF(AND($L84&lt;&gt;"",OR($L84&lt;0,$L84&gt;150)),"Check PSI","OK"))))))</f>
        <v/>
      </c>
    </row>
    <row r="85">
      <c r="A85" s="23" t="n"/>
      <c r="B85" s="42" t="n"/>
      <c r="C85" s="23" t="n"/>
      <c r="D85" s="25" t="n"/>
      <c r="E85" s="23" t="n"/>
      <c r="F85" s="23" t="n"/>
      <c r="G85" s="23" t="n"/>
      <c r="H85" s="23" t="n"/>
      <c r="I85" s="43" t="n"/>
      <c r="J85" s="43" t="n"/>
      <c r="K85" s="43" t="n"/>
      <c r="L85" s="43" t="n"/>
      <c r="M85" s="23" t="n"/>
      <c r="N85" s="23" t="n"/>
      <c r="O85" s="23" t="n"/>
      <c r="P85" s="27">
        <f>IF($A85="","",IFERROR(INDEX('Settings'!$F$5:$F$21,MATCH($F85,'Settings'!$E$5:$E$21,0)),"Other"))</f>
        <v/>
      </c>
      <c r="Q85" s="44">
        <f>IF($A85="","",IF(COUNT($I85,$J85,$K85)&lt;3,"",IFERROR(AVERAGE($I85,$J85,$K85),"")))</f>
        <v/>
      </c>
      <c r="R85" s="44">
        <f>IF($A85="","",IF(COUNT($I85,$J85,$K85)&lt;3,"",IFERROR(MIN($I85,$J85,$K85),"")))</f>
        <v/>
      </c>
      <c r="S85" s="44">
        <f>IF($A85="","",IF(COUNT($I85,$J85,$K85)&lt;3,"",IFERROR(MAX($I85,$J85,$K85)-MIN($I85,$J85,$K85),"")))</f>
        <v/>
      </c>
      <c r="T85" s="44">
        <f>IF($A85="","",IFERROR(INDEX('Tire Inventory'!$I$5:$I$1004,MATCH($E85,'Tire Inventory'!$A$5:$A$1004,0)),""))</f>
        <v/>
      </c>
      <c r="U85" s="44">
        <f>IF($A85="","",IF(OR($L85="",$T85=""),"",IFERROR($L85-$T85,"")))</f>
        <v/>
      </c>
      <c r="V85" s="27">
        <f>IF($A85="","",IF($R85="","No Data",IF($R85&lt;='Settings'!$B$6,"Critical",IF($R85&lt;='Settings'!$B$5,"Low","OK"))))</f>
        <v/>
      </c>
      <c r="W85" s="27">
        <f>IF($A85="","",IF($S85="","No Data",IF($S85&gt;='Settings'!$B$7,"Uneven","OK")))</f>
        <v/>
      </c>
      <c r="X85" s="27">
        <f>IF($A85="","",IF(OR($L85="",$T85=""),"No Data",IF($L85&lt;$T85-'Settings'!$B$8,"Low",IF($L85&gt;$T85+'Settings'!$B$8,"High","OK"))))</f>
        <v/>
      </c>
      <c r="Y85" s="27">
        <f>IF(COUNTA($A85:$O85)=0,"",IF(OR($A85="",$B85="",$C85="",$D85="",$E85="",$F85="",$I85="",$J85="",$K85=""),"Missing Required Input",IF(COUNTIF($A$5:$A$1004,$A85)&gt;1,"Duplicate Inspection ID",IF(COUNTIF('Tire Inventory'!$A$5:$A$1004,$E85)=0,"Unknown Tire ID",IF(OR($I85&lt;0,$I85&gt;32,$J85&lt;0,$J85&gt;32,$K85&lt;0,$K85&gt;32),"Check Tread Reading",IF(OR($D85&lt;0,$D85&gt;2000000),"Check Odometer",IF(AND($L85&lt;&gt;"",OR($L85&lt;0,$L85&gt;150)),"Check PSI","OK"))))))</f>
        <v/>
      </c>
    </row>
    <row r="86">
      <c r="A86" s="23" t="n"/>
      <c r="B86" s="42" t="n"/>
      <c r="C86" s="23" t="n"/>
      <c r="D86" s="25" t="n"/>
      <c r="E86" s="23" t="n"/>
      <c r="F86" s="23" t="n"/>
      <c r="G86" s="23" t="n"/>
      <c r="H86" s="23" t="n"/>
      <c r="I86" s="43" t="n"/>
      <c r="J86" s="43" t="n"/>
      <c r="K86" s="43" t="n"/>
      <c r="L86" s="43" t="n"/>
      <c r="M86" s="23" t="n"/>
      <c r="N86" s="23" t="n"/>
      <c r="O86" s="23" t="n"/>
      <c r="P86" s="27">
        <f>IF($A86="","",IFERROR(INDEX('Settings'!$F$5:$F$21,MATCH($F86,'Settings'!$E$5:$E$21,0)),"Other"))</f>
        <v/>
      </c>
      <c r="Q86" s="44">
        <f>IF($A86="","",IF(COUNT($I86,$J86,$K86)&lt;3,"",IFERROR(AVERAGE($I86,$J86,$K86),"")))</f>
        <v/>
      </c>
      <c r="R86" s="44">
        <f>IF($A86="","",IF(COUNT($I86,$J86,$K86)&lt;3,"",IFERROR(MIN($I86,$J86,$K86),"")))</f>
        <v/>
      </c>
      <c r="S86" s="44">
        <f>IF($A86="","",IF(COUNT($I86,$J86,$K86)&lt;3,"",IFERROR(MAX($I86,$J86,$K86)-MIN($I86,$J86,$K86),"")))</f>
        <v/>
      </c>
      <c r="T86" s="44">
        <f>IF($A86="","",IFERROR(INDEX('Tire Inventory'!$I$5:$I$1004,MATCH($E86,'Tire Inventory'!$A$5:$A$1004,0)),""))</f>
        <v/>
      </c>
      <c r="U86" s="44">
        <f>IF($A86="","",IF(OR($L86="",$T86=""),"",IFERROR($L86-$T86,"")))</f>
        <v/>
      </c>
      <c r="V86" s="27">
        <f>IF($A86="","",IF($R86="","No Data",IF($R86&lt;='Settings'!$B$6,"Critical",IF($R86&lt;='Settings'!$B$5,"Low","OK"))))</f>
        <v/>
      </c>
      <c r="W86" s="27">
        <f>IF($A86="","",IF($S86="","No Data",IF($S86&gt;='Settings'!$B$7,"Uneven","OK")))</f>
        <v/>
      </c>
      <c r="X86" s="27">
        <f>IF($A86="","",IF(OR($L86="",$T86=""),"No Data",IF($L86&lt;$T86-'Settings'!$B$8,"Low",IF($L86&gt;$T86+'Settings'!$B$8,"High","OK"))))</f>
        <v/>
      </c>
      <c r="Y86" s="27">
        <f>IF(COUNTA($A86:$O86)=0,"",IF(OR($A86="",$B86="",$C86="",$D86="",$E86="",$F86="",$I86="",$J86="",$K86=""),"Missing Required Input",IF(COUNTIF($A$5:$A$1004,$A86)&gt;1,"Duplicate Inspection ID",IF(COUNTIF('Tire Inventory'!$A$5:$A$1004,$E86)=0,"Unknown Tire ID",IF(OR($I86&lt;0,$I86&gt;32,$J86&lt;0,$J86&gt;32,$K86&lt;0,$K86&gt;32),"Check Tread Reading",IF(OR($D86&lt;0,$D86&gt;2000000),"Check Odometer",IF(AND($L86&lt;&gt;"",OR($L86&lt;0,$L86&gt;150)),"Check PSI","OK"))))))</f>
        <v/>
      </c>
    </row>
    <row r="87">
      <c r="A87" s="23" t="n"/>
      <c r="B87" s="42" t="n"/>
      <c r="C87" s="23" t="n"/>
      <c r="D87" s="25" t="n"/>
      <c r="E87" s="23" t="n"/>
      <c r="F87" s="23" t="n"/>
      <c r="G87" s="23" t="n"/>
      <c r="H87" s="23" t="n"/>
      <c r="I87" s="43" t="n"/>
      <c r="J87" s="43" t="n"/>
      <c r="K87" s="43" t="n"/>
      <c r="L87" s="43" t="n"/>
      <c r="M87" s="23" t="n"/>
      <c r="N87" s="23" t="n"/>
      <c r="O87" s="23" t="n"/>
      <c r="P87" s="27">
        <f>IF($A87="","",IFERROR(INDEX('Settings'!$F$5:$F$21,MATCH($F87,'Settings'!$E$5:$E$21,0)),"Other"))</f>
        <v/>
      </c>
      <c r="Q87" s="44">
        <f>IF($A87="","",IF(COUNT($I87,$J87,$K87)&lt;3,"",IFERROR(AVERAGE($I87,$J87,$K87),"")))</f>
        <v/>
      </c>
      <c r="R87" s="44">
        <f>IF($A87="","",IF(COUNT($I87,$J87,$K87)&lt;3,"",IFERROR(MIN($I87,$J87,$K87),"")))</f>
        <v/>
      </c>
      <c r="S87" s="44">
        <f>IF($A87="","",IF(COUNT($I87,$J87,$K87)&lt;3,"",IFERROR(MAX($I87,$J87,$K87)-MIN($I87,$J87,$K87),"")))</f>
        <v/>
      </c>
      <c r="T87" s="44">
        <f>IF($A87="","",IFERROR(INDEX('Tire Inventory'!$I$5:$I$1004,MATCH($E87,'Tire Inventory'!$A$5:$A$1004,0)),""))</f>
        <v/>
      </c>
      <c r="U87" s="44">
        <f>IF($A87="","",IF(OR($L87="",$T87=""),"",IFERROR($L87-$T87,"")))</f>
        <v/>
      </c>
      <c r="V87" s="27">
        <f>IF($A87="","",IF($R87="","No Data",IF($R87&lt;='Settings'!$B$6,"Critical",IF($R87&lt;='Settings'!$B$5,"Low","OK"))))</f>
        <v/>
      </c>
      <c r="W87" s="27">
        <f>IF($A87="","",IF($S87="","No Data",IF($S87&gt;='Settings'!$B$7,"Uneven","OK")))</f>
        <v/>
      </c>
      <c r="X87" s="27">
        <f>IF($A87="","",IF(OR($L87="",$T87=""),"No Data",IF($L87&lt;$T87-'Settings'!$B$8,"Low",IF($L87&gt;$T87+'Settings'!$B$8,"High","OK"))))</f>
        <v/>
      </c>
      <c r="Y87" s="27">
        <f>IF(COUNTA($A87:$O87)=0,"",IF(OR($A87="",$B87="",$C87="",$D87="",$E87="",$F87="",$I87="",$J87="",$K87=""),"Missing Required Input",IF(COUNTIF($A$5:$A$1004,$A87)&gt;1,"Duplicate Inspection ID",IF(COUNTIF('Tire Inventory'!$A$5:$A$1004,$E87)=0,"Unknown Tire ID",IF(OR($I87&lt;0,$I87&gt;32,$J87&lt;0,$J87&gt;32,$K87&lt;0,$K87&gt;32),"Check Tread Reading",IF(OR($D87&lt;0,$D87&gt;2000000),"Check Odometer",IF(AND($L87&lt;&gt;"",OR($L87&lt;0,$L87&gt;150)),"Check PSI","OK"))))))</f>
        <v/>
      </c>
    </row>
    <row r="88">
      <c r="A88" s="23" t="n"/>
      <c r="B88" s="42" t="n"/>
      <c r="C88" s="23" t="n"/>
      <c r="D88" s="25" t="n"/>
      <c r="E88" s="23" t="n"/>
      <c r="F88" s="23" t="n"/>
      <c r="G88" s="23" t="n"/>
      <c r="H88" s="23" t="n"/>
      <c r="I88" s="43" t="n"/>
      <c r="J88" s="43" t="n"/>
      <c r="K88" s="43" t="n"/>
      <c r="L88" s="43" t="n"/>
      <c r="M88" s="23" t="n"/>
      <c r="N88" s="23" t="n"/>
      <c r="O88" s="23" t="n"/>
      <c r="P88" s="27">
        <f>IF($A88="","",IFERROR(INDEX('Settings'!$F$5:$F$21,MATCH($F88,'Settings'!$E$5:$E$21,0)),"Other"))</f>
        <v/>
      </c>
      <c r="Q88" s="44">
        <f>IF($A88="","",IF(COUNT($I88,$J88,$K88)&lt;3,"",IFERROR(AVERAGE($I88,$J88,$K88),"")))</f>
        <v/>
      </c>
      <c r="R88" s="44">
        <f>IF($A88="","",IF(COUNT($I88,$J88,$K88)&lt;3,"",IFERROR(MIN($I88,$J88,$K88),"")))</f>
        <v/>
      </c>
      <c r="S88" s="44">
        <f>IF($A88="","",IF(COUNT($I88,$J88,$K88)&lt;3,"",IFERROR(MAX($I88,$J88,$K88)-MIN($I88,$J88,$K88),"")))</f>
        <v/>
      </c>
      <c r="T88" s="44">
        <f>IF($A88="","",IFERROR(INDEX('Tire Inventory'!$I$5:$I$1004,MATCH($E88,'Tire Inventory'!$A$5:$A$1004,0)),""))</f>
        <v/>
      </c>
      <c r="U88" s="44">
        <f>IF($A88="","",IF(OR($L88="",$T88=""),"",IFERROR($L88-$T88,"")))</f>
        <v/>
      </c>
      <c r="V88" s="27">
        <f>IF($A88="","",IF($R88="","No Data",IF($R88&lt;='Settings'!$B$6,"Critical",IF($R88&lt;='Settings'!$B$5,"Low","OK"))))</f>
        <v/>
      </c>
      <c r="W88" s="27">
        <f>IF($A88="","",IF($S88="","No Data",IF($S88&gt;='Settings'!$B$7,"Uneven","OK")))</f>
        <v/>
      </c>
      <c r="X88" s="27">
        <f>IF($A88="","",IF(OR($L88="",$T88=""),"No Data",IF($L88&lt;$T88-'Settings'!$B$8,"Low",IF($L88&gt;$T88+'Settings'!$B$8,"High","OK"))))</f>
        <v/>
      </c>
      <c r="Y88" s="27">
        <f>IF(COUNTA($A88:$O88)=0,"",IF(OR($A88="",$B88="",$C88="",$D88="",$E88="",$F88="",$I88="",$J88="",$K88=""),"Missing Required Input",IF(COUNTIF($A$5:$A$1004,$A88)&gt;1,"Duplicate Inspection ID",IF(COUNTIF('Tire Inventory'!$A$5:$A$1004,$E88)=0,"Unknown Tire ID",IF(OR($I88&lt;0,$I88&gt;32,$J88&lt;0,$J88&gt;32,$K88&lt;0,$K88&gt;32),"Check Tread Reading",IF(OR($D88&lt;0,$D88&gt;2000000),"Check Odometer",IF(AND($L88&lt;&gt;"",OR($L88&lt;0,$L88&gt;150)),"Check PSI","OK"))))))</f>
        <v/>
      </c>
    </row>
    <row r="89">
      <c r="A89" s="23" t="n"/>
      <c r="B89" s="42" t="n"/>
      <c r="C89" s="23" t="n"/>
      <c r="D89" s="25" t="n"/>
      <c r="E89" s="23" t="n"/>
      <c r="F89" s="23" t="n"/>
      <c r="G89" s="23" t="n"/>
      <c r="H89" s="23" t="n"/>
      <c r="I89" s="43" t="n"/>
      <c r="J89" s="43" t="n"/>
      <c r="K89" s="43" t="n"/>
      <c r="L89" s="43" t="n"/>
      <c r="M89" s="23" t="n"/>
      <c r="N89" s="23" t="n"/>
      <c r="O89" s="23" t="n"/>
      <c r="P89" s="27">
        <f>IF($A89="","",IFERROR(INDEX('Settings'!$F$5:$F$21,MATCH($F89,'Settings'!$E$5:$E$21,0)),"Other"))</f>
        <v/>
      </c>
      <c r="Q89" s="44">
        <f>IF($A89="","",IF(COUNT($I89,$J89,$K89)&lt;3,"",IFERROR(AVERAGE($I89,$J89,$K89),"")))</f>
        <v/>
      </c>
      <c r="R89" s="44">
        <f>IF($A89="","",IF(COUNT($I89,$J89,$K89)&lt;3,"",IFERROR(MIN($I89,$J89,$K89),"")))</f>
        <v/>
      </c>
      <c r="S89" s="44">
        <f>IF($A89="","",IF(COUNT($I89,$J89,$K89)&lt;3,"",IFERROR(MAX($I89,$J89,$K89)-MIN($I89,$J89,$K89),"")))</f>
        <v/>
      </c>
      <c r="T89" s="44">
        <f>IF($A89="","",IFERROR(INDEX('Tire Inventory'!$I$5:$I$1004,MATCH($E89,'Tire Inventory'!$A$5:$A$1004,0)),""))</f>
        <v/>
      </c>
      <c r="U89" s="44">
        <f>IF($A89="","",IF(OR($L89="",$T89=""),"",IFERROR($L89-$T89,"")))</f>
        <v/>
      </c>
      <c r="V89" s="27">
        <f>IF($A89="","",IF($R89="","No Data",IF($R89&lt;='Settings'!$B$6,"Critical",IF($R89&lt;='Settings'!$B$5,"Low","OK"))))</f>
        <v/>
      </c>
      <c r="W89" s="27">
        <f>IF($A89="","",IF($S89="","No Data",IF($S89&gt;='Settings'!$B$7,"Uneven","OK")))</f>
        <v/>
      </c>
      <c r="X89" s="27">
        <f>IF($A89="","",IF(OR($L89="",$T89=""),"No Data",IF($L89&lt;$T89-'Settings'!$B$8,"Low",IF($L89&gt;$T89+'Settings'!$B$8,"High","OK"))))</f>
        <v/>
      </c>
      <c r="Y89" s="27">
        <f>IF(COUNTA($A89:$O89)=0,"",IF(OR($A89="",$B89="",$C89="",$D89="",$E89="",$F89="",$I89="",$J89="",$K89=""),"Missing Required Input",IF(COUNTIF($A$5:$A$1004,$A89)&gt;1,"Duplicate Inspection ID",IF(COUNTIF('Tire Inventory'!$A$5:$A$1004,$E89)=0,"Unknown Tire ID",IF(OR($I89&lt;0,$I89&gt;32,$J89&lt;0,$J89&gt;32,$K89&lt;0,$K89&gt;32),"Check Tread Reading",IF(OR($D89&lt;0,$D89&gt;2000000),"Check Odometer",IF(AND($L89&lt;&gt;"",OR($L89&lt;0,$L89&gt;150)),"Check PSI","OK"))))))</f>
        <v/>
      </c>
    </row>
    <row r="90">
      <c r="A90" s="23" t="n"/>
      <c r="B90" s="42" t="n"/>
      <c r="C90" s="23" t="n"/>
      <c r="D90" s="25" t="n"/>
      <c r="E90" s="23" t="n"/>
      <c r="F90" s="23" t="n"/>
      <c r="G90" s="23" t="n"/>
      <c r="H90" s="23" t="n"/>
      <c r="I90" s="43" t="n"/>
      <c r="J90" s="43" t="n"/>
      <c r="K90" s="43" t="n"/>
      <c r="L90" s="43" t="n"/>
      <c r="M90" s="23" t="n"/>
      <c r="N90" s="23" t="n"/>
      <c r="O90" s="23" t="n"/>
      <c r="P90" s="27">
        <f>IF($A90="","",IFERROR(INDEX('Settings'!$F$5:$F$21,MATCH($F90,'Settings'!$E$5:$E$21,0)),"Other"))</f>
        <v/>
      </c>
      <c r="Q90" s="44">
        <f>IF($A90="","",IF(COUNT($I90,$J90,$K90)&lt;3,"",IFERROR(AVERAGE($I90,$J90,$K90),"")))</f>
        <v/>
      </c>
      <c r="R90" s="44">
        <f>IF($A90="","",IF(COUNT($I90,$J90,$K90)&lt;3,"",IFERROR(MIN($I90,$J90,$K90),"")))</f>
        <v/>
      </c>
      <c r="S90" s="44">
        <f>IF($A90="","",IF(COUNT($I90,$J90,$K90)&lt;3,"",IFERROR(MAX($I90,$J90,$K90)-MIN($I90,$J90,$K90),"")))</f>
        <v/>
      </c>
      <c r="T90" s="44">
        <f>IF($A90="","",IFERROR(INDEX('Tire Inventory'!$I$5:$I$1004,MATCH($E90,'Tire Inventory'!$A$5:$A$1004,0)),""))</f>
        <v/>
      </c>
      <c r="U90" s="44">
        <f>IF($A90="","",IF(OR($L90="",$T90=""),"",IFERROR($L90-$T90,"")))</f>
        <v/>
      </c>
      <c r="V90" s="27">
        <f>IF($A90="","",IF($R90="","No Data",IF($R90&lt;='Settings'!$B$6,"Critical",IF($R90&lt;='Settings'!$B$5,"Low","OK"))))</f>
        <v/>
      </c>
      <c r="W90" s="27">
        <f>IF($A90="","",IF($S90="","No Data",IF($S90&gt;='Settings'!$B$7,"Uneven","OK")))</f>
        <v/>
      </c>
      <c r="X90" s="27">
        <f>IF($A90="","",IF(OR($L90="",$T90=""),"No Data",IF($L90&lt;$T90-'Settings'!$B$8,"Low",IF($L90&gt;$T90+'Settings'!$B$8,"High","OK"))))</f>
        <v/>
      </c>
      <c r="Y90" s="27">
        <f>IF(COUNTA($A90:$O90)=0,"",IF(OR($A90="",$B90="",$C90="",$D90="",$E90="",$F90="",$I90="",$J90="",$K90=""),"Missing Required Input",IF(COUNTIF($A$5:$A$1004,$A90)&gt;1,"Duplicate Inspection ID",IF(COUNTIF('Tire Inventory'!$A$5:$A$1004,$E90)=0,"Unknown Tire ID",IF(OR($I90&lt;0,$I90&gt;32,$J90&lt;0,$J90&gt;32,$K90&lt;0,$K90&gt;32),"Check Tread Reading",IF(OR($D90&lt;0,$D90&gt;2000000),"Check Odometer",IF(AND($L90&lt;&gt;"",OR($L90&lt;0,$L90&gt;150)),"Check PSI","OK"))))))</f>
        <v/>
      </c>
    </row>
    <row r="91">
      <c r="A91" s="23" t="n"/>
      <c r="B91" s="42" t="n"/>
      <c r="C91" s="23" t="n"/>
      <c r="D91" s="25" t="n"/>
      <c r="E91" s="23" t="n"/>
      <c r="F91" s="23" t="n"/>
      <c r="G91" s="23" t="n"/>
      <c r="H91" s="23" t="n"/>
      <c r="I91" s="43" t="n"/>
      <c r="J91" s="43" t="n"/>
      <c r="K91" s="43" t="n"/>
      <c r="L91" s="43" t="n"/>
      <c r="M91" s="23" t="n"/>
      <c r="N91" s="23" t="n"/>
      <c r="O91" s="23" t="n"/>
      <c r="P91" s="27">
        <f>IF($A91="","",IFERROR(INDEX('Settings'!$F$5:$F$21,MATCH($F91,'Settings'!$E$5:$E$21,0)),"Other"))</f>
        <v/>
      </c>
      <c r="Q91" s="44">
        <f>IF($A91="","",IF(COUNT($I91,$J91,$K91)&lt;3,"",IFERROR(AVERAGE($I91,$J91,$K91),"")))</f>
        <v/>
      </c>
      <c r="R91" s="44">
        <f>IF($A91="","",IF(COUNT($I91,$J91,$K91)&lt;3,"",IFERROR(MIN($I91,$J91,$K91),"")))</f>
        <v/>
      </c>
      <c r="S91" s="44">
        <f>IF($A91="","",IF(COUNT($I91,$J91,$K91)&lt;3,"",IFERROR(MAX($I91,$J91,$K91)-MIN($I91,$J91,$K91),"")))</f>
        <v/>
      </c>
      <c r="T91" s="44">
        <f>IF($A91="","",IFERROR(INDEX('Tire Inventory'!$I$5:$I$1004,MATCH($E91,'Tire Inventory'!$A$5:$A$1004,0)),""))</f>
        <v/>
      </c>
      <c r="U91" s="44">
        <f>IF($A91="","",IF(OR($L91="",$T91=""),"",IFERROR($L91-$T91,"")))</f>
        <v/>
      </c>
      <c r="V91" s="27">
        <f>IF($A91="","",IF($R91="","No Data",IF($R91&lt;='Settings'!$B$6,"Critical",IF($R91&lt;='Settings'!$B$5,"Low","OK"))))</f>
        <v/>
      </c>
      <c r="W91" s="27">
        <f>IF($A91="","",IF($S91="","No Data",IF($S91&gt;='Settings'!$B$7,"Uneven","OK")))</f>
        <v/>
      </c>
      <c r="X91" s="27">
        <f>IF($A91="","",IF(OR($L91="",$T91=""),"No Data",IF($L91&lt;$T91-'Settings'!$B$8,"Low",IF($L91&gt;$T91+'Settings'!$B$8,"High","OK"))))</f>
        <v/>
      </c>
      <c r="Y91" s="27">
        <f>IF(COUNTA($A91:$O91)=0,"",IF(OR($A91="",$B91="",$C91="",$D91="",$E91="",$F91="",$I91="",$J91="",$K91=""),"Missing Required Input",IF(COUNTIF($A$5:$A$1004,$A91)&gt;1,"Duplicate Inspection ID",IF(COUNTIF('Tire Inventory'!$A$5:$A$1004,$E91)=0,"Unknown Tire ID",IF(OR($I91&lt;0,$I91&gt;32,$J91&lt;0,$J91&gt;32,$K91&lt;0,$K91&gt;32),"Check Tread Reading",IF(OR($D91&lt;0,$D91&gt;2000000),"Check Odometer",IF(AND($L91&lt;&gt;"",OR($L91&lt;0,$L91&gt;150)),"Check PSI","OK"))))))</f>
        <v/>
      </c>
    </row>
    <row r="92">
      <c r="A92" s="23" t="n"/>
      <c r="B92" s="42" t="n"/>
      <c r="C92" s="23" t="n"/>
      <c r="D92" s="25" t="n"/>
      <c r="E92" s="23" t="n"/>
      <c r="F92" s="23" t="n"/>
      <c r="G92" s="23" t="n"/>
      <c r="H92" s="23" t="n"/>
      <c r="I92" s="43" t="n"/>
      <c r="J92" s="43" t="n"/>
      <c r="K92" s="43" t="n"/>
      <c r="L92" s="43" t="n"/>
      <c r="M92" s="23" t="n"/>
      <c r="N92" s="23" t="n"/>
      <c r="O92" s="23" t="n"/>
      <c r="P92" s="27">
        <f>IF($A92="","",IFERROR(INDEX('Settings'!$F$5:$F$21,MATCH($F92,'Settings'!$E$5:$E$21,0)),"Other"))</f>
        <v/>
      </c>
      <c r="Q92" s="44">
        <f>IF($A92="","",IF(COUNT($I92,$J92,$K92)&lt;3,"",IFERROR(AVERAGE($I92,$J92,$K92),"")))</f>
        <v/>
      </c>
      <c r="R92" s="44">
        <f>IF($A92="","",IF(COUNT($I92,$J92,$K92)&lt;3,"",IFERROR(MIN($I92,$J92,$K92),"")))</f>
        <v/>
      </c>
      <c r="S92" s="44">
        <f>IF($A92="","",IF(COUNT($I92,$J92,$K92)&lt;3,"",IFERROR(MAX($I92,$J92,$K92)-MIN($I92,$J92,$K92),"")))</f>
        <v/>
      </c>
      <c r="T92" s="44">
        <f>IF($A92="","",IFERROR(INDEX('Tire Inventory'!$I$5:$I$1004,MATCH($E92,'Tire Inventory'!$A$5:$A$1004,0)),""))</f>
        <v/>
      </c>
      <c r="U92" s="44">
        <f>IF($A92="","",IF(OR($L92="",$T92=""),"",IFERROR($L92-$T92,"")))</f>
        <v/>
      </c>
      <c r="V92" s="27">
        <f>IF($A92="","",IF($R92="","No Data",IF($R92&lt;='Settings'!$B$6,"Critical",IF($R92&lt;='Settings'!$B$5,"Low","OK"))))</f>
        <v/>
      </c>
      <c r="W92" s="27">
        <f>IF($A92="","",IF($S92="","No Data",IF($S92&gt;='Settings'!$B$7,"Uneven","OK")))</f>
        <v/>
      </c>
      <c r="X92" s="27">
        <f>IF($A92="","",IF(OR($L92="",$T92=""),"No Data",IF($L92&lt;$T92-'Settings'!$B$8,"Low",IF($L92&gt;$T92+'Settings'!$B$8,"High","OK"))))</f>
        <v/>
      </c>
      <c r="Y92" s="27">
        <f>IF(COUNTA($A92:$O92)=0,"",IF(OR($A92="",$B92="",$C92="",$D92="",$E92="",$F92="",$I92="",$J92="",$K92=""),"Missing Required Input",IF(COUNTIF($A$5:$A$1004,$A92)&gt;1,"Duplicate Inspection ID",IF(COUNTIF('Tire Inventory'!$A$5:$A$1004,$E92)=0,"Unknown Tire ID",IF(OR($I92&lt;0,$I92&gt;32,$J92&lt;0,$J92&gt;32,$K92&lt;0,$K92&gt;32),"Check Tread Reading",IF(OR($D92&lt;0,$D92&gt;2000000),"Check Odometer",IF(AND($L92&lt;&gt;"",OR($L92&lt;0,$L92&gt;150)),"Check PSI","OK"))))))</f>
        <v/>
      </c>
    </row>
    <row r="93">
      <c r="A93" s="23" t="n"/>
      <c r="B93" s="42" t="n"/>
      <c r="C93" s="23" t="n"/>
      <c r="D93" s="25" t="n"/>
      <c r="E93" s="23" t="n"/>
      <c r="F93" s="23" t="n"/>
      <c r="G93" s="23" t="n"/>
      <c r="H93" s="23" t="n"/>
      <c r="I93" s="43" t="n"/>
      <c r="J93" s="43" t="n"/>
      <c r="K93" s="43" t="n"/>
      <c r="L93" s="43" t="n"/>
      <c r="M93" s="23" t="n"/>
      <c r="N93" s="23" t="n"/>
      <c r="O93" s="23" t="n"/>
      <c r="P93" s="27">
        <f>IF($A93="","",IFERROR(INDEX('Settings'!$F$5:$F$21,MATCH($F93,'Settings'!$E$5:$E$21,0)),"Other"))</f>
        <v/>
      </c>
      <c r="Q93" s="44">
        <f>IF($A93="","",IF(COUNT($I93,$J93,$K93)&lt;3,"",IFERROR(AVERAGE($I93,$J93,$K93),"")))</f>
        <v/>
      </c>
      <c r="R93" s="44">
        <f>IF($A93="","",IF(COUNT($I93,$J93,$K93)&lt;3,"",IFERROR(MIN($I93,$J93,$K93),"")))</f>
        <v/>
      </c>
      <c r="S93" s="44">
        <f>IF($A93="","",IF(COUNT($I93,$J93,$K93)&lt;3,"",IFERROR(MAX($I93,$J93,$K93)-MIN($I93,$J93,$K93),"")))</f>
        <v/>
      </c>
      <c r="T93" s="44">
        <f>IF($A93="","",IFERROR(INDEX('Tire Inventory'!$I$5:$I$1004,MATCH($E93,'Tire Inventory'!$A$5:$A$1004,0)),""))</f>
        <v/>
      </c>
      <c r="U93" s="44">
        <f>IF($A93="","",IF(OR($L93="",$T93=""),"",IFERROR($L93-$T93,"")))</f>
        <v/>
      </c>
      <c r="V93" s="27">
        <f>IF($A93="","",IF($R93="","No Data",IF($R93&lt;='Settings'!$B$6,"Critical",IF($R93&lt;='Settings'!$B$5,"Low","OK"))))</f>
        <v/>
      </c>
      <c r="W93" s="27">
        <f>IF($A93="","",IF($S93="","No Data",IF($S93&gt;='Settings'!$B$7,"Uneven","OK")))</f>
        <v/>
      </c>
      <c r="X93" s="27">
        <f>IF($A93="","",IF(OR($L93="",$T93=""),"No Data",IF($L93&lt;$T93-'Settings'!$B$8,"Low",IF($L93&gt;$T93+'Settings'!$B$8,"High","OK"))))</f>
        <v/>
      </c>
      <c r="Y93" s="27">
        <f>IF(COUNTA($A93:$O93)=0,"",IF(OR($A93="",$B93="",$C93="",$D93="",$E93="",$F93="",$I93="",$J93="",$K93=""),"Missing Required Input",IF(COUNTIF($A$5:$A$1004,$A93)&gt;1,"Duplicate Inspection ID",IF(COUNTIF('Tire Inventory'!$A$5:$A$1004,$E93)=0,"Unknown Tire ID",IF(OR($I93&lt;0,$I93&gt;32,$J93&lt;0,$J93&gt;32,$K93&lt;0,$K93&gt;32),"Check Tread Reading",IF(OR($D93&lt;0,$D93&gt;2000000),"Check Odometer",IF(AND($L93&lt;&gt;"",OR($L93&lt;0,$L93&gt;150)),"Check PSI","OK"))))))</f>
        <v/>
      </c>
    </row>
    <row r="94">
      <c r="A94" s="23" t="n"/>
      <c r="B94" s="42" t="n"/>
      <c r="C94" s="23" t="n"/>
      <c r="D94" s="25" t="n"/>
      <c r="E94" s="23" t="n"/>
      <c r="F94" s="23" t="n"/>
      <c r="G94" s="23" t="n"/>
      <c r="H94" s="23" t="n"/>
      <c r="I94" s="43" t="n"/>
      <c r="J94" s="43" t="n"/>
      <c r="K94" s="43" t="n"/>
      <c r="L94" s="43" t="n"/>
      <c r="M94" s="23" t="n"/>
      <c r="N94" s="23" t="n"/>
      <c r="O94" s="23" t="n"/>
      <c r="P94" s="27">
        <f>IF($A94="","",IFERROR(INDEX('Settings'!$F$5:$F$21,MATCH($F94,'Settings'!$E$5:$E$21,0)),"Other"))</f>
        <v/>
      </c>
      <c r="Q94" s="44">
        <f>IF($A94="","",IF(COUNT($I94,$J94,$K94)&lt;3,"",IFERROR(AVERAGE($I94,$J94,$K94),"")))</f>
        <v/>
      </c>
      <c r="R94" s="44">
        <f>IF($A94="","",IF(COUNT($I94,$J94,$K94)&lt;3,"",IFERROR(MIN($I94,$J94,$K94),"")))</f>
        <v/>
      </c>
      <c r="S94" s="44">
        <f>IF($A94="","",IF(COUNT($I94,$J94,$K94)&lt;3,"",IFERROR(MAX($I94,$J94,$K94)-MIN($I94,$J94,$K94),"")))</f>
        <v/>
      </c>
      <c r="T94" s="44">
        <f>IF($A94="","",IFERROR(INDEX('Tire Inventory'!$I$5:$I$1004,MATCH($E94,'Tire Inventory'!$A$5:$A$1004,0)),""))</f>
        <v/>
      </c>
      <c r="U94" s="44">
        <f>IF($A94="","",IF(OR($L94="",$T94=""),"",IFERROR($L94-$T94,"")))</f>
        <v/>
      </c>
      <c r="V94" s="27">
        <f>IF($A94="","",IF($R94="","No Data",IF($R94&lt;='Settings'!$B$6,"Critical",IF($R94&lt;='Settings'!$B$5,"Low","OK"))))</f>
        <v/>
      </c>
      <c r="W94" s="27">
        <f>IF($A94="","",IF($S94="","No Data",IF($S94&gt;='Settings'!$B$7,"Uneven","OK")))</f>
        <v/>
      </c>
      <c r="X94" s="27">
        <f>IF($A94="","",IF(OR($L94="",$T94=""),"No Data",IF($L94&lt;$T94-'Settings'!$B$8,"Low",IF($L94&gt;$T94+'Settings'!$B$8,"High","OK"))))</f>
        <v/>
      </c>
      <c r="Y94" s="27">
        <f>IF(COUNTA($A94:$O94)=0,"",IF(OR($A94="",$B94="",$C94="",$D94="",$E94="",$F94="",$I94="",$J94="",$K94=""),"Missing Required Input",IF(COUNTIF($A$5:$A$1004,$A94)&gt;1,"Duplicate Inspection ID",IF(COUNTIF('Tire Inventory'!$A$5:$A$1004,$E94)=0,"Unknown Tire ID",IF(OR($I94&lt;0,$I94&gt;32,$J94&lt;0,$J94&gt;32,$K94&lt;0,$K94&gt;32),"Check Tread Reading",IF(OR($D94&lt;0,$D94&gt;2000000),"Check Odometer",IF(AND($L94&lt;&gt;"",OR($L94&lt;0,$L94&gt;150)),"Check PSI","OK"))))))</f>
        <v/>
      </c>
    </row>
    <row r="95">
      <c r="A95" s="23" t="n"/>
      <c r="B95" s="42" t="n"/>
      <c r="C95" s="23" t="n"/>
      <c r="D95" s="25" t="n"/>
      <c r="E95" s="23" t="n"/>
      <c r="F95" s="23" t="n"/>
      <c r="G95" s="23" t="n"/>
      <c r="H95" s="23" t="n"/>
      <c r="I95" s="43" t="n"/>
      <c r="J95" s="43" t="n"/>
      <c r="K95" s="43" t="n"/>
      <c r="L95" s="43" t="n"/>
      <c r="M95" s="23" t="n"/>
      <c r="N95" s="23" t="n"/>
      <c r="O95" s="23" t="n"/>
      <c r="P95" s="27">
        <f>IF($A95="","",IFERROR(INDEX('Settings'!$F$5:$F$21,MATCH($F95,'Settings'!$E$5:$E$21,0)),"Other"))</f>
        <v/>
      </c>
      <c r="Q95" s="44">
        <f>IF($A95="","",IF(COUNT($I95,$J95,$K95)&lt;3,"",IFERROR(AVERAGE($I95,$J95,$K95),"")))</f>
        <v/>
      </c>
      <c r="R95" s="44">
        <f>IF($A95="","",IF(COUNT($I95,$J95,$K95)&lt;3,"",IFERROR(MIN($I95,$J95,$K95),"")))</f>
        <v/>
      </c>
      <c r="S95" s="44">
        <f>IF($A95="","",IF(COUNT($I95,$J95,$K95)&lt;3,"",IFERROR(MAX($I95,$J95,$K95)-MIN($I95,$J95,$K95),"")))</f>
        <v/>
      </c>
      <c r="T95" s="44">
        <f>IF($A95="","",IFERROR(INDEX('Tire Inventory'!$I$5:$I$1004,MATCH($E95,'Tire Inventory'!$A$5:$A$1004,0)),""))</f>
        <v/>
      </c>
      <c r="U95" s="44">
        <f>IF($A95="","",IF(OR($L95="",$T95=""),"",IFERROR($L95-$T95,"")))</f>
        <v/>
      </c>
      <c r="V95" s="27">
        <f>IF($A95="","",IF($R95="","No Data",IF($R95&lt;='Settings'!$B$6,"Critical",IF($R95&lt;='Settings'!$B$5,"Low","OK"))))</f>
        <v/>
      </c>
      <c r="W95" s="27">
        <f>IF($A95="","",IF($S95="","No Data",IF($S95&gt;='Settings'!$B$7,"Uneven","OK")))</f>
        <v/>
      </c>
      <c r="X95" s="27">
        <f>IF($A95="","",IF(OR($L95="",$T95=""),"No Data",IF($L95&lt;$T95-'Settings'!$B$8,"Low",IF($L95&gt;$T95+'Settings'!$B$8,"High","OK"))))</f>
        <v/>
      </c>
      <c r="Y95" s="27">
        <f>IF(COUNTA($A95:$O95)=0,"",IF(OR($A95="",$B95="",$C95="",$D95="",$E95="",$F95="",$I95="",$J95="",$K95=""),"Missing Required Input",IF(COUNTIF($A$5:$A$1004,$A95)&gt;1,"Duplicate Inspection ID",IF(COUNTIF('Tire Inventory'!$A$5:$A$1004,$E95)=0,"Unknown Tire ID",IF(OR($I95&lt;0,$I95&gt;32,$J95&lt;0,$J95&gt;32,$K95&lt;0,$K95&gt;32),"Check Tread Reading",IF(OR($D95&lt;0,$D95&gt;2000000),"Check Odometer",IF(AND($L95&lt;&gt;"",OR($L95&lt;0,$L95&gt;150)),"Check PSI","OK"))))))</f>
        <v/>
      </c>
    </row>
    <row r="96">
      <c r="A96" s="23" t="n"/>
      <c r="B96" s="42" t="n"/>
      <c r="C96" s="23" t="n"/>
      <c r="D96" s="25" t="n"/>
      <c r="E96" s="23" t="n"/>
      <c r="F96" s="23" t="n"/>
      <c r="G96" s="23" t="n"/>
      <c r="H96" s="23" t="n"/>
      <c r="I96" s="43" t="n"/>
      <c r="J96" s="43" t="n"/>
      <c r="K96" s="43" t="n"/>
      <c r="L96" s="43" t="n"/>
      <c r="M96" s="23" t="n"/>
      <c r="N96" s="23" t="n"/>
      <c r="O96" s="23" t="n"/>
      <c r="P96" s="27">
        <f>IF($A96="","",IFERROR(INDEX('Settings'!$F$5:$F$21,MATCH($F96,'Settings'!$E$5:$E$21,0)),"Other"))</f>
        <v/>
      </c>
      <c r="Q96" s="44">
        <f>IF($A96="","",IF(COUNT($I96,$J96,$K96)&lt;3,"",IFERROR(AVERAGE($I96,$J96,$K96),"")))</f>
        <v/>
      </c>
      <c r="R96" s="44">
        <f>IF($A96="","",IF(COUNT($I96,$J96,$K96)&lt;3,"",IFERROR(MIN($I96,$J96,$K96),"")))</f>
        <v/>
      </c>
      <c r="S96" s="44">
        <f>IF($A96="","",IF(COUNT($I96,$J96,$K96)&lt;3,"",IFERROR(MAX($I96,$J96,$K96)-MIN($I96,$J96,$K96),"")))</f>
        <v/>
      </c>
      <c r="T96" s="44">
        <f>IF($A96="","",IFERROR(INDEX('Tire Inventory'!$I$5:$I$1004,MATCH($E96,'Tire Inventory'!$A$5:$A$1004,0)),""))</f>
        <v/>
      </c>
      <c r="U96" s="44">
        <f>IF($A96="","",IF(OR($L96="",$T96=""),"",IFERROR($L96-$T96,"")))</f>
        <v/>
      </c>
      <c r="V96" s="27">
        <f>IF($A96="","",IF($R96="","No Data",IF($R96&lt;='Settings'!$B$6,"Critical",IF($R96&lt;='Settings'!$B$5,"Low","OK"))))</f>
        <v/>
      </c>
      <c r="W96" s="27">
        <f>IF($A96="","",IF($S96="","No Data",IF($S96&gt;='Settings'!$B$7,"Uneven","OK")))</f>
        <v/>
      </c>
      <c r="X96" s="27">
        <f>IF($A96="","",IF(OR($L96="",$T96=""),"No Data",IF($L96&lt;$T96-'Settings'!$B$8,"Low",IF($L96&gt;$T96+'Settings'!$B$8,"High","OK"))))</f>
        <v/>
      </c>
      <c r="Y96" s="27">
        <f>IF(COUNTA($A96:$O96)=0,"",IF(OR($A96="",$B96="",$C96="",$D96="",$E96="",$F96="",$I96="",$J96="",$K96=""),"Missing Required Input",IF(COUNTIF($A$5:$A$1004,$A96)&gt;1,"Duplicate Inspection ID",IF(COUNTIF('Tire Inventory'!$A$5:$A$1004,$E96)=0,"Unknown Tire ID",IF(OR($I96&lt;0,$I96&gt;32,$J96&lt;0,$J96&gt;32,$K96&lt;0,$K96&gt;32),"Check Tread Reading",IF(OR($D96&lt;0,$D96&gt;2000000),"Check Odometer",IF(AND($L96&lt;&gt;"",OR($L96&lt;0,$L96&gt;150)),"Check PSI","OK"))))))</f>
        <v/>
      </c>
    </row>
    <row r="97">
      <c r="A97" s="23" t="n"/>
      <c r="B97" s="42" t="n"/>
      <c r="C97" s="23" t="n"/>
      <c r="D97" s="25" t="n"/>
      <c r="E97" s="23" t="n"/>
      <c r="F97" s="23" t="n"/>
      <c r="G97" s="23" t="n"/>
      <c r="H97" s="23" t="n"/>
      <c r="I97" s="43" t="n"/>
      <c r="J97" s="43" t="n"/>
      <c r="K97" s="43" t="n"/>
      <c r="L97" s="43" t="n"/>
      <c r="M97" s="23" t="n"/>
      <c r="N97" s="23" t="n"/>
      <c r="O97" s="23" t="n"/>
      <c r="P97" s="27">
        <f>IF($A97="","",IFERROR(INDEX('Settings'!$F$5:$F$21,MATCH($F97,'Settings'!$E$5:$E$21,0)),"Other"))</f>
        <v/>
      </c>
      <c r="Q97" s="44">
        <f>IF($A97="","",IF(COUNT($I97,$J97,$K97)&lt;3,"",IFERROR(AVERAGE($I97,$J97,$K97),"")))</f>
        <v/>
      </c>
      <c r="R97" s="44">
        <f>IF($A97="","",IF(COUNT($I97,$J97,$K97)&lt;3,"",IFERROR(MIN($I97,$J97,$K97),"")))</f>
        <v/>
      </c>
      <c r="S97" s="44">
        <f>IF($A97="","",IF(COUNT($I97,$J97,$K97)&lt;3,"",IFERROR(MAX($I97,$J97,$K97)-MIN($I97,$J97,$K97),"")))</f>
        <v/>
      </c>
      <c r="T97" s="44">
        <f>IF($A97="","",IFERROR(INDEX('Tire Inventory'!$I$5:$I$1004,MATCH($E97,'Tire Inventory'!$A$5:$A$1004,0)),""))</f>
        <v/>
      </c>
      <c r="U97" s="44">
        <f>IF($A97="","",IF(OR($L97="",$T97=""),"",IFERROR($L97-$T97,"")))</f>
        <v/>
      </c>
      <c r="V97" s="27">
        <f>IF($A97="","",IF($R97="","No Data",IF($R97&lt;='Settings'!$B$6,"Critical",IF($R97&lt;='Settings'!$B$5,"Low","OK"))))</f>
        <v/>
      </c>
      <c r="W97" s="27">
        <f>IF($A97="","",IF($S97="","No Data",IF($S97&gt;='Settings'!$B$7,"Uneven","OK")))</f>
        <v/>
      </c>
      <c r="X97" s="27">
        <f>IF($A97="","",IF(OR($L97="",$T97=""),"No Data",IF($L97&lt;$T97-'Settings'!$B$8,"Low",IF($L97&gt;$T97+'Settings'!$B$8,"High","OK"))))</f>
        <v/>
      </c>
      <c r="Y97" s="27">
        <f>IF(COUNTA($A97:$O97)=0,"",IF(OR($A97="",$B97="",$C97="",$D97="",$E97="",$F97="",$I97="",$J97="",$K97=""),"Missing Required Input",IF(COUNTIF($A$5:$A$1004,$A97)&gt;1,"Duplicate Inspection ID",IF(COUNTIF('Tire Inventory'!$A$5:$A$1004,$E97)=0,"Unknown Tire ID",IF(OR($I97&lt;0,$I97&gt;32,$J97&lt;0,$J97&gt;32,$K97&lt;0,$K97&gt;32),"Check Tread Reading",IF(OR($D97&lt;0,$D97&gt;2000000),"Check Odometer",IF(AND($L97&lt;&gt;"",OR($L97&lt;0,$L97&gt;150)),"Check PSI","OK"))))))</f>
        <v/>
      </c>
    </row>
    <row r="98">
      <c r="A98" s="23" t="n"/>
      <c r="B98" s="42" t="n"/>
      <c r="C98" s="23" t="n"/>
      <c r="D98" s="25" t="n"/>
      <c r="E98" s="23" t="n"/>
      <c r="F98" s="23" t="n"/>
      <c r="G98" s="23" t="n"/>
      <c r="H98" s="23" t="n"/>
      <c r="I98" s="43" t="n"/>
      <c r="J98" s="43" t="n"/>
      <c r="K98" s="43" t="n"/>
      <c r="L98" s="43" t="n"/>
      <c r="M98" s="23" t="n"/>
      <c r="N98" s="23" t="n"/>
      <c r="O98" s="23" t="n"/>
      <c r="P98" s="27">
        <f>IF($A98="","",IFERROR(INDEX('Settings'!$F$5:$F$21,MATCH($F98,'Settings'!$E$5:$E$21,0)),"Other"))</f>
        <v/>
      </c>
      <c r="Q98" s="44">
        <f>IF($A98="","",IF(COUNT($I98,$J98,$K98)&lt;3,"",IFERROR(AVERAGE($I98,$J98,$K98),"")))</f>
        <v/>
      </c>
      <c r="R98" s="44">
        <f>IF($A98="","",IF(COUNT($I98,$J98,$K98)&lt;3,"",IFERROR(MIN($I98,$J98,$K98),"")))</f>
        <v/>
      </c>
      <c r="S98" s="44">
        <f>IF($A98="","",IF(COUNT($I98,$J98,$K98)&lt;3,"",IFERROR(MAX($I98,$J98,$K98)-MIN($I98,$J98,$K98),"")))</f>
        <v/>
      </c>
      <c r="T98" s="44">
        <f>IF($A98="","",IFERROR(INDEX('Tire Inventory'!$I$5:$I$1004,MATCH($E98,'Tire Inventory'!$A$5:$A$1004,0)),""))</f>
        <v/>
      </c>
      <c r="U98" s="44">
        <f>IF($A98="","",IF(OR($L98="",$T98=""),"",IFERROR($L98-$T98,"")))</f>
        <v/>
      </c>
      <c r="V98" s="27">
        <f>IF($A98="","",IF($R98="","No Data",IF($R98&lt;='Settings'!$B$6,"Critical",IF($R98&lt;='Settings'!$B$5,"Low","OK"))))</f>
        <v/>
      </c>
      <c r="W98" s="27">
        <f>IF($A98="","",IF($S98="","No Data",IF($S98&gt;='Settings'!$B$7,"Uneven","OK")))</f>
        <v/>
      </c>
      <c r="X98" s="27">
        <f>IF($A98="","",IF(OR($L98="",$T98=""),"No Data",IF($L98&lt;$T98-'Settings'!$B$8,"Low",IF($L98&gt;$T98+'Settings'!$B$8,"High","OK"))))</f>
        <v/>
      </c>
      <c r="Y98" s="27">
        <f>IF(COUNTA($A98:$O98)=0,"",IF(OR($A98="",$B98="",$C98="",$D98="",$E98="",$F98="",$I98="",$J98="",$K98=""),"Missing Required Input",IF(COUNTIF($A$5:$A$1004,$A98)&gt;1,"Duplicate Inspection ID",IF(COUNTIF('Tire Inventory'!$A$5:$A$1004,$E98)=0,"Unknown Tire ID",IF(OR($I98&lt;0,$I98&gt;32,$J98&lt;0,$J98&gt;32,$K98&lt;0,$K98&gt;32),"Check Tread Reading",IF(OR($D98&lt;0,$D98&gt;2000000),"Check Odometer",IF(AND($L98&lt;&gt;"",OR($L98&lt;0,$L98&gt;150)),"Check PSI","OK"))))))</f>
        <v/>
      </c>
    </row>
    <row r="99">
      <c r="A99" s="23" t="n"/>
      <c r="B99" s="42" t="n"/>
      <c r="C99" s="23" t="n"/>
      <c r="D99" s="25" t="n"/>
      <c r="E99" s="23" t="n"/>
      <c r="F99" s="23" t="n"/>
      <c r="G99" s="23" t="n"/>
      <c r="H99" s="23" t="n"/>
      <c r="I99" s="43" t="n"/>
      <c r="J99" s="43" t="n"/>
      <c r="K99" s="43" t="n"/>
      <c r="L99" s="43" t="n"/>
      <c r="M99" s="23" t="n"/>
      <c r="N99" s="23" t="n"/>
      <c r="O99" s="23" t="n"/>
      <c r="P99" s="27">
        <f>IF($A99="","",IFERROR(INDEX('Settings'!$F$5:$F$21,MATCH($F99,'Settings'!$E$5:$E$21,0)),"Other"))</f>
        <v/>
      </c>
      <c r="Q99" s="44">
        <f>IF($A99="","",IF(COUNT($I99,$J99,$K99)&lt;3,"",IFERROR(AVERAGE($I99,$J99,$K99),"")))</f>
        <v/>
      </c>
      <c r="R99" s="44">
        <f>IF($A99="","",IF(COUNT($I99,$J99,$K99)&lt;3,"",IFERROR(MIN($I99,$J99,$K99),"")))</f>
        <v/>
      </c>
      <c r="S99" s="44">
        <f>IF($A99="","",IF(COUNT($I99,$J99,$K99)&lt;3,"",IFERROR(MAX($I99,$J99,$K99)-MIN($I99,$J99,$K99),"")))</f>
        <v/>
      </c>
      <c r="T99" s="44">
        <f>IF($A99="","",IFERROR(INDEX('Tire Inventory'!$I$5:$I$1004,MATCH($E99,'Tire Inventory'!$A$5:$A$1004,0)),""))</f>
        <v/>
      </c>
      <c r="U99" s="44">
        <f>IF($A99="","",IF(OR($L99="",$T99=""),"",IFERROR($L99-$T99,"")))</f>
        <v/>
      </c>
      <c r="V99" s="27">
        <f>IF($A99="","",IF($R99="","No Data",IF($R99&lt;='Settings'!$B$6,"Critical",IF($R99&lt;='Settings'!$B$5,"Low","OK"))))</f>
        <v/>
      </c>
      <c r="W99" s="27">
        <f>IF($A99="","",IF($S99="","No Data",IF($S99&gt;='Settings'!$B$7,"Uneven","OK")))</f>
        <v/>
      </c>
      <c r="X99" s="27">
        <f>IF($A99="","",IF(OR($L99="",$T99=""),"No Data",IF($L99&lt;$T99-'Settings'!$B$8,"Low",IF($L99&gt;$T99+'Settings'!$B$8,"High","OK"))))</f>
        <v/>
      </c>
      <c r="Y99" s="27">
        <f>IF(COUNTA($A99:$O99)=0,"",IF(OR($A99="",$B99="",$C99="",$D99="",$E99="",$F99="",$I99="",$J99="",$K99=""),"Missing Required Input",IF(COUNTIF($A$5:$A$1004,$A99)&gt;1,"Duplicate Inspection ID",IF(COUNTIF('Tire Inventory'!$A$5:$A$1004,$E99)=0,"Unknown Tire ID",IF(OR($I99&lt;0,$I99&gt;32,$J99&lt;0,$J99&gt;32,$K99&lt;0,$K99&gt;32),"Check Tread Reading",IF(OR($D99&lt;0,$D99&gt;2000000),"Check Odometer",IF(AND($L99&lt;&gt;"",OR($L99&lt;0,$L99&gt;150)),"Check PSI","OK"))))))</f>
        <v/>
      </c>
    </row>
    <row r="100">
      <c r="A100" s="23" t="n"/>
      <c r="B100" s="42" t="n"/>
      <c r="C100" s="23" t="n"/>
      <c r="D100" s="25" t="n"/>
      <c r="E100" s="23" t="n"/>
      <c r="F100" s="23" t="n"/>
      <c r="G100" s="23" t="n"/>
      <c r="H100" s="23" t="n"/>
      <c r="I100" s="43" t="n"/>
      <c r="J100" s="43" t="n"/>
      <c r="K100" s="43" t="n"/>
      <c r="L100" s="43" t="n"/>
      <c r="M100" s="23" t="n"/>
      <c r="N100" s="23" t="n"/>
      <c r="O100" s="23" t="n"/>
      <c r="P100" s="27">
        <f>IF($A100="","",IFERROR(INDEX('Settings'!$F$5:$F$21,MATCH($F100,'Settings'!$E$5:$E$21,0)),"Other"))</f>
        <v/>
      </c>
      <c r="Q100" s="44">
        <f>IF($A100="","",IF(COUNT($I100,$J100,$K100)&lt;3,"",IFERROR(AVERAGE($I100,$J100,$K100),"")))</f>
        <v/>
      </c>
      <c r="R100" s="44">
        <f>IF($A100="","",IF(COUNT($I100,$J100,$K100)&lt;3,"",IFERROR(MIN($I100,$J100,$K100),"")))</f>
        <v/>
      </c>
      <c r="S100" s="44">
        <f>IF($A100="","",IF(COUNT($I100,$J100,$K100)&lt;3,"",IFERROR(MAX($I100,$J100,$K100)-MIN($I100,$J100,$K100),"")))</f>
        <v/>
      </c>
      <c r="T100" s="44">
        <f>IF($A100="","",IFERROR(INDEX('Tire Inventory'!$I$5:$I$1004,MATCH($E100,'Tire Inventory'!$A$5:$A$1004,0)),""))</f>
        <v/>
      </c>
      <c r="U100" s="44">
        <f>IF($A100="","",IF(OR($L100="",$T100=""),"",IFERROR($L100-$T100,"")))</f>
        <v/>
      </c>
      <c r="V100" s="27">
        <f>IF($A100="","",IF($R100="","No Data",IF($R100&lt;='Settings'!$B$6,"Critical",IF($R100&lt;='Settings'!$B$5,"Low","OK"))))</f>
        <v/>
      </c>
      <c r="W100" s="27">
        <f>IF($A100="","",IF($S100="","No Data",IF($S100&gt;='Settings'!$B$7,"Uneven","OK")))</f>
        <v/>
      </c>
      <c r="X100" s="27">
        <f>IF($A100="","",IF(OR($L100="",$T100=""),"No Data",IF($L100&lt;$T100-'Settings'!$B$8,"Low",IF($L100&gt;$T100+'Settings'!$B$8,"High","OK"))))</f>
        <v/>
      </c>
      <c r="Y100" s="27">
        <f>IF(COUNTA($A100:$O100)=0,"",IF(OR($A100="",$B100="",$C100="",$D100="",$E100="",$F100="",$I100="",$J100="",$K100=""),"Missing Required Input",IF(COUNTIF($A$5:$A$1004,$A100)&gt;1,"Duplicate Inspection ID",IF(COUNTIF('Tire Inventory'!$A$5:$A$1004,$E100)=0,"Unknown Tire ID",IF(OR($I100&lt;0,$I100&gt;32,$J100&lt;0,$J100&gt;32,$K100&lt;0,$K100&gt;32),"Check Tread Reading",IF(OR($D100&lt;0,$D100&gt;2000000),"Check Odometer",IF(AND($L100&lt;&gt;"",OR($L100&lt;0,$L100&gt;150)),"Check PSI","OK"))))))</f>
        <v/>
      </c>
    </row>
    <row r="101">
      <c r="A101" s="23" t="n"/>
      <c r="B101" s="42" t="n"/>
      <c r="C101" s="23" t="n"/>
      <c r="D101" s="25" t="n"/>
      <c r="E101" s="23" t="n"/>
      <c r="F101" s="23" t="n"/>
      <c r="G101" s="23" t="n"/>
      <c r="H101" s="23" t="n"/>
      <c r="I101" s="43" t="n"/>
      <c r="J101" s="43" t="n"/>
      <c r="K101" s="43" t="n"/>
      <c r="L101" s="43" t="n"/>
      <c r="M101" s="23" t="n"/>
      <c r="N101" s="23" t="n"/>
      <c r="O101" s="23" t="n"/>
      <c r="P101" s="27">
        <f>IF($A101="","",IFERROR(INDEX('Settings'!$F$5:$F$21,MATCH($F101,'Settings'!$E$5:$E$21,0)),"Other"))</f>
        <v/>
      </c>
      <c r="Q101" s="44">
        <f>IF($A101="","",IF(COUNT($I101,$J101,$K101)&lt;3,"",IFERROR(AVERAGE($I101,$J101,$K101),"")))</f>
        <v/>
      </c>
      <c r="R101" s="44">
        <f>IF($A101="","",IF(COUNT($I101,$J101,$K101)&lt;3,"",IFERROR(MIN($I101,$J101,$K101),"")))</f>
        <v/>
      </c>
      <c r="S101" s="44">
        <f>IF($A101="","",IF(COUNT($I101,$J101,$K101)&lt;3,"",IFERROR(MAX($I101,$J101,$K101)-MIN($I101,$J101,$K101),"")))</f>
        <v/>
      </c>
      <c r="T101" s="44">
        <f>IF($A101="","",IFERROR(INDEX('Tire Inventory'!$I$5:$I$1004,MATCH($E101,'Tire Inventory'!$A$5:$A$1004,0)),""))</f>
        <v/>
      </c>
      <c r="U101" s="44">
        <f>IF($A101="","",IF(OR($L101="",$T101=""),"",IFERROR($L101-$T101,"")))</f>
        <v/>
      </c>
      <c r="V101" s="27">
        <f>IF($A101="","",IF($R101="","No Data",IF($R101&lt;='Settings'!$B$6,"Critical",IF($R101&lt;='Settings'!$B$5,"Low","OK"))))</f>
        <v/>
      </c>
      <c r="W101" s="27">
        <f>IF($A101="","",IF($S101="","No Data",IF($S101&gt;='Settings'!$B$7,"Uneven","OK")))</f>
        <v/>
      </c>
      <c r="X101" s="27">
        <f>IF($A101="","",IF(OR($L101="",$T101=""),"No Data",IF($L101&lt;$T101-'Settings'!$B$8,"Low",IF($L101&gt;$T101+'Settings'!$B$8,"High","OK"))))</f>
        <v/>
      </c>
      <c r="Y101" s="27">
        <f>IF(COUNTA($A101:$O101)=0,"",IF(OR($A101="",$B101="",$C101="",$D101="",$E101="",$F101="",$I101="",$J101="",$K101=""),"Missing Required Input",IF(COUNTIF($A$5:$A$1004,$A101)&gt;1,"Duplicate Inspection ID",IF(COUNTIF('Tire Inventory'!$A$5:$A$1004,$E101)=0,"Unknown Tire ID",IF(OR($I101&lt;0,$I101&gt;32,$J101&lt;0,$J101&gt;32,$K101&lt;0,$K101&gt;32),"Check Tread Reading",IF(OR($D101&lt;0,$D101&gt;2000000),"Check Odometer",IF(AND($L101&lt;&gt;"",OR($L101&lt;0,$L101&gt;150)),"Check PSI","OK"))))))</f>
        <v/>
      </c>
    </row>
    <row r="102">
      <c r="A102" s="23" t="n"/>
      <c r="B102" s="42" t="n"/>
      <c r="C102" s="23" t="n"/>
      <c r="D102" s="25" t="n"/>
      <c r="E102" s="23" t="n"/>
      <c r="F102" s="23" t="n"/>
      <c r="G102" s="23" t="n"/>
      <c r="H102" s="23" t="n"/>
      <c r="I102" s="43" t="n"/>
      <c r="J102" s="43" t="n"/>
      <c r="K102" s="43" t="n"/>
      <c r="L102" s="43" t="n"/>
      <c r="M102" s="23" t="n"/>
      <c r="N102" s="23" t="n"/>
      <c r="O102" s="23" t="n"/>
      <c r="P102" s="27">
        <f>IF($A102="","",IFERROR(INDEX('Settings'!$F$5:$F$21,MATCH($F102,'Settings'!$E$5:$E$21,0)),"Other"))</f>
        <v/>
      </c>
      <c r="Q102" s="44">
        <f>IF($A102="","",IF(COUNT($I102,$J102,$K102)&lt;3,"",IFERROR(AVERAGE($I102,$J102,$K102),"")))</f>
        <v/>
      </c>
      <c r="R102" s="44">
        <f>IF($A102="","",IF(COUNT($I102,$J102,$K102)&lt;3,"",IFERROR(MIN($I102,$J102,$K102),"")))</f>
        <v/>
      </c>
      <c r="S102" s="44">
        <f>IF($A102="","",IF(COUNT($I102,$J102,$K102)&lt;3,"",IFERROR(MAX($I102,$J102,$K102)-MIN($I102,$J102,$K102),"")))</f>
        <v/>
      </c>
      <c r="T102" s="44">
        <f>IF($A102="","",IFERROR(INDEX('Tire Inventory'!$I$5:$I$1004,MATCH($E102,'Tire Inventory'!$A$5:$A$1004,0)),""))</f>
        <v/>
      </c>
      <c r="U102" s="44">
        <f>IF($A102="","",IF(OR($L102="",$T102=""),"",IFERROR($L102-$T102,"")))</f>
        <v/>
      </c>
      <c r="V102" s="27">
        <f>IF($A102="","",IF($R102="","No Data",IF($R102&lt;='Settings'!$B$6,"Critical",IF($R102&lt;='Settings'!$B$5,"Low","OK"))))</f>
        <v/>
      </c>
      <c r="W102" s="27">
        <f>IF($A102="","",IF($S102="","No Data",IF($S102&gt;='Settings'!$B$7,"Uneven","OK")))</f>
        <v/>
      </c>
      <c r="X102" s="27">
        <f>IF($A102="","",IF(OR($L102="",$T102=""),"No Data",IF($L102&lt;$T102-'Settings'!$B$8,"Low",IF($L102&gt;$T102+'Settings'!$B$8,"High","OK"))))</f>
        <v/>
      </c>
      <c r="Y102" s="27">
        <f>IF(COUNTA($A102:$O102)=0,"",IF(OR($A102="",$B102="",$C102="",$D102="",$E102="",$F102="",$I102="",$J102="",$K102=""),"Missing Required Input",IF(COUNTIF($A$5:$A$1004,$A102)&gt;1,"Duplicate Inspection ID",IF(COUNTIF('Tire Inventory'!$A$5:$A$1004,$E102)=0,"Unknown Tire ID",IF(OR($I102&lt;0,$I102&gt;32,$J102&lt;0,$J102&gt;32,$K102&lt;0,$K102&gt;32),"Check Tread Reading",IF(OR($D102&lt;0,$D102&gt;2000000),"Check Odometer",IF(AND($L102&lt;&gt;"",OR($L102&lt;0,$L102&gt;150)),"Check PSI","OK"))))))</f>
        <v/>
      </c>
    </row>
    <row r="103">
      <c r="A103" s="23" t="n"/>
      <c r="B103" s="42" t="n"/>
      <c r="C103" s="23" t="n"/>
      <c r="D103" s="25" t="n"/>
      <c r="E103" s="23" t="n"/>
      <c r="F103" s="23" t="n"/>
      <c r="G103" s="23" t="n"/>
      <c r="H103" s="23" t="n"/>
      <c r="I103" s="43" t="n"/>
      <c r="J103" s="43" t="n"/>
      <c r="K103" s="43" t="n"/>
      <c r="L103" s="43" t="n"/>
      <c r="M103" s="23" t="n"/>
      <c r="N103" s="23" t="n"/>
      <c r="O103" s="23" t="n"/>
      <c r="P103" s="27">
        <f>IF($A103="","",IFERROR(INDEX('Settings'!$F$5:$F$21,MATCH($F103,'Settings'!$E$5:$E$21,0)),"Other"))</f>
        <v/>
      </c>
      <c r="Q103" s="44">
        <f>IF($A103="","",IF(COUNT($I103,$J103,$K103)&lt;3,"",IFERROR(AVERAGE($I103,$J103,$K103),"")))</f>
        <v/>
      </c>
      <c r="R103" s="44">
        <f>IF($A103="","",IF(COUNT($I103,$J103,$K103)&lt;3,"",IFERROR(MIN($I103,$J103,$K103),"")))</f>
        <v/>
      </c>
      <c r="S103" s="44">
        <f>IF($A103="","",IF(COUNT($I103,$J103,$K103)&lt;3,"",IFERROR(MAX($I103,$J103,$K103)-MIN($I103,$J103,$K103),"")))</f>
        <v/>
      </c>
      <c r="T103" s="44">
        <f>IF($A103="","",IFERROR(INDEX('Tire Inventory'!$I$5:$I$1004,MATCH($E103,'Tire Inventory'!$A$5:$A$1004,0)),""))</f>
        <v/>
      </c>
      <c r="U103" s="44">
        <f>IF($A103="","",IF(OR($L103="",$T103=""),"",IFERROR($L103-$T103,"")))</f>
        <v/>
      </c>
      <c r="V103" s="27">
        <f>IF($A103="","",IF($R103="","No Data",IF($R103&lt;='Settings'!$B$6,"Critical",IF($R103&lt;='Settings'!$B$5,"Low","OK"))))</f>
        <v/>
      </c>
      <c r="W103" s="27">
        <f>IF($A103="","",IF($S103="","No Data",IF($S103&gt;='Settings'!$B$7,"Uneven","OK")))</f>
        <v/>
      </c>
      <c r="X103" s="27">
        <f>IF($A103="","",IF(OR($L103="",$T103=""),"No Data",IF($L103&lt;$T103-'Settings'!$B$8,"Low",IF($L103&gt;$T103+'Settings'!$B$8,"High","OK"))))</f>
        <v/>
      </c>
      <c r="Y103" s="27">
        <f>IF(COUNTA($A103:$O103)=0,"",IF(OR($A103="",$B103="",$C103="",$D103="",$E103="",$F103="",$I103="",$J103="",$K103=""),"Missing Required Input",IF(COUNTIF($A$5:$A$1004,$A103)&gt;1,"Duplicate Inspection ID",IF(COUNTIF('Tire Inventory'!$A$5:$A$1004,$E103)=0,"Unknown Tire ID",IF(OR($I103&lt;0,$I103&gt;32,$J103&lt;0,$J103&gt;32,$K103&lt;0,$K103&gt;32),"Check Tread Reading",IF(OR($D103&lt;0,$D103&gt;2000000),"Check Odometer",IF(AND($L103&lt;&gt;"",OR($L103&lt;0,$L103&gt;150)),"Check PSI","OK"))))))</f>
        <v/>
      </c>
    </row>
    <row r="104">
      <c r="A104" s="23" t="n"/>
      <c r="B104" s="42" t="n"/>
      <c r="C104" s="23" t="n"/>
      <c r="D104" s="25" t="n"/>
      <c r="E104" s="23" t="n"/>
      <c r="F104" s="23" t="n"/>
      <c r="G104" s="23" t="n"/>
      <c r="H104" s="23" t="n"/>
      <c r="I104" s="43" t="n"/>
      <c r="J104" s="43" t="n"/>
      <c r="K104" s="43" t="n"/>
      <c r="L104" s="43" t="n"/>
      <c r="M104" s="23" t="n"/>
      <c r="N104" s="23" t="n"/>
      <c r="O104" s="23" t="n"/>
      <c r="P104" s="27">
        <f>IF($A104="","",IFERROR(INDEX('Settings'!$F$5:$F$21,MATCH($F104,'Settings'!$E$5:$E$21,0)),"Other"))</f>
        <v/>
      </c>
      <c r="Q104" s="44">
        <f>IF($A104="","",IF(COUNT($I104,$J104,$K104)&lt;3,"",IFERROR(AVERAGE($I104,$J104,$K104),"")))</f>
        <v/>
      </c>
      <c r="R104" s="44">
        <f>IF($A104="","",IF(COUNT($I104,$J104,$K104)&lt;3,"",IFERROR(MIN($I104,$J104,$K104),"")))</f>
        <v/>
      </c>
      <c r="S104" s="44">
        <f>IF($A104="","",IF(COUNT($I104,$J104,$K104)&lt;3,"",IFERROR(MAX($I104,$J104,$K104)-MIN($I104,$J104,$K104),"")))</f>
        <v/>
      </c>
      <c r="T104" s="44">
        <f>IF($A104="","",IFERROR(INDEX('Tire Inventory'!$I$5:$I$1004,MATCH($E104,'Tire Inventory'!$A$5:$A$1004,0)),""))</f>
        <v/>
      </c>
      <c r="U104" s="44">
        <f>IF($A104="","",IF(OR($L104="",$T104=""),"",IFERROR($L104-$T104,"")))</f>
        <v/>
      </c>
      <c r="V104" s="27">
        <f>IF($A104="","",IF($R104="","No Data",IF($R104&lt;='Settings'!$B$6,"Critical",IF($R104&lt;='Settings'!$B$5,"Low","OK"))))</f>
        <v/>
      </c>
      <c r="W104" s="27">
        <f>IF($A104="","",IF($S104="","No Data",IF($S104&gt;='Settings'!$B$7,"Uneven","OK")))</f>
        <v/>
      </c>
      <c r="X104" s="27">
        <f>IF($A104="","",IF(OR($L104="",$T104=""),"No Data",IF($L104&lt;$T104-'Settings'!$B$8,"Low",IF($L104&gt;$T104+'Settings'!$B$8,"High","OK"))))</f>
        <v/>
      </c>
      <c r="Y104" s="27">
        <f>IF(COUNTA($A104:$O104)=0,"",IF(OR($A104="",$B104="",$C104="",$D104="",$E104="",$F104="",$I104="",$J104="",$K104=""),"Missing Required Input",IF(COUNTIF($A$5:$A$1004,$A104)&gt;1,"Duplicate Inspection ID",IF(COUNTIF('Tire Inventory'!$A$5:$A$1004,$E104)=0,"Unknown Tire ID",IF(OR($I104&lt;0,$I104&gt;32,$J104&lt;0,$J104&gt;32,$K104&lt;0,$K104&gt;32),"Check Tread Reading",IF(OR($D104&lt;0,$D104&gt;2000000),"Check Odometer",IF(AND($L104&lt;&gt;"",OR($L104&lt;0,$L104&gt;150)),"Check PSI","OK"))))))</f>
        <v/>
      </c>
    </row>
    <row r="105">
      <c r="A105" s="23" t="n"/>
      <c r="B105" s="42" t="n"/>
      <c r="C105" s="23" t="n"/>
      <c r="D105" s="25" t="n"/>
      <c r="E105" s="23" t="n"/>
      <c r="F105" s="23" t="n"/>
      <c r="G105" s="23" t="n"/>
      <c r="H105" s="23" t="n"/>
      <c r="I105" s="43" t="n"/>
      <c r="J105" s="43" t="n"/>
      <c r="K105" s="43" t="n"/>
      <c r="L105" s="43" t="n"/>
      <c r="M105" s="23" t="n"/>
      <c r="N105" s="23" t="n"/>
      <c r="O105" s="23" t="n"/>
      <c r="P105" s="27">
        <f>IF($A105="","",IFERROR(INDEX('Settings'!$F$5:$F$21,MATCH($F105,'Settings'!$E$5:$E$21,0)),"Other"))</f>
        <v/>
      </c>
      <c r="Q105" s="44">
        <f>IF($A105="","",IF(COUNT($I105,$J105,$K105)&lt;3,"",IFERROR(AVERAGE($I105,$J105,$K105),"")))</f>
        <v/>
      </c>
      <c r="R105" s="44">
        <f>IF($A105="","",IF(COUNT($I105,$J105,$K105)&lt;3,"",IFERROR(MIN($I105,$J105,$K105),"")))</f>
        <v/>
      </c>
      <c r="S105" s="44">
        <f>IF($A105="","",IF(COUNT($I105,$J105,$K105)&lt;3,"",IFERROR(MAX($I105,$J105,$K105)-MIN($I105,$J105,$K105),"")))</f>
        <v/>
      </c>
      <c r="T105" s="44">
        <f>IF($A105="","",IFERROR(INDEX('Tire Inventory'!$I$5:$I$1004,MATCH($E105,'Tire Inventory'!$A$5:$A$1004,0)),""))</f>
        <v/>
      </c>
      <c r="U105" s="44">
        <f>IF($A105="","",IF(OR($L105="",$T105=""),"",IFERROR($L105-$T105,"")))</f>
        <v/>
      </c>
      <c r="V105" s="27">
        <f>IF($A105="","",IF($R105="","No Data",IF($R105&lt;='Settings'!$B$6,"Critical",IF($R105&lt;='Settings'!$B$5,"Low","OK"))))</f>
        <v/>
      </c>
      <c r="W105" s="27">
        <f>IF($A105="","",IF($S105="","No Data",IF($S105&gt;='Settings'!$B$7,"Uneven","OK")))</f>
        <v/>
      </c>
      <c r="X105" s="27">
        <f>IF($A105="","",IF(OR($L105="",$T105=""),"No Data",IF($L105&lt;$T105-'Settings'!$B$8,"Low",IF($L105&gt;$T105+'Settings'!$B$8,"High","OK"))))</f>
        <v/>
      </c>
      <c r="Y105" s="27">
        <f>IF(COUNTA($A105:$O105)=0,"",IF(OR($A105="",$B105="",$C105="",$D105="",$E105="",$F105="",$I105="",$J105="",$K105=""),"Missing Required Input",IF(COUNTIF($A$5:$A$1004,$A105)&gt;1,"Duplicate Inspection ID",IF(COUNTIF('Tire Inventory'!$A$5:$A$1004,$E105)=0,"Unknown Tire ID",IF(OR($I105&lt;0,$I105&gt;32,$J105&lt;0,$J105&gt;32,$K105&lt;0,$K105&gt;32),"Check Tread Reading",IF(OR($D105&lt;0,$D105&gt;2000000),"Check Odometer",IF(AND($L105&lt;&gt;"",OR($L105&lt;0,$L105&gt;150)),"Check PSI","OK"))))))</f>
        <v/>
      </c>
    </row>
    <row r="106">
      <c r="A106" s="23" t="n"/>
      <c r="B106" s="42" t="n"/>
      <c r="C106" s="23" t="n"/>
      <c r="D106" s="25" t="n"/>
      <c r="E106" s="23" t="n"/>
      <c r="F106" s="23" t="n"/>
      <c r="G106" s="23" t="n"/>
      <c r="H106" s="23" t="n"/>
      <c r="I106" s="43" t="n"/>
      <c r="J106" s="43" t="n"/>
      <c r="K106" s="43" t="n"/>
      <c r="L106" s="43" t="n"/>
      <c r="M106" s="23" t="n"/>
      <c r="N106" s="23" t="n"/>
      <c r="O106" s="23" t="n"/>
      <c r="P106" s="27">
        <f>IF($A106="","",IFERROR(INDEX('Settings'!$F$5:$F$21,MATCH($F106,'Settings'!$E$5:$E$21,0)),"Other"))</f>
        <v/>
      </c>
      <c r="Q106" s="44">
        <f>IF($A106="","",IF(COUNT($I106,$J106,$K106)&lt;3,"",IFERROR(AVERAGE($I106,$J106,$K106),"")))</f>
        <v/>
      </c>
      <c r="R106" s="44">
        <f>IF($A106="","",IF(COUNT($I106,$J106,$K106)&lt;3,"",IFERROR(MIN($I106,$J106,$K106),"")))</f>
        <v/>
      </c>
      <c r="S106" s="44">
        <f>IF($A106="","",IF(COUNT($I106,$J106,$K106)&lt;3,"",IFERROR(MAX($I106,$J106,$K106)-MIN($I106,$J106,$K106),"")))</f>
        <v/>
      </c>
      <c r="T106" s="44">
        <f>IF($A106="","",IFERROR(INDEX('Tire Inventory'!$I$5:$I$1004,MATCH($E106,'Tire Inventory'!$A$5:$A$1004,0)),""))</f>
        <v/>
      </c>
      <c r="U106" s="44">
        <f>IF($A106="","",IF(OR($L106="",$T106=""),"",IFERROR($L106-$T106,"")))</f>
        <v/>
      </c>
      <c r="V106" s="27">
        <f>IF($A106="","",IF($R106="","No Data",IF($R106&lt;='Settings'!$B$6,"Critical",IF($R106&lt;='Settings'!$B$5,"Low","OK"))))</f>
        <v/>
      </c>
      <c r="W106" s="27">
        <f>IF($A106="","",IF($S106="","No Data",IF($S106&gt;='Settings'!$B$7,"Uneven","OK")))</f>
        <v/>
      </c>
      <c r="X106" s="27">
        <f>IF($A106="","",IF(OR($L106="",$T106=""),"No Data",IF($L106&lt;$T106-'Settings'!$B$8,"Low",IF($L106&gt;$T106+'Settings'!$B$8,"High","OK"))))</f>
        <v/>
      </c>
      <c r="Y106" s="27">
        <f>IF(COUNTA($A106:$O106)=0,"",IF(OR($A106="",$B106="",$C106="",$D106="",$E106="",$F106="",$I106="",$J106="",$K106=""),"Missing Required Input",IF(COUNTIF($A$5:$A$1004,$A106)&gt;1,"Duplicate Inspection ID",IF(COUNTIF('Tire Inventory'!$A$5:$A$1004,$E106)=0,"Unknown Tire ID",IF(OR($I106&lt;0,$I106&gt;32,$J106&lt;0,$J106&gt;32,$K106&lt;0,$K106&gt;32),"Check Tread Reading",IF(OR($D106&lt;0,$D106&gt;2000000),"Check Odometer",IF(AND($L106&lt;&gt;"",OR($L106&lt;0,$L106&gt;150)),"Check PSI","OK"))))))</f>
        <v/>
      </c>
    </row>
    <row r="107">
      <c r="A107" s="23" t="n"/>
      <c r="B107" s="42" t="n"/>
      <c r="C107" s="23" t="n"/>
      <c r="D107" s="25" t="n"/>
      <c r="E107" s="23" t="n"/>
      <c r="F107" s="23" t="n"/>
      <c r="G107" s="23" t="n"/>
      <c r="H107" s="23" t="n"/>
      <c r="I107" s="43" t="n"/>
      <c r="J107" s="43" t="n"/>
      <c r="K107" s="43" t="n"/>
      <c r="L107" s="43" t="n"/>
      <c r="M107" s="23" t="n"/>
      <c r="N107" s="23" t="n"/>
      <c r="O107" s="23" t="n"/>
      <c r="P107" s="27">
        <f>IF($A107="","",IFERROR(INDEX('Settings'!$F$5:$F$21,MATCH($F107,'Settings'!$E$5:$E$21,0)),"Other"))</f>
        <v/>
      </c>
      <c r="Q107" s="44">
        <f>IF($A107="","",IF(COUNT($I107,$J107,$K107)&lt;3,"",IFERROR(AVERAGE($I107,$J107,$K107),"")))</f>
        <v/>
      </c>
      <c r="R107" s="44">
        <f>IF($A107="","",IF(COUNT($I107,$J107,$K107)&lt;3,"",IFERROR(MIN($I107,$J107,$K107),"")))</f>
        <v/>
      </c>
      <c r="S107" s="44">
        <f>IF($A107="","",IF(COUNT($I107,$J107,$K107)&lt;3,"",IFERROR(MAX($I107,$J107,$K107)-MIN($I107,$J107,$K107),"")))</f>
        <v/>
      </c>
      <c r="T107" s="44">
        <f>IF($A107="","",IFERROR(INDEX('Tire Inventory'!$I$5:$I$1004,MATCH($E107,'Tire Inventory'!$A$5:$A$1004,0)),""))</f>
        <v/>
      </c>
      <c r="U107" s="44">
        <f>IF($A107="","",IF(OR($L107="",$T107=""),"",IFERROR($L107-$T107,"")))</f>
        <v/>
      </c>
      <c r="V107" s="27">
        <f>IF($A107="","",IF($R107="","No Data",IF($R107&lt;='Settings'!$B$6,"Critical",IF($R107&lt;='Settings'!$B$5,"Low","OK"))))</f>
        <v/>
      </c>
      <c r="W107" s="27">
        <f>IF($A107="","",IF($S107="","No Data",IF($S107&gt;='Settings'!$B$7,"Uneven","OK")))</f>
        <v/>
      </c>
      <c r="X107" s="27">
        <f>IF($A107="","",IF(OR($L107="",$T107=""),"No Data",IF($L107&lt;$T107-'Settings'!$B$8,"Low",IF($L107&gt;$T107+'Settings'!$B$8,"High","OK"))))</f>
        <v/>
      </c>
      <c r="Y107" s="27">
        <f>IF(COUNTA($A107:$O107)=0,"",IF(OR($A107="",$B107="",$C107="",$D107="",$E107="",$F107="",$I107="",$J107="",$K107=""),"Missing Required Input",IF(COUNTIF($A$5:$A$1004,$A107)&gt;1,"Duplicate Inspection ID",IF(COUNTIF('Tire Inventory'!$A$5:$A$1004,$E107)=0,"Unknown Tire ID",IF(OR($I107&lt;0,$I107&gt;32,$J107&lt;0,$J107&gt;32,$K107&lt;0,$K107&gt;32),"Check Tread Reading",IF(OR($D107&lt;0,$D107&gt;2000000),"Check Odometer",IF(AND($L107&lt;&gt;"",OR($L107&lt;0,$L107&gt;150)),"Check PSI","OK"))))))</f>
        <v/>
      </c>
    </row>
    <row r="108">
      <c r="A108" s="23" t="n"/>
      <c r="B108" s="42" t="n"/>
      <c r="C108" s="23" t="n"/>
      <c r="D108" s="25" t="n"/>
      <c r="E108" s="23" t="n"/>
      <c r="F108" s="23" t="n"/>
      <c r="G108" s="23" t="n"/>
      <c r="H108" s="23" t="n"/>
      <c r="I108" s="43" t="n"/>
      <c r="J108" s="43" t="n"/>
      <c r="K108" s="43" t="n"/>
      <c r="L108" s="43" t="n"/>
      <c r="M108" s="23" t="n"/>
      <c r="N108" s="23" t="n"/>
      <c r="O108" s="23" t="n"/>
      <c r="P108" s="27">
        <f>IF($A108="","",IFERROR(INDEX('Settings'!$F$5:$F$21,MATCH($F108,'Settings'!$E$5:$E$21,0)),"Other"))</f>
        <v/>
      </c>
      <c r="Q108" s="44">
        <f>IF($A108="","",IF(COUNT($I108,$J108,$K108)&lt;3,"",IFERROR(AVERAGE($I108,$J108,$K108),"")))</f>
        <v/>
      </c>
      <c r="R108" s="44">
        <f>IF($A108="","",IF(COUNT($I108,$J108,$K108)&lt;3,"",IFERROR(MIN($I108,$J108,$K108),"")))</f>
        <v/>
      </c>
      <c r="S108" s="44">
        <f>IF($A108="","",IF(COUNT($I108,$J108,$K108)&lt;3,"",IFERROR(MAX($I108,$J108,$K108)-MIN($I108,$J108,$K108),"")))</f>
        <v/>
      </c>
      <c r="T108" s="44">
        <f>IF($A108="","",IFERROR(INDEX('Tire Inventory'!$I$5:$I$1004,MATCH($E108,'Tire Inventory'!$A$5:$A$1004,0)),""))</f>
        <v/>
      </c>
      <c r="U108" s="44">
        <f>IF($A108="","",IF(OR($L108="",$T108=""),"",IFERROR($L108-$T108,"")))</f>
        <v/>
      </c>
      <c r="V108" s="27">
        <f>IF($A108="","",IF($R108="","No Data",IF($R108&lt;='Settings'!$B$6,"Critical",IF($R108&lt;='Settings'!$B$5,"Low","OK"))))</f>
        <v/>
      </c>
      <c r="W108" s="27">
        <f>IF($A108="","",IF($S108="","No Data",IF($S108&gt;='Settings'!$B$7,"Uneven","OK")))</f>
        <v/>
      </c>
      <c r="X108" s="27">
        <f>IF($A108="","",IF(OR($L108="",$T108=""),"No Data",IF($L108&lt;$T108-'Settings'!$B$8,"Low",IF($L108&gt;$T108+'Settings'!$B$8,"High","OK"))))</f>
        <v/>
      </c>
      <c r="Y108" s="27">
        <f>IF(COUNTA($A108:$O108)=0,"",IF(OR($A108="",$B108="",$C108="",$D108="",$E108="",$F108="",$I108="",$J108="",$K108=""),"Missing Required Input",IF(COUNTIF($A$5:$A$1004,$A108)&gt;1,"Duplicate Inspection ID",IF(COUNTIF('Tire Inventory'!$A$5:$A$1004,$E108)=0,"Unknown Tire ID",IF(OR($I108&lt;0,$I108&gt;32,$J108&lt;0,$J108&gt;32,$K108&lt;0,$K108&gt;32),"Check Tread Reading",IF(OR($D108&lt;0,$D108&gt;2000000),"Check Odometer",IF(AND($L108&lt;&gt;"",OR($L108&lt;0,$L108&gt;150)),"Check PSI","OK"))))))</f>
        <v/>
      </c>
    </row>
    <row r="109">
      <c r="A109" s="23" t="n"/>
      <c r="B109" s="42" t="n"/>
      <c r="C109" s="23" t="n"/>
      <c r="D109" s="25" t="n"/>
      <c r="E109" s="23" t="n"/>
      <c r="F109" s="23" t="n"/>
      <c r="G109" s="23" t="n"/>
      <c r="H109" s="23" t="n"/>
      <c r="I109" s="43" t="n"/>
      <c r="J109" s="43" t="n"/>
      <c r="K109" s="43" t="n"/>
      <c r="L109" s="43" t="n"/>
      <c r="M109" s="23" t="n"/>
      <c r="N109" s="23" t="n"/>
      <c r="O109" s="23" t="n"/>
      <c r="P109" s="27">
        <f>IF($A109="","",IFERROR(INDEX('Settings'!$F$5:$F$21,MATCH($F109,'Settings'!$E$5:$E$21,0)),"Other"))</f>
        <v/>
      </c>
      <c r="Q109" s="44">
        <f>IF($A109="","",IF(COUNT($I109,$J109,$K109)&lt;3,"",IFERROR(AVERAGE($I109,$J109,$K109),"")))</f>
        <v/>
      </c>
      <c r="R109" s="44">
        <f>IF($A109="","",IF(COUNT($I109,$J109,$K109)&lt;3,"",IFERROR(MIN($I109,$J109,$K109),"")))</f>
        <v/>
      </c>
      <c r="S109" s="44">
        <f>IF($A109="","",IF(COUNT($I109,$J109,$K109)&lt;3,"",IFERROR(MAX($I109,$J109,$K109)-MIN($I109,$J109,$K109),"")))</f>
        <v/>
      </c>
      <c r="T109" s="44">
        <f>IF($A109="","",IFERROR(INDEX('Tire Inventory'!$I$5:$I$1004,MATCH($E109,'Tire Inventory'!$A$5:$A$1004,0)),""))</f>
        <v/>
      </c>
      <c r="U109" s="44">
        <f>IF($A109="","",IF(OR($L109="",$T109=""),"",IFERROR($L109-$T109,"")))</f>
        <v/>
      </c>
      <c r="V109" s="27">
        <f>IF($A109="","",IF($R109="","No Data",IF($R109&lt;='Settings'!$B$6,"Critical",IF($R109&lt;='Settings'!$B$5,"Low","OK"))))</f>
        <v/>
      </c>
      <c r="W109" s="27">
        <f>IF($A109="","",IF($S109="","No Data",IF($S109&gt;='Settings'!$B$7,"Uneven","OK")))</f>
        <v/>
      </c>
      <c r="X109" s="27">
        <f>IF($A109="","",IF(OR($L109="",$T109=""),"No Data",IF($L109&lt;$T109-'Settings'!$B$8,"Low",IF($L109&gt;$T109+'Settings'!$B$8,"High","OK"))))</f>
        <v/>
      </c>
      <c r="Y109" s="27">
        <f>IF(COUNTA($A109:$O109)=0,"",IF(OR($A109="",$B109="",$C109="",$D109="",$E109="",$F109="",$I109="",$J109="",$K109=""),"Missing Required Input",IF(COUNTIF($A$5:$A$1004,$A109)&gt;1,"Duplicate Inspection ID",IF(COUNTIF('Tire Inventory'!$A$5:$A$1004,$E109)=0,"Unknown Tire ID",IF(OR($I109&lt;0,$I109&gt;32,$J109&lt;0,$J109&gt;32,$K109&lt;0,$K109&gt;32),"Check Tread Reading",IF(OR($D109&lt;0,$D109&gt;2000000),"Check Odometer",IF(AND($L109&lt;&gt;"",OR($L109&lt;0,$L109&gt;150)),"Check PSI","OK"))))))</f>
        <v/>
      </c>
    </row>
    <row r="110">
      <c r="A110" s="23" t="n"/>
      <c r="B110" s="42" t="n"/>
      <c r="C110" s="23" t="n"/>
      <c r="D110" s="25" t="n"/>
      <c r="E110" s="23" t="n"/>
      <c r="F110" s="23" t="n"/>
      <c r="G110" s="23" t="n"/>
      <c r="H110" s="23" t="n"/>
      <c r="I110" s="43" t="n"/>
      <c r="J110" s="43" t="n"/>
      <c r="K110" s="43" t="n"/>
      <c r="L110" s="43" t="n"/>
      <c r="M110" s="23" t="n"/>
      <c r="N110" s="23" t="n"/>
      <c r="O110" s="23" t="n"/>
      <c r="P110" s="27">
        <f>IF($A110="","",IFERROR(INDEX('Settings'!$F$5:$F$21,MATCH($F110,'Settings'!$E$5:$E$21,0)),"Other"))</f>
        <v/>
      </c>
      <c r="Q110" s="44">
        <f>IF($A110="","",IF(COUNT($I110,$J110,$K110)&lt;3,"",IFERROR(AVERAGE($I110,$J110,$K110),"")))</f>
        <v/>
      </c>
      <c r="R110" s="44">
        <f>IF($A110="","",IF(COUNT($I110,$J110,$K110)&lt;3,"",IFERROR(MIN($I110,$J110,$K110),"")))</f>
        <v/>
      </c>
      <c r="S110" s="44">
        <f>IF($A110="","",IF(COUNT($I110,$J110,$K110)&lt;3,"",IFERROR(MAX($I110,$J110,$K110)-MIN($I110,$J110,$K110),"")))</f>
        <v/>
      </c>
      <c r="T110" s="44">
        <f>IF($A110="","",IFERROR(INDEX('Tire Inventory'!$I$5:$I$1004,MATCH($E110,'Tire Inventory'!$A$5:$A$1004,0)),""))</f>
        <v/>
      </c>
      <c r="U110" s="44">
        <f>IF($A110="","",IF(OR($L110="",$T110=""),"",IFERROR($L110-$T110,"")))</f>
        <v/>
      </c>
      <c r="V110" s="27">
        <f>IF($A110="","",IF($R110="","No Data",IF($R110&lt;='Settings'!$B$6,"Critical",IF($R110&lt;='Settings'!$B$5,"Low","OK"))))</f>
        <v/>
      </c>
      <c r="W110" s="27">
        <f>IF($A110="","",IF($S110="","No Data",IF($S110&gt;='Settings'!$B$7,"Uneven","OK")))</f>
        <v/>
      </c>
      <c r="X110" s="27">
        <f>IF($A110="","",IF(OR($L110="",$T110=""),"No Data",IF($L110&lt;$T110-'Settings'!$B$8,"Low",IF($L110&gt;$T110+'Settings'!$B$8,"High","OK"))))</f>
        <v/>
      </c>
      <c r="Y110" s="27">
        <f>IF(COUNTA($A110:$O110)=0,"",IF(OR($A110="",$B110="",$C110="",$D110="",$E110="",$F110="",$I110="",$J110="",$K110=""),"Missing Required Input",IF(COUNTIF($A$5:$A$1004,$A110)&gt;1,"Duplicate Inspection ID",IF(COUNTIF('Tire Inventory'!$A$5:$A$1004,$E110)=0,"Unknown Tire ID",IF(OR($I110&lt;0,$I110&gt;32,$J110&lt;0,$J110&gt;32,$K110&lt;0,$K110&gt;32),"Check Tread Reading",IF(OR($D110&lt;0,$D110&gt;2000000),"Check Odometer",IF(AND($L110&lt;&gt;"",OR($L110&lt;0,$L110&gt;150)),"Check PSI","OK"))))))</f>
        <v/>
      </c>
    </row>
    <row r="111">
      <c r="A111" s="23" t="n"/>
      <c r="B111" s="42" t="n"/>
      <c r="C111" s="23" t="n"/>
      <c r="D111" s="25" t="n"/>
      <c r="E111" s="23" t="n"/>
      <c r="F111" s="23" t="n"/>
      <c r="G111" s="23" t="n"/>
      <c r="H111" s="23" t="n"/>
      <c r="I111" s="43" t="n"/>
      <c r="J111" s="43" t="n"/>
      <c r="K111" s="43" t="n"/>
      <c r="L111" s="43" t="n"/>
      <c r="M111" s="23" t="n"/>
      <c r="N111" s="23" t="n"/>
      <c r="O111" s="23" t="n"/>
      <c r="P111" s="27">
        <f>IF($A111="","",IFERROR(INDEX('Settings'!$F$5:$F$21,MATCH($F111,'Settings'!$E$5:$E$21,0)),"Other"))</f>
        <v/>
      </c>
      <c r="Q111" s="44">
        <f>IF($A111="","",IF(COUNT($I111,$J111,$K111)&lt;3,"",IFERROR(AVERAGE($I111,$J111,$K111),"")))</f>
        <v/>
      </c>
      <c r="R111" s="44">
        <f>IF($A111="","",IF(COUNT($I111,$J111,$K111)&lt;3,"",IFERROR(MIN($I111,$J111,$K111),"")))</f>
        <v/>
      </c>
      <c r="S111" s="44">
        <f>IF($A111="","",IF(COUNT($I111,$J111,$K111)&lt;3,"",IFERROR(MAX($I111,$J111,$K111)-MIN($I111,$J111,$K111),"")))</f>
        <v/>
      </c>
      <c r="T111" s="44">
        <f>IF($A111="","",IFERROR(INDEX('Tire Inventory'!$I$5:$I$1004,MATCH($E111,'Tire Inventory'!$A$5:$A$1004,0)),""))</f>
        <v/>
      </c>
      <c r="U111" s="44">
        <f>IF($A111="","",IF(OR($L111="",$T111=""),"",IFERROR($L111-$T111,"")))</f>
        <v/>
      </c>
      <c r="V111" s="27">
        <f>IF($A111="","",IF($R111="","No Data",IF($R111&lt;='Settings'!$B$6,"Critical",IF($R111&lt;='Settings'!$B$5,"Low","OK"))))</f>
        <v/>
      </c>
      <c r="W111" s="27">
        <f>IF($A111="","",IF($S111="","No Data",IF($S111&gt;='Settings'!$B$7,"Uneven","OK")))</f>
        <v/>
      </c>
      <c r="X111" s="27">
        <f>IF($A111="","",IF(OR($L111="",$T111=""),"No Data",IF($L111&lt;$T111-'Settings'!$B$8,"Low",IF($L111&gt;$T111+'Settings'!$B$8,"High","OK"))))</f>
        <v/>
      </c>
      <c r="Y111" s="27">
        <f>IF(COUNTA($A111:$O111)=0,"",IF(OR($A111="",$B111="",$C111="",$D111="",$E111="",$F111="",$I111="",$J111="",$K111=""),"Missing Required Input",IF(COUNTIF($A$5:$A$1004,$A111)&gt;1,"Duplicate Inspection ID",IF(COUNTIF('Tire Inventory'!$A$5:$A$1004,$E111)=0,"Unknown Tire ID",IF(OR($I111&lt;0,$I111&gt;32,$J111&lt;0,$J111&gt;32,$K111&lt;0,$K111&gt;32),"Check Tread Reading",IF(OR($D111&lt;0,$D111&gt;2000000),"Check Odometer",IF(AND($L111&lt;&gt;"",OR($L111&lt;0,$L111&gt;150)),"Check PSI","OK"))))))</f>
        <v/>
      </c>
    </row>
    <row r="112">
      <c r="A112" s="23" t="n"/>
      <c r="B112" s="42" t="n"/>
      <c r="C112" s="23" t="n"/>
      <c r="D112" s="25" t="n"/>
      <c r="E112" s="23" t="n"/>
      <c r="F112" s="23" t="n"/>
      <c r="G112" s="23" t="n"/>
      <c r="H112" s="23" t="n"/>
      <c r="I112" s="43" t="n"/>
      <c r="J112" s="43" t="n"/>
      <c r="K112" s="43" t="n"/>
      <c r="L112" s="43" t="n"/>
      <c r="M112" s="23" t="n"/>
      <c r="N112" s="23" t="n"/>
      <c r="O112" s="23" t="n"/>
      <c r="P112" s="27">
        <f>IF($A112="","",IFERROR(INDEX('Settings'!$F$5:$F$21,MATCH($F112,'Settings'!$E$5:$E$21,0)),"Other"))</f>
        <v/>
      </c>
      <c r="Q112" s="44">
        <f>IF($A112="","",IF(COUNT($I112,$J112,$K112)&lt;3,"",IFERROR(AVERAGE($I112,$J112,$K112),"")))</f>
        <v/>
      </c>
      <c r="R112" s="44">
        <f>IF($A112="","",IF(COUNT($I112,$J112,$K112)&lt;3,"",IFERROR(MIN($I112,$J112,$K112),"")))</f>
        <v/>
      </c>
      <c r="S112" s="44">
        <f>IF($A112="","",IF(COUNT($I112,$J112,$K112)&lt;3,"",IFERROR(MAX($I112,$J112,$K112)-MIN($I112,$J112,$K112),"")))</f>
        <v/>
      </c>
      <c r="T112" s="44">
        <f>IF($A112="","",IFERROR(INDEX('Tire Inventory'!$I$5:$I$1004,MATCH($E112,'Tire Inventory'!$A$5:$A$1004,0)),""))</f>
        <v/>
      </c>
      <c r="U112" s="44">
        <f>IF($A112="","",IF(OR($L112="",$T112=""),"",IFERROR($L112-$T112,"")))</f>
        <v/>
      </c>
      <c r="V112" s="27">
        <f>IF($A112="","",IF($R112="","No Data",IF($R112&lt;='Settings'!$B$6,"Critical",IF($R112&lt;='Settings'!$B$5,"Low","OK"))))</f>
        <v/>
      </c>
      <c r="W112" s="27">
        <f>IF($A112="","",IF($S112="","No Data",IF($S112&gt;='Settings'!$B$7,"Uneven","OK")))</f>
        <v/>
      </c>
      <c r="X112" s="27">
        <f>IF($A112="","",IF(OR($L112="",$T112=""),"No Data",IF($L112&lt;$T112-'Settings'!$B$8,"Low",IF($L112&gt;$T112+'Settings'!$B$8,"High","OK"))))</f>
        <v/>
      </c>
      <c r="Y112" s="27">
        <f>IF(COUNTA($A112:$O112)=0,"",IF(OR($A112="",$B112="",$C112="",$D112="",$E112="",$F112="",$I112="",$J112="",$K112=""),"Missing Required Input",IF(COUNTIF($A$5:$A$1004,$A112)&gt;1,"Duplicate Inspection ID",IF(COUNTIF('Tire Inventory'!$A$5:$A$1004,$E112)=0,"Unknown Tire ID",IF(OR($I112&lt;0,$I112&gt;32,$J112&lt;0,$J112&gt;32,$K112&lt;0,$K112&gt;32),"Check Tread Reading",IF(OR($D112&lt;0,$D112&gt;2000000),"Check Odometer",IF(AND($L112&lt;&gt;"",OR($L112&lt;0,$L112&gt;150)),"Check PSI","OK"))))))</f>
        <v/>
      </c>
    </row>
    <row r="113">
      <c r="A113" s="23" t="n"/>
      <c r="B113" s="42" t="n"/>
      <c r="C113" s="23" t="n"/>
      <c r="D113" s="25" t="n"/>
      <c r="E113" s="23" t="n"/>
      <c r="F113" s="23" t="n"/>
      <c r="G113" s="23" t="n"/>
      <c r="H113" s="23" t="n"/>
      <c r="I113" s="43" t="n"/>
      <c r="J113" s="43" t="n"/>
      <c r="K113" s="43" t="n"/>
      <c r="L113" s="43" t="n"/>
      <c r="M113" s="23" t="n"/>
      <c r="N113" s="23" t="n"/>
      <c r="O113" s="23" t="n"/>
      <c r="P113" s="27">
        <f>IF($A113="","",IFERROR(INDEX('Settings'!$F$5:$F$21,MATCH($F113,'Settings'!$E$5:$E$21,0)),"Other"))</f>
        <v/>
      </c>
      <c r="Q113" s="44">
        <f>IF($A113="","",IF(COUNT($I113,$J113,$K113)&lt;3,"",IFERROR(AVERAGE($I113,$J113,$K113),"")))</f>
        <v/>
      </c>
      <c r="R113" s="44">
        <f>IF($A113="","",IF(COUNT($I113,$J113,$K113)&lt;3,"",IFERROR(MIN($I113,$J113,$K113),"")))</f>
        <v/>
      </c>
      <c r="S113" s="44">
        <f>IF($A113="","",IF(COUNT($I113,$J113,$K113)&lt;3,"",IFERROR(MAX($I113,$J113,$K113)-MIN($I113,$J113,$K113),"")))</f>
        <v/>
      </c>
      <c r="T113" s="44">
        <f>IF($A113="","",IFERROR(INDEX('Tire Inventory'!$I$5:$I$1004,MATCH($E113,'Tire Inventory'!$A$5:$A$1004,0)),""))</f>
        <v/>
      </c>
      <c r="U113" s="44">
        <f>IF($A113="","",IF(OR($L113="",$T113=""),"",IFERROR($L113-$T113,"")))</f>
        <v/>
      </c>
      <c r="V113" s="27">
        <f>IF($A113="","",IF($R113="","No Data",IF($R113&lt;='Settings'!$B$6,"Critical",IF($R113&lt;='Settings'!$B$5,"Low","OK"))))</f>
        <v/>
      </c>
      <c r="W113" s="27">
        <f>IF($A113="","",IF($S113="","No Data",IF($S113&gt;='Settings'!$B$7,"Uneven","OK")))</f>
        <v/>
      </c>
      <c r="X113" s="27">
        <f>IF($A113="","",IF(OR($L113="",$T113=""),"No Data",IF($L113&lt;$T113-'Settings'!$B$8,"Low",IF($L113&gt;$T113+'Settings'!$B$8,"High","OK"))))</f>
        <v/>
      </c>
      <c r="Y113" s="27">
        <f>IF(COUNTA($A113:$O113)=0,"",IF(OR($A113="",$B113="",$C113="",$D113="",$E113="",$F113="",$I113="",$J113="",$K113=""),"Missing Required Input",IF(COUNTIF($A$5:$A$1004,$A113)&gt;1,"Duplicate Inspection ID",IF(COUNTIF('Tire Inventory'!$A$5:$A$1004,$E113)=0,"Unknown Tire ID",IF(OR($I113&lt;0,$I113&gt;32,$J113&lt;0,$J113&gt;32,$K113&lt;0,$K113&gt;32),"Check Tread Reading",IF(OR($D113&lt;0,$D113&gt;2000000),"Check Odometer",IF(AND($L113&lt;&gt;"",OR($L113&lt;0,$L113&gt;150)),"Check PSI","OK"))))))</f>
        <v/>
      </c>
    </row>
    <row r="114">
      <c r="A114" s="23" t="n"/>
      <c r="B114" s="42" t="n"/>
      <c r="C114" s="23" t="n"/>
      <c r="D114" s="25" t="n"/>
      <c r="E114" s="23" t="n"/>
      <c r="F114" s="23" t="n"/>
      <c r="G114" s="23" t="n"/>
      <c r="H114" s="23" t="n"/>
      <c r="I114" s="43" t="n"/>
      <c r="J114" s="43" t="n"/>
      <c r="K114" s="43" t="n"/>
      <c r="L114" s="43" t="n"/>
      <c r="M114" s="23" t="n"/>
      <c r="N114" s="23" t="n"/>
      <c r="O114" s="23" t="n"/>
      <c r="P114" s="27">
        <f>IF($A114="","",IFERROR(INDEX('Settings'!$F$5:$F$21,MATCH($F114,'Settings'!$E$5:$E$21,0)),"Other"))</f>
        <v/>
      </c>
      <c r="Q114" s="44">
        <f>IF($A114="","",IF(COUNT($I114,$J114,$K114)&lt;3,"",IFERROR(AVERAGE($I114,$J114,$K114),"")))</f>
        <v/>
      </c>
      <c r="R114" s="44">
        <f>IF($A114="","",IF(COUNT($I114,$J114,$K114)&lt;3,"",IFERROR(MIN($I114,$J114,$K114),"")))</f>
        <v/>
      </c>
      <c r="S114" s="44">
        <f>IF($A114="","",IF(COUNT($I114,$J114,$K114)&lt;3,"",IFERROR(MAX($I114,$J114,$K114)-MIN($I114,$J114,$K114),"")))</f>
        <v/>
      </c>
      <c r="T114" s="44">
        <f>IF($A114="","",IFERROR(INDEX('Tire Inventory'!$I$5:$I$1004,MATCH($E114,'Tire Inventory'!$A$5:$A$1004,0)),""))</f>
        <v/>
      </c>
      <c r="U114" s="44">
        <f>IF($A114="","",IF(OR($L114="",$T114=""),"",IFERROR($L114-$T114,"")))</f>
        <v/>
      </c>
      <c r="V114" s="27">
        <f>IF($A114="","",IF($R114="","No Data",IF($R114&lt;='Settings'!$B$6,"Critical",IF($R114&lt;='Settings'!$B$5,"Low","OK"))))</f>
        <v/>
      </c>
      <c r="W114" s="27">
        <f>IF($A114="","",IF($S114="","No Data",IF($S114&gt;='Settings'!$B$7,"Uneven","OK")))</f>
        <v/>
      </c>
      <c r="X114" s="27">
        <f>IF($A114="","",IF(OR($L114="",$T114=""),"No Data",IF($L114&lt;$T114-'Settings'!$B$8,"Low",IF($L114&gt;$T114+'Settings'!$B$8,"High","OK"))))</f>
        <v/>
      </c>
      <c r="Y114" s="27">
        <f>IF(COUNTA($A114:$O114)=0,"",IF(OR($A114="",$B114="",$C114="",$D114="",$E114="",$F114="",$I114="",$J114="",$K114=""),"Missing Required Input",IF(COUNTIF($A$5:$A$1004,$A114)&gt;1,"Duplicate Inspection ID",IF(COUNTIF('Tire Inventory'!$A$5:$A$1004,$E114)=0,"Unknown Tire ID",IF(OR($I114&lt;0,$I114&gt;32,$J114&lt;0,$J114&gt;32,$K114&lt;0,$K114&gt;32),"Check Tread Reading",IF(OR($D114&lt;0,$D114&gt;2000000),"Check Odometer",IF(AND($L114&lt;&gt;"",OR($L114&lt;0,$L114&gt;150)),"Check PSI","OK"))))))</f>
        <v/>
      </c>
    </row>
    <row r="115">
      <c r="A115" s="23" t="n"/>
      <c r="B115" s="42" t="n"/>
      <c r="C115" s="23" t="n"/>
      <c r="D115" s="25" t="n"/>
      <c r="E115" s="23" t="n"/>
      <c r="F115" s="23" t="n"/>
      <c r="G115" s="23" t="n"/>
      <c r="H115" s="23" t="n"/>
      <c r="I115" s="43" t="n"/>
      <c r="J115" s="43" t="n"/>
      <c r="K115" s="43" t="n"/>
      <c r="L115" s="43" t="n"/>
      <c r="M115" s="23" t="n"/>
      <c r="N115" s="23" t="n"/>
      <c r="O115" s="23" t="n"/>
      <c r="P115" s="27">
        <f>IF($A115="","",IFERROR(INDEX('Settings'!$F$5:$F$21,MATCH($F115,'Settings'!$E$5:$E$21,0)),"Other"))</f>
        <v/>
      </c>
      <c r="Q115" s="44">
        <f>IF($A115="","",IF(COUNT($I115,$J115,$K115)&lt;3,"",IFERROR(AVERAGE($I115,$J115,$K115),"")))</f>
        <v/>
      </c>
      <c r="R115" s="44">
        <f>IF($A115="","",IF(COUNT($I115,$J115,$K115)&lt;3,"",IFERROR(MIN($I115,$J115,$K115),"")))</f>
        <v/>
      </c>
      <c r="S115" s="44">
        <f>IF($A115="","",IF(COUNT($I115,$J115,$K115)&lt;3,"",IFERROR(MAX($I115,$J115,$K115)-MIN($I115,$J115,$K115),"")))</f>
        <v/>
      </c>
      <c r="T115" s="44">
        <f>IF($A115="","",IFERROR(INDEX('Tire Inventory'!$I$5:$I$1004,MATCH($E115,'Tire Inventory'!$A$5:$A$1004,0)),""))</f>
        <v/>
      </c>
      <c r="U115" s="44">
        <f>IF($A115="","",IF(OR($L115="",$T115=""),"",IFERROR($L115-$T115,"")))</f>
        <v/>
      </c>
      <c r="V115" s="27">
        <f>IF($A115="","",IF($R115="","No Data",IF($R115&lt;='Settings'!$B$6,"Critical",IF($R115&lt;='Settings'!$B$5,"Low","OK"))))</f>
        <v/>
      </c>
      <c r="W115" s="27">
        <f>IF($A115="","",IF($S115="","No Data",IF($S115&gt;='Settings'!$B$7,"Uneven","OK")))</f>
        <v/>
      </c>
      <c r="X115" s="27">
        <f>IF($A115="","",IF(OR($L115="",$T115=""),"No Data",IF($L115&lt;$T115-'Settings'!$B$8,"Low",IF($L115&gt;$T115+'Settings'!$B$8,"High","OK"))))</f>
        <v/>
      </c>
      <c r="Y115" s="27">
        <f>IF(COUNTA($A115:$O115)=0,"",IF(OR($A115="",$B115="",$C115="",$D115="",$E115="",$F115="",$I115="",$J115="",$K115=""),"Missing Required Input",IF(COUNTIF($A$5:$A$1004,$A115)&gt;1,"Duplicate Inspection ID",IF(COUNTIF('Tire Inventory'!$A$5:$A$1004,$E115)=0,"Unknown Tire ID",IF(OR($I115&lt;0,$I115&gt;32,$J115&lt;0,$J115&gt;32,$K115&lt;0,$K115&gt;32),"Check Tread Reading",IF(OR($D115&lt;0,$D115&gt;2000000),"Check Odometer",IF(AND($L115&lt;&gt;"",OR($L115&lt;0,$L115&gt;150)),"Check PSI","OK"))))))</f>
        <v/>
      </c>
    </row>
    <row r="116">
      <c r="A116" s="23" t="n"/>
      <c r="B116" s="42" t="n"/>
      <c r="C116" s="23" t="n"/>
      <c r="D116" s="25" t="n"/>
      <c r="E116" s="23" t="n"/>
      <c r="F116" s="23" t="n"/>
      <c r="G116" s="23" t="n"/>
      <c r="H116" s="23" t="n"/>
      <c r="I116" s="43" t="n"/>
      <c r="J116" s="43" t="n"/>
      <c r="K116" s="43" t="n"/>
      <c r="L116" s="43" t="n"/>
      <c r="M116" s="23" t="n"/>
      <c r="N116" s="23" t="n"/>
      <c r="O116" s="23" t="n"/>
      <c r="P116" s="27">
        <f>IF($A116="","",IFERROR(INDEX('Settings'!$F$5:$F$21,MATCH($F116,'Settings'!$E$5:$E$21,0)),"Other"))</f>
        <v/>
      </c>
      <c r="Q116" s="44">
        <f>IF($A116="","",IF(COUNT($I116,$J116,$K116)&lt;3,"",IFERROR(AVERAGE($I116,$J116,$K116),"")))</f>
        <v/>
      </c>
      <c r="R116" s="44">
        <f>IF($A116="","",IF(COUNT($I116,$J116,$K116)&lt;3,"",IFERROR(MIN($I116,$J116,$K116),"")))</f>
        <v/>
      </c>
      <c r="S116" s="44">
        <f>IF($A116="","",IF(COUNT($I116,$J116,$K116)&lt;3,"",IFERROR(MAX($I116,$J116,$K116)-MIN($I116,$J116,$K116),"")))</f>
        <v/>
      </c>
      <c r="T116" s="44">
        <f>IF($A116="","",IFERROR(INDEX('Tire Inventory'!$I$5:$I$1004,MATCH($E116,'Tire Inventory'!$A$5:$A$1004,0)),""))</f>
        <v/>
      </c>
      <c r="U116" s="44">
        <f>IF($A116="","",IF(OR($L116="",$T116=""),"",IFERROR($L116-$T116,"")))</f>
        <v/>
      </c>
      <c r="V116" s="27">
        <f>IF($A116="","",IF($R116="","No Data",IF($R116&lt;='Settings'!$B$6,"Critical",IF($R116&lt;='Settings'!$B$5,"Low","OK"))))</f>
        <v/>
      </c>
      <c r="W116" s="27">
        <f>IF($A116="","",IF($S116="","No Data",IF($S116&gt;='Settings'!$B$7,"Uneven","OK")))</f>
        <v/>
      </c>
      <c r="X116" s="27">
        <f>IF($A116="","",IF(OR($L116="",$T116=""),"No Data",IF($L116&lt;$T116-'Settings'!$B$8,"Low",IF($L116&gt;$T116+'Settings'!$B$8,"High","OK"))))</f>
        <v/>
      </c>
      <c r="Y116" s="27">
        <f>IF(COUNTA($A116:$O116)=0,"",IF(OR($A116="",$B116="",$C116="",$D116="",$E116="",$F116="",$I116="",$J116="",$K116=""),"Missing Required Input",IF(COUNTIF($A$5:$A$1004,$A116)&gt;1,"Duplicate Inspection ID",IF(COUNTIF('Tire Inventory'!$A$5:$A$1004,$E116)=0,"Unknown Tire ID",IF(OR($I116&lt;0,$I116&gt;32,$J116&lt;0,$J116&gt;32,$K116&lt;0,$K116&gt;32),"Check Tread Reading",IF(OR($D116&lt;0,$D116&gt;2000000),"Check Odometer",IF(AND($L116&lt;&gt;"",OR($L116&lt;0,$L116&gt;150)),"Check PSI","OK"))))))</f>
        <v/>
      </c>
    </row>
    <row r="117">
      <c r="A117" s="23" t="n"/>
      <c r="B117" s="42" t="n"/>
      <c r="C117" s="23" t="n"/>
      <c r="D117" s="25" t="n"/>
      <c r="E117" s="23" t="n"/>
      <c r="F117" s="23" t="n"/>
      <c r="G117" s="23" t="n"/>
      <c r="H117" s="23" t="n"/>
      <c r="I117" s="43" t="n"/>
      <c r="J117" s="43" t="n"/>
      <c r="K117" s="43" t="n"/>
      <c r="L117" s="43" t="n"/>
      <c r="M117" s="23" t="n"/>
      <c r="N117" s="23" t="n"/>
      <c r="O117" s="23" t="n"/>
      <c r="P117" s="27">
        <f>IF($A117="","",IFERROR(INDEX('Settings'!$F$5:$F$21,MATCH($F117,'Settings'!$E$5:$E$21,0)),"Other"))</f>
        <v/>
      </c>
      <c r="Q117" s="44">
        <f>IF($A117="","",IF(COUNT($I117,$J117,$K117)&lt;3,"",IFERROR(AVERAGE($I117,$J117,$K117),"")))</f>
        <v/>
      </c>
      <c r="R117" s="44">
        <f>IF($A117="","",IF(COUNT($I117,$J117,$K117)&lt;3,"",IFERROR(MIN($I117,$J117,$K117),"")))</f>
        <v/>
      </c>
      <c r="S117" s="44">
        <f>IF($A117="","",IF(COUNT($I117,$J117,$K117)&lt;3,"",IFERROR(MAX($I117,$J117,$K117)-MIN($I117,$J117,$K117),"")))</f>
        <v/>
      </c>
      <c r="T117" s="44">
        <f>IF($A117="","",IFERROR(INDEX('Tire Inventory'!$I$5:$I$1004,MATCH($E117,'Tire Inventory'!$A$5:$A$1004,0)),""))</f>
        <v/>
      </c>
      <c r="U117" s="44">
        <f>IF($A117="","",IF(OR($L117="",$T117=""),"",IFERROR($L117-$T117,"")))</f>
        <v/>
      </c>
      <c r="V117" s="27">
        <f>IF($A117="","",IF($R117="","No Data",IF($R117&lt;='Settings'!$B$6,"Critical",IF($R117&lt;='Settings'!$B$5,"Low","OK"))))</f>
        <v/>
      </c>
      <c r="W117" s="27">
        <f>IF($A117="","",IF($S117="","No Data",IF($S117&gt;='Settings'!$B$7,"Uneven","OK")))</f>
        <v/>
      </c>
      <c r="X117" s="27">
        <f>IF($A117="","",IF(OR($L117="",$T117=""),"No Data",IF($L117&lt;$T117-'Settings'!$B$8,"Low",IF($L117&gt;$T117+'Settings'!$B$8,"High","OK"))))</f>
        <v/>
      </c>
      <c r="Y117" s="27">
        <f>IF(COUNTA($A117:$O117)=0,"",IF(OR($A117="",$B117="",$C117="",$D117="",$E117="",$F117="",$I117="",$J117="",$K117=""),"Missing Required Input",IF(COUNTIF($A$5:$A$1004,$A117)&gt;1,"Duplicate Inspection ID",IF(COUNTIF('Tire Inventory'!$A$5:$A$1004,$E117)=0,"Unknown Tire ID",IF(OR($I117&lt;0,$I117&gt;32,$J117&lt;0,$J117&gt;32,$K117&lt;0,$K117&gt;32),"Check Tread Reading",IF(OR($D117&lt;0,$D117&gt;2000000),"Check Odometer",IF(AND($L117&lt;&gt;"",OR($L117&lt;0,$L117&gt;150)),"Check PSI","OK"))))))</f>
        <v/>
      </c>
    </row>
    <row r="118">
      <c r="A118" s="23" t="n"/>
      <c r="B118" s="42" t="n"/>
      <c r="C118" s="23" t="n"/>
      <c r="D118" s="25" t="n"/>
      <c r="E118" s="23" t="n"/>
      <c r="F118" s="23" t="n"/>
      <c r="G118" s="23" t="n"/>
      <c r="H118" s="23" t="n"/>
      <c r="I118" s="43" t="n"/>
      <c r="J118" s="43" t="n"/>
      <c r="K118" s="43" t="n"/>
      <c r="L118" s="43" t="n"/>
      <c r="M118" s="23" t="n"/>
      <c r="N118" s="23" t="n"/>
      <c r="O118" s="23" t="n"/>
      <c r="P118" s="27">
        <f>IF($A118="","",IFERROR(INDEX('Settings'!$F$5:$F$21,MATCH($F118,'Settings'!$E$5:$E$21,0)),"Other"))</f>
        <v/>
      </c>
      <c r="Q118" s="44">
        <f>IF($A118="","",IF(COUNT($I118,$J118,$K118)&lt;3,"",IFERROR(AVERAGE($I118,$J118,$K118),"")))</f>
        <v/>
      </c>
      <c r="R118" s="44">
        <f>IF($A118="","",IF(COUNT($I118,$J118,$K118)&lt;3,"",IFERROR(MIN($I118,$J118,$K118),"")))</f>
        <v/>
      </c>
      <c r="S118" s="44">
        <f>IF($A118="","",IF(COUNT($I118,$J118,$K118)&lt;3,"",IFERROR(MAX($I118,$J118,$K118)-MIN($I118,$J118,$K118),"")))</f>
        <v/>
      </c>
      <c r="T118" s="44">
        <f>IF($A118="","",IFERROR(INDEX('Tire Inventory'!$I$5:$I$1004,MATCH($E118,'Tire Inventory'!$A$5:$A$1004,0)),""))</f>
        <v/>
      </c>
      <c r="U118" s="44">
        <f>IF($A118="","",IF(OR($L118="",$T118=""),"",IFERROR($L118-$T118,"")))</f>
        <v/>
      </c>
      <c r="V118" s="27">
        <f>IF($A118="","",IF($R118="","No Data",IF($R118&lt;='Settings'!$B$6,"Critical",IF($R118&lt;='Settings'!$B$5,"Low","OK"))))</f>
        <v/>
      </c>
      <c r="W118" s="27">
        <f>IF($A118="","",IF($S118="","No Data",IF($S118&gt;='Settings'!$B$7,"Uneven","OK")))</f>
        <v/>
      </c>
      <c r="X118" s="27">
        <f>IF($A118="","",IF(OR($L118="",$T118=""),"No Data",IF($L118&lt;$T118-'Settings'!$B$8,"Low",IF($L118&gt;$T118+'Settings'!$B$8,"High","OK"))))</f>
        <v/>
      </c>
      <c r="Y118" s="27">
        <f>IF(COUNTA($A118:$O118)=0,"",IF(OR($A118="",$B118="",$C118="",$D118="",$E118="",$F118="",$I118="",$J118="",$K118=""),"Missing Required Input",IF(COUNTIF($A$5:$A$1004,$A118)&gt;1,"Duplicate Inspection ID",IF(COUNTIF('Tire Inventory'!$A$5:$A$1004,$E118)=0,"Unknown Tire ID",IF(OR($I118&lt;0,$I118&gt;32,$J118&lt;0,$J118&gt;32,$K118&lt;0,$K118&gt;32),"Check Tread Reading",IF(OR($D118&lt;0,$D118&gt;2000000),"Check Odometer",IF(AND($L118&lt;&gt;"",OR($L118&lt;0,$L118&gt;150)),"Check PSI","OK"))))))</f>
        <v/>
      </c>
    </row>
    <row r="119">
      <c r="A119" s="23" t="n"/>
      <c r="B119" s="42" t="n"/>
      <c r="C119" s="23" t="n"/>
      <c r="D119" s="25" t="n"/>
      <c r="E119" s="23" t="n"/>
      <c r="F119" s="23" t="n"/>
      <c r="G119" s="23" t="n"/>
      <c r="H119" s="23" t="n"/>
      <c r="I119" s="43" t="n"/>
      <c r="J119" s="43" t="n"/>
      <c r="K119" s="43" t="n"/>
      <c r="L119" s="43" t="n"/>
      <c r="M119" s="23" t="n"/>
      <c r="N119" s="23" t="n"/>
      <c r="O119" s="23" t="n"/>
      <c r="P119" s="27">
        <f>IF($A119="","",IFERROR(INDEX('Settings'!$F$5:$F$21,MATCH($F119,'Settings'!$E$5:$E$21,0)),"Other"))</f>
        <v/>
      </c>
      <c r="Q119" s="44">
        <f>IF($A119="","",IF(COUNT($I119,$J119,$K119)&lt;3,"",IFERROR(AVERAGE($I119,$J119,$K119),"")))</f>
        <v/>
      </c>
      <c r="R119" s="44">
        <f>IF($A119="","",IF(COUNT($I119,$J119,$K119)&lt;3,"",IFERROR(MIN($I119,$J119,$K119),"")))</f>
        <v/>
      </c>
      <c r="S119" s="44">
        <f>IF($A119="","",IF(COUNT($I119,$J119,$K119)&lt;3,"",IFERROR(MAX($I119,$J119,$K119)-MIN($I119,$J119,$K119),"")))</f>
        <v/>
      </c>
      <c r="T119" s="44">
        <f>IF($A119="","",IFERROR(INDEX('Tire Inventory'!$I$5:$I$1004,MATCH($E119,'Tire Inventory'!$A$5:$A$1004,0)),""))</f>
        <v/>
      </c>
      <c r="U119" s="44">
        <f>IF($A119="","",IF(OR($L119="",$T119=""),"",IFERROR($L119-$T119,"")))</f>
        <v/>
      </c>
      <c r="V119" s="27">
        <f>IF($A119="","",IF($R119="","No Data",IF($R119&lt;='Settings'!$B$6,"Critical",IF($R119&lt;='Settings'!$B$5,"Low","OK"))))</f>
        <v/>
      </c>
      <c r="W119" s="27">
        <f>IF($A119="","",IF($S119="","No Data",IF($S119&gt;='Settings'!$B$7,"Uneven","OK")))</f>
        <v/>
      </c>
      <c r="X119" s="27">
        <f>IF($A119="","",IF(OR($L119="",$T119=""),"No Data",IF($L119&lt;$T119-'Settings'!$B$8,"Low",IF($L119&gt;$T119+'Settings'!$B$8,"High","OK"))))</f>
        <v/>
      </c>
      <c r="Y119" s="27">
        <f>IF(COUNTA($A119:$O119)=0,"",IF(OR($A119="",$B119="",$C119="",$D119="",$E119="",$F119="",$I119="",$J119="",$K119=""),"Missing Required Input",IF(COUNTIF($A$5:$A$1004,$A119)&gt;1,"Duplicate Inspection ID",IF(COUNTIF('Tire Inventory'!$A$5:$A$1004,$E119)=0,"Unknown Tire ID",IF(OR($I119&lt;0,$I119&gt;32,$J119&lt;0,$J119&gt;32,$K119&lt;0,$K119&gt;32),"Check Tread Reading",IF(OR($D119&lt;0,$D119&gt;2000000),"Check Odometer",IF(AND($L119&lt;&gt;"",OR($L119&lt;0,$L119&gt;150)),"Check PSI","OK"))))))</f>
        <v/>
      </c>
    </row>
    <row r="120">
      <c r="A120" s="23" t="n"/>
      <c r="B120" s="42" t="n"/>
      <c r="C120" s="23" t="n"/>
      <c r="D120" s="25" t="n"/>
      <c r="E120" s="23" t="n"/>
      <c r="F120" s="23" t="n"/>
      <c r="G120" s="23" t="n"/>
      <c r="H120" s="23" t="n"/>
      <c r="I120" s="43" t="n"/>
      <c r="J120" s="43" t="n"/>
      <c r="K120" s="43" t="n"/>
      <c r="L120" s="43" t="n"/>
      <c r="M120" s="23" t="n"/>
      <c r="N120" s="23" t="n"/>
      <c r="O120" s="23" t="n"/>
      <c r="P120" s="27">
        <f>IF($A120="","",IFERROR(INDEX('Settings'!$F$5:$F$21,MATCH($F120,'Settings'!$E$5:$E$21,0)),"Other"))</f>
        <v/>
      </c>
      <c r="Q120" s="44">
        <f>IF($A120="","",IF(COUNT($I120,$J120,$K120)&lt;3,"",IFERROR(AVERAGE($I120,$J120,$K120),"")))</f>
        <v/>
      </c>
      <c r="R120" s="44">
        <f>IF($A120="","",IF(COUNT($I120,$J120,$K120)&lt;3,"",IFERROR(MIN($I120,$J120,$K120),"")))</f>
        <v/>
      </c>
      <c r="S120" s="44">
        <f>IF($A120="","",IF(COUNT($I120,$J120,$K120)&lt;3,"",IFERROR(MAX($I120,$J120,$K120)-MIN($I120,$J120,$K120),"")))</f>
        <v/>
      </c>
      <c r="T120" s="44">
        <f>IF($A120="","",IFERROR(INDEX('Tire Inventory'!$I$5:$I$1004,MATCH($E120,'Tire Inventory'!$A$5:$A$1004,0)),""))</f>
        <v/>
      </c>
      <c r="U120" s="44">
        <f>IF($A120="","",IF(OR($L120="",$T120=""),"",IFERROR($L120-$T120,"")))</f>
        <v/>
      </c>
      <c r="V120" s="27">
        <f>IF($A120="","",IF($R120="","No Data",IF($R120&lt;='Settings'!$B$6,"Critical",IF($R120&lt;='Settings'!$B$5,"Low","OK"))))</f>
        <v/>
      </c>
      <c r="W120" s="27">
        <f>IF($A120="","",IF($S120="","No Data",IF($S120&gt;='Settings'!$B$7,"Uneven","OK")))</f>
        <v/>
      </c>
      <c r="X120" s="27">
        <f>IF($A120="","",IF(OR($L120="",$T120=""),"No Data",IF($L120&lt;$T120-'Settings'!$B$8,"Low",IF($L120&gt;$T120+'Settings'!$B$8,"High","OK"))))</f>
        <v/>
      </c>
      <c r="Y120" s="27">
        <f>IF(COUNTA($A120:$O120)=0,"",IF(OR($A120="",$B120="",$C120="",$D120="",$E120="",$F120="",$I120="",$J120="",$K120=""),"Missing Required Input",IF(COUNTIF($A$5:$A$1004,$A120)&gt;1,"Duplicate Inspection ID",IF(COUNTIF('Tire Inventory'!$A$5:$A$1004,$E120)=0,"Unknown Tire ID",IF(OR($I120&lt;0,$I120&gt;32,$J120&lt;0,$J120&gt;32,$K120&lt;0,$K120&gt;32),"Check Tread Reading",IF(OR($D120&lt;0,$D120&gt;2000000),"Check Odometer",IF(AND($L120&lt;&gt;"",OR($L120&lt;0,$L120&gt;150)),"Check PSI","OK"))))))</f>
        <v/>
      </c>
    </row>
    <row r="121">
      <c r="A121" s="23" t="n"/>
      <c r="B121" s="42" t="n"/>
      <c r="C121" s="23" t="n"/>
      <c r="D121" s="25" t="n"/>
      <c r="E121" s="23" t="n"/>
      <c r="F121" s="23" t="n"/>
      <c r="G121" s="23" t="n"/>
      <c r="H121" s="23" t="n"/>
      <c r="I121" s="43" t="n"/>
      <c r="J121" s="43" t="n"/>
      <c r="K121" s="43" t="n"/>
      <c r="L121" s="43" t="n"/>
      <c r="M121" s="23" t="n"/>
      <c r="N121" s="23" t="n"/>
      <c r="O121" s="23" t="n"/>
      <c r="P121" s="27">
        <f>IF($A121="","",IFERROR(INDEX('Settings'!$F$5:$F$21,MATCH($F121,'Settings'!$E$5:$E$21,0)),"Other"))</f>
        <v/>
      </c>
      <c r="Q121" s="44">
        <f>IF($A121="","",IF(COUNT($I121,$J121,$K121)&lt;3,"",IFERROR(AVERAGE($I121,$J121,$K121),"")))</f>
        <v/>
      </c>
      <c r="R121" s="44">
        <f>IF($A121="","",IF(COUNT($I121,$J121,$K121)&lt;3,"",IFERROR(MIN($I121,$J121,$K121),"")))</f>
        <v/>
      </c>
      <c r="S121" s="44">
        <f>IF($A121="","",IF(COUNT($I121,$J121,$K121)&lt;3,"",IFERROR(MAX($I121,$J121,$K121)-MIN($I121,$J121,$K121),"")))</f>
        <v/>
      </c>
      <c r="T121" s="44">
        <f>IF($A121="","",IFERROR(INDEX('Tire Inventory'!$I$5:$I$1004,MATCH($E121,'Tire Inventory'!$A$5:$A$1004,0)),""))</f>
        <v/>
      </c>
      <c r="U121" s="44">
        <f>IF($A121="","",IF(OR($L121="",$T121=""),"",IFERROR($L121-$T121,"")))</f>
        <v/>
      </c>
      <c r="V121" s="27">
        <f>IF($A121="","",IF($R121="","No Data",IF($R121&lt;='Settings'!$B$6,"Critical",IF($R121&lt;='Settings'!$B$5,"Low","OK"))))</f>
        <v/>
      </c>
      <c r="W121" s="27">
        <f>IF($A121="","",IF($S121="","No Data",IF($S121&gt;='Settings'!$B$7,"Uneven","OK")))</f>
        <v/>
      </c>
      <c r="X121" s="27">
        <f>IF($A121="","",IF(OR($L121="",$T121=""),"No Data",IF($L121&lt;$T121-'Settings'!$B$8,"Low",IF($L121&gt;$T121+'Settings'!$B$8,"High","OK"))))</f>
        <v/>
      </c>
      <c r="Y121" s="27">
        <f>IF(COUNTA($A121:$O121)=0,"",IF(OR($A121="",$B121="",$C121="",$D121="",$E121="",$F121="",$I121="",$J121="",$K121=""),"Missing Required Input",IF(COUNTIF($A$5:$A$1004,$A121)&gt;1,"Duplicate Inspection ID",IF(COUNTIF('Tire Inventory'!$A$5:$A$1004,$E121)=0,"Unknown Tire ID",IF(OR($I121&lt;0,$I121&gt;32,$J121&lt;0,$J121&gt;32,$K121&lt;0,$K121&gt;32),"Check Tread Reading",IF(OR($D121&lt;0,$D121&gt;2000000),"Check Odometer",IF(AND($L121&lt;&gt;"",OR($L121&lt;0,$L121&gt;150)),"Check PSI","OK"))))))</f>
        <v/>
      </c>
    </row>
    <row r="122">
      <c r="A122" s="23" t="n"/>
      <c r="B122" s="42" t="n"/>
      <c r="C122" s="23" t="n"/>
      <c r="D122" s="25" t="n"/>
      <c r="E122" s="23" t="n"/>
      <c r="F122" s="23" t="n"/>
      <c r="G122" s="23" t="n"/>
      <c r="H122" s="23" t="n"/>
      <c r="I122" s="43" t="n"/>
      <c r="J122" s="43" t="n"/>
      <c r="K122" s="43" t="n"/>
      <c r="L122" s="43" t="n"/>
      <c r="M122" s="23" t="n"/>
      <c r="N122" s="23" t="n"/>
      <c r="O122" s="23" t="n"/>
      <c r="P122" s="27">
        <f>IF($A122="","",IFERROR(INDEX('Settings'!$F$5:$F$21,MATCH($F122,'Settings'!$E$5:$E$21,0)),"Other"))</f>
        <v/>
      </c>
      <c r="Q122" s="44">
        <f>IF($A122="","",IF(COUNT($I122,$J122,$K122)&lt;3,"",IFERROR(AVERAGE($I122,$J122,$K122),"")))</f>
        <v/>
      </c>
      <c r="R122" s="44">
        <f>IF($A122="","",IF(COUNT($I122,$J122,$K122)&lt;3,"",IFERROR(MIN($I122,$J122,$K122),"")))</f>
        <v/>
      </c>
      <c r="S122" s="44">
        <f>IF($A122="","",IF(COUNT($I122,$J122,$K122)&lt;3,"",IFERROR(MAX($I122,$J122,$K122)-MIN($I122,$J122,$K122),"")))</f>
        <v/>
      </c>
      <c r="T122" s="44">
        <f>IF($A122="","",IFERROR(INDEX('Tire Inventory'!$I$5:$I$1004,MATCH($E122,'Tire Inventory'!$A$5:$A$1004,0)),""))</f>
        <v/>
      </c>
      <c r="U122" s="44">
        <f>IF($A122="","",IF(OR($L122="",$T122=""),"",IFERROR($L122-$T122,"")))</f>
        <v/>
      </c>
      <c r="V122" s="27">
        <f>IF($A122="","",IF($R122="","No Data",IF($R122&lt;='Settings'!$B$6,"Critical",IF($R122&lt;='Settings'!$B$5,"Low","OK"))))</f>
        <v/>
      </c>
      <c r="W122" s="27">
        <f>IF($A122="","",IF($S122="","No Data",IF($S122&gt;='Settings'!$B$7,"Uneven","OK")))</f>
        <v/>
      </c>
      <c r="X122" s="27">
        <f>IF($A122="","",IF(OR($L122="",$T122=""),"No Data",IF($L122&lt;$T122-'Settings'!$B$8,"Low",IF($L122&gt;$T122+'Settings'!$B$8,"High","OK"))))</f>
        <v/>
      </c>
      <c r="Y122" s="27">
        <f>IF(COUNTA($A122:$O122)=0,"",IF(OR($A122="",$B122="",$C122="",$D122="",$E122="",$F122="",$I122="",$J122="",$K122=""),"Missing Required Input",IF(COUNTIF($A$5:$A$1004,$A122)&gt;1,"Duplicate Inspection ID",IF(COUNTIF('Tire Inventory'!$A$5:$A$1004,$E122)=0,"Unknown Tire ID",IF(OR($I122&lt;0,$I122&gt;32,$J122&lt;0,$J122&gt;32,$K122&lt;0,$K122&gt;32),"Check Tread Reading",IF(OR($D122&lt;0,$D122&gt;2000000),"Check Odometer",IF(AND($L122&lt;&gt;"",OR($L122&lt;0,$L122&gt;150)),"Check PSI","OK"))))))</f>
        <v/>
      </c>
    </row>
    <row r="123">
      <c r="A123" s="23" t="n"/>
      <c r="B123" s="42" t="n"/>
      <c r="C123" s="23" t="n"/>
      <c r="D123" s="25" t="n"/>
      <c r="E123" s="23" t="n"/>
      <c r="F123" s="23" t="n"/>
      <c r="G123" s="23" t="n"/>
      <c r="H123" s="23" t="n"/>
      <c r="I123" s="43" t="n"/>
      <c r="J123" s="43" t="n"/>
      <c r="K123" s="43" t="n"/>
      <c r="L123" s="43" t="n"/>
      <c r="M123" s="23" t="n"/>
      <c r="N123" s="23" t="n"/>
      <c r="O123" s="23" t="n"/>
      <c r="P123" s="27">
        <f>IF($A123="","",IFERROR(INDEX('Settings'!$F$5:$F$21,MATCH($F123,'Settings'!$E$5:$E$21,0)),"Other"))</f>
        <v/>
      </c>
      <c r="Q123" s="44">
        <f>IF($A123="","",IF(COUNT($I123,$J123,$K123)&lt;3,"",IFERROR(AVERAGE($I123,$J123,$K123),"")))</f>
        <v/>
      </c>
      <c r="R123" s="44">
        <f>IF($A123="","",IF(COUNT($I123,$J123,$K123)&lt;3,"",IFERROR(MIN($I123,$J123,$K123),"")))</f>
        <v/>
      </c>
      <c r="S123" s="44">
        <f>IF($A123="","",IF(COUNT($I123,$J123,$K123)&lt;3,"",IFERROR(MAX($I123,$J123,$K123)-MIN($I123,$J123,$K123),"")))</f>
        <v/>
      </c>
      <c r="T123" s="44">
        <f>IF($A123="","",IFERROR(INDEX('Tire Inventory'!$I$5:$I$1004,MATCH($E123,'Tire Inventory'!$A$5:$A$1004,0)),""))</f>
        <v/>
      </c>
      <c r="U123" s="44">
        <f>IF($A123="","",IF(OR($L123="",$T123=""),"",IFERROR($L123-$T123,"")))</f>
        <v/>
      </c>
      <c r="V123" s="27">
        <f>IF($A123="","",IF($R123="","No Data",IF($R123&lt;='Settings'!$B$6,"Critical",IF($R123&lt;='Settings'!$B$5,"Low","OK"))))</f>
        <v/>
      </c>
      <c r="W123" s="27">
        <f>IF($A123="","",IF($S123="","No Data",IF($S123&gt;='Settings'!$B$7,"Uneven","OK")))</f>
        <v/>
      </c>
      <c r="X123" s="27">
        <f>IF($A123="","",IF(OR($L123="",$T123=""),"No Data",IF($L123&lt;$T123-'Settings'!$B$8,"Low",IF($L123&gt;$T123+'Settings'!$B$8,"High","OK"))))</f>
        <v/>
      </c>
      <c r="Y123" s="27">
        <f>IF(COUNTA($A123:$O123)=0,"",IF(OR($A123="",$B123="",$C123="",$D123="",$E123="",$F123="",$I123="",$J123="",$K123=""),"Missing Required Input",IF(COUNTIF($A$5:$A$1004,$A123)&gt;1,"Duplicate Inspection ID",IF(COUNTIF('Tire Inventory'!$A$5:$A$1004,$E123)=0,"Unknown Tire ID",IF(OR($I123&lt;0,$I123&gt;32,$J123&lt;0,$J123&gt;32,$K123&lt;0,$K123&gt;32),"Check Tread Reading",IF(OR($D123&lt;0,$D123&gt;2000000),"Check Odometer",IF(AND($L123&lt;&gt;"",OR($L123&lt;0,$L123&gt;150)),"Check PSI","OK"))))))</f>
        <v/>
      </c>
    </row>
    <row r="124">
      <c r="A124" s="23" t="n"/>
      <c r="B124" s="42" t="n"/>
      <c r="C124" s="23" t="n"/>
      <c r="D124" s="25" t="n"/>
      <c r="E124" s="23" t="n"/>
      <c r="F124" s="23" t="n"/>
      <c r="G124" s="23" t="n"/>
      <c r="H124" s="23" t="n"/>
      <c r="I124" s="43" t="n"/>
      <c r="J124" s="43" t="n"/>
      <c r="K124" s="43" t="n"/>
      <c r="L124" s="43" t="n"/>
      <c r="M124" s="23" t="n"/>
      <c r="N124" s="23" t="n"/>
      <c r="O124" s="23" t="n"/>
      <c r="P124" s="27">
        <f>IF($A124="","",IFERROR(INDEX('Settings'!$F$5:$F$21,MATCH($F124,'Settings'!$E$5:$E$21,0)),"Other"))</f>
        <v/>
      </c>
      <c r="Q124" s="44">
        <f>IF($A124="","",IF(COUNT($I124,$J124,$K124)&lt;3,"",IFERROR(AVERAGE($I124,$J124,$K124),"")))</f>
        <v/>
      </c>
      <c r="R124" s="44">
        <f>IF($A124="","",IF(COUNT($I124,$J124,$K124)&lt;3,"",IFERROR(MIN($I124,$J124,$K124),"")))</f>
        <v/>
      </c>
      <c r="S124" s="44">
        <f>IF($A124="","",IF(COUNT($I124,$J124,$K124)&lt;3,"",IFERROR(MAX($I124,$J124,$K124)-MIN($I124,$J124,$K124),"")))</f>
        <v/>
      </c>
      <c r="T124" s="44">
        <f>IF($A124="","",IFERROR(INDEX('Tire Inventory'!$I$5:$I$1004,MATCH($E124,'Tire Inventory'!$A$5:$A$1004,0)),""))</f>
        <v/>
      </c>
      <c r="U124" s="44">
        <f>IF($A124="","",IF(OR($L124="",$T124=""),"",IFERROR($L124-$T124,"")))</f>
        <v/>
      </c>
      <c r="V124" s="27">
        <f>IF($A124="","",IF($R124="","No Data",IF($R124&lt;='Settings'!$B$6,"Critical",IF($R124&lt;='Settings'!$B$5,"Low","OK"))))</f>
        <v/>
      </c>
      <c r="W124" s="27">
        <f>IF($A124="","",IF($S124="","No Data",IF($S124&gt;='Settings'!$B$7,"Uneven","OK")))</f>
        <v/>
      </c>
      <c r="X124" s="27">
        <f>IF($A124="","",IF(OR($L124="",$T124=""),"No Data",IF($L124&lt;$T124-'Settings'!$B$8,"Low",IF($L124&gt;$T124+'Settings'!$B$8,"High","OK"))))</f>
        <v/>
      </c>
      <c r="Y124" s="27">
        <f>IF(COUNTA($A124:$O124)=0,"",IF(OR($A124="",$B124="",$C124="",$D124="",$E124="",$F124="",$I124="",$J124="",$K124=""),"Missing Required Input",IF(COUNTIF($A$5:$A$1004,$A124)&gt;1,"Duplicate Inspection ID",IF(COUNTIF('Tire Inventory'!$A$5:$A$1004,$E124)=0,"Unknown Tire ID",IF(OR($I124&lt;0,$I124&gt;32,$J124&lt;0,$J124&gt;32,$K124&lt;0,$K124&gt;32),"Check Tread Reading",IF(OR($D124&lt;0,$D124&gt;2000000),"Check Odometer",IF(AND($L124&lt;&gt;"",OR($L124&lt;0,$L124&gt;150)),"Check PSI","OK"))))))</f>
        <v/>
      </c>
    </row>
    <row r="125">
      <c r="A125" s="23" t="n"/>
      <c r="B125" s="42" t="n"/>
      <c r="C125" s="23" t="n"/>
      <c r="D125" s="25" t="n"/>
      <c r="E125" s="23" t="n"/>
      <c r="F125" s="23" t="n"/>
      <c r="G125" s="23" t="n"/>
      <c r="H125" s="23" t="n"/>
      <c r="I125" s="43" t="n"/>
      <c r="J125" s="43" t="n"/>
      <c r="K125" s="43" t="n"/>
      <c r="L125" s="43" t="n"/>
      <c r="M125" s="23" t="n"/>
      <c r="N125" s="23" t="n"/>
      <c r="O125" s="23" t="n"/>
      <c r="P125" s="27">
        <f>IF($A125="","",IFERROR(INDEX('Settings'!$F$5:$F$21,MATCH($F125,'Settings'!$E$5:$E$21,0)),"Other"))</f>
        <v/>
      </c>
      <c r="Q125" s="44">
        <f>IF($A125="","",IF(COUNT($I125,$J125,$K125)&lt;3,"",IFERROR(AVERAGE($I125,$J125,$K125),"")))</f>
        <v/>
      </c>
      <c r="R125" s="44">
        <f>IF($A125="","",IF(COUNT($I125,$J125,$K125)&lt;3,"",IFERROR(MIN($I125,$J125,$K125),"")))</f>
        <v/>
      </c>
      <c r="S125" s="44">
        <f>IF($A125="","",IF(COUNT($I125,$J125,$K125)&lt;3,"",IFERROR(MAX($I125,$J125,$K125)-MIN($I125,$J125,$K125),"")))</f>
        <v/>
      </c>
      <c r="T125" s="44">
        <f>IF($A125="","",IFERROR(INDEX('Tire Inventory'!$I$5:$I$1004,MATCH($E125,'Tire Inventory'!$A$5:$A$1004,0)),""))</f>
        <v/>
      </c>
      <c r="U125" s="44">
        <f>IF($A125="","",IF(OR($L125="",$T125=""),"",IFERROR($L125-$T125,"")))</f>
        <v/>
      </c>
      <c r="V125" s="27">
        <f>IF($A125="","",IF($R125="","No Data",IF($R125&lt;='Settings'!$B$6,"Critical",IF($R125&lt;='Settings'!$B$5,"Low","OK"))))</f>
        <v/>
      </c>
      <c r="W125" s="27">
        <f>IF($A125="","",IF($S125="","No Data",IF($S125&gt;='Settings'!$B$7,"Uneven","OK")))</f>
        <v/>
      </c>
      <c r="X125" s="27">
        <f>IF($A125="","",IF(OR($L125="",$T125=""),"No Data",IF($L125&lt;$T125-'Settings'!$B$8,"Low",IF($L125&gt;$T125+'Settings'!$B$8,"High","OK"))))</f>
        <v/>
      </c>
      <c r="Y125" s="27">
        <f>IF(COUNTA($A125:$O125)=0,"",IF(OR($A125="",$B125="",$C125="",$D125="",$E125="",$F125="",$I125="",$J125="",$K125=""),"Missing Required Input",IF(COUNTIF($A$5:$A$1004,$A125)&gt;1,"Duplicate Inspection ID",IF(COUNTIF('Tire Inventory'!$A$5:$A$1004,$E125)=0,"Unknown Tire ID",IF(OR($I125&lt;0,$I125&gt;32,$J125&lt;0,$J125&gt;32,$K125&lt;0,$K125&gt;32),"Check Tread Reading",IF(OR($D125&lt;0,$D125&gt;2000000),"Check Odometer",IF(AND($L125&lt;&gt;"",OR($L125&lt;0,$L125&gt;150)),"Check PSI","OK"))))))</f>
        <v/>
      </c>
    </row>
    <row r="126">
      <c r="A126" s="23" t="n"/>
      <c r="B126" s="42" t="n"/>
      <c r="C126" s="23" t="n"/>
      <c r="D126" s="25" t="n"/>
      <c r="E126" s="23" t="n"/>
      <c r="F126" s="23" t="n"/>
      <c r="G126" s="23" t="n"/>
      <c r="H126" s="23" t="n"/>
      <c r="I126" s="43" t="n"/>
      <c r="J126" s="43" t="n"/>
      <c r="K126" s="43" t="n"/>
      <c r="L126" s="43" t="n"/>
      <c r="M126" s="23" t="n"/>
      <c r="N126" s="23" t="n"/>
      <c r="O126" s="23" t="n"/>
      <c r="P126" s="27">
        <f>IF($A126="","",IFERROR(INDEX('Settings'!$F$5:$F$21,MATCH($F126,'Settings'!$E$5:$E$21,0)),"Other"))</f>
        <v/>
      </c>
      <c r="Q126" s="44">
        <f>IF($A126="","",IF(COUNT($I126,$J126,$K126)&lt;3,"",IFERROR(AVERAGE($I126,$J126,$K126),"")))</f>
        <v/>
      </c>
      <c r="R126" s="44">
        <f>IF($A126="","",IF(COUNT($I126,$J126,$K126)&lt;3,"",IFERROR(MIN($I126,$J126,$K126),"")))</f>
        <v/>
      </c>
      <c r="S126" s="44">
        <f>IF($A126="","",IF(COUNT($I126,$J126,$K126)&lt;3,"",IFERROR(MAX($I126,$J126,$K126)-MIN($I126,$J126,$K126),"")))</f>
        <v/>
      </c>
      <c r="T126" s="44">
        <f>IF($A126="","",IFERROR(INDEX('Tire Inventory'!$I$5:$I$1004,MATCH($E126,'Tire Inventory'!$A$5:$A$1004,0)),""))</f>
        <v/>
      </c>
      <c r="U126" s="44">
        <f>IF($A126="","",IF(OR($L126="",$T126=""),"",IFERROR($L126-$T126,"")))</f>
        <v/>
      </c>
      <c r="V126" s="27">
        <f>IF($A126="","",IF($R126="","No Data",IF($R126&lt;='Settings'!$B$6,"Critical",IF($R126&lt;='Settings'!$B$5,"Low","OK"))))</f>
        <v/>
      </c>
      <c r="W126" s="27">
        <f>IF($A126="","",IF($S126="","No Data",IF($S126&gt;='Settings'!$B$7,"Uneven","OK")))</f>
        <v/>
      </c>
      <c r="X126" s="27">
        <f>IF($A126="","",IF(OR($L126="",$T126=""),"No Data",IF($L126&lt;$T126-'Settings'!$B$8,"Low",IF($L126&gt;$T126+'Settings'!$B$8,"High","OK"))))</f>
        <v/>
      </c>
      <c r="Y126" s="27">
        <f>IF(COUNTA($A126:$O126)=0,"",IF(OR($A126="",$B126="",$C126="",$D126="",$E126="",$F126="",$I126="",$J126="",$K126=""),"Missing Required Input",IF(COUNTIF($A$5:$A$1004,$A126)&gt;1,"Duplicate Inspection ID",IF(COUNTIF('Tire Inventory'!$A$5:$A$1004,$E126)=0,"Unknown Tire ID",IF(OR($I126&lt;0,$I126&gt;32,$J126&lt;0,$J126&gt;32,$K126&lt;0,$K126&gt;32),"Check Tread Reading",IF(OR($D126&lt;0,$D126&gt;2000000),"Check Odometer",IF(AND($L126&lt;&gt;"",OR($L126&lt;0,$L126&gt;150)),"Check PSI","OK"))))))</f>
        <v/>
      </c>
    </row>
    <row r="127">
      <c r="A127" s="23" t="n"/>
      <c r="B127" s="42" t="n"/>
      <c r="C127" s="23" t="n"/>
      <c r="D127" s="25" t="n"/>
      <c r="E127" s="23" t="n"/>
      <c r="F127" s="23" t="n"/>
      <c r="G127" s="23" t="n"/>
      <c r="H127" s="23" t="n"/>
      <c r="I127" s="43" t="n"/>
      <c r="J127" s="43" t="n"/>
      <c r="K127" s="43" t="n"/>
      <c r="L127" s="43" t="n"/>
      <c r="M127" s="23" t="n"/>
      <c r="N127" s="23" t="n"/>
      <c r="O127" s="23" t="n"/>
      <c r="P127" s="27">
        <f>IF($A127="","",IFERROR(INDEX('Settings'!$F$5:$F$21,MATCH($F127,'Settings'!$E$5:$E$21,0)),"Other"))</f>
        <v/>
      </c>
      <c r="Q127" s="44">
        <f>IF($A127="","",IF(COUNT($I127,$J127,$K127)&lt;3,"",IFERROR(AVERAGE($I127,$J127,$K127),"")))</f>
        <v/>
      </c>
      <c r="R127" s="44">
        <f>IF($A127="","",IF(COUNT($I127,$J127,$K127)&lt;3,"",IFERROR(MIN($I127,$J127,$K127),"")))</f>
        <v/>
      </c>
      <c r="S127" s="44">
        <f>IF($A127="","",IF(COUNT($I127,$J127,$K127)&lt;3,"",IFERROR(MAX($I127,$J127,$K127)-MIN($I127,$J127,$K127),"")))</f>
        <v/>
      </c>
      <c r="T127" s="44">
        <f>IF($A127="","",IFERROR(INDEX('Tire Inventory'!$I$5:$I$1004,MATCH($E127,'Tire Inventory'!$A$5:$A$1004,0)),""))</f>
        <v/>
      </c>
      <c r="U127" s="44">
        <f>IF($A127="","",IF(OR($L127="",$T127=""),"",IFERROR($L127-$T127,"")))</f>
        <v/>
      </c>
      <c r="V127" s="27">
        <f>IF($A127="","",IF($R127="","No Data",IF($R127&lt;='Settings'!$B$6,"Critical",IF($R127&lt;='Settings'!$B$5,"Low","OK"))))</f>
        <v/>
      </c>
      <c r="W127" s="27">
        <f>IF($A127="","",IF($S127="","No Data",IF($S127&gt;='Settings'!$B$7,"Uneven","OK")))</f>
        <v/>
      </c>
      <c r="X127" s="27">
        <f>IF($A127="","",IF(OR($L127="",$T127=""),"No Data",IF($L127&lt;$T127-'Settings'!$B$8,"Low",IF($L127&gt;$T127+'Settings'!$B$8,"High","OK"))))</f>
        <v/>
      </c>
      <c r="Y127" s="27">
        <f>IF(COUNTA($A127:$O127)=0,"",IF(OR($A127="",$B127="",$C127="",$D127="",$E127="",$F127="",$I127="",$J127="",$K127=""),"Missing Required Input",IF(COUNTIF($A$5:$A$1004,$A127)&gt;1,"Duplicate Inspection ID",IF(COUNTIF('Tire Inventory'!$A$5:$A$1004,$E127)=0,"Unknown Tire ID",IF(OR($I127&lt;0,$I127&gt;32,$J127&lt;0,$J127&gt;32,$K127&lt;0,$K127&gt;32),"Check Tread Reading",IF(OR($D127&lt;0,$D127&gt;2000000),"Check Odometer",IF(AND($L127&lt;&gt;"",OR($L127&lt;0,$L127&gt;150)),"Check PSI","OK"))))))</f>
        <v/>
      </c>
    </row>
    <row r="128">
      <c r="A128" s="23" t="n"/>
      <c r="B128" s="42" t="n"/>
      <c r="C128" s="23" t="n"/>
      <c r="D128" s="25" t="n"/>
      <c r="E128" s="23" t="n"/>
      <c r="F128" s="23" t="n"/>
      <c r="G128" s="23" t="n"/>
      <c r="H128" s="23" t="n"/>
      <c r="I128" s="43" t="n"/>
      <c r="J128" s="43" t="n"/>
      <c r="K128" s="43" t="n"/>
      <c r="L128" s="43" t="n"/>
      <c r="M128" s="23" t="n"/>
      <c r="N128" s="23" t="n"/>
      <c r="O128" s="23" t="n"/>
      <c r="P128" s="27">
        <f>IF($A128="","",IFERROR(INDEX('Settings'!$F$5:$F$21,MATCH($F128,'Settings'!$E$5:$E$21,0)),"Other"))</f>
        <v/>
      </c>
      <c r="Q128" s="44">
        <f>IF($A128="","",IF(COUNT($I128,$J128,$K128)&lt;3,"",IFERROR(AVERAGE($I128,$J128,$K128),"")))</f>
        <v/>
      </c>
      <c r="R128" s="44">
        <f>IF($A128="","",IF(COUNT($I128,$J128,$K128)&lt;3,"",IFERROR(MIN($I128,$J128,$K128),"")))</f>
        <v/>
      </c>
      <c r="S128" s="44">
        <f>IF($A128="","",IF(COUNT($I128,$J128,$K128)&lt;3,"",IFERROR(MAX($I128,$J128,$K128)-MIN($I128,$J128,$K128),"")))</f>
        <v/>
      </c>
      <c r="T128" s="44">
        <f>IF($A128="","",IFERROR(INDEX('Tire Inventory'!$I$5:$I$1004,MATCH($E128,'Tire Inventory'!$A$5:$A$1004,0)),""))</f>
        <v/>
      </c>
      <c r="U128" s="44">
        <f>IF($A128="","",IF(OR($L128="",$T128=""),"",IFERROR($L128-$T128,"")))</f>
        <v/>
      </c>
      <c r="V128" s="27">
        <f>IF($A128="","",IF($R128="","No Data",IF($R128&lt;='Settings'!$B$6,"Critical",IF($R128&lt;='Settings'!$B$5,"Low","OK"))))</f>
        <v/>
      </c>
      <c r="W128" s="27">
        <f>IF($A128="","",IF($S128="","No Data",IF($S128&gt;='Settings'!$B$7,"Uneven","OK")))</f>
        <v/>
      </c>
      <c r="X128" s="27">
        <f>IF($A128="","",IF(OR($L128="",$T128=""),"No Data",IF($L128&lt;$T128-'Settings'!$B$8,"Low",IF($L128&gt;$T128+'Settings'!$B$8,"High","OK"))))</f>
        <v/>
      </c>
      <c r="Y128" s="27">
        <f>IF(COUNTA($A128:$O128)=0,"",IF(OR($A128="",$B128="",$C128="",$D128="",$E128="",$F128="",$I128="",$J128="",$K128=""),"Missing Required Input",IF(COUNTIF($A$5:$A$1004,$A128)&gt;1,"Duplicate Inspection ID",IF(COUNTIF('Tire Inventory'!$A$5:$A$1004,$E128)=0,"Unknown Tire ID",IF(OR($I128&lt;0,$I128&gt;32,$J128&lt;0,$J128&gt;32,$K128&lt;0,$K128&gt;32),"Check Tread Reading",IF(OR($D128&lt;0,$D128&gt;2000000),"Check Odometer",IF(AND($L128&lt;&gt;"",OR($L128&lt;0,$L128&gt;150)),"Check PSI","OK"))))))</f>
        <v/>
      </c>
    </row>
    <row r="129">
      <c r="A129" s="23" t="n"/>
      <c r="B129" s="42" t="n"/>
      <c r="C129" s="23" t="n"/>
      <c r="D129" s="25" t="n"/>
      <c r="E129" s="23" t="n"/>
      <c r="F129" s="23" t="n"/>
      <c r="G129" s="23" t="n"/>
      <c r="H129" s="23" t="n"/>
      <c r="I129" s="43" t="n"/>
      <c r="J129" s="43" t="n"/>
      <c r="K129" s="43" t="n"/>
      <c r="L129" s="43" t="n"/>
      <c r="M129" s="23" t="n"/>
      <c r="N129" s="23" t="n"/>
      <c r="O129" s="23" t="n"/>
      <c r="P129" s="27">
        <f>IF($A129="","",IFERROR(INDEX('Settings'!$F$5:$F$21,MATCH($F129,'Settings'!$E$5:$E$21,0)),"Other"))</f>
        <v/>
      </c>
      <c r="Q129" s="44">
        <f>IF($A129="","",IF(COUNT($I129,$J129,$K129)&lt;3,"",IFERROR(AVERAGE($I129,$J129,$K129),"")))</f>
        <v/>
      </c>
      <c r="R129" s="44">
        <f>IF($A129="","",IF(COUNT($I129,$J129,$K129)&lt;3,"",IFERROR(MIN($I129,$J129,$K129),"")))</f>
        <v/>
      </c>
      <c r="S129" s="44">
        <f>IF($A129="","",IF(COUNT($I129,$J129,$K129)&lt;3,"",IFERROR(MAX($I129,$J129,$K129)-MIN($I129,$J129,$K129),"")))</f>
        <v/>
      </c>
      <c r="T129" s="44">
        <f>IF($A129="","",IFERROR(INDEX('Tire Inventory'!$I$5:$I$1004,MATCH($E129,'Tire Inventory'!$A$5:$A$1004,0)),""))</f>
        <v/>
      </c>
      <c r="U129" s="44">
        <f>IF($A129="","",IF(OR($L129="",$T129=""),"",IFERROR($L129-$T129,"")))</f>
        <v/>
      </c>
      <c r="V129" s="27">
        <f>IF($A129="","",IF($R129="","No Data",IF($R129&lt;='Settings'!$B$6,"Critical",IF($R129&lt;='Settings'!$B$5,"Low","OK"))))</f>
        <v/>
      </c>
      <c r="W129" s="27">
        <f>IF($A129="","",IF($S129="","No Data",IF($S129&gt;='Settings'!$B$7,"Uneven","OK")))</f>
        <v/>
      </c>
      <c r="X129" s="27">
        <f>IF($A129="","",IF(OR($L129="",$T129=""),"No Data",IF($L129&lt;$T129-'Settings'!$B$8,"Low",IF($L129&gt;$T129+'Settings'!$B$8,"High","OK"))))</f>
        <v/>
      </c>
      <c r="Y129" s="27">
        <f>IF(COUNTA($A129:$O129)=0,"",IF(OR($A129="",$B129="",$C129="",$D129="",$E129="",$F129="",$I129="",$J129="",$K129=""),"Missing Required Input",IF(COUNTIF($A$5:$A$1004,$A129)&gt;1,"Duplicate Inspection ID",IF(COUNTIF('Tire Inventory'!$A$5:$A$1004,$E129)=0,"Unknown Tire ID",IF(OR($I129&lt;0,$I129&gt;32,$J129&lt;0,$J129&gt;32,$K129&lt;0,$K129&gt;32),"Check Tread Reading",IF(OR($D129&lt;0,$D129&gt;2000000),"Check Odometer",IF(AND($L129&lt;&gt;"",OR($L129&lt;0,$L129&gt;150)),"Check PSI","OK"))))))</f>
        <v/>
      </c>
    </row>
    <row r="130">
      <c r="A130" s="23" t="n"/>
      <c r="B130" s="42" t="n"/>
      <c r="C130" s="23" t="n"/>
      <c r="D130" s="25" t="n"/>
      <c r="E130" s="23" t="n"/>
      <c r="F130" s="23" t="n"/>
      <c r="G130" s="23" t="n"/>
      <c r="H130" s="23" t="n"/>
      <c r="I130" s="43" t="n"/>
      <c r="J130" s="43" t="n"/>
      <c r="K130" s="43" t="n"/>
      <c r="L130" s="43" t="n"/>
      <c r="M130" s="23" t="n"/>
      <c r="N130" s="23" t="n"/>
      <c r="O130" s="23" t="n"/>
      <c r="P130" s="27">
        <f>IF($A130="","",IFERROR(INDEX('Settings'!$F$5:$F$21,MATCH($F130,'Settings'!$E$5:$E$21,0)),"Other"))</f>
        <v/>
      </c>
      <c r="Q130" s="44">
        <f>IF($A130="","",IF(COUNT($I130,$J130,$K130)&lt;3,"",IFERROR(AVERAGE($I130,$J130,$K130),"")))</f>
        <v/>
      </c>
      <c r="R130" s="44">
        <f>IF($A130="","",IF(COUNT($I130,$J130,$K130)&lt;3,"",IFERROR(MIN($I130,$J130,$K130),"")))</f>
        <v/>
      </c>
      <c r="S130" s="44">
        <f>IF($A130="","",IF(COUNT($I130,$J130,$K130)&lt;3,"",IFERROR(MAX($I130,$J130,$K130)-MIN($I130,$J130,$K130),"")))</f>
        <v/>
      </c>
      <c r="T130" s="44">
        <f>IF($A130="","",IFERROR(INDEX('Tire Inventory'!$I$5:$I$1004,MATCH($E130,'Tire Inventory'!$A$5:$A$1004,0)),""))</f>
        <v/>
      </c>
      <c r="U130" s="44">
        <f>IF($A130="","",IF(OR($L130="",$T130=""),"",IFERROR($L130-$T130,"")))</f>
        <v/>
      </c>
      <c r="V130" s="27">
        <f>IF($A130="","",IF($R130="","No Data",IF($R130&lt;='Settings'!$B$6,"Critical",IF($R130&lt;='Settings'!$B$5,"Low","OK"))))</f>
        <v/>
      </c>
      <c r="W130" s="27">
        <f>IF($A130="","",IF($S130="","No Data",IF($S130&gt;='Settings'!$B$7,"Uneven","OK")))</f>
        <v/>
      </c>
      <c r="X130" s="27">
        <f>IF($A130="","",IF(OR($L130="",$T130=""),"No Data",IF($L130&lt;$T130-'Settings'!$B$8,"Low",IF($L130&gt;$T130+'Settings'!$B$8,"High","OK"))))</f>
        <v/>
      </c>
      <c r="Y130" s="27">
        <f>IF(COUNTA($A130:$O130)=0,"",IF(OR($A130="",$B130="",$C130="",$D130="",$E130="",$F130="",$I130="",$J130="",$K130=""),"Missing Required Input",IF(COUNTIF($A$5:$A$1004,$A130)&gt;1,"Duplicate Inspection ID",IF(COUNTIF('Tire Inventory'!$A$5:$A$1004,$E130)=0,"Unknown Tire ID",IF(OR($I130&lt;0,$I130&gt;32,$J130&lt;0,$J130&gt;32,$K130&lt;0,$K130&gt;32),"Check Tread Reading",IF(OR($D130&lt;0,$D130&gt;2000000),"Check Odometer",IF(AND($L130&lt;&gt;"",OR($L130&lt;0,$L130&gt;150)),"Check PSI","OK"))))))</f>
        <v/>
      </c>
    </row>
    <row r="131">
      <c r="A131" s="23" t="n"/>
      <c r="B131" s="42" t="n"/>
      <c r="C131" s="23" t="n"/>
      <c r="D131" s="25" t="n"/>
      <c r="E131" s="23" t="n"/>
      <c r="F131" s="23" t="n"/>
      <c r="G131" s="23" t="n"/>
      <c r="H131" s="23" t="n"/>
      <c r="I131" s="43" t="n"/>
      <c r="J131" s="43" t="n"/>
      <c r="K131" s="43" t="n"/>
      <c r="L131" s="43" t="n"/>
      <c r="M131" s="23" t="n"/>
      <c r="N131" s="23" t="n"/>
      <c r="O131" s="23" t="n"/>
      <c r="P131" s="27">
        <f>IF($A131="","",IFERROR(INDEX('Settings'!$F$5:$F$21,MATCH($F131,'Settings'!$E$5:$E$21,0)),"Other"))</f>
        <v/>
      </c>
      <c r="Q131" s="44">
        <f>IF($A131="","",IF(COUNT($I131,$J131,$K131)&lt;3,"",IFERROR(AVERAGE($I131,$J131,$K131),"")))</f>
        <v/>
      </c>
      <c r="R131" s="44">
        <f>IF($A131="","",IF(COUNT($I131,$J131,$K131)&lt;3,"",IFERROR(MIN($I131,$J131,$K131),"")))</f>
        <v/>
      </c>
      <c r="S131" s="44">
        <f>IF($A131="","",IF(COUNT($I131,$J131,$K131)&lt;3,"",IFERROR(MAX($I131,$J131,$K131)-MIN($I131,$J131,$K131),"")))</f>
        <v/>
      </c>
      <c r="T131" s="44">
        <f>IF($A131="","",IFERROR(INDEX('Tire Inventory'!$I$5:$I$1004,MATCH($E131,'Tire Inventory'!$A$5:$A$1004,0)),""))</f>
        <v/>
      </c>
      <c r="U131" s="44">
        <f>IF($A131="","",IF(OR($L131="",$T131=""),"",IFERROR($L131-$T131,"")))</f>
        <v/>
      </c>
      <c r="V131" s="27">
        <f>IF($A131="","",IF($R131="","No Data",IF($R131&lt;='Settings'!$B$6,"Critical",IF($R131&lt;='Settings'!$B$5,"Low","OK"))))</f>
        <v/>
      </c>
      <c r="W131" s="27">
        <f>IF($A131="","",IF($S131="","No Data",IF($S131&gt;='Settings'!$B$7,"Uneven","OK")))</f>
        <v/>
      </c>
      <c r="X131" s="27">
        <f>IF($A131="","",IF(OR($L131="",$T131=""),"No Data",IF($L131&lt;$T131-'Settings'!$B$8,"Low",IF($L131&gt;$T131+'Settings'!$B$8,"High","OK"))))</f>
        <v/>
      </c>
      <c r="Y131" s="27">
        <f>IF(COUNTA($A131:$O131)=0,"",IF(OR($A131="",$B131="",$C131="",$D131="",$E131="",$F131="",$I131="",$J131="",$K131=""),"Missing Required Input",IF(COUNTIF($A$5:$A$1004,$A131)&gt;1,"Duplicate Inspection ID",IF(COUNTIF('Tire Inventory'!$A$5:$A$1004,$E131)=0,"Unknown Tire ID",IF(OR($I131&lt;0,$I131&gt;32,$J131&lt;0,$J131&gt;32,$K131&lt;0,$K131&gt;32),"Check Tread Reading",IF(OR($D131&lt;0,$D131&gt;2000000),"Check Odometer",IF(AND($L131&lt;&gt;"",OR($L131&lt;0,$L131&gt;150)),"Check PSI","OK"))))))</f>
        <v/>
      </c>
    </row>
    <row r="132">
      <c r="A132" s="23" t="n"/>
      <c r="B132" s="42" t="n"/>
      <c r="C132" s="23" t="n"/>
      <c r="D132" s="25" t="n"/>
      <c r="E132" s="23" t="n"/>
      <c r="F132" s="23" t="n"/>
      <c r="G132" s="23" t="n"/>
      <c r="H132" s="23" t="n"/>
      <c r="I132" s="43" t="n"/>
      <c r="J132" s="43" t="n"/>
      <c r="K132" s="43" t="n"/>
      <c r="L132" s="43" t="n"/>
      <c r="M132" s="23" t="n"/>
      <c r="N132" s="23" t="n"/>
      <c r="O132" s="23" t="n"/>
      <c r="P132" s="27">
        <f>IF($A132="","",IFERROR(INDEX('Settings'!$F$5:$F$21,MATCH($F132,'Settings'!$E$5:$E$21,0)),"Other"))</f>
        <v/>
      </c>
      <c r="Q132" s="44">
        <f>IF($A132="","",IF(COUNT($I132,$J132,$K132)&lt;3,"",IFERROR(AVERAGE($I132,$J132,$K132),"")))</f>
        <v/>
      </c>
      <c r="R132" s="44">
        <f>IF($A132="","",IF(COUNT($I132,$J132,$K132)&lt;3,"",IFERROR(MIN($I132,$J132,$K132),"")))</f>
        <v/>
      </c>
      <c r="S132" s="44">
        <f>IF($A132="","",IF(COUNT($I132,$J132,$K132)&lt;3,"",IFERROR(MAX($I132,$J132,$K132)-MIN($I132,$J132,$K132),"")))</f>
        <v/>
      </c>
      <c r="T132" s="44">
        <f>IF($A132="","",IFERROR(INDEX('Tire Inventory'!$I$5:$I$1004,MATCH($E132,'Tire Inventory'!$A$5:$A$1004,0)),""))</f>
        <v/>
      </c>
      <c r="U132" s="44">
        <f>IF($A132="","",IF(OR($L132="",$T132=""),"",IFERROR($L132-$T132,"")))</f>
        <v/>
      </c>
      <c r="V132" s="27">
        <f>IF($A132="","",IF($R132="","No Data",IF($R132&lt;='Settings'!$B$6,"Critical",IF($R132&lt;='Settings'!$B$5,"Low","OK"))))</f>
        <v/>
      </c>
      <c r="W132" s="27">
        <f>IF($A132="","",IF($S132="","No Data",IF($S132&gt;='Settings'!$B$7,"Uneven","OK")))</f>
        <v/>
      </c>
      <c r="X132" s="27">
        <f>IF($A132="","",IF(OR($L132="",$T132=""),"No Data",IF($L132&lt;$T132-'Settings'!$B$8,"Low",IF($L132&gt;$T132+'Settings'!$B$8,"High","OK"))))</f>
        <v/>
      </c>
      <c r="Y132" s="27">
        <f>IF(COUNTA($A132:$O132)=0,"",IF(OR($A132="",$B132="",$C132="",$D132="",$E132="",$F132="",$I132="",$J132="",$K132=""),"Missing Required Input",IF(COUNTIF($A$5:$A$1004,$A132)&gt;1,"Duplicate Inspection ID",IF(COUNTIF('Tire Inventory'!$A$5:$A$1004,$E132)=0,"Unknown Tire ID",IF(OR($I132&lt;0,$I132&gt;32,$J132&lt;0,$J132&gt;32,$K132&lt;0,$K132&gt;32),"Check Tread Reading",IF(OR($D132&lt;0,$D132&gt;2000000),"Check Odometer",IF(AND($L132&lt;&gt;"",OR($L132&lt;0,$L132&gt;150)),"Check PSI","OK"))))))</f>
        <v/>
      </c>
    </row>
    <row r="133">
      <c r="A133" s="23" t="n"/>
      <c r="B133" s="42" t="n"/>
      <c r="C133" s="23" t="n"/>
      <c r="D133" s="25" t="n"/>
      <c r="E133" s="23" t="n"/>
      <c r="F133" s="23" t="n"/>
      <c r="G133" s="23" t="n"/>
      <c r="H133" s="23" t="n"/>
      <c r="I133" s="43" t="n"/>
      <c r="J133" s="43" t="n"/>
      <c r="K133" s="43" t="n"/>
      <c r="L133" s="43" t="n"/>
      <c r="M133" s="23" t="n"/>
      <c r="N133" s="23" t="n"/>
      <c r="O133" s="23" t="n"/>
      <c r="P133" s="27">
        <f>IF($A133="","",IFERROR(INDEX('Settings'!$F$5:$F$21,MATCH($F133,'Settings'!$E$5:$E$21,0)),"Other"))</f>
        <v/>
      </c>
      <c r="Q133" s="44">
        <f>IF($A133="","",IF(COUNT($I133,$J133,$K133)&lt;3,"",IFERROR(AVERAGE($I133,$J133,$K133),"")))</f>
        <v/>
      </c>
      <c r="R133" s="44">
        <f>IF($A133="","",IF(COUNT($I133,$J133,$K133)&lt;3,"",IFERROR(MIN($I133,$J133,$K133),"")))</f>
        <v/>
      </c>
      <c r="S133" s="44">
        <f>IF($A133="","",IF(COUNT($I133,$J133,$K133)&lt;3,"",IFERROR(MAX($I133,$J133,$K133)-MIN($I133,$J133,$K133),"")))</f>
        <v/>
      </c>
      <c r="T133" s="44">
        <f>IF($A133="","",IFERROR(INDEX('Tire Inventory'!$I$5:$I$1004,MATCH($E133,'Tire Inventory'!$A$5:$A$1004,0)),""))</f>
        <v/>
      </c>
      <c r="U133" s="44">
        <f>IF($A133="","",IF(OR($L133="",$T133=""),"",IFERROR($L133-$T133,"")))</f>
        <v/>
      </c>
      <c r="V133" s="27">
        <f>IF($A133="","",IF($R133="","No Data",IF($R133&lt;='Settings'!$B$6,"Critical",IF($R133&lt;='Settings'!$B$5,"Low","OK"))))</f>
        <v/>
      </c>
      <c r="W133" s="27">
        <f>IF($A133="","",IF($S133="","No Data",IF($S133&gt;='Settings'!$B$7,"Uneven","OK")))</f>
        <v/>
      </c>
      <c r="X133" s="27">
        <f>IF($A133="","",IF(OR($L133="",$T133=""),"No Data",IF($L133&lt;$T133-'Settings'!$B$8,"Low",IF($L133&gt;$T133+'Settings'!$B$8,"High","OK"))))</f>
        <v/>
      </c>
      <c r="Y133" s="27">
        <f>IF(COUNTA($A133:$O133)=0,"",IF(OR($A133="",$B133="",$C133="",$D133="",$E133="",$F133="",$I133="",$J133="",$K133=""),"Missing Required Input",IF(COUNTIF($A$5:$A$1004,$A133)&gt;1,"Duplicate Inspection ID",IF(COUNTIF('Tire Inventory'!$A$5:$A$1004,$E133)=0,"Unknown Tire ID",IF(OR($I133&lt;0,$I133&gt;32,$J133&lt;0,$J133&gt;32,$K133&lt;0,$K133&gt;32),"Check Tread Reading",IF(OR($D133&lt;0,$D133&gt;2000000),"Check Odometer",IF(AND($L133&lt;&gt;"",OR($L133&lt;0,$L133&gt;150)),"Check PSI","OK"))))))</f>
        <v/>
      </c>
    </row>
    <row r="134">
      <c r="A134" s="23" t="n"/>
      <c r="B134" s="42" t="n"/>
      <c r="C134" s="23" t="n"/>
      <c r="D134" s="25" t="n"/>
      <c r="E134" s="23" t="n"/>
      <c r="F134" s="23" t="n"/>
      <c r="G134" s="23" t="n"/>
      <c r="H134" s="23" t="n"/>
      <c r="I134" s="43" t="n"/>
      <c r="J134" s="43" t="n"/>
      <c r="K134" s="43" t="n"/>
      <c r="L134" s="43" t="n"/>
      <c r="M134" s="23" t="n"/>
      <c r="N134" s="23" t="n"/>
      <c r="O134" s="23" t="n"/>
      <c r="P134" s="27">
        <f>IF($A134="","",IFERROR(INDEX('Settings'!$F$5:$F$21,MATCH($F134,'Settings'!$E$5:$E$21,0)),"Other"))</f>
        <v/>
      </c>
      <c r="Q134" s="44">
        <f>IF($A134="","",IF(COUNT($I134,$J134,$K134)&lt;3,"",IFERROR(AVERAGE($I134,$J134,$K134),"")))</f>
        <v/>
      </c>
      <c r="R134" s="44">
        <f>IF($A134="","",IF(COUNT($I134,$J134,$K134)&lt;3,"",IFERROR(MIN($I134,$J134,$K134),"")))</f>
        <v/>
      </c>
      <c r="S134" s="44">
        <f>IF($A134="","",IF(COUNT($I134,$J134,$K134)&lt;3,"",IFERROR(MAX($I134,$J134,$K134)-MIN($I134,$J134,$K134),"")))</f>
        <v/>
      </c>
      <c r="T134" s="44">
        <f>IF($A134="","",IFERROR(INDEX('Tire Inventory'!$I$5:$I$1004,MATCH($E134,'Tire Inventory'!$A$5:$A$1004,0)),""))</f>
        <v/>
      </c>
      <c r="U134" s="44">
        <f>IF($A134="","",IF(OR($L134="",$T134=""),"",IFERROR($L134-$T134,"")))</f>
        <v/>
      </c>
      <c r="V134" s="27">
        <f>IF($A134="","",IF($R134="","No Data",IF($R134&lt;='Settings'!$B$6,"Critical",IF($R134&lt;='Settings'!$B$5,"Low","OK"))))</f>
        <v/>
      </c>
      <c r="W134" s="27">
        <f>IF($A134="","",IF($S134="","No Data",IF($S134&gt;='Settings'!$B$7,"Uneven","OK")))</f>
        <v/>
      </c>
      <c r="X134" s="27">
        <f>IF($A134="","",IF(OR($L134="",$T134=""),"No Data",IF($L134&lt;$T134-'Settings'!$B$8,"Low",IF($L134&gt;$T134+'Settings'!$B$8,"High","OK"))))</f>
        <v/>
      </c>
      <c r="Y134" s="27">
        <f>IF(COUNTA($A134:$O134)=0,"",IF(OR($A134="",$B134="",$C134="",$D134="",$E134="",$F134="",$I134="",$J134="",$K134=""),"Missing Required Input",IF(COUNTIF($A$5:$A$1004,$A134)&gt;1,"Duplicate Inspection ID",IF(COUNTIF('Tire Inventory'!$A$5:$A$1004,$E134)=0,"Unknown Tire ID",IF(OR($I134&lt;0,$I134&gt;32,$J134&lt;0,$J134&gt;32,$K134&lt;0,$K134&gt;32),"Check Tread Reading",IF(OR($D134&lt;0,$D134&gt;2000000),"Check Odometer",IF(AND($L134&lt;&gt;"",OR($L134&lt;0,$L134&gt;150)),"Check PSI","OK"))))))</f>
        <v/>
      </c>
    </row>
    <row r="135">
      <c r="A135" s="23" t="n"/>
      <c r="B135" s="42" t="n"/>
      <c r="C135" s="23" t="n"/>
      <c r="D135" s="25" t="n"/>
      <c r="E135" s="23" t="n"/>
      <c r="F135" s="23" t="n"/>
      <c r="G135" s="23" t="n"/>
      <c r="H135" s="23" t="n"/>
      <c r="I135" s="43" t="n"/>
      <c r="J135" s="43" t="n"/>
      <c r="K135" s="43" t="n"/>
      <c r="L135" s="43" t="n"/>
      <c r="M135" s="23" t="n"/>
      <c r="N135" s="23" t="n"/>
      <c r="O135" s="23" t="n"/>
      <c r="P135" s="27">
        <f>IF($A135="","",IFERROR(INDEX('Settings'!$F$5:$F$21,MATCH($F135,'Settings'!$E$5:$E$21,0)),"Other"))</f>
        <v/>
      </c>
      <c r="Q135" s="44">
        <f>IF($A135="","",IF(COUNT($I135,$J135,$K135)&lt;3,"",IFERROR(AVERAGE($I135,$J135,$K135),"")))</f>
        <v/>
      </c>
      <c r="R135" s="44">
        <f>IF($A135="","",IF(COUNT($I135,$J135,$K135)&lt;3,"",IFERROR(MIN($I135,$J135,$K135),"")))</f>
        <v/>
      </c>
      <c r="S135" s="44">
        <f>IF($A135="","",IF(COUNT($I135,$J135,$K135)&lt;3,"",IFERROR(MAX($I135,$J135,$K135)-MIN($I135,$J135,$K135),"")))</f>
        <v/>
      </c>
      <c r="T135" s="44">
        <f>IF($A135="","",IFERROR(INDEX('Tire Inventory'!$I$5:$I$1004,MATCH($E135,'Tire Inventory'!$A$5:$A$1004,0)),""))</f>
        <v/>
      </c>
      <c r="U135" s="44">
        <f>IF($A135="","",IF(OR($L135="",$T135=""),"",IFERROR($L135-$T135,"")))</f>
        <v/>
      </c>
      <c r="V135" s="27">
        <f>IF($A135="","",IF($R135="","No Data",IF($R135&lt;='Settings'!$B$6,"Critical",IF($R135&lt;='Settings'!$B$5,"Low","OK"))))</f>
        <v/>
      </c>
      <c r="W135" s="27">
        <f>IF($A135="","",IF($S135="","No Data",IF($S135&gt;='Settings'!$B$7,"Uneven","OK")))</f>
        <v/>
      </c>
      <c r="X135" s="27">
        <f>IF($A135="","",IF(OR($L135="",$T135=""),"No Data",IF($L135&lt;$T135-'Settings'!$B$8,"Low",IF($L135&gt;$T135+'Settings'!$B$8,"High","OK"))))</f>
        <v/>
      </c>
      <c r="Y135" s="27">
        <f>IF(COUNTA($A135:$O135)=0,"",IF(OR($A135="",$B135="",$C135="",$D135="",$E135="",$F135="",$I135="",$J135="",$K135=""),"Missing Required Input",IF(COUNTIF($A$5:$A$1004,$A135)&gt;1,"Duplicate Inspection ID",IF(COUNTIF('Tire Inventory'!$A$5:$A$1004,$E135)=0,"Unknown Tire ID",IF(OR($I135&lt;0,$I135&gt;32,$J135&lt;0,$J135&gt;32,$K135&lt;0,$K135&gt;32),"Check Tread Reading",IF(OR($D135&lt;0,$D135&gt;2000000),"Check Odometer",IF(AND($L135&lt;&gt;"",OR($L135&lt;0,$L135&gt;150)),"Check PSI","OK"))))))</f>
        <v/>
      </c>
    </row>
    <row r="136">
      <c r="A136" s="23" t="n"/>
      <c r="B136" s="42" t="n"/>
      <c r="C136" s="23" t="n"/>
      <c r="D136" s="25" t="n"/>
      <c r="E136" s="23" t="n"/>
      <c r="F136" s="23" t="n"/>
      <c r="G136" s="23" t="n"/>
      <c r="H136" s="23" t="n"/>
      <c r="I136" s="43" t="n"/>
      <c r="J136" s="43" t="n"/>
      <c r="K136" s="43" t="n"/>
      <c r="L136" s="43" t="n"/>
      <c r="M136" s="23" t="n"/>
      <c r="N136" s="23" t="n"/>
      <c r="O136" s="23" t="n"/>
      <c r="P136" s="27">
        <f>IF($A136="","",IFERROR(INDEX('Settings'!$F$5:$F$21,MATCH($F136,'Settings'!$E$5:$E$21,0)),"Other"))</f>
        <v/>
      </c>
      <c r="Q136" s="44">
        <f>IF($A136="","",IF(COUNT($I136,$J136,$K136)&lt;3,"",IFERROR(AVERAGE($I136,$J136,$K136),"")))</f>
        <v/>
      </c>
      <c r="R136" s="44">
        <f>IF($A136="","",IF(COUNT($I136,$J136,$K136)&lt;3,"",IFERROR(MIN($I136,$J136,$K136),"")))</f>
        <v/>
      </c>
      <c r="S136" s="44">
        <f>IF($A136="","",IF(COUNT($I136,$J136,$K136)&lt;3,"",IFERROR(MAX($I136,$J136,$K136)-MIN($I136,$J136,$K136),"")))</f>
        <v/>
      </c>
      <c r="T136" s="44">
        <f>IF($A136="","",IFERROR(INDEX('Tire Inventory'!$I$5:$I$1004,MATCH($E136,'Tire Inventory'!$A$5:$A$1004,0)),""))</f>
        <v/>
      </c>
      <c r="U136" s="44">
        <f>IF($A136="","",IF(OR($L136="",$T136=""),"",IFERROR($L136-$T136,"")))</f>
        <v/>
      </c>
      <c r="V136" s="27">
        <f>IF($A136="","",IF($R136="","No Data",IF($R136&lt;='Settings'!$B$6,"Critical",IF($R136&lt;='Settings'!$B$5,"Low","OK"))))</f>
        <v/>
      </c>
      <c r="W136" s="27">
        <f>IF($A136="","",IF($S136="","No Data",IF($S136&gt;='Settings'!$B$7,"Uneven","OK")))</f>
        <v/>
      </c>
      <c r="X136" s="27">
        <f>IF($A136="","",IF(OR($L136="",$T136=""),"No Data",IF($L136&lt;$T136-'Settings'!$B$8,"Low",IF($L136&gt;$T136+'Settings'!$B$8,"High","OK"))))</f>
        <v/>
      </c>
      <c r="Y136" s="27">
        <f>IF(COUNTA($A136:$O136)=0,"",IF(OR($A136="",$B136="",$C136="",$D136="",$E136="",$F136="",$I136="",$J136="",$K136=""),"Missing Required Input",IF(COUNTIF($A$5:$A$1004,$A136)&gt;1,"Duplicate Inspection ID",IF(COUNTIF('Tire Inventory'!$A$5:$A$1004,$E136)=0,"Unknown Tire ID",IF(OR($I136&lt;0,$I136&gt;32,$J136&lt;0,$J136&gt;32,$K136&lt;0,$K136&gt;32),"Check Tread Reading",IF(OR($D136&lt;0,$D136&gt;2000000),"Check Odometer",IF(AND($L136&lt;&gt;"",OR($L136&lt;0,$L136&gt;150)),"Check PSI","OK"))))))</f>
        <v/>
      </c>
    </row>
    <row r="137">
      <c r="A137" s="23" t="n"/>
      <c r="B137" s="42" t="n"/>
      <c r="C137" s="23" t="n"/>
      <c r="D137" s="25" t="n"/>
      <c r="E137" s="23" t="n"/>
      <c r="F137" s="23" t="n"/>
      <c r="G137" s="23" t="n"/>
      <c r="H137" s="23" t="n"/>
      <c r="I137" s="43" t="n"/>
      <c r="J137" s="43" t="n"/>
      <c r="K137" s="43" t="n"/>
      <c r="L137" s="43" t="n"/>
      <c r="M137" s="23" t="n"/>
      <c r="N137" s="23" t="n"/>
      <c r="O137" s="23" t="n"/>
      <c r="P137" s="27">
        <f>IF($A137="","",IFERROR(INDEX('Settings'!$F$5:$F$21,MATCH($F137,'Settings'!$E$5:$E$21,0)),"Other"))</f>
        <v/>
      </c>
      <c r="Q137" s="44">
        <f>IF($A137="","",IF(COUNT($I137,$J137,$K137)&lt;3,"",IFERROR(AVERAGE($I137,$J137,$K137),"")))</f>
        <v/>
      </c>
      <c r="R137" s="44">
        <f>IF($A137="","",IF(COUNT($I137,$J137,$K137)&lt;3,"",IFERROR(MIN($I137,$J137,$K137),"")))</f>
        <v/>
      </c>
      <c r="S137" s="44">
        <f>IF($A137="","",IF(COUNT($I137,$J137,$K137)&lt;3,"",IFERROR(MAX($I137,$J137,$K137)-MIN($I137,$J137,$K137),"")))</f>
        <v/>
      </c>
      <c r="T137" s="44">
        <f>IF($A137="","",IFERROR(INDEX('Tire Inventory'!$I$5:$I$1004,MATCH($E137,'Tire Inventory'!$A$5:$A$1004,0)),""))</f>
        <v/>
      </c>
      <c r="U137" s="44">
        <f>IF($A137="","",IF(OR($L137="",$T137=""),"",IFERROR($L137-$T137,"")))</f>
        <v/>
      </c>
      <c r="V137" s="27">
        <f>IF($A137="","",IF($R137="","No Data",IF($R137&lt;='Settings'!$B$6,"Critical",IF($R137&lt;='Settings'!$B$5,"Low","OK"))))</f>
        <v/>
      </c>
      <c r="W137" s="27">
        <f>IF($A137="","",IF($S137="","No Data",IF($S137&gt;='Settings'!$B$7,"Uneven","OK")))</f>
        <v/>
      </c>
      <c r="X137" s="27">
        <f>IF($A137="","",IF(OR($L137="",$T137=""),"No Data",IF($L137&lt;$T137-'Settings'!$B$8,"Low",IF($L137&gt;$T137+'Settings'!$B$8,"High","OK"))))</f>
        <v/>
      </c>
      <c r="Y137" s="27">
        <f>IF(COUNTA($A137:$O137)=0,"",IF(OR($A137="",$B137="",$C137="",$D137="",$E137="",$F137="",$I137="",$J137="",$K137=""),"Missing Required Input",IF(COUNTIF($A$5:$A$1004,$A137)&gt;1,"Duplicate Inspection ID",IF(COUNTIF('Tire Inventory'!$A$5:$A$1004,$E137)=0,"Unknown Tire ID",IF(OR($I137&lt;0,$I137&gt;32,$J137&lt;0,$J137&gt;32,$K137&lt;0,$K137&gt;32),"Check Tread Reading",IF(OR($D137&lt;0,$D137&gt;2000000),"Check Odometer",IF(AND($L137&lt;&gt;"",OR($L137&lt;0,$L137&gt;150)),"Check PSI","OK"))))))</f>
        <v/>
      </c>
    </row>
    <row r="138">
      <c r="A138" s="23" t="n"/>
      <c r="B138" s="42" t="n"/>
      <c r="C138" s="23" t="n"/>
      <c r="D138" s="25" t="n"/>
      <c r="E138" s="23" t="n"/>
      <c r="F138" s="23" t="n"/>
      <c r="G138" s="23" t="n"/>
      <c r="H138" s="23" t="n"/>
      <c r="I138" s="43" t="n"/>
      <c r="J138" s="43" t="n"/>
      <c r="K138" s="43" t="n"/>
      <c r="L138" s="43" t="n"/>
      <c r="M138" s="23" t="n"/>
      <c r="N138" s="23" t="n"/>
      <c r="O138" s="23" t="n"/>
      <c r="P138" s="27">
        <f>IF($A138="","",IFERROR(INDEX('Settings'!$F$5:$F$21,MATCH($F138,'Settings'!$E$5:$E$21,0)),"Other"))</f>
        <v/>
      </c>
      <c r="Q138" s="44">
        <f>IF($A138="","",IF(COUNT($I138,$J138,$K138)&lt;3,"",IFERROR(AVERAGE($I138,$J138,$K138),"")))</f>
        <v/>
      </c>
      <c r="R138" s="44">
        <f>IF($A138="","",IF(COUNT($I138,$J138,$K138)&lt;3,"",IFERROR(MIN($I138,$J138,$K138),"")))</f>
        <v/>
      </c>
      <c r="S138" s="44">
        <f>IF($A138="","",IF(COUNT($I138,$J138,$K138)&lt;3,"",IFERROR(MAX($I138,$J138,$K138)-MIN($I138,$J138,$K138),"")))</f>
        <v/>
      </c>
      <c r="T138" s="44">
        <f>IF($A138="","",IFERROR(INDEX('Tire Inventory'!$I$5:$I$1004,MATCH($E138,'Tire Inventory'!$A$5:$A$1004,0)),""))</f>
        <v/>
      </c>
      <c r="U138" s="44">
        <f>IF($A138="","",IF(OR($L138="",$T138=""),"",IFERROR($L138-$T138,"")))</f>
        <v/>
      </c>
      <c r="V138" s="27">
        <f>IF($A138="","",IF($R138="","No Data",IF($R138&lt;='Settings'!$B$6,"Critical",IF($R138&lt;='Settings'!$B$5,"Low","OK"))))</f>
        <v/>
      </c>
      <c r="W138" s="27">
        <f>IF($A138="","",IF($S138="","No Data",IF($S138&gt;='Settings'!$B$7,"Uneven","OK")))</f>
        <v/>
      </c>
      <c r="X138" s="27">
        <f>IF($A138="","",IF(OR($L138="",$T138=""),"No Data",IF($L138&lt;$T138-'Settings'!$B$8,"Low",IF($L138&gt;$T138+'Settings'!$B$8,"High","OK"))))</f>
        <v/>
      </c>
      <c r="Y138" s="27">
        <f>IF(COUNTA($A138:$O138)=0,"",IF(OR($A138="",$B138="",$C138="",$D138="",$E138="",$F138="",$I138="",$J138="",$K138=""),"Missing Required Input",IF(COUNTIF($A$5:$A$1004,$A138)&gt;1,"Duplicate Inspection ID",IF(COUNTIF('Tire Inventory'!$A$5:$A$1004,$E138)=0,"Unknown Tire ID",IF(OR($I138&lt;0,$I138&gt;32,$J138&lt;0,$J138&gt;32,$K138&lt;0,$K138&gt;32),"Check Tread Reading",IF(OR($D138&lt;0,$D138&gt;2000000),"Check Odometer",IF(AND($L138&lt;&gt;"",OR($L138&lt;0,$L138&gt;150)),"Check PSI","OK"))))))</f>
        <v/>
      </c>
    </row>
    <row r="139">
      <c r="A139" s="23" t="n"/>
      <c r="B139" s="42" t="n"/>
      <c r="C139" s="23" t="n"/>
      <c r="D139" s="25" t="n"/>
      <c r="E139" s="23" t="n"/>
      <c r="F139" s="23" t="n"/>
      <c r="G139" s="23" t="n"/>
      <c r="H139" s="23" t="n"/>
      <c r="I139" s="43" t="n"/>
      <c r="J139" s="43" t="n"/>
      <c r="K139" s="43" t="n"/>
      <c r="L139" s="43" t="n"/>
      <c r="M139" s="23" t="n"/>
      <c r="N139" s="23" t="n"/>
      <c r="O139" s="23" t="n"/>
      <c r="P139" s="27">
        <f>IF($A139="","",IFERROR(INDEX('Settings'!$F$5:$F$21,MATCH($F139,'Settings'!$E$5:$E$21,0)),"Other"))</f>
        <v/>
      </c>
      <c r="Q139" s="44">
        <f>IF($A139="","",IF(COUNT($I139,$J139,$K139)&lt;3,"",IFERROR(AVERAGE($I139,$J139,$K139),"")))</f>
        <v/>
      </c>
      <c r="R139" s="44">
        <f>IF($A139="","",IF(COUNT($I139,$J139,$K139)&lt;3,"",IFERROR(MIN($I139,$J139,$K139),"")))</f>
        <v/>
      </c>
      <c r="S139" s="44">
        <f>IF($A139="","",IF(COUNT($I139,$J139,$K139)&lt;3,"",IFERROR(MAX($I139,$J139,$K139)-MIN($I139,$J139,$K139),"")))</f>
        <v/>
      </c>
      <c r="T139" s="44">
        <f>IF($A139="","",IFERROR(INDEX('Tire Inventory'!$I$5:$I$1004,MATCH($E139,'Tire Inventory'!$A$5:$A$1004,0)),""))</f>
        <v/>
      </c>
      <c r="U139" s="44">
        <f>IF($A139="","",IF(OR($L139="",$T139=""),"",IFERROR($L139-$T139,"")))</f>
        <v/>
      </c>
      <c r="V139" s="27">
        <f>IF($A139="","",IF($R139="","No Data",IF($R139&lt;='Settings'!$B$6,"Critical",IF($R139&lt;='Settings'!$B$5,"Low","OK"))))</f>
        <v/>
      </c>
      <c r="W139" s="27">
        <f>IF($A139="","",IF($S139="","No Data",IF($S139&gt;='Settings'!$B$7,"Uneven","OK")))</f>
        <v/>
      </c>
      <c r="X139" s="27">
        <f>IF($A139="","",IF(OR($L139="",$T139=""),"No Data",IF($L139&lt;$T139-'Settings'!$B$8,"Low",IF($L139&gt;$T139+'Settings'!$B$8,"High","OK"))))</f>
        <v/>
      </c>
      <c r="Y139" s="27">
        <f>IF(COUNTA($A139:$O139)=0,"",IF(OR($A139="",$B139="",$C139="",$D139="",$E139="",$F139="",$I139="",$J139="",$K139=""),"Missing Required Input",IF(COUNTIF($A$5:$A$1004,$A139)&gt;1,"Duplicate Inspection ID",IF(COUNTIF('Tire Inventory'!$A$5:$A$1004,$E139)=0,"Unknown Tire ID",IF(OR($I139&lt;0,$I139&gt;32,$J139&lt;0,$J139&gt;32,$K139&lt;0,$K139&gt;32),"Check Tread Reading",IF(OR($D139&lt;0,$D139&gt;2000000),"Check Odometer",IF(AND($L139&lt;&gt;"",OR($L139&lt;0,$L139&gt;150)),"Check PSI","OK"))))))</f>
        <v/>
      </c>
    </row>
    <row r="140">
      <c r="A140" s="23" t="n"/>
      <c r="B140" s="42" t="n"/>
      <c r="C140" s="23" t="n"/>
      <c r="D140" s="25" t="n"/>
      <c r="E140" s="23" t="n"/>
      <c r="F140" s="23" t="n"/>
      <c r="G140" s="23" t="n"/>
      <c r="H140" s="23" t="n"/>
      <c r="I140" s="43" t="n"/>
      <c r="J140" s="43" t="n"/>
      <c r="K140" s="43" t="n"/>
      <c r="L140" s="43" t="n"/>
      <c r="M140" s="23" t="n"/>
      <c r="N140" s="23" t="n"/>
      <c r="O140" s="23" t="n"/>
      <c r="P140" s="27">
        <f>IF($A140="","",IFERROR(INDEX('Settings'!$F$5:$F$21,MATCH($F140,'Settings'!$E$5:$E$21,0)),"Other"))</f>
        <v/>
      </c>
      <c r="Q140" s="44">
        <f>IF($A140="","",IF(COUNT($I140,$J140,$K140)&lt;3,"",IFERROR(AVERAGE($I140,$J140,$K140),"")))</f>
        <v/>
      </c>
      <c r="R140" s="44">
        <f>IF($A140="","",IF(COUNT($I140,$J140,$K140)&lt;3,"",IFERROR(MIN($I140,$J140,$K140),"")))</f>
        <v/>
      </c>
      <c r="S140" s="44">
        <f>IF($A140="","",IF(COUNT($I140,$J140,$K140)&lt;3,"",IFERROR(MAX($I140,$J140,$K140)-MIN($I140,$J140,$K140),"")))</f>
        <v/>
      </c>
      <c r="T140" s="44">
        <f>IF($A140="","",IFERROR(INDEX('Tire Inventory'!$I$5:$I$1004,MATCH($E140,'Tire Inventory'!$A$5:$A$1004,0)),""))</f>
        <v/>
      </c>
      <c r="U140" s="44">
        <f>IF($A140="","",IF(OR($L140="",$T140=""),"",IFERROR($L140-$T140,"")))</f>
        <v/>
      </c>
      <c r="V140" s="27">
        <f>IF($A140="","",IF($R140="","No Data",IF($R140&lt;='Settings'!$B$6,"Critical",IF($R140&lt;='Settings'!$B$5,"Low","OK"))))</f>
        <v/>
      </c>
      <c r="W140" s="27">
        <f>IF($A140="","",IF($S140="","No Data",IF($S140&gt;='Settings'!$B$7,"Uneven","OK")))</f>
        <v/>
      </c>
      <c r="X140" s="27">
        <f>IF($A140="","",IF(OR($L140="",$T140=""),"No Data",IF($L140&lt;$T140-'Settings'!$B$8,"Low",IF($L140&gt;$T140+'Settings'!$B$8,"High","OK"))))</f>
        <v/>
      </c>
      <c r="Y140" s="27">
        <f>IF(COUNTA($A140:$O140)=0,"",IF(OR($A140="",$B140="",$C140="",$D140="",$E140="",$F140="",$I140="",$J140="",$K140=""),"Missing Required Input",IF(COUNTIF($A$5:$A$1004,$A140)&gt;1,"Duplicate Inspection ID",IF(COUNTIF('Tire Inventory'!$A$5:$A$1004,$E140)=0,"Unknown Tire ID",IF(OR($I140&lt;0,$I140&gt;32,$J140&lt;0,$J140&gt;32,$K140&lt;0,$K140&gt;32),"Check Tread Reading",IF(OR($D140&lt;0,$D140&gt;2000000),"Check Odometer",IF(AND($L140&lt;&gt;"",OR($L140&lt;0,$L140&gt;150)),"Check PSI","OK"))))))</f>
        <v/>
      </c>
    </row>
    <row r="141">
      <c r="A141" s="23" t="n"/>
      <c r="B141" s="42" t="n"/>
      <c r="C141" s="23" t="n"/>
      <c r="D141" s="25" t="n"/>
      <c r="E141" s="23" t="n"/>
      <c r="F141" s="23" t="n"/>
      <c r="G141" s="23" t="n"/>
      <c r="H141" s="23" t="n"/>
      <c r="I141" s="43" t="n"/>
      <c r="J141" s="43" t="n"/>
      <c r="K141" s="43" t="n"/>
      <c r="L141" s="43" t="n"/>
      <c r="M141" s="23" t="n"/>
      <c r="N141" s="23" t="n"/>
      <c r="O141" s="23" t="n"/>
      <c r="P141" s="27">
        <f>IF($A141="","",IFERROR(INDEX('Settings'!$F$5:$F$21,MATCH($F141,'Settings'!$E$5:$E$21,0)),"Other"))</f>
        <v/>
      </c>
      <c r="Q141" s="44">
        <f>IF($A141="","",IF(COUNT($I141,$J141,$K141)&lt;3,"",IFERROR(AVERAGE($I141,$J141,$K141),"")))</f>
        <v/>
      </c>
      <c r="R141" s="44">
        <f>IF($A141="","",IF(COUNT($I141,$J141,$K141)&lt;3,"",IFERROR(MIN($I141,$J141,$K141),"")))</f>
        <v/>
      </c>
      <c r="S141" s="44">
        <f>IF($A141="","",IF(COUNT($I141,$J141,$K141)&lt;3,"",IFERROR(MAX($I141,$J141,$K141)-MIN($I141,$J141,$K141),"")))</f>
        <v/>
      </c>
      <c r="T141" s="44">
        <f>IF($A141="","",IFERROR(INDEX('Tire Inventory'!$I$5:$I$1004,MATCH($E141,'Tire Inventory'!$A$5:$A$1004,0)),""))</f>
        <v/>
      </c>
      <c r="U141" s="44">
        <f>IF($A141="","",IF(OR($L141="",$T141=""),"",IFERROR($L141-$T141,"")))</f>
        <v/>
      </c>
      <c r="V141" s="27">
        <f>IF($A141="","",IF($R141="","No Data",IF($R141&lt;='Settings'!$B$6,"Critical",IF($R141&lt;='Settings'!$B$5,"Low","OK"))))</f>
        <v/>
      </c>
      <c r="W141" s="27">
        <f>IF($A141="","",IF($S141="","No Data",IF($S141&gt;='Settings'!$B$7,"Uneven","OK")))</f>
        <v/>
      </c>
      <c r="X141" s="27">
        <f>IF($A141="","",IF(OR($L141="",$T141=""),"No Data",IF($L141&lt;$T141-'Settings'!$B$8,"Low",IF($L141&gt;$T141+'Settings'!$B$8,"High","OK"))))</f>
        <v/>
      </c>
      <c r="Y141" s="27">
        <f>IF(COUNTA($A141:$O141)=0,"",IF(OR($A141="",$B141="",$C141="",$D141="",$E141="",$F141="",$I141="",$J141="",$K141=""),"Missing Required Input",IF(COUNTIF($A$5:$A$1004,$A141)&gt;1,"Duplicate Inspection ID",IF(COUNTIF('Tire Inventory'!$A$5:$A$1004,$E141)=0,"Unknown Tire ID",IF(OR($I141&lt;0,$I141&gt;32,$J141&lt;0,$J141&gt;32,$K141&lt;0,$K141&gt;32),"Check Tread Reading",IF(OR($D141&lt;0,$D141&gt;2000000),"Check Odometer",IF(AND($L141&lt;&gt;"",OR($L141&lt;0,$L141&gt;150)),"Check PSI","OK"))))))</f>
        <v/>
      </c>
    </row>
    <row r="142">
      <c r="A142" s="23" t="n"/>
      <c r="B142" s="42" t="n"/>
      <c r="C142" s="23" t="n"/>
      <c r="D142" s="25" t="n"/>
      <c r="E142" s="23" t="n"/>
      <c r="F142" s="23" t="n"/>
      <c r="G142" s="23" t="n"/>
      <c r="H142" s="23" t="n"/>
      <c r="I142" s="43" t="n"/>
      <c r="J142" s="43" t="n"/>
      <c r="K142" s="43" t="n"/>
      <c r="L142" s="43" t="n"/>
      <c r="M142" s="23" t="n"/>
      <c r="N142" s="23" t="n"/>
      <c r="O142" s="23" t="n"/>
      <c r="P142" s="27">
        <f>IF($A142="","",IFERROR(INDEX('Settings'!$F$5:$F$21,MATCH($F142,'Settings'!$E$5:$E$21,0)),"Other"))</f>
        <v/>
      </c>
      <c r="Q142" s="44">
        <f>IF($A142="","",IF(COUNT($I142,$J142,$K142)&lt;3,"",IFERROR(AVERAGE($I142,$J142,$K142),"")))</f>
        <v/>
      </c>
      <c r="R142" s="44">
        <f>IF($A142="","",IF(COUNT($I142,$J142,$K142)&lt;3,"",IFERROR(MIN($I142,$J142,$K142),"")))</f>
        <v/>
      </c>
      <c r="S142" s="44">
        <f>IF($A142="","",IF(COUNT($I142,$J142,$K142)&lt;3,"",IFERROR(MAX($I142,$J142,$K142)-MIN($I142,$J142,$K142),"")))</f>
        <v/>
      </c>
      <c r="T142" s="44">
        <f>IF($A142="","",IFERROR(INDEX('Tire Inventory'!$I$5:$I$1004,MATCH($E142,'Tire Inventory'!$A$5:$A$1004,0)),""))</f>
        <v/>
      </c>
      <c r="U142" s="44">
        <f>IF($A142="","",IF(OR($L142="",$T142=""),"",IFERROR($L142-$T142,"")))</f>
        <v/>
      </c>
      <c r="V142" s="27">
        <f>IF($A142="","",IF($R142="","No Data",IF($R142&lt;='Settings'!$B$6,"Critical",IF($R142&lt;='Settings'!$B$5,"Low","OK"))))</f>
        <v/>
      </c>
      <c r="W142" s="27">
        <f>IF($A142="","",IF($S142="","No Data",IF($S142&gt;='Settings'!$B$7,"Uneven","OK")))</f>
        <v/>
      </c>
      <c r="X142" s="27">
        <f>IF($A142="","",IF(OR($L142="",$T142=""),"No Data",IF($L142&lt;$T142-'Settings'!$B$8,"Low",IF($L142&gt;$T142+'Settings'!$B$8,"High","OK"))))</f>
        <v/>
      </c>
      <c r="Y142" s="27">
        <f>IF(COUNTA($A142:$O142)=0,"",IF(OR($A142="",$B142="",$C142="",$D142="",$E142="",$F142="",$I142="",$J142="",$K142=""),"Missing Required Input",IF(COUNTIF($A$5:$A$1004,$A142)&gt;1,"Duplicate Inspection ID",IF(COUNTIF('Tire Inventory'!$A$5:$A$1004,$E142)=0,"Unknown Tire ID",IF(OR($I142&lt;0,$I142&gt;32,$J142&lt;0,$J142&gt;32,$K142&lt;0,$K142&gt;32),"Check Tread Reading",IF(OR($D142&lt;0,$D142&gt;2000000),"Check Odometer",IF(AND($L142&lt;&gt;"",OR($L142&lt;0,$L142&gt;150)),"Check PSI","OK"))))))</f>
        <v/>
      </c>
    </row>
    <row r="143">
      <c r="A143" s="23" t="n"/>
      <c r="B143" s="42" t="n"/>
      <c r="C143" s="23" t="n"/>
      <c r="D143" s="25" t="n"/>
      <c r="E143" s="23" t="n"/>
      <c r="F143" s="23" t="n"/>
      <c r="G143" s="23" t="n"/>
      <c r="H143" s="23" t="n"/>
      <c r="I143" s="43" t="n"/>
      <c r="J143" s="43" t="n"/>
      <c r="K143" s="43" t="n"/>
      <c r="L143" s="43" t="n"/>
      <c r="M143" s="23" t="n"/>
      <c r="N143" s="23" t="n"/>
      <c r="O143" s="23" t="n"/>
      <c r="P143" s="27">
        <f>IF($A143="","",IFERROR(INDEX('Settings'!$F$5:$F$21,MATCH($F143,'Settings'!$E$5:$E$21,0)),"Other"))</f>
        <v/>
      </c>
      <c r="Q143" s="44">
        <f>IF($A143="","",IF(COUNT($I143,$J143,$K143)&lt;3,"",IFERROR(AVERAGE($I143,$J143,$K143),"")))</f>
        <v/>
      </c>
      <c r="R143" s="44">
        <f>IF($A143="","",IF(COUNT($I143,$J143,$K143)&lt;3,"",IFERROR(MIN($I143,$J143,$K143),"")))</f>
        <v/>
      </c>
      <c r="S143" s="44">
        <f>IF($A143="","",IF(COUNT($I143,$J143,$K143)&lt;3,"",IFERROR(MAX($I143,$J143,$K143)-MIN($I143,$J143,$K143),"")))</f>
        <v/>
      </c>
      <c r="T143" s="44">
        <f>IF($A143="","",IFERROR(INDEX('Tire Inventory'!$I$5:$I$1004,MATCH($E143,'Tire Inventory'!$A$5:$A$1004,0)),""))</f>
        <v/>
      </c>
      <c r="U143" s="44">
        <f>IF($A143="","",IF(OR($L143="",$T143=""),"",IFERROR($L143-$T143,"")))</f>
        <v/>
      </c>
      <c r="V143" s="27">
        <f>IF($A143="","",IF($R143="","No Data",IF($R143&lt;='Settings'!$B$6,"Critical",IF($R143&lt;='Settings'!$B$5,"Low","OK"))))</f>
        <v/>
      </c>
      <c r="W143" s="27">
        <f>IF($A143="","",IF($S143="","No Data",IF($S143&gt;='Settings'!$B$7,"Uneven","OK")))</f>
        <v/>
      </c>
      <c r="X143" s="27">
        <f>IF($A143="","",IF(OR($L143="",$T143=""),"No Data",IF($L143&lt;$T143-'Settings'!$B$8,"Low",IF($L143&gt;$T143+'Settings'!$B$8,"High","OK"))))</f>
        <v/>
      </c>
      <c r="Y143" s="27">
        <f>IF(COUNTA($A143:$O143)=0,"",IF(OR($A143="",$B143="",$C143="",$D143="",$E143="",$F143="",$I143="",$J143="",$K143=""),"Missing Required Input",IF(COUNTIF($A$5:$A$1004,$A143)&gt;1,"Duplicate Inspection ID",IF(COUNTIF('Tire Inventory'!$A$5:$A$1004,$E143)=0,"Unknown Tire ID",IF(OR($I143&lt;0,$I143&gt;32,$J143&lt;0,$J143&gt;32,$K143&lt;0,$K143&gt;32),"Check Tread Reading",IF(OR($D143&lt;0,$D143&gt;2000000),"Check Odometer",IF(AND($L143&lt;&gt;"",OR($L143&lt;0,$L143&gt;150)),"Check PSI","OK"))))))</f>
        <v/>
      </c>
    </row>
    <row r="144">
      <c r="A144" s="23" t="n"/>
      <c r="B144" s="42" t="n"/>
      <c r="C144" s="23" t="n"/>
      <c r="D144" s="25" t="n"/>
      <c r="E144" s="23" t="n"/>
      <c r="F144" s="23" t="n"/>
      <c r="G144" s="23" t="n"/>
      <c r="H144" s="23" t="n"/>
      <c r="I144" s="43" t="n"/>
      <c r="J144" s="43" t="n"/>
      <c r="K144" s="43" t="n"/>
      <c r="L144" s="43" t="n"/>
      <c r="M144" s="23" t="n"/>
      <c r="N144" s="23" t="n"/>
      <c r="O144" s="23" t="n"/>
      <c r="P144" s="27">
        <f>IF($A144="","",IFERROR(INDEX('Settings'!$F$5:$F$21,MATCH($F144,'Settings'!$E$5:$E$21,0)),"Other"))</f>
        <v/>
      </c>
      <c r="Q144" s="44">
        <f>IF($A144="","",IF(COUNT($I144,$J144,$K144)&lt;3,"",IFERROR(AVERAGE($I144,$J144,$K144),"")))</f>
        <v/>
      </c>
      <c r="R144" s="44">
        <f>IF($A144="","",IF(COUNT($I144,$J144,$K144)&lt;3,"",IFERROR(MIN($I144,$J144,$K144),"")))</f>
        <v/>
      </c>
      <c r="S144" s="44">
        <f>IF($A144="","",IF(COUNT($I144,$J144,$K144)&lt;3,"",IFERROR(MAX($I144,$J144,$K144)-MIN($I144,$J144,$K144),"")))</f>
        <v/>
      </c>
      <c r="T144" s="44">
        <f>IF($A144="","",IFERROR(INDEX('Tire Inventory'!$I$5:$I$1004,MATCH($E144,'Tire Inventory'!$A$5:$A$1004,0)),""))</f>
        <v/>
      </c>
      <c r="U144" s="44">
        <f>IF($A144="","",IF(OR($L144="",$T144=""),"",IFERROR($L144-$T144,"")))</f>
        <v/>
      </c>
      <c r="V144" s="27">
        <f>IF($A144="","",IF($R144="","No Data",IF($R144&lt;='Settings'!$B$6,"Critical",IF($R144&lt;='Settings'!$B$5,"Low","OK"))))</f>
        <v/>
      </c>
      <c r="W144" s="27">
        <f>IF($A144="","",IF($S144="","No Data",IF($S144&gt;='Settings'!$B$7,"Uneven","OK")))</f>
        <v/>
      </c>
      <c r="X144" s="27">
        <f>IF($A144="","",IF(OR($L144="",$T144=""),"No Data",IF($L144&lt;$T144-'Settings'!$B$8,"Low",IF($L144&gt;$T144+'Settings'!$B$8,"High","OK"))))</f>
        <v/>
      </c>
      <c r="Y144" s="27">
        <f>IF(COUNTA($A144:$O144)=0,"",IF(OR($A144="",$B144="",$C144="",$D144="",$E144="",$F144="",$I144="",$J144="",$K144=""),"Missing Required Input",IF(COUNTIF($A$5:$A$1004,$A144)&gt;1,"Duplicate Inspection ID",IF(COUNTIF('Tire Inventory'!$A$5:$A$1004,$E144)=0,"Unknown Tire ID",IF(OR($I144&lt;0,$I144&gt;32,$J144&lt;0,$J144&gt;32,$K144&lt;0,$K144&gt;32),"Check Tread Reading",IF(OR($D144&lt;0,$D144&gt;2000000),"Check Odometer",IF(AND($L144&lt;&gt;"",OR($L144&lt;0,$L144&gt;150)),"Check PSI","OK"))))))</f>
        <v/>
      </c>
    </row>
    <row r="145">
      <c r="A145" s="23" t="n"/>
      <c r="B145" s="42" t="n"/>
      <c r="C145" s="23" t="n"/>
      <c r="D145" s="25" t="n"/>
      <c r="E145" s="23" t="n"/>
      <c r="F145" s="23" t="n"/>
      <c r="G145" s="23" t="n"/>
      <c r="H145" s="23" t="n"/>
      <c r="I145" s="43" t="n"/>
      <c r="J145" s="43" t="n"/>
      <c r="K145" s="43" t="n"/>
      <c r="L145" s="43" t="n"/>
      <c r="M145" s="23" t="n"/>
      <c r="N145" s="23" t="n"/>
      <c r="O145" s="23" t="n"/>
      <c r="P145" s="27">
        <f>IF($A145="","",IFERROR(INDEX('Settings'!$F$5:$F$21,MATCH($F145,'Settings'!$E$5:$E$21,0)),"Other"))</f>
        <v/>
      </c>
      <c r="Q145" s="44">
        <f>IF($A145="","",IF(COUNT($I145,$J145,$K145)&lt;3,"",IFERROR(AVERAGE($I145,$J145,$K145),"")))</f>
        <v/>
      </c>
      <c r="R145" s="44">
        <f>IF($A145="","",IF(COUNT($I145,$J145,$K145)&lt;3,"",IFERROR(MIN($I145,$J145,$K145),"")))</f>
        <v/>
      </c>
      <c r="S145" s="44">
        <f>IF($A145="","",IF(COUNT($I145,$J145,$K145)&lt;3,"",IFERROR(MAX($I145,$J145,$K145)-MIN($I145,$J145,$K145),"")))</f>
        <v/>
      </c>
      <c r="T145" s="44">
        <f>IF($A145="","",IFERROR(INDEX('Tire Inventory'!$I$5:$I$1004,MATCH($E145,'Tire Inventory'!$A$5:$A$1004,0)),""))</f>
        <v/>
      </c>
      <c r="U145" s="44">
        <f>IF($A145="","",IF(OR($L145="",$T145=""),"",IFERROR($L145-$T145,"")))</f>
        <v/>
      </c>
      <c r="V145" s="27">
        <f>IF($A145="","",IF($R145="","No Data",IF($R145&lt;='Settings'!$B$6,"Critical",IF($R145&lt;='Settings'!$B$5,"Low","OK"))))</f>
        <v/>
      </c>
      <c r="W145" s="27">
        <f>IF($A145="","",IF($S145="","No Data",IF($S145&gt;='Settings'!$B$7,"Uneven","OK")))</f>
        <v/>
      </c>
      <c r="X145" s="27">
        <f>IF($A145="","",IF(OR($L145="",$T145=""),"No Data",IF($L145&lt;$T145-'Settings'!$B$8,"Low",IF($L145&gt;$T145+'Settings'!$B$8,"High","OK"))))</f>
        <v/>
      </c>
      <c r="Y145" s="27">
        <f>IF(COUNTA($A145:$O145)=0,"",IF(OR($A145="",$B145="",$C145="",$D145="",$E145="",$F145="",$I145="",$J145="",$K145=""),"Missing Required Input",IF(COUNTIF($A$5:$A$1004,$A145)&gt;1,"Duplicate Inspection ID",IF(COUNTIF('Tire Inventory'!$A$5:$A$1004,$E145)=0,"Unknown Tire ID",IF(OR($I145&lt;0,$I145&gt;32,$J145&lt;0,$J145&gt;32,$K145&lt;0,$K145&gt;32),"Check Tread Reading",IF(OR($D145&lt;0,$D145&gt;2000000),"Check Odometer",IF(AND($L145&lt;&gt;"",OR($L145&lt;0,$L145&gt;150)),"Check PSI","OK"))))))</f>
        <v/>
      </c>
    </row>
    <row r="146">
      <c r="A146" s="23" t="n"/>
      <c r="B146" s="42" t="n"/>
      <c r="C146" s="23" t="n"/>
      <c r="D146" s="25" t="n"/>
      <c r="E146" s="23" t="n"/>
      <c r="F146" s="23" t="n"/>
      <c r="G146" s="23" t="n"/>
      <c r="H146" s="23" t="n"/>
      <c r="I146" s="43" t="n"/>
      <c r="J146" s="43" t="n"/>
      <c r="K146" s="43" t="n"/>
      <c r="L146" s="43" t="n"/>
      <c r="M146" s="23" t="n"/>
      <c r="N146" s="23" t="n"/>
      <c r="O146" s="23" t="n"/>
      <c r="P146" s="27">
        <f>IF($A146="","",IFERROR(INDEX('Settings'!$F$5:$F$21,MATCH($F146,'Settings'!$E$5:$E$21,0)),"Other"))</f>
        <v/>
      </c>
      <c r="Q146" s="44">
        <f>IF($A146="","",IF(COUNT($I146,$J146,$K146)&lt;3,"",IFERROR(AVERAGE($I146,$J146,$K146),"")))</f>
        <v/>
      </c>
      <c r="R146" s="44">
        <f>IF($A146="","",IF(COUNT($I146,$J146,$K146)&lt;3,"",IFERROR(MIN($I146,$J146,$K146),"")))</f>
        <v/>
      </c>
      <c r="S146" s="44">
        <f>IF($A146="","",IF(COUNT($I146,$J146,$K146)&lt;3,"",IFERROR(MAX($I146,$J146,$K146)-MIN($I146,$J146,$K146),"")))</f>
        <v/>
      </c>
      <c r="T146" s="44">
        <f>IF($A146="","",IFERROR(INDEX('Tire Inventory'!$I$5:$I$1004,MATCH($E146,'Tire Inventory'!$A$5:$A$1004,0)),""))</f>
        <v/>
      </c>
      <c r="U146" s="44">
        <f>IF($A146="","",IF(OR($L146="",$T146=""),"",IFERROR($L146-$T146,"")))</f>
        <v/>
      </c>
      <c r="V146" s="27">
        <f>IF($A146="","",IF($R146="","No Data",IF($R146&lt;='Settings'!$B$6,"Critical",IF($R146&lt;='Settings'!$B$5,"Low","OK"))))</f>
        <v/>
      </c>
      <c r="W146" s="27">
        <f>IF($A146="","",IF($S146="","No Data",IF($S146&gt;='Settings'!$B$7,"Uneven","OK")))</f>
        <v/>
      </c>
      <c r="X146" s="27">
        <f>IF($A146="","",IF(OR($L146="",$T146=""),"No Data",IF($L146&lt;$T146-'Settings'!$B$8,"Low",IF($L146&gt;$T146+'Settings'!$B$8,"High","OK"))))</f>
        <v/>
      </c>
      <c r="Y146" s="27">
        <f>IF(COUNTA($A146:$O146)=0,"",IF(OR($A146="",$B146="",$C146="",$D146="",$E146="",$F146="",$I146="",$J146="",$K146=""),"Missing Required Input",IF(COUNTIF($A$5:$A$1004,$A146)&gt;1,"Duplicate Inspection ID",IF(COUNTIF('Tire Inventory'!$A$5:$A$1004,$E146)=0,"Unknown Tire ID",IF(OR($I146&lt;0,$I146&gt;32,$J146&lt;0,$J146&gt;32,$K146&lt;0,$K146&gt;32),"Check Tread Reading",IF(OR($D146&lt;0,$D146&gt;2000000),"Check Odometer",IF(AND($L146&lt;&gt;"",OR($L146&lt;0,$L146&gt;150)),"Check PSI","OK"))))))</f>
        <v/>
      </c>
    </row>
    <row r="147">
      <c r="A147" s="23" t="n"/>
      <c r="B147" s="42" t="n"/>
      <c r="C147" s="23" t="n"/>
      <c r="D147" s="25" t="n"/>
      <c r="E147" s="23" t="n"/>
      <c r="F147" s="23" t="n"/>
      <c r="G147" s="23" t="n"/>
      <c r="H147" s="23" t="n"/>
      <c r="I147" s="43" t="n"/>
      <c r="J147" s="43" t="n"/>
      <c r="K147" s="43" t="n"/>
      <c r="L147" s="43" t="n"/>
      <c r="M147" s="23" t="n"/>
      <c r="N147" s="23" t="n"/>
      <c r="O147" s="23" t="n"/>
      <c r="P147" s="27">
        <f>IF($A147="","",IFERROR(INDEX('Settings'!$F$5:$F$21,MATCH($F147,'Settings'!$E$5:$E$21,0)),"Other"))</f>
        <v/>
      </c>
      <c r="Q147" s="44">
        <f>IF($A147="","",IF(COUNT($I147,$J147,$K147)&lt;3,"",IFERROR(AVERAGE($I147,$J147,$K147),"")))</f>
        <v/>
      </c>
      <c r="R147" s="44">
        <f>IF($A147="","",IF(COUNT($I147,$J147,$K147)&lt;3,"",IFERROR(MIN($I147,$J147,$K147),"")))</f>
        <v/>
      </c>
      <c r="S147" s="44">
        <f>IF($A147="","",IF(COUNT($I147,$J147,$K147)&lt;3,"",IFERROR(MAX($I147,$J147,$K147)-MIN($I147,$J147,$K147),"")))</f>
        <v/>
      </c>
      <c r="T147" s="44">
        <f>IF($A147="","",IFERROR(INDEX('Tire Inventory'!$I$5:$I$1004,MATCH($E147,'Tire Inventory'!$A$5:$A$1004,0)),""))</f>
        <v/>
      </c>
      <c r="U147" s="44">
        <f>IF($A147="","",IF(OR($L147="",$T147=""),"",IFERROR($L147-$T147,"")))</f>
        <v/>
      </c>
      <c r="V147" s="27">
        <f>IF($A147="","",IF($R147="","No Data",IF($R147&lt;='Settings'!$B$6,"Critical",IF($R147&lt;='Settings'!$B$5,"Low","OK"))))</f>
        <v/>
      </c>
      <c r="W147" s="27">
        <f>IF($A147="","",IF($S147="","No Data",IF($S147&gt;='Settings'!$B$7,"Uneven","OK")))</f>
        <v/>
      </c>
      <c r="X147" s="27">
        <f>IF($A147="","",IF(OR($L147="",$T147=""),"No Data",IF($L147&lt;$T147-'Settings'!$B$8,"Low",IF($L147&gt;$T147+'Settings'!$B$8,"High","OK"))))</f>
        <v/>
      </c>
      <c r="Y147" s="27">
        <f>IF(COUNTA($A147:$O147)=0,"",IF(OR($A147="",$B147="",$C147="",$D147="",$E147="",$F147="",$I147="",$J147="",$K147=""),"Missing Required Input",IF(COUNTIF($A$5:$A$1004,$A147)&gt;1,"Duplicate Inspection ID",IF(COUNTIF('Tire Inventory'!$A$5:$A$1004,$E147)=0,"Unknown Tire ID",IF(OR($I147&lt;0,$I147&gt;32,$J147&lt;0,$J147&gt;32,$K147&lt;0,$K147&gt;32),"Check Tread Reading",IF(OR($D147&lt;0,$D147&gt;2000000),"Check Odometer",IF(AND($L147&lt;&gt;"",OR($L147&lt;0,$L147&gt;150)),"Check PSI","OK"))))))</f>
        <v/>
      </c>
    </row>
    <row r="148">
      <c r="A148" s="23" t="n"/>
      <c r="B148" s="42" t="n"/>
      <c r="C148" s="23" t="n"/>
      <c r="D148" s="25" t="n"/>
      <c r="E148" s="23" t="n"/>
      <c r="F148" s="23" t="n"/>
      <c r="G148" s="23" t="n"/>
      <c r="H148" s="23" t="n"/>
      <c r="I148" s="43" t="n"/>
      <c r="J148" s="43" t="n"/>
      <c r="K148" s="43" t="n"/>
      <c r="L148" s="43" t="n"/>
      <c r="M148" s="23" t="n"/>
      <c r="N148" s="23" t="n"/>
      <c r="O148" s="23" t="n"/>
      <c r="P148" s="27">
        <f>IF($A148="","",IFERROR(INDEX('Settings'!$F$5:$F$21,MATCH($F148,'Settings'!$E$5:$E$21,0)),"Other"))</f>
        <v/>
      </c>
      <c r="Q148" s="44">
        <f>IF($A148="","",IF(COUNT($I148,$J148,$K148)&lt;3,"",IFERROR(AVERAGE($I148,$J148,$K148),"")))</f>
        <v/>
      </c>
      <c r="R148" s="44">
        <f>IF($A148="","",IF(COUNT($I148,$J148,$K148)&lt;3,"",IFERROR(MIN($I148,$J148,$K148),"")))</f>
        <v/>
      </c>
      <c r="S148" s="44">
        <f>IF($A148="","",IF(COUNT($I148,$J148,$K148)&lt;3,"",IFERROR(MAX($I148,$J148,$K148)-MIN($I148,$J148,$K148),"")))</f>
        <v/>
      </c>
      <c r="T148" s="44">
        <f>IF($A148="","",IFERROR(INDEX('Tire Inventory'!$I$5:$I$1004,MATCH($E148,'Tire Inventory'!$A$5:$A$1004,0)),""))</f>
        <v/>
      </c>
      <c r="U148" s="44">
        <f>IF($A148="","",IF(OR($L148="",$T148=""),"",IFERROR($L148-$T148,"")))</f>
        <v/>
      </c>
      <c r="V148" s="27">
        <f>IF($A148="","",IF($R148="","No Data",IF($R148&lt;='Settings'!$B$6,"Critical",IF($R148&lt;='Settings'!$B$5,"Low","OK"))))</f>
        <v/>
      </c>
      <c r="W148" s="27">
        <f>IF($A148="","",IF($S148="","No Data",IF($S148&gt;='Settings'!$B$7,"Uneven","OK")))</f>
        <v/>
      </c>
      <c r="X148" s="27">
        <f>IF($A148="","",IF(OR($L148="",$T148=""),"No Data",IF($L148&lt;$T148-'Settings'!$B$8,"Low",IF($L148&gt;$T148+'Settings'!$B$8,"High","OK"))))</f>
        <v/>
      </c>
      <c r="Y148" s="27">
        <f>IF(COUNTA($A148:$O148)=0,"",IF(OR($A148="",$B148="",$C148="",$D148="",$E148="",$F148="",$I148="",$J148="",$K148=""),"Missing Required Input",IF(COUNTIF($A$5:$A$1004,$A148)&gt;1,"Duplicate Inspection ID",IF(COUNTIF('Tire Inventory'!$A$5:$A$1004,$E148)=0,"Unknown Tire ID",IF(OR($I148&lt;0,$I148&gt;32,$J148&lt;0,$J148&gt;32,$K148&lt;0,$K148&gt;32),"Check Tread Reading",IF(OR($D148&lt;0,$D148&gt;2000000),"Check Odometer",IF(AND($L148&lt;&gt;"",OR($L148&lt;0,$L148&gt;150)),"Check PSI","OK"))))))</f>
        <v/>
      </c>
    </row>
    <row r="149">
      <c r="A149" s="23" t="n"/>
      <c r="B149" s="42" t="n"/>
      <c r="C149" s="23" t="n"/>
      <c r="D149" s="25" t="n"/>
      <c r="E149" s="23" t="n"/>
      <c r="F149" s="23" t="n"/>
      <c r="G149" s="23" t="n"/>
      <c r="H149" s="23" t="n"/>
      <c r="I149" s="43" t="n"/>
      <c r="J149" s="43" t="n"/>
      <c r="K149" s="43" t="n"/>
      <c r="L149" s="43" t="n"/>
      <c r="M149" s="23" t="n"/>
      <c r="N149" s="23" t="n"/>
      <c r="O149" s="23" t="n"/>
      <c r="P149" s="27">
        <f>IF($A149="","",IFERROR(INDEX('Settings'!$F$5:$F$21,MATCH($F149,'Settings'!$E$5:$E$21,0)),"Other"))</f>
        <v/>
      </c>
      <c r="Q149" s="44">
        <f>IF($A149="","",IF(COUNT($I149,$J149,$K149)&lt;3,"",IFERROR(AVERAGE($I149,$J149,$K149),"")))</f>
        <v/>
      </c>
      <c r="R149" s="44">
        <f>IF($A149="","",IF(COUNT($I149,$J149,$K149)&lt;3,"",IFERROR(MIN($I149,$J149,$K149),"")))</f>
        <v/>
      </c>
      <c r="S149" s="44">
        <f>IF($A149="","",IF(COUNT($I149,$J149,$K149)&lt;3,"",IFERROR(MAX($I149,$J149,$K149)-MIN($I149,$J149,$K149),"")))</f>
        <v/>
      </c>
      <c r="T149" s="44">
        <f>IF($A149="","",IFERROR(INDEX('Tire Inventory'!$I$5:$I$1004,MATCH($E149,'Tire Inventory'!$A$5:$A$1004,0)),""))</f>
        <v/>
      </c>
      <c r="U149" s="44">
        <f>IF($A149="","",IF(OR($L149="",$T149=""),"",IFERROR($L149-$T149,"")))</f>
        <v/>
      </c>
      <c r="V149" s="27">
        <f>IF($A149="","",IF($R149="","No Data",IF($R149&lt;='Settings'!$B$6,"Critical",IF($R149&lt;='Settings'!$B$5,"Low","OK"))))</f>
        <v/>
      </c>
      <c r="W149" s="27">
        <f>IF($A149="","",IF($S149="","No Data",IF($S149&gt;='Settings'!$B$7,"Uneven","OK")))</f>
        <v/>
      </c>
      <c r="X149" s="27">
        <f>IF($A149="","",IF(OR($L149="",$T149=""),"No Data",IF($L149&lt;$T149-'Settings'!$B$8,"Low",IF($L149&gt;$T149+'Settings'!$B$8,"High","OK"))))</f>
        <v/>
      </c>
      <c r="Y149" s="27">
        <f>IF(COUNTA($A149:$O149)=0,"",IF(OR($A149="",$B149="",$C149="",$D149="",$E149="",$F149="",$I149="",$J149="",$K149=""),"Missing Required Input",IF(COUNTIF($A$5:$A$1004,$A149)&gt;1,"Duplicate Inspection ID",IF(COUNTIF('Tire Inventory'!$A$5:$A$1004,$E149)=0,"Unknown Tire ID",IF(OR($I149&lt;0,$I149&gt;32,$J149&lt;0,$J149&gt;32,$K149&lt;0,$K149&gt;32),"Check Tread Reading",IF(OR($D149&lt;0,$D149&gt;2000000),"Check Odometer",IF(AND($L149&lt;&gt;"",OR($L149&lt;0,$L149&gt;150)),"Check PSI","OK"))))))</f>
        <v/>
      </c>
    </row>
    <row r="150">
      <c r="A150" s="23" t="n"/>
      <c r="B150" s="42" t="n"/>
      <c r="C150" s="23" t="n"/>
      <c r="D150" s="25" t="n"/>
      <c r="E150" s="23" t="n"/>
      <c r="F150" s="23" t="n"/>
      <c r="G150" s="23" t="n"/>
      <c r="H150" s="23" t="n"/>
      <c r="I150" s="43" t="n"/>
      <c r="J150" s="43" t="n"/>
      <c r="K150" s="43" t="n"/>
      <c r="L150" s="43" t="n"/>
      <c r="M150" s="23" t="n"/>
      <c r="N150" s="23" t="n"/>
      <c r="O150" s="23" t="n"/>
      <c r="P150" s="27">
        <f>IF($A150="","",IFERROR(INDEX('Settings'!$F$5:$F$21,MATCH($F150,'Settings'!$E$5:$E$21,0)),"Other"))</f>
        <v/>
      </c>
      <c r="Q150" s="44">
        <f>IF($A150="","",IF(COUNT($I150,$J150,$K150)&lt;3,"",IFERROR(AVERAGE($I150,$J150,$K150),"")))</f>
        <v/>
      </c>
      <c r="R150" s="44">
        <f>IF($A150="","",IF(COUNT($I150,$J150,$K150)&lt;3,"",IFERROR(MIN($I150,$J150,$K150),"")))</f>
        <v/>
      </c>
      <c r="S150" s="44">
        <f>IF($A150="","",IF(COUNT($I150,$J150,$K150)&lt;3,"",IFERROR(MAX($I150,$J150,$K150)-MIN($I150,$J150,$K150),"")))</f>
        <v/>
      </c>
      <c r="T150" s="44">
        <f>IF($A150="","",IFERROR(INDEX('Tire Inventory'!$I$5:$I$1004,MATCH($E150,'Tire Inventory'!$A$5:$A$1004,0)),""))</f>
        <v/>
      </c>
      <c r="U150" s="44">
        <f>IF($A150="","",IF(OR($L150="",$T150=""),"",IFERROR($L150-$T150,"")))</f>
        <v/>
      </c>
      <c r="V150" s="27">
        <f>IF($A150="","",IF($R150="","No Data",IF($R150&lt;='Settings'!$B$6,"Critical",IF($R150&lt;='Settings'!$B$5,"Low","OK"))))</f>
        <v/>
      </c>
      <c r="W150" s="27">
        <f>IF($A150="","",IF($S150="","No Data",IF($S150&gt;='Settings'!$B$7,"Uneven","OK")))</f>
        <v/>
      </c>
      <c r="X150" s="27">
        <f>IF($A150="","",IF(OR($L150="",$T150=""),"No Data",IF($L150&lt;$T150-'Settings'!$B$8,"Low",IF($L150&gt;$T150+'Settings'!$B$8,"High","OK"))))</f>
        <v/>
      </c>
      <c r="Y150" s="27">
        <f>IF(COUNTA($A150:$O150)=0,"",IF(OR($A150="",$B150="",$C150="",$D150="",$E150="",$F150="",$I150="",$J150="",$K150=""),"Missing Required Input",IF(COUNTIF($A$5:$A$1004,$A150)&gt;1,"Duplicate Inspection ID",IF(COUNTIF('Tire Inventory'!$A$5:$A$1004,$E150)=0,"Unknown Tire ID",IF(OR($I150&lt;0,$I150&gt;32,$J150&lt;0,$J150&gt;32,$K150&lt;0,$K150&gt;32),"Check Tread Reading",IF(OR($D150&lt;0,$D150&gt;2000000),"Check Odometer",IF(AND($L150&lt;&gt;"",OR($L150&lt;0,$L150&gt;150)),"Check PSI","OK"))))))</f>
        <v/>
      </c>
    </row>
    <row r="151">
      <c r="A151" s="23" t="n"/>
      <c r="B151" s="42" t="n"/>
      <c r="C151" s="23" t="n"/>
      <c r="D151" s="25" t="n"/>
      <c r="E151" s="23" t="n"/>
      <c r="F151" s="23" t="n"/>
      <c r="G151" s="23" t="n"/>
      <c r="H151" s="23" t="n"/>
      <c r="I151" s="43" t="n"/>
      <c r="J151" s="43" t="n"/>
      <c r="K151" s="43" t="n"/>
      <c r="L151" s="43" t="n"/>
      <c r="M151" s="23" t="n"/>
      <c r="N151" s="23" t="n"/>
      <c r="O151" s="23" t="n"/>
      <c r="P151" s="27">
        <f>IF($A151="","",IFERROR(INDEX('Settings'!$F$5:$F$21,MATCH($F151,'Settings'!$E$5:$E$21,0)),"Other"))</f>
        <v/>
      </c>
      <c r="Q151" s="44">
        <f>IF($A151="","",IF(COUNT($I151,$J151,$K151)&lt;3,"",IFERROR(AVERAGE($I151,$J151,$K151),"")))</f>
        <v/>
      </c>
      <c r="R151" s="44">
        <f>IF($A151="","",IF(COUNT($I151,$J151,$K151)&lt;3,"",IFERROR(MIN($I151,$J151,$K151),"")))</f>
        <v/>
      </c>
      <c r="S151" s="44">
        <f>IF($A151="","",IF(COUNT($I151,$J151,$K151)&lt;3,"",IFERROR(MAX($I151,$J151,$K151)-MIN($I151,$J151,$K151),"")))</f>
        <v/>
      </c>
      <c r="T151" s="44">
        <f>IF($A151="","",IFERROR(INDEX('Tire Inventory'!$I$5:$I$1004,MATCH($E151,'Tire Inventory'!$A$5:$A$1004,0)),""))</f>
        <v/>
      </c>
      <c r="U151" s="44">
        <f>IF($A151="","",IF(OR($L151="",$T151=""),"",IFERROR($L151-$T151,"")))</f>
        <v/>
      </c>
      <c r="V151" s="27">
        <f>IF($A151="","",IF($R151="","No Data",IF($R151&lt;='Settings'!$B$6,"Critical",IF($R151&lt;='Settings'!$B$5,"Low","OK"))))</f>
        <v/>
      </c>
      <c r="W151" s="27">
        <f>IF($A151="","",IF($S151="","No Data",IF($S151&gt;='Settings'!$B$7,"Uneven","OK")))</f>
        <v/>
      </c>
      <c r="X151" s="27">
        <f>IF($A151="","",IF(OR($L151="",$T151=""),"No Data",IF($L151&lt;$T151-'Settings'!$B$8,"Low",IF($L151&gt;$T151+'Settings'!$B$8,"High","OK"))))</f>
        <v/>
      </c>
      <c r="Y151" s="27">
        <f>IF(COUNTA($A151:$O151)=0,"",IF(OR($A151="",$B151="",$C151="",$D151="",$E151="",$F151="",$I151="",$J151="",$K151=""),"Missing Required Input",IF(COUNTIF($A$5:$A$1004,$A151)&gt;1,"Duplicate Inspection ID",IF(COUNTIF('Tire Inventory'!$A$5:$A$1004,$E151)=0,"Unknown Tire ID",IF(OR($I151&lt;0,$I151&gt;32,$J151&lt;0,$J151&gt;32,$K151&lt;0,$K151&gt;32),"Check Tread Reading",IF(OR($D151&lt;0,$D151&gt;2000000),"Check Odometer",IF(AND($L151&lt;&gt;"",OR($L151&lt;0,$L151&gt;150)),"Check PSI","OK"))))))</f>
        <v/>
      </c>
    </row>
    <row r="152">
      <c r="A152" s="23" t="n"/>
      <c r="B152" s="42" t="n"/>
      <c r="C152" s="23" t="n"/>
      <c r="D152" s="25" t="n"/>
      <c r="E152" s="23" t="n"/>
      <c r="F152" s="23" t="n"/>
      <c r="G152" s="23" t="n"/>
      <c r="H152" s="23" t="n"/>
      <c r="I152" s="43" t="n"/>
      <c r="J152" s="43" t="n"/>
      <c r="K152" s="43" t="n"/>
      <c r="L152" s="43" t="n"/>
      <c r="M152" s="23" t="n"/>
      <c r="N152" s="23" t="n"/>
      <c r="O152" s="23" t="n"/>
      <c r="P152" s="27">
        <f>IF($A152="","",IFERROR(INDEX('Settings'!$F$5:$F$21,MATCH($F152,'Settings'!$E$5:$E$21,0)),"Other"))</f>
        <v/>
      </c>
      <c r="Q152" s="44">
        <f>IF($A152="","",IF(COUNT($I152,$J152,$K152)&lt;3,"",IFERROR(AVERAGE($I152,$J152,$K152),"")))</f>
        <v/>
      </c>
      <c r="R152" s="44">
        <f>IF($A152="","",IF(COUNT($I152,$J152,$K152)&lt;3,"",IFERROR(MIN($I152,$J152,$K152),"")))</f>
        <v/>
      </c>
      <c r="S152" s="44">
        <f>IF($A152="","",IF(COUNT($I152,$J152,$K152)&lt;3,"",IFERROR(MAX($I152,$J152,$K152)-MIN($I152,$J152,$K152),"")))</f>
        <v/>
      </c>
      <c r="T152" s="44">
        <f>IF($A152="","",IFERROR(INDEX('Tire Inventory'!$I$5:$I$1004,MATCH($E152,'Tire Inventory'!$A$5:$A$1004,0)),""))</f>
        <v/>
      </c>
      <c r="U152" s="44">
        <f>IF($A152="","",IF(OR($L152="",$T152=""),"",IFERROR($L152-$T152,"")))</f>
        <v/>
      </c>
      <c r="V152" s="27">
        <f>IF($A152="","",IF($R152="","No Data",IF($R152&lt;='Settings'!$B$6,"Critical",IF($R152&lt;='Settings'!$B$5,"Low","OK"))))</f>
        <v/>
      </c>
      <c r="W152" s="27">
        <f>IF($A152="","",IF($S152="","No Data",IF($S152&gt;='Settings'!$B$7,"Uneven","OK")))</f>
        <v/>
      </c>
      <c r="X152" s="27">
        <f>IF($A152="","",IF(OR($L152="",$T152=""),"No Data",IF($L152&lt;$T152-'Settings'!$B$8,"Low",IF($L152&gt;$T152+'Settings'!$B$8,"High","OK"))))</f>
        <v/>
      </c>
      <c r="Y152" s="27">
        <f>IF(COUNTA($A152:$O152)=0,"",IF(OR($A152="",$B152="",$C152="",$D152="",$E152="",$F152="",$I152="",$J152="",$K152=""),"Missing Required Input",IF(COUNTIF($A$5:$A$1004,$A152)&gt;1,"Duplicate Inspection ID",IF(COUNTIF('Tire Inventory'!$A$5:$A$1004,$E152)=0,"Unknown Tire ID",IF(OR($I152&lt;0,$I152&gt;32,$J152&lt;0,$J152&gt;32,$K152&lt;0,$K152&gt;32),"Check Tread Reading",IF(OR($D152&lt;0,$D152&gt;2000000),"Check Odometer",IF(AND($L152&lt;&gt;"",OR($L152&lt;0,$L152&gt;150)),"Check PSI","OK"))))))</f>
        <v/>
      </c>
    </row>
    <row r="153">
      <c r="A153" s="23" t="n"/>
      <c r="B153" s="42" t="n"/>
      <c r="C153" s="23" t="n"/>
      <c r="D153" s="25" t="n"/>
      <c r="E153" s="23" t="n"/>
      <c r="F153" s="23" t="n"/>
      <c r="G153" s="23" t="n"/>
      <c r="H153" s="23" t="n"/>
      <c r="I153" s="43" t="n"/>
      <c r="J153" s="43" t="n"/>
      <c r="K153" s="43" t="n"/>
      <c r="L153" s="43" t="n"/>
      <c r="M153" s="23" t="n"/>
      <c r="N153" s="23" t="n"/>
      <c r="O153" s="23" t="n"/>
      <c r="P153" s="27">
        <f>IF($A153="","",IFERROR(INDEX('Settings'!$F$5:$F$21,MATCH($F153,'Settings'!$E$5:$E$21,0)),"Other"))</f>
        <v/>
      </c>
      <c r="Q153" s="44">
        <f>IF($A153="","",IF(COUNT($I153,$J153,$K153)&lt;3,"",IFERROR(AVERAGE($I153,$J153,$K153),"")))</f>
        <v/>
      </c>
      <c r="R153" s="44">
        <f>IF($A153="","",IF(COUNT($I153,$J153,$K153)&lt;3,"",IFERROR(MIN($I153,$J153,$K153),"")))</f>
        <v/>
      </c>
      <c r="S153" s="44">
        <f>IF($A153="","",IF(COUNT($I153,$J153,$K153)&lt;3,"",IFERROR(MAX($I153,$J153,$K153)-MIN($I153,$J153,$K153),"")))</f>
        <v/>
      </c>
      <c r="T153" s="44">
        <f>IF($A153="","",IFERROR(INDEX('Tire Inventory'!$I$5:$I$1004,MATCH($E153,'Tire Inventory'!$A$5:$A$1004,0)),""))</f>
        <v/>
      </c>
      <c r="U153" s="44">
        <f>IF($A153="","",IF(OR($L153="",$T153=""),"",IFERROR($L153-$T153,"")))</f>
        <v/>
      </c>
      <c r="V153" s="27">
        <f>IF($A153="","",IF($R153="","No Data",IF($R153&lt;='Settings'!$B$6,"Critical",IF($R153&lt;='Settings'!$B$5,"Low","OK"))))</f>
        <v/>
      </c>
      <c r="W153" s="27">
        <f>IF($A153="","",IF($S153="","No Data",IF($S153&gt;='Settings'!$B$7,"Uneven","OK")))</f>
        <v/>
      </c>
      <c r="X153" s="27">
        <f>IF($A153="","",IF(OR($L153="",$T153=""),"No Data",IF($L153&lt;$T153-'Settings'!$B$8,"Low",IF($L153&gt;$T153+'Settings'!$B$8,"High","OK"))))</f>
        <v/>
      </c>
      <c r="Y153" s="27">
        <f>IF(COUNTA($A153:$O153)=0,"",IF(OR($A153="",$B153="",$C153="",$D153="",$E153="",$F153="",$I153="",$J153="",$K153=""),"Missing Required Input",IF(COUNTIF($A$5:$A$1004,$A153)&gt;1,"Duplicate Inspection ID",IF(COUNTIF('Tire Inventory'!$A$5:$A$1004,$E153)=0,"Unknown Tire ID",IF(OR($I153&lt;0,$I153&gt;32,$J153&lt;0,$J153&gt;32,$K153&lt;0,$K153&gt;32),"Check Tread Reading",IF(OR($D153&lt;0,$D153&gt;2000000),"Check Odometer",IF(AND($L153&lt;&gt;"",OR($L153&lt;0,$L153&gt;150)),"Check PSI","OK"))))))</f>
        <v/>
      </c>
    </row>
    <row r="154">
      <c r="A154" s="23" t="n"/>
      <c r="B154" s="42" t="n"/>
      <c r="C154" s="23" t="n"/>
      <c r="D154" s="25" t="n"/>
      <c r="E154" s="23" t="n"/>
      <c r="F154" s="23" t="n"/>
      <c r="G154" s="23" t="n"/>
      <c r="H154" s="23" t="n"/>
      <c r="I154" s="43" t="n"/>
      <c r="J154" s="43" t="n"/>
      <c r="K154" s="43" t="n"/>
      <c r="L154" s="43" t="n"/>
      <c r="M154" s="23" t="n"/>
      <c r="N154" s="23" t="n"/>
      <c r="O154" s="23" t="n"/>
      <c r="P154" s="27">
        <f>IF($A154="","",IFERROR(INDEX('Settings'!$F$5:$F$21,MATCH($F154,'Settings'!$E$5:$E$21,0)),"Other"))</f>
        <v/>
      </c>
      <c r="Q154" s="44">
        <f>IF($A154="","",IF(COUNT($I154,$J154,$K154)&lt;3,"",IFERROR(AVERAGE($I154,$J154,$K154),"")))</f>
        <v/>
      </c>
      <c r="R154" s="44">
        <f>IF($A154="","",IF(COUNT($I154,$J154,$K154)&lt;3,"",IFERROR(MIN($I154,$J154,$K154),"")))</f>
        <v/>
      </c>
      <c r="S154" s="44">
        <f>IF($A154="","",IF(COUNT($I154,$J154,$K154)&lt;3,"",IFERROR(MAX($I154,$J154,$K154)-MIN($I154,$J154,$K154),"")))</f>
        <v/>
      </c>
      <c r="T154" s="44">
        <f>IF($A154="","",IFERROR(INDEX('Tire Inventory'!$I$5:$I$1004,MATCH($E154,'Tire Inventory'!$A$5:$A$1004,0)),""))</f>
        <v/>
      </c>
      <c r="U154" s="44">
        <f>IF($A154="","",IF(OR($L154="",$T154=""),"",IFERROR($L154-$T154,"")))</f>
        <v/>
      </c>
      <c r="V154" s="27">
        <f>IF($A154="","",IF($R154="","No Data",IF($R154&lt;='Settings'!$B$6,"Critical",IF($R154&lt;='Settings'!$B$5,"Low","OK"))))</f>
        <v/>
      </c>
      <c r="W154" s="27">
        <f>IF($A154="","",IF($S154="","No Data",IF($S154&gt;='Settings'!$B$7,"Uneven","OK")))</f>
        <v/>
      </c>
      <c r="X154" s="27">
        <f>IF($A154="","",IF(OR($L154="",$T154=""),"No Data",IF($L154&lt;$T154-'Settings'!$B$8,"Low",IF($L154&gt;$T154+'Settings'!$B$8,"High","OK"))))</f>
        <v/>
      </c>
      <c r="Y154" s="27">
        <f>IF(COUNTA($A154:$O154)=0,"",IF(OR($A154="",$B154="",$C154="",$D154="",$E154="",$F154="",$I154="",$J154="",$K154=""),"Missing Required Input",IF(COUNTIF($A$5:$A$1004,$A154)&gt;1,"Duplicate Inspection ID",IF(COUNTIF('Tire Inventory'!$A$5:$A$1004,$E154)=0,"Unknown Tire ID",IF(OR($I154&lt;0,$I154&gt;32,$J154&lt;0,$J154&gt;32,$K154&lt;0,$K154&gt;32),"Check Tread Reading",IF(OR($D154&lt;0,$D154&gt;2000000),"Check Odometer",IF(AND($L154&lt;&gt;"",OR($L154&lt;0,$L154&gt;150)),"Check PSI","OK"))))))</f>
        <v/>
      </c>
    </row>
    <row r="155">
      <c r="A155" s="23" t="n"/>
      <c r="B155" s="42" t="n"/>
      <c r="C155" s="23" t="n"/>
      <c r="D155" s="25" t="n"/>
      <c r="E155" s="23" t="n"/>
      <c r="F155" s="23" t="n"/>
      <c r="G155" s="23" t="n"/>
      <c r="H155" s="23" t="n"/>
      <c r="I155" s="43" t="n"/>
      <c r="J155" s="43" t="n"/>
      <c r="K155" s="43" t="n"/>
      <c r="L155" s="43" t="n"/>
      <c r="M155" s="23" t="n"/>
      <c r="N155" s="23" t="n"/>
      <c r="O155" s="23" t="n"/>
      <c r="P155" s="27">
        <f>IF($A155="","",IFERROR(INDEX('Settings'!$F$5:$F$21,MATCH($F155,'Settings'!$E$5:$E$21,0)),"Other"))</f>
        <v/>
      </c>
      <c r="Q155" s="44">
        <f>IF($A155="","",IF(COUNT($I155,$J155,$K155)&lt;3,"",IFERROR(AVERAGE($I155,$J155,$K155),"")))</f>
        <v/>
      </c>
      <c r="R155" s="44">
        <f>IF($A155="","",IF(COUNT($I155,$J155,$K155)&lt;3,"",IFERROR(MIN($I155,$J155,$K155),"")))</f>
        <v/>
      </c>
      <c r="S155" s="44">
        <f>IF($A155="","",IF(COUNT($I155,$J155,$K155)&lt;3,"",IFERROR(MAX($I155,$J155,$K155)-MIN($I155,$J155,$K155),"")))</f>
        <v/>
      </c>
      <c r="T155" s="44">
        <f>IF($A155="","",IFERROR(INDEX('Tire Inventory'!$I$5:$I$1004,MATCH($E155,'Tire Inventory'!$A$5:$A$1004,0)),""))</f>
        <v/>
      </c>
      <c r="U155" s="44">
        <f>IF($A155="","",IF(OR($L155="",$T155=""),"",IFERROR($L155-$T155,"")))</f>
        <v/>
      </c>
      <c r="V155" s="27">
        <f>IF($A155="","",IF($R155="","No Data",IF($R155&lt;='Settings'!$B$6,"Critical",IF($R155&lt;='Settings'!$B$5,"Low","OK"))))</f>
        <v/>
      </c>
      <c r="W155" s="27">
        <f>IF($A155="","",IF($S155="","No Data",IF($S155&gt;='Settings'!$B$7,"Uneven","OK")))</f>
        <v/>
      </c>
      <c r="X155" s="27">
        <f>IF($A155="","",IF(OR($L155="",$T155=""),"No Data",IF($L155&lt;$T155-'Settings'!$B$8,"Low",IF($L155&gt;$T155+'Settings'!$B$8,"High","OK"))))</f>
        <v/>
      </c>
      <c r="Y155" s="27">
        <f>IF(COUNTA($A155:$O155)=0,"",IF(OR($A155="",$B155="",$C155="",$D155="",$E155="",$F155="",$I155="",$J155="",$K155=""),"Missing Required Input",IF(COUNTIF($A$5:$A$1004,$A155)&gt;1,"Duplicate Inspection ID",IF(COUNTIF('Tire Inventory'!$A$5:$A$1004,$E155)=0,"Unknown Tire ID",IF(OR($I155&lt;0,$I155&gt;32,$J155&lt;0,$J155&gt;32,$K155&lt;0,$K155&gt;32),"Check Tread Reading",IF(OR($D155&lt;0,$D155&gt;2000000),"Check Odometer",IF(AND($L155&lt;&gt;"",OR($L155&lt;0,$L155&gt;150)),"Check PSI","OK"))))))</f>
        <v/>
      </c>
    </row>
    <row r="156">
      <c r="A156" s="23" t="n"/>
      <c r="B156" s="42" t="n"/>
      <c r="C156" s="23" t="n"/>
      <c r="D156" s="25" t="n"/>
      <c r="E156" s="23" t="n"/>
      <c r="F156" s="23" t="n"/>
      <c r="G156" s="23" t="n"/>
      <c r="H156" s="23" t="n"/>
      <c r="I156" s="43" t="n"/>
      <c r="J156" s="43" t="n"/>
      <c r="K156" s="43" t="n"/>
      <c r="L156" s="43" t="n"/>
      <c r="M156" s="23" t="n"/>
      <c r="N156" s="23" t="n"/>
      <c r="O156" s="23" t="n"/>
      <c r="P156" s="27">
        <f>IF($A156="","",IFERROR(INDEX('Settings'!$F$5:$F$21,MATCH($F156,'Settings'!$E$5:$E$21,0)),"Other"))</f>
        <v/>
      </c>
      <c r="Q156" s="44">
        <f>IF($A156="","",IF(COUNT($I156,$J156,$K156)&lt;3,"",IFERROR(AVERAGE($I156,$J156,$K156),"")))</f>
        <v/>
      </c>
      <c r="R156" s="44">
        <f>IF($A156="","",IF(COUNT($I156,$J156,$K156)&lt;3,"",IFERROR(MIN($I156,$J156,$K156),"")))</f>
        <v/>
      </c>
      <c r="S156" s="44">
        <f>IF($A156="","",IF(COUNT($I156,$J156,$K156)&lt;3,"",IFERROR(MAX($I156,$J156,$K156)-MIN($I156,$J156,$K156),"")))</f>
        <v/>
      </c>
      <c r="T156" s="44">
        <f>IF($A156="","",IFERROR(INDEX('Tire Inventory'!$I$5:$I$1004,MATCH($E156,'Tire Inventory'!$A$5:$A$1004,0)),""))</f>
        <v/>
      </c>
      <c r="U156" s="44">
        <f>IF($A156="","",IF(OR($L156="",$T156=""),"",IFERROR($L156-$T156,"")))</f>
        <v/>
      </c>
      <c r="V156" s="27">
        <f>IF($A156="","",IF($R156="","No Data",IF($R156&lt;='Settings'!$B$6,"Critical",IF($R156&lt;='Settings'!$B$5,"Low","OK"))))</f>
        <v/>
      </c>
      <c r="W156" s="27">
        <f>IF($A156="","",IF($S156="","No Data",IF($S156&gt;='Settings'!$B$7,"Uneven","OK")))</f>
        <v/>
      </c>
      <c r="X156" s="27">
        <f>IF($A156="","",IF(OR($L156="",$T156=""),"No Data",IF($L156&lt;$T156-'Settings'!$B$8,"Low",IF($L156&gt;$T156+'Settings'!$B$8,"High","OK"))))</f>
        <v/>
      </c>
      <c r="Y156" s="27">
        <f>IF(COUNTA($A156:$O156)=0,"",IF(OR($A156="",$B156="",$C156="",$D156="",$E156="",$F156="",$I156="",$J156="",$K156=""),"Missing Required Input",IF(COUNTIF($A$5:$A$1004,$A156)&gt;1,"Duplicate Inspection ID",IF(COUNTIF('Tire Inventory'!$A$5:$A$1004,$E156)=0,"Unknown Tire ID",IF(OR($I156&lt;0,$I156&gt;32,$J156&lt;0,$J156&gt;32,$K156&lt;0,$K156&gt;32),"Check Tread Reading",IF(OR($D156&lt;0,$D156&gt;2000000),"Check Odometer",IF(AND($L156&lt;&gt;"",OR($L156&lt;0,$L156&gt;150)),"Check PSI","OK"))))))</f>
        <v/>
      </c>
    </row>
    <row r="157">
      <c r="A157" s="23" t="n"/>
      <c r="B157" s="42" t="n"/>
      <c r="C157" s="23" t="n"/>
      <c r="D157" s="25" t="n"/>
      <c r="E157" s="23" t="n"/>
      <c r="F157" s="23" t="n"/>
      <c r="G157" s="23" t="n"/>
      <c r="H157" s="23" t="n"/>
      <c r="I157" s="43" t="n"/>
      <c r="J157" s="43" t="n"/>
      <c r="K157" s="43" t="n"/>
      <c r="L157" s="43" t="n"/>
      <c r="M157" s="23" t="n"/>
      <c r="N157" s="23" t="n"/>
      <c r="O157" s="23" t="n"/>
      <c r="P157" s="27">
        <f>IF($A157="","",IFERROR(INDEX('Settings'!$F$5:$F$21,MATCH($F157,'Settings'!$E$5:$E$21,0)),"Other"))</f>
        <v/>
      </c>
      <c r="Q157" s="44">
        <f>IF($A157="","",IF(COUNT($I157,$J157,$K157)&lt;3,"",IFERROR(AVERAGE($I157,$J157,$K157),"")))</f>
        <v/>
      </c>
      <c r="R157" s="44">
        <f>IF($A157="","",IF(COUNT($I157,$J157,$K157)&lt;3,"",IFERROR(MIN($I157,$J157,$K157),"")))</f>
        <v/>
      </c>
      <c r="S157" s="44">
        <f>IF($A157="","",IF(COUNT($I157,$J157,$K157)&lt;3,"",IFERROR(MAX($I157,$J157,$K157)-MIN($I157,$J157,$K157),"")))</f>
        <v/>
      </c>
      <c r="T157" s="44">
        <f>IF($A157="","",IFERROR(INDEX('Tire Inventory'!$I$5:$I$1004,MATCH($E157,'Tire Inventory'!$A$5:$A$1004,0)),""))</f>
        <v/>
      </c>
      <c r="U157" s="44">
        <f>IF($A157="","",IF(OR($L157="",$T157=""),"",IFERROR($L157-$T157,"")))</f>
        <v/>
      </c>
      <c r="V157" s="27">
        <f>IF($A157="","",IF($R157="","No Data",IF($R157&lt;='Settings'!$B$6,"Critical",IF($R157&lt;='Settings'!$B$5,"Low","OK"))))</f>
        <v/>
      </c>
      <c r="W157" s="27">
        <f>IF($A157="","",IF($S157="","No Data",IF($S157&gt;='Settings'!$B$7,"Uneven","OK")))</f>
        <v/>
      </c>
      <c r="X157" s="27">
        <f>IF($A157="","",IF(OR($L157="",$T157=""),"No Data",IF($L157&lt;$T157-'Settings'!$B$8,"Low",IF($L157&gt;$T157+'Settings'!$B$8,"High","OK"))))</f>
        <v/>
      </c>
      <c r="Y157" s="27">
        <f>IF(COUNTA($A157:$O157)=0,"",IF(OR($A157="",$B157="",$C157="",$D157="",$E157="",$F157="",$I157="",$J157="",$K157=""),"Missing Required Input",IF(COUNTIF($A$5:$A$1004,$A157)&gt;1,"Duplicate Inspection ID",IF(COUNTIF('Tire Inventory'!$A$5:$A$1004,$E157)=0,"Unknown Tire ID",IF(OR($I157&lt;0,$I157&gt;32,$J157&lt;0,$J157&gt;32,$K157&lt;0,$K157&gt;32),"Check Tread Reading",IF(OR($D157&lt;0,$D157&gt;2000000),"Check Odometer",IF(AND($L157&lt;&gt;"",OR($L157&lt;0,$L157&gt;150)),"Check PSI","OK"))))))</f>
        <v/>
      </c>
    </row>
    <row r="158">
      <c r="A158" s="23" t="n"/>
      <c r="B158" s="42" t="n"/>
      <c r="C158" s="23" t="n"/>
      <c r="D158" s="25" t="n"/>
      <c r="E158" s="23" t="n"/>
      <c r="F158" s="23" t="n"/>
      <c r="G158" s="23" t="n"/>
      <c r="H158" s="23" t="n"/>
      <c r="I158" s="43" t="n"/>
      <c r="J158" s="43" t="n"/>
      <c r="K158" s="43" t="n"/>
      <c r="L158" s="43" t="n"/>
      <c r="M158" s="23" t="n"/>
      <c r="N158" s="23" t="n"/>
      <c r="O158" s="23" t="n"/>
      <c r="P158" s="27">
        <f>IF($A158="","",IFERROR(INDEX('Settings'!$F$5:$F$21,MATCH($F158,'Settings'!$E$5:$E$21,0)),"Other"))</f>
        <v/>
      </c>
      <c r="Q158" s="44">
        <f>IF($A158="","",IF(COUNT($I158,$J158,$K158)&lt;3,"",IFERROR(AVERAGE($I158,$J158,$K158),"")))</f>
        <v/>
      </c>
      <c r="R158" s="44">
        <f>IF($A158="","",IF(COUNT($I158,$J158,$K158)&lt;3,"",IFERROR(MIN($I158,$J158,$K158),"")))</f>
        <v/>
      </c>
      <c r="S158" s="44">
        <f>IF($A158="","",IF(COUNT($I158,$J158,$K158)&lt;3,"",IFERROR(MAX($I158,$J158,$K158)-MIN($I158,$J158,$K158),"")))</f>
        <v/>
      </c>
      <c r="T158" s="44">
        <f>IF($A158="","",IFERROR(INDEX('Tire Inventory'!$I$5:$I$1004,MATCH($E158,'Tire Inventory'!$A$5:$A$1004,0)),""))</f>
        <v/>
      </c>
      <c r="U158" s="44">
        <f>IF($A158="","",IF(OR($L158="",$T158=""),"",IFERROR($L158-$T158,"")))</f>
        <v/>
      </c>
      <c r="V158" s="27">
        <f>IF($A158="","",IF($R158="","No Data",IF($R158&lt;='Settings'!$B$6,"Critical",IF($R158&lt;='Settings'!$B$5,"Low","OK"))))</f>
        <v/>
      </c>
      <c r="W158" s="27">
        <f>IF($A158="","",IF($S158="","No Data",IF($S158&gt;='Settings'!$B$7,"Uneven","OK")))</f>
        <v/>
      </c>
      <c r="X158" s="27">
        <f>IF($A158="","",IF(OR($L158="",$T158=""),"No Data",IF($L158&lt;$T158-'Settings'!$B$8,"Low",IF($L158&gt;$T158+'Settings'!$B$8,"High","OK"))))</f>
        <v/>
      </c>
      <c r="Y158" s="27">
        <f>IF(COUNTA($A158:$O158)=0,"",IF(OR($A158="",$B158="",$C158="",$D158="",$E158="",$F158="",$I158="",$J158="",$K158=""),"Missing Required Input",IF(COUNTIF($A$5:$A$1004,$A158)&gt;1,"Duplicate Inspection ID",IF(COUNTIF('Tire Inventory'!$A$5:$A$1004,$E158)=0,"Unknown Tire ID",IF(OR($I158&lt;0,$I158&gt;32,$J158&lt;0,$J158&gt;32,$K158&lt;0,$K158&gt;32),"Check Tread Reading",IF(OR($D158&lt;0,$D158&gt;2000000),"Check Odometer",IF(AND($L158&lt;&gt;"",OR($L158&lt;0,$L158&gt;150)),"Check PSI","OK"))))))</f>
        <v/>
      </c>
    </row>
    <row r="159">
      <c r="A159" s="23" t="n"/>
      <c r="B159" s="42" t="n"/>
      <c r="C159" s="23" t="n"/>
      <c r="D159" s="25" t="n"/>
      <c r="E159" s="23" t="n"/>
      <c r="F159" s="23" t="n"/>
      <c r="G159" s="23" t="n"/>
      <c r="H159" s="23" t="n"/>
      <c r="I159" s="43" t="n"/>
      <c r="J159" s="43" t="n"/>
      <c r="K159" s="43" t="n"/>
      <c r="L159" s="43" t="n"/>
      <c r="M159" s="23" t="n"/>
      <c r="N159" s="23" t="n"/>
      <c r="O159" s="23" t="n"/>
      <c r="P159" s="27">
        <f>IF($A159="","",IFERROR(INDEX('Settings'!$F$5:$F$21,MATCH($F159,'Settings'!$E$5:$E$21,0)),"Other"))</f>
        <v/>
      </c>
      <c r="Q159" s="44">
        <f>IF($A159="","",IF(COUNT($I159,$J159,$K159)&lt;3,"",IFERROR(AVERAGE($I159,$J159,$K159),"")))</f>
        <v/>
      </c>
      <c r="R159" s="44">
        <f>IF($A159="","",IF(COUNT($I159,$J159,$K159)&lt;3,"",IFERROR(MIN($I159,$J159,$K159),"")))</f>
        <v/>
      </c>
      <c r="S159" s="44">
        <f>IF($A159="","",IF(COUNT($I159,$J159,$K159)&lt;3,"",IFERROR(MAX($I159,$J159,$K159)-MIN($I159,$J159,$K159),"")))</f>
        <v/>
      </c>
      <c r="T159" s="44">
        <f>IF($A159="","",IFERROR(INDEX('Tire Inventory'!$I$5:$I$1004,MATCH($E159,'Tire Inventory'!$A$5:$A$1004,0)),""))</f>
        <v/>
      </c>
      <c r="U159" s="44">
        <f>IF($A159="","",IF(OR($L159="",$T159=""),"",IFERROR($L159-$T159,"")))</f>
        <v/>
      </c>
      <c r="V159" s="27">
        <f>IF($A159="","",IF($R159="","No Data",IF($R159&lt;='Settings'!$B$6,"Critical",IF($R159&lt;='Settings'!$B$5,"Low","OK"))))</f>
        <v/>
      </c>
      <c r="W159" s="27">
        <f>IF($A159="","",IF($S159="","No Data",IF($S159&gt;='Settings'!$B$7,"Uneven","OK")))</f>
        <v/>
      </c>
      <c r="X159" s="27">
        <f>IF($A159="","",IF(OR($L159="",$T159=""),"No Data",IF($L159&lt;$T159-'Settings'!$B$8,"Low",IF($L159&gt;$T159+'Settings'!$B$8,"High","OK"))))</f>
        <v/>
      </c>
      <c r="Y159" s="27">
        <f>IF(COUNTA($A159:$O159)=0,"",IF(OR($A159="",$B159="",$C159="",$D159="",$E159="",$F159="",$I159="",$J159="",$K159=""),"Missing Required Input",IF(COUNTIF($A$5:$A$1004,$A159)&gt;1,"Duplicate Inspection ID",IF(COUNTIF('Tire Inventory'!$A$5:$A$1004,$E159)=0,"Unknown Tire ID",IF(OR($I159&lt;0,$I159&gt;32,$J159&lt;0,$J159&gt;32,$K159&lt;0,$K159&gt;32),"Check Tread Reading",IF(OR($D159&lt;0,$D159&gt;2000000),"Check Odometer",IF(AND($L159&lt;&gt;"",OR($L159&lt;0,$L159&gt;150)),"Check PSI","OK"))))))</f>
        <v/>
      </c>
    </row>
    <row r="160">
      <c r="A160" s="23" t="n"/>
      <c r="B160" s="42" t="n"/>
      <c r="C160" s="23" t="n"/>
      <c r="D160" s="25" t="n"/>
      <c r="E160" s="23" t="n"/>
      <c r="F160" s="23" t="n"/>
      <c r="G160" s="23" t="n"/>
      <c r="H160" s="23" t="n"/>
      <c r="I160" s="43" t="n"/>
      <c r="J160" s="43" t="n"/>
      <c r="K160" s="43" t="n"/>
      <c r="L160" s="43" t="n"/>
      <c r="M160" s="23" t="n"/>
      <c r="N160" s="23" t="n"/>
      <c r="O160" s="23" t="n"/>
      <c r="P160" s="27">
        <f>IF($A160="","",IFERROR(INDEX('Settings'!$F$5:$F$21,MATCH($F160,'Settings'!$E$5:$E$21,0)),"Other"))</f>
        <v/>
      </c>
      <c r="Q160" s="44">
        <f>IF($A160="","",IF(COUNT($I160,$J160,$K160)&lt;3,"",IFERROR(AVERAGE($I160,$J160,$K160),"")))</f>
        <v/>
      </c>
      <c r="R160" s="44">
        <f>IF($A160="","",IF(COUNT($I160,$J160,$K160)&lt;3,"",IFERROR(MIN($I160,$J160,$K160),"")))</f>
        <v/>
      </c>
      <c r="S160" s="44">
        <f>IF($A160="","",IF(COUNT($I160,$J160,$K160)&lt;3,"",IFERROR(MAX($I160,$J160,$K160)-MIN($I160,$J160,$K160),"")))</f>
        <v/>
      </c>
      <c r="T160" s="44">
        <f>IF($A160="","",IFERROR(INDEX('Tire Inventory'!$I$5:$I$1004,MATCH($E160,'Tire Inventory'!$A$5:$A$1004,0)),""))</f>
        <v/>
      </c>
      <c r="U160" s="44">
        <f>IF($A160="","",IF(OR($L160="",$T160=""),"",IFERROR($L160-$T160,"")))</f>
        <v/>
      </c>
      <c r="V160" s="27">
        <f>IF($A160="","",IF($R160="","No Data",IF($R160&lt;='Settings'!$B$6,"Critical",IF($R160&lt;='Settings'!$B$5,"Low","OK"))))</f>
        <v/>
      </c>
      <c r="W160" s="27">
        <f>IF($A160="","",IF($S160="","No Data",IF($S160&gt;='Settings'!$B$7,"Uneven","OK")))</f>
        <v/>
      </c>
      <c r="X160" s="27">
        <f>IF($A160="","",IF(OR($L160="",$T160=""),"No Data",IF($L160&lt;$T160-'Settings'!$B$8,"Low",IF($L160&gt;$T160+'Settings'!$B$8,"High","OK"))))</f>
        <v/>
      </c>
      <c r="Y160" s="27">
        <f>IF(COUNTA($A160:$O160)=0,"",IF(OR($A160="",$B160="",$C160="",$D160="",$E160="",$F160="",$I160="",$J160="",$K160=""),"Missing Required Input",IF(COUNTIF($A$5:$A$1004,$A160)&gt;1,"Duplicate Inspection ID",IF(COUNTIF('Tire Inventory'!$A$5:$A$1004,$E160)=0,"Unknown Tire ID",IF(OR($I160&lt;0,$I160&gt;32,$J160&lt;0,$J160&gt;32,$K160&lt;0,$K160&gt;32),"Check Tread Reading",IF(OR($D160&lt;0,$D160&gt;2000000),"Check Odometer",IF(AND($L160&lt;&gt;"",OR($L160&lt;0,$L160&gt;150)),"Check PSI","OK"))))))</f>
        <v/>
      </c>
    </row>
    <row r="161">
      <c r="A161" s="23" t="n"/>
      <c r="B161" s="42" t="n"/>
      <c r="C161" s="23" t="n"/>
      <c r="D161" s="25" t="n"/>
      <c r="E161" s="23" t="n"/>
      <c r="F161" s="23" t="n"/>
      <c r="G161" s="23" t="n"/>
      <c r="H161" s="23" t="n"/>
      <c r="I161" s="43" t="n"/>
      <c r="J161" s="43" t="n"/>
      <c r="K161" s="43" t="n"/>
      <c r="L161" s="43" t="n"/>
      <c r="M161" s="23" t="n"/>
      <c r="N161" s="23" t="n"/>
      <c r="O161" s="23" t="n"/>
      <c r="P161" s="27">
        <f>IF($A161="","",IFERROR(INDEX('Settings'!$F$5:$F$21,MATCH($F161,'Settings'!$E$5:$E$21,0)),"Other"))</f>
        <v/>
      </c>
      <c r="Q161" s="44">
        <f>IF($A161="","",IF(COUNT($I161,$J161,$K161)&lt;3,"",IFERROR(AVERAGE($I161,$J161,$K161),"")))</f>
        <v/>
      </c>
      <c r="R161" s="44">
        <f>IF($A161="","",IF(COUNT($I161,$J161,$K161)&lt;3,"",IFERROR(MIN($I161,$J161,$K161),"")))</f>
        <v/>
      </c>
      <c r="S161" s="44">
        <f>IF($A161="","",IF(COUNT($I161,$J161,$K161)&lt;3,"",IFERROR(MAX($I161,$J161,$K161)-MIN($I161,$J161,$K161),"")))</f>
        <v/>
      </c>
      <c r="T161" s="44">
        <f>IF($A161="","",IFERROR(INDEX('Tire Inventory'!$I$5:$I$1004,MATCH($E161,'Tire Inventory'!$A$5:$A$1004,0)),""))</f>
        <v/>
      </c>
      <c r="U161" s="44">
        <f>IF($A161="","",IF(OR($L161="",$T161=""),"",IFERROR($L161-$T161,"")))</f>
        <v/>
      </c>
      <c r="V161" s="27">
        <f>IF($A161="","",IF($R161="","No Data",IF($R161&lt;='Settings'!$B$6,"Critical",IF($R161&lt;='Settings'!$B$5,"Low","OK"))))</f>
        <v/>
      </c>
      <c r="W161" s="27">
        <f>IF($A161="","",IF($S161="","No Data",IF($S161&gt;='Settings'!$B$7,"Uneven","OK")))</f>
        <v/>
      </c>
      <c r="X161" s="27">
        <f>IF($A161="","",IF(OR($L161="",$T161=""),"No Data",IF($L161&lt;$T161-'Settings'!$B$8,"Low",IF($L161&gt;$T161+'Settings'!$B$8,"High","OK"))))</f>
        <v/>
      </c>
      <c r="Y161" s="27">
        <f>IF(COUNTA($A161:$O161)=0,"",IF(OR($A161="",$B161="",$C161="",$D161="",$E161="",$F161="",$I161="",$J161="",$K161=""),"Missing Required Input",IF(COUNTIF($A$5:$A$1004,$A161)&gt;1,"Duplicate Inspection ID",IF(COUNTIF('Tire Inventory'!$A$5:$A$1004,$E161)=0,"Unknown Tire ID",IF(OR($I161&lt;0,$I161&gt;32,$J161&lt;0,$J161&gt;32,$K161&lt;0,$K161&gt;32),"Check Tread Reading",IF(OR($D161&lt;0,$D161&gt;2000000),"Check Odometer",IF(AND($L161&lt;&gt;"",OR($L161&lt;0,$L161&gt;150)),"Check PSI","OK"))))))</f>
        <v/>
      </c>
    </row>
    <row r="162">
      <c r="A162" s="23" t="n"/>
      <c r="B162" s="42" t="n"/>
      <c r="C162" s="23" t="n"/>
      <c r="D162" s="25" t="n"/>
      <c r="E162" s="23" t="n"/>
      <c r="F162" s="23" t="n"/>
      <c r="G162" s="23" t="n"/>
      <c r="H162" s="23" t="n"/>
      <c r="I162" s="43" t="n"/>
      <c r="J162" s="43" t="n"/>
      <c r="K162" s="43" t="n"/>
      <c r="L162" s="43" t="n"/>
      <c r="M162" s="23" t="n"/>
      <c r="N162" s="23" t="n"/>
      <c r="O162" s="23" t="n"/>
      <c r="P162" s="27">
        <f>IF($A162="","",IFERROR(INDEX('Settings'!$F$5:$F$21,MATCH($F162,'Settings'!$E$5:$E$21,0)),"Other"))</f>
        <v/>
      </c>
      <c r="Q162" s="44">
        <f>IF($A162="","",IF(COUNT($I162,$J162,$K162)&lt;3,"",IFERROR(AVERAGE($I162,$J162,$K162),"")))</f>
        <v/>
      </c>
      <c r="R162" s="44">
        <f>IF($A162="","",IF(COUNT($I162,$J162,$K162)&lt;3,"",IFERROR(MIN($I162,$J162,$K162),"")))</f>
        <v/>
      </c>
      <c r="S162" s="44">
        <f>IF($A162="","",IF(COUNT($I162,$J162,$K162)&lt;3,"",IFERROR(MAX($I162,$J162,$K162)-MIN($I162,$J162,$K162),"")))</f>
        <v/>
      </c>
      <c r="T162" s="44">
        <f>IF($A162="","",IFERROR(INDEX('Tire Inventory'!$I$5:$I$1004,MATCH($E162,'Tire Inventory'!$A$5:$A$1004,0)),""))</f>
        <v/>
      </c>
      <c r="U162" s="44">
        <f>IF($A162="","",IF(OR($L162="",$T162=""),"",IFERROR($L162-$T162,"")))</f>
        <v/>
      </c>
      <c r="V162" s="27">
        <f>IF($A162="","",IF($R162="","No Data",IF($R162&lt;='Settings'!$B$6,"Critical",IF($R162&lt;='Settings'!$B$5,"Low","OK"))))</f>
        <v/>
      </c>
      <c r="W162" s="27">
        <f>IF($A162="","",IF($S162="","No Data",IF($S162&gt;='Settings'!$B$7,"Uneven","OK")))</f>
        <v/>
      </c>
      <c r="X162" s="27">
        <f>IF($A162="","",IF(OR($L162="",$T162=""),"No Data",IF($L162&lt;$T162-'Settings'!$B$8,"Low",IF($L162&gt;$T162+'Settings'!$B$8,"High","OK"))))</f>
        <v/>
      </c>
      <c r="Y162" s="27">
        <f>IF(COUNTA($A162:$O162)=0,"",IF(OR($A162="",$B162="",$C162="",$D162="",$E162="",$F162="",$I162="",$J162="",$K162=""),"Missing Required Input",IF(COUNTIF($A$5:$A$1004,$A162)&gt;1,"Duplicate Inspection ID",IF(COUNTIF('Tire Inventory'!$A$5:$A$1004,$E162)=0,"Unknown Tire ID",IF(OR($I162&lt;0,$I162&gt;32,$J162&lt;0,$J162&gt;32,$K162&lt;0,$K162&gt;32),"Check Tread Reading",IF(OR($D162&lt;0,$D162&gt;2000000),"Check Odometer",IF(AND($L162&lt;&gt;"",OR($L162&lt;0,$L162&gt;150)),"Check PSI","OK"))))))</f>
        <v/>
      </c>
    </row>
    <row r="163">
      <c r="A163" s="23" t="n"/>
      <c r="B163" s="42" t="n"/>
      <c r="C163" s="23" t="n"/>
      <c r="D163" s="25" t="n"/>
      <c r="E163" s="23" t="n"/>
      <c r="F163" s="23" t="n"/>
      <c r="G163" s="23" t="n"/>
      <c r="H163" s="23" t="n"/>
      <c r="I163" s="43" t="n"/>
      <c r="J163" s="43" t="n"/>
      <c r="K163" s="43" t="n"/>
      <c r="L163" s="43" t="n"/>
      <c r="M163" s="23" t="n"/>
      <c r="N163" s="23" t="n"/>
      <c r="O163" s="23" t="n"/>
      <c r="P163" s="27">
        <f>IF($A163="","",IFERROR(INDEX('Settings'!$F$5:$F$21,MATCH($F163,'Settings'!$E$5:$E$21,0)),"Other"))</f>
        <v/>
      </c>
      <c r="Q163" s="44">
        <f>IF($A163="","",IF(COUNT($I163,$J163,$K163)&lt;3,"",IFERROR(AVERAGE($I163,$J163,$K163),"")))</f>
        <v/>
      </c>
      <c r="R163" s="44">
        <f>IF($A163="","",IF(COUNT($I163,$J163,$K163)&lt;3,"",IFERROR(MIN($I163,$J163,$K163),"")))</f>
        <v/>
      </c>
      <c r="S163" s="44">
        <f>IF($A163="","",IF(COUNT($I163,$J163,$K163)&lt;3,"",IFERROR(MAX($I163,$J163,$K163)-MIN($I163,$J163,$K163),"")))</f>
        <v/>
      </c>
      <c r="T163" s="44">
        <f>IF($A163="","",IFERROR(INDEX('Tire Inventory'!$I$5:$I$1004,MATCH($E163,'Tire Inventory'!$A$5:$A$1004,0)),""))</f>
        <v/>
      </c>
      <c r="U163" s="44">
        <f>IF($A163="","",IF(OR($L163="",$T163=""),"",IFERROR($L163-$T163,"")))</f>
        <v/>
      </c>
      <c r="V163" s="27">
        <f>IF($A163="","",IF($R163="","No Data",IF($R163&lt;='Settings'!$B$6,"Critical",IF($R163&lt;='Settings'!$B$5,"Low","OK"))))</f>
        <v/>
      </c>
      <c r="W163" s="27">
        <f>IF($A163="","",IF($S163="","No Data",IF($S163&gt;='Settings'!$B$7,"Uneven","OK")))</f>
        <v/>
      </c>
      <c r="X163" s="27">
        <f>IF($A163="","",IF(OR($L163="",$T163=""),"No Data",IF($L163&lt;$T163-'Settings'!$B$8,"Low",IF($L163&gt;$T163+'Settings'!$B$8,"High","OK"))))</f>
        <v/>
      </c>
      <c r="Y163" s="27">
        <f>IF(COUNTA($A163:$O163)=0,"",IF(OR($A163="",$B163="",$C163="",$D163="",$E163="",$F163="",$I163="",$J163="",$K163=""),"Missing Required Input",IF(COUNTIF($A$5:$A$1004,$A163)&gt;1,"Duplicate Inspection ID",IF(COUNTIF('Tire Inventory'!$A$5:$A$1004,$E163)=0,"Unknown Tire ID",IF(OR($I163&lt;0,$I163&gt;32,$J163&lt;0,$J163&gt;32,$K163&lt;0,$K163&gt;32),"Check Tread Reading",IF(OR($D163&lt;0,$D163&gt;2000000),"Check Odometer",IF(AND($L163&lt;&gt;"",OR($L163&lt;0,$L163&gt;150)),"Check PSI","OK"))))))</f>
        <v/>
      </c>
    </row>
    <row r="164">
      <c r="A164" s="23" t="n"/>
      <c r="B164" s="42" t="n"/>
      <c r="C164" s="23" t="n"/>
      <c r="D164" s="25" t="n"/>
      <c r="E164" s="23" t="n"/>
      <c r="F164" s="23" t="n"/>
      <c r="G164" s="23" t="n"/>
      <c r="H164" s="23" t="n"/>
      <c r="I164" s="43" t="n"/>
      <c r="J164" s="43" t="n"/>
      <c r="K164" s="43" t="n"/>
      <c r="L164" s="43" t="n"/>
      <c r="M164" s="23" t="n"/>
      <c r="N164" s="23" t="n"/>
      <c r="O164" s="23" t="n"/>
      <c r="P164" s="27">
        <f>IF($A164="","",IFERROR(INDEX('Settings'!$F$5:$F$21,MATCH($F164,'Settings'!$E$5:$E$21,0)),"Other"))</f>
        <v/>
      </c>
      <c r="Q164" s="44">
        <f>IF($A164="","",IF(COUNT($I164,$J164,$K164)&lt;3,"",IFERROR(AVERAGE($I164,$J164,$K164),"")))</f>
        <v/>
      </c>
      <c r="R164" s="44">
        <f>IF($A164="","",IF(COUNT($I164,$J164,$K164)&lt;3,"",IFERROR(MIN($I164,$J164,$K164),"")))</f>
        <v/>
      </c>
      <c r="S164" s="44">
        <f>IF($A164="","",IF(COUNT($I164,$J164,$K164)&lt;3,"",IFERROR(MAX($I164,$J164,$K164)-MIN($I164,$J164,$K164),"")))</f>
        <v/>
      </c>
      <c r="T164" s="44">
        <f>IF($A164="","",IFERROR(INDEX('Tire Inventory'!$I$5:$I$1004,MATCH($E164,'Tire Inventory'!$A$5:$A$1004,0)),""))</f>
        <v/>
      </c>
      <c r="U164" s="44">
        <f>IF($A164="","",IF(OR($L164="",$T164=""),"",IFERROR($L164-$T164,"")))</f>
        <v/>
      </c>
      <c r="V164" s="27">
        <f>IF($A164="","",IF($R164="","No Data",IF($R164&lt;='Settings'!$B$6,"Critical",IF($R164&lt;='Settings'!$B$5,"Low","OK"))))</f>
        <v/>
      </c>
      <c r="W164" s="27">
        <f>IF($A164="","",IF($S164="","No Data",IF($S164&gt;='Settings'!$B$7,"Uneven","OK")))</f>
        <v/>
      </c>
      <c r="X164" s="27">
        <f>IF($A164="","",IF(OR($L164="",$T164=""),"No Data",IF($L164&lt;$T164-'Settings'!$B$8,"Low",IF($L164&gt;$T164+'Settings'!$B$8,"High","OK"))))</f>
        <v/>
      </c>
      <c r="Y164" s="27">
        <f>IF(COUNTA($A164:$O164)=0,"",IF(OR($A164="",$B164="",$C164="",$D164="",$E164="",$F164="",$I164="",$J164="",$K164=""),"Missing Required Input",IF(COUNTIF($A$5:$A$1004,$A164)&gt;1,"Duplicate Inspection ID",IF(COUNTIF('Tire Inventory'!$A$5:$A$1004,$E164)=0,"Unknown Tire ID",IF(OR($I164&lt;0,$I164&gt;32,$J164&lt;0,$J164&gt;32,$K164&lt;0,$K164&gt;32),"Check Tread Reading",IF(OR($D164&lt;0,$D164&gt;2000000),"Check Odometer",IF(AND($L164&lt;&gt;"",OR($L164&lt;0,$L164&gt;150)),"Check PSI","OK"))))))</f>
        <v/>
      </c>
    </row>
    <row r="165">
      <c r="A165" s="23" t="n"/>
      <c r="B165" s="42" t="n"/>
      <c r="C165" s="23" t="n"/>
      <c r="D165" s="25" t="n"/>
      <c r="E165" s="23" t="n"/>
      <c r="F165" s="23" t="n"/>
      <c r="G165" s="23" t="n"/>
      <c r="H165" s="23" t="n"/>
      <c r="I165" s="43" t="n"/>
      <c r="J165" s="43" t="n"/>
      <c r="K165" s="43" t="n"/>
      <c r="L165" s="43" t="n"/>
      <c r="M165" s="23" t="n"/>
      <c r="N165" s="23" t="n"/>
      <c r="O165" s="23" t="n"/>
      <c r="P165" s="27">
        <f>IF($A165="","",IFERROR(INDEX('Settings'!$F$5:$F$21,MATCH($F165,'Settings'!$E$5:$E$21,0)),"Other"))</f>
        <v/>
      </c>
      <c r="Q165" s="44">
        <f>IF($A165="","",IF(COUNT($I165,$J165,$K165)&lt;3,"",IFERROR(AVERAGE($I165,$J165,$K165),"")))</f>
        <v/>
      </c>
      <c r="R165" s="44">
        <f>IF($A165="","",IF(COUNT($I165,$J165,$K165)&lt;3,"",IFERROR(MIN($I165,$J165,$K165),"")))</f>
        <v/>
      </c>
      <c r="S165" s="44">
        <f>IF($A165="","",IF(COUNT($I165,$J165,$K165)&lt;3,"",IFERROR(MAX($I165,$J165,$K165)-MIN($I165,$J165,$K165),"")))</f>
        <v/>
      </c>
      <c r="T165" s="44">
        <f>IF($A165="","",IFERROR(INDEX('Tire Inventory'!$I$5:$I$1004,MATCH($E165,'Tire Inventory'!$A$5:$A$1004,0)),""))</f>
        <v/>
      </c>
      <c r="U165" s="44">
        <f>IF($A165="","",IF(OR($L165="",$T165=""),"",IFERROR($L165-$T165,"")))</f>
        <v/>
      </c>
      <c r="V165" s="27">
        <f>IF($A165="","",IF($R165="","No Data",IF($R165&lt;='Settings'!$B$6,"Critical",IF($R165&lt;='Settings'!$B$5,"Low","OK"))))</f>
        <v/>
      </c>
      <c r="W165" s="27">
        <f>IF($A165="","",IF($S165="","No Data",IF($S165&gt;='Settings'!$B$7,"Uneven","OK")))</f>
        <v/>
      </c>
      <c r="X165" s="27">
        <f>IF($A165="","",IF(OR($L165="",$T165=""),"No Data",IF($L165&lt;$T165-'Settings'!$B$8,"Low",IF($L165&gt;$T165+'Settings'!$B$8,"High","OK"))))</f>
        <v/>
      </c>
      <c r="Y165" s="27">
        <f>IF(COUNTA($A165:$O165)=0,"",IF(OR($A165="",$B165="",$C165="",$D165="",$E165="",$F165="",$I165="",$J165="",$K165=""),"Missing Required Input",IF(COUNTIF($A$5:$A$1004,$A165)&gt;1,"Duplicate Inspection ID",IF(COUNTIF('Tire Inventory'!$A$5:$A$1004,$E165)=0,"Unknown Tire ID",IF(OR($I165&lt;0,$I165&gt;32,$J165&lt;0,$J165&gt;32,$K165&lt;0,$K165&gt;32),"Check Tread Reading",IF(OR($D165&lt;0,$D165&gt;2000000),"Check Odometer",IF(AND($L165&lt;&gt;"",OR($L165&lt;0,$L165&gt;150)),"Check PSI","OK"))))))</f>
        <v/>
      </c>
    </row>
    <row r="166">
      <c r="A166" s="23" t="n"/>
      <c r="B166" s="42" t="n"/>
      <c r="C166" s="23" t="n"/>
      <c r="D166" s="25" t="n"/>
      <c r="E166" s="23" t="n"/>
      <c r="F166" s="23" t="n"/>
      <c r="G166" s="23" t="n"/>
      <c r="H166" s="23" t="n"/>
      <c r="I166" s="43" t="n"/>
      <c r="J166" s="43" t="n"/>
      <c r="K166" s="43" t="n"/>
      <c r="L166" s="43" t="n"/>
      <c r="M166" s="23" t="n"/>
      <c r="N166" s="23" t="n"/>
      <c r="O166" s="23" t="n"/>
      <c r="P166" s="27">
        <f>IF($A166="","",IFERROR(INDEX('Settings'!$F$5:$F$21,MATCH($F166,'Settings'!$E$5:$E$21,0)),"Other"))</f>
        <v/>
      </c>
      <c r="Q166" s="44">
        <f>IF($A166="","",IF(COUNT($I166,$J166,$K166)&lt;3,"",IFERROR(AVERAGE($I166,$J166,$K166),"")))</f>
        <v/>
      </c>
      <c r="R166" s="44">
        <f>IF($A166="","",IF(COUNT($I166,$J166,$K166)&lt;3,"",IFERROR(MIN($I166,$J166,$K166),"")))</f>
        <v/>
      </c>
      <c r="S166" s="44">
        <f>IF($A166="","",IF(COUNT($I166,$J166,$K166)&lt;3,"",IFERROR(MAX($I166,$J166,$K166)-MIN($I166,$J166,$K166),"")))</f>
        <v/>
      </c>
      <c r="T166" s="44">
        <f>IF($A166="","",IFERROR(INDEX('Tire Inventory'!$I$5:$I$1004,MATCH($E166,'Tire Inventory'!$A$5:$A$1004,0)),""))</f>
        <v/>
      </c>
      <c r="U166" s="44">
        <f>IF($A166="","",IF(OR($L166="",$T166=""),"",IFERROR($L166-$T166,"")))</f>
        <v/>
      </c>
      <c r="V166" s="27">
        <f>IF($A166="","",IF($R166="","No Data",IF($R166&lt;='Settings'!$B$6,"Critical",IF($R166&lt;='Settings'!$B$5,"Low","OK"))))</f>
        <v/>
      </c>
      <c r="W166" s="27">
        <f>IF($A166="","",IF($S166="","No Data",IF($S166&gt;='Settings'!$B$7,"Uneven","OK")))</f>
        <v/>
      </c>
      <c r="X166" s="27">
        <f>IF($A166="","",IF(OR($L166="",$T166=""),"No Data",IF($L166&lt;$T166-'Settings'!$B$8,"Low",IF($L166&gt;$T166+'Settings'!$B$8,"High","OK"))))</f>
        <v/>
      </c>
      <c r="Y166" s="27">
        <f>IF(COUNTA($A166:$O166)=0,"",IF(OR($A166="",$B166="",$C166="",$D166="",$E166="",$F166="",$I166="",$J166="",$K166=""),"Missing Required Input",IF(COUNTIF($A$5:$A$1004,$A166)&gt;1,"Duplicate Inspection ID",IF(COUNTIF('Tire Inventory'!$A$5:$A$1004,$E166)=0,"Unknown Tire ID",IF(OR($I166&lt;0,$I166&gt;32,$J166&lt;0,$J166&gt;32,$K166&lt;0,$K166&gt;32),"Check Tread Reading",IF(OR($D166&lt;0,$D166&gt;2000000),"Check Odometer",IF(AND($L166&lt;&gt;"",OR($L166&lt;0,$L166&gt;150)),"Check PSI","OK"))))))</f>
        <v/>
      </c>
    </row>
    <row r="167">
      <c r="A167" s="23" t="n"/>
      <c r="B167" s="42" t="n"/>
      <c r="C167" s="23" t="n"/>
      <c r="D167" s="25" t="n"/>
      <c r="E167" s="23" t="n"/>
      <c r="F167" s="23" t="n"/>
      <c r="G167" s="23" t="n"/>
      <c r="H167" s="23" t="n"/>
      <c r="I167" s="43" t="n"/>
      <c r="J167" s="43" t="n"/>
      <c r="K167" s="43" t="n"/>
      <c r="L167" s="43" t="n"/>
      <c r="M167" s="23" t="n"/>
      <c r="N167" s="23" t="n"/>
      <c r="O167" s="23" t="n"/>
      <c r="P167" s="27">
        <f>IF($A167="","",IFERROR(INDEX('Settings'!$F$5:$F$21,MATCH($F167,'Settings'!$E$5:$E$21,0)),"Other"))</f>
        <v/>
      </c>
      <c r="Q167" s="44">
        <f>IF($A167="","",IF(COUNT($I167,$J167,$K167)&lt;3,"",IFERROR(AVERAGE($I167,$J167,$K167),"")))</f>
        <v/>
      </c>
      <c r="R167" s="44">
        <f>IF($A167="","",IF(COUNT($I167,$J167,$K167)&lt;3,"",IFERROR(MIN($I167,$J167,$K167),"")))</f>
        <v/>
      </c>
      <c r="S167" s="44">
        <f>IF($A167="","",IF(COUNT($I167,$J167,$K167)&lt;3,"",IFERROR(MAX($I167,$J167,$K167)-MIN($I167,$J167,$K167),"")))</f>
        <v/>
      </c>
      <c r="T167" s="44">
        <f>IF($A167="","",IFERROR(INDEX('Tire Inventory'!$I$5:$I$1004,MATCH($E167,'Tire Inventory'!$A$5:$A$1004,0)),""))</f>
        <v/>
      </c>
      <c r="U167" s="44">
        <f>IF($A167="","",IF(OR($L167="",$T167=""),"",IFERROR($L167-$T167,"")))</f>
        <v/>
      </c>
      <c r="V167" s="27">
        <f>IF($A167="","",IF($R167="","No Data",IF($R167&lt;='Settings'!$B$6,"Critical",IF($R167&lt;='Settings'!$B$5,"Low","OK"))))</f>
        <v/>
      </c>
      <c r="W167" s="27">
        <f>IF($A167="","",IF($S167="","No Data",IF($S167&gt;='Settings'!$B$7,"Uneven","OK")))</f>
        <v/>
      </c>
      <c r="X167" s="27">
        <f>IF($A167="","",IF(OR($L167="",$T167=""),"No Data",IF($L167&lt;$T167-'Settings'!$B$8,"Low",IF($L167&gt;$T167+'Settings'!$B$8,"High","OK"))))</f>
        <v/>
      </c>
      <c r="Y167" s="27">
        <f>IF(COUNTA($A167:$O167)=0,"",IF(OR($A167="",$B167="",$C167="",$D167="",$E167="",$F167="",$I167="",$J167="",$K167=""),"Missing Required Input",IF(COUNTIF($A$5:$A$1004,$A167)&gt;1,"Duplicate Inspection ID",IF(COUNTIF('Tire Inventory'!$A$5:$A$1004,$E167)=0,"Unknown Tire ID",IF(OR($I167&lt;0,$I167&gt;32,$J167&lt;0,$J167&gt;32,$K167&lt;0,$K167&gt;32),"Check Tread Reading",IF(OR($D167&lt;0,$D167&gt;2000000),"Check Odometer",IF(AND($L167&lt;&gt;"",OR($L167&lt;0,$L167&gt;150)),"Check PSI","OK"))))))</f>
        <v/>
      </c>
    </row>
    <row r="168">
      <c r="A168" s="23" t="n"/>
      <c r="B168" s="42" t="n"/>
      <c r="C168" s="23" t="n"/>
      <c r="D168" s="25" t="n"/>
      <c r="E168" s="23" t="n"/>
      <c r="F168" s="23" t="n"/>
      <c r="G168" s="23" t="n"/>
      <c r="H168" s="23" t="n"/>
      <c r="I168" s="43" t="n"/>
      <c r="J168" s="43" t="n"/>
      <c r="K168" s="43" t="n"/>
      <c r="L168" s="43" t="n"/>
      <c r="M168" s="23" t="n"/>
      <c r="N168" s="23" t="n"/>
      <c r="O168" s="23" t="n"/>
      <c r="P168" s="27">
        <f>IF($A168="","",IFERROR(INDEX('Settings'!$F$5:$F$21,MATCH($F168,'Settings'!$E$5:$E$21,0)),"Other"))</f>
        <v/>
      </c>
      <c r="Q168" s="44">
        <f>IF($A168="","",IF(COUNT($I168,$J168,$K168)&lt;3,"",IFERROR(AVERAGE($I168,$J168,$K168),"")))</f>
        <v/>
      </c>
      <c r="R168" s="44">
        <f>IF($A168="","",IF(COUNT($I168,$J168,$K168)&lt;3,"",IFERROR(MIN($I168,$J168,$K168),"")))</f>
        <v/>
      </c>
      <c r="S168" s="44">
        <f>IF($A168="","",IF(COUNT($I168,$J168,$K168)&lt;3,"",IFERROR(MAX($I168,$J168,$K168)-MIN($I168,$J168,$K168),"")))</f>
        <v/>
      </c>
      <c r="T168" s="44">
        <f>IF($A168="","",IFERROR(INDEX('Tire Inventory'!$I$5:$I$1004,MATCH($E168,'Tire Inventory'!$A$5:$A$1004,0)),""))</f>
        <v/>
      </c>
      <c r="U168" s="44">
        <f>IF($A168="","",IF(OR($L168="",$T168=""),"",IFERROR($L168-$T168,"")))</f>
        <v/>
      </c>
      <c r="V168" s="27">
        <f>IF($A168="","",IF($R168="","No Data",IF($R168&lt;='Settings'!$B$6,"Critical",IF($R168&lt;='Settings'!$B$5,"Low","OK"))))</f>
        <v/>
      </c>
      <c r="W168" s="27">
        <f>IF($A168="","",IF($S168="","No Data",IF($S168&gt;='Settings'!$B$7,"Uneven","OK")))</f>
        <v/>
      </c>
      <c r="X168" s="27">
        <f>IF($A168="","",IF(OR($L168="",$T168=""),"No Data",IF($L168&lt;$T168-'Settings'!$B$8,"Low",IF($L168&gt;$T168+'Settings'!$B$8,"High","OK"))))</f>
        <v/>
      </c>
      <c r="Y168" s="27">
        <f>IF(COUNTA($A168:$O168)=0,"",IF(OR($A168="",$B168="",$C168="",$D168="",$E168="",$F168="",$I168="",$J168="",$K168=""),"Missing Required Input",IF(COUNTIF($A$5:$A$1004,$A168)&gt;1,"Duplicate Inspection ID",IF(COUNTIF('Tire Inventory'!$A$5:$A$1004,$E168)=0,"Unknown Tire ID",IF(OR($I168&lt;0,$I168&gt;32,$J168&lt;0,$J168&gt;32,$K168&lt;0,$K168&gt;32),"Check Tread Reading",IF(OR($D168&lt;0,$D168&gt;2000000),"Check Odometer",IF(AND($L168&lt;&gt;"",OR($L168&lt;0,$L168&gt;150)),"Check PSI","OK"))))))</f>
        <v/>
      </c>
    </row>
    <row r="169">
      <c r="A169" s="23" t="n"/>
      <c r="B169" s="42" t="n"/>
      <c r="C169" s="23" t="n"/>
      <c r="D169" s="25" t="n"/>
      <c r="E169" s="23" t="n"/>
      <c r="F169" s="23" t="n"/>
      <c r="G169" s="23" t="n"/>
      <c r="H169" s="23" t="n"/>
      <c r="I169" s="43" t="n"/>
      <c r="J169" s="43" t="n"/>
      <c r="K169" s="43" t="n"/>
      <c r="L169" s="43" t="n"/>
      <c r="M169" s="23" t="n"/>
      <c r="N169" s="23" t="n"/>
      <c r="O169" s="23" t="n"/>
      <c r="P169" s="27">
        <f>IF($A169="","",IFERROR(INDEX('Settings'!$F$5:$F$21,MATCH($F169,'Settings'!$E$5:$E$21,0)),"Other"))</f>
        <v/>
      </c>
      <c r="Q169" s="44">
        <f>IF($A169="","",IF(COUNT($I169,$J169,$K169)&lt;3,"",IFERROR(AVERAGE($I169,$J169,$K169),"")))</f>
        <v/>
      </c>
      <c r="R169" s="44">
        <f>IF($A169="","",IF(COUNT($I169,$J169,$K169)&lt;3,"",IFERROR(MIN($I169,$J169,$K169),"")))</f>
        <v/>
      </c>
      <c r="S169" s="44">
        <f>IF($A169="","",IF(COUNT($I169,$J169,$K169)&lt;3,"",IFERROR(MAX($I169,$J169,$K169)-MIN($I169,$J169,$K169),"")))</f>
        <v/>
      </c>
      <c r="T169" s="44">
        <f>IF($A169="","",IFERROR(INDEX('Tire Inventory'!$I$5:$I$1004,MATCH($E169,'Tire Inventory'!$A$5:$A$1004,0)),""))</f>
        <v/>
      </c>
      <c r="U169" s="44">
        <f>IF($A169="","",IF(OR($L169="",$T169=""),"",IFERROR($L169-$T169,"")))</f>
        <v/>
      </c>
      <c r="V169" s="27">
        <f>IF($A169="","",IF($R169="","No Data",IF($R169&lt;='Settings'!$B$6,"Critical",IF($R169&lt;='Settings'!$B$5,"Low","OK"))))</f>
        <v/>
      </c>
      <c r="W169" s="27">
        <f>IF($A169="","",IF($S169="","No Data",IF($S169&gt;='Settings'!$B$7,"Uneven","OK")))</f>
        <v/>
      </c>
      <c r="X169" s="27">
        <f>IF($A169="","",IF(OR($L169="",$T169=""),"No Data",IF($L169&lt;$T169-'Settings'!$B$8,"Low",IF($L169&gt;$T169+'Settings'!$B$8,"High","OK"))))</f>
        <v/>
      </c>
      <c r="Y169" s="27">
        <f>IF(COUNTA($A169:$O169)=0,"",IF(OR($A169="",$B169="",$C169="",$D169="",$E169="",$F169="",$I169="",$J169="",$K169=""),"Missing Required Input",IF(COUNTIF($A$5:$A$1004,$A169)&gt;1,"Duplicate Inspection ID",IF(COUNTIF('Tire Inventory'!$A$5:$A$1004,$E169)=0,"Unknown Tire ID",IF(OR($I169&lt;0,$I169&gt;32,$J169&lt;0,$J169&gt;32,$K169&lt;0,$K169&gt;32),"Check Tread Reading",IF(OR($D169&lt;0,$D169&gt;2000000),"Check Odometer",IF(AND($L169&lt;&gt;"",OR($L169&lt;0,$L169&gt;150)),"Check PSI","OK"))))))</f>
        <v/>
      </c>
    </row>
    <row r="170">
      <c r="A170" s="23" t="n"/>
      <c r="B170" s="42" t="n"/>
      <c r="C170" s="23" t="n"/>
      <c r="D170" s="25" t="n"/>
      <c r="E170" s="23" t="n"/>
      <c r="F170" s="23" t="n"/>
      <c r="G170" s="23" t="n"/>
      <c r="H170" s="23" t="n"/>
      <c r="I170" s="43" t="n"/>
      <c r="J170" s="43" t="n"/>
      <c r="K170" s="43" t="n"/>
      <c r="L170" s="43" t="n"/>
      <c r="M170" s="23" t="n"/>
      <c r="N170" s="23" t="n"/>
      <c r="O170" s="23" t="n"/>
      <c r="P170" s="27">
        <f>IF($A170="","",IFERROR(INDEX('Settings'!$F$5:$F$21,MATCH($F170,'Settings'!$E$5:$E$21,0)),"Other"))</f>
        <v/>
      </c>
      <c r="Q170" s="44">
        <f>IF($A170="","",IF(COUNT($I170,$J170,$K170)&lt;3,"",IFERROR(AVERAGE($I170,$J170,$K170),"")))</f>
        <v/>
      </c>
      <c r="R170" s="44">
        <f>IF($A170="","",IF(COUNT($I170,$J170,$K170)&lt;3,"",IFERROR(MIN($I170,$J170,$K170),"")))</f>
        <v/>
      </c>
      <c r="S170" s="44">
        <f>IF($A170="","",IF(COUNT($I170,$J170,$K170)&lt;3,"",IFERROR(MAX($I170,$J170,$K170)-MIN($I170,$J170,$K170),"")))</f>
        <v/>
      </c>
      <c r="T170" s="44">
        <f>IF($A170="","",IFERROR(INDEX('Tire Inventory'!$I$5:$I$1004,MATCH($E170,'Tire Inventory'!$A$5:$A$1004,0)),""))</f>
        <v/>
      </c>
      <c r="U170" s="44">
        <f>IF($A170="","",IF(OR($L170="",$T170=""),"",IFERROR($L170-$T170,"")))</f>
        <v/>
      </c>
      <c r="V170" s="27">
        <f>IF($A170="","",IF($R170="","No Data",IF($R170&lt;='Settings'!$B$6,"Critical",IF($R170&lt;='Settings'!$B$5,"Low","OK"))))</f>
        <v/>
      </c>
      <c r="W170" s="27">
        <f>IF($A170="","",IF($S170="","No Data",IF($S170&gt;='Settings'!$B$7,"Uneven","OK")))</f>
        <v/>
      </c>
      <c r="X170" s="27">
        <f>IF($A170="","",IF(OR($L170="",$T170=""),"No Data",IF($L170&lt;$T170-'Settings'!$B$8,"Low",IF($L170&gt;$T170+'Settings'!$B$8,"High","OK"))))</f>
        <v/>
      </c>
      <c r="Y170" s="27">
        <f>IF(COUNTA($A170:$O170)=0,"",IF(OR($A170="",$B170="",$C170="",$D170="",$E170="",$F170="",$I170="",$J170="",$K170=""),"Missing Required Input",IF(COUNTIF($A$5:$A$1004,$A170)&gt;1,"Duplicate Inspection ID",IF(COUNTIF('Tire Inventory'!$A$5:$A$1004,$E170)=0,"Unknown Tire ID",IF(OR($I170&lt;0,$I170&gt;32,$J170&lt;0,$J170&gt;32,$K170&lt;0,$K170&gt;32),"Check Tread Reading",IF(OR($D170&lt;0,$D170&gt;2000000),"Check Odometer",IF(AND($L170&lt;&gt;"",OR($L170&lt;0,$L170&gt;150)),"Check PSI","OK"))))))</f>
        <v/>
      </c>
    </row>
    <row r="171">
      <c r="A171" s="23" t="n"/>
      <c r="B171" s="42" t="n"/>
      <c r="C171" s="23" t="n"/>
      <c r="D171" s="25" t="n"/>
      <c r="E171" s="23" t="n"/>
      <c r="F171" s="23" t="n"/>
      <c r="G171" s="23" t="n"/>
      <c r="H171" s="23" t="n"/>
      <c r="I171" s="43" t="n"/>
      <c r="J171" s="43" t="n"/>
      <c r="K171" s="43" t="n"/>
      <c r="L171" s="43" t="n"/>
      <c r="M171" s="23" t="n"/>
      <c r="N171" s="23" t="n"/>
      <c r="O171" s="23" t="n"/>
      <c r="P171" s="27">
        <f>IF($A171="","",IFERROR(INDEX('Settings'!$F$5:$F$21,MATCH($F171,'Settings'!$E$5:$E$21,0)),"Other"))</f>
        <v/>
      </c>
      <c r="Q171" s="44">
        <f>IF($A171="","",IF(COUNT($I171,$J171,$K171)&lt;3,"",IFERROR(AVERAGE($I171,$J171,$K171),"")))</f>
        <v/>
      </c>
      <c r="R171" s="44">
        <f>IF($A171="","",IF(COUNT($I171,$J171,$K171)&lt;3,"",IFERROR(MIN($I171,$J171,$K171),"")))</f>
        <v/>
      </c>
      <c r="S171" s="44">
        <f>IF($A171="","",IF(COUNT($I171,$J171,$K171)&lt;3,"",IFERROR(MAX($I171,$J171,$K171)-MIN($I171,$J171,$K171),"")))</f>
        <v/>
      </c>
      <c r="T171" s="44">
        <f>IF($A171="","",IFERROR(INDEX('Tire Inventory'!$I$5:$I$1004,MATCH($E171,'Tire Inventory'!$A$5:$A$1004,0)),""))</f>
        <v/>
      </c>
      <c r="U171" s="44">
        <f>IF($A171="","",IF(OR($L171="",$T171=""),"",IFERROR($L171-$T171,"")))</f>
        <v/>
      </c>
      <c r="V171" s="27">
        <f>IF($A171="","",IF($R171="","No Data",IF($R171&lt;='Settings'!$B$6,"Critical",IF($R171&lt;='Settings'!$B$5,"Low","OK"))))</f>
        <v/>
      </c>
      <c r="W171" s="27">
        <f>IF($A171="","",IF($S171="","No Data",IF($S171&gt;='Settings'!$B$7,"Uneven","OK")))</f>
        <v/>
      </c>
      <c r="X171" s="27">
        <f>IF($A171="","",IF(OR($L171="",$T171=""),"No Data",IF($L171&lt;$T171-'Settings'!$B$8,"Low",IF($L171&gt;$T171+'Settings'!$B$8,"High","OK"))))</f>
        <v/>
      </c>
      <c r="Y171" s="27">
        <f>IF(COUNTA($A171:$O171)=0,"",IF(OR($A171="",$B171="",$C171="",$D171="",$E171="",$F171="",$I171="",$J171="",$K171=""),"Missing Required Input",IF(COUNTIF($A$5:$A$1004,$A171)&gt;1,"Duplicate Inspection ID",IF(COUNTIF('Tire Inventory'!$A$5:$A$1004,$E171)=0,"Unknown Tire ID",IF(OR($I171&lt;0,$I171&gt;32,$J171&lt;0,$J171&gt;32,$K171&lt;0,$K171&gt;32),"Check Tread Reading",IF(OR($D171&lt;0,$D171&gt;2000000),"Check Odometer",IF(AND($L171&lt;&gt;"",OR($L171&lt;0,$L171&gt;150)),"Check PSI","OK"))))))</f>
        <v/>
      </c>
    </row>
    <row r="172">
      <c r="A172" s="23" t="n"/>
      <c r="B172" s="42" t="n"/>
      <c r="C172" s="23" t="n"/>
      <c r="D172" s="25" t="n"/>
      <c r="E172" s="23" t="n"/>
      <c r="F172" s="23" t="n"/>
      <c r="G172" s="23" t="n"/>
      <c r="H172" s="23" t="n"/>
      <c r="I172" s="43" t="n"/>
      <c r="J172" s="43" t="n"/>
      <c r="K172" s="43" t="n"/>
      <c r="L172" s="43" t="n"/>
      <c r="M172" s="23" t="n"/>
      <c r="N172" s="23" t="n"/>
      <c r="O172" s="23" t="n"/>
      <c r="P172" s="27">
        <f>IF($A172="","",IFERROR(INDEX('Settings'!$F$5:$F$21,MATCH($F172,'Settings'!$E$5:$E$21,0)),"Other"))</f>
        <v/>
      </c>
      <c r="Q172" s="44">
        <f>IF($A172="","",IF(COUNT($I172,$J172,$K172)&lt;3,"",IFERROR(AVERAGE($I172,$J172,$K172),"")))</f>
        <v/>
      </c>
      <c r="R172" s="44">
        <f>IF($A172="","",IF(COUNT($I172,$J172,$K172)&lt;3,"",IFERROR(MIN($I172,$J172,$K172),"")))</f>
        <v/>
      </c>
      <c r="S172" s="44">
        <f>IF($A172="","",IF(COUNT($I172,$J172,$K172)&lt;3,"",IFERROR(MAX($I172,$J172,$K172)-MIN($I172,$J172,$K172),"")))</f>
        <v/>
      </c>
      <c r="T172" s="44">
        <f>IF($A172="","",IFERROR(INDEX('Tire Inventory'!$I$5:$I$1004,MATCH($E172,'Tire Inventory'!$A$5:$A$1004,0)),""))</f>
        <v/>
      </c>
      <c r="U172" s="44">
        <f>IF($A172="","",IF(OR($L172="",$T172=""),"",IFERROR($L172-$T172,"")))</f>
        <v/>
      </c>
      <c r="V172" s="27">
        <f>IF($A172="","",IF($R172="","No Data",IF($R172&lt;='Settings'!$B$6,"Critical",IF($R172&lt;='Settings'!$B$5,"Low","OK"))))</f>
        <v/>
      </c>
      <c r="W172" s="27">
        <f>IF($A172="","",IF($S172="","No Data",IF($S172&gt;='Settings'!$B$7,"Uneven","OK")))</f>
        <v/>
      </c>
      <c r="X172" s="27">
        <f>IF($A172="","",IF(OR($L172="",$T172=""),"No Data",IF($L172&lt;$T172-'Settings'!$B$8,"Low",IF($L172&gt;$T172+'Settings'!$B$8,"High","OK"))))</f>
        <v/>
      </c>
      <c r="Y172" s="27">
        <f>IF(COUNTA($A172:$O172)=0,"",IF(OR($A172="",$B172="",$C172="",$D172="",$E172="",$F172="",$I172="",$J172="",$K172=""),"Missing Required Input",IF(COUNTIF($A$5:$A$1004,$A172)&gt;1,"Duplicate Inspection ID",IF(COUNTIF('Tire Inventory'!$A$5:$A$1004,$E172)=0,"Unknown Tire ID",IF(OR($I172&lt;0,$I172&gt;32,$J172&lt;0,$J172&gt;32,$K172&lt;0,$K172&gt;32),"Check Tread Reading",IF(OR($D172&lt;0,$D172&gt;2000000),"Check Odometer",IF(AND($L172&lt;&gt;"",OR($L172&lt;0,$L172&gt;150)),"Check PSI","OK"))))))</f>
        <v/>
      </c>
    </row>
    <row r="173">
      <c r="A173" s="23" t="n"/>
      <c r="B173" s="42" t="n"/>
      <c r="C173" s="23" t="n"/>
      <c r="D173" s="25" t="n"/>
      <c r="E173" s="23" t="n"/>
      <c r="F173" s="23" t="n"/>
      <c r="G173" s="23" t="n"/>
      <c r="H173" s="23" t="n"/>
      <c r="I173" s="43" t="n"/>
      <c r="J173" s="43" t="n"/>
      <c r="K173" s="43" t="n"/>
      <c r="L173" s="43" t="n"/>
      <c r="M173" s="23" t="n"/>
      <c r="N173" s="23" t="n"/>
      <c r="O173" s="23" t="n"/>
      <c r="P173" s="27">
        <f>IF($A173="","",IFERROR(INDEX('Settings'!$F$5:$F$21,MATCH($F173,'Settings'!$E$5:$E$21,0)),"Other"))</f>
        <v/>
      </c>
      <c r="Q173" s="44">
        <f>IF($A173="","",IF(COUNT($I173,$J173,$K173)&lt;3,"",IFERROR(AVERAGE($I173,$J173,$K173),"")))</f>
        <v/>
      </c>
      <c r="R173" s="44">
        <f>IF($A173="","",IF(COUNT($I173,$J173,$K173)&lt;3,"",IFERROR(MIN($I173,$J173,$K173),"")))</f>
        <v/>
      </c>
      <c r="S173" s="44">
        <f>IF($A173="","",IF(COUNT($I173,$J173,$K173)&lt;3,"",IFERROR(MAX($I173,$J173,$K173)-MIN($I173,$J173,$K173),"")))</f>
        <v/>
      </c>
      <c r="T173" s="44">
        <f>IF($A173="","",IFERROR(INDEX('Tire Inventory'!$I$5:$I$1004,MATCH($E173,'Tire Inventory'!$A$5:$A$1004,0)),""))</f>
        <v/>
      </c>
      <c r="U173" s="44">
        <f>IF($A173="","",IF(OR($L173="",$T173=""),"",IFERROR($L173-$T173,"")))</f>
        <v/>
      </c>
      <c r="V173" s="27">
        <f>IF($A173="","",IF($R173="","No Data",IF($R173&lt;='Settings'!$B$6,"Critical",IF($R173&lt;='Settings'!$B$5,"Low","OK"))))</f>
        <v/>
      </c>
      <c r="W173" s="27">
        <f>IF($A173="","",IF($S173="","No Data",IF($S173&gt;='Settings'!$B$7,"Uneven","OK")))</f>
        <v/>
      </c>
      <c r="X173" s="27">
        <f>IF($A173="","",IF(OR($L173="",$T173=""),"No Data",IF($L173&lt;$T173-'Settings'!$B$8,"Low",IF($L173&gt;$T173+'Settings'!$B$8,"High","OK"))))</f>
        <v/>
      </c>
      <c r="Y173" s="27">
        <f>IF(COUNTA($A173:$O173)=0,"",IF(OR($A173="",$B173="",$C173="",$D173="",$E173="",$F173="",$I173="",$J173="",$K173=""),"Missing Required Input",IF(COUNTIF($A$5:$A$1004,$A173)&gt;1,"Duplicate Inspection ID",IF(COUNTIF('Tire Inventory'!$A$5:$A$1004,$E173)=0,"Unknown Tire ID",IF(OR($I173&lt;0,$I173&gt;32,$J173&lt;0,$J173&gt;32,$K173&lt;0,$K173&gt;32),"Check Tread Reading",IF(OR($D173&lt;0,$D173&gt;2000000),"Check Odometer",IF(AND($L173&lt;&gt;"",OR($L173&lt;0,$L173&gt;150)),"Check PSI","OK"))))))</f>
        <v/>
      </c>
    </row>
    <row r="174">
      <c r="A174" s="23" t="n"/>
      <c r="B174" s="42" t="n"/>
      <c r="C174" s="23" t="n"/>
      <c r="D174" s="25" t="n"/>
      <c r="E174" s="23" t="n"/>
      <c r="F174" s="23" t="n"/>
      <c r="G174" s="23" t="n"/>
      <c r="H174" s="23" t="n"/>
      <c r="I174" s="43" t="n"/>
      <c r="J174" s="43" t="n"/>
      <c r="K174" s="43" t="n"/>
      <c r="L174" s="43" t="n"/>
      <c r="M174" s="23" t="n"/>
      <c r="N174" s="23" t="n"/>
      <c r="O174" s="23" t="n"/>
      <c r="P174" s="27">
        <f>IF($A174="","",IFERROR(INDEX('Settings'!$F$5:$F$21,MATCH($F174,'Settings'!$E$5:$E$21,0)),"Other"))</f>
        <v/>
      </c>
      <c r="Q174" s="44">
        <f>IF($A174="","",IF(COUNT($I174,$J174,$K174)&lt;3,"",IFERROR(AVERAGE($I174,$J174,$K174),"")))</f>
        <v/>
      </c>
      <c r="R174" s="44">
        <f>IF($A174="","",IF(COUNT($I174,$J174,$K174)&lt;3,"",IFERROR(MIN($I174,$J174,$K174),"")))</f>
        <v/>
      </c>
      <c r="S174" s="44">
        <f>IF($A174="","",IF(COUNT($I174,$J174,$K174)&lt;3,"",IFERROR(MAX($I174,$J174,$K174)-MIN($I174,$J174,$K174),"")))</f>
        <v/>
      </c>
      <c r="T174" s="44">
        <f>IF($A174="","",IFERROR(INDEX('Tire Inventory'!$I$5:$I$1004,MATCH($E174,'Tire Inventory'!$A$5:$A$1004,0)),""))</f>
        <v/>
      </c>
      <c r="U174" s="44">
        <f>IF($A174="","",IF(OR($L174="",$T174=""),"",IFERROR($L174-$T174,"")))</f>
        <v/>
      </c>
      <c r="V174" s="27">
        <f>IF($A174="","",IF($R174="","No Data",IF($R174&lt;='Settings'!$B$6,"Critical",IF($R174&lt;='Settings'!$B$5,"Low","OK"))))</f>
        <v/>
      </c>
      <c r="W174" s="27">
        <f>IF($A174="","",IF($S174="","No Data",IF($S174&gt;='Settings'!$B$7,"Uneven","OK")))</f>
        <v/>
      </c>
      <c r="X174" s="27">
        <f>IF($A174="","",IF(OR($L174="",$T174=""),"No Data",IF($L174&lt;$T174-'Settings'!$B$8,"Low",IF($L174&gt;$T174+'Settings'!$B$8,"High","OK"))))</f>
        <v/>
      </c>
      <c r="Y174" s="27">
        <f>IF(COUNTA($A174:$O174)=0,"",IF(OR($A174="",$B174="",$C174="",$D174="",$E174="",$F174="",$I174="",$J174="",$K174=""),"Missing Required Input",IF(COUNTIF($A$5:$A$1004,$A174)&gt;1,"Duplicate Inspection ID",IF(COUNTIF('Tire Inventory'!$A$5:$A$1004,$E174)=0,"Unknown Tire ID",IF(OR($I174&lt;0,$I174&gt;32,$J174&lt;0,$J174&gt;32,$K174&lt;0,$K174&gt;32),"Check Tread Reading",IF(OR($D174&lt;0,$D174&gt;2000000),"Check Odometer",IF(AND($L174&lt;&gt;"",OR($L174&lt;0,$L174&gt;150)),"Check PSI","OK"))))))</f>
        <v/>
      </c>
    </row>
    <row r="175">
      <c r="A175" s="23" t="n"/>
      <c r="B175" s="42" t="n"/>
      <c r="C175" s="23" t="n"/>
      <c r="D175" s="25" t="n"/>
      <c r="E175" s="23" t="n"/>
      <c r="F175" s="23" t="n"/>
      <c r="G175" s="23" t="n"/>
      <c r="H175" s="23" t="n"/>
      <c r="I175" s="43" t="n"/>
      <c r="J175" s="43" t="n"/>
      <c r="K175" s="43" t="n"/>
      <c r="L175" s="43" t="n"/>
      <c r="M175" s="23" t="n"/>
      <c r="N175" s="23" t="n"/>
      <c r="O175" s="23" t="n"/>
      <c r="P175" s="27">
        <f>IF($A175="","",IFERROR(INDEX('Settings'!$F$5:$F$21,MATCH($F175,'Settings'!$E$5:$E$21,0)),"Other"))</f>
        <v/>
      </c>
      <c r="Q175" s="44">
        <f>IF($A175="","",IF(COUNT($I175,$J175,$K175)&lt;3,"",IFERROR(AVERAGE($I175,$J175,$K175),"")))</f>
        <v/>
      </c>
      <c r="R175" s="44">
        <f>IF($A175="","",IF(COUNT($I175,$J175,$K175)&lt;3,"",IFERROR(MIN($I175,$J175,$K175),"")))</f>
        <v/>
      </c>
      <c r="S175" s="44">
        <f>IF($A175="","",IF(COUNT($I175,$J175,$K175)&lt;3,"",IFERROR(MAX($I175,$J175,$K175)-MIN($I175,$J175,$K175),"")))</f>
        <v/>
      </c>
      <c r="T175" s="44">
        <f>IF($A175="","",IFERROR(INDEX('Tire Inventory'!$I$5:$I$1004,MATCH($E175,'Tire Inventory'!$A$5:$A$1004,0)),""))</f>
        <v/>
      </c>
      <c r="U175" s="44">
        <f>IF($A175="","",IF(OR($L175="",$T175=""),"",IFERROR($L175-$T175,"")))</f>
        <v/>
      </c>
      <c r="V175" s="27">
        <f>IF($A175="","",IF($R175="","No Data",IF($R175&lt;='Settings'!$B$6,"Critical",IF($R175&lt;='Settings'!$B$5,"Low","OK"))))</f>
        <v/>
      </c>
      <c r="W175" s="27">
        <f>IF($A175="","",IF($S175="","No Data",IF($S175&gt;='Settings'!$B$7,"Uneven","OK")))</f>
        <v/>
      </c>
      <c r="X175" s="27">
        <f>IF($A175="","",IF(OR($L175="",$T175=""),"No Data",IF($L175&lt;$T175-'Settings'!$B$8,"Low",IF($L175&gt;$T175+'Settings'!$B$8,"High","OK"))))</f>
        <v/>
      </c>
      <c r="Y175" s="27">
        <f>IF(COUNTA($A175:$O175)=0,"",IF(OR($A175="",$B175="",$C175="",$D175="",$E175="",$F175="",$I175="",$J175="",$K175=""),"Missing Required Input",IF(COUNTIF($A$5:$A$1004,$A175)&gt;1,"Duplicate Inspection ID",IF(COUNTIF('Tire Inventory'!$A$5:$A$1004,$E175)=0,"Unknown Tire ID",IF(OR($I175&lt;0,$I175&gt;32,$J175&lt;0,$J175&gt;32,$K175&lt;0,$K175&gt;32),"Check Tread Reading",IF(OR($D175&lt;0,$D175&gt;2000000),"Check Odometer",IF(AND($L175&lt;&gt;"",OR($L175&lt;0,$L175&gt;150)),"Check PSI","OK"))))))</f>
        <v/>
      </c>
    </row>
    <row r="176">
      <c r="A176" s="23" t="n"/>
      <c r="B176" s="42" t="n"/>
      <c r="C176" s="23" t="n"/>
      <c r="D176" s="25" t="n"/>
      <c r="E176" s="23" t="n"/>
      <c r="F176" s="23" t="n"/>
      <c r="G176" s="23" t="n"/>
      <c r="H176" s="23" t="n"/>
      <c r="I176" s="43" t="n"/>
      <c r="J176" s="43" t="n"/>
      <c r="K176" s="43" t="n"/>
      <c r="L176" s="43" t="n"/>
      <c r="M176" s="23" t="n"/>
      <c r="N176" s="23" t="n"/>
      <c r="O176" s="23" t="n"/>
      <c r="P176" s="27">
        <f>IF($A176="","",IFERROR(INDEX('Settings'!$F$5:$F$21,MATCH($F176,'Settings'!$E$5:$E$21,0)),"Other"))</f>
        <v/>
      </c>
      <c r="Q176" s="44">
        <f>IF($A176="","",IF(COUNT($I176,$J176,$K176)&lt;3,"",IFERROR(AVERAGE($I176,$J176,$K176),"")))</f>
        <v/>
      </c>
      <c r="R176" s="44">
        <f>IF($A176="","",IF(COUNT($I176,$J176,$K176)&lt;3,"",IFERROR(MIN($I176,$J176,$K176),"")))</f>
        <v/>
      </c>
      <c r="S176" s="44">
        <f>IF($A176="","",IF(COUNT($I176,$J176,$K176)&lt;3,"",IFERROR(MAX($I176,$J176,$K176)-MIN($I176,$J176,$K176),"")))</f>
        <v/>
      </c>
      <c r="T176" s="44">
        <f>IF($A176="","",IFERROR(INDEX('Tire Inventory'!$I$5:$I$1004,MATCH($E176,'Tire Inventory'!$A$5:$A$1004,0)),""))</f>
        <v/>
      </c>
      <c r="U176" s="44">
        <f>IF($A176="","",IF(OR($L176="",$T176=""),"",IFERROR($L176-$T176,"")))</f>
        <v/>
      </c>
      <c r="V176" s="27">
        <f>IF($A176="","",IF($R176="","No Data",IF($R176&lt;='Settings'!$B$6,"Critical",IF($R176&lt;='Settings'!$B$5,"Low","OK"))))</f>
        <v/>
      </c>
      <c r="W176" s="27">
        <f>IF($A176="","",IF($S176="","No Data",IF($S176&gt;='Settings'!$B$7,"Uneven","OK")))</f>
        <v/>
      </c>
      <c r="X176" s="27">
        <f>IF($A176="","",IF(OR($L176="",$T176=""),"No Data",IF($L176&lt;$T176-'Settings'!$B$8,"Low",IF($L176&gt;$T176+'Settings'!$B$8,"High","OK"))))</f>
        <v/>
      </c>
      <c r="Y176" s="27">
        <f>IF(COUNTA($A176:$O176)=0,"",IF(OR($A176="",$B176="",$C176="",$D176="",$E176="",$F176="",$I176="",$J176="",$K176=""),"Missing Required Input",IF(COUNTIF($A$5:$A$1004,$A176)&gt;1,"Duplicate Inspection ID",IF(COUNTIF('Tire Inventory'!$A$5:$A$1004,$E176)=0,"Unknown Tire ID",IF(OR($I176&lt;0,$I176&gt;32,$J176&lt;0,$J176&gt;32,$K176&lt;0,$K176&gt;32),"Check Tread Reading",IF(OR($D176&lt;0,$D176&gt;2000000),"Check Odometer",IF(AND($L176&lt;&gt;"",OR($L176&lt;0,$L176&gt;150)),"Check PSI","OK"))))))</f>
        <v/>
      </c>
    </row>
    <row r="177">
      <c r="A177" s="23" t="n"/>
      <c r="B177" s="42" t="n"/>
      <c r="C177" s="23" t="n"/>
      <c r="D177" s="25" t="n"/>
      <c r="E177" s="23" t="n"/>
      <c r="F177" s="23" t="n"/>
      <c r="G177" s="23" t="n"/>
      <c r="H177" s="23" t="n"/>
      <c r="I177" s="43" t="n"/>
      <c r="J177" s="43" t="n"/>
      <c r="K177" s="43" t="n"/>
      <c r="L177" s="43" t="n"/>
      <c r="M177" s="23" t="n"/>
      <c r="N177" s="23" t="n"/>
      <c r="O177" s="23" t="n"/>
      <c r="P177" s="27">
        <f>IF($A177="","",IFERROR(INDEX('Settings'!$F$5:$F$21,MATCH($F177,'Settings'!$E$5:$E$21,0)),"Other"))</f>
        <v/>
      </c>
      <c r="Q177" s="44">
        <f>IF($A177="","",IF(COUNT($I177,$J177,$K177)&lt;3,"",IFERROR(AVERAGE($I177,$J177,$K177),"")))</f>
        <v/>
      </c>
      <c r="R177" s="44">
        <f>IF($A177="","",IF(COUNT($I177,$J177,$K177)&lt;3,"",IFERROR(MIN($I177,$J177,$K177),"")))</f>
        <v/>
      </c>
      <c r="S177" s="44">
        <f>IF($A177="","",IF(COUNT($I177,$J177,$K177)&lt;3,"",IFERROR(MAX($I177,$J177,$K177)-MIN($I177,$J177,$K177),"")))</f>
        <v/>
      </c>
      <c r="T177" s="44">
        <f>IF($A177="","",IFERROR(INDEX('Tire Inventory'!$I$5:$I$1004,MATCH($E177,'Tire Inventory'!$A$5:$A$1004,0)),""))</f>
        <v/>
      </c>
      <c r="U177" s="44">
        <f>IF($A177="","",IF(OR($L177="",$T177=""),"",IFERROR($L177-$T177,"")))</f>
        <v/>
      </c>
      <c r="V177" s="27">
        <f>IF($A177="","",IF($R177="","No Data",IF($R177&lt;='Settings'!$B$6,"Critical",IF($R177&lt;='Settings'!$B$5,"Low","OK"))))</f>
        <v/>
      </c>
      <c r="W177" s="27">
        <f>IF($A177="","",IF($S177="","No Data",IF($S177&gt;='Settings'!$B$7,"Uneven","OK")))</f>
        <v/>
      </c>
      <c r="X177" s="27">
        <f>IF($A177="","",IF(OR($L177="",$T177=""),"No Data",IF($L177&lt;$T177-'Settings'!$B$8,"Low",IF($L177&gt;$T177+'Settings'!$B$8,"High","OK"))))</f>
        <v/>
      </c>
      <c r="Y177" s="27">
        <f>IF(COUNTA($A177:$O177)=0,"",IF(OR($A177="",$B177="",$C177="",$D177="",$E177="",$F177="",$I177="",$J177="",$K177=""),"Missing Required Input",IF(COUNTIF($A$5:$A$1004,$A177)&gt;1,"Duplicate Inspection ID",IF(COUNTIF('Tire Inventory'!$A$5:$A$1004,$E177)=0,"Unknown Tire ID",IF(OR($I177&lt;0,$I177&gt;32,$J177&lt;0,$J177&gt;32,$K177&lt;0,$K177&gt;32),"Check Tread Reading",IF(OR($D177&lt;0,$D177&gt;2000000),"Check Odometer",IF(AND($L177&lt;&gt;"",OR($L177&lt;0,$L177&gt;150)),"Check PSI","OK"))))))</f>
        <v/>
      </c>
    </row>
    <row r="178">
      <c r="A178" s="23" t="n"/>
      <c r="B178" s="42" t="n"/>
      <c r="C178" s="23" t="n"/>
      <c r="D178" s="25" t="n"/>
      <c r="E178" s="23" t="n"/>
      <c r="F178" s="23" t="n"/>
      <c r="G178" s="23" t="n"/>
      <c r="H178" s="23" t="n"/>
      <c r="I178" s="43" t="n"/>
      <c r="J178" s="43" t="n"/>
      <c r="K178" s="43" t="n"/>
      <c r="L178" s="43" t="n"/>
      <c r="M178" s="23" t="n"/>
      <c r="N178" s="23" t="n"/>
      <c r="O178" s="23" t="n"/>
      <c r="P178" s="27">
        <f>IF($A178="","",IFERROR(INDEX('Settings'!$F$5:$F$21,MATCH($F178,'Settings'!$E$5:$E$21,0)),"Other"))</f>
        <v/>
      </c>
      <c r="Q178" s="44">
        <f>IF($A178="","",IF(COUNT($I178,$J178,$K178)&lt;3,"",IFERROR(AVERAGE($I178,$J178,$K178),"")))</f>
        <v/>
      </c>
      <c r="R178" s="44">
        <f>IF($A178="","",IF(COUNT($I178,$J178,$K178)&lt;3,"",IFERROR(MIN($I178,$J178,$K178),"")))</f>
        <v/>
      </c>
      <c r="S178" s="44">
        <f>IF($A178="","",IF(COUNT($I178,$J178,$K178)&lt;3,"",IFERROR(MAX($I178,$J178,$K178)-MIN($I178,$J178,$K178),"")))</f>
        <v/>
      </c>
      <c r="T178" s="44">
        <f>IF($A178="","",IFERROR(INDEX('Tire Inventory'!$I$5:$I$1004,MATCH($E178,'Tire Inventory'!$A$5:$A$1004,0)),""))</f>
        <v/>
      </c>
      <c r="U178" s="44">
        <f>IF($A178="","",IF(OR($L178="",$T178=""),"",IFERROR($L178-$T178,"")))</f>
        <v/>
      </c>
      <c r="V178" s="27">
        <f>IF($A178="","",IF($R178="","No Data",IF($R178&lt;='Settings'!$B$6,"Critical",IF($R178&lt;='Settings'!$B$5,"Low","OK"))))</f>
        <v/>
      </c>
      <c r="W178" s="27">
        <f>IF($A178="","",IF($S178="","No Data",IF($S178&gt;='Settings'!$B$7,"Uneven","OK")))</f>
        <v/>
      </c>
      <c r="X178" s="27">
        <f>IF($A178="","",IF(OR($L178="",$T178=""),"No Data",IF($L178&lt;$T178-'Settings'!$B$8,"Low",IF($L178&gt;$T178+'Settings'!$B$8,"High","OK"))))</f>
        <v/>
      </c>
      <c r="Y178" s="27">
        <f>IF(COUNTA($A178:$O178)=0,"",IF(OR($A178="",$B178="",$C178="",$D178="",$E178="",$F178="",$I178="",$J178="",$K178=""),"Missing Required Input",IF(COUNTIF($A$5:$A$1004,$A178)&gt;1,"Duplicate Inspection ID",IF(COUNTIF('Tire Inventory'!$A$5:$A$1004,$E178)=0,"Unknown Tire ID",IF(OR($I178&lt;0,$I178&gt;32,$J178&lt;0,$J178&gt;32,$K178&lt;0,$K178&gt;32),"Check Tread Reading",IF(OR($D178&lt;0,$D178&gt;2000000),"Check Odometer",IF(AND($L178&lt;&gt;"",OR($L178&lt;0,$L178&gt;150)),"Check PSI","OK"))))))</f>
        <v/>
      </c>
    </row>
    <row r="179">
      <c r="A179" s="23" t="n"/>
      <c r="B179" s="42" t="n"/>
      <c r="C179" s="23" t="n"/>
      <c r="D179" s="25" t="n"/>
      <c r="E179" s="23" t="n"/>
      <c r="F179" s="23" t="n"/>
      <c r="G179" s="23" t="n"/>
      <c r="H179" s="23" t="n"/>
      <c r="I179" s="43" t="n"/>
      <c r="J179" s="43" t="n"/>
      <c r="K179" s="43" t="n"/>
      <c r="L179" s="43" t="n"/>
      <c r="M179" s="23" t="n"/>
      <c r="N179" s="23" t="n"/>
      <c r="O179" s="23" t="n"/>
      <c r="P179" s="27">
        <f>IF($A179="","",IFERROR(INDEX('Settings'!$F$5:$F$21,MATCH($F179,'Settings'!$E$5:$E$21,0)),"Other"))</f>
        <v/>
      </c>
      <c r="Q179" s="44">
        <f>IF($A179="","",IF(COUNT($I179,$J179,$K179)&lt;3,"",IFERROR(AVERAGE($I179,$J179,$K179),"")))</f>
        <v/>
      </c>
      <c r="R179" s="44">
        <f>IF($A179="","",IF(COUNT($I179,$J179,$K179)&lt;3,"",IFERROR(MIN($I179,$J179,$K179),"")))</f>
        <v/>
      </c>
      <c r="S179" s="44">
        <f>IF($A179="","",IF(COUNT($I179,$J179,$K179)&lt;3,"",IFERROR(MAX($I179,$J179,$K179)-MIN($I179,$J179,$K179),"")))</f>
        <v/>
      </c>
      <c r="T179" s="44">
        <f>IF($A179="","",IFERROR(INDEX('Tire Inventory'!$I$5:$I$1004,MATCH($E179,'Tire Inventory'!$A$5:$A$1004,0)),""))</f>
        <v/>
      </c>
      <c r="U179" s="44">
        <f>IF($A179="","",IF(OR($L179="",$T179=""),"",IFERROR($L179-$T179,"")))</f>
        <v/>
      </c>
      <c r="V179" s="27">
        <f>IF($A179="","",IF($R179="","No Data",IF($R179&lt;='Settings'!$B$6,"Critical",IF($R179&lt;='Settings'!$B$5,"Low","OK"))))</f>
        <v/>
      </c>
      <c r="W179" s="27">
        <f>IF($A179="","",IF($S179="","No Data",IF($S179&gt;='Settings'!$B$7,"Uneven","OK")))</f>
        <v/>
      </c>
      <c r="X179" s="27">
        <f>IF($A179="","",IF(OR($L179="",$T179=""),"No Data",IF($L179&lt;$T179-'Settings'!$B$8,"Low",IF($L179&gt;$T179+'Settings'!$B$8,"High","OK"))))</f>
        <v/>
      </c>
      <c r="Y179" s="27">
        <f>IF(COUNTA($A179:$O179)=0,"",IF(OR($A179="",$B179="",$C179="",$D179="",$E179="",$F179="",$I179="",$J179="",$K179=""),"Missing Required Input",IF(COUNTIF($A$5:$A$1004,$A179)&gt;1,"Duplicate Inspection ID",IF(COUNTIF('Tire Inventory'!$A$5:$A$1004,$E179)=0,"Unknown Tire ID",IF(OR($I179&lt;0,$I179&gt;32,$J179&lt;0,$J179&gt;32,$K179&lt;0,$K179&gt;32),"Check Tread Reading",IF(OR($D179&lt;0,$D179&gt;2000000),"Check Odometer",IF(AND($L179&lt;&gt;"",OR($L179&lt;0,$L179&gt;150)),"Check PSI","OK"))))))</f>
        <v/>
      </c>
    </row>
    <row r="180">
      <c r="A180" s="23" t="n"/>
      <c r="B180" s="42" t="n"/>
      <c r="C180" s="23" t="n"/>
      <c r="D180" s="25" t="n"/>
      <c r="E180" s="23" t="n"/>
      <c r="F180" s="23" t="n"/>
      <c r="G180" s="23" t="n"/>
      <c r="H180" s="23" t="n"/>
      <c r="I180" s="43" t="n"/>
      <c r="J180" s="43" t="n"/>
      <c r="K180" s="43" t="n"/>
      <c r="L180" s="43" t="n"/>
      <c r="M180" s="23" t="n"/>
      <c r="N180" s="23" t="n"/>
      <c r="O180" s="23" t="n"/>
      <c r="P180" s="27">
        <f>IF($A180="","",IFERROR(INDEX('Settings'!$F$5:$F$21,MATCH($F180,'Settings'!$E$5:$E$21,0)),"Other"))</f>
        <v/>
      </c>
      <c r="Q180" s="44">
        <f>IF($A180="","",IF(COUNT($I180,$J180,$K180)&lt;3,"",IFERROR(AVERAGE($I180,$J180,$K180),"")))</f>
        <v/>
      </c>
      <c r="R180" s="44">
        <f>IF($A180="","",IF(COUNT($I180,$J180,$K180)&lt;3,"",IFERROR(MIN($I180,$J180,$K180),"")))</f>
        <v/>
      </c>
      <c r="S180" s="44">
        <f>IF($A180="","",IF(COUNT($I180,$J180,$K180)&lt;3,"",IFERROR(MAX($I180,$J180,$K180)-MIN($I180,$J180,$K180),"")))</f>
        <v/>
      </c>
      <c r="T180" s="44">
        <f>IF($A180="","",IFERROR(INDEX('Tire Inventory'!$I$5:$I$1004,MATCH($E180,'Tire Inventory'!$A$5:$A$1004,0)),""))</f>
        <v/>
      </c>
      <c r="U180" s="44">
        <f>IF($A180="","",IF(OR($L180="",$T180=""),"",IFERROR($L180-$T180,"")))</f>
        <v/>
      </c>
      <c r="V180" s="27">
        <f>IF($A180="","",IF($R180="","No Data",IF($R180&lt;='Settings'!$B$6,"Critical",IF($R180&lt;='Settings'!$B$5,"Low","OK"))))</f>
        <v/>
      </c>
      <c r="W180" s="27">
        <f>IF($A180="","",IF($S180="","No Data",IF($S180&gt;='Settings'!$B$7,"Uneven","OK")))</f>
        <v/>
      </c>
      <c r="X180" s="27">
        <f>IF($A180="","",IF(OR($L180="",$T180=""),"No Data",IF($L180&lt;$T180-'Settings'!$B$8,"Low",IF($L180&gt;$T180+'Settings'!$B$8,"High","OK"))))</f>
        <v/>
      </c>
      <c r="Y180" s="27">
        <f>IF(COUNTA($A180:$O180)=0,"",IF(OR($A180="",$B180="",$C180="",$D180="",$E180="",$F180="",$I180="",$J180="",$K180=""),"Missing Required Input",IF(COUNTIF($A$5:$A$1004,$A180)&gt;1,"Duplicate Inspection ID",IF(COUNTIF('Tire Inventory'!$A$5:$A$1004,$E180)=0,"Unknown Tire ID",IF(OR($I180&lt;0,$I180&gt;32,$J180&lt;0,$J180&gt;32,$K180&lt;0,$K180&gt;32),"Check Tread Reading",IF(OR($D180&lt;0,$D180&gt;2000000),"Check Odometer",IF(AND($L180&lt;&gt;"",OR($L180&lt;0,$L180&gt;150)),"Check PSI","OK"))))))</f>
        <v/>
      </c>
    </row>
    <row r="181">
      <c r="A181" s="23" t="n"/>
      <c r="B181" s="42" t="n"/>
      <c r="C181" s="23" t="n"/>
      <c r="D181" s="25" t="n"/>
      <c r="E181" s="23" t="n"/>
      <c r="F181" s="23" t="n"/>
      <c r="G181" s="23" t="n"/>
      <c r="H181" s="23" t="n"/>
      <c r="I181" s="43" t="n"/>
      <c r="J181" s="43" t="n"/>
      <c r="K181" s="43" t="n"/>
      <c r="L181" s="43" t="n"/>
      <c r="M181" s="23" t="n"/>
      <c r="N181" s="23" t="n"/>
      <c r="O181" s="23" t="n"/>
      <c r="P181" s="27">
        <f>IF($A181="","",IFERROR(INDEX('Settings'!$F$5:$F$21,MATCH($F181,'Settings'!$E$5:$E$21,0)),"Other"))</f>
        <v/>
      </c>
      <c r="Q181" s="44">
        <f>IF($A181="","",IF(COUNT($I181,$J181,$K181)&lt;3,"",IFERROR(AVERAGE($I181,$J181,$K181),"")))</f>
        <v/>
      </c>
      <c r="R181" s="44">
        <f>IF($A181="","",IF(COUNT($I181,$J181,$K181)&lt;3,"",IFERROR(MIN($I181,$J181,$K181),"")))</f>
        <v/>
      </c>
      <c r="S181" s="44">
        <f>IF($A181="","",IF(COUNT($I181,$J181,$K181)&lt;3,"",IFERROR(MAX($I181,$J181,$K181)-MIN($I181,$J181,$K181),"")))</f>
        <v/>
      </c>
      <c r="T181" s="44">
        <f>IF($A181="","",IFERROR(INDEX('Tire Inventory'!$I$5:$I$1004,MATCH($E181,'Tire Inventory'!$A$5:$A$1004,0)),""))</f>
        <v/>
      </c>
      <c r="U181" s="44">
        <f>IF($A181="","",IF(OR($L181="",$T181=""),"",IFERROR($L181-$T181,"")))</f>
        <v/>
      </c>
      <c r="V181" s="27">
        <f>IF($A181="","",IF($R181="","No Data",IF($R181&lt;='Settings'!$B$6,"Critical",IF($R181&lt;='Settings'!$B$5,"Low","OK"))))</f>
        <v/>
      </c>
      <c r="W181" s="27">
        <f>IF($A181="","",IF($S181="","No Data",IF($S181&gt;='Settings'!$B$7,"Uneven","OK")))</f>
        <v/>
      </c>
      <c r="X181" s="27">
        <f>IF($A181="","",IF(OR($L181="",$T181=""),"No Data",IF($L181&lt;$T181-'Settings'!$B$8,"Low",IF($L181&gt;$T181+'Settings'!$B$8,"High","OK"))))</f>
        <v/>
      </c>
      <c r="Y181" s="27">
        <f>IF(COUNTA($A181:$O181)=0,"",IF(OR($A181="",$B181="",$C181="",$D181="",$E181="",$F181="",$I181="",$J181="",$K181=""),"Missing Required Input",IF(COUNTIF($A$5:$A$1004,$A181)&gt;1,"Duplicate Inspection ID",IF(COUNTIF('Tire Inventory'!$A$5:$A$1004,$E181)=0,"Unknown Tire ID",IF(OR($I181&lt;0,$I181&gt;32,$J181&lt;0,$J181&gt;32,$K181&lt;0,$K181&gt;32),"Check Tread Reading",IF(OR($D181&lt;0,$D181&gt;2000000),"Check Odometer",IF(AND($L181&lt;&gt;"",OR($L181&lt;0,$L181&gt;150)),"Check PSI","OK"))))))</f>
        <v/>
      </c>
    </row>
    <row r="182">
      <c r="A182" s="23" t="n"/>
      <c r="B182" s="42" t="n"/>
      <c r="C182" s="23" t="n"/>
      <c r="D182" s="25" t="n"/>
      <c r="E182" s="23" t="n"/>
      <c r="F182" s="23" t="n"/>
      <c r="G182" s="23" t="n"/>
      <c r="H182" s="23" t="n"/>
      <c r="I182" s="43" t="n"/>
      <c r="J182" s="43" t="n"/>
      <c r="K182" s="43" t="n"/>
      <c r="L182" s="43" t="n"/>
      <c r="M182" s="23" t="n"/>
      <c r="N182" s="23" t="n"/>
      <c r="O182" s="23" t="n"/>
      <c r="P182" s="27">
        <f>IF($A182="","",IFERROR(INDEX('Settings'!$F$5:$F$21,MATCH($F182,'Settings'!$E$5:$E$21,0)),"Other"))</f>
        <v/>
      </c>
      <c r="Q182" s="44">
        <f>IF($A182="","",IF(COUNT($I182,$J182,$K182)&lt;3,"",IFERROR(AVERAGE($I182,$J182,$K182),"")))</f>
        <v/>
      </c>
      <c r="R182" s="44">
        <f>IF($A182="","",IF(COUNT($I182,$J182,$K182)&lt;3,"",IFERROR(MIN($I182,$J182,$K182),"")))</f>
        <v/>
      </c>
      <c r="S182" s="44">
        <f>IF($A182="","",IF(COUNT($I182,$J182,$K182)&lt;3,"",IFERROR(MAX($I182,$J182,$K182)-MIN($I182,$J182,$K182),"")))</f>
        <v/>
      </c>
      <c r="T182" s="44">
        <f>IF($A182="","",IFERROR(INDEX('Tire Inventory'!$I$5:$I$1004,MATCH($E182,'Tire Inventory'!$A$5:$A$1004,0)),""))</f>
        <v/>
      </c>
      <c r="U182" s="44">
        <f>IF($A182="","",IF(OR($L182="",$T182=""),"",IFERROR($L182-$T182,"")))</f>
        <v/>
      </c>
      <c r="V182" s="27">
        <f>IF($A182="","",IF($R182="","No Data",IF($R182&lt;='Settings'!$B$6,"Critical",IF($R182&lt;='Settings'!$B$5,"Low","OK"))))</f>
        <v/>
      </c>
      <c r="W182" s="27">
        <f>IF($A182="","",IF($S182="","No Data",IF($S182&gt;='Settings'!$B$7,"Uneven","OK")))</f>
        <v/>
      </c>
      <c r="X182" s="27">
        <f>IF($A182="","",IF(OR($L182="",$T182=""),"No Data",IF($L182&lt;$T182-'Settings'!$B$8,"Low",IF($L182&gt;$T182+'Settings'!$B$8,"High","OK"))))</f>
        <v/>
      </c>
      <c r="Y182" s="27">
        <f>IF(COUNTA($A182:$O182)=0,"",IF(OR($A182="",$B182="",$C182="",$D182="",$E182="",$F182="",$I182="",$J182="",$K182=""),"Missing Required Input",IF(COUNTIF($A$5:$A$1004,$A182)&gt;1,"Duplicate Inspection ID",IF(COUNTIF('Tire Inventory'!$A$5:$A$1004,$E182)=0,"Unknown Tire ID",IF(OR($I182&lt;0,$I182&gt;32,$J182&lt;0,$J182&gt;32,$K182&lt;0,$K182&gt;32),"Check Tread Reading",IF(OR($D182&lt;0,$D182&gt;2000000),"Check Odometer",IF(AND($L182&lt;&gt;"",OR($L182&lt;0,$L182&gt;150)),"Check PSI","OK"))))))</f>
        <v/>
      </c>
    </row>
    <row r="183">
      <c r="A183" s="23" t="n"/>
      <c r="B183" s="42" t="n"/>
      <c r="C183" s="23" t="n"/>
      <c r="D183" s="25" t="n"/>
      <c r="E183" s="23" t="n"/>
      <c r="F183" s="23" t="n"/>
      <c r="G183" s="23" t="n"/>
      <c r="H183" s="23" t="n"/>
      <c r="I183" s="43" t="n"/>
      <c r="J183" s="43" t="n"/>
      <c r="K183" s="43" t="n"/>
      <c r="L183" s="43" t="n"/>
      <c r="M183" s="23" t="n"/>
      <c r="N183" s="23" t="n"/>
      <c r="O183" s="23" t="n"/>
      <c r="P183" s="27">
        <f>IF($A183="","",IFERROR(INDEX('Settings'!$F$5:$F$21,MATCH($F183,'Settings'!$E$5:$E$21,0)),"Other"))</f>
        <v/>
      </c>
      <c r="Q183" s="44">
        <f>IF($A183="","",IF(COUNT($I183,$J183,$K183)&lt;3,"",IFERROR(AVERAGE($I183,$J183,$K183),"")))</f>
        <v/>
      </c>
      <c r="R183" s="44">
        <f>IF($A183="","",IF(COUNT($I183,$J183,$K183)&lt;3,"",IFERROR(MIN($I183,$J183,$K183),"")))</f>
        <v/>
      </c>
      <c r="S183" s="44">
        <f>IF($A183="","",IF(COUNT($I183,$J183,$K183)&lt;3,"",IFERROR(MAX($I183,$J183,$K183)-MIN($I183,$J183,$K183),"")))</f>
        <v/>
      </c>
      <c r="T183" s="44">
        <f>IF($A183="","",IFERROR(INDEX('Tire Inventory'!$I$5:$I$1004,MATCH($E183,'Tire Inventory'!$A$5:$A$1004,0)),""))</f>
        <v/>
      </c>
      <c r="U183" s="44">
        <f>IF($A183="","",IF(OR($L183="",$T183=""),"",IFERROR($L183-$T183,"")))</f>
        <v/>
      </c>
      <c r="V183" s="27">
        <f>IF($A183="","",IF($R183="","No Data",IF($R183&lt;='Settings'!$B$6,"Critical",IF($R183&lt;='Settings'!$B$5,"Low","OK"))))</f>
        <v/>
      </c>
      <c r="W183" s="27">
        <f>IF($A183="","",IF($S183="","No Data",IF($S183&gt;='Settings'!$B$7,"Uneven","OK")))</f>
        <v/>
      </c>
      <c r="X183" s="27">
        <f>IF($A183="","",IF(OR($L183="",$T183=""),"No Data",IF($L183&lt;$T183-'Settings'!$B$8,"Low",IF($L183&gt;$T183+'Settings'!$B$8,"High","OK"))))</f>
        <v/>
      </c>
      <c r="Y183" s="27">
        <f>IF(COUNTA($A183:$O183)=0,"",IF(OR($A183="",$B183="",$C183="",$D183="",$E183="",$F183="",$I183="",$J183="",$K183=""),"Missing Required Input",IF(COUNTIF($A$5:$A$1004,$A183)&gt;1,"Duplicate Inspection ID",IF(COUNTIF('Tire Inventory'!$A$5:$A$1004,$E183)=0,"Unknown Tire ID",IF(OR($I183&lt;0,$I183&gt;32,$J183&lt;0,$J183&gt;32,$K183&lt;0,$K183&gt;32),"Check Tread Reading",IF(OR($D183&lt;0,$D183&gt;2000000),"Check Odometer",IF(AND($L183&lt;&gt;"",OR($L183&lt;0,$L183&gt;150)),"Check PSI","OK"))))))</f>
        <v/>
      </c>
    </row>
    <row r="184">
      <c r="A184" s="23" t="n"/>
      <c r="B184" s="42" t="n"/>
      <c r="C184" s="23" t="n"/>
      <c r="D184" s="25" t="n"/>
      <c r="E184" s="23" t="n"/>
      <c r="F184" s="23" t="n"/>
      <c r="G184" s="23" t="n"/>
      <c r="H184" s="23" t="n"/>
      <c r="I184" s="43" t="n"/>
      <c r="J184" s="43" t="n"/>
      <c r="K184" s="43" t="n"/>
      <c r="L184" s="43" t="n"/>
      <c r="M184" s="23" t="n"/>
      <c r="N184" s="23" t="n"/>
      <c r="O184" s="23" t="n"/>
      <c r="P184" s="27">
        <f>IF($A184="","",IFERROR(INDEX('Settings'!$F$5:$F$21,MATCH($F184,'Settings'!$E$5:$E$21,0)),"Other"))</f>
        <v/>
      </c>
      <c r="Q184" s="44">
        <f>IF($A184="","",IF(COUNT($I184,$J184,$K184)&lt;3,"",IFERROR(AVERAGE($I184,$J184,$K184),"")))</f>
        <v/>
      </c>
      <c r="R184" s="44">
        <f>IF($A184="","",IF(COUNT($I184,$J184,$K184)&lt;3,"",IFERROR(MIN($I184,$J184,$K184),"")))</f>
        <v/>
      </c>
      <c r="S184" s="44">
        <f>IF($A184="","",IF(COUNT($I184,$J184,$K184)&lt;3,"",IFERROR(MAX($I184,$J184,$K184)-MIN($I184,$J184,$K184),"")))</f>
        <v/>
      </c>
      <c r="T184" s="44">
        <f>IF($A184="","",IFERROR(INDEX('Tire Inventory'!$I$5:$I$1004,MATCH($E184,'Tire Inventory'!$A$5:$A$1004,0)),""))</f>
        <v/>
      </c>
      <c r="U184" s="44">
        <f>IF($A184="","",IF(OR($L184="",$T184=""),"",IFERROR($L184-$T184,"")))</f>
        <v/>
      </c>
      <c r="V184" s="27">
        <f>IF($A184="","",IF($R184="","No Data",IF($R184&lt;='Settings'!$B$6,"Critical",IF($R184&lt;='Settings'!$B$5,"Low","OK"))))</f>
        <v/>
      </c>
      <c r="W184" s="27">
        <f>IF($A184="","",IF($S184="","No Data",IF($S184&gt;='Settings'!$B$7,"Uneven","OK")))</f>
        <v/>
      </c>
      <c r="X184" s="27">
        <f>IF($A184="","",IF(OR($L184="",$T184=""),"No Data",IF($L184&lt;$T184-'Settings'!$B$8,"Low",IF($L184&gt;$T184+'Settings'!$B$8,"High","OK"))))</f>
        <v/>
      </c>
      <c r="Y184" s="27">
        <f>IF(COUNTA($A184:$O184)=0,"",IF(OR($A184="",$B184="",$C184="",$D184="",$E184="",$F184="",$I184="",$J184="",$K184=""),"Missing Required Input",IF(COUNTIF($A$5:$A$1004,$A184)&gt;1,"Duplicate Inspection ID",IF(COUNTIF('Tire Inventory'!$A$5:$A$1004,$E184)=0,"Unknown Tire ID",IF(OR($I184&lt;0,$I184&gt;32,$J184&lt;0,$J184&gt;32,$K184&lt;0,$K184&gt;32),"Check Tread Reading",IF(OR($D184&lt;0,$D184&gt;2000000),"Check Odometer",IF(AND($L184&lt;&gt;"",OR($L184&lt;0,$L184&gt;150)),"Check PSI","OK"))))))</f>
        <v/>
      </c>
    </row>
    <row r="185">
      <c r="A185" s="23" t="n"/>
      <c r="B185" s="42" t="n"/>
      <c r="C185" s="23" t="n"/>
      <c r="D185" s="25" t="n"/>
      <c r="E185" s="23" t="n"/>
      <c r="F185" s="23" t="n"/>
      <c r="G185" s="23" t="n"/>
      <c r="H185" s="23" t="n"/>
      <c r="I185" s="43" t="n"/>
      <c r="J185" s="43" t="n"/>
      <c r="K185" s="43" t="n"/>
      <c r="L185" s="43" t="n"/>
      <c r="M185" s="23" t="n"/>
      <c r="N185" s="23" t="n"/>
      <c r="O185" s="23" t="n"/>
      <c r="P185" s="27">
        <f>IF($A185="","",IFERROR(INDEX('Settings'!$F$5:$F$21,MATCH($F185,'Settings'!$E$5:$E$21,0)),"Other"))</f>
        <v/>
      </c>
      <c r="Q185" s="44">
        <f>IF($A185="","",IF(COUNT($I185,$J185,$K185)&lt;3,"",IFERROR(AVERAGE($I185,$J185,$K185),"")))</f>
        <v/>
      </c>
      <c r="R185" s="44">
        <f>IF($A185="","",IF(COUNT($I185,$J185,$K185)&lt;3,"",IFERROR(MIN($I185,$J185,$K185),"")))</f>
        <v/>
      </c>
      <c r="S185" s="44">
        <f>IF($A185="","",IF(COUNT($I185,$J185,$K185)&lt;3,"",IFERROR(MAX($I185,$J185,$K185)-MIN($I185,$J185,$K185),"")))</f>
        <v/>
      </c>
      <c r="T185" s="44">
        <f>IF($A185="","",IFERROR(INDEX('Tire Inventory'!$I$5:$I$1004,MATCH($E185,'Tire Inventory'!$A$5:$A$1004,0)),""))</f>
        <v/>
      </c>
      <c r="U185" s="44">
        <f>IF($A185="","",IF(OR($L185="",$T185=""),"",IFERROR($L185-$T185,"")))</f>
        <v/>
      </c>
      <c r="V185" s="27">
        <f>IF($A185="","",IF($R185="","No Data",IF($R185&lt;='Settings'!$B$6,"Critical",IF($R185&lt;='Settings'!$B$5,"Low","OK"))))</f>
        <v/>
      </c>
      <c r="W185" s="27">
        <f>IF($A185="","",IF($S185="","No Data",IF($S185&gt;='Settings'!$B$7,"Uneven","OK")))</f>
        <v/>
      </c>
      <c r="X185" s="27">
        <f>IF($A185="","",IF(OR($L185="",$T185=""),"No Data",IF($L185&lt;$T185-'Settings'!$B$8,"Low",IF($L185&gt;$T185+'Settings'!$B$8,"High","OK"))))</f>
        <v/>
      </c>
      <c r="Y185" s="27">
        <f>IF(COUNTA($A185:$O185)=0,"",IF(OR($A185="",$B185="",$C185="",$D185="",$E185="",$F185="",$I185="",$J185="",$K185=""),"Missing Required Input",IF(COUNTIF($A$5:$A$1004,$A185)&gt;1,"Duplicate Inspection ID",IF(COUNTIF('Tire Inventory'!$A$5:$A$1004,$E185)=0,"Unknown Tire ID",IF(OR($I185&lt;0,$I185&gt;32,$J185&lt;0,$J185&gt;32,$K185&lt;0,$K185&gt;32),"Check Tread Reading",IF(OR($D185&lt;0,$D185&gt;2000000),"Check Odometer",IF(AND($L185&lt;&gt;"",OR($L185&lt;0,$L185&gt;150)),"Check PSI","OK"))))))</f>
        <v/>
      </c>
    </row>
    <row r="186">
      <c r="A186" s="23" t="n"/>
      <c r="B186" s="42" t="n"/>
      <c r="C186" s="23" t="n"/>
      <c r="D186" s="25" t="n"/>
      <c r="E186" s="23" t="n"/>
      <c r="F186" s="23" t="n"/>
      <c r="G186" s="23" t="n"/>
      <c r="H186" s="23" t="n"/>
      <c r="I186" s="43" t="n"/>
      <c r="J186" s="43" t="n"/>
      <c r="K186" s="43" t="n"/>
      <c r="L186" s="43" t="n"/>
      <c r="M186" s="23" t="n"/>
      <c r="N186" s="23" t="n"/>
      <c r="O186" s="23" t="n"/>
      <c r="P186" s="27">
        <f>IF($A186="","",IFERROR(INDEX('Settings'!$F$5:$F$21,MATCH($F186,'Settings'!$E$5:$E$21,0)),"Other"))</f>
        <v/>
      </c>
      <c r="Q186" s="44">
        <f>IF($A186="","",IF(COUNT($I186,$J186,$K186)&lt;3,"",IFERROR(AVERAGE($I186,$J186,$K186),"")))</f>
        <v/>
      </c>
      <c r="R186" s="44">
        <f>IF($A186="","",IF(COUNT($I186,$J186,$K186)&lt;3,"",IFERROR(MIN($I186,$J186,$K186),"")))</f>
        <v/>
      </c>
      <c r="S186" s="44">
        <f>IF($A186="","",IF(COUNT($I186,$J186,$K186)&lt;3,"",IFERROR(MAX($I186,$J186,$K186)-MIN($I186,$J186,$K186),"")))</f>
        <v/>
      </c>
      <c r="T186" s="44">
        <f>IF($A186="","",IFERROR(INDEX('Tire Inventory'!$I$5:$I$1004,MATCH($E186,'Tire Inventory'!$A$5:$A$1004,0)),""))</f>
        <v/>
      </c>
      <c r="U186" s="44">
        <f>IF($A186="","",IF(OR($L186="",$T186=""),"",IFERROR($L186-$T186,"")))</f>
        <v/>
      </c>
      <c r="V186" s="27">
        <f>IF($A186="","",IF($R186="","No Data",IF($R186&lt;='Settings'!$B$6,"Critical",IF($R186&lt;='Settings'!$B$5,"Low","OK"))))</f>
        <v/>
      </c>
      <c r="W186" s="27">
        <f>IF($A186="","",IF($S186="","No Data",IF($S186&gt;='Settings'!$B$7,"Uneven","OK")))</f>
        <v/>
      </c>
      <c r="X186" s="27">
        <f>IF($A186="","",IF(OR($L186="",$T186=""),"No Data",IF($L186&lt;$T186-'Settings'!$B$8,"Low",IF($L186&gt;$T186+'Settings'!$B$8,"High","OK"))))</f>
        <v/>
      </c>
      <c r="Y186" s="27">
        <f>IF(COUNTA($A186:$O186)=0,"",IF(OR($A186="",$B186="",$C186="",$D186="",$E186="",$F186="",$I186="",$J186="",$K186=""),"Missing Required Input",IF(COUNTIF($A$5:$A$1004,$A186)&gt;1,"Duplicate Inspection ID",IF(COUNTIF('Tire Inventory'!$A$5:$A$1004,$E186)=0,"Unknown Tire ID",IF(OR($I186&lt;0,$I186&gt;32,$J186&lt;0,$J186&gt;32,$K186&lt;0,$K186&gt;32),"Check Tread Reading",IF(OR($D186&lt;0,$D186&gt;2000000),"Check Odometer",IF(AND($L186&lt;&gt;"",OR($L186&lt;0,$L186&gt;150)),"Check PSI","OK"))))))</f>
        <v/>
      </c>
    </row>
    <row r="187">
      <c r="A187" s="23" t="n"/>
      <c r="B187" s="42" t="n"/>
      <c r="C187" s="23" t="n"/>
      <c r="D187" s="25" t="n"/>
      <c r="E187" s="23" t="n"/>
      <c r="F187" s="23" t="n"/>
      <c r="G187" s="23" t="n"/>
      <c r="H187" s="23" t="n"/>
      <c r="I187" s="43" t="n"/>
      <c r="J187" s="43" t="n"/>
      <c r="K187" s="43" t="n"/>
      <c r="L187" s="43" t="n"/>
      <c r="M187" s="23" t="n"/>
      <c r="N187" s="23" t="n"/>
      <c r="O187" s="23" t="n"/>
      <c r="P187" s="27">
        <f>IF($A187="","",IFERROR(INDEX('Settings'!$F$5:$F$21,MATCH($F187,'Settings'!$E$5:$E$21,0)),"Other"))</f>
        <v/>
      </c>
      <c r="Q187" s="44">
        <f>IF($A187="","",IF(COUNT($I187,$J187,$K187)&lt;3,"",IFERROR(AVERAGE($I187,$J187,$K187),"")))</f>
        <v/>
      </c>
      <c r="R187" s="44">
        <f>IF($A187="","",IF(COUNT($I187,$J187,$K187)&lt;3,"",IFERROR(MIN($I187,$J187,$K187),"")))</f>
        <v/>
      </c>
      <c r="S187" s="44">
        <f>IF($A187="","",IF(COUNT($I187,$J187,$K187)&lt;3,"",IFERROR(MAX($I187,$J187,$K187)-MIN($I187,$J187,$K187),"")))</f>
        <v/>
      </c>
      <c r="T187" s="44">
        <f>IF($A187="","",IFERROR(INDEX('Tire Inventory'!$I$5:$I$1004,MATCH($E187,'Tire Inventory'!$A$5:$A$1004,0)),""))</f>
        <v/>
      </c>
      <c r="U187" s="44">
        <f>IF($A187="","",IF(OR($L187="",$T187=""),"",IFERROR($L187-$T187,"")))</f>
        <v/>
      </c>
      <c r="V187" s="27">
        <f>IF($A187="","",IF($R187="","No Data",IF($R187&lt;='Settings'!$B$6,"Critical",IF($R187&lt;='Settings'!$B$5,"Low","OK"))))</f>
        <v/>
      </c>
      <c r="W187" s="27">
        <f>IF($A187="","",IF($S187="","No Data",IF($S187&gt;='Settings'!$B$7,"Uneven","OK")))</f>
        <v/>
      </c>
      <c r="X187" s="27">
        <f>IF($A187="","",IF(OR($L187="",$T187=""),"No Data",IF($L187&lt;$T187-'Settings'!$B$8,"Low",IF($L187&gt;$T187+'Settings'!$B$8,"High","OK"))))</f>
        <v/>
      </c>
      <c r="Y187" s="27">
        <f>IF(COUNTA($A187:$O187)=0,"",IF(OR($A187="",$B187="",$C187="",$D187="",$E187="",$F187="",$I187="",$J187="",$K187=""),"Missing Required Input",IF(COUNTIF($A$5:$A$1004,$A187)&gt;1,"Duplicate Inspection ID",IF(COUNTIF('Tire Inventory'!$A$5:$A$1004,$E187)=0,"Unknown Tire ID",IF(OR($I187&lt;0,$I187&gt;32,$J187&lt;0,$J187&gt;32,$K187&lt;0,$K187&gt;32),"Check Tread Reading",IF(OR($D187&lt;0,$D187&gt;2000000),"Check Odometer",IF(AND($L187&lt;&gt;"",OR($L187&lt;0,$L187&gt;150)),"Check PSI","OK"))))))</f>
        <v/>
      </c>
    </row>
    <row r="188">
      <c r="A188" s="23" t="n"/>
      <c r="B188" s="42" t="n"/>
      <c r="C188" s="23" t="n"/>
      <c r="D188" s="25" t="n"/>
      <c r="E188" s="23" t="n"/>
      <c r="F188" s="23" t="n"/>
      <c r="G188" s="23" t="n"/>
      <c r="H188" s="23" t="n"/>
      <c r="I188" s="43" t="n"/>
      <c r="J188" s="43" t="n"/>
      <c r="K188" s="43" t="n"/>
      <c r="L188" s="43" t="n"/>
      <c r="M188" s="23" t="n"/>
      <c r="N188" s="23" t="n"/>
      <c r="O188" s="23" t="n"/>
      <c r="P188" s="27">
        <f>IF($A188="","",IFERROR(INDEX('Settings'!$F$5:$F$21,MATCH($F188,'Settings'!$E$5:$E$21,0)),"Other"))</f>
        <v/>
      </c>
      <c r="Q188" s="44">
        <f>IF($A188="","",IF(COUNT($I188,$J188,$K188)&lt;3,"",IFERROR(AVERAGE($I188,$J188,$K188),"")))</f>
        <v/>
      </c>
      <c r="R188" s="44">
        <f>IF($A188="","",IF(COUNT($I188,$J188,$K188)&lt;3,"",IFERROR(MIN($I188,$J188,$K188),"")))</f>
        <v/>
      </c>
      <c r="S188" s="44">
        <f>IF($A188="","",IF(COUNT($I188,$J188,$K188)&lt;3,"",IFERROR(MAX($I188,$J188,$K188)-MIN($I188,$J188,$K188),"")))</f>
        <v/>
      </c>
      <c r="T188" s="44">
        <f>IF($A188="","",IFERROR(INDEX('Tire Inventory'!$I$5:$I$1004,MATCH($E188,'Tire Inventory'!$A$5:$A$1004,0)),""))</f>
        <v/>
      </c>
      <c r="U188" s="44">
        <f>IF($A188="","",IF(OR($L188="",$T188=""),"",IFERROR($L188-$T188,"")))</f>
        <v/>
      </c>
      <c r="V188" s="27">
        <f>IF($A188="","",IF($R188="","No Data",IF($R188&lt;='Settings'!$B$6,"Critical",IF($R188&lt;='Settings'!$B$5,"Low","OK"))))</f>
        <v/>
      </c>
      <c r="W188" s="27">
        <f>IF($A188="","",IF($S188="","No Data",IF($S188&gt;='Settings'!$B$7,"Uneven","OK")))</f>
        <v/>
      </c>
      <c r="X188" s="27">
        <f>IF($A188="","",IF(OR($L188="",$T188=""),"No Data",IF($L188&lt;$T188-'Settings'!$B$8,"Low",IF($L188&gt;$T188+'Settings'!$B$8,"High","OK"))))</f>
        <v/>
      </c>
      <c r="Y188" s="27">
        <f>IF(COUNTA($A188:$O188)=0,"",IF(OR($A188="",$B188="",$C188="",$D188="",$E188="",$F188="",$I188="",$J188="",$K188=""),"Missing Required Input",IF(COUNTIF($A$5:$A$1004,$A188)&gt;1,"Duplicate Inspection ID",IF(COUNTIF('Tire Inventory'!$A$5:$A$1004,$E188)=0,"Unknown Tire ID",IF(OR($I188&lt;0,$I188&gt;32,$J188&lt;0,$J188&gt;32,$K188&lt;0,$K188&gt;32),"Check Tread Reading",IF(OR($D188&lt;0,$D188&gt;2000000),"Check Odometer",IF(AND($L188&lt;&gt;"",OR($L188&lt;0,$L188&gt;150)),"Check PSI","OK"))))))</f>
        <v/>
      </c>
    </row>
    <row r="189">
      <c r="A189" s="23" t="n"/>
      <c r="B189" s="42" t="n"/>
      <c r="C189" s="23" t="n"/>
      <c r="D189" s="25" t="n"/>
      <c r="E189" s="23" t="n"/>
      <c r="F189" s="23" t="n"/>
      <c r="G189" s="23" t="n"/>
      <c r="H189" s="23" t="n"/>
      <c r="I189" s="43" t="n"/>
      <c r="J189" s="43" t="n"/>
      <c r="K189" s="43" t="n"/>
      <c r="L189" s="43" t="n"/>
      <c r="M189" s="23" t="n"/>
      <c r="N189" s="23" t="n"/>
      <c r="O189" s="23" t="n"/>
      <c r="P189" s="27">
        <f>IF($A189="","",IFERROR(INDEX('Settings'!$F$5:$F$21,MATCH($F189,'Settings'!$E$5:$E$21,0)),"Other"))</f>
        <v/>
      </c>
      <c r="Q189" s="44">
        <f>IF($A189="","",IF(COUNT($I189,$J189,$K189)&lt;3,"",IFERROR(AVERAGE($I189,$J189,$K189),"")))</f>
        <v/>
      </c>
      <c r="R189" s="44">
        <f>IF($A189="","",IF(COUNT($I189,$J189,$K189)&lt;3,"",IFERROR(MIN($I189,$J189,$K189),"")))</f>
        <v/>
      </c>
      <c r="S189" s="44">
        <f>IF($A189="","",IF(COUNT($I189,$J189,$K189)&lt;3,"",IFERROR(MAX($I189,$J189,$K189)-MIN($I189,$J189,$K189),"")))</f>
        <v/>
      </c>
      <c r="T189" s="44">
        <f>IF($A189="","",IFERROR(INDEX('Tire Inventory'!$I$5:$I$1004,MATCH($E189,'Tire Inventory'!$A$5:$A$1004,0)),""))</f>
        <v/>
      </c>
      <c r="U189" s="44">
        <f>IF($A189="","",IF(OR($L189="",$T189=""),"",IFERROR($L189-$T189,"")))</f>
        <v/>
      </c>
      <c r="V189" s="27">
        <f>IF($A189="","",IF($R189="","No Data",IF($R189&lt;='Settings'!$B$6,"Critical",IF($R189&lt;='Settings'!$B$5,"Low","OK"))))</f>
        <v/>
      </c>
      <c r="W189" s="27">
        <f>IF($A189="","",IF($S189="","No Data",IF($S189&gt;='Settings'!$B$7,"Uneven","OK")))</f>
        <v/>
      </c>
      <c r="X189" s="27">
        <f>IF($A189="","",IF(OR($L189="",$T189=""),"No Data",IF($L189&lt;$T189-'Settings'!$B$8,"Low",IF($L189&gt;$T189+'Settings'!$B$8,"High","OK"))))</f>
        <v/>
      </c>
      <c r="Y189" s="27">
        <f>IF(COUNTA($A189:$O189)=0,"",IF(OR($A189="",$B189="",$C189="",$D189="",$E189="",$F189="",$I189="",$J189="",$K189=""),"Missing Required Input",IF(COUNTIF($A$5:$A$1004,$A189)&gt;1,"Duplicate Inspection ID",IF(COUNTIF('Tire Inventory'!$A$5:$A$1004,$E189)=0,"Unknown Tire ID",IF(OR($I189&lt;0,$I189&gt;32,$J189&lt;0,$J189&gt;32,$K189&lt;0,$K189&gt;32),"Check Tread Reading",IF(OR($D189&lt;0,$D189&gt;2000000),"Check Odometer",IF(AND($L189&lt;&gt;"",OR($L189&lt;0,$L189&gt;150)),"Check PSI","OK"))))))</f>
        <v/>
      </c>
    </row>
    <row r="190">
      <c r="A190" s="23" t="n"/>
      <c r="B190" s="42" t="n"/>
      <c r="C190" s="23" t="n"/>
      <c r="D190" s="25" t="n"/>
      <c r="E190" s="23" t="n"/>
      <c r="F190" s="23" t="n"/>
      <c r="G190" s="23" t="n"/>
      <c r="H190" s="23" t="n"/>
      <c r="I190" s="43" t="n"/>
      <c r="J190" s="43" t="n"/>
      <c r="K190" s="43" t="n"/>
      <c r="L190" s="43" t="n"/>
      <c r="M190" s="23" t="n"/>
      <c r="N190" s="23" t="n"/>
      <c r="O190" s="23" t="n"/>
      <c r="P190" s="27">
        <f>IF($A190="","",IFERROR(INDEX('Settings'!$F$5:$F$21,MATCH($F190,'Settings'!$E$5:$E$21,0)),"Other"))</f>
        <v/>
      </c>
      <c r="Q190" s="44">
        <f>IF($A190="","",IF(COUNT($I190,$J190,$K190)&lt;3,"",IFERROR(AVERAGE($I190,$J190,$K190),"")))</f>
        <v/>
      </c>
      <c r="R190" s="44">
        <f>IF($A190="","",IF(COUNT($I190,$J190,$K190)&lt;3,"",IFERROR(MIN($I190,$J190,$K190),"")))</f>
        <v/>
      </c>
      <c r="S190" s="44">
        <f>IF($A190="","",IF(COUNT($I190,$J190,$K190)&lt;3,"",IFERROR(MAX($I190,$J190,$K190)-MIN($I190,$J190,$K190),"")))</f>
        <v/>
      </c>
      <c r="T190" s="44">
        <f>IF($A190="","",IFERROR(INDEX('Tire Inventory'!$I$5:$I$1004,MATCH($E190,'Tire Inventory'!$A$5:$A$1004,0)),""))</f>
        <v/>
      </c>
      <c r="U190" s="44">
        <f>IF($A190="","",IF(OR($L190="",$T190=""),"",IFERROR($L190-$T190,"")))</f>
        <v/>
      </c>
      <c r="V190" s="27">
        <f>IF($A190="","",IF($R190="","No Data",IF($R190&lt;='Settings'!$B$6,"Critical",IF($R190&lt;='Settings'!$B$5,"Low","OK"))))</f>
        <v/>
      </c>
      <c r="W190" s="27">
        <f>IF($A190="","",IF($S190="","No Data",IF($S190&gt;='Settings'!$B$7,"Uneven","OK")))</f>
        <v/>
      </c>
      <c r="X190" s="27">
        <f>IF($A190="","",IF(OR($L190="",$T190=""),"No Data",IF($L190&lt;$T190-'Settings'!$B$8,"Low",IF($L190&gt;$T190+'Settings'!$B$8,"High","OK"))))</f>
        <v/>
      </c>
      <c r="Y190" s="27">
        <f>IF(COUNTA($A190:$O190)=0,"",IF(OR($A190="",$B190="",$C190="",$D190="",$E190="",$F190="",$I190="",$J190="",$K190=""),"Missing Required Input",IF(COUNTIF($A$5:$A$1004,$A190)&gt;1,"Duplicate Inspection ID",IF(COUNTIF('Tire Inventory'!$A$5:$A$1004,$E190)=0,"Unknown Tire ID",IF(OR($I190&lt;0,$I190&gt;32,$J190&lt;0,$J190&gt;32,$K190&lt;0,$K190&gt;32),"Check Tread Reading",IF(OR($D190&lt;0,$D190&gt;2000000),"Check Odometer",IF(AND($L190&lt;&gt;"",OR($L190&lt;0,$L190&gt;150)),"Check PSI","OK"))))))</f>
        <v/>
      </c>
    </row>
    <row r="191">
      <c r="A191" s="23" t="n"/>
      <c r="B191" s="42" t="n"/>
      <c r="C191" s="23" t="n"/>
      <c r="D191" s="25" t="n"/>
      <c r="E191" s="23" t="n"/>
      <c r="F191" s="23" t="n"/>
      <c r="G191" s="23" t="n"/>
      <c r="H191" s="23" t="n"/>
      <c r="I191" s="43" t="n"/>
      <c r="J191" s="43" t="n"/>
      <c r="K191" s="43" t="n"/>
      <c r="L191" s="43" t="n"/>
      <c r="M191" s="23" t="n"/>
      <c r="N191" s="23" t="n"/>
      <c r="O191" s="23" t="n"/>
      <c r="P191" s="27">
        <f>IF($A191="","",IFERROR(INDEX('Settings'!$F$5:$F$21,MATCH($F191,'Settings'!$E$5:$E$21,0)),"Other"))</f>
        <v/>
      </c>
      <c r="Q191" s="44">
        <f>IF($A191="","",IF(COUNT($I191,$J191,$K191)&lt;3,"",IFERROR(AVERAGE($I191,$J191,$K191),"")))</f>
        <v/>
      </c>
      <c r="R191" s="44">
        <f>IF($A191="","",IF(COUNT($I191,$J191,$K191)&lt;3,"",IFERROR(MIN($I191,$J191,$K191),"")))</f>
        <v/>
      </c>
      <c r="S191" s="44">
        <f>IF($A191="","",IF(COUNT($I191,$J191,$K191)&lt;3,"",IFERROR(MAX($I191,$J191,$K191)-MIN($I191,$J191,$K191),"")))</f>
        <v/>
      </c>
      <c r="T191" s="44">
        <f>IF($A191="","",IFERROR(INDEX('Tire Inventory'!$I$5:$I$1004,MATCH($E191,'Tire Inventory'!$A$5:$A$1004,0)),""))</f>
        <v/>
      </c>
      <c r="U191" s="44">
        <f>IF($A191="","",IF(OR($L191="",$T191=""),"",IFERROR($L191-$T191,"")))</f>
        <v/>
      </c>
      <c r="V191" s="27">
        <f>IF($A191="","",IF($R191="","No Data",IF($R191&lt;='Settings'!$B$6,"Critical",IF($R191&lt;='Settings'!$B$5,"Low","OK"))))</f>
        <v/>
      </c>
      <c r="W191" s="27">
        <f>IF($A191="","",IF($S191="","No Data",IF($S191&gt;='Settings'!$B$7,"Uneven","OK")))</f>
        <v/>
      </c>
      <c r="X191" s="27">
        <f>IF($A191="","",IF(OR($L191="",$T191=""),"No Data",IF($L191&lt;$T191-'Settings'!$B$8,"Low",IF($L191&gt;$T191+'Settings'!$B$8,"High","OK"))))</f>
        <v/>
      </c>
      <c r="Y191" s="27">
        <f>IF(COUNTA($A191:$O191)=0,"",IF(OR($A191="",$B191="",$C191="",$D191="",$E191="",$F191="",$I191="",$J191="",$K191=""),"Missing Required Input",IF(COUNTIF($A$5:$A$1004,$A191)&gt;1,"Duplicate Inspection ID",IF(COUNTIF('Tire Inventory'!$A$5:$A$1004,$E191)=0,"Unknown Tire ID",IF(OR($I191&lt;0,$I191&gt;32,$J191&lt;0,$J191&gt;32,$K191&lt;0,$K191&gt;32),"Check Tread Reading",IF(OR($D191&lt;0,$D191&gt;2000000),"Check Odometer",IF(AND($L191&lt;&gt;"",OR($L191&lt;0,$L191&gt;150)),"Check PSI","OK"))))))</f>
        <v/>
      </c>
    </row>
    <row r="192">
      <c r="A192" s="23" t="n"/>
      <c r="B192" s="42" t="n"/>
      <c r="C192" s="23" t="n"/>
      <c r="D192" s="25" t="n"/>
      <c r="E192" s="23" t="n"/>
      <c r="F192" s="23" t="n"/>
      <c r="G192" s="23" t="n"/>
      <c r="H192" s="23" t="n"/>
      <c r="I192" s="43" t="n"/>
      <c r="J192" s="43" t="n"/>
      <c r="K192" s="43" t="n"/>
      <c r="L192" s="43" t="n"/>
      <c r="M192" s="23" t="n"/>
      <c r="N192" s="23" t="n"/>
      <c r="O192" s="23" t="n"/>
      <c r="P192" s="27">
        <f>IF($A192="","",IFERROR(INDEX('Settings'!$F$5:$F$21,MATCH($F192,'Settings'!$E$5:$E$21,0)),"Other"))</f>
        <v/>
      </c>
      <c r="Q192" s="44">
        <f>IF($A192="","",IF(COUNT($I192,$J192,$K192)&lt;3,"",IFERROR(AVERAGE($I192,$J192,$K192),"")))</f>
        <v/>
      </c>
      <c r="R192" s="44">
        <f>IF($A192="","",IF(COUNT($I192,$J192,$K192)&lt;3,"",IFERROR(MIN($I192,$J192,$K192),"")))</f>
        <v/>
      </c>
      <c r="S192" s="44">
        <f>IF($A192="","",IF(COUNT($I192,$J192,$K192)&lt;3,"",IFERROR(MAX($I192,$J192,$K192)-MIN($I192,$J192,$K192),"")))</f>
        <v/>
      </c>
      <c r="T192" s="44">
        <f>IF($A192="","",IFERROR(INDEX('Tire Inventory'!$I$5:$I$1004,MATCH($E192,'Tire Inventory'!$A$5:$A$1004,0)),""))</f>
        <v/>
      </c>
      <c r="U192" s="44">
        <f>IF($A192="","",IF(OR($L192="",$T192=""),"",IFERROR($L192-$T192,"")))</f>
        <v/>
      </c>
      <c r="V192" s="27">
        <f>IF($A192="","",IF($R192="","No Data",IF($R192&lt;='Settings'!$B$6,"Critical",IF($R192&lt;='Settings'!$B$5,"Low","OK"))))</f>
        <v/>
      </c>
      <c r="W192" s="27">
        <f>IF($A192="","",IF($S192="","No Data",IF($S192&gt;='Settings'!$B$7,"Uneven","OK")))</f>
        <v/>
      </c>
      <c r="X192" s="27">
        <f>IF($A192="","",IF(OR($L192="",$T192=""),"No Data",IF($L192&lt;$T192-'Settings'!$B$8,"Low",IF($L192&gt;$T192+'Settings'!$B$8,"High","OK"))))</f>
        <v/>
      </c>
      <c r="Y192" s="27">
        <f>IF(COUNTA($A192:$O192)=0,"",IF(OR($A192="",$B192="",$C192="",$D192="",$E192="",$F192="",$I192="",$J192="",$K192=""),"Missing Required Input",IF(COUNTIF($A$5:$A$1004,$A192)&gt;1,"Duplicate Inspection ID",IF(COUNTIF('Tire Inventory'!$A$5:$A$1004,$E192)=0,"Unknown Tire ID",IF(OR($I192&lt;0,$I192&gt;32,$J192&lt;0,$J192&gt;32,$K192&lt;0,$K192&gt;32),"Check Tread Reading",IF(OR($D192&lt;0,$D192&gt;2000000),"Check Odometer",IF(AND($L192&lt;&gt;"",OR($L192&lt;0,$L192&gt;150)),"Check PSI","OK"))))))</f>
        <v/>
      </c>
    </row>
    <row r="193">
      <c r="A193" s="23" t="n"/>
      <c r="B193" s="42" t="n"/>
      <c r="C193" s="23" t="n"/>
      <c r="D193" s="25" t="n"/>
      <c r="E193" s="23" t="n"/>
      <c r="F193" s="23" t="n"/>
      <c r="G193" s="23" t="n"/>
      <c r="H193" s="23" t="n"/>
      <c r="I193" s="43" t="n"/>
      <c r="J193" s="43" t="n"/>
      <c r="K193" s="43" t="n"/>
      <c r="L193" s="43" t="n"/>
      <c r="M193" s="23" t="n"/>
      <c r="N193" s="23" t="n"/>
      <c r="O193" s="23" t="n"/>
      <c r="P193" s="27">
        <f>IF($A193="","",IFERROR(INDEX('Settings'!$F$5:$F$21,MATCH($F193,'Settings'!$E$5:$E$21,0)),"Other"))</f>
        <v/>
      </c>
      <c r="Q193" s="44">
        <f>IF($A193="","",IF(COUNT($I193,$J193,$K193)&lt;3,"",IFERROR(AVERAGE($I193,$J193,$K193),"")))</f>
        <v/>
      </c>
      <c r="R193" s="44">
        <f>IF($A193="","",IF(COUNT($I193,$J193,$K193)&lt;3,"",IFERROR(MIN($I193,$J193,$K193),"")))</f>
        <v/>
      </c>
      <c r="S193" s="44">
        <f>IF($A193="","",IF(COUNT($I193,$J193,$K193)&lt;3,"",IFERROR(MAX($I193,$J193,$K193)-MIN($I193,$J193,$K193),"")))</f>
        <v/>
      </c>
      <c r="T193" s="44">
        <f>IF($A193="","",IFERROR(INDEX('Tire Inventory'!$I$5:$I$1004,MATCH($E193,'Tire Inventory'!$A$5:$A$1004,0)),""))</f>
        <v/>
      </c>
      <c r="U193" s="44">
        <f>IF($A193="","",IF(OR($L193="",$T193=""),"",IFERROR($L193-$T193,"")))</f>
        <v/>
      </c>
      <c r="V193" s="27">
        <f>IF($A193="","",IF($R193="","No Data",IF($R193&lt;='Settings'!$B$6,"Critical",IF($R193&lt;='Settings'!$B$5,"Low","OK"))))</f>
        <v/>
      </c>
      <c r="W193" s="27">
        <f>IF($A193="","",IF($S193="","No Data",IF($S193&gt;='Settings'!$B$7,"Uneven","OK")))</f>
        <v/>
      </c>
      <c r="X193" s="27">
        <f>IF($A193="","",IF(OR($L193="",$T193=""),"No Data",IF($L193&lt;$T193-'Settings'!$B$8,"Low",IF($L193&gt;$T193+'Settings'!$B$8,"High","OK"))))</f>
        <v/>
      </c>
      <c r="Y193" s="27">
        <f>IF(COUNTA($A193:$O193)=0,"",IF(OR($A193="",$B193="",$C193="",$D193="",$E193="",$F193="",$I193="",$J193="",$K193=""),"Missing Required Input",IF(COUNTIF($A$5:$A$1004,$A193)&gt;1,"Duplicate Inspection ID",IF(COUNTIF('Tire Inventory'!$A$5:$A$1004,$E193)=0,"Unknown Tire ID",IF(OR($I193&lt;0,$I193&gt;32,$J193&lt;0,$J193&gt;32,$K193&lt;0,$K193&gt;32),"Check Tread Reading",IF(OR($D193&lt;0,$D193&gt;2000000),"Check Odometer",IF(AND($L193&lt;&gt;"",OR($L193&lt;0,$L193&gt;150)),"Check PSI","OK"))))))</f>
        <v/>
      </c>
    </row>
    <row r="194">
      <c r="A194" s="23" t="n"/>
      <c r="B194" s="42" t="n"/>
      <c r="C194" s="23" t="n"/>
      <c r="D194" s="25" t="n"/>
      <c r="E194" s="23" t="n"/>
      <c r="F194" s="23" t="n"/>
      <c r="G194" s="23" t="n"/>
      <c r="H194" s="23" t="n"/>
      <c r="I194" s="43" t="n"/>
      <c r="J194" s="43" t="n"/>
      <c r="K194" s="43" t="n"/>
      <c r="L194" s="43" t="n"/>
      <c r="M194" s="23" t="n"/>
      <c r="N194" s="23" t="n"/>
      <c r="O194" s="23" t="n"/>
      <c r="P194" s="27">
        <f>IF($A194="","",IFERROR(INDEX('Settings'!$F$5:$F$21,MATCH($F194,'Settings'!$E$5:$E$21,0)),"Other"))</f>
        <v/>
      </c>
      <c r="Q194" s="44">
        <f>IF($A194="","",IF(COUNT($I194,$J194,$K194)&lt;3,"",IFERROR(AVERAGE($I194,$J194,$K194),"")))</f>
        <v/>
      </c>
      <c r="R194" s="44">
        <f>IF($A194="","",IF(COUNT($I194,$J194,$K194)&lt;3,"",IFERROR(MIN($I194,$J194,$K194),"")))</f>
        <v/>
      </c>
      <c r="S194" s="44">
        <f>IF($A194="","",IF(COUNT($I194,$J194,$K194)&lt;3,"",IFERROR(MAX($I194,$J194,$K194)-MIN($I194,$J194,$K194),"")))</f>
        <v/>
      </c>
      <c r="T194" s="44">
        <f>IF($A194="","",IFERROR(INDEX('Tire Inventory'!$I$5:$I$1004,MATCH($E194,'Tire Inventory'!$A$5:$A$1004,0)),""))</f>
        <v/>
      </c>
      <c r="U194" s="44">
        <f>IF($A194="","",IF(OR($L194="",$T194=""),"",IFERROR($L194-$T194,"")))</f>
        <v/>
      </c>
      <c r="V194" s="27">
        <f>IF($A194="","",IF($R194="","No Data",IF($R194&lt;='Settings'!$B$6,"Critical",IF($R194&lt;='Settings'!$B$5,"Low","OK"))))</f>
        <v/>
      </c>
      <c r="W194" s="27">
        <f>IF($A194="","",IF($S194="","No Data",IF($S194&gt;='Settings'!$B$7,"Uneven","OK")))</f>
        <v/>
      </c>
      <c r="X194" s="27">
        <f>IF($A194="","",IF(OR($L194="",$T194=""),"No Data",IF($L194&lt;$T194-'Settings'!$B$8,"Low",IF($L194&gt;$T194+'Settings'!$B$8,"High","OK"))))</f>
        <v/>
      </c>
      <c r="Y194" s="27">
        <f>IF(COUNTA($A194:$O194)=0,"",IF(OR($A194="",$B194="",$C194="",$D194="",$E194="",$F194="",$I194="",$J194="",$K194=""),"Missing Required Input",IF(COUNTIF($A$5:$A$1004,$A194)&gt;1,"Duplicate Inspection ID",IF(COUNTIF('Tire Inventory'!$A$5:$A$1004,$E194)=0,"Unknown Tire ID",IF(OR($I194&lt;0,$I194&gt;32,$J194&lt;0,$J194&gt;32,$K194&lt;0,$K194&gt;32),"Check Tread Reading",IF(OR($D194&lt;0,$D194&gt;2000000),"Check Odometer",IF(AND($L194&lt;&gt;"",OR($L194&lt;0,$L194&gt;150)),"Check PSI","OK"))))))</f>
        <v/>
      </c>
    </row>
    <row r="195">
      <c r="A195" s="23" t="n"/>
      <c r="B195" s="42" t="n"/>
      <c r="C195" s="23" t="n"/>
      <c r="D195" s="25" t="n"/>
      <c r="E195" s="23" t="n"/>
      <c r="F195" s="23" t="n"/>
      <c r="G195" s="23" t="n"/>
      <c r="H195" s="23" t="n"/>
      <c r="I195" s="43" t="n"/>
      <c r="J195" s="43" t="n"/>
      <c r="K195" s="43" t="n"/>
      <c r="L195" s="43" t="n"/>
      <c r="M195" s="23" t="n"/>
      <c r="N195" s="23" t="n"/>
      <c r="O195" s="23" t="n"/>
      <c r="P195" s="27">
        <f>IF($A195="","",IFERROR(INDEX('Settings'!$F$5:$F$21,MATCH($F195,'Settings'!$E$5:$E$21,0)),"Other"))</f>
        <v/>
      </c>
      <c r="Q195" s="44">
        <f>IF($A195="","",IF(COUNT($I195,$J195,$K195)&lt;3,"",IFERROR(AVERAGE($I195,$J195,$K195),"")))</f>
        <v/>
      </c>
      <c r="R195" s="44">
        <f>IF($A195="","",IF(COUNT($I195,$J195,$K195)&lt;3,"",IFERROR(MIN($I195,$J195,$K195),"")))</f>
        <v/>
      </c>
      <c r="S195" s="44">
        <f>IF($A195="","",IF(COUNT($I195,$J195,$K195)&lt;3,"",IFERROR(MAX($I195,$J195,$K195)-MIN($I195,$J195,$K195),"")))</f>
        <v/>
      </c>
      <c r="T195" s="44">
        <f>IF($A195="","",IFERROR(INDEX('Tire Inventory'!$I$5:$I$1004,MATCH($E195,'Tire Inventory'!$A$5:$A$1004,0)),""))</f>
        <v/>
      </c>
      <c r="U195" s="44">
        <f>IF($A195="","",IF(OR($L195="",$T195=""),"",IFERROR($L195-$T195,"")))</f>
        <v/>
      </c>
      <c r="V195" s="27">
        <f>IF($A195="","",IF($R195="","No Data",IF($R195&lt;='Settings'!$B$6,"Critical",IF($R195&lt;='Settings'!$B$5,"Low","OK"))))</f>
        <v/>
      </c>
      <c r="W195" s="27">
        <f>IF($A195="","",IF($S195="","No Data",IF($S195&gt;='Settings'!$B$7,"Uneven","OK")))</f>
        <v/>
      </c>
      <c r="X195" s="27">
        <f>IF($A195="","",IF(OR($L195="",$T195=""),"No Data",IF($L195&lt;$T195-'Settings'!$B$8,"Low",IF($L195&gt;$T195+'Settings'!$B$8,"High","OK"))))</f>
        <v/>
      </c>
      <c r="Y195" s="27">
        <f>IF(COUNTA($A195:$O195)=0,"",IF(OR($A195="",$B195="",$C195="",$D195="",$E195="",$F195="",$I195="",$J195="",$K195=""),"Missing Required Input",IF(COUNTIF($A$5:$A$1004,$A195)&gt;1,"Duplicate Inspection ID",IF(COUNTIF('Tire Inventory'!$A$5:$A$1004,$E195)=0,"Unknown Tire ID",IF(OR($I195&lt;0,$I195&gt;32,$J195&lt;0,$J195&gt;32,$K195&lt;0,$K195&gt;32),"Check Tread Reading",IF(OR($D195&lt;0,$D195&gt;2000000),"Check Odometer",IF(AND($L195&lt;&gt;"",OR($L195&lt;0,$L195&gt;150)),"Check PSI","OK"))))))</f>
        <v/>
      </c>
    </row>
    <row r="196">
      <c r="A196" s="23" t="n"/>
      <c r="B196" s="42" t="n"/>
      <c r="C196" s="23" t="n"/>
      <c r="D196" s="25" t="n"/>
      <c r="E196" s="23" t="n"/>
      <c r="F196" s="23" t="n"/>
      <c r="G196" s="23" t="n"/>
      <c r="H196" s="23" t="n"/>
      <c r="I196" s="43" t="n"/>
      <c r="J196" s="43" t="n"/>
      <c r="K196" s="43" t="n"/>
      <c r="L196" s="43" t="n"/>
      <c r="M196" s="23" t="n"/>
      <c r="N196" s="23" t="n"/>
      <c r="O196" s="23" t="n"/>
      <c r="P196" s="27">
        <f>IF($A196="","",IFERROR(INDEX('Settings'!$F$5:$F$21,MATCH($F196,'Settings'!$E$5:$E$21,0)),"Other"))</f>
        <v/>
      </c>
      <c r="Q196" s="44">
        <f>IF($A196="","",IF(COUNT($I196,$J196,$K196)&lt;3,"",IFERROR(AVERAGE($I196,$J196,$K196),"")))</f>
        <v/>
      </c>
      <c r="R196" s="44">
        <f>IF($A196="","",IF(COUNT($I196,$J196,$K196)&lt;3,"",IFERROR(MIN($I196,$J196,$K196),"")))</f>
        <v/>
      </c>
      <c r="S196" s="44">
        <f>IF($A196="","",IF(COUNT($I196,$J196,$K196)&lt;3,"",IFERROR(MAX($I196,$J196,$K196)-MIN($I196,$J196,$K196),"")))</f>
        <v/>
      </c>
      <c r="T196" s="44">
        <f>IF($A196="","",IFERROR(INDEX('Tire Inventory'!$I$5:$I$1004,MATCH($E196,'Tire Inventory'!$A$5:$A$1004,0)),""))</f>
        <v/>
      </c>
      <c r="U196" s="44">
        <f>IF($A196="","",IF(OR($L196="",$T196=""),"",IFERROR($L196-$T196,"")))</f>
        <v/>
      </c>
      <c r="V196" s="27">
        <f>IF($A196="","",IF($R196="","No Data",IF($R196&lt;='Settings'!$B$6,"Critical",IF($R196&lt;='Settings'!$B$5,"Low","OK"))))</f>
        <v/>
      </c>
      <c r="W196" s="27">
        <f>IF($A196="","",IF($S196="","No Data",IF($S196&gt;='Settings'!$B$7,"Uneven","OK")))</f>
        <v/>
      </c>
      <c r="X196" s="27">
        <f>IF($A196="","",IF(OR($L196="",$T196=""),"No Data",IF($L196&lt;$T196-'Settings'!$B$8,"Low",IF($L196&gt;$T196+'Settings'!$B$8,"High","OK"))))</f>
        <v/>
      </c>
      <c r="Y196" s="27">
        <f>IF(COUNTA($A196:$O196)=0,"",IF(OR($A196="",$B196="",$C196="",$D196="",$E196="",$F196="",$I196="",$J196="",$K196=""),"Missing Required Input",IF(COUNTIF($A$5:$A$1004,$A196)&gt;1,"Duplicate Inspection ID",IF(COUNTIF('Tire Inventory'!$A$5:$A$1004,$E196)=0,"Unknown Tire ID",IF(OR($I196&lt;0,$I196&gt;32,$J196&lt;0,$J196&gt;32,$K196&lt;0,$K196&gt;32),"Check Tread Reading",IF(OR($D196&lt;0,$D196&gt;2000000),"Check Odometer",IF(AND($L196&lt;&gt;"",OR($L196&lt;0,$L196&gt;150)),"Check PSI","OK"))))))</f>
        <v/>
      </c>
    </row>
    <row r="197">
      <c r="A197" s="23" t="n"/>
      <c r="B197" s="42" t="n"/>
      <c r="C197" s="23" t="n"/>
      <c r="D197" s="25" t="n"/>
      <c r="E197" s="23" t="n"/>
      <c r="F197" s="23" t="n"/>
      <c r="G197" s="23" t="n"/>
      <c r="H197" s="23" t="n"/>
      <c r="I197" s="43" t="n"/>
      <c r="J197" s="43" t="n"/>
      <c r="K197" s="43" t="n"/>
      <c r="L197" s="43" t="n"/>
      <c r="M197" s="23" t="n"/>
      <c r="N197" s="23" t="n"/>
      <c r="O197" s="23" t="n"/>
      <c r="P197" s="27">
        <f>IF($A197="","",IFERROR(INDEX('Settings'!$F$5:$F$21,MATCH($F197,'Settings'!$E$5:$E$21,0)),"Other"))</f>
        <v/>
      </c>
      <c r="Q197" s="44">
        <f>IF($A197="","",IF(COUNT($I197,$J197,$K197)&lt;3,"",IFERROR(AVERAGE($I197,$J197,$K197),"")))</f>
        <v/>
      </c>
      <c r="R197" s="44">
        <f>IF($A197="","",IF(COUNT($I197,$J197,$K197)&lt;3,"",IFERROR(MIN($I197,$J197,$K197),"")))</f>
        <v/>
      </c>
      <c r="S197" s="44">
        <f>IF($A197="","",IF(COUNT($I197,$J197,$K197)&lt;3,"",IFERROR(MAX($I197,$J197,$K197)-MIN($I197,$J197,$K197),"")))</f>
        <v/>
      </c>
      <c r="T197" s="44">
        <f>IF($A197="","",IFERROR(INDEX('Tire Inventory'!$I$5:$I$1004,MATCH($E197,'Tire Inventory'!$A$5:$A$1004,0)),""))</f>
        <v/>
      </c>
      <c r="U197" s="44">
        <f>IF($A197="","",IF(OR($L197="",$T197=""),"",IFERROR($L197-$T197,"")))</f>
        <v/>
      </c>
      <c r="V197" s="27">
        <f>IF($A197="","",IF($R197="","No Data",IF($R197&lt;='Settings'!$B$6,"Critical",IF($R197&lt;='Settings'!$B$5,"Low","OK"))))</f>
        <v/>
      </c>
      <c r="W197" s="27">
        <f>IF($A197="","",IF($S197="","No Data",IF($S197&gt;='Settings'!$B$7,"Uneven","OK")))</f>
        <v/>
      </c>
      <c r="X197" s="27">
        <f>IF($A197="","",IF(OR($L197="",$T197=""),"No Data",IF($L197&lt;$T197-'Settings'!$B$8,"Low",IF($L197&gt;$T197+'Settings'!$B$8,"High","OK"))))</f>
        <v/>
      </c>
      <c r="Y197" s="27">
        <f>IF(COUNTA($A197:$O197)=0,"",IF(OR($A197="",$B197="",$C197="",$D197="",$E197="",$F197="",$I197="",$J197="",$K197=""),"Missing Required Input",IF(COUNTIF($A$5:$A$1004,$A197)&gt;1,"Duplicate Inspection ID",IF(COUNTIF('Tire Inventory'!$A$5:$A$1004,$E197)=0,"Unknown Tire ID",IF(OR($I197&lt;0,$I197&gt;32,$J197&lt;0,$J197&gt;32,$K197&lt;0,$K197&gt;32),"Check Tread Reading",IF(OR($D197&lt;0,$D197&gt;2000000),"Check Odometer",IF(AND($L197&lt;&gt;"",OR($L197&lt;0,$L197&gt;150)),"Check PSI","OK"))))))</f>
        <v/>
      </c>
    </row>
    <row r="198">
      <c r="A198" s="23" t="n"/>
      <c r="B198" s="42" t="n"/>
      <c r="C198" s="23" t="n"/>
      <c r="D198" s="25" t="n"/>
      <c r="E198" s="23" t="n"/>
      <c r="F198" s="23" t="n"/>
      <c r="G198" s="23" t="n"/>
      <c r="H198" s="23" t="n"/>
      <c r="I198" s="43" t="n"/>
      <c r="J198" s="43" t="n"/>
      <c r="K198" s="43" t="n"/>
      <c r="L198" s="43" t="n"/>
      <c r="M198" s="23" t="n"/>
      <c r="N198" s="23" t="n"/>
      <c r="O198" s="23" t="n"/>
      <c r="P198" s="27">
        <f>IF($A198="","",IFERROR(INDEX('Settings'!$F$5:$F$21,MATCH($F198,'Settings'!$E$5:$E$21,0)),"Other"))</f>
        <v/>
      </c>
      <c r="Q198" s="44">
        <f>IF($A198="","",IF(COUNT($I198,$J198,$K198)&lt;3,"",IFERROR(AVERAGE($I198,$J198,$K198),"")))</f>
        <v/>
      </c>
      <c r="R198" s="44">
        <f>IF($A198="","",IF(COUNT($I198,$J198,$K198)&lt;3,"",IFERROR(MIN($I198,$J198,$K198),"")))</f>
        <v/>
      </c>
      <c r="S198" s="44">
        <f>IF($A198="","",IF(COUNT($I198,$J198,$K198)&lt;3,"",IFERROR(MAX($I198,$J198,$K198)-MIN($I198,$J198,$K198),"")))</f>
        <v/>
      </c>
      <c r="T198" s="44">
        <f>IF($A198="","",IFERROR(INDEX('Tire Inventory'!$I$5:$I$1004,MATCH($E198,'Tire Inventory'!$A$5:$A$1004,0)),""))</f>
        <v/>
      </c>
      <c r="U198" s="44">
        <f>IF($A198="","",IF(OR($L198="",$T198=""),"",IFERROR($L198-$T198,"")))</f>
        <v/>
      </c>
      <c r="V198" s="27">
        <f>IF($A198="","",IF($R198="","No Data",IF($R198&lt;='Settings'!$B$6,"Critical",IF($R198&lt;='Settings'!$B$5,"Low","OK"))))</f>
        <v/>
      </c>
      <c r="W198" s="27">
        <f>IF($A198="","",IF($S198="","No Data",IF($S198&gt;='Settings'!$B$7,"Uneven","OK")))</f>
        <v/>
      </c>
      <c r="X198" s="27">
        <f>IF($A198="","",IF(OR($L198="",$T198=""),"No Data",IF($L198&lt;$T198-'Settings'!$B$8,"Low",IF($L198&gt;$T198+'Settings'!$B$8,"High","OK"))))</f>
        <v/>
      </c>
      <c r="Y198" s="27">
        <f>IF(COUNTA($A198:$O198)=0,"",IF(OR($A198="",$B198="",$C198="",$D198="",$E198="",$F198="",$I198="",$J198="",$K198=""),"Missing Required Input",IF(COUNTIF($A$5:$A$1004,$A198)&gt;1,"Duplicate Inspection ID",IF(COUNTIF('Tire Inventory'!$A$5:$A$1004,$E198)=0,"Unknown Tire ID",IF(OR($I198&lt;0,$I198&gt;32,$J198&lt;0,$J198&gt;32,$K198&lt;0,$K198&gt;32),"Check Tread Reading",IF(OR($D198&lt;0,$D198&gt;2000000),"Check Odometer",IF(AND($L198&lt;&gt;"",OR($L198&lt;0,$L198&gt;150)),"Check PSI","OK"))))))</f>
        <v/>
      </c>
    </row>
    <row r="199">
      <c r="A199" s="23" t="n"/>
      <c r="B199" s="42" t="n"/>
      <c r="C199" s="23" t="n"/>
      <c r="D199" s="25" t="n"/>
      <c r="E199" s="23" t="n"/>
      <c r="F199" s="23" t="n"/>
      <c r="G199" s="23" t="n"/>
      <c r="H199" s="23" t="n"/>
      <c r="I199" s="43" t="n"/>
      <c r="J199" s="43" t="n"/>
      <c r="K199" s="43" t="n"/>
      <c r="L199" s="43" t="n"/>
      <c r="M199" s="23" t="n"/>
      <c r="N199" s="23" t="n"/>
      <c r="O199" s="23" t="n"/>
      <c r="P199" s="27">
        <f>IF($A199="","",IFERROR(INDEX('Settings'!$F$5:$F$21,MATCH($F199,'Settings'!$E$5:$E$21,0)),"Other"))</f>
        <v/>
      </c>
      <c r="Q199" s="44">
        <f>IF($A199="","",IF(COUNT($I199,$J199,$K199)&lt;3,"",IFERROR(AVERAGE($I199,$J199,$K199),"")))</f>
        <v/>
      </c>
      <c r="R199" s="44">
        <f>IF($A199="","",IF(COUNT($I199,$J199,$K199)&lt;3,"",IFERROR(MIN($I199,$J199,$K199),"")))</f>
        <v/>
      </c>
      <c r="S199" s="44">
        <f>IF($A199="","",IF(COUNT($I199,$J199,$K199)&lt;3,"",IFERROR(MAX($I199,$J199,$K199)-MIN($I199,$J199,$K199),"")))</f>
        <v/>
      </c>
      <c r="T199" s="44">
        <f>IF($A199="","",IFERROR(INDEX('Tire Inventory'!$I$5:$I$1004,MATCH($E199,'Tire Inventory'!$A$5:$A$1004,0)),""))</f>
        <v/>
      </c>
      <c r="U199" s="44">
        <f>IF($A199="","",IF(OR($L199="",$T199=""),"",IFERROR($L199-$T199,"")))</f>
        <v/>
      </c>
      <c r="V199" s="27">
        <f>IF($A199="","",IF($R199="","No Data",IF($R199&lt;='Settings'!$B$6,"Critical",IF($R199&lt;='Settings'!$B$5,"Low","OK"))))</f>
        <v/>
      </c>
      <c r="W199" s="27">
        <f>IF($A199="","",IF($S199="","No Data",IF($S199&gt;='Settings'!$B$7,"Uneven","OK")))</f>
        <v/>
      </c>
      <c r="X199" s="27">
        <f>IF($A199="","",IF(OR($L199="",$T199=""),"No Data",IF($L199&lt;$T199-'Settings'!$B$8,"Low",IF($L199&gt;$T199+'Settings'!$B$8,"High","OK"))))</f>
        <v/>
      </c>
      <c r="Y199" s="27">
        <f>IF(COUNTA($A199:$O199)=0,"",IF(OR($A199="",$B199="",$C199="",$D199="",$E199="",$F199="",$I199="",$J199="",$K199=""),"Missing Required Input",IF(COUNTIF($A$5:$A$1004,$A199)&gt;1,"Duplicate Inspection ID",IF(COUNTIF('Tire Inventory'!$A$5:$A$1004,$E199)=0,"Unknown Tire ID",IF(OR($I199&lt;0,$I199&gt;32,$J199&lt;0,$J199&gt;32,$K199&lt;0,$K199&gt;32),"Check Tread Reading",IF(OR($D199&lt;0,$D199&gt;2000000),"Check Odometer",IF(AND($L199&lt;&gt;"",OR($L199&lt;0,$L199&gt;150)),"Check PSI","OK"))))))</f>
        <v/>
      </c>
    </row>
    <row r="200">
      <c r="A200" s="23" t="n"/>
      <c r="B200" s="42" t="n"/>
      <c r="C200" s="23" t="n"/>
      <c r="D200" s="25" t="n"/>
      <c r="E200" s="23" t="n"/>
      <c r="F200" s="23" t="n"/>
      <c r="G200" s="23" t="n"/>
      <c r="H200" s="23" t="n"/>
      <c r="I200" s="43" t="n"/>
      <c r="J200" s="43" t="n"/>
      <c r="K200" s="43" t="n"/>
      <c r="L200" s="43" t="n"/>
      <c r="M200" s="23" t="n"/>
      <c r="N200" s="23" t="n"/>
      <c r="O200" s="23" t="n"/>
      <c r="P200" s="27">
        <f>IF($A200="","",IFERROR(INDEX('Settings'!$F$5:$F$21,MATCH($F200,'Settings'!$E$5:$E$21,0)),"Other"))</f>
        <v/>
      </c>
      <c r="Q200" s="44">
        <f>IF($A200="","",IF(COUNT($I200,$J200,$K200)&lt;3,"",IFERROR(AVERAGE($I200,$J200,$K200),"")))</f>
        <v/>
      </c>
      <c r="R200" s="44">
        <f>IF($A200="","",IF(COUNT($I200,$J200,$K200)&lt;3,"",IFERROR(MIN($I200,$J200,$K200),"")))</f>
        <v/>
      </c>
      <c r="S200" s="44">
        <f>IF($A200="","",IF(COUNT($I200,$J200,$K200)&lt;3,"",IFERROR(MAX($I200,$J200,$K200)-MIN($I200,$J200,$K200),"")))</f>
        <v/>
      </c>
      <c r="T200" s="44">
        <f>IF($A200="","",IFERROR(INDEX('Tire Inventory'!$I$5:$I$1004,MATCH($E200,'Tire Inventory'!$A$5:$A$1004,0)),""))</f>
        <v/>
      </c>
      <c r="U200" s="44">
        <f>IF($A200="","",IF(OR($L200="",$T200=""),"",IFERROR($L200-$T200,"")))</f>
        <v/>
      </c>
      <c r="V200" s="27">
        <f>IF($A200="","",IF($R200="","No Data",IF($R200&lt;='Settings'!$B$6,"Critical",IF($R200&lt;='Settings'!$B$5,"Low","OK"))))</f>
        <v/>
      </c>
      <c r="W200" s="27">
        <f>IF($A200="","",IF($S200="","No Data",IF($S200&gt;='Settings'!$B$7,"Uneven","OK")))</f>
        <v/>
      </c>
      <c r="X200" s="27">
        <f>IF($A200="","",IF(OR($L200="",$T200=""),"No Data",IF($L200&lt;$T200-'Settings'!$B$8,"Low",IF($L200&gt;$T200+'Settings'!$B$8,"High","OK"))))</f>
        <v/>
      </c>
      <c r="Y200" s="27">
        <f>IF(COUNTA($A200:$O200)=0,"",IF(OR($A200="",$B200="",$C200="",$D200="",$E200="",$F200="",$I200="",$J200="",$K200=""),"Missing Required Input",IF(COUNTIF($A$5:$A$1004,$A200)&gt;1,"Duplicate Inspection ID",IF(COUNTIF('Tire Inventory'!$A$5:$A$1004,$E200)=0,"Unknown Tire ID",IF(OR($I200&lt;0,$I200&gt;32,$J200&lt;0,$J200&gt;32,$K200&lt;0,$K200&gt;32),"Check Tread Reading",IF(OR($D200&lt;0,$D200&gt;2000000),"Check Odometer",IF(AND($L200&lt;&gt;"",OR($L200&lt;0,$L200&gt;150)),"Check PSI","OK"))))))</f>
        <v/>
      </c>
    </row>
    <row r="201">
      <c r="A201" s="23" t="n"/>
      <c r="B201" s="42" t="n"/>
      <c r="C201" s="23" t="n"/>
      <c r="D201" s="25" t="n"/>
      <c r="E201" s="23" t="n"/>
      <c r="F201" s="23" t="n"/>
      <c r="G201" s="23" t="n"/>
      <c r="H201" s="23" t="n"/>
      <c r="I201" s="43" t="n"/>
      <c r="J201" s="43" t="n"/>
      <c r="K201" s="43" t="n"/>
      <c r="L201" s="43" t="n"/>
      <c r="M201" s="23" t="n"/>
      <c r="N201" s="23" t="n"/>
      <c r="O201" s="23" t="n"/>
      <c r="P201" s="27">
        <f>IF($A201="","",IFERROR(INDEX('Settings'!$F$5:$F$21,MATCH($F201,'Settings'!$E$5:$E$21,0)),"Other"))</f>
        <v/>
      </c>
      <c r="Q201" s="44">
        <f>IF($A201="","",IF(COUNT($I201,$J201,$K201)&lt;3,"",IFERROR(AVERAGE($I201,$J201,$K201),"")))</f>
        <v/>
      </c>
      <c r="R201" s="44">
        <f>IF($A201="","",IF(COUNT($I201,$J201,$K201)&lt;3,"",IFERROR(MIN($I201,$J201,$K201),"")))</f>
        <v/>
      </c>
      <c r="S201" s="44">
        <f>IF($A201="","",IF(COUNT($I201,$J201,$K201)&lt;3,"",IFERROR(MAX($I201,$J201,$K201)-MIN($I201,$J201,$K201),"")))</f>
        <v/>
      </c>
      <c r="T201" s="44">
        <f>IF($A201="","",IFERROR(INDEX('Tire Inventory'!$I$5:$I$1004,MATCH($E201,'Tire Inventory'!$A$5:$A$1004,0)),""))</f>
        <v/>
      </c>
      <c r="U201" s="44">
        <f>IF($A201="","",IF(OR($L201="",$T201=""),"",IFERROR($L201-$T201,"")))</f>
        <v/>
      </c>
      <c r="V201" s="27">
        <f>IF($A201="","",IF($R201="","No Data",IF($R201&lt;='Settings'!$B$6,"Critical",IF($R201&lt;='Settings'!$B$5,"Low","OK"))))</f>
        <v/>
      </c>
      <c r="W201" s="27">
        <f>IF($A201="","",IF($S201="","No Data",IF($S201&gt;='Settings'!$B$7,"Uneven","OK")))</f>
        <v/>
      </c>
      <c r="X201" s="27">
        <f>IF($A201="","",IF(OR($L201="",$T201=""),"No Data",IF($L201&lt;$T201-'Settings'!$B$8,"Low",IF($L201&gt;$T201+'Settings'!$B$8,"High","OK"))))</f>
        <v/>
      </c>
      <c r="Y201" s="27">
        <f>IF(COUNTA($A201:$O201)=0,"",IF(OR($A201="",$B201="",$C201="",$D201="",$E201="",$F201="",$I201="",$J201="",$K201=""),"Missing Required Input",IF(COUNTIF($A$5:$A$1004,$A201)&gt;1,"Duplicate Inspection ID",IF(COUNTIF('Tire Inventory'!$A$5:$A$1004,$E201)=0,"Unknown Tire ID",IF(OR($I201&lt;0,$I201&gt;32,$J201&lt;0,$J201&gt;32,$K201&lt;0,$K201&gt;32),"Check Tread Reading",IF(OR($D201&lt;0,$D201&gt;2000000),"Check Odometer",IF(AND($L201&lt;&gt;"",OR($L201&lt;0,$L201&gt;150)),"Check PSI","OK"))))))</f>
        <v/>
      </c>
    </row>
    <row r="202">
      <c r="A202" s="23" t="n"/>
      <c r="B202" s="42" t="n"/>
      <c r="C202" s="23" t="n"/>
      <c r="D202" s="25" t="n"/>
      <c r="E202" s="23" t="n"/>
      <c r="F202" s="23" t="n"/>
      <c r="G202" s="23" t="n"/>
      <c r="H202" s="23" t="n"/>
      <c r="I202" s="43" t="n"/>
      <c r="J202" s="43" t="n"/>
      <c r="K202" s="43" t="n"/>
      <c r="L202" s="43" t="n"/>
      <c r="M202" s="23" t="n"/>
      <c r="N202" s="23" t="n"/>
      <c r="O202" s="23" t="n"/>
      <c r="P202" s="27">
        <f>IF($A202="","",IFERROR(INDEX('Settings'!$F$5:$F$21,MATCH($F202,'Settings'!$E$5:$E$21,0)),"Other"))</f>
        <v/>
      </c>
      <c r="Q202" s="44">
        <f>IF($A202="","",IF(COUNT($I202,$J202,$K202)&lt;3,"",IFERROR(AVERAGE($I202,$J202,$K202),"")))</f>
        <v/>
      </c>
      <c r="R202" s="44">
        <f>IF($A202="","",IF(COUNT($I202,$J202,$K202)&lt;3,"",IFERROR(MIN($I202,$J202,$K202),"")))</f>
        <v/>
      </c>
      <c r="S202" s="44">
        <f>IF($A202="","",IF(COUNT($I202,$J202,$K202)&lt;3,"",IFERROR(MAX($I202,$J202,$K202)-MIN($I202,$J202,$K202),"")))</f>
        <v/>
      </c>
      <c r="T202" s="44">
        <f>IF($A202="","",IFERROR(INDEX('Tire Inventory'!$I$5:$I$1004,MATCH($E202,'Tire Inventory'!$A$5:$A$1004,0)),""))</f>
        <v/>
      </c>
      <c r="U202" s="44">
        <f>IF($A202="","",IF(OR($L202="",$T202=""),"",IFERROR($L202-$T202,"")))</f>
        <v/>
      </c>
      <c r="V202" s="27">
        <f>IF($A202="","",IF($R202="","No Data",IF($R202&lt;='Settings'!$B$6,"Critical",IF($R202&lt;='Settings'!$B$5,"Low","OK"))))</f>
        <v/>
      </c>
      <c r="W202" s="27">
        <f>IF($A202="","",IF($S202="","No Data",IF($S202&gt;='Settings'!$B$7,"Uneven","OK")))</f>
        <v/>
      </c>
      <c r="X202" s="27">
        <f>IF($A202="","",IF(OR($L202="",$T202=""),"No Data",IF($L202&lt;$T202-'Settings'!$B$8,"Low",IF($L202&gt;$T202+'Settings'!$B$8,"High","OK"))))</f>
        <v/>
      </c>
      <c r="Y202" s="27">
        <f>IF(COUNTA($A202:$O202)=0,"",IF(OR($A202="",$B202="",$C202="",$D202="",$E202="",$F202="",$I202="",$J202="",$K202=""),"Missing Required Input",IF(COUNTIF($A$5:$A$1004,$A202)&gt;1,"Duplicate Inspection ID",IF(COUNTIF('Tire Inventory'!$A$5:$A$1004,$E202)=0,"Unknown Tire ID",IF(OR($I202&lt;0,$I202&gt;32,$J202&lt;0,$J202&gt;32,$K202&lt;0,$K202&gt;32),"Check Tread Reading",IF(OR($D202&lt;0,$D202&gt;2000000),"Check Odometer",IF(AND($L202&lt;&gt;"",OR($L202&lt;0,$L202&gt;150)),"Check PSI","OK"))))))</f>
        <v/>
      </c>
    </row>
    <row r="203">
      <c r="A203" s="23" t="n"/>
      <c r="B203" s="42" t="n"/>
      <c r="C203" s="23" t="n"/>
      <c r="D203" s="25" t="n"/>
      <c r="E203" s="23" t="n"/>
      <c r="F203" s="23" t="n"/>
      <c r="G203" s="23" t="n"/>
      <c r="H203" s="23" t="n"/>
      <c r="I203" s="43" t="n"/>
      <c r="J203" s="43" t="n"/>
      <c r="K203" s="43" t="n"/>
      <c r="L203" s="43" t="n"/>
      <c r="M203" s="23" t="n"/>
      <c r="N203" s="23" t="n"/>
      <c r="O203" s="23" t="n"/>
      <c r="P203" s="27">
        <f>IF($A203="","",IFERROR(INDEX('Settings'!$F$5:$F$21,MATCH($F203,'Settings'!$E$5:$E$21,0)),"Other"))</f>
        <v/>
      </c>
      <c r="Q203" s="44">
        <f>IF($A203="","",IF(COUNT($I203,$J203,$K203)&lt;3,"",IFERROR(AVERAGE($I203,$J203,$K203),"")))</f>
        <v/>
      </c>
      <c r="R203" s="44">
        <f>IF($A203="","",IF(COUNT($I203,$J203,$K203)&lt;3,"",IFERROR(MIN($I203,$J203,$K203),"")))</f>
        <v/>
      </c>
      <c r="S203" s="44">
        <f>IF($A203="","",IF(COUNT($I203,$J203,$K203)&lt;3,"",IFERROR(MAX($I203,$J203,$K203)-MIN($I203,$J203,$K203),"")))</f>
        <v/>
      </c>
      <c r="T203" s="44">
        <f>IF($A203="","",IFERROR(INDEX('Tire Inventory'!$I$5:$I$1004,MATCH($E203,'Tire Inventory'!$A$5:$A$1004,0)),""))</f>
        <v/>
      </c>
      <c r="U203" s="44">
        <f>IF($A203="","",IF(OR($L203="",$T203=""),"",IFERROR($L203-$T203,"")))</f>
        <v/>
      </c>
      <c r="V203" s="27">
        <f>IF($A203="","",IF($R203="","No Data",IF($R203&lt;='Settings'!$B$6,"Critical",IF($R203&lt;='Settings'!$B$5,"Low","OK"))))</f>
        <v/>
      </c>
      <c r="W203" s="27">
        <f>IF($A203="","",IF($S203="","No Data",IF($S203&gt;='Settings'!$B$7,"Uneven","OK")))</f>
        <v/>
      </c>
      <c r="X203" s="27">
        <f>IF($A203="","",IF(OR($L203="",$T203=""),"No Data",IF($L203&lt;$T203-'Settings'!$B$8,"Low",IF($L203&gt;$T203+'Settings'!$B$8,"High","OK"))))</f>
        <v/>
      </c>
      <c r="Y203" s="27">
        <f>IF(COUNTA($A203:$O203)=0,"",IF(OR($A203="",$B203="",$C203="",$D203="",$E203="",$F203="",$I203="",$J203="",$K203=""),"Missing Required Input",IF(COUNTIF($A$5:$A$1004,$A203)&gt;1,"Duplicate Inspection ID",IF(COUNTIF('Tire Inventory'!$A$5:$A$1004,$E203)=0,"Unknown Tire ID",IF(OR($I203&lt;0,$I203&gt;32,$J203&lt;0,$J203&gt;32,$K203&lt;0,$K203&gt;32),"Check Tread Reading",IF(OR($D203&lt;0,$D203&gt;2000000),"Check Odometer",IF(AND($L203&lt;&gt;"",OR($L203&lt;0,$L203&gt;150)),"Check PSI","OK"))))))</f>
        <v/>
      </c>
    </row>
    <row r="204">
      <c r="A204" s="23" t="n"/>
      <c r="B204" s="42" t="n"/>
      <c r="C204" s="23" t="n"/>
      <c r="D204" s="25" t="n"/>
      <c r="E204" s="23" t="n"/>
      <c r="F204" s="23" t="n"/>
      <c r="G204" s="23" t="n"/>
      <c r="H204" s="23" t="n"/>
      <c r="I204" s="43" t="n"/>
      <c r="J204" s="43" t="n"/>
      <c r="K204" s="43" t="n"/>
      <c r="L204" s="43" t="n"/>
      <c r="M204" s="23" t="n"/>
      <c r="N204" s="23" t="n"/>
      <c r="O204" s="23" t="n"/>
      <c r="P204" s="27">
        <f>IF($A204="","",IFERROR(INDEX('Settings'!$F$5:$F$21,MATCH($F204,'Settings'!$E$5:$E$21,0)),"Other"))</f>
        <v/>
      </c>
      <c r="Q204" s="44">
        <f>IF($A204="","",IF(COUNT($I204,$J204,$K204)&lt;3,"",IFERROR(AVERAGE($I204,$J204,$K204),"")))</f>
        <v/>
      </c>
      <c r="R204" s="44">
        <f>IF($A204="","",IF(COUNT($I204,$J204,$K204)&lt;3,"",IFERROR(MIN($I204,$J204,$K204),"")))</f>
        <v/>
      </c>
      <c r="S204" s="44">
        <f>IF($A204="","",IF(COUNT($I204,$J204,$K204)&lt;3,"",IFERROR(MAX($I204,$J204,$K204)-MIN($I204,$J204,$K204),"")))</f>
        <v/>
      </c>
      <c r="T204" s="44">
        <f>IF($A204="","",IFERROR(INDEX('Tire Inventory'!$I$5:$I$1004,MATCH($E204,'Tire Inventory'!$A$5:$A$1004,0)),""))</f>
        <v/>
      </c>
      <c r="U204" s="44">
        <f>IF($A204="","",IF(OR($L204="",$T204=""),"",IFERROR($L204-$T204,"")))</f>
        <v/>
      </c>
      <c r="V204" s="27">
        <f>IF($A204="","",IF($R204="","No Data",IF($R204&lt;='Settings'!$B$6,"Critical",IF($R204&lt;='Settings'!$B$5,"Low","OK"))))</f>
        <v/>
      </c>
      <c r="W204" s="27">
        <f>IF($A204="","",IF($S204="","No Data",IF($S204&gt;='Settings'!$B$7,"Uneven","OK")))</f>
        <v/>
      </c>
      <c r="X204" s="27">
        <f>IF($A204="","",IF(OR($L204="",$T204=""),"No Data",IF($L204&lt;$T204-'Settings'!$B$8,"Low",IF($L204&gt;$T204+'Settings'!$B$8,"High","OK"))))</f>
        <v/>
      </c>
      <c r="Y204" s="27">
        <f>IF(COUNTA($A204:$O204)=0,"",IF(OR($A204="",$B204="",$C204="",$D204="",$E204="",$F204="",$I204="",$J204="",$K204=""),"Missing Required Input",IF(COUNTIF($A$5:$A$1004,$A204)&gt;1,"Duplicate Inspection ID",IF(COUNTIF('Tire Inventory'!$A$5:$A$1004,$E204)=0,"Unknown Tire ID",IF(OR($I204&lt;0,$I204&gt;32,$J204&lt;0,$J204&gt;32,$K204&lt;0,$K204&gt;32),"Check Tread Reading",IF(OR($D204&lt;0,$D204&gt;2000000),"Check Odometer",IF(AND($L204&lt;&gt;"",OR($L204&lt;0,$L204&gt;150)),"Check PSI","OK"))))))</f>
        <v/>
      </c>
    </row>
    <row r="205">
      <c r="A205" s="23" t="n"/>
      <c r="B205" s="42" t="n"/>
      <c r="C205" s="23" t="n"/>
      <c r="D205" s="25" t="n"/>
      <c r="E205" s="23" t="n"/>
      <c r="F205" s="23" t="n"/>
      <c r="G205" s="23" t="n"/>
      <c r="H205" s="23" t="n"/>
      <c r="I205" s="43" t="n"/>
      <c r="J205" s="43" t="n"/>
      <c r="K205" s="43" t="n"/>
      <c r="L205" s="43" t="n"/>
      <c r="M205" s="23" t="n"/>
      <c r="N205" s="23" t="n"/>
      <c r="O205" s="23" t="n"/>
      <c r="P205" s="27">
        <f>IF($A205="","",IFERROR(INDEX('Settings'!$F$5:$F$21,MATCH($F205,'Settings'!$E$5:$E$21,0)),"Other"))</f>
        <v/>
      </c>
      <c r="Q205" s="44">
        <f>IF($A205="","",IF(COUNT($I205,$J205,$K205)&lt;3,"",IFERROR(AVERAGE($I205,$J205,$K205),"")))</f>
        <v/>
      </c>
      <c r="R205" s="44">
        <f>IF($A205="","",IF(COUNT($I205,$J205,$K205)&lt;3,"",IFERROR(MIN($I205,$J205,$K205),"")))</f>
        <v/>
      </c>
      <c r="S205" s="44">
        <f>IF($A205="","",IF(COUNT($I205,$J205,$K205)&lt;3,"",IFERROR(MAX($I205,$J205,$K205)-MIN($I205,$J205,$K205),"")))</f>
        <v/>
      </c>
      <c r="T205" s="44">
        <f>IF($A205="","",IFERROR(INDEX('Tire Inventory'!$I$5:$I$1004,MATCH($E205,'Tire Inventory'!$A$5:$A$1004,0)),""))</f>
        <v/>
      </c>
      <c r="U205" s="44">
        <f>IF($A205="","",IF(OR($L205="",$T205=""),"",IFERROR($L205-$T205,"")))</f>
        <v/>
      </c>
      <c r="V205" s="27">
        <f>IF($A205="","",IF($R205="","No Data",IF($R205&lt;='Settings'!$B$6,"Critical",IF($R205&lt;='Settings'!$B$5,"Low","OK"))))</f>
        <v/>
      </c>
      <c r="W205" s="27">
        <f>IF($A205="","",IF($S205="","No Data",IF($S205&gt;='Settings'!$B$7,"Uneven","OK")))</f>
        <v/>
      </c>
      <c r="X205" s="27">
        <f>IF($A205="","",IF(OR($L205="",$T205=""),"No Data",IF($L205&lt;$T205-'Settings'!$B$8,"Low",IF($L205&gt;$T205+'Settings'!$B$8,"High","OK"))))</f>
        <v/>
      </c>
      <c r="Y205" s="27">
        <f>IF(COUNTA($A205:$O205)=0,"",IF(OR($A205="",$B205="",$C205="",$D205="",$E205="",$F205="",$I205="",$J205="",$K205=""),"Missing Required Input",IF(COUNTIF($A$5:$A$1004,$A205)&gt;1,"Duplicate Inspection ID",IF(COUNTIF('Tire Inventory'!$A$5:$A$1004,$E205)=0,"Unknown Tire ID",IF(OR($I205&lt;0,$I205&gt;32,$J205&lt;0,$J205&gt;32,$K205&lt;0,$K205&gt;32),"Check Tread Reading",IF(OR($D205&lt;0,$D205&gt;2000000),"Check Odometer",IF(AND($L205&lt;&gt;"",OR($L205&lt;0,$L205&gt;150)),"Check PSI","OK"))))))</f>
        <v/>
      </c>
    </row>
    <row r="206">
      <c r="A206" s="23" t="n"/>
      <c r="B206" s="42" t="n"/>
      <c r="C206" s="23" t="n"/>
      <c r="D206" s="25" t="n"/>
      <c r="E206" s="23" t="n"/>
      <c r="F206" s="23" t="n"/>
      <c r="G206" s="23" t="n"/>
      <c r="H206" s="23" t="n"/>
      <c r="I206" s="43" t="n"/>
      <c r="J206" s="43" t="n"/>
      <c r="K206" s="43" t="n"/>
      <c r="L206" s="43" t="n"/>
      <c r="M206" s="23" t="n"/>
      <c r="N206" s="23" t="n"/>
      <c r="O206" s="23" t="n"/>
      <c r="P206" s="27">
        <f>IF($A206="","",IFERROR(INDEX('Settings'!$F$5:$F$21,MATCH($F206,'Settings'!$E$5:$E$21,0)),"Other"))</f>
        <v/>
      </c>
      <c r="Q206" s="44">
        <f>IF($A206="","",IF(COUNT($I206,$J206,$K206)&lt;3,"",IFERROR(AVERAGE($I206,$J206,$K206),"")))</f>
        <v/>
      </c>
      <c r="R206" s="44">
        <f>IF($A206="","",IF(COUNT($I206,$J206,$K206)&lt;3,"",IFERROR(MIN($I206,$J206,$K206),"")))</f>
        <v/>
      </c>
      <c r="S206" s="44">
        <f>IF($A206="","",IF(COUNT($I206,$J206,$K206)&lt;3,"",IFERROR(MAX($I206,$J206,$K206)-MIN($I206,$J206,$K206),"")))</f>
        <v/>
      </c>
      <c r="T206" s="44">
        <f>IF($A206="","",IFERROR(INDEX('Tire Inventory'!$I$5:$I$1004,MATCH($E206,'Tire Inventory'!$A$5:$A$1004,0)),""))</f>
        <v/>
      </c>
      <c r="U206" s="44">
        <f>IF($A206="","",IF(OR($L206="",$T206=""),"",IFERROR($L206-$T206,"")))</f>
        <v/>
      </c>
      <c r="V206" s="27">
        <f>IF($A206="","",IF($R206="","No Data",IF($R206&lt;='Settings'!$B$6,"Critical",IF($R206&lt;='Settings'!$B$5,"Low","OK"))))</f>
        <v/>
      </c>
      <c r="W206" s="27">
        <f>IF($A206="","",IF($S206="","No Data",IF($S206&gt;='Settings'!$B$7,"Uneven","OK")))</f>
        <v/>
      </c>
      <c r="X206" s="27">
        <f>IF($A206="","",IF(OR($L206="",$T206=""),"No Data",IF($L206&lt;$T206-'Settings'!$B$8,"Low",IF($L206&gt;$T206+'Settings'!$B$8,"High","OK"))))</f>
        <v/>
      </c>
      <c r="Y206" s="27">
        <f>IF(COUNTA($A206:$O206)=0,"",IF(OR($A206="",$B206="",$C206="",$D206="",$E206="",$F206="",$I206="",$J206="",$K206=""),"Missing Required Input",IF(COUNTIF($A$5:$A$1004,$A206)&gt;1,"Duplicate Inspection ID",IF(COUNTIF('Tire Inventory'!$A$5:$A$1004,$E206)=0,"Unknown Tire ID",IF(OR($I206&lt;0,$I206&gt;32,$J206&lt;0,$J206&gt;32,$K206&lt;0,$K206&gt;32),"Check Tread Reading",IF(OR($D206&lt;0,$D206&gt;2000000),"Check Odometer",IF(AND($L206&lt;&gt;"",OR($L206&lt;0,$L206&gt;150)),"Check PSI","OK"))))))</f>
        <v/>
      </c>
    </row>
    <row r="207">
      <c r="A207" s="23" t="n"/>
      <c r="B207" s="42" t="n"/>
      <c r="C207" s="23" t="n"/>
      <c r="D207" s="25" t="n"/>
      <c r="E207" s="23" t="n"/>
      <c r="F207" s="23" t="n"/>
      <c r="G207" s="23" t="n"/>
      <c r="H207" s="23" t="n"/>
      <c r="I207" s="43" t="n"/>
      <c r="J207" s="43" t="n"/>
      <c r="K207" s="43" t="n"/>
      <c r="L207" s="43" t="n"/>
      <c r="M207" s="23" t="n"/>
      <c r="N207" s="23" t="n"/>
      <c r="O207" s="23" t="n"/>
      <c r="P207" s="27">
        <f>IF($A207="","",IFERROR(INDEX('Settings'!$F$5:$F$21,MATCH($F207,'Settings'!$E$5:$E$21,0)),"Other"))</f>
        <v/>
      </c>
      <c r="Q207" s="44">
        <f>IF($A207="","",IF(COUNT($I207,$J207,$K207)&lt;3,"",IFERROR(AVERAGE($I207,$J207,$K207),"")))</f>
        <v/>
      </c>
      <c r="R207" s="44">
        <f>IF($A207="","",IF(COUNT($I207,$J207,$K207)&lt;3,"",IFERROR(MIN($I207,$J207,$K207),"")))</f>
        <v/>
      </c>
      <c r="S207" s="44">
        <f>IF($A207="","",IF(COUNT($I207,$J207,$K207)&lt;3,"",IFERROR(MAX($I207,$J207,$K207)-MIN($I207,$J207,$K207),"")))</f>
        <v/>
      </c>
      <c r="T207" s="44">
        <f>IF($A207="","",IFERROR(INDEX('Tire Inventory'!$I$5:$I$1004,MATCH($E207,'Tire Inventory'!$A$5:$A$1004,0)),""))</f>
        <v/>
      </c>
      <c r="U207" s="44">
        <f>IF($A207="","",IF(OR($L207="",$T207=""),"",IFERROR($L207-$T207,"")))</f>
        <v/>
      </c>
      <c r="V207" s="27">
        <f>IF($A207="","",IF($R207="","No Data",IF($R207&lt;='Settings'!$B$6,"Critical",IF($R207&lt;='Settings'!$B$5,"Low","OK"))))</f>
        <v/>
      </c>
      <c r="W207" s="27">
        <f>IF($A207="","",IF($S207="","No Data",IF($S207&gt;='Settings'!$B$7,"Uneven","OK")))</f>
        <v/>
      </c>
      <c r="X207" s="27">
        <f>IF($A207="","",IF(OR($L207="",$T207=""),"No Data",IF($L207&lt;$T207-'Settings'!$B$8,"Low",IF($L207&gt;$T207+'Settings'!$B$8,"High","OK"))))</f>
        <v/>
      </c>
      <c r="Y207" s="27">
        <f>IF(COUNTA($A207:$O207)=0,"",IF(OR($A207="",$B207="",$C207="",$D207="",$E207="",$F207="",$I207="",$J207="",$K207=""),"Missing Required Input",IF(COUNTIF($A$5:$A$1004,$A207)&gt;1,"Duplicate Inspection ID",IF(COUNTIF('Tire Inventory'!$A$5:$A$1004,$E207)=0,"Unknown Tire ID",IF(OR($I207&lt;0,$I207&gt;32,$J207&lt;0,$J207&gt;32,$K207&lt;0,$K207&gt;32),"Check Tread Reading",IF(OR($D207&lt;0,$D207&gt;2000000),"Check Odometer",IF(AND($L207&lt;&gt;"",OR($L207&lt;0,$L207&gt;150)),"Check PSI","OK"))))))</f>
        <v/>
      </c>
    </row>
    <row r="208">
      <c r="A208" s="23" t="n"/>
      <c r="B208" s="42" t="n"/>
      <c r="C208" s="23" t="n"/>
      <c r="D208" s="25" t="n"/>
      <c r="E208" s="23" t="n"/>
      <c r="F208" s="23" t="n"/>
      <c r="G208" s="23" t="n"/>
      <c r="H208" s="23" t="n"/>
      <c r="I208" s="43" t="n"/>
      <c r="J208" s="43" t="n"/>
      <c r="K208" s="43" t="n"/>
      <c r="L208" s="43" t="n"/>
      <c r="M208" s="23" t="n"/>
      <c r="N208" s="23" t="n"/>
      <c r="O208" s="23" t="n"/>
      <c r="P208" s="27">
        <f>IF($A208="","",IFERROR(INDEX('Settings'!$F$5:$F$21,MATCH($F208,'Settings'!$E$5:$E$21,0)),"Other"))</f>
        <v/>
      </c>
      <c r="Q208" s="44">
        <f>IF($A208="","",IF(COUNT($I208,$J208,$K208)&lt;3,"",IFERROR(AVERAGE($I208,$J208,$K208),"")))</f>
        <v/>
      </c>
      <c r="R208" s="44">
        <f>IF($A208="","",IF(COUNT($I208,$J208,$K208)&lt;3,"",IFERROR(MIN($I208,$J208,$K208),"")))</f>
        <v/>
      </c>
      <c r="S208" s="44">
        <f>IF($A208="","",IF(COUNT($I208,$J208,$K208)&lt;3,"",IFERROR(MAX($I208,$J208,$K208)-MIN($I208,$J208,$K208),"")))</f>
        <v/>
      </c>
      <c r="T208" s="44">
        <f>IF($A208="","",IFERROR(INDEX('Tire Inventory'!$I$5:$I$1004,MATCH($E208,'Tire Inventory'!$A$5:$A$1004,0)),""))</f>
        <v/>
      </c>
      <c r="U208" s="44">
        <f>IF($A208="","",IF(OR($L208="",$T208=""),"",IFERROR($L208-$T208,"")))</f>
        <v/>
      </c>
      <c r="V208" s="27">
        <f>IF($A208="","",IF($R208="","No Data",IF($R208&lt;='Settings'!$B$6,"Critical",IF($R208&lt;='Settings'!$B$5,"Low","OK"))))</f>
        <v/>
      </c>
      <c r="W208" s="27">
        <f>IF($A208="","",IF($S208="","No Data",IF($S208&gt;='Settings'!$B$7,"Uneven","OK")))</f>
        <v/>
      </c>
      <c r="X208" s="27">
        <f>IF($A208="","",IF(OR($L208="",$T208=""),"No Data",IF($L208&lt;$T208-'Settings'!$B$8,"Low",IF($L208&gt;$T208+'Settings'!$B$8,"High","OK"))))</f>
        <v/>
      </c>
      <c r="Y208" s="27">
        <f>IF(COUNTA($A208:$O208)=0,"",IF(OR($A208="",$B208="",$C208="",$D208="",$E208="",$F208="",$I208="",$J208="",$K208=""),"Missing Required Input",IF(COUNTIF($A$5:$A$1004,$A208)&gt;1,"Duplicate Inspection ID",IF(COUNTIF('Tire Inventory'!$A$5:$A$1004,$E208)=0,"Unknown Tire ID",IF(OR($I208&lt;0,$I208&gt;32,$J208&lt;0,$J208&gt;32,$K208&lt;0,$K208&gt;32),"Check Tread Reading",IF(OR($D208&lt;0,$D208&gt;2000000),"Check Odometer",IF(AND($L208&lt;&gt;"",OR($L208&lt;0,$L208&gt;150)),"Check PSI","OK"))))))</f>
        <v/>
      </c>
    </row>
    <row r="209">
      <c r="A209" s="23" t="n"/>
      <c r="B209" s="42" t="n"/>
      <c r="C209" s="23" t="n"/>
      <c r="D209" s="25" t="n"/>
      <c r="E209" s="23" t="n"/>
      <c r="F209" s="23" t="n"/>
      <c r="G209" s="23" t="n"/>
      <c r="H209" s="23" t="n"/>
      <c r="I209" s="43" t="n"/>
      <c r="J209" s="43" t="n"/>
      <c r="K209" s="43" t="n"/>
      <c r="L209" s="43" t="n"/>
      <c r="M209" s="23" t="n"/>
      <c r="N209" s="23" t="n"/>
      <c r="O209" s="23" t="n"/>
      <c r="P209" s="27">
        <f>IF($A209="","",IFERROR(INDEX('Settings'!$F$5:$F$21,MATCH($F209,'Settings'!$E$5:$E$21,0)),"Other"))</f>
        <v/>
      </c>
      <c r="Q209" s="44">
        <f>IF($A209="","",IF(COUNT($I209,$J209,$K209)&lt;3,"",IFERROR(AVERAGE($I209,$J209,$K209),"")))</f>
        <v/>
      </c>
      <c r="R209" s="44">
        <f>IF($A209="","",IF(COUNT($I209,$J209,$K209)&lt;3,"",IFERROR(MIN($I209,$J209,$K209),"")))</f>
        <v/>
      </c>
      <c r="S209" s="44">
        <f>IF($A209="","",IF(COUNT($I209,$J209,$K209)&lt;3,"",IFERROR(MAX($I209,$J209,$K209)-MIN($I209,$J209,$K209),"")))</f>
        <v/>
      </c>
      <c r="T209" s="44">
        <f>IF($A209="","",IFERROR(INDEX('Tire Inventory'!$I$5:$I$1004,MATCH($E209,'Tire Inventory'!$A$5:$A$1004,0)),""))</f>
        <v/>
      </c>
      <c r="U209" s="44">
        <f>IF($A209="","",IF(OR($L209="",$T209=""),"",IFERROR($L209-$T209,"")))</f>
        <v/>
      </c>
      <c r="V209" s="27">
        <f>IF($A209="","",IF($R209="","No Data",IF($R209&lt;='Settings'!$B$6,"Critical",IF($R209&lt;='Settings'!$B$5,"Low","OK"))))</f>
        <v/>
      </c>
      <c r="W209" s="27">
        <f>IF($A209="","",IF($S209="","No Data",IF($S209&gt;='Settings'!$B$7,"Uneven","OK")))</f>
        <v/>
      </c>
      <c r="X209" s="27">
        <f>IF($A209="","",IF(OR($L209="",$T209=""),"No Data",IF($L209&lt;$T209-'Settings'!$B$8,"Low",IF($L209&gt;$T209+'Settings'!$B$8,"High","OK"))))</f>
        <v/>
      </c>
      <c r="Y209" s="27">
        <f>IF(COUNTA($A209:$O209)=0,"",IF(OR($A209="",$B209="",$C209="",$D209="",$E209="",$F209="",$I209="",$J209="",$K209=""),"Missing Required Input",IF(COUNTIF($A$5:$A$1004,$A209)&gt;1,"Duplicate Inspection ID",IF(COUNTIF('Tire Inventory'!$A$5:$A$1004,$E209)=0,"Unknown Tire ID",IF(OR($I209&lt;0,$I209&gt;32,$J209&lt;0,$J209&gt;32,$K209&lt;0,$K209&gt;32),"Check Tread Reading",IF(OR($D209&lt;0,$D209&gt;2000000),"Check Odometer",IF(AND($L209&lt;&gt;"",OR($L209&lt;0,$L209&gt;150)),"Check PSI","OK"))))))</f>
        <v/>
      </c>
    </row>
    <row r="210">
      <c r="A210" s="23" t="n"/>
      <c r="B210" s="42" t="n"/>
      <c r="C210" s="23" t="n"/>
      <c r="D210" s="25" t="n"/>
      <c r="E210" s="23" t="n"/>
      <c r="F210" s="23" t="n"/>
      <c r="G210" s="23" t="n"/>
      <c r="H210" s="23" t="n"/>
      <c r="I210" s="43" t="n"/>
      <c r="J210" s="43" t="n"/>
      <c r="K210" s="43" t="n"/>
      <c r="L210" s="43" t="n"/>
      <c r="M210" s="23" t="n"/>
      <c r="N210" s="23" t="n"/>
      <c r="O210" s="23" t="n"/>
      <c r="P210" s="27">
        <f>IF($A210="","",IFERROR(INDEX('Settings'!$F$5:$F$21,MATCH($F210,'Settings'!$E$5:$E$21,0)),"Other"))</f>
        <v/>
      </c>
      <c r="Q210" s="44">
        <f>IF($A210="","",IF(COUNT($I210,$J210,$K210)&lt;3,"",IFERROR(AVERAGE($I210,$J210,$K210),"")))</f>
        <v/>
      </c>
      <c r="R210" s="44">
        <f>IF($A210="","",IF(COUNT($I210,$J210,$K210)&lt;3,"",IFERROR(MIN($I210,$J210,$K210),"")))</f>
        <v/>
      </c>
      <c r="S210" s="44">
        <f>IF($A210="","",IF(COUNT($I210,$J210,$K210)&lt;3,"",IFERROR(MAX($I210,$J210,$K210)-MIN($I210,$J210,$K210),"")))</f>
        <v/>
      </c>
      <c r="T210" s="44">
        <f>IF($A210="","",IFERROR(INDEX('Tire Inventory'!$I$5:$I$1004,MATCH($E210,'Tire Inventory'!$A$5:$A$1004,0)),""))</f>
        <v/>
      </c>
      <c r="U210" s="44">
        <f>IF($A210="","",IF(OR($L210="",$T210=""),"",IFERROR($L210-$T210,"")))</f>
        <v/>
      </c>
      <c r="V210" s="27">
        <f>IF($A210="","",IF($R210="","No Data",IF($R210&lt;='Settings'!$B$6,"Critical",IF($R210&lt;='Settings'!$B$5,"Low","OK"))))</f>
        <v/>
      </c>
      <c r="W210" s="27">
        <f>IF($A210="","",IF($S210="","No Data",IF($S210&gt;='Settings'!$B$7,"Uneven","OK")))</f>
        <v/>
      </c>
      <c r="X210" s="27">
        <f>IF($A210="","",IF(OR($L210="",$T210=""),"No Data",IF($L210&lt;$T210-'Settings'!$B$8,"Low",IF($L210&gt;$T210+'Settings'!$B$8,"High","OK"))))</f>
        <v/>
      </c>
      <c r="Y210" s="27">
        <f>IF(COUNTA($A210:$O210)=0,"",IF(OR($A210="",$B210="",$C210="",$D210="",$E210="",$F210="",$I210="",$J210="",$K210=""),"Missing Required Input",IF(COUNTIF($A$5:$A$1004,$A210)&gt;1,"Duplicate Inspection ID",IF(COUNTIF('Tire Inventory'!$A$5:$A$1004,$E210)=0,"Unknown Tire ID",IF(OR($I210&lt;0,$I210&gt;32,$J210&lt;0,$J210&gt;32,$K210&lt;0,$K210&gt;32),"Check Tread Reading",IF(OR($D210&lt;0,$D210&gt;2000000),"Check Odometer",IF(AND($L210&lt;&gt;"",OR($L210&lt;0,$L210&gt;150)),"Check PSI","OK"))))))</f>
        <v/>
      </c>
    </row>
    <row r="211">
      <c r="A211" s="23" t="n"/>
      <c r="B211" s="42" t="n"/>
      <c r="C211" s="23" t="n"/>
      <c r="D211" s="25" t="n"/>
      <c r="E211" s="23" t="n"/>
      <c r="F211" s="23" t="n"/>
      <c r="G211" s="23" t="n"/>
      <c r="H211" s="23" t="n"/>
      <c r="I211" s="43" t="n"/>
      <c r="J211" s="43" t="n"/>
      <c r="K211" s="43" t="n"/>
      <c r="L211" s="43" t="n"/>
      <c r="M211" s="23" t="n"/>
      <c r="N211" s="23" t="n"/>
      <c r="O211" s="23" t="n"/>
      <c r="P211" s="27">
        <f>IF($A211="","",IFERROR(INDEX('Settings'!$F$5:$F$21,MATCH($F211,'Settings'!$E$5:$E$21,0)),"Other"))</f>
        <v/>
      </c>
      <c r="Q211" s="44">
        <f>IF($A211="","",IF(COUNT($I211,$J211,$K211)&lt;3,"",IFERROR(AVERAGE($I211,$J211,$K211),"")))</f>
        <v/>
      </c>
      <c r="R211" s="44">
        <f>IF($A211="","",IF(COUNT($I211,$J211,$K211)&lt;3,"",IFERROR(MIN($I211,$J211,$K211),"")))</f>
        <v/>
      </c>
      <c r="S211" s="44">
        <f>IF($A211="","",IF(COUNT($I211,$J211,$K211)&lt;3,"",IFERROR(MAX($I211,$J211,$K211)-MIN($I211,$J211,$K211),"")))</f>
        <v/>
      </c>
      <c r="T211" s="44">
        <f>IF($A211="","",IFERROR(INDEX('Tire Inventory'!$I$5:$I$1004,MATCH($E211,'Tire Inventory'!$A$5:$A$1004,0)),""))</f>
        <v/>
      </c>
      <c r="U211" s="44">
        <f>IF($A211="","",IF(OR($L211="",$T211=""),"",IFERROR($L211-$T211,"")))</f>
        <v/>
      </c>
      <c r="V211" s="27">
        <f>IF($A211="","",IF($R211="","No Data",IF($R211&lt;='Settings'!$B$6,"Critical",IF($R211&lt;='Settings'!$B$5,"Low","OK"))))</f>
        <v/>
      </c>
      <c r="W211" s="27">
        <f>IF($A211="","",IF($S211="","No Data",IF($S211&gt;='Settings'!$B$7,"Uneven","OK")))</f>
        <v/>
      </c>
      <c r="X211" s="27">
        <f>IF($A211="","",IF(OR($L211="",$T211=""),"No Data",IF($L211&lt;$T211-'Settings'!$B$8,"Low",IF($L211&gt;$T211+'Settings'!$B$8,"High","OK"))))</f>
        <v/>
      </c>
      <c r="Y211" s="27">
        <f>IF(COUNTA($A211:$O211)=0,"",IF(OR($A211="",$B211="",$C211="",$D211="",$E211="",$F211="",$I211="",$J211="",$K211=""),"Missing Required Input",IF(COUNTIF($A$5:$A$1004,$A211)&gt;1,"Duplicate Inspection ID",IF(COUNTIF('Tire Inventory'!$A$5:$A$1004,$E211)=0,"Unknown Tire ID",IF(OR($I211&lt;0,$I211&gt;32,$J211&lt;0,$J211&gt;32,$K211&lt;0,$K211&gt;32),"Check Tread Reading",IF(OR($D211&lt;0,$D211&gt;2000000),"Check Odometer",IF(AND($L211&lt;&gt;"",OR($L211&lt;0,$L211&gt;150)),"Check PSI","OK"))))))</f>
        <v/>
      </c>
    </row>
    <row r="212">
      <c r="A212" s="23" t="n"/>
      <c r="B212" s="42" t="n"/>
      <c r="C212" s="23" t="n"/>
      <c r="D212" s="25" t="n"/>
      <c r="E212" s="23" t="n"/>
      <c r="F212" s="23" t="n"/>
      <c r="G212" s="23" t="n"/>
      <c r="H212" s="23" t="n"/>
      <c r="I212" s="43" t="n"/>
      <c r="J212" s="43" t="n"/>
      <c r="K212" s="43" t="n"/>
      <c r="L212" s="43" t="n"/>
      <c r="M212" s="23" t="n"/>
      <c r="N212" s="23" t="n"/>
      <c r="O212" s="23" t="n"/>
      <c r="P212" s="27">
        <f>IF($A212="","",IFERROR(INDEX('Settings'!$F$5:$F$21,MATCH($F212,'Settings'!$E$5:$E$21,0)),"Other"))</f>
        <v/>
      </c>
      <c r="Q212" s="44">
        <f>IF($A212="","",IF(COUNT($I212,$J212,$K212)&lt;3,"",IFERROR(AVERAGE($I212,$J212,$K212),"")))</f>
        <v/>
      </c>
      <c r="R212" s="44">
        <f>IF($A212="","",IF(COUNT($I212,$J212,$K212)&lt;3,"",IFERROR(MIN($I212,$J212,$K212),"")))</f>
        <v/>
      </c>
      <c r="S212" s="44">
        <f>IF($A212="","",IF(COUNT($I212,$J212,$K212)&lt;3,"",IFERROR(MAX($I212,$J212,$K212)-MIN($I212,$J212,$K212),"")))</f>
        <v/>
      </c>
      <c r="T212" s="44">
        <f>IF($A212="","",IFERROR(INDEX('Tire Inventory'!$I$5:$I$1004,MATCH($E212,'Tire Inventory'!$A$5:$A$1004,0)),""))</f>
        <v/>
      </c>
      <c r="U212" s="44">
        <f>IF($A212="","",IF(OR($L212="",$T212=""),"",IFERROR($L212-$T212,"")))</f>
        <v/>
      </c>
      <c r="V212" s="27">
        <f>IF($A212="","",IF($R212="","No Data",IF($R212&lt;='Settings'!$B$6,"Critical",IF($R212&lt;='Settings'!$B$5,"Low","OK"))))</f>
        <v/>
      </c>
      <c r="W212" s="27">
        <f>IF($A212="","",IF($S212="","No Data",IF($S212&gt;='Settings'!$B$7,"Uneven","OK")))</f>
        <v/>
      </c>
      <c r="X212" s="27">
        <f>IF($A212="","",IF(OR($L212="",$T212=""),"No Data",IF($L212&lt;$T212-'Settings'!$B$8,"Low",IF($L212&gt;$T212+'Settings'!$B$8,"High","OK"))))</f>
        <v/>
      </c>
      <c r="Y212" s="27">
        <f>IF(COUNTA($A212:$O212)=0,"",IF(OR($A212="",$B212="",$C212="",$D212="",$E212="",$F212="",$I212="",$J212="",$K212=""),"Missing Required Input",IF(COUNTIF($A$5:$A$1004,$A212)&gt;1,"Duplicate Inspection ID",IF(COUNTIF('Tire Inventory'!$A$5:$A$1004,$E212)=0,"Unknown Tire ID",IF(OR($I212&lt;0,$I212&gt;32,$J212&lt;0,$J212&gt;32,$K212&lt;0,$K212&gt;32),"Check Tread Reading",IF(OR($D212&lt;0,$D212&gt;2000000),"Check Odometer",IF(AND($L212&lt;&gt;"",OR($L212&lt;0,$L212&gt;150)),"Check PSI","OK"))))))</f>
        <v/>
      </c>
    </row>
    <row r="213">
      <c r="A213" s="23" t="n"/>
      <c r="B213" s="42" t="n"/>
      <c r="C213" s="23" t="n"/>
      <c r="D213" s="25" t="n"/>
      <c r="E213" s="23" t="n"/>
      <c r="F213" s="23" t="n"/>
      <c r="G213" s="23" t="n"/>
      <c r="H213" s="23" t="n"/>
      <c r="I213" s="43" t="n"/>
      <c r="J213" s="43" t="n"/>
      <c r="K213" s="43" t="n"/>
      <c r="L213" s="43" t="n"/>
      <c r="M213" s="23" t="n"/>
      <c r="N213" s="23" t="n"/>
      <c r="O213" s="23" t="n"/>
      <c r="P213" s="27">
        <f>IF($A213="","",IFERROR(INDEX('Settings'!$F$5:$F$21,MATCH($F213,'Settings'!$E$5:$E$21,0)),"Other"))</f>
        <v/>
      </c>
      <c r="Q213" s="44">
        <f>IF($A213="","",IF(COUNT($I213,$J213,$K213)&lt;3,"",IFERROR(AVERAGE($I213,$J213,$K213),"")))</f>
        <v/>
      </c>
      <c r="R213" s="44">
        <f>IF($A213="","",IF(COUNT($I213,$J213,$K213)&lt;3,"",IFERROR(MIN($I213,$J213,$K213),"")))</f>
        <v/>
      </c>
      <c r="S213" s="44">
        <f>IF($A213="","",IF(COUNT($I213,$J213,$K213)&lt;3,"",IFERROR(MAX($I213,$J213,$K213)-MIN($I213,$J213,$K213),"")))</f>
        <v/>
      </c>
      <c r="T213" s="44">
        <f>IF($A213="","",IFERROR(INDEX('Tire Inventory'!$I$5:$I$1004,MATCH($E213,'Tire Inventory'!$A$5:$A$1004,0)),""))</f>
        <v/>
      </c>
      <c r="U213" s="44">
        <f>IF($A213="","",IF(OR($L213="",$T213=""),"",IFERROR($L213-$T213,"")))</f>
        <v/>
      </c>
      <c r="V213" s="27">
        <f>IF($A213="","",IF($R213="","No Data",IF($R213&lt;='Settings'!$B$6,"Critical",IF($R213&lt;='Settings'!$B$5,"Low","OK"))))</f>
        <v/>
      </c>
      <c r="W213" s="27">
        <f>IF($A213="","",IF($S213="","No Data",IF($S213&gt;='Settings'!$B$7,"Uneven","OK")))</f>
        <v/>
      </c>
      <c r="X213" s="27">
        <f>IF($A213="","",IF(OR($L213="",$T213=""),"No Data",IF($L213&lt;$T213-'Settings'!$B$8,"Low",IF($L213&gt;$T213+'Settings'!$B$8,"High","OK"))))</f>
        <v/>
      </c>
      <c r="Y213" s="27">
        <f>IF(COUNTA($A213:$O213)=0,"",IF(OR($A213="",$B213="",$C213="",$D213="",$E213="",$F213="",$I213="",$J213="",$K213=""),"Missing Required Input",IF(COUNTIF($A$5:$A$1004,$A213)&gt;1,"Duplicate Inspection ID",IF(COUNTIF('Tire Inventory'!$A$5:$A$1004,$E213)=0,"Unknown Tire ID",IF(OR($I213&lt;0,$I213&gt;32,$J213&lt;0,$J213&gt;32,$K213&lt;0,$K213&gt;32),"Check Tread Reading",IF(OR($D213&lt;0,$D213&gt;2000000),"Check Odometer",IF(AND($L213&lt;&gt;"",OR($L213&lt;0,$L213&gt;150)),"Check PSI","OK"))))))</f>
        <v/>
      </c>
    </row>
    <row r="214">
      <c r="A214" s="23" t="n"/>
      <c r="B214" s="42" t="n"/>
      <c r="C214" s="23" t="n"/>
      <c r="D214" s="25" t="n"/>
      <c r="E214" s="23" t="n"/>
      <c r="F214" s="23" t="n"/>
      <c r="G214" s="23" t="n"/>
      <c r="H214" s="23" t="n"/>
      <c r="I214" s="43" t="n"/>
      <c r="J214" s="43" t="n"/>
      <c r="K214" s="43" t="n"/>
      <c r="L214" s="43" t="n"/>
      <c r="M214" s="23" t="n"/>
      <c r="N214" s="23" t="n"/>
      <c r="O214" s="23" t="n"/>
      <c r="P214" s="27">
        <f>IF($A214="","",IFERROR(INDEX('Settings'!$F$5:$F$21,MATCH($F214,'Settings'!$E$5:$E$21,0)),"Other"))</f>
        <v/>
      </c>
      <c r="Q214" s="44">
        <f>IF($A214="","",IF(COUNT($I214,$J214,$K214)&lt;3,"",IFERROR(AVERAGE($I214,$J214,$K214),"")))</f>
        <v/>
      </c>
      <c r="R214" s="44">
        <f>IF($A214="","",IF(COUNT($I214,$J214,$K214)&lt;3,"",IFERROR(MIN($I214,$J214,$K214),"")))</f>
        <v/>
      </c>
      <c r="S214" s="44">
        <f>IF($A214="","",IF(COUNT($I214,$J214,$K214)&lt;3,"",IFERROR(MAX($I214,$J214,$K214)-MIN($I214,$J214,$K214),"")))</f>
        <v/>
      </c>
      <c r="T214" s="44">
        <f>IF($A214="","",IFERROR(INDEX('Tire Inventory'!$I$5:$I$1004,MATCH($E214,'Tire Inventory'!$A$5:$A$1004,0)),""))</f>
        <v/>
      </c>
      <c r="U214" s="44">
        <f>IF($A214="","",IF(OR($L214="",$T214=""),"",IFERROR($L214-$T214,"")))</f>
        <v/>
      </c>
      <c r="V214" s="27">
        <f>IF($A214="","",IF($R214="","No Data",IF($R214&lt;='Settings'!$B$6,"Critical",IF($R214&lt;='Settings'!$B$5,"Low","OK"))))</f>
        <v/>
      </c>
      <c r="W214" s="27">
        <f>IF($A214="","",IF($S214="","No Data",IF($S214&gt;='Settings'!$B$7,"Uneven","OK")))</f>
        <v/>
      </c>
      <c r="X214" s="27">
        <f>IF($A214="","",IF(OR($L214="",$T214=""),"No Data",IF($L214&lt;$T214-'Settings'!$B$8,"Low",IF($L214&gt;$T214+'Settings'!$B$8,"High","OK"))))</f>
        <v/>
      </c>
      <c r="Y214" s="27">
        <f>IF(COUNTA($A214:$O214)=0,"",IF(OR($A214="",$B214="",$C214="",$D214="",$E214="",$F214="",$I214="",$J214="",$K214=""),"Missing Required Input",IF(COUNTIF($A$5:$A$1004,$A214)&gt;1,"Duplicate Inspection ID",IF(COUNTIF('Tire Inventory'!$A$5:$A$1004,$E214)=0,"Unknown Tire ID",IF(OR($I214&lt;0,$I214&gt;32,$J214&lt;0,$J214&gt;32,$K214&lt;0,$K214&gt;32),"Check Tread Reading",IF(OR($D214&lt;0,$D214&gt;2000000),"Check Odometer",IF(AND($L214&lt;&gt;"",OR($L214&lt;0,$L214&gt;150)),"Check PSI","OK"))))))</f>
        <v/>
      </c>
    </row>
    <row r="215">
      <c r="A215" s="23" t="n"/>
      <c r="B215" s="42" t="n"/>
      <c r="C215" s="23" t="n"/>
      <c r="D215" s="25" t="n"/>
      <c r="E215" s="23" t="n"/>
      <c r="F215" s="23" t="n"/>
      <c r="G215" s="23" t="n"/>
      <c r="H215" s="23" t="n"/>
      <c r="I215" s="43" t="n"/>
      <c r="J215" s="43" t="n"/>
      <c r="K215" s="43" t="n"/>
      <c r="L215" s="43" t="n"/>
      <c r="M215" s="23" t="n"/>
      <c r="N215" s="23" t="n"/>
      <c r="O215" s="23" t="n"/>
      <c r="P215" s="27">
        <f>IF($A215="","",IFERROR(INDEX('Settings'!$F$5:$F$21,MATCH($F215,'Settings'!$E$5:$E$21,0)),"Other"))</f>
        <v/>
      </c>
      <c r="Q215" s="44">
        <f>IF($A215="","",IF(COUNT($I215,$J215,$K215)&lt;3,"",IFERROR(AVERAGE($I215,$J215,$K215),"")))</f>
        <v/>
      </c>
      <c r="R215" s="44">
        <f>IF($A215="","",IF(COUNT($I215,$J215,$K215)&lt;3,"",IFERROR(MIN($I215,$J215,$K215),"")))</f>
        <v/>
      </c>
      <c r="S215" s="44">
        <f>IF($A215="","",IF(COUNT($I215,$J215,$K215)&lt;3,"",IFERROR(MAX($I215,$J215,$K215)-MIN($I215,$J215,$K215),"")))</f>
        <v/>
      </c>
      <c r="T215" s="44">
        <f>IF($A215="","",IFERROR(INDEX('Tire Inventory'!$I$5:$I$1004,MATCH($E215,'Tire Inventory'!$A$5:$A$1004,0)),""))</f>
        <v/>
      </c>
      <c r="U215" s="44">
        <f>IF($A215="","",IF(OR($L215="",$T215=""),"",IFERROR($L215-$T215,"")))</f>
        <v/>
      </c>
      <c r="V215" s="27">
        <f>IF($A215="","",IF($R215="","No Data",IF($R215&lt;='Settings'!$B$6,"Critical",IF($R215&lt;='Settings'!$B$5,"Low","OK"))))</f>
        <v/>
      </c>
      <c r="W215" s="27">
        <f>IF($A215="","",IF($S215="","No Data",IF($S215&gt;='Settings'!$B$7,"Uneven","OK")))</f>
        <v/>
      </c>
      <c r="X215" s="27">
        <f>IF($A215="","",IF(OR($L215="",$T215=""),"No Data",IF($L215&lt;$T215-'Settings'!$B$8,"Low",IF($L215&gt;$T215+'Settings'!$B$8,"High","OK"))))</f>
        <v/>
      </c>
      <c r="Y215" s="27">
        <f>IF(COUNTA($A215:$O215)=0,"",IF(OR($A215="",$B215="",$C215="",$D215="",$E215="",$F215="",$I215="",$J215="",$K215=""),"Missing Required Input",IF(COUNTIF($A$5:$A$1004,$A215)&gt;1,"Duplicate Inspection ID",IF(COUNTIF('Tire Inventory'!$A$5:$A$1004,$E215)=0,"Unknown Tire ID",IF(OR($I215&lt;0,$I215&gt;32,$J215&lt;0,$J215&gt;32,$K215&lt;0,$K215&gt;32),"Check Tread Reading",IF(OR($D215&lt;0,$D215&gt;2000000),"Check Odometer",IF(AND($L215&lt;&gt;"",OR($L215&lt;0,$L215&gt;150)),"Check PSI","OK"))))))</f>
        <v/>
      </c>
    </row>
    <row r="216">
      <c r="A216" s="23" t="n"/>
      <c r="B216" s="42" t="n"/>
      <c r="C216" s="23" t="n"/>
      <c r="D216" s="25" t="n"/>
      <c r="E216" s="23" t="n"/>
      <c r="F216" s="23" t="n"/>
      <c r="G216" s="23" t="n"/>
      <c r="H216" s="23" t="n"/>
      <c r="I216" s="43" t="n"/>
      <c r="J216" s="43" t="n"/>
      <c r="K216" s="43" t="n"/>
      <c r="L216" s="43" t="n"/>
      <c r="M216" s="23" t="n"/>
      <c r="N216" s="23" t="n"/>
      <c r="O216" s="23" t="n"/>
      <c r="P216" s="27">
        <f>IF($A216="","",IFERROR(INDEX('Settings'!$F$5:$F$21,MATCH($F216,'Settings'!$E$5:$E$21,0)),"Other"))</f>
        <v/>
      </c>
      <c r="Q216" s="44">
        <f>IF($A216="","",IF(COUNT($I216,$J216,$K216)&lt;3,"",IFERROR(AVERAGE($I216,$J216,$K216),"")))</f>
        <v/>
      </c>
      <c r="R216" s="44">
        <f>IF($A216="","",IF(COUNT($I216,$J216,$K216)&lt;3,"",IFERROR(MIN($I216,$J216,$K216),"")))</f>
        <v/>
      </c>
      <c r="S216" s="44">
        <f>IF($A216="","",IF(COUNT($I216,$J216,$K216)&lt;3,"",IFERROR(MAX($I216,$J216,$K216)-MIN($I216,$J216,$K216),"")))</f>
        <v/>
      </c>
      <c r="T216" s="44">
        <f>IF($A216="","",IFERROR(INDEX('Tire Inventory'!$I$5:$I$1004,MATCH($E216,'Tire Inventory'!$A$5:$A$1004,0)),""))</f>
        <v/>
      </c>
      <c r="U216" s="44">
        <f>IF($A216="","",IF(OR($L216="",$T216=""),"",IFERROR($L216-$T216,"")))</f>
        <v/>
      </c>
      <c r="V216" s="27">
        <f>IF($A216="","",IF($R216="","No Data",IF($R216&lt;='Settings'!$B$6,"Critical",IF($R216&lt;='Settings'!$B$5,"Low","OK"))))</f>
        <v/>
      </c>
      <c r="W216" s="27">
        <f>IF($A216="","",IF($S216="","No Data",IF($S216&gt;='Settings'!$B$7,"Uneven","OK")))</f>
        <v/>
      </c>
      <c r="X216" s="27">
        <f>IF($A216="","",IF(OR($L216="",$T216=""),"No Data",IF($L216&lt;$T216-'Settings'!$B$8,"Low",IF($L216&gt;$T216+'Settings'!$B$8,"High","OK"))))</f>
        <v/>
      </c>
      <c r="Y216" s="27">
        <f>IF(COUNTA($A216:$O216)=0,"",IF(OR($A216="",$B216="",$C216="",$D216="",$E216="",$F216="",$I216="",$J216="",$K216=""),"Missing Required Input",IF(COUNTIF($A$5:$A$1004,$A216)&gt;1,"Duplicate Inspection ID",IF(COUNTIF('Tire Inventory'!$A$5:$A$1004,$E216)=0,"Unknown Tire ID",IF(OR($I216&lt;0,$I216&gt;32,$J216&lt;0,$J216&gt;32,$K216&lt;0,$K216&gt;32),"Check Tread Reading",IF(OR($D216&lt;0,$D216&gt;2000000),"Check Odometer",IF(AND($L216&lt;&gt;"",OR($L216&lt;0,$L216&gt;150)),"Check PSI","OK"))))))</f>
        <v/>
      </c>
    </row>
    <row r="217">
      <c r="A217" s="23" t="n"/>
      <c r="B217" s="42" t="n"/>
      <c r="C217" s="23" t="n"/>
      <c r="D217" s="25" t="n"/>
      <c r="E217" s="23" t="n"/>
      <c r="F217" s="23" t="n"/>
      <c r="G217" s="23" t="n"/>
      <c r="H217" s="23" t="n"/>
      <c r="I217" s="43" t="n"/>
      <c r="J217" s="43" t="n"/>
      <c r="K217" s="43" t="n"/>
      <c r="L217" s="43" t="n"/>
      <c r="M217" s="23" t="n"/>
      <c r="N217" s="23" t="n"/>
      <c r="O217" s="23" t="n"/>
      <c r="P217" s="27">
        <f>IF($A217="","",IFERROR(INDEX('Settings'!$F$5:$F$21,MATCH($F217,'Settings'!$E$5:$E$21,0)),"Other"))</f>
        <v/>
      </c>
      <c r="Q217" s="44">
        <f>IF($A217="","",IF(COUNT($I217,$J217,$K217)&lt;3,"",IFERROR(AVERAGE($I217,$J217,$K217),"")))</f>
        <v/>
      </c>
      <c r="R217" s="44">
        <f>IF($A217="","",IF(COUNT($I217,$J217,$K217)&lt;3,"",IFERROR(MIN($I217,$J217,$K217),"")))</f>
        <v/>
      </c>
      <c r="S217" s="44">
        <f>IF($A217="","",IF(COUNT($I217,$J217,$K217)&lt;3,"",IFERROR(MAX($I217,$J217,$K217)-MIN($I217,$J217,$K217),"")))</f>
        <v/>
      </c>
      <c r="T217" s="44">
        <f>IF($A217="","",IFERROR(INDEX('Tire Inventory'!$I$5:$I$1004,MATCH($E217,'Tire Inventory'!$A$5:$A$1004,0)),""))</f>
        <v/>
      </c>
      <c r="U217" s="44">
        <f>IF($A217="","",IF(OR($L217="",$T217=""),"",IFERROR($L217-$T217,"")))</f>
        <v/>
      </c>
      <c r="V217" s="27">
        <f>IF($A217="","",IF($R217="","No Data",IF($R217&lt;='Settings'!$B$6,"Critical",IF($R217&lt;='Settings'!$B$5,"Low","OK"))))</f>
        <v/>
      </c>
      <c r="W217" s="27">
        <f>IF($A217="","",IF($S217="","No Data",IF($S217&gt;='Settings'!$B$7,"Uneven","OK")))</f>
        <v/>
      </c>
      <c r="X217" s="27">
        <f>IF($A217="","",IF(OR($L217="",$T217=""),"No Data",IF($L217&lt;$T217-'Settings'!$B$8,"Low",IF($L217&gt;$T217+'Settings'!$B$8,"High","OK"))))</f>
        <v/>
      </c>
      <c r="Y217" s="27">
        <f>IF(COUNTA($A217:$O217)=0,"",IF(OR($A217="",$B217="",$C217="",$D217="",$E217="",$F217="",$I217="",$J217="",$K217=""),"Missing Required Input",IF(COUNTIF($A$5:$A$1004,$A217)&gt;1,"Duplicate Inspection ID",IF(COUNTIF('Tire Inventory'!$A$5:$A$1004,$E217)=0,"Unknown Tire ID",IF(OR($I217&lt;0,$I217&gt;32,$J217&lt;0,$J217&gt;32,$K217&lt;0,$K217&gt;32),"Check Tread Reading",IF(OR($D217&lt;0,$D217&gt;2000000),"Check Odometer",IF(AND($L217&lt;&gt;"",OR($L217&lt;0,$L217&gt;150)),"Check PSI","OK"))))))</f>
        <v/>
      </c>
    </row>
    <row r="218">
      <c r="A218" s="23" t="n"/>
      <c r="B218" s="42" t="n"/>
      <c r="C218" s="23" t="n"/>
      <c r="D218" s="25" t="n"/>
      <c r="E218" s="23" t="n"/>
      <c r="F218" s="23" t="n"/>
      <c r="G218" s="23" t="n"/>
      <c r="H218" s="23" t="n"/>
      <c r="I218" s="43" t="n"/>
      <c r="J218" s="43" t="n"/>
      <c r="K218" s="43" t="n"/>
      <c r="L218" s="43" t="n"/>
      <c r="M218" s="23" t="n"/>
      <c r="N218" s="23" t="n"/>
      <c r="O218" s="23" t="n"/>
      <c r="P218" s="27">
        <f>IF($A218="","",IFERROR(INDEX('Settings'!$F$5:$F$21,MATCH($F218,'Settings'!$E$5:$E$21,0)),"Other"))</f>
        <v/>
      </c>
      <c r="Q218" s="44">
        <f>IF($A218="","",IF(COUNT($I218,$J218,$K218)&lt;3,"",IFERROR(AVERAGE($I218,$J218,$K218),"")))</f>
        <v/>
      </c>
      <c r="R218" s="44">
        <f>IF($A218="","",IF(COUNT($I218,$J218,$K218)&lt;3,"",IFERROR(MIN($I218,$J218,$K218),"")))</f>
        <v/>
      </c>
      <c r="S218" s="44">
        <f>IF($A218="","",IF(COUNT($I218,$J218,$K218)&lt;3,"",IFERROR(MAX($I218,$J218,$K218)-MIN($I218,$J218,$K218),"")))</f>
        <v/>
      </c>
      <c r="T218" s="44">
        <f>IF($A218="","",IFERROR(INDEX('Tire Inventory'!$I$5:$I$1004,MATCH($E218,'Tire Inventory'!$A$5:$A$1004,0)),""))</f>
        <v/>
      </c>
      <c r="U218" s="44">
        <f>IF($A218="","",IF(OR($L218="",$T218=""),"",IFERROR($L218-$T218,"")))</f>
        <v/>
      </c>
      <c r="V218" s="27">
        <f>IF($A218="","",IF($R218="","No Data",IF($R218&lt;='Settings'!$B$6,"Critical",IF($R218&lt;='Settings'!$B$5,"Low","OK"))))</f>
        <v/>
      </c>
      <c r="W218" s="27">
        <f>IF($A218="","",IF($S218="","No Data",IF($S218&gt;='Settings'!$B$7,"Uneven","OK")))</f>
        <v/>
      </c>
      <c r="X218" s="27">
        <f>IF($A218="","",IF(OR($L218="",$T218=""),"No Data",IF($L218&lt;$T218-'Settings'!$B$8,"Low",IF($L218&gt;$T218+'Settings'!$B$8,"High","OK"))))</f>
        <v/>
      </c>
      <c r="Y218" s="27">
        <f>IF(COUNTA($A218:$O218)=0,"",IF(OR($A218="",$B218="",$C218="",$D218="",$E218="",$F218="",$I218="",$J218="",$K218=""),"Missing Required Input",IF(COUNTIF($A$5:$A$1004,$A218)&gt;1,"Duplicate Inspection ID",IF(COUNTIF('Tire Inventory'!$A$5:$A$1004,$E218)=0,"Unknown Tire ID",IF(OR($I218&lt;0,$I218&gt;32,$J218&lt;0,$J218&gt;32,$K218&lt;0,$K218&gt;32),"Check Tread Reading",IF(OR($D218&lt;0,$D218&gt;2000000),"Check Odometer",IF(AND($L218&lt;&gt;"",OR($L218&lt;0,$L218&gt;150)),"Check PSI","OK"))))))</f>
        <v/>
      </c>
    </row>
    <row r="219">
      <c r="A219" s="23" t="n"/>
      <c r="B219" s="42" t="n"/>
      <c r="C219" s="23" t="n"/>
      <c r="D219" s="25" t="n"/>
      <c r="E219" s="23" t="n"/>
      <c r="F219" s="23" t="n"/>
      <c r="G219" s="23" t="n"/>
      <c r="H219" s="23" t="n"/>
      <c r="I219" s="43" t="n"/>
      <c r="J219" s="43" t="n"/>
      <c r="K219" s="43" t="n"/>
      <c r="L219" s="43" t="n"/>
      <c r="M219" s="23" t="n"/>
      <c r="N219" s="23" t="n"/>
      <c r="O219" s="23" t="n"/>
      <c r="P219" s="27">
        <f>IF($A219="","",IFERROR(INDEX('Settings'!$F$5:$F$21,MATCH($F219,'Settings'!$E$5:$E$21,0)),"Other"))</f>
        <v/>
      </c>
      <c r="Q219" s="44">
        <f>IF($A219="","",IF(COUNT($I219,$J219,$K219)&lt;3,"",IFERROR(AVERAGE($I219,$J219,$K219),"")))</f>
        <v/>
      </c>
      <c r="R219" s="44">
        <f>IF($A219="","",IF(COUNT($I219,$J219,$K219)&lt;3,"",IFERROR(MIN($I219,$J219,$K219),"")))</f>
        <v/>
      </c>
      <c r="S219" s="44">
        <f>IF($A219="","",IF(COUNT($I219,$J219,$K219)&lt;3,"",IFERROR(MAX($I219,$J219,$K219)-MIN($I219,$J219,$K219),"")))</f>
        <v/>
      </c>
      <c r="T219" s="44">
        <f>IF($A219="","",IFERROR(INDEX('Tire Inventory'!$I$5:$I$1004,MATCH($E219,'Tire Inventory'!$A$5:$A$1004,0)),""))</f>
        <v/>
      </c>
      <c r="U219" s="44">
        <f>IF($A219="","",IF(OR($L219="",$T219=""),"",IFERROR($L219-$T219,"")))</f>
        <v/>
      </c>
      <c r="V219" s="27">
        <f>IF($A219="","",IF($R219="","No Data",IF($R219&lt;='Settings'!$B$6,"Critical",IF($R219&lt;='Settings'!$B$5,"Low","OK"))))</f>
        <v/>
      </c>
      <c r="W219" s="27">
        <f>IF($A219="","",IF($S219="","No Data",IF($S219&gt;='Settings'!$B$7,"Uneven","OK")))</f>
        <v/>
      </c>
      <c r="X219" s="27">
        <f>IF($A219="","",IF(OR($L219="",$T219=""),"No Data",IF($L219&lt;$T219-'Settings'!$B$8,"Low",IF($L219&gt;$T219+'Settings'!$B$8,"High","OK"))))</f>
        <v/>
      </c>
      <c r="Y219" s="27">
        <f>IF(COUNTA($A219:$O219)=0,"",IF(OR($A219="",$B219="",$C219="",$D219="",$E219="",$F219="",$I219="",$J219="",$K219=""),"Missing Required Input",IF(COUNTIF($A$5:$A$1004,$A219)&gt;1,"Duplicate Inspection ID",IF(COUNTIF('Tire Inventory'!$A$5:$A$1004,$E219)=0,"Unknown Tire ID",IF(OR($I219&lt;0,$I219&gt;32,$J219&lt;0,$J219&gt;32,$K219&lt;0,$K219&gt;32),"Check Tread Reading",IF(OR($D219&lt;0,$D219&gt;2000000),"Check Odometer",IF(AND($L219&lt;&gt;"",OR($L219&lt;0,$L219&gt;150)),"Check PSI","OK"))))))</f>
        <v/>
      </c>
    </row>
    <row r="220">
      <c r="A220" s="23" t="n"/>
      <c r="B220" s="42" t="n"/>
      <c r="C220" s="23" t="n"/>
      <c r="D220" s="25" t="n"/>
      <c r="E220" s="23" t="n"/>
      <c r="F220" s="23" t="n"/>
      <c r="G220" s="23" t="n"/>
      <c r="H220" s="23" t="n"/>
      <c r="I220" s="43" t="n"/>
      <c r="J220" s="43" t="n"/>
      <c r="K220" s="43" t="n"/>
      <c r="L220" s="43" t="n"/>
      <c r="M220" s="23" t="n"/>
      <c r="N220" s="23" t="n"/>
      <c r="O220" s="23" t="n"/>
      <c r="P220" s="27">
        <f>IF($A220="","",IFERROR(INDEX('Settings'!$F$5:$F$21,MATCH($F220,'Settings'!$E$5:$E$21,0)),"Other"))</f>
        <v/>
      </c>
      <c r="Q220" s="44">
        <f>IF($A220="","",IF(COUNT($I220,$J220,$K220)&lt;3,"",IFERROR(AVERAGE($I220,$J220,$K220),"")))</f>
        <v/>
      </c>
      <c r="R220" s="44">
        <f>IF($A220="","",IF(COUNT($I220,$J220,$K220)&lt;3,"",IFERROR(MIN($I220,$J220,$K220),"")))</f>
        <v/>
      </c>
      <c r="S220" s="44">
        <f>IF($A220="","",IF(COUNT($I220,$J220,$K220)&lt;3,"",IFERROR(MAX($I220,$J220,$K220)-MIN($I220,$J220,$K220),"")))</f>
        <v/>
      </c>
      <c r="T220" s="44">
        <f>IF($A220="","",IFERROR(INDEX('Tire Inventory'!$I$5:$I$1004,MATCH($E220,'Tire Inventory'!$A$5:$A$1004,0)),""))</f>
        <v/>
      </c>
      <c r="U220" s="44">
        <f>IF($A220="","",IF(OR($L220="",$T220=""),"",IFERROR($L220-$T220,"")))</f>
        <v/>
      </c>
      <c r="V220" s="27">
        <f>IF($A220="","",IF($R220="","No Data",IF($R220&lt;='Settings'!$B$6,"Critical",IF($R220&lt;='Settings'!$B$5,"Low","OK"))))</f>
        <v/>
      </c>
      <c r="W220" s="27">
        <f>IF($A220="","",IF($S220="","No Data",IF($S220&gt;='Settings'!$B$7,"Uneven","OK")))</f>
        <v/>
      </c>
      <c r="X220" s="27">
        <f>IF($A220="","",IF(OR($L220="",$T220=""),"No Data",IF($L220&lt;$T220-'Settings'!$B$8,"Low",IF($L220&gt;$T220+'Settings'!$B$8,"High","OK"))))</f>
        <v/>
      </c>
      <c r="Y220" s="27">
        <f>IF(COUNTA($A220:$O220)=0,"",IF(OR($A220="",$B220="",$C220="",$D220="",$E220="",$F220="",$I220="",$J220="",$K220=""),"Missing Required Input",IF(COUNTIF($A$5:$A$1004,$A220)&gt;1,"Duplicate Inspection ID",IF(COUNTIF('Tire Inventory'!$A$5:$A$1004,$E220)=0,"Unknown Tire ID",IF(OR($I220&lt;0,$I220&gt;32,$J220&lt;0,$J220&gt;32,$K220&lt;0,$K220&gt;32),"Check Tread Reading",IF(OR($D220&lt;0,$D220&gt;2000000),"Check Odometer",IF(AND($L220&lt;&gt;"",OR($L220&lt;0,$L220&gt;150)),"Check PSI","OK"))))))</f>
        <v/>
      </c>
    </row>
    <row r="221">
      <c r="A221" s="23" t="n"/>
      <c r="B221" s="42" t="n"/>
      <c r="C221" s="23" t="n"/>
      <c r="D221" s="25" t="n"/>
      <c r="E221" s="23" t="n"/>
      <c r="F221" s="23" t="n"/>
      <c r="G221" s="23" t="n"/>
      <c r="H221" s="23" t="n"/>
      <c r="I221" s="43" t="n"/>
      <c r="J221" s="43" t="n"/>
      <c r="K221" s="43" t="n"/>
      <c r="L221" s="43" t="n"/>
      <c r="M221" s="23" t="n"/>
      <c r="N221" s="23" t="n"/>
      <c r="O221" s="23" t="n"/>
      <c r="P221" s="27">
        <f>IF($A221="","",IFERROR(INDEX('Settings'!$F$5:$F$21,MATCH($F221,'Settings'!$E$5:$E$21,0)),"Other"))</f>
        <v/>
      </c>
      <c r="Q221" s="44">
        <f>IF($A221="","",IF(COUNT($I221,$J221,$K221)&lt;3,"",IFERROR(AVERAGE($I221,$J221,$K221),"")))</f>
        <v/>
      </c>
      <c r="R221" s="44">
        <f>IF($A221="","",IF(COUNT($I221,$J221,$K221)&lt;3,"",IFERROR(MIN($I221,$J221,$K221),"")))</f>
        <v/>
      </c>
      <c r="S221" s="44">
        <f>IF($A221="","",IF(COUNT($I221,$J221,$K221)&lt;3,"",IFERROR(MAX($I221,$J221,$K221)-MIN($I221,$J221,$K221),"")))</f>
        <v/>
      </c>
      <c r="T221" s="44">
        <f>IF($A221="","",IFERROR(INDEX('Tire Inventory'!$I$5:$I$1004,MATCH($E221,'Tire Inventory'!$A$5:$A$1004,0)),""))</f>
        <v/>
      </c>
      <c r="U221" s="44">
        <f>IF($A221="","",IF(OR($L221="",$T221=""),"",IFERROR($L221-$T221,"")))</f>
        <v/>
      </c>
      <c r="V221" s="27">
        <f>IF($A221="","",IF($R221="","No Data",IF($R221&lt;='Settings'!$B$6,"Critical",IF($R221&lt;='Settings'!$B$5,"Low","OK"))))</f>
        <v/>
      </c>
      <c r="W221" s="27">
        <f>IF($A221="","",IF($S221="","No Data",IF($S221&gt;='Settings'!$B$7,"Uneven","OK")))</f>
        <v/>
      </c>
      <c r="X221" s="27">
        <f>IF($A221="","",IF(OR($L221="",$T221=""),"No Data",IF($L221&lt;$T221-'Settings'!$B$8,"Low",IF($L221&gt;$T221+'Settings'!$B$8,"High","OK"))))</f>
        <v/>
      </c>
      <c r="Y221" s="27">
        <f>IF(COUNTA($A221:$O221)=0,"",IF(OR($A221="",$B221="",$C221="",$D221="",$E221="",$F221="",$I221="",$J221="",$K221=""),"Missing Required Input",IF(COUNTIF($A$5:$A$1004,$A221)&gt;1,"Duplicate Inspection ID",IF(COUNTIF('Tire Inventory'!$A$5:$A$1004,$E221)=0,"Unknown Tire ID",IF(OR($I221&lt;0,$I221&gt;32,$J221&lt;0,$J221&gt;32,$K221&lt;0,$K221&gt;32),"Check Tread Reading",IF(OR($D221&lt;0,$D221&gt;2000000),"Check Odometer",IF(AND($L221&lt;&gt;"",OR($L221&lt;0,$L221&gt;150)),"Check PSI","OK"))))))</f>
        <v/>
      </c>
    </row>
    <row r="222">
      <c r="A222" s="23" t="n"/>
      <c r="B222" s="42" t="n"/>
      <c r="C222" s="23" t="n"/>
      <c r="D222" s="25" t="n"/>
      <c r="E222" s="23" t="n"/>
      <c r="F222" s="23" t="n"/>
      <c r="G222" s="23" t="n"/>
      <c r="H222" s="23" t="n"/>
      <c r="I222" s="43" t="n"/>
      <c r="J222" s="43" t="n"/>
      <c r="K222" s="43" t="n"/>
      <c r="L222" s="43" t="n"/>
      <c r="M222" s="23" t="n"/>
      <c r="N222" s="23" t="n"/>
      <c r="O222" s="23" t="n"/>
      <c r="P222" s="27">
        <f>IF($A222="","",IFERROR(INDEX('Settings'!$F$5:$F$21,MATCH($F222,'Settings'!$E$5:$E$21,0)),"Other"))</f>
        <v/>
      </c>
      <c r="Q222" s="44">
        <f>IF($A222="","",IF(COUNT($I222,$J222,$K222)&lt;3,"",IFERROR(AVERAGE($I222,$J222,$K222),"")))</f>
        <v/>
      </c>
      <c r="R222" s="44">
        <f>IF($A222="","",IF(COUNT($I222,$J222,$K222)&lt;3,"",IFERROR(MIN($I222,$J222,$K222),"")))</f>
        <v/>
      </c>
      <c r="S222" s="44">
        <f>IF($A222="","",IF(COUNT($I222,$J222,$K222)&lt;3,"",IFERROR(MAX($I222,$J222,$K222)-MIN($I222,$J222,$K222),"")))</f>
        <v/>
      </c>
      <c r="T222" s="44">
        <f>IF($A222="","",IFERROR(INDEX('Tire Inventory'!$I$5:$I$1004,MATCH($E222,'Tire Inventory'!$A$5:$A$1004,0)),""))</f>
        <v/>
      </c>
      <c r="U222" s="44">
        <f>IF($A222="","",IF(OR($L222="",$T222=""),"",IFERROR($L222-$T222,"")))</f>
        <v/>
      </c>
      <c r="V222" s="27">
        <f>IF($A222="","",IF($R222="","No Data",IF($R222&lt;='Settings'!$B$6,"Critical",IF($R222&lt;='Settings'!$B$5,"Low","OK"))))</f>
        <v/>
      </c>
      <c r="W222" s="27">
        <f>IF($A222="","",IF($S222="","No Data",IF($S222&gt;='Settings'!$B$7,"Uneven","OK")))</f>
        <v/>
      </c>
      <c r="X222" s="27">
        <f>IF($A222="","",IF(OR($L222="",$T222=""),"No Data",IF($L222&lt;$T222-'Settings'!$B$8,"Low",IF($L222&gt;$T222+'Settings'!$B$8,"High","OK"))))</f>
        <v/>
      </c>
      <c r="Y222" s="27">
        <f>IF(COUNTA($A222:$O222)=0,"",IF(OR($A222="",$B222="",$C222="",$D222="",$E222="",$F222="",$I222="",$J222="",$K222=""),"Missing Required Input",IF(COUNTIF($A$5:$A$1004,$A222)&gt;1,"Duplicate Inspection ID",IF(COUNTIF('Tire Inventory'!$A$5:$A$1004,$E222)=0,"Unknown Tire ID",IF(OR($I222&lt;0,$I222&gt;32,$J222&lt;0,$J222&gt;32,$K222&lt;0,$K222&gt;32),"Check Tread Reading",IF(OR($D222&lt;0,$D222&gt;2000000),"Check Odometer",IF(AND($L222&lt;&gt;"",OR($L222&lt;0,$L222&gt;150)),"Check PSI","OK"))))))</f>
        <v/>
      </c>
    </row>
    <row r="223">
      <c r="A223" s="23" t="n"/>
      <c r="B223" s="42" t="n"/>
      <c r="C223" s="23" t="n"/>
      <c r="D223" s="25" t="n"/>
      <c r="E223" s="23" t="n"/>
      <c r="F223" s="23" t="n"/>
      <c r="G223" s="23" t="n"/>
      <c r="H223" s="23" t="n"/>
      <c r="I223" s="43" t="n"/>
      <c r="J223" s="43" t="n"/>
      <c r="K223" s="43" t="n"/>
      <c r="L223" s="43" t="n"/>
      <c r="M223" s="23" t="n"/>
      <c r="N223" s="23" t="n"/>
      <c r="O223" s="23" t="n"/>
      <c r="P223" s="27">
        <f>IF($A223="","",IFERROR(INDEX('Settings'!$F$5:$F$21,MATCH($F223,'Settings'!$E$5:$E$21,0)),"Other"))</f>
        <v/>
      </c>
      <c r="Q223" s="44">
        <f>IF($A223="","",IF(COUNT($I223,$J223,$K223)&lt;3,"",IFERROR(AVERAGE($I223,$J223,$K223),"")))</f>
        <v/>
      </c>
      <c r="R223" s="44">
        <f>IF($A223="","",IF(COUNT($I223,$J223,$K223)&lt;3,"",IFERROR(MIN($I223,$J223,$K223),"")))</f>
        <v/>
      </c>
      <c r="S223" s="44">
        <f>IF($A223="","",IF(COUNT($I223,$J223,$K223)&lt;3,"",IFERROR(MAX($I223,$J223,$K223)-MIN($I223,$J223,$K223),"")))</f>
        <v/>
      </c>
      <c r="T223" s="44">
        <f>IF($A223="","",IFERROR(INDEX('Tire Inventory'!$I$5:$I$1004,MATCH($E223,'Tire Inventory'!$A$5:$A$1004,0)),""))</f>
        <v/>
      </c>
      <c r="U223" s="44">
        <f>IF($A223="","",IF(OR($L223="",$T223=""),"",IFERROR($L223-$T223,"")))</f>
        <v/>
      </c>
      <c r="V223" s="27">
        <f>IF($A223="","",IF($R223="","No Data",IF($R223&lt;='Settings'!$B$6,"Critical",IF($R223&lt;='Settings'!$B$5,"Low","OK"))))</f>
        <v/>
      </c>
      <c r="W223" s="27">
        <f>IF($A223="","",IF($S223="","No Data",IF($S223&gt;='Settings'!$B$7,"Uneven","OK")))</f>
        <v/>
      </c>
      <c r="X223" s="27">
        <f>IF($A223="","",IF(OR($L223="",$T223=""),"No Data",IF($L223&lt;$T223-'Settings'!$B$8,"Low",IF($L223&gt;$T223+'Settings'!$B$8,"High","OK"))))</f>
        <v/>
      </c>
      <c r="Y223" s="27">
        <f>IF(COUNTA($A223:$O223)=0,"",IF(OR($A223="",$B223="",$C223="",$D223="",$E223="",$F223="",$I223="",$J223="",$K223=""),"Missing Required Input",IF(COUNTIF($A$5:$A$1004,$A223)&gt;1,"Duplicate Inspection ID",IF(COUNTIF('Tire Inventory'!$A$5:$A$1004,$E223)=0,"Unknown Tire ID",IF(OR($I223&lt;0,$I223&gt;32,$J223&lt;0,$J223&gt;32,$K223&lt;0,$K223&gt;32),"Check Tread Reading",IF(OR($D223&lt;0,$D223&gt;2000000),"Check Odometer",IF(AND($L223&lt;&gt;"",OR($L223&lt;0,$L223&gt;150)),"Check PSI","OK"))))))</f>
        <v/>
      </c>
    </row>
    <row r="224">
      <c r="A224" s="23" t="n"/>
      <c r="B224" s="42" t="n"/>
      <c r="C224" s="23" t="n"/>
      <c r="D224" s="25" t="n"/>
      <c r="E224" s="23" t="n"/>
      <c r="F224" s="23" t="n"/>
      <c r="G224" s="23" t="n"/>
      <c r="H224" s="23" t="n"/>
      <c r="I224" s="43" t="n"/>
      <c r="J224" s="43" t="n"/>
      <c r="K224" s="43" t="n"/>
      <c r="L224" s="43" t="n"/>
      <c r="M224" s="23" t="n"/>
      <c r="N224" s="23" t="n"/>
      <c r="O224" s="23" t="n"/>
      <c r="P224" s="27">
        <f>IF($A224="","",IFERROR(INDEX('Settings'!$F$5:$F$21,MATCH($F224,'Settings'!$E$5:$E$21,0)),"Other"))</f>
        <v/>
      </c>
      <c r="Q224" s="44">
        <f>IF($A224="","",IF(COUNT($I224,$J224,$K224)&lt;3,"",IFERROR(AVERAGE($I224,$J224,$K224),"")))</f>
        <v/>
      </c>
      <c r="R224" s="44">
        <f>IF($A224="","",IF(COUNT($I224,$J224,$K224)&lt;3,"",IFERROR(MIN($I224,$J224,$K224),"")))</f>
        <v/>
      </c>
      <c r="S224" s="44">
        <f>IF($A224="","",IF(COUNT($I224,$J224,$K224)&lt;3,"",IFERROR(MAX($I224,$J224,$K224)-MIN($I224,$J224,$K224),"")))</f>
        <v/>
      </c>
      <c r="T224" s="44">
        <f>IF($A224="","",IFERROR(INDEX('Tire Inventory'!$I$5:$I$1004,MATCH($E224,'Tire Inventory'!$A$5:$A$1004,0)),""))</f>
        <v/>
      </c>
      <c r="U224" s="44">
        <f>IF($A224="","",IF(OR($L224="",$T224=""),"",IFERROR($L224-$T224,"")))</f>
        <v/>
      </c>
      <c r="V224" s="27">
        <f>IF($A224="","",IF($R224="","No Data",IF($R224&lt;='Settings'!$B$6,"Critical",IF($R224&lt;='Settings'!$B$5,"Low","OK"))))</f>
        <v/>
      </c>
      <c r="W224" s="27">
        <f>IF($A224="","",IF($S224="","No Data",IF($S224&gt;='Settings'!$B$7,"Uneven","OK")))</f>
        <v/>
      </c>
      <c r="X224" s="27">
        <f>IF($A224="","",IF(OR($L224="",$T224=""),"No Data",IF($L224&lt;$T224-'Settings'!$B$8,"Low",IF($L224&gt;$T224+'Settings'!$B$8,"High","OK"))))</f>
        <v/>
      </c>
      <c r="Y224" s="27">
        <f>IF(COUNTA($A224:$O224)=0,"",IF(OR($A224="",$B224="",$C224="",$D224="",$E224="",$F224="",$I224="",$J224="",$K224=""),"Missing Required Input",IF(COUNTIF($A$5:$A$1004,$A224)&gt;1,"Duplicate Inspection ID",IF(COUNTIF('Tire Inventory'!$A$5:$A$1004,$E224)=0,"Unknown Tire ID",IF(OR($I224&lt;0,$I224&gt;32,$J224&lt;0,$J224&gt;32,$K224&lt;0,$K224&gt;32),"Check Tread Reading",IF(OR($D224&lt;0,$D224&gt;2000000),"Check Odometer",IF(AND($L224&lt;&gt;"",OR($L224&lt;0,$L224&gt;150)),"Check PSI","OK"))))))</f>
        <v/>
      </c>
    </row>
    <row r="225">
      <c r="A225" s="23" t="n"/>
      <c r="B225" s="42" t="n"/>
      <c r="C225" s="23" t="n"/>
      <c r="D225" s="25" t="n"/>
      <c r="E225" s="23" t="n"/>
      <c r="F225" s="23" t="n"/>
      <c r="G225" s="23" t="n"/>
      <c r="H225" s="23" t="n"/>
      <c r="I225" s="43" t="n"/>
      <c r="J225" s="43" t="n"/>
      <c r="K225" s="43" t="n"/>
      <c r="L225" s="43" t="n"/>
      <c r="M225" s="23" t="n"/>
      <c r="N225" s="23" t="n"/>
      <c r="O225" s="23" t="n"/>
      <c r="P225" s="27">
        <f>IF($A225="","",IFERROR(INDEX('Settings'!$F$5:$F$21,MATCH($F225,'Settings'!$E$5:$E$21,0)),"Other"))</f>
        <v/>
      </c>
      <c r="Q225" s="44">
        <f>IF($A225="","",IF(COUNT($I225,$J225,$K225)&lt;3,"",IFERROR(AVERAGE($I225,$J225,$K225),"")))</f>
        <v/>
      </c>
      <c r="R225" s="44">
        <f>IF($A225="","",IF(COUNT($I225,$J225,$K225)&lt;3,"",IFERROR(MIN($I225,$J225,$K225),"")))</f>
        <v/>
      </c>
      <c r="S225" s="44">
        <f>IF($A225="","",IF(COUNT($I225,$J225,$K225)&lt;3,"",IFERROR(MAX($I225,$J225,$K225)-MIN($I225,$J225,$K225),"")))</f>
        <v/>
      </c>
      <c r="T225" s="44">
        <f>IF($A225="","",IFERROR(INDEX('Tire Inventory'!$I$5:$I$1004,MATCH($E225,'Tire Inventory'!$A$5:$A$1004,0)),""))</f>
        <v/>
      </c>
      <c r="U225" s="44">
        <f>IF($A225="","",IF(OR($L225="",$T225=""),"",IFERROR($L225-$T225,"")))</f>
        <v/>
      </c>
      <c r="V225" s="27">
        <f>IF($A225="","",IF($R225="","No Data",IF($R225&lt;='Settings'!$B$6,"Critical",IF($R225&lt;='Settings'!$B$5,"Low","OK"))))</f>
        <v/>
      </c>
      <c r="W225" s="27">
        <f>IF($A225="","",IF($S225="","No Data",IF($S225&gt;='Settings'!$B$7,"Uneven","OK")))</f>
        <v/>
      </c>
      <c r="X225" s="27">
        <f>IF($A225="","",IF(OR($L225="",$T225=""),"No Data",IF($L225&lt;$T225-'Settings'!$B$8,"Low",IF($L225&gt;$T225+'Settings'!$B$8,"High","OK"))))</f>
        <v/>
      </c>
      <c r="Y225" s="27">
        <f>IF(COUNTA($A225:$O225)=0,"",IF(OR($A225="",$B225="",$C225="",$D225="",$E225="",$F225="",$I225="",$J225="",$K225=""),"Missing Required Input",IF(COUNTIF($A$5:$A$1004,$A225)&gt;1,"Duplicate Inspection ID",IF(COUNTIF('Tire Inventory'!$A$5:$A$1004,$E225)=0,"Unknown Tire ID",IF(OR($I225&lt;0,$I225&gt;32,$J225&lt;0,$J225&gt;32,$K225&lt;0,$K225&gt;32),"Check Tread Reading",IF(OR($D225&lt;0,$D225&gt;2000000),"Check Odometer",IF(AND($L225&lt;&gt;"",OR($L225&lt;0,$L225&gt;150)),"Check PSI","OK"))))))</f>
        <v/>
      </c>
    </row>
    <row r="226">
      <c r="A226" s="23" t="n"/>
      <c r="B226" s="42" t="n"/>
      <c r="C226" s="23" t="n"/>
      <c r="D226" s="25" t="n"/>
      <c r="E226" s="23" t="n"/>
      <c r="F226" s="23" t="n"/>
      <c r="G226" s="23" t="n"/>
      <c r="H226" s="23" t="n"/>
      <c r="I226" s="43" t="n"/>
      <c r="J226" s="43" t="n"/>
      <c r="K226" s="43" t="n"/>
      <c r="L226" s="43" t="n"/>
      <c r="M226" s="23" t="n"/>
      <c r="N226" s="23" t="n"/>
      <c r="O226" s="23" t="n"/>
      <c r="P226" s="27">
        <f>IF($A226="","",IFERROR(INDEX('Settings'!$F$5:$F$21,MATCH($F226,'Settings'!$E$5:$E$21,0)),"Other"))</f>
        <v/>
      </c>
      <c r="Q226" s="44">
        <f>IF($A226="","",IF(COUNT($I226,$J226,$K226)&lt;3,"",IFERROR(AVERAGE($I226,$J226,$K226),"")))</f>
        <v/>
      </c>
      <c r="R226" s="44">
        <f>IF($A226="","",IF(COUNT($I226,$J226,$K226)&lt;3,"",IFERROR(MIN($I226,$J226,$K226),"")))</f>
        <v/>
      </c>
      <c r="S226" s="44">
        <f>IF($A226="","",IF(COUNT($I226,$J226,$K226)&lt;3,"",IFERROR(MAX($I226,$J226,$K226)-MIN($I226,$J226,$K226),"")))</f>
        <v/>
      </c>
      <c r="T226" s="44">
        <f>IF($A226="","",IFERROR(INDEX('Tire Inventory'!$I$5:$I$1004,MATCH($E226,'Tire Inventory'!$A$5:$A$1004,0)),""))</f>
        <v/>
      </c>
      <c r="U226" s="44">
        <f>IF($A226="","",IF(OR($L226="",$T226=""),"",IFERROR($L226-$T226,"")))</f>
        <v/>
      </c>
      <c r="V226" s="27">
        <f>IF($A226="","",IF($R226="","No Data",IF($R226&lt;='Settings'!$B$6,"Critical",IF($R226&lt;='Settings'!$B$5,"Low","OK"))))</f>
        <v/>
      </c>
      <c r="W226" s="27">
        <f>IF($A226="","",IF($S226="","No Data",IF($S226&gt;='Settings'!$B$7,"Uneven","OK")))</f>
        <v/>
      </c>
      <c r="X226" s="27">
        <f>IF($A226="","",IF(OR($L226="",$T226=""),"No Data",IF($L226&lt;$T226-'Settings'!$B$8,"Low",IF($L226&gt;$T226+'Settings'!$B$8,"High","OK"))))</f>
        <v/>
      </c>
      <c r="Y226" s="27">
        <f>IF(COUNTA($A226:$O226)=0,"",IF(OR($A226="",$B226="",$C226="",$D226="",$E226="",$F226="",$I226="",$J226="",$K226=""),"Missing Required Input",IF(COUNTIF($A$5:$A$1004,$A226)&gt;1,"Duplicate Inspection ID",IF(COUNTIF('Tire Inventory'!$A$5:$A$1004,$E226)=0,"Unknown Tire ID",IF(OR($I226&lt;0,$I226&gt;32,$J226&lt;0,$J226&gt;32,$K226&lt;0,$K226&gt;32),"Check Tread Reading",IF(OR($D226&lt;0,$D226&gt;2000000),"Check Odometer",IF(AND($L226&lt;&gt;"",OR($L226&lt;0,$L226&gt;150)),"Check PSI","OK"))))))</f>
        <v/>
      </c>
    </row>
    <row r="227">
      <c r="A227" s="23" t="n"/>
      <c r="B227" s="42" t="n"/>
      <c r="C227" s="23" t="n"/>
      <c r="D227" s="25" t="n"/>
      <c r="E227" s="23" t="n"/>
      <c r="F227" s="23" t="n"/>
      <c r="G227" s="23" t="n"/>
      <c r="H227" s="23" t="n"/>
      <c r="I227" s="43" t="n"/>
      <c r="J227" s="43" t="n"/>
      <c r="K227" s="43" t="n"/>
      <c r="L227" s="43" t="n"/>
      <c r="M227" s="23" t="n"/>
      <c r="N227" s="23" t="n"/>
      <c r="O227" s="23" t="n"/>
      <c r="P227" s="27">
        <f>IF($A227="","",IFERROR(INDEX('Settings'!$F$5:$F$21,MATCH($F227,'Settings'!$E$5:$E$21,0)),"Other"))</f>
        <v/>
      </c>
      <c r="Q227" s="44">
        <f>IF($A227="","",IF(COUNT($I227,$J227,$K227)&lt;3,"",IFERROR(AVERAGE($I227,$J227,$K227),"")))</f>
        <v/>
      </c>
      <c r="R227" s="44">
        <f>IF($A227="","",IF(COUNT($I227,$J227,$K227)&lt;3,"",IFERROR(MIN($I227,$J227,$K227),"")))</f>
        <v/>
      </c>
      <c r="S227" s="44">
        <f>IF($A227="","",IF(COUNT($I227,$J227,$K227)&lt;3,"",IFERROR(MAX($I227,$J227,$K227)-MIN($I227,$J227,$K227),"")))</f>
        <v/>
      </c>
      <c r="T227" s="44">
        <f>IF($A227="","",IFERROR(INDEX('Tire Inventory'!$I$5:$I$1004,MATCH($E227,'Tire Inventory'!$A$5:$A$1004,0)),""))</f>
        <v/>
      </c>
      <c r="U227" s="44">
        <f>IF($A227="","",IF(OR($L227="",$T227=""),"",IFERROR($L227-$T227,"")))</f>
        <v/>
      </c>
      <c r="V227" s="27">
        <f>IF($A227="","",IF($R227="","No Data",IF($R227&lt;='Settings'!$B$6,"Critical",IF($R227&lt;='Settings'!$B$5,"Low","OK"))))</f>
        <v/>
      </c>
      <c r="W227" s="27">
        <f>IF($A227="","",IF($S227="","No Data",IF($S227&gt;='Settings'!$B$7,"Uneven","OK")))</f>
        <v/>
      </c>
      <c r="X227" s="27">
        <f>IF($A227="","",IF(OR($L227="",$T227=""),"No Data",IF($L227&lt;$T227-'Settings'!$B$8,"Low",IF($L227&gt;$T227+'Settings'!$B$8,"High","OK"))))</f>
        <v/>
      </c>
      <c r="Y227" s="27">
        <f>IF(COUNTA($A227:$O227)=0,"",IF(OR($A227="",$B227="",$C227="",$D227="",$E227="",$F227="",$I227="",$J227="",$K227=""),"Missing Required Input",IF(COUNTIF($A$5:$A$1004,$A227)&gt;1,"Duplicate Inspection ID",IF(COUNTIF('Tire Inventory'!$A$5:$A$1004,$E227)=0,"Unknown Tire ID",IF(OR($I227&lt;0,$I227&gt;32,$J227&lt;0,$J227&gt;32,$K227&lt;0,$K227&gt;32),"Check Tread Reading",IF(OR($D227&lt;0,$D227&gt;2000000),"Check Odometer",IF(AND($L227&lt;&gt;"",OR($L227&lt;0,$L227&gt;150)),"Check PSI","OK"))))))</f>
        <v/>
      </c>
    </row>
    <row r="228">
      <c r="A228" s="23" t="n"/>
      <c r="B228" s="42" t="n"/>
      <c r="C228" s="23" t="n"/>
      <c r="D228" s="25" t="n"/>
      <c r="E228" s="23" t="n"/>
      <c r="F228" s="23" t="n"/>
      <c r="G228" s="23" t="n"/>
      <c r="H228" s="23" t="n"/>
      <c r="I228" s="43" t="n"/>
      <c r="J228" s="43" t="n"/>
      <c r="K228" s="43" t="n"/>
      <c r="L228" s="43" t="n"/>
      <c r="M228" s="23" t="n"/>
      <c r="N228" s="23" t="n"/>
      <c r="O228" s="23" t="n"/>
      <c r="P228" s="27">
        <f>IF($A228="","",IFERROR(INDEX('Settings'!$F$5:$F$21,MATCH($F228,'Settings'!$E$5:$E$21,0)),"Other"))</f>
        <v/>
      </c>
      <c r="Q228" s="44">
        <f>IF($A228="","",IF(COUNT($I228,$J228,$K228)&lt;3,"",IFERROR(AVERAGE($I228,$J228,$K228),"")))</f>
        <v/>
      </c>
      <c r="R228" s="44">
        <f>IF($A228="","",IF(COUNT($I228,$J228,$K228)&lt;3,"",IFERROR(MIN($I228,$J228,$K228),"")))</f>
        <v/>
      </c>
      <c r="S228" s="44">
        <f>IF($A228="","",IF(COUNT($I228,$J228,$K228)&lt;3,"",IFERROR(MAX($I228,$J228,$K228)-MIN($I228,$J228,$K228),"")))</f>
        <v/>
      </c>
      <c r="T228" s="44">
        <f>IF($A228="","",IFERROR(INDEX('Tire Inventory'!$I$5:$I$1004,MATCH($E228,'Tire Inventory'!$A$5:$A$1004,0)),""))</f>
        <v/>
      </c>
      <c r="U228" s="44">
        <f>IF($A228="","",IF(OR($L228="",$T228=""),"",IFERROR($L228-$T228,"")))</f>
        <v/>
      </c>
      <c r="V228" s="27">
        <f>IF($A228="","",IF($R228="","No Data",IF($R228&lt;='Settings'!$B$6,"Critical",IF($R228&lt;='Settings'!$B$5,"Low","OK"))))</f>
        <v/>
      </c>
      <c r="W228" s="27">
        <f>IF($A228="","",IF($S228="","No Data",IF($S228&gt;='Settings'!$B$7,"Uneven","OK")))</f>
        <v/>
      </c>
      <c r="X228" s="27">
        <f>IF($A228="","",IF(OR($L228="",$T228=""),"No Data",IF($L228&lt;$T228-'Settings'!$B$8,"Low",IF($L228&gt;$T228+'Settings'!$B$8,"High","OK"))))</f>
        <v/>
      </c>
      <c r="Y228" s="27">
        <f>IF(COUNTA($A228:$O228)=0,"",IF(OR($A228="",$B228="",$C228="",$D228="",$E228="",$F228="",$I228="",$J228="",$K228=""),"Missing Required Input",IF(COUNTIF($A$5:$A$1004,$A228)&gt;1,"Duplicate Inspection ID",IF(COUNTIF('Tire Inventory'!$A$5:$A$1004,$E228)=0,"Unknown Tire ID",IF(OR($I228&lt;0,$I228&gt;32,$J228&lt;0,$J228&gt;32,$K228&lt;0,$K228&gt;32),"Check Tread Reading",IF(OR($D228&lt;0,$D228&gt;2000000),"Check Odometer",IF(AND($L228&lt;&gt;"",OR($L228&lt;0,$L228&gt;150)),"Check PSI","OK"))))))</f>
        <v/>
      </c>
    </row>
    <row r="229">
      <c r="A229" s="23" t="n"/>
      <c r="B229" s="42" t="n"/>
      <c r="C229" s="23" t="n"/>
      <c r="D229" s="25" t="n"/>
      <c r="E229" s="23" t="n"/>
      <c r="F229" s="23" t="n"/>
      <c r="G229" s="23" t="n"/>
      <c r="H229" s="23" t="n"/>
      <c r="I229" s="43" t="n"/>
      <c r="J229" s="43" t="n"/>
      <c r="K229" s="43" t="n"/>
      <c r="L229" s="43" t="n"/>
      <c r="M229" s="23" t="n"/>
      <c r="N229" s="23" t="n"/>
      <c r="O229" s="23" t="n"/>
      <c r="P229" s="27">
        <f>IF($A229="","",IFERROR(INDEX('Settings'!$F$5:$F$21,MATCH($F229,'Settings'!$E$5:$E$21,0)),"Other"))</f>
        <v/>
      </c>
      <c r="Q229" s="44">
        <f>IF($A229="","",IF(COUNT($I229,$J229,$K229)&lt;3,"",IFERROR(AVERAGE($I229,$J229,$K229),"")))</f>
        <v/>
      </c>
      <c r="R229" s="44">
        <f>IF($A229="","",IF(COUNT($I229,$J229,$K229)&lt;3,"",IFERROR(MIN($I229,$J229,$K229),"")))</f>
        <v/>
      </c>
      <c r="S229" s="44">
        <f>IF($A229="","",IF(COUNT($I229,$J229,$K229)&lt;3,"",IFERROR(MAX($I229,$J229,$K229)-MIN($I229,$J229,$K229),"")))</f>
        <v/>
      </c>
      <c r="T229" s="44">
        <f>IF($A229="","",IFERROR(INDEX('Tire Inventory'!$I$5:$I$1004,MATCH($E229,'Tire Inventory'!$A$5:$A$1004,0)),""))</f>
        <v/>
      </c>
      <c r="U229" s="44">
        <f>IF($A229="","",IF(OR($L229="",$T229=""),"",IFERROR($L229-$T229,"")))</f>
        <v/>
      </c>
      <c r="V229" s="27">
        <f>IF($A229="","",IF($R229="","No Data",IF($R229&lt;='Settings'!$B$6,"Critical",IF($R229&lt;='Settings'!$B$5,"Low","OK"))))</f>
        <v/>
      </c>
      <c r="W229" s="27">
        <f>IF($A229="","",IF($S229="","No Data",IF($S229&gt;='Settings'!$B$7,"Uneven","OK")))</f>
        <v/>
      </c>
      <c r="X229" s="27">
        <f>IF($A229="","",IF(OR($L229="",$T229=""),"No Data",IF($L229&lt;$T229-'Settings'!$B$8,"Low",IF($L229&gt;$T229+'Settings'!$B$8,"High","OK"))))</f>
        <v/>
      </c>
      <c r="Y229" s="27">
        <f>IF(COUNTA($A229:$O229)=0,"",IF(OR($A229="",$B229="",$C229="",$D229="",$E229="",$F229="",$I229="",$J229="",$K229=""),"Missing Required Input",IF(COUNTIF($A$5:$A$1004,$A229)&gt;1,"Duplicate Inspection ID",IF(COUNTIF('Tire Inventory'!$A$5:$A$1004,$E229)=0,"Unknown Tire ID",IF(OR($I229&lt;0,$I229&gt;32,$J229&lt;0,$J229&gt;32,$K229&lt;0,$K229&gt;32),"Check Tread Reading",IF(OR($D229&lt;0,$D229&gt;2000000),"Check Odometer",IF(AND($L229&lt;&gt;"",OR($L229&lt;0,$L229&gt;150)),"Check PSI","OK"))))))</f>
        <v/>
      </c>
    </row>
    <row r="230">
      <c r="A230" s="23" t="n"/>
      <c r="B230" s="42" t="n"/>
      <c r="C230" s="23" t="n"/>
      <c r="D230" s="25" t="n"/>
      <c r="E230" s="23" t="n"/>
      <c r="F230" s="23" t="n"/>
      <c r="G230" s="23" t="n"/>
      <c r="H230" s="23" t="n"/>
      <c r="I230" s="43" t="n"/>
      <c r="J230" s="43" t="n"/>
      <c r="K230" s="43" t="n"/>
      <c r="L230" s="43" t="n"/>
      <c r="M230" s="23" t="n"/>
      <c r="N230" s="23" t="n"/>
      <c r="O230" s="23" t="n"/>
      <c r="P230" s="27">
        <f>IF($A230="","",IFERROR(INDEX('Settings'!$F$5:$F$21,MATCH($F230,'Settings'!$E$5:$E$21,0)),"Other"))</f>
        <v/>
      </c>
      <c r="Q230" s="44">
        <f>IF($A230="","",IF(COUNT($I230,$J230,$K230)&lt;3,"",IFERROR(AVERAGE($I230,$J230,$K230),"")))</f>
        <v/>
      </c>
      <c r="R230" s="44">
        <f>IF($A230="","",IF(COUNT($I230,$J230,$K230)&lt;3,"",IFERROR(MIN($I230,$J230,$K230),"")))</f>
        <v/>
      </c>
      <c r="S230" s="44">
        <f>IF($A230="","",IF(COUNT($I230,$J230,$K230)&lt;3,"",IFERROR(MAX($I230,$J230,$K230)-MIN($I230,$J230,$K230),"")))</f>
        <v/>
      </c>
      <c r="T230" s="44">
        <f>IF($A230="","",IFERROR(INDEX('Tire Inventory'!$I$5:$I$1004,MATCH($E230,'Tire Inventory'!$A$5:$A$1004,0)),""))</f>
        <v/>
      </c>
      <c r="U230" s="44">
        <f>IF($A230="","",IF(OR($L230="",$T230=""),"",IFERROR($L230-$T230,"")))</f>
        <v/>
      </c>
      <c r="V230" s="27">
        <f>IF($A230="","",IF($R230="","No Data",IF($R230&lt;='Settings'!$B$6,"Critical",IF($R230&lt;='Settings'!$B$5,"Low","OK"))))</f>
        <v/>
      </c>
      <c r="W230" s="27">
        <f>IF($A230="","",IF($S230="","No Data",IF($S230&gt;='Settings'!$B$7,"Uneven","OK")))</f>
        <v/>
      </c>
      <c r="X230" s="27">
        <f>IF($A230="","",IF(OR($L230="",$T230=""),"No Data",IF($L230&lt;$T230-'Settings'!$B$8,"Low",IF($L230&gt;$T230+'Settings'!$B$8,"High","OK"))))</f>
        <v/>
      </c>
      <c r="Y230" s="27">
        <f>IF(COUNTA($A230:$O230)=0,"",IF(OR($A230="",$B230="",$C230="",$D230="",$E230="",$F230="",$I230="",$J230="",$K230=""),"Missing Required Input",IF(COUNTIF($A$5:$A$1004,$A230)&gt;1,"Duplicate Inspection ID",IF(COUNTIF('Tire Inventory'!$A$5:$A$1004,$E230)=0,"Unknown Tire ID",IF(OR($I230&lt;0,$I230&gt;32,$J230&lt;0,$J230&gt;32,$K230&lt;0,$K230&gt;32),"Check Tread Reading",IF(OR($D230&lt;0,$D230&gt;2000000),"Check Odometer",IF(AND($L230&lt;&gt;"",OR($L230&lt;0,$L230&gt;150)),"Check PSI","OK"))))))</f>
        <v/>
      </c>
    </row>
    <row r="231">
      <c r="A231" s="23" t="n"/>
      <c r="B231" s="42" t="n"/>
      <c r="C231" s="23" t="n"/>
      <c r="D231" s="25" t="n"/>
      <c r="E231" s="23" t="n"/>
      <c r="F231" s="23" t="n"/>
      <c r="G231" s="23" t="n"/>
      <c r="H231" s="23" t="n"/>
      <c r="I231" s="43" t="n"/>
      <c r="J231" s="43" t="n"/>
      <c r="K231" s="43" t="n"/>
      <c r="L231" s="43" t="n"/>
      <c r="M231" s="23" t="n"/>
      <c r="N231" s="23" t="n"/>
      <c r="O231" s="23" t="n"/>
      <c r="P231" s="27">
        <f>IF($A231="","",IFERROR(INDEX('Settings'!$F$5:$F$21,MATCH($F231,'Settings'!$E$5:$E$21,0)),"Other"))</f>
        <v/>
      </c>
      <c r="Q231" s="44">
        <f>IF($A231="","",IF(COUNT($I231,$J231,$K231)&lt;3,"",IFERROR(AVERAGE($I231,$J231,$K231),"")))</f>
        <v/>
      </c>
      <c r="R231" s="44">
        <f>IF($A231="","",IF(COUNT($I231,$J231,$K231)&lt;3,"",IFERROR(MIN($I231,$J231,$K231),"")))</f>
        <v/>
      </c>
      <c r="S231" s="44">
        <f>IF($A231="","",IF(COUNT($I231,$J231,$K231)&lt;3,"",IFERROR(MAX($I231,$J231,$K231)-MIN($I231,$J231,$K231),"")))</f>
        <v/>
      </c>
      <c r="T231" s="44">
        <f>IF($A231="","",IFERROR(INDEX('Tire Inventory'!$I$5:$I$1004,MATCH($E231,'Tire Inventory'!$A$5:$A$1004,0)),""))</f>
        <v/>
      </c>
      <c r="U231" s="44">
        <f>IF($A231="","",IF(OR($L231="",$T231=""),"",IFERROR($L231-$T231,"")))</f>
        <v/>
      </c>
      <c r="V231" s="27">
        <f>IF($A231="","",IF($R231="","No Data",IF($R231&lt;='Settings'!$B$6,"Critical",IF($R231&lt;='Settings'!$B$5,"Low","OK"))))</f>
        <v/>
      </c>
      <c r="W231" s="27">
        <f>IF($A231="","",IF($S231="","No Data",IF($S231&gt;='Settings'!$B$7,"Uneven","OK")))</f>
        <v/>
      </c>
      <c r="X231" s="27">
        <f>IF($A231="","",IF(OR($L231="",$T231=""),"No Data",IF($L231&lt;$T231-'Settings'!$B$8,"Low",IF($L231&gt;$T231+'Settings'!$B$8,"High","OK"))))</f>
        <v/>
      </c>
      <c r="Y231" s="27">
        <f>IF(COUNTA($A231:$O231)=0,"",IF(OR($A231="",$B231="",$C231="",$D231="",$E231="",$F231="",$I231="",$J231="",$K231=""),"Missing Required Input",IF(COUNTIF($A$5:$A$1004,$A231)&gt;1,"Duplicate Inspection ID",IF(COUNTIF('Tire Inventory'!$A$5:$A$1004,$E231)=0,"Unknown Tire ID",IF(OR($I231&lt;0,$I231&gt;32,$J231&lt;0,$J231&gt;32,$K231&lt;0,$K231&gt;32),"Check Tread Reading",IF(OR($D231&lt;0,$D231&gt;2000000),"Check Odometer",IF(AND($L231&lt;&gt;"",OR($L231&lt;0,$L231&gt;150)),"Check PSI","OK"))))))</f>
        <v/>
      </c>
    </row>
    <row r="232">
      <c r="A232" s="23" t="n"/>
      <c r="B232" s="42" t="n"/>
      <c r="C232" s="23" t="n"/>
      <c r="D232" s="25" t="n"/>
      <c r="E232" s="23" t="n"/>
      <c r="F232" s="23" t="n"/>
      <c r="G232" s="23" t="n"/>
      <c r="H232" s="23" t="n"/>
      <c r="I232" s="43" t="n"/>
      <c r="J232" s="43" t="n"/>
      <c r="K232" s="43" t="n"/>
      <c r="L232" s="43" t="n"/>
      <c r="M232" s="23" t="n"/>
      <c r="N232" s="23" t="n"/>
      <c r="O232" s="23" t="n"/>
      <c r="P232" s="27">
        <f>IF($A232="","",IFERROR(INDEX('Settings'!$F$5:$F$21,MATCH($F232,'Settings'!$E$5:$E$21,0)),"Other"))</f>
        <v/>
      </c>
      <c r="Q232" s="44">
        <f>IF($A232="","",IF(COUNT($I232,$J232,$K232)&lt;3,"",IFERROR(AVERAGE($I232,$J232,$K232),"")))</f>
        <v/>
      </c>
      <c r="R232" s="44">
        <f>IF($A232="","",IF(COUNT($I232,$J232,$K232)&lt;3,"",IFERROR(MIN($I232,$J232,$K232),"")))</f>
        <v/>
      </c>
      <c r="S232" s="44">
        <f>IF($A232="","",IF(COUNT($I232,$J232,$K232)&lt;3,"",IFERROR(MAX($I232,$J232,$K232)-MIN($I232,$J232,$K232),"")))</f>
        <v/>
      </c>
      <c r="T232" s="44">
        <f>IF($A232="","",IFERROR(INDEX('Tire Inventory'!$I$5:$I$1004,MATCH($E232,'Tire Inventory'!$A$5:$A$1004,0)),""))</f>
        <v/>
      </c>
      <c r="U232" s="44">
        <f>IF($A232="","",IF(OR($L232="",$T232=""),"",IFERROR($L232-$T232,"")))</f>
        <v/>
      </c>
      <c r="V232" s="27">
        <f>IF($A232="","",IF($R232="","No Data",IF($R232&lt;='Settings'!$B$6,"Critical",IF($R232&lt;='Settings'!$B$5,"Low","OK"))))</f>
        <v/>
      </c>
      <c r="W232" s="27">
        <f>IF($A232="","",IF($S232="","No Data",IF($S232&gt;='Settings'!$B$7,"Uneven","OK")))</f>
        <v/>
      </c>
      <c r="X232" s="27">
        <f>IF($A232="","",IF(OR($L232="",$T232=""),"No Data",IF($L232&lt;$T232-'Settings'!$B$8,"Low",IF($L232&gt;$T232+'Settings'!$B$8,"High","OK"))))</f>
        <v/>
      </c>
      <c r="Y232" s="27">
        <f>IF(COUNTA($A232:$O232)=0,"",IF(OR($A232="",$B232="",$C232="",$D232="",$E232="",$F232="",$I232="",$J232="",$K232=""),"Missing Required Input",IF(COUNTIF($A$5:$A$1004,$A232)&gt;1,"Duplicate Inspection ID",IF(COUNTIF('Tire Inventory'!$A$5:$A$1004,$E232)=0,"Unknown Tire ID",IF(OR($I232&lt;0,$I232&gt;32,$J232&lt;0,$J232&gt;32,$K232&lt;0,$K232&gt;32),"Check Tread Reading",IF(OR($D232&lt;0,$D232&gt;2000000),"Check Odometer",IF(AND($L232&lt;&gt;"",OR($L232&lt;0,$L232&gt;150)),"Check PSI","OK"))))))</f>
        <v/>
      </c>
    </row>
    <row r="233">
      <c r="A233" s="23" t="n"/>
      <c r="B233" s="42" t="n"/>
      <c r="C233" s="23" t="n"/>
      <c r="D233" s="25" t="n"/>
      <c r="E233" s="23" t="n"/>
      <c r="F233" s="23" t="n"/>
      <c r="G233" s="23" t="n"/>
      <c r="H233" s="23" t="n"/>
      <c r="I233" s="43" t="n"/>
      <c r="J233" s="43" t="n"/>
      <c r="K233" s="43" t="n"/>
      <c r="L233" s="43" t="n"/>
      <c r="M233" s="23" t="n"/>
      <c r="N233" s="23" t="n"/>
      <c r="O233" s="23" t="n"/>
      <c r="P233" s="27">
        <f>IF($A233="","",IFERROR(INDEX('Settings'!$F$5:$F$21,MATCH($F233,'Settings'!$E$5:$E$21,0)),"Other"))</f>
        <v/>
      </c>
      <c r="Q233" s="44">
        <f>IF($A233="","",IF(COUNT($I233,$J233,$K233)&lt;3,"",IFERROR(AVERAGE($I233,$J233,$K233),"")))</f>
        <v/>
      </c>
      <c r="R233" s="44">
        <f>IF($A233="","",IF(COUNT($I233,$J233,$K233)&lt;3,"",IFERROR(MIN($I233,$J233,$K233),"")))</f>
        <v/>
      </c>
      <c r="S233" s="44">
        <f>IF($A233="","",IF(COUNT($I233,$J233,$K233)&lt;3,"",IFERROR(MAX($I233,$J233,$K233)-MIN($I233,$J233,$K233),"")))</f>
        <v/>
      </c>
      <c r="T233" s="44">
        <f>IF($A233="","",IFERROR(INDEX('Tire Inventory'!$I$5:$I$1004,MATCH($E233,'Tire Inventory'!$A$5:$A$1004,0)),""))</f>
        <v/>
      </c>
      <c r="U233" s="44">
        <f>IF($A233="","",IF(OR($L233="",$T233=""),"",IFERROR($L233-$T233,"")))</f>
        <v/>
      </c>
      <c r="V233" s="27">
        <f>IF($A233="","",IF($R233="","No Data",IF($R233&lt;='Settings'!$B$6,"Critical",IF($R233&lt;='Settings'!$B$5,"Low","OK"))))</f>
        <v/>
      </c>
      <c r="W233" s="27">
        <f>IF($A233="","",IF($S233="","No Data",IF($S233&gt;='Settings'!$B$7,"Uneven","OK")))</f>
        <v/>
      </c>
      <c r="X233" s="27">
        <f>IF($A233="","",IF(OR($L233="",$T233=""),"No Data",IF($L233&lt;$T233-'Settings'!$B$8,"Low",IF($L233&gt;$T233+'Settings'!$B$8,"High","OK"))))</f>
        <v/>
      </c>
      <c r="Y233" s="27">
        <f>IF(COUNTA($A233:$O233)=0,"",IF(OR($A233="",$B233="",$C233="",$D233="",$E233="",$F233="",$I233="",$J233="",$K233=""),"Missing Required Input",IF(COUNTIF($A$5:$A$1004,$A233)&gt;1,"Duplicate Inspection ID",IF(COUNTIF('Tire Inventory'!$A$5:$A$1004,$E233)=0,"Unknown Tire ID",IF(OR($I233&lt;0,$I233&gt;32,$J233&lt;0,$J233&gt;32,$K233&lt;0,$K233&gt;32),"Check Tread Reading",IF(OR($D233&lt;0,$D233&gt;2000000),"Check Odometer",IF(AND($L233&lt;&gt;"",OR($L233&lt;0,$L233&gt;150)),"Check PSI","OK"))))))</f>
        <v/>
      </c>
    </row>
    <row r="234">
      <c r="A234" s="23" t="n"/>
      <c r="B234" s="42" t="n"/>
      <c r="C234" s="23" t="n"/>
      <c r="D234" s="25" t="n"/>
      <c r="E234" s="23" t="n"/>
      <c r="F234" s="23" t="n"/>
      <c r="G234" s="23" t="n"/>
      <c r="H234" s="23" t="n"/>
      <c r="I234" s="43" t="n"/>
      <c r="J234" s="43" t="n"/>
      <c r="K234" s="43" t="n"/>
      <c r="L234" s="43" t="n"/>
      <c r="M234" s="23" t="n"/>
      <c r="N234" s="23" t="n"/>
      <c r="O234" s="23" t="n"/>
      <c r="P234" s="27">
        <f>IF($A234="","",IFERROR(INDEX('Settings'!$F$5:$F$21,MATCH($F234,'Settings'!$E$5:$E$21,0)),"Other"))</f>
        <v/>
      </c>
      <c r="Q234" s="44">
        <f>IF($A234="","",IF(COUNT($I234,$J234,$K234)&lt;3,"",IFERROR(AVERAGE($I234,$J234,$K234),"")))</f>
        <v/>
      </c>
      <c r="R234" s="44">
        <f>IF($A234="","",IF(COUNT($I234,$J234,$K234)&lt;3,"",IFERROR(MIN($I234,$J234,$K234),"")))</f>
        <v/>
      </c>
      <c r="S234" s="44">
        <f>IF($A234="","",IF(COUNT($I234,$J234,$K234)&lt;3,"",IFERROR(MAX($I234,$J234,$K234)-MIN($I234,$J234,$K234),"")))</f>
        <v/>
      </c>
      <c r="T234" s="44">
        <f>IF($A234="","",IFERROR(INDEX('Tire Inventory'!$I$5:$I$1004,MATCH($E234,'Tire Inventory'!$A$5:$A$1004,0)),""))</f>
        <v/>
      </c>
      <c r="U234" s="44">
        <f>IF($A234="","",IF(OR($L234="",$T234=""),"",IFERROR($L234-$T234,"")))</f>
        <v/>
      </c>
      <c r="V234" s="27">
        <f>IF($A234="","",IF($R234="","No Data",IF($R234&lt;='Settings'!$B$6,"Critical",IF($R234&lt;='Settings'!$B$5,"Low","OK"))))</f>
        <v/>
      </c>
      <c r="W234" s="27">
        <f>IF($A234="","",IF($S234="","No Data",IF($S234&gt;='Settings'!$B$7,"Uneven","OK")))</f>
        <v/>
      </c>
      <c r="X234" s="27">
        <f>IF($A234="","",IF(OR($L234="",$T234=""),"No Data",IF($L234&lt;$T234-'Settings'!$B$8,"Low",IF($L234&gt;$T234+'Settings'!$B$8,"High","OK"))))</f>
        <v/>
      </c>
      <c r="Y234" s="27">
        <f>IF(COUNTA($A234:$O234)=0,"",IF(OR($A234="",$B234="",$C234="",$D234="",$E234="",$F234="",$I234="",$J234="",$K234=""),"Missing Required Input",IF(COUNTIF($A$5:$A$1004,$A234)&gt;1,"Duplicate Inspection ID",IF(COUNTIF('Tire Inventory'!$A$5:$A$1004,$E234)=0,"Unknown Tire ID",IF(OR($I234&lt;0,$I234&gt;32,$J234&lt;0,$J234&gt;32,$K234&lt;0,$K234&gt;32),"Check Tread Reading",IF(OR($D234&lt;0,$D234&gt;2000000),"Check Odometer",IF(AND($L234&lt;&gt;"",OR($L234&lt;0,$L234&gt;150)),"Check PSI","OK"))))))</f>
        <v/>
      </c>
    </row>
    <row r="235">
      <c r="A235" s="23" t="n"/>
      <c r="B235" s="42" t="n"/>
      <c r="C235" s="23" t="n"/>
      <c r="D235" s="25" t="n"/>
      <c r="E235" s="23" t="n"/>
      <c r="F235" s="23" t="n"/>
      <c r="G235" s="23" t="n"/>
      <c r="H235" s="23" t="n"/>
      <c r="I235" s="43" t="n"/>
      <c r="J235" s="43" t="n"/>
      <c r="K235" s="43" t="n"/>
      <c r="L235" s="43" t="n"/>
      <c r="M235" s="23" t="n"/>
      <c r="N235" s="23" t="n"/>
      <c r="O235" s="23" t="n"/>
      <c r="P235" s="27">
        <f>IF($A235="","",IFERROR(INDEX('Settings'!$F$5:$F$21,MATCH($F235,'Settings'!$E$5:$E$21,0)),"Other"))</f>
        <v/>
      </c>
      <c r="Q235" s="44">
        <f>IF($A235="","",IF(COUNT($I235,$J235,$K235)&lt;3,"",IFERROR(AVERAGE($I235,$J235,$K235),"")))</f>
        <v/>
      </c>
      <c r="R235" s="44">
        <f>IF($A235="","",IF(COUNT($I235,$J235,$K235)&lt;3,"",IFERROR(MIN($I235,$J235,$K235),"")))</f>
        <v/>
      </c>
      <c r="S235" s="44">
        <f>IF($A235="","",IF(COUNT($I235,$J235,$K235)&lt;3,"",IFERROR(MAX($I235,$J235,$K235)-MIN($I235,$J235,$K235),"")))</f>
        <v/>
      </c>
      <c r="T235" s="44">
        <f>IF($A235="","",IFERROR(INDEX('Tire Inventory'!$I$5:$I$1004,MATCH($E235,'Tire Inventory'!$A$5:$A$1004,0)),""))</f>
        <v/>
      </c>
      <c r="U235" s="44">
        <f>IF($A235="","",IF(OR($L235="",$T235=""),"",IFERROR($L235-$T235,"")))</f>
        <v/>
      </c>
      <c r="V235" s="27">
        <f>IF($A235="","",IF($R235="","No Data",IF($R235&lt;='Settings'!$B$6,"Critical",IF($R235&lt;='Settings'!$B$5,"Low","OK"))))</f>
        <v/>
      </c>
      <c r="W235" s="27">
        <f>IF($A235="","",IF($S235="","No Data",IF($S235&gt;='Settings'!$B$7,"Uneven","OK")))</f>
        <v/>
      </c>
      <c r="X235" s="27">
        <f>IF($A235="","",IF(OR($L235="",$T235=""),"No Data",IF($L235&lt;$T235-'Settings'!$B$8,"Low",IF($L235&gt;$T235+'Settings'!$B$8,"High","OK"))))</f>
        <v/>
      </c>
      <c r="Y235" s="27">
        <f>IF(COUNTA($A235:$O235)=0,"",IF(OR($A235="",$B235="",$C235="",$D235="",$E235="",$F235="",$I235="",$J235="",$K235=""),"Missing Required Input",IF(COUNTIF($A$5:$A$1004,$A235)&gt;1,"Duplicate Inspection ID",IF(COUNTIF('Tire Inventory'!$A$5:$A$1004,$E235)=0,"Unknown Tire ID",IF(OR($I235&lt;0,$I235&gt;32,$J235&lt;0,$J235&gt;32,$K235&lt;0,$K235&gt;32),"Check Tread Reading",IF(OR($D235&lt;0,$D235&gt;2000000),"Check Odometer",IF(AND($L235&lt;&gt;"",OR($L235&lt;0,$L235&gt;150)),"Check PSI","OK"))))))</f>
        <v/>
      </c>
    </row>
    <row r="236">
      <c r="A236" s="23" t="n"/>
      <c r="B236" s="42" t="n"/>
      <c r="C236" s="23" t="n"/>
      <c r="D236" s="25" t="n"/>
      <c r="E236" s="23" t="n"/>
      <c r="F236" s="23" t="n"/>
      <c r="G236" s="23" t="n"/>
      <c r="H236" s="23" t="n"/>
      <c r="I236" s="43" t="n"/>
      <c r="J236" s="43" t="n"/>
      <c r="K236" s="43" t="n"/>
      <c r="L236" s="43" t="n"/>
      <c r="M236" s="23" t="n"/>
      <c r="N236" s="23" t="n"/>
      <c r="O236" s="23" t="n"/>
      <c r="P236" s="27">
        <f>IF($A236="","",IFERROR(INDEX('Settings'!$F$5:$F$21,MATCH($F236,'Settings'!$E$5:$E$21,0)),"Other"))</f>
        <v/>
      </c>
      <c r="Q236" s="44">
        <f>IF($A236="","",IF(COUNT($I236,$J236,$K236)&lt;3,"",IFERROR(AVERAGE($I236,$J236,$K236),"")))</f>
        <v/>
      </c>
      <c r="R236" s="44">
        <f>IF($A236="","",IF(COUNT($I236,$J236,$K236)&lt;3,"",IFERROR(MIN($I236,$J236,$K236),"")))</f>
        <v/>
      </c>
      <c r="S236" s="44">
        <f>IF($A236="","",IF(COUNT($I236,$J236,$K236)&lt;3,"",IFERROR(MAX($I236,$J236,$K236)-MIN($I236,$J236,$K236),"")))</f>
        <v/>
      </c>
      <c r="T236" s="44">
        <f>IF($A236="","",IFERROR(INDEX('Tire Inventory'!$I$5:$I$1004,MATCH($E236,'Tire Inventory'!$A$5:$A$1004,0)),""))</f>
        <v/>
      </c>
      <c r="U236" s="44">
        <f>IF($A236="","",IF(OR($L236="",$T236=""),"",IFERROR($L236-$T236,"")))</f>
        <v/>
      </c>
      <c r="V236" s="27">
        <f>IF($A236="","",IF($R236="","No Data",IF($R236&lt;='Settings'!$B$6,"Critical",IF($R236&lt;='Settings'!$B$5,"Low","OK"))))</f>
        <v/>
      </c>
      <c r="W236" s="27">
        <f>IF($A236="","",IF($S236="","No Data",IF($S236&gt;='Settings'!$B$7,"Uneven","OK")))</f>
        <v/>
      </c>
      <c r="X236" s="27">
        <f>IF($A236="","",IF(OR($L236="",$T236=""),"No Data",IF($L236&lt;$T236-'Settings'!$B$8,"Low",IF($L236&gt;$T236+'Settings'!$B$8,"High","OK"))))</f>
        <v/>
      </c>
      <c r="Y236" s="27">
        <f>IF(COUNTA($A236:$O236)=0,"",IF(OR($A236="",$B236="",$C236="",$D236="",$E236="",$F236="",$I236="",$J236="",$K236=""),"Missing Required Input",IF(COUNTIF($A$5:$A$1004,$A236)&gt;1,"Duplicate Inspection ID",IF(COUNTIF('Tire Inventory'!$A$5:$A$1004,$E236)=0,"Unknown Tire ID",IF(OR($I236&lt;0,$I236&gt;32,$J236&lt;0,$J236&gt;32,$K236&lt;0,$K236&gt;32),"Check Tread Reading",IF(OR($D236&lt;0,$D236&gt;2000000),"Check Odometer",IF(AND($L236&lt;&gt;"",OR($L236&lt;0,$L236&gt;150)),"Check PSI","OK"))))))</f>
        <v/>
      </c>
    </row>
    <row r="237">
      <c r="A237" s="23" t="n"/>
      <c r="B237" s="42" t="n"/>
      <c r="C237" s="23" t="n"/>
      <c r="D237" s="25" t="n"/>
      <c r="E237" s="23" t="n"/>
      <c r="F237" s="23" t="n"/>
      <c r="G237" s="23" t="n"/>
      <c r="H237" s="23" t="n"/>
      <c r="I237" s="43" t="n"/>
      <c r="J237" s="43" t="n"/>
      <c r="K237" s="43" t="n"/>
      <c r="L237" s="43" t="n"/>
      <c r="M237" s="23" t="n"/>
      <c r="N237" s="23" t="n"/>
      <c r="O237" s="23" t="n"/>
      <c r="P237" s="27">
        <f>IF($A237="","",IFERROR(INDEX('Settings'!$F$5:$F$21,MATCH($F237,'Settings'!$E$5:$E$21,0)),"Other"))</f>
        <v/>
      </c>
      <c r="Q237" s="44">
        <f>IF($A237="","",IF(COUNT($I237,$J237,$K237)&lt;3,"",IFERROR(AVERAGE($I237,$J237,$K237),"")))</f>
        <v/>
      </c>
      <c r="R237" s="44">
        <f>IF($A237="","",IF(COUNT($I237,$J237,$K237)&lt;3,"",IFERROR(MIN($I237,$J237,$K237),"")))</f>
        <v/>
      </c>
      <c r="S237" s="44">
        <f>IF($A237="","",IF(COUNT($I237,$J237,$K237)&lt;3,"",IFERROR(MAX($I237,$J237,$K237)-MIN($I237,$J237,$K237),"")))</f>
        <v/>
      </c>
      <c r="T237" s="44">
        <f>IF($A237="","",IFERROR(INDEX('Tire Inventory'!$I$5:$I$1004,MATCH($E237,'Tire Inventory'!$A$5:$A$1004,0)),""))</f>
        <v/>
      </c>
      <c r="U237" s="44">
        <f>IF($A237="","",IF(OR($L237="",$T237=""),"",IFERROR($L237-$T237,"")))</f>
        <v/>
      </c>
      <c r="V237" s="27">
        <f>IF($A237="","",IF($R237="","No Data",IF($R237&lt;='Settings'!$B$6,"Critical",IF($R237&lt;='Settings'!$B$5,"Low","OK"))))</f>
        <v/>
      </c>
      <c r="W237" s="27">
        <f>IF($A237="","",IF($S237="","No Data",IF($S237&gt;='Settings'!$B$7,"Uneven","OK")))</f>
        <v/>
      </c>
      <c r="X237" s="27">
        <f>IF($A237="","",IF(OR($L237="",$T237=""),"No Data",IF($L237&lt;$T237-'Settings'!$B$8,"Low",IF($L237&gt;$T237+'Settings'!$B$8,"High","OK"))))</f>
        <v/>
      </c>
      <c r="Y237" s="27">
        <f>IF(COUNTA($A237:$O237)=0,"",IF(OR($A237="",$B237="",$C237="",$D237="",$E237="",$F237="",$I237="",$J237="",$K237=""),"Missing Required Input",IF(COUNTIF($A$5:$A$1004,$A237)&gt;1,"Duplicate Inspection ID",IF(COUNTIF('Tire Inventory'!$A$5:$A$1004,$E237)=0,"Unknown Tire ID",IF(OR($I237&lt;0,$I237&gt;32,$J237&lt;0,$J237&gt;32,$K237&lt;0,$K237&gt;32),"Check Tread Reading",IF(OR($D237&lt;0,$D237&gt;2000000),"Check Odometer",IF(AND($L237&lt;&gt;"",OR($L237&lt;0,$L237&gt;150)),"Check PSI","OK"))))))</f>
        <v/>
      </c>
    </row>
    <row r="238">
      <c r="A238" s="23" t="n"/>
      <c r="B238" s="42" t="n"/>
      <c r="C238" s="23" t="n"/>
      <c r="D238" s="25" t="n"/>
      <c r="E238" s="23" t="n"/>
      <c r="F238" s="23" t="n"/>
      <c r="G238" s="23" t="n"/>
      <c r="H238" s="23" t="n"/>
      <c r="I238" s="43" t="n"/>
      <c r="J238" s="43" t="n"/>
      <c r="K238" s="43" t="n"/>
      <c r="L238" s="43" t="n"/>
      <c r="M238" s="23" t="n"/>
      <c r="N238" s="23" t="n"/>
      <c r="O238" s="23" t="n"/>
      <c r="P238" s="27">
        <f>IF($A238="","",IFERROR(INDEX('Settings'!$F$5:$F$21,MATCH($F238,'Settings'!$E$5:$E$21,0)),"Other"))</f>
        <v/>
      </c>
      <c r="Q238" s="44">
        <f>IF($A238="","",IF(COUNT($I238,$J238,$K238)&lt;3,"",IFERROR(AVERAGE($I238,$J238,$K238),"")))</f>
        <v/>
      </c>
      <c r="R238" s="44">
        <f>IF($A238="","",IF(COUNT($I238,$J238,$K238)&lt;3,"",IFERROR(MIN($I238,$J238,$K238),"")))</f>
        <v/>
      </c>
      <c r="S238" s="44">
        <f>IF($A238="","",IF(COUNT($I238,$J238,$K238)&lt;3,"",IFERROR(MAX($I238,$J238,$K238)-MIN($I238,$J238,$K238),"")))</f>
        <v/>
      </c>
      <c r="T238" s="44">
        <f>IF($A238="","",IFERROR(INDEX('Tire Inventory'!$I$5:$I$1004,MATCH($E238,'Tire Inventory'!$A$5:$A$1004,0)),""))</f>
        <v/>
      </c>
      <c r="U238" s="44">
        <f>IF($A238="","",IF(OR($L238="",$T238=""),"",IFERROR($L238-$T238,"")))</f>
        <v/>
      </c>
      <c r="V238" s="27">
        <f>IF($A238="","",IF($R238="","No Data",IF($R238&lt;='Settings'!$B$6,"Critical",IF($R238&lt;='Settings'!$B$5,"Low","OK"))))</f>
        <v/>
      </c>
      <c r="W238" s="27">
        <f>IF($A238="","",IF($S238="","No Data",IF($S238&gt;='Settings'!$B$7,"Uneven","OK")))</f>
        <v/>
      </c>
      <c r="X238" s="27">
        <f>IF($A238="","",IF(OR($L238="",$T238=""),"No Data",IF($L238&lt;$T238-'Settings'!$B$8,"Low",IF($L238&gt;$T238+'Settings'!$B$8,"High","OK"))))</f>
        <v/>
      </c>
      <c r="Y238" s="27">
        <f>IF(COUNTA($A238:$O238)=0,"",IF(OR($A238="",$B238="",$C238="",$D238="",$E238="",$F238="",$I238="",$J238="",$K238=""),"Missing Required Input",IF(COUNTIF($A$5:$A$1004,$A238)&gt;1,"Duplicate Inspection ID",IF(COUNTIF('Tire Inventory'!$A$5:$A$1004,$E238)=0,"Unknown Tire ID",IF(OR($I238&lt;0,$I238&gt;32,$J238&lt;0,$J238&gt;32,$K238&lt;0,$K238&gt;32),"Check Tread Reading",IF(OR($D238&lt;0,$D238&gt;2000000),"Check Odometer",IF(AND($L238&lt;&gt;"",OR($L238&lt;0,$L238&gt;150)),"Check PSI","OK"))))))</f>
        <v/>
      </c>
    </row>
    <row r="239">
      <c r="A239" s="23" t="n"/>
      <c r="B239" s="42" t="n"/>
      <c r="C239" s="23" t="n"/>
      <c r="D239" s="25" t="n"/>
      <c r="E239" s="23" t="n"/>
      <c r="F239" s="23" t="n"/>
      <c r="G239" s="23" t="n"/>
      <c r="H239" s="23" t="n"/>
      <c r="I239" s="43" t="n"/>
      <c r="J239" s="43" t="n"/>
      <c r="K239" s="43" t="n"/>
      <c r="L239" s="43" t="n"/>
      <c r="M239" s="23" t="n"/>
      <c r="N239" s="23" t="n"/>
      <c r="O239" s="23" t="n"/>
      <c r="P239" s="27">
        <f>IF($A239="","",IFERROR(INDEX('Settings'!$F$5:$F$21,MATCH($F239,'Settings'!$E$5:$E$21,0)),"Other"))</f>
        <v/>
      </c>
      <c r="Q239" s="44">
        <f>IF($A239="","",IF(COUNT($I239,$J239,$K239)&lt;3,"",IFERROR(AVERAGE($I239,$J239,$K239),"")))</f>
        <v/>
      </c>
      <c r="R239" s="44">
        <f>IF($A239="","",IF(COUNT($I239,$J239,$K239)&lt;3,"",IFERROR(MIN($I239,$J239,$K239),"")))</f>
        <v/>
      </c>
      <c r="S239" s="44">
        <f>IF($A239="","",IF(COUNT($I239,$J239,$K239)&lt;3,"",IFERROR(MAX($I239,$J239,$K239)-MIN($I239,$J239,$K239),"")))</f>
        <v/>
      </c>
      <c r="T239" s="44">
        <f>IF($A239="","",IFERROR(INDEX('Tire Inventory'!$I$5:$I$1004,MATCH($E239,'Tire Inventory'!$A$5:$A$1004,0)),""))</f>
        <v/>
      </c>
      <c r="U239" s="44">
        <f>IF($A239="","",IF(OR($L239="",$T239=""),"",IFERROR($L239-$T239,"")))</f>
        <v/>
      </c>
      <c r="V239" s="27">
        <f>IF($A239="","",IF($R239="","No Data",IF($R239&lt;='Settings'!$B$6,"Critical",IF($R239&lt;='Settings'!$B$5,"Low","OK"))))</f>
        <v/>
      </c>
      <c r="W239" s="27">
        <f>IF($A239="","",IF($S239="","No Data",IF($S239&gt;='Settings'!$B$7,"Uneven","OK")))</f>
        <v/>
      </c>
      <c r="X239" s="27">
        <f>IF($A239="","",IF(OR($L239="",$T239=""),"No Data",IF($L239&lt;$T239-'Settings'!$B$8,"Low",IF($L239&gt;$T239+'Settings'!$B$8,"High","OK"))))</f>
        <v/>
      </c>
      <c r="Y239" s="27">
        <f>IF(COUNTA($A239:$O239)=0,"",IF(OR($A239="",$B239="",$C239="",$D239="",$E239="",$F239="",$I239="",$J239="",$K239=""),"Missing Required Input",IF(COUNTIF($A$5:$A$1004,$A239)&gt;1,"Duplicate Inspection ID",IF(COUNTIF('Tire Inventory'!$A$5:$A$1004,$E239)=0,"Unknown Tire ID",IF(OR($I239&lt;0,$I239&gt;32,$J239&lt;0,$J239&gt;32,$K239&lt;0,$K239&gt;32),"Check Tread Reading",IF(OR($D239&lt;0,$D239&gt;2000000),"Check Odometer",IF(AND($L239&lt;&gt;"",OR($L239&lt;0,$L239&gt;150)),"Check PSI","OK"))))))</f>
        <v/>
      </c>
    </row>
    <row r="240">
      <c r="A240" s="23" t="n"/>
      <c r="B240" s="42" t="n"/>
      <c r="C240" s="23" t="n"/>
      <c r="D240" s="25" t="n"/>
      <c r="E240" s="23" t="n"/>
      <c r="F240" s="23" t="n"/>
      <c r="G240" s="23" t="n"/>
      <c r="H240" s="23" t="n"/>
      <c r="I240" s="43" t="n"/>
      <c r="J240" s="43" t="n"/>
      <c r="K240" s="43" t="n"/>
      <c r="L240" s="43" t="n"/>
      <c r="M240" s="23" t="n"/>
      <c r="N240" s="23" t="n"/>
      <c r="O240" s="23" t="n"/>
      <c r="P240" s="27">
        <f>IF($A240="","",IFERROR(INDEX('Settings'!$F$5:$F$21,MATCH($F240,'Settings'!$E$5:$E$21,0)),"Other"))</f>
        <v/>
      </c>
      <c r="Q240" s="44">
        <f>IF($A240="","",IF(COUNT($I240,$J240,$K240)&lt;3,"",IFERROR(AVERAGE($I240,$J240,$K240),"")))</f>
        <v/>
      </c>
      <c r="R240" s="44">
        <f>IF($A240="","",IF(COUNT($I240,$J240,$K240)&lt;3,"",IFERROR(MIN($I240,$J240,$K240),"")))</f>
        <v/>
      </c>
      <c r="S240" s="44">
        <f>IF($A240="","",IF(COUNT($I240,$J240,$K240)&lt;3,"",IFERROR(MAX($I240,$J240,$K240)-MIN($I240,$J240,$K240),"")))</f>
        <v/>
      </c>
      <c r="T240" s="44">
        <f>IF($A240="","",IFERROR(INDEX('Tire Inventory'!$I$5:$I$1004,MATCH($E240,'Tire Inventory'!$A$5:$A$1004,0)),""))</f>
        <v/>
      </c>
      <c r="U240" s="44">
        <f>IF($A240="","",IF(OR($L240="",$T240=""),"",IFERROR($L240-$T240,"")))</f>
        <v/>
      </c>
      <c r="V240" s="27">
        <f>IF($A240="","",IF($R240="","No Data",IF($R240&lt;='Settings'!$B$6,"Critical",IF($R240&lt;='Settings'!$B$5,"Low","OK"))))</f>
        <v/>
      </c>
      <c r="W240" s="27">
        <f>IF($A240="","",IF($S240="","No Data",IF($S240&gt;='Settings'!$B$7,"Uneven","OK")))</f>
        <v/>
      </c>
      <c r="X240" s="27">
        <f>IF($A240="","",IF(OR($L240="",$T240=""),"No Data",IF($L240&lt;$T240-'Settings'!$B$8,"Low",IF($L240&gt;$T240+'Settings'!$B$8,"High","OK"))))</f>
        <v/>
      </c>
      <c r="Y240" s="27">
        <f>IF(COUNTA($A240:$O240)=0,"",IF(OR($A240="",$B240="",$C240="",$D240="",$E240="",$F240="",$I240="",$J240="",$K240=""),"Missing Required Input",IF(COUNTIF($A$5:$A$1004,$A240)&gt;1,"Duplicate Inspection ID",IF(COUNTIF('Tire Inventory'!$A$5:$A$1004,$E240)=0,"Unknown Tire ID",IF(OR($I240&lt;0,$I240&gt;32,$J240&lt;0,$J240&gt;32,$K240&lt;0,$K240&gt;32),"Check Tread Reading",IF(OR($D240&lt;0,$D240&gt;2000000),"Check Odometer",IF(AND($L240&lt;&gt;"",OR($L240&lt;0,$L240&gt;150)),"Check PSI","OK"))))))</f>
        <v/>
      </c>
    </row>
    <row r="241">
      <c r="A241" s="23" t="n"/>
      <c r="B241" s="42" t="n"/>
      <c r="C241" s="23" t="n"/>
      <c r="D241" s="25" t="n"/>
      <c r="E241" s="23" t="n"/>
      <c r="F241" s="23" t="n"/>
      <c r="G241" s="23" t="n"/>
      <c r="H241" s="23" t="n"/>
      <c r="I241" s="43" t="n"/>
      <c r="J241" s="43" t="n"/>
      <c r="K241" s="43" t="n"/>
      <c r="L241" s="43" t="n"/>
      <c r="M241" s="23" t="n"/>
      <c r="N241" s="23" t="n"/>
      <c r="O241" s="23" t="n"/>
      <c r="P241" s="27">
        <f>IF($A241="","",IFERROR(INDEX('Settings'!$F$5:$F$21,MATCH($F241,'Settings'!$E$5:$E$21,0)),"Other"))</f>
        <v/>
      </c>
      <c r="Q241" s="44">
        <f>IF($A241="","",IF(COUNT($I241,$J241,$K241)&lt;3,"",IFERROR(AVERAGE($I241,$J241,$K241),"")))</f>
        <v/>
      </c>
      <c r="R241" s="44">
        <f>IF($A241="","",IF(COUNT($I241,$J241,$K241)&lt;3,"",IFERROR(MIN($I241,$J241,$K241),"")))</f>
        <v/>
      </c>
      <c r="S241" s="44">
        <f>IF($A241="","",IF(COUNT($I241,$J241,$K241)&lt;3,"",IFERROR(MAX($I241,$J241,$K241)-MIN($I241,$J241,$K241),"")))</f>
        <v/>
      </c>
      <c r="T241" s="44">
        <f>IF($A241="","",IFERROR(INDEX('Tire Inventory'!$I$5:$I$1004,MATCH($E241,'Tire Inventory'!$A$5:$A$1004,0)),""))</f>
        <v/>
      </c>
      <c r="U241" s="44">
        <f>IF($A241="","",IF(OR($L241="",$T241=""),"",IFERROR($L241-$T241,"")))</f>
        <v/>
      </c>
      <c r="V241" s="27">
        <f>IF($A241="","",IF($R241="","No Data",IF($R241&lt;='Settings'!$B$6,"Critical",IF($R241&lt;='Settings'!$B$5,"Low","OK"))))</f>
        <v/>
      </c>
      <c r="W241" s="27">
        <f>IF($A241="","",IF($S241="","No Data",IF($S241&gt;='Settings'!$B$7,"Uneven","OK")))</f>
        <v/>
      </c>
      <c r="X241" s="27">
        <f>IF($A241="","",IF(OR($L241="",$T241=""),"No Data",IF($L241&lt;$T241-'Settings'!$B$8,"Low",IF($L241&gt;$T241+'Settings'!$B$8,"High","OK"))))</f>
        <v/>
      </c>
      <c r="Y241" s="27">
        <f>IF(COUNTA($A241:$O241)=0,"",IF(OR($A241="",$B241="",$C241="",$D241="",$E241="",$F241="",$I241="",$J241="",$K241=""),"Missing Required Input",IF(COUNTIF($A$5:$A$1004,$A241)&gt;1,"Duplicate Inspection ID",IF(COUNTIF('Tire Inventory'!$A$5:$A$1004,$E241)=0,"Unknown Tire ID",IF(OR($I241&lt;0,$I241&gt;32,$J241&lt;0,$J241&gt;32,$K241&lt;0,$K241&gt;32),"Check Tread Reading",IF(OR($D241&lt;0,$D241&gt;2000000),"Check Odometer",IF(AND($L241&lt;&gt;"",OR($L241&lt;0,$L241&gt;150)),"Check PSI","OK"))))))</f>
        <v/>
      </c>
    </row>
    <row r="242">
      <c r="A242" s="23" t="n"/>
      <c r="B242" s="42" t="n"/>
      <c r="C242" s="23" t="n"/>
      <c r="D242" s="25" t="n"/>
      <c r="E242" s="23" t="n"/>
      <c r="F242" s="23" t="n"/>
      <c r="G242" s="23" t="n"/>
      <c r="H242" s="23" t="n"/>
      <c r="I242" s="43" t="n"/>
      <c r="J242" s="43" t="n"/>
      <c r="K242" s="43" t="n"/>
      <c r="L242" s="43" t="n"/>
      <c r="M242" s="23" t="n"/>
      <c r="N242" s="23" t="n"/>
      <c r="O242" s="23" t="n"/>
      <c r="P242" s="27">
        <f>IF($A242="","",IFERROR(INDEX('Settings'!$F$5:$F$21,MATCH($F242,'Settings'!$E$5:$E$21,0)),"Other"))</f>
        <v/>
      </c>
      <c r="Q242" s="44">
        <f>IF($A242="","",IF(COUNT($I242,$J242,$K242)&lt;3,"",IFERROR(AVERAGE($I242,$J242,$K242),"")))</f>
        <v/>
      </c>
      <c r="R242" s="44">
        <f>IF($A242="","",IF(COUNT($I242,$J242,$K242)&lt;3,"",IFERROR(MIN($I242,$J242,$K242),"")))</f>
        <v/>
      </c>
      <c r="S242" s="44">
        <f>IF($A242="","",IF(COUNT($I242,$J242,$K242)&lt;3,"",IFERROR(MAX($I242,$J242,$K242)-MIN($I242,$J242,$K242),"")))</f>
        <v/>
      </c>
      <c r="T242" s="44">
        <f>IF($A242="","",IFERROR(INDEX('Tire Inventory'!$I$5:$I$1004,MATCH($E242,'Tire Inventory'!$A$5:$A$1004,0)),""))</f>
        <v/>
      </c>
      <c r="U242" s="44">
        <f>IF($A242="","",IF(OR($L242="",$T242=""),"",IFERROR($L242-$T242,"")))</f>
        <v/>
      </c>
      <c r="V242" s="27">
        <f>IF($A242="","",IF($R242="","No Data",IF($R242&lt;='Settings'!$B$6,"Critical",IF($R242&lt;='Settings'!$B$5,"Low","OK"))))</f>
        <v/>
      </c>
      <c r="W242" s="27">
        <f>IF($A242="","",IF($S242="","No Data",IF($S242&gt;='Settings'!$B$7,"Uneven","OK")))</f>
        <v/>
      </c>
      <c r="X242" s="27">
        <f>IF($A242="","",IF(OR($L242="",$T242=""),"No Data",IF($L242&lt;$T242-'Settings'!$B$8,"Low",IF($L242&gt;$T242+'Settings'!$B$8,"High","OK"))))</f>
        <v/>
      </c>
      <c r="Y242" s="27">
        <f>IF(COUNTA($A242:$O242)=0,"",IF(OR($A242="",$B242="",$C242="",$D242="",$E242="",$F242="",$I242="",$J242="",$K242=""),"Missing Required Input",IF(COUNTIF($A$5:$A$1004,$A242)&gt;1,"Duplicate Inspection ID",IF(COUNTIF('Tire Inventory'!$A$5:$A$1004,$E242)=0,"Unknown Tire ID",IF(OR($I242&lt;0,$I242&gt;32,$J242&lt;0,$J242&gt;32,$K242&lt;0,$K242&gt;32),"Check Tread Reading",IF(OR($D242&lt;0,$D242&gt;2000000),"Check Odometer",IF(AND($L242&lt;&gt;"",OR($L242&lt;0,$L242&gt;150)),"Check PSI","OK"))))))</f>
        <v/>
      </c>
    </row>
    <row r="243">
      <c r="A243" s="23" t="n"/>
      <c r="B243" s="42" t="n"/>
      <c r="C243" s="23" t="n"/>
      <c r="D243" s="25" t="n"/>
      <c r="E243" s="23" t="n"/>
      <c r="F243" s="23" t="n"/>
      <c r="G243" s="23" t="n"/>
      <c r="H243" s="23" t="n"/>
      <c r="I243" s="43" t="n"/>
      <c r="J243" s="43" t="n"/>
      <c r="K243" s="43" t="n"/>
      <c r="L243" s="43" t="n"/>
      <c r="M243" s="23" t="n"/>
      <c r="N243" s="23" t="n"/>
      <c r="O243" s="23" t="n"/>
      <c r="P243" s="27">
        <f>IF($A243="","",IFERROR(INDEX('Settings'!$F$5:$F$21,MATCH($F243,'Settings'!$E$5:$E$21,0)),"Other"))</f>
        <v/>
      </c>
      <c r="Q243" s="44">
        <f>IF($A243="","",IF(COUNT($I243,$J243,$K243)&lt;3,"",IFERROR(AVERAGE($I243,$J243,$K243),"")))</f>
        <v/>
      </c>
      <c r="R243" s="44">
        <f>IF($A243="","",IF(COUNT($I243,$J243,$K243)&lt;3,"",IFERROR(MIN($I243,$J243,$K243),"")))</f>
        <v/>
      </c>
      <c r="S243" s="44">
        <f>IF($A243="","",IF(COUNT($I243,$J243,$K243)&lt;3,"",IFERROR(MAX($I243,$J243,$K243)-MIN($I243,$J243,$K243),"")))</f>
        <v/>
      </c>
      <c r="T243" s="44">
        <f>IF($A243="","",IFERROR(INDEX('Tire Inventory'!$I$5:$I$1004,MATCH($E243,'Tire Inventory'!$A$5:$A$1004,0)),""))</f>
        <v/>
      </c>
      <c r="U243" s="44">
        <f>IF($A243="","",IF(OR($L243="",$T243=""),"",IFERROR($L243-$T243,"")))</f>
        <v/>
      </c>
      <c r="V243" s="27">
        <f>IF($A243="","",IF($R243="","No Data",IF($R243&lt;='Settings'!$B$6,"Critical",IF($R243&lt;='Settings'!$B$5,"Low","OK"))))</f>
        <v/>
      </c>
      <c r="W243" s="27">
        <f>IF($A243="","",IF($S243="","No Data",IF($S243&gt;='Settings'!$B$7,"Uneven","OK")))</f>
        <v/>
      </c>
      <c r="X243" s="27">
        <f>IF($A243="","",IF(OR($L243="",$T243=""),"No Data",IF($L243&lt;$T243-'Settings'!$B$8,"Low",IF($L243&gt;$T243+'Settings'!$B$8,"High","OK"))))</f>
        <v/>
      </c>
      <c r="Y243" s="27">
        <f>IF(COUNTA($A243:$O243)=0,"",IF(OR($A243="",$B243="",$C243="",$D243="",$E243="",$F243="",$I243="",$J243="",$K243=""),"Missing Required Input",IF(COUNTIF($A$5:$A$1004,$A243)&gt;1,"Duplicate Inspection ID",IF(COUNTIF('Tire Inventory'!$A$5:$A$1004,$E243)=0,"Unknown Tire ID",IF(OR($I243&lt;0,$I243&gt;32,$J243&lt;0,$J243&gt;32,$K243&lt;0,$K243&gt;32),"Check Tread Reading",IF(OR($D243&lt;0,$D243&gt;2000000),"Check Odometer",IF(AND($L243&lt;&gt;"",OR($L243&lt;0,$L243&gt;150)),"Check PSI","OK"))))))</f>
        <v/>
      </c>
    </row>
    <row r="244">
      <c r="A244" s="23" t="n"/>
      <c r="B244" s="42" t="n"/>
      <c r="C244" s="23" t="n"/>
      <c r="D244" s="25" t="n"/>
      <c r="E244" s="23" t="n"/>
      <c r="F244" s="23" t="n"/>
      <c r="G244" s="23" t="n"/>
      <c r="H244" s="23" t="n"/>
      <c r="I244" s="43" t="n"/>
      <c r="J244" s="43" t="n"/>
      <c r="K244" s="43" t="n"/>
      <c r="L244" s="43" t="n"/>
      <c r="M244" s="23" t="n"/>
      <c r="N244" s="23" t="n"/>
      <c r="O244" s="23" t="n"/>
      <c r="P244" s="27">
        <f>IF($A244="","",IFERROR(INDEX('Settings'!$F$5:$F$21,MATCH($F244,'Settings'!$E$5:$E$21,0)),"Other"))</f>
        <v/>
      </c>
      <c r="Q244" s="44">
        <f>IF($A244="","",IF(COUNT($I244,$J244,$K244)&lt;3,"",IFERROR(AVERAGE($I244,$J244,$K244),"")))</f>
        <v/>
      </c>
      <c r="R244" s="44">
        <f>IF($A244="","",IF(COUNT($I244,$J244,$K244)&lt;3,"",IFERROR(MIN($I244,$J244,$K244),"")))</f>
        <v/>
      </c>
      <c r="S244" s="44">
        <f>IF($A244="","",IF(COUNT($I244,$J244,$K244)&lt;3,"",IFERROR(MAX($I244,$J244,$K244)-MIN($I244,$J244,$K244),"")))</f>
        <v/>
      </c>
      <c r="T244" s="44">
        <f>IF($A244="","",IFERROR(INDEX('Tire Inventory'!$I$5:$I$1004,MATCH($E244,'Tire Inventory'!$A$5:$A$1004,0)),""))</f>
        <v/>
      </c>
      <c r="U244" s="44">
        <f>IF($A244="","",IF(OR($L244="",$T244=""),"",IFERROR($L244-$T244,"")))</f>
        <v/>
      </c>
      <c r="V244" s="27">
        <f>IF($A244="","",IF($R244="","No Data",IF($R244&lt;='Settings'!$B$6,"Critical",IF($R244&lt;='Settings'!$B$5,"Low","OK"))))</f>
        <v/>
      </c>
      <c r="W244" s="27">
        <f>IF($A244="","",IF($S244="","No Data",IF($S244&gt;='Settings'!$B$7,"Uneven","OK")))</f>
        <v/>
      </c>
      <c r="X244" s="27">
        <f>IF($A244="","",IF(OR($L244="",$T244=""),"No Data",IF($L244&lt;$T244-'Settings'!$B$8,"Low",IF($L244&gt;$T244+'Settings'!$B$8,"High","OK"))))</f>
        <v/>
      </c>
      <c r="Y244" s="27">
        <f>IF(COUNTA($A244:$O244)=0,"",IF(OR($A244="",$B244="",$C244="",$D244="",$E244="",$F244="",$I244="",$J244="",$K244=""),"Missing Required Input",IF(COUNTIF($A$5:$A$1004,$A244)&gt;1,"Duplicate Inspection ID",IF(COUNTIF('Tire Inventory'!$A$5:$A$1004,$E244)=0,"Unknown Tire ID",IF(OR($I244&lt;0,$I244&gt;32,$J244&lt;0,$J244&gt;32,$K244&lt;0,$K244&gt;32),"Check Tread Reading",IF(OR($D244&lt;0,$D244&gt;2000000),"Check Odometer",IF(AND($L244&lt;&gt;"",OR($L244&lt;0,$L244&gt;150)),"Check PSI","OK"))))))</f>
        <v/>
      </c>
    </row>
    <row r="245">
      <c r="A245" s="23" t="n"/>
      <c r="B245" s="42" t="n"/>
      <c r="C245" s="23" t="n"/>
      <c r="D245" s="25" t="n"/>
      <c r="E245" s="23" t="n"/>
      <c r="F245" s="23" t="n"/>
      <c r="G245" s="23" t="n"/>
      <c r="H245" s="23" t="n"/>
      <c r="I245" s="43" t="n"/>
      <c r="J245" s="43" t="n"/>
      <c r="K245" s="43" t="n"/>
      <c r="L245" s="43" t="n"/>
      <c r="M245" s="23" t="n"/>
      <c r="N245" s="23" t="n"/>
      <c r="O245" s="23" t="n"/>
      <c r="P245" s="27">
        <f>IF($A245="","",IFERROR(INDEX('Settings'!$F$5:$F$21,MATCH($F245,'Settings'!$E$5:$E$21,0)),"Other"))</f>
        <v/>
      </c>
      <c r="Q245" s="44">
        <f>IF($A245="","",IF(COUNT($I245,$J245,$K245)&lt;3,"",IFERROR(AVERAGE($I245,$J245,$K245),"")))</f>
        <v/>
      </c>
      <c r="R245" s="44">
        <f>IF($A245="","",IF(COUNT($I245,$J245,$K245)&lt;3,"",IFERROR(MIN($I245,$J245,$K245),"")))</f>
        <v/>
      </c>
      <c r="S245" s="44">
        <f>IF($A245="","",IF(COUNT($I245,$J245,$K245)&lt;3,"",IFERROR(MAX($I245,$J245,$K245)-MIN($I245,$J245,$K245),"")))</f>
        <v/>
      </c>
      <c r="T245" s="44">
        <f>IF($A245="","",IFERROR(INDEX('Tire Inventory'!$I$5:$I$1004,MATCH($E245,'Tire Inventory'!$A$5:$A$1004,0)),""))</f>
        <v/>
      </c>
      <c r="U245" s="44">
        <f>IF($A245="","",IF(OR($L245="",$T245=""),"",IFERROR($L245-$T245,"")))</f>
        <v/>
      </c>
      <c r="V245" s="27">
        <f>IF($A245="","",IF($R245="","No Data",IF($R245&lt;='Settings'!$B$6,"Critical",IF($R245&lt;='Settings'!$B$5,"Low","OK"))))</f>
        <v/>
      </c>
      <c r="W245" s="27">
        <f>IF($A245="","",IF($S245="","No Data",IF($S245&gt;='Settings'!$B$7,"Uneven","OK")))</f>
        <v/>
      </c>
      <c r="X245" s="27">
        <f>IF($A245="","",IF(OR($L245="",$T245=""),"No Data",IF($L245&lt;$T245-'Settings'!$B$8,"Low",IF($L245&gt;$T245+'Settings'!$B$8,"High","OK"))))</f>
        <v/>
      </c>
      <c r="Y245" s="27">
        <f>IF(COUNTA($A245:$O245)=0,"",IF(OR($A245="",$B245="",$C245="",$D245="",$E245="",$F245="",$I245="",$J245="",$K245=""),"Missing Required Input",IF(COUNTIF($A$5:$A$1004,$A245)&gt;1,"Duplicate Inspection ID",IF(COUNTIF('Tire Inventory'!$A$5:$A$1004,$E245)=0,"Unknown Tire ID",IF(OR($I245&lt;0,$I245&gt;32,$J245&lt;0,$J245&gt;32,$K245&lt;0,$K245&gt;32),"Check Tread Reading",IF(OR($D245&lt;0,$D245&gt;2000000),"Check Odometer",IF(AND($L245&lt;&gt;"",OR($L245&lt;0,$L245&gt;150)),"Check PSI","OK"))))))</f>
        <v/>
      </c>
    </row>
    <row r="246">
      <c r="A246" s="23" t="n"/>
      <c r="B246" s="42" t="n"/>
      <c r="C246" s="23" t="n"/>
      <c r="D246" s="25" t="n"/>
      <c r="E246" s="23" t="n"/>
      <c r="F246" s="23" t="n"/>
      <c r="G246" s="23" t="n"/>
      <c r="H246" s="23" t="n"/>
      <c r="I246" s="43" t="n"/>
      <c r="J246" s="43" t="n"/>
      <c r="K246" s="43" t="n"/>
      <c r="L246" s="43" t="n"/>
      <c r="M246" s="23" t="n"/>
      <c r="N246" s="23" t="n"/>
      <c r="O246" s="23" t="n"/>
      <c r="P246" s="27">
        <f>IF($A246="","",IFERROR(INDEX('Settings'!$F$5:$F$21,MATCH($F246,'Settings'!$E$5:$E$21,0)),"Other"))</f>
        <v/>
      </c>
      <c r="Q246" s="44">
        <f>IF($A246="","",IF(COUNT($I246,$J246,$K246)&lt;3,"",IFERROR(AVERAGE($I246,$J246,$K246),"")))</f>
        <v/>
      </c>
      <c r="R246" s="44">
        <f>IF($A246="","",IF(COUNT($I246,$J246,$K246)&lt;3,"",IFERROR(MIN($I246,$J246,$K246),"")))</f>
        <v/>
      </c>
      <c r="S246" s="44">
        <f>IF($A246="","",IF(COUNT($I246,$J246,$K246)&lt;3,"",IFERROR(MAX($I246,$J246,$K246)-MIN($I246,$J246,$K246),"")))</f>
        <v/>
      </c>
      <c r="T246" s="44">
        <f>IF($A246="","",IFERROR(INDEX('Tire Inventory'!$I$5:$I$1004,MATCH($E246,'Tire Inventory'!$A$5:$A$1004,0)),""))</f>
        <v/>
      </c>
      <c r="U246" s="44">
        <f>IF($A246="","",IF(OR($L246="",$T246=""),"",IFERROR($L246-$T246,"")))</f>
        <v/>
      </c>
      <c r="V246" s="27">
        <f>IF($A246="","",IF($R246="","No Data",IF($R246&lt;='Settings'!$B$6,"Critical",IF($R246&lt;='Settings'!$B$5,"Low","OK"))))</f>
        <v/>
      </c>
      <c r="W246" s="27">
        <f>IF($A246="","",IF($S246="","No Data",IF($S246&gt;='Settings'!$B$7,"Uneven","OK")))</f>
        <v/>
      </c>
      <c r="X246" s="27">
        <f>IF($A246="","",IF(OR($L246="",$T246=""),"No Data",IF($L246&lt;$T246-'Settings'!$B$8,"Low",IF($L246&gt;$T246+'Settings'!$B$8,"High","OK"))))</f>
        <v/>
      </c>
      <c r="Y246" s="27">
        <f>IF(COUNTA($A246:$O246)=0,"",IF(OR($A246="",$B246="",$C246="",$D246="",$E246="",$F246="",$I246="",$J246="",$K246=""),"Missing Required Input",IF(COUNTIF($A$5:$A$1004,$A246)&gt;1,"Duplicate Inspection ID",IF(COUNTIF('Tire Inventory'!$A$5:$A$1004,$E246)=0,"Unknown Tire ID",IF(OR($I246&lt;0,$I246&gt;32,$J246&lt;0,$J246&gt;32,$K246&lt;0,$K246&gt;32),"Check Tread Reading",IF(OR($D246&lt;0,$D246&gt;2000000),"Check Odometer",IF(AND($L246&lt;&gt;"",OR($L246&lt;0,$L246&gt;150)),"Check PSI","OK"))))))</f>
        <v/>
      </c>
    </row>
    <row r="247">
      <c r="A247" s="23" t="n"/>
      <c r="B247" s="42" t="n"/>
      <c r="C247" s="23" t="n"/>
      <c r="D247" s="25" t="n"/>
      <c r="E247" s="23" t="n"/>
      <c r="F247" s="23" t="n"/>
      <c r="G247" s="23" t="n"/>
      <c r="H247" s="23" t="n"/>
      <c r="I247" s="43" t="n"/>
      <c r="J247" s="43" t="n"/>
      <c r="K247" s="43" t="n"/>
      <c r="L247" s="43" t="n"/>
      <c r="M247" s="23" t="n"/>
      <c r="N247" s="23" t="n"/>
      <c r="O247" s="23" t="n"/>
      <c r="P247" s="27">
        <f>IF($A247="","",IFERROR(INDEX('Settings'!$F$5:$F$21,MATCH($F247,'Settings'!$E$5:$E$21,0)),"Other"))</f>
        <v/>
      </c>
      <c r="Q247" s="44">
        <f>IF($A247="","",IF(COUNT($I247,$J247,$K247)&lt;3,"",IFERROR(AVERAGE($I247,$J247,$K247),"")))</f>
        <v/>
      </c>
      <c r="R247" s="44">
        <f>IF($A247="","",IF(COUNT($I247,$J247,$K247)&lt;3,"",IFERROR(MIN($I247,$J247,$K247),"")))</f>
        <v/>
      </c>
      <c r="S247" s="44">
        <f>IF($A247="","",IF(COUNT($I247,$J247,$K247)&lt;3,"",IFERROR(MAX($I247,$J247,$K247)-MIN($I247,$J247,$K247),"")))</f>
        <v/>
      </c>
      <c r="T247" s="44">
        <f>IF($A247="","",IFERROR(INDEX('Tire Inventory'!$I$5:$I$1004,MATCH($E247,'Tire Inventory'!$A$5:$A$1004,0)),""))</f>
        <v/>
      </c>
      <c r="U247" s="44">
        <f>IF($A247="","",IF(OR($L247="",$T247=""),"",IFERROR($L247-$T247,"")))</f>
        <v/>
      </c>
      <c r="V247" s="27">
        <f>IF($A247="","",IF($R247="","No Data",IF($R247&lt;='Settings'!$B$6,"Critical",IF($R247&lt;='Settings'!$B$5,"Low","OK"))))</f>
        <v/>
      </c>
      <c r="W247" s="27">
        <f>IF($A247="","",IF($S247="","No Data",IF($S247&gt;='Settings'!$B$7,"Uneven","OK")))</f>
        <v/>
      </c>
      <c r="X247" s="27">
        <f>IF($A247="","",IF(OR($L247="",$T247=""),"No Data",IF($L247&lt;$T247-'Settings'!$B$8,"Low",IF($L247&gt;$T247+'Settings'!$B$8,"High","OK"))))</f>
        <v/>
      </c>
      <c r="Y247" s="27">
        <f>IF(COUNTA($A247:$O247)=0,"",IF(OR($A247="",$B247="",$C247="",$D247="",$E247="",$F247="",$I247="",$J247="",$K247=""),"Missing Required Input",IF(COUNTIF($A$5:$A$1004,$A247)&gt;1,"Duplicate Inspection ID",IF(COUNTIF('Tire Inventory'!$A$5:$A$1004,$E247)=0,"Unknown Tire ID",IF(OR($I247&lt;0,$I247&gt;32,$J247&lt;0,$J247&gt;32,$K247&lt;0,$K247&gt;32),"Check Tread Reading",IF(OR($D247&lt;0,$D247&gt;2000000),"Check Odometer",IF(AND($L247&lt;&gt;"",OR($L247&lt;0,$L247&gt;150)),"Check PSI","OK"))))))</f>
        <v/>
      </c>
    </row>
    <row r="248">
      <c r="A248" s="23" t="n"/>
      <c r="B248" s="42" t="n"/>
      <c r="C248" s="23" t="n"/>
      <c r="D248" s="25" t="n"/>
      <c r="E248" s="23" t="n"/>
      <c r="F248" s="23" t="n"/>
      <c r="G248" s="23" t="n"/>
      <c r="H248" s="23" t="n"/>
      <c r="I248" s="43" t="n"/>
      <c r="J248" s="43" t="n"/>
      <c r="K248" s="43" t="n"/>
      <c r="L248" s="43" t="n"/>
      <c r="M248" s="23" t="n"/>
      <c r="N248" s="23" t="n"/>
      <c r="O248" s="23" t="n"/>
      <c r="P248" s="27">
        <f>IF($A248="","",IFERROR(INDEX('Settings'!$F$5:$F$21,MATCH($F248,'Settings'!$E$5:$E$21,0)),"Other"))</f>
        <v/>
      </c>
      <c r="Q248" s="44">
        <f>IF($A248="","",IF(COUNT($I248,$J248,$K248)&lt;3,"",IFERROR(AVERAGE($I248,$J248,$K248),"")))</f>
        <v/>
      </c>
      <c r="R248" s="44">
        <f>IF($A248="","",IF(COUNT($I248,$J248,$K248)&lt;3,"",IFERROR(MIN($I248,$J248,$K248),"")))</f>
        <v/>
      </c>
      <c r="S248" s="44">
        <f>IF($A248="","",IF(COUNT($I248,$J248,$K248)&lt;3,"",IFERROR(MAX($I248,$J248,$K248)-MIN($I248,$J248,$K248),"")))</f>
        <v/>
      </c>
      <c r="T248" s="44">
        <f>IF($A248="","",IFERROR(INDEX('Tire Inventory'!$I$5:$I$1004,MATCH($E248,'Tire Inventory'!$A$5:$A$1004,0)),""))</f>
        <v/>
      </c>
      <c r="U248" s="44">
        <f>IF($A248="","",IF(OR($L248="",$T248=""),"",IFERROR($L248-$T248,"")))</f>
        <v/>
      </c>
      <c r="V248" s="27">
        <f>IF($A248="","",IF($R248="","No Data",IF($R248&lt;='Settings'!$B$6,"Critical",IF($R248&lt;='Settings'!$B$5,"Low","OK"))))</f>
        <v/>
      </c>
      <c r="W248" s="27">
        <f>IF($A248="","",IF($S248="","No Data",IF($S248&gt;='Settings'!$B$7,"Uneven","OK")))</f>
        <v/>
      </c>
      <c r="X248" s="27">
        <f>IF($A248="","",IF(OR($L248="",$T248=""),"No Data",IF($L248&lt;$T248-'Settings'!$B$8,"Low",IF($L248&gt;$T248+'Settings'!$B$8,"High","OK"))))</f>
        <v/>
      </c>
      <c r="Y248" s="27">
        <f>IF(COUNTA($A248:$O248)=0,"",IF(OR($A248="",$B248="",$C248="",$D248="",$E248="",$F248="",$I248="",$J248="",$K248=""),"Missing Required Input",IF(COUNTIF($A$5:$A$1004,$A248)&gt;1,"Duplicate Inspection ID",IF(COUNTIF('Tire Inventory'!$A$5:$A$1004,$E248)=0,"Unknown Tire ID",IF(OR($I248&lt;0,$I248&gt;32,$J248&lt;0,$J248&gt;32,$K248&lt;0,$K248&gt;32),"Check Tread Reading",IF(OR($D248&lt;0,$D248&gt;2000000),"Check Odometer",IF(AND($L248&lt;&gt;"",OR($L248&lt;0,$L248&gt;150)),"Check PSI","OK"))))))</f>
        <v/>
      </c>
    </row>
    <row r="249">
      <c r="A249" s="23" t="n"/>
      <c r="B249" s="42" t="n"/>
      <c r="C249" s="23" t="n"/>
      <c r="D249" s="25" t="n"/>
      <c r="E249" s="23" t="n"/>
      <c r="F249" s="23" t="n"/>
      <c r="G249" s="23" t="n"/>
      <c r="H249" s="23" t="n"/>
      <c r="I249" s="43" t="n"/>
      <c r="J249" s="43" t="n"/>
      <c r="K249" s="43" t="n"/>
      <c r="L249" s="43" t="n"/>
      <c r="M249" s="23" t="n"/>
      <c r="N249" s="23" t="n"/>
      <c r="O249" s="23" t="n"/>
      <c r="P249" s="27">
        <f>IF($A249="","",IFERROR(INDEX('Settings'!$F$5:$F$21,MATCH($F249,'Settings'!$E$5:$E$21,0)),"Other"))</f>
        <v/>
      </c>
      <c r="Q249" s="44">
        <f>IF($A249="","",IF(COUNT($I249,$J249,$K249)&lt;3,"",IFERROR(AVERAGE($I249,$J249,$K249),"")))</f>
        <v/>
      </c>
      <c r="R249" s="44">
        <f>IF($A249="","",IF(COUNT($I249,$J249,$K249)&lt;3,"",IFERROR(MIN($I249,$J249,$K249),"")))</f>
        <v/>
      </c>
      <c r="S249" s="44">
        <f>IF($A249="","",IF(COUNT($I249,$J249,$K249)&lt;3,"",IFERROR(MAX($I249,$J249,$K249)-MIN($I249,$J249,$K249),"")))</f>
        <v/>
      </c>
      <c r="T249" s="44">
        <f>IF($A249="","",IFERROR(INDEX('Tire Inventory'!$I$5:$I$1004,MATCH($E249,'Tire Inventory'!$A$5:$A$1004,0)),""))</f>
        <v/>
      </c>
      <c r="U249" s="44">
        <f>IF($A249="","",IF(OR($L249="",$T249=""),"",IFERROR($L249-$T249,"")))</f>
        <v/>
      </c>
      <c r="V249" s="27">
        <f>IF($A249="","",IF($R249="","No Data",IF($R249&lt;='Settings'!$B$6,"Critical",IF($R249&lt;='Settings'!$B$5,"Low","OK"))))</f>
        <v/>
      </c>
      <c r="W249" s="27">
        <f>IF($A249="","",IF($S249="","No Data",IF($S249&gt;='Settings'!$B$7,"Uneven","OK")))</f>
        <v/>
      </c>
      <c r="X249" s="27">
        <f>IF($A249="","",IF(OR($L249="",$T249=""),"No Data",IF($L249&lt;$T249-'Settings'!$B$8,"Low",IF($L249&gt;$T249+'Settings'!$B$8,"High","OK"))))</f>
        <v/>
      </c>
      <c r="Y249" s="27">
        <f>IF(COUNTA($A249:$O249)=0,"",IF(OR($A249="",$B249="",$C249="",$D249="",$E249="",$F249="",$I249="",$J249="",$K249=""),"Missing Required Input",IF(COUNTIF($A$5:$A$1004,$A249)&gt;1,"Duplicate Inspection ID",IF(COUNTIF('Tire Inventory'!$A$5:$A$1004,$E249)=0,"Unknown Tire ID",IF(OR($I249&lt;0,$I249&gt;32,$J249&lt;0,$J249&gt;32,$K249&lt;0,$K249&gt;32),"Check Tread Reading",IF(OR($D249&lt;0,$D249&gt;2000000),"Check Odometer",IF(AND($L249&lt;&gt;"",OR($L249&lt;0,$L249&gt;150)),"Check PSI","OK"))))))</f>
        <v/>
      </c>
    </row>
    <row r="250">
      <c r="A250" s="23" t="n"/>
      <c r="B250" s="42" t="n"/>
      <c r="C250" s="23" t="n"/>
      <c r="D250" s="25" t="n"/>
      <c r="E250" s="23" t="n"/>
      <c r="F250" s="23" t="n"/>
      <c r="G250" s="23" t="n"/>
      <c r="H250" s="23" t="n"/>
      <c r="I250" s="43" t="n"/>
      <c r="J250" s="43" t="n"/>
      <c r="K250" s="43" t="n"/>
      <c r="L250" s="43" t="n"/>
      <c r="M250" s="23" t="n"/>
      <c r="N250" s="23" t="n"/>
      <c r="O250" s="23" t="n"/>
      <c r="P250" s="27">
        <f>IF($A250="","",IFERROR(INDEX('Settings'!$F$5:$F$21,MATCH($F250,'Settings'!$E$5:$E$21,0)),"Other"))</f>
        <v/>
      </c>
      <c r="Q250" s="44">
        <f>IF($A250="","",IF(COUNT($I250,$J250,$K250)&lt;3,"",IFERROR(AVERAGE($I250,$J250,$K250),"")))</f>
        <v/>
      </c>
      <c r="R250" s="44">
        <f>IF($A250="","",IF(COUNT($I250,$J250,$K250)&lt;3,"",IFERROR(MIN($I250,$J250,$K250),"")))</f>
        <v/>
      </c>
      <c r="S250" s="44">
        <f>IF($A250="","",IF(COUNT($I250,$J250,$K250)&lt;3,"",IFERROR(MAX($I250,$J250,$K250)-MIN($I250,$J250,$K250),"")))</f>
        <v/>
      </c>
      <c r="T250" s="44">
        <f>IF($A250="","",IFERROR(INDEX('Tire Inventory'!$I$5:$I$1004,MATCH($E250,'Tire Inventory'!$A$5:$A$1004,0)),""))</f>
        <v/>
      </c>
      <c r="U250" s="44">
        <f>IF($A250="","",IF(OR($L250="",$T250=""),"",IFERROR($L250-$T250,"")))</f>
        <v/>
      </c>
      <c r="V250" s="27">
        <f>IF($A250="","",IF($R250="","No Data",IF($R250&lt;='Settings'!$B$6,"Critical",IF($R250&lt;='Settings'!$B$5,"Low","OK"))))</f>
        <v/>
      </c>
      <c r="W250" s="27">
        <f>IF($A250="","",IF($S250="","No Data",IF($S250&gt;='Settings'!$B$7,"Uneven","OK")))</f>
        <v/>
      </c>
      <c r="X250" s="27">
        <f>IF($A250="","",IF(OR($L250="",$T250=""),"No Data",IF($L250&lt;$T250-'Settings'!$B$8,"Low",IF($L250&gt;$T250+'Settings'!$B$8,"High","OK"))))</f>
        <v/>
      </c>
      <c r="Y250" s="27">
        <f>IF(COUNTA($A250:$O250)=0,"",IF(OR($A250="",$B250="",$C250="",$D250="",$E250="",$F250="",$I250="",$J250="",$K250=""),"Missing Required Input",IF(COUNTIF($A$5:$A$1004,$A250)&gt;1,"Duplicate Inspection ID",IF(COUNTIF('Tire Inventory'!$A$5:$A$1004,$E250)=0,"Unknown Tire ID",IF(OR($I250&lt;0,$I250&gt;32,$J250&lt;0,$J250&gt;32,$K250&lt;0,$K250&gt;32),"Check Tread Reading",IF(OR($D250&lt;0,$D250&gt;2000000),"Check Odometer",IF(AND($L250&lt;&gt;"",OR($L250&lt;0,$L250&gt;150)),"Check PSI","OK"))))))</f>
        <v/>
      </c>
    </row>
    <row r="251">
      <c r="A251" s="23" t="n"/>
      <c r="B251" s="42" t="n"/>
      <c r="C251" s="23" t="n"/>
      <c r="D251" s="25" t="n"/>
      <c r="E251" s="23" t="n"/>
      <c r="F251" s="23" t="n"/>
      <c r="G251" s="23" t="n"/>
      <c r="H251" s="23" t="n"/>
      <c r="I251" s="43" t="n"/>
      <c r="J251" s="43" t="n"/>
      <c r="K251" s="43" t="n"/>
      <c r="L251" s="43" t="n"/>
      <c r="M251" s="23" t="n"/>
      <c r="N251" s="23" t="n"/>
      <c r="O251" s="23" t="n"/>
      <c r="P251" s="27">
        <f>IF($A251="","",IFERROR(INDEX('Settings'!$F$5:$F$21,MATCH($F251,'Settings'!$E$5:$E$21,0)),"Other"))</f>
        <v/>
      </c>
      <c r="Q251" s="44">
        <f>IF($A251="","",IF(COUNT($I251,$J251,$K251)&lt;3,"",IFERROR(AVERAGE($I251,$J251,$K251),"")))</f>
        <v/>
      </c>
      <c r="R251" s="44">
        <f>IF($A251="","",IF(COUNT($I251,$J251,$K251)&lt;3,"",IFERROR(MIN($I251,$J251,$K251),"")))</f>
        <v/>
      </c>
      <c r="S251" s="44">
        <f>IF($A251="","",IF(COUNT($I251,$J251,$K251)&lt;3,"",IFERROR(MAX($I251,$J251,$K251)-MIN($I251,$J251,$K251),"")))</f>
        <v/>
      </c>
      <c r="T251" s="44">
        <f>IF($A251="","",IFERROR(INDEX('Tire Inventory'!$I$5:$I$1004,MATCH($E251,'Tire Inventory'!$A$5:$A$1004,0)),""))</f>
        <v/>
      </c>
      <c r="U251" s="44">
        <f>IF($A251="","",IF(OR($L251="",$T251=""),"",IFERROR($L251-$T251,"")))</f>
        <v/>
      </c>
      <c r="V251" s="27">
        <f>IF($A251="","",IF($R251="","No Data",IF($R251&lt;='Settings'!$B$6,"Critical",IF($R251&lt;='Settings'!$B$5,"Low","OK"))))</f>
        <v/>
      </c>
      <c r="W251" s="27">
        <f>IF($A251="","",IF($S251="","No Data",IF($S251&gt;='Settings'!$B$7,"Uneven","OK")))</f>
        <v/>
      </c>
      <c r="X251" s="27">
        <f>IF($A251="","",IF(OR($L251="",$T251=""),"No Data",IF($L251&lt;$T251-'Settings'!$B$8,"Low",IF($L251&gt;$T251+'Settings'!$B$8,"High","OK"))))</f>
        <v/>
      </c>
      <c r="Y251" s="27">
        <f>IF(COUNTA($A251:$O251)=0,"",IF(OR($A251="",$B251="",$C251="",$D251="",$E251="",$F251="",$I251="",$J251="",$K251=""),"Missing Required Input",IF(COUNTIF($A$5:$A$1004,$A251)&gt;1,"Duplicate Inspection ID",IF(COUNTIF('Tire Inventory'!$A$5:$A$1004,$E251)=0,"Unknown Tire ID",IF(OR($I251&lt;0,$I251&gt;32,$J251&lt;0,$J251&gt;32,$K251&lt;0,$K251&gt;32),"Check Tread Reading",IF(OR($D251&lt;0,$D251&gt;2000000),"Check Odometer",IF(AND($L251&lt;&gt;"",OR($L251&lt;0,$L251&gt;150)),"Check PSI","OK"))))))</f>
        <v/>
      </c>
    </row>
    <row r="252">
      <c r="A252" s="23" t="n"/>
      <c r="B252" s="42" t="n"/>
      <c r="C252" s="23" t="n"/>
      <c r="D252" s="25" t="n"/>
      <c r="E252" s="23" t="n"/>
      <c r="F252" s="23" t="n"/>
      <c r="G252" s="23" t="n"/>
      <c r="H252" s="23" t="n"/>
      <c r="I252" s="43" t="n"/>
      <c r="J252" s="43" t="n"/>
      <c r="K252" s="43" t="n"/>
      <c r="L252" s="43" t="n"/>
      <c r="M252" s="23" t="n"/>
      <c r="N252" s="23" t="n"/>
      <c r="O252" s="23" t="n"/>
      <c r="P252" s="27">
        <f>IF($A252="","",IFERROR(INDEX('Settings'!$F$5:$F$21,MATCH($F252,'Settings'!$E$5:$E$21,0)),"Other"))</f>
        <v/>
      </c>
      <c r="Q252" s="44">
        <f>IF($A252="","",IF(COUNT($I252,$J252,$K252)&lt;3,"",IFERROR(AVERAGE($I252,$J252,$K252),"")))</f>
        <v/>
      </c>
      <c r="R252" s="44">
        <f>IF($A252="","",IF(COUNT($I252,$J252,$K252)&lt;3,"",IFERROR(MIN($I252,$J252,$K252),"")))</f>
        <v/>
      </c>
      <c r="S252" s="44">
        <f>IF($A252="","",IF(COUNT($I252,$J252,$K252)&lt;3,"",IFERROR(MAX($I252,$J252,$K252)-MIN($I252,$J252,$K252),"")))</f>
        <v/>
      </c>
      <c r="T252" s="44">
        <f>IF($A252="","",IFERROR(INDEX('Tire Inventory'!$I$5:$I$1004,MATCH($E252,'Tire Inventory'!$A$5:$A$1004,0)),""))</f>
        <v/>
      </c>
      <c r="U252" s="44">
        <f>IF($A252="","",IF(OR($L252="",$T252=""),"",IFERROR($L252-$T252,"")))</f>
        <v/>
      </c>
      <c r="V252" s="27">
        <f>IF($A252="","",IF($R252="","No Data",IF($R252&lt;='Settings'!$B$6,"Critical",IF($R252&lt;='Settings'!$B$5,"Low","OK"))))</f>
        <v/>
      </c>
      <c r="W252" s="27">
        <f>IF($A252="","",IF($S252="","No Data",IF($S252&gt;='Settings'!$B$7,"Uneven","OK")))</f>
        <v/>
      </c>
      <c r="X252" s="27">
        <f>IF($A252="","",IF(OR($L252="",$T252=""),"No Data",IF($L252&lt;$T252-'Settings'!$B$8,"Low",IF($L252&gt;$T252+'Settings'!$B$8,"High","OK"))))</f>
        <v/>
      </c>
      <c r="Y252" s="27">
        <f>IF(COUNTA($A252:$O252)=0,"",IF(OR($A252="",$B252="",$C252="",$D252="",$E252="",$F252="",$I252="",$J252="",$K252=""),"Missing Required Input",IF(COUNTIF($A$5:$A$1004,$A252)&gt;1,"Duplicate Inspection ID",IF(COUNTIF('Tire Inventory'!$A$5:$A$1004,$E252)=0,"Unknown Tire ID",IF(OR($I252&lt;0,$I252&gt;32,$J252&lt;0,$J252&gt;32,$K252&lt;0,$K252&gt;32),"Check Tread Reading",IF(OR($D252&lt;0,$D252&gt;2000000),"Check Odometer",IF(AND($L252&lt;&gt;"",OR($L252&lt;0,$L252&gt;150)),"Check PSI","OK"))))))</f>
        <v/>
      </c>
    </row>
    <row r="253">
      <c r="A253" s="23" t="n"/>
      <c r="B253" s="42" t="n"/>
      <c r="C253" s="23" t="n"/>
      <c r="D253" s="25" t="n"/>
      <c r="E253" s="23" t="n"/>
      <c r="F253" s="23" t="n"/>
      <c r="G253" s="23" t="n"/>
      <c r="H253" s="23" t="n"/>
      <c r="I253" s="43" t="n"/>
      <c r="J253" s="43" t="n"/>
      <c r="K253" s="43" t="n"/>
      <c r="L253" s="43" t="n"/>
      <c r="M253" s="23" t="n"/>
      <c r="N253" s="23" t="n"/>
      <c r="O253" s="23" t="n"/>
      <c r="P253" s="27">
        <f>IF($A253="","",IFERROR(INDEX('Settings'!$F$5:$F$21,MATCH($F253,'Settings'!$E$5:$E$21,0)),"Other"))</f>
        <v/>
      </c>
      <c r="Q253" s="44">
        <f>IF($A253="","",IF(COUNT($I253,$J253,$K253)&lt;3,"",IFERROR(AVERAGE($I253,$J253,$K253),"")))</f>
        <v/>
      </c>
      <c r="R253" s="44">
        <f>IF($A253="","",IF(COUNT($I253,$J253,$K253)&lt;3,"",IFERROR(MIN($I253,$J253,$K253),"")))</f>
        <v/>
      </c>
      <c r="S253" s="44">
        <f>IF($A253="","",IF(COUNT($I253,$J253,$K253)&lt;3,"",IFERROR(MAX($I253,$J253,$K253)-MIN($I253,$J253,$K253),"")))</f>
        <v/>
      </c>
      <c r="T253" s="44">
        <f>IF($A253="","",IFERROR(INDEX('Tire Inventory'!$I$5:$I$1004,MATCH($E253,'Tire Inventory'!$A$5:$A$1004,0)),""))</f>
        <v/>
      </c>
      <c r="U253" s="44">
        <f>IF($A253="","",IF(OR($L253="",$T253=""),"",IFERROR($L253-$T253,"")))</f>
        <v/>
      </c>
      <c r="V253" s="27">
        <f>IF($A253="","",IF($R253="","No Data",IF($R253&lt;='Settings'!$B$6,"Critical",IF($R253&lt;='Settings'!$B$5,"Low","OK"))))</f>
        <v/>
      </c>
      <c r="W253" s="27">
        <f>IF($A253="","",IF($S253="","No Data",IF($S253&gt;='Settings'!$B$7,"Uneven","OK")))</f>
        <v/>
      </c>
      <c r="X253" s="27">
        <f>IF($A253="","",IF(OR($L253="",$T253=""),"No Data",IF($L253&lt;$T253-'Settings'!$B$8,"Low",IF($L253&gt;$T253+'Settings'!$B$8,"High","OK"))))</f>
        <v/>
      </c>
      <c r="Y253" s="27">
        <f>IF(COUNTA($A253:$O253)=0,"",IF(OR($A253="",$B253="",$C253="",$D253="",$E253="",$F253="",$I253="",$J253="",$K253=""),"Missing Required Input",IF(COUNTIF($A$5:$A$1004,$A253)&gt;1,"Duplicate Inspection ID",IF(COUNTIF('Tire Inventory'!$A$5:$A$1004,$E253)=0,"Unknown Tire ID",IF(OR($I253&lt;0,$I253&gt;32,$J253&lt;0,$J253&gt;32,$K253&lt;0,$K253&gt;32),"Check Tread Reading",IF(OR($D253&lt;0,$D253&gt;2000000),"Check Odometer",IF(AND($L253&lt;&gt;"",OR($L253&lt;0,$L253&gt;150)),"Check PSI","OK"))))))</f>
        <v/>
      </c>
    </row>
    <row r="254">
      <c r="A254" s="23" t="n"/>
      <c r="B254" s="42" t="n"/>
      <c r="C254" s="23" t="n"/>
      <c r="D254" s="25" t="n"/>
      <c r="E254" s="23" t="n"/>
      <c r="F254" s="23" t="n"/>
      <c r="G254" s="23" t="n"/>
      <c r="H254" s="23" t="n"/>
      <c r="I254" s="43" t="n"/>
      <c r="J254" s="43" t="n"/>
      <c r="K254" s="43" t="n"/>
      <c r="L254" s="43" t="n"/>
      <c r="M254" s="23" t="n"/>
      <c r="N254" s="23" t="n"/>
      <c r="O254" s="23" t="n"/>
      <c r="P254" s="27">
        <f>IF($A254="","",IFERROR(INDEX('Settings'!$F$5:$F$21,MATCH($F254,'Settings'!$E$5:$E$21,0)),"Other"))</f>
        <v/>
      </c>
      <c r="Q254" s="44">
        <f>IF($A254="","",IF(COUNT($I254,$J254,$K254)&lt;3,"",IFERROR(AVERAGE($I254,$J254,$K254),"")))</f>
        <v/>
      </c>
      <c r="R254" s="44">
        <f>IF($A254="","",IF(COUNT($I254,$J254,$K254)&lt;3,"",IFERROR(MIN($I254,$J254,$K254),"")))</f>
        <v/>
      </c>
      <c r="S254" s="44">
        <f>IF($A254="","",IF(COUNT($I254,$J254,$K254)&lt;3,"",IFERROR(MAX($I254,$J254,$K254)-MIN($I254,$J254,$K254),"")))</f>
        <v/>
      </c>
      <c r="T254" s="44">
        <f>IF($A254="","",IFERROR(INDEX('Tire Inventory'!$I$5:$I$1004,MATCH($E254,'Tire Inventory'!$A$5:$A$1004,0)),""))</f>
        <v/>
      </c>
      <c r="U254" s="44">
        <f>IF($A254="","",IF(OR($L254="",$T254=""),"",IFERROR($L254-$T254,"")))</f>
        <v/>
      </c>
      <c r="V254" s="27">
        <f>IF($A254="","",IF($R254="","No Data",IF($R254&lt;='Settings'!$B$6,"Critical",IF($R254&lt;='Settings'!$B$5,"Low","OK"))))</f>
        <v/>
      </c>
      <c r="W254" s="27">
        <f>IF($A254="","",IF($S254="","No Data",IF($S254&gt;='Settings'!$B$7,"Uneven","OK")))</f>
        <v/>
      </c>
      <c r="X254" s="27">
        <f>IF($A254="","",IF(OR($L254="",$T254=""),"No Data",IF($L254&lt;$T254-'Settings'!$B$8,"Low",IF($L254&gt;$T254+'Settings'!$B$8,"High","OK"))))</f>
        <v/>
      </c>
      <c r="Y254" s="27">
        <f>IF(COUNTA($A254:$O254)=0,"",IF(OR($A254="",$B254="",$C254="",$D254="",$E254="",$F254="",$I254="",$J254="",$K254=""),"Missing Required Input",IF(COUNTIF($A$5:$A$1004,$A254)&gt;1,"Duplicate Inspection ID",IF(COUNTIF('Tire Inventory'!$A$5:$A$1004,$E254)=0,"Unknown Tire ID",IF(OR($I254&lt;0,$I254&gt;32,$J254&lt;0,$J254&gt;32,$K254&lt;0,$K254&gt;32),"Check Tread Reading",IF(OR($D254&lt;0,$D254&gt;2000000),"Check Odometer",IF(AND($L254&lt;&gt;"",OR($L254&lt;0,$L254&gt;150)),"Check PSI","OK"))))))</f>
        <v/>
      </c>
    </row>
    <row r="255">
      <c r="A255" s="23" t="n"/>
      <c r="B255" s="42" t="n"/>
      <c r="C255" s="23" t="n"/>
      <c r="D255" s="25" t="n"/>
      <c r="E255" s="23" t="n"/>
      <c r="F255" s="23" t="n"/>
      <c r="G255" s="23" t="n"/>
      <c r="H255" s="23" t="n"/>
      <c r="I255" s="43" t="n"/>
      <c r="J255" s="43" t="n"/>
      <c r="K255" s="43" t="n"/>
      <c r="L255" s="43" t="n"/>
      <c r="M255" s="23" t="n"/>
      <c r="N255" s="23" t="n"/>
      <c r="O255" s="23" t="n"/>
      <c r="P255" s="27">
        <f>IF($A255="","",IFERROR(INDEX('Settings'!$F$5:$F$21,MATCH($F255,'Settings'!$E$5:$E$21,0)),"Other"))</f>
        <v/>
      </c>
      <c r="Q255" s="44">
        <f>IF($A255="","",IF(COUNT($I255,$J255,$K255)&lt;3,"",IFERROR(AVERAGE($I255,$J255,$K255),"")))</f>
        <v/>
      </c>
      <c r="R255" s="44">
        <f>IF($A255="","",IF(COUNT($I255,$J255,$K255)&lt;3,"",IFERROR(MIN($I255,$J255,$K255),"")))</f>
        <v/>
      </c>
      <c r="S255" s="44">
        <f>IF($A255="","",IF(COUNT($I255,$J255,$K255)&lt;3,"",IFERROR(MAX($I255,$J255,$K255)-MIN($I255,$J255,$K255),"")))</f>
        <v/>
      </c>
      <c r="T255" s="44">
        <f>IF($A255="","",IFERROR(INDEX('Tire Inventory'!$I$5:$I$1004,MATCH($E255,'Tire Inventory'!$A$5:$A$1004,0)),""))</f>
        <v/>
      </c>
      <c r="U255" s="44">
        <f>IF($A255="","",IF(OR($L255="",$T255=""),"",IFERROR($L255-$T255,"")))</f>
        <v/>
      </c>
      <c r="V255" s="27">
        <f>IF($A255="","",IF($R255="","No Data",IF($R255&lt;='Settings'!$B$6,"Critical",IF($R255&lt;='Settings'!$B$5,"Low","OK"))))</f>
        <v/>
      </c>
      <c r="W255" s="27">
        <f>IF($A255="","",IF($S255="","No Data",IF($S255&gt;='Settings'!$B$7,"Uneven","OK")))</f>
        <v/>
      </c>
      <c r="X255" s="27">
        <f>IF($A255="","",IF(OR($L255="",$T255=""),"No Data",IF($L255&lt;$T255-'Settings'!$B$8,"Low",IF($L255&gt;$T255+'Settings'!$B$8,"High","OK"))))</f>
        <v/>
      </c>
      <c r="Y255" s="27">
        <f>IF(COUNTA($A255:$O255)=0,"",IF(OR($A255="",$B255="",$C255="",$D255="",$E255="",$F255="",$I255="",$J255="",$K255=""),"Missing Required Input",IF(COUNTIF($A$5:$A$1004,$A255)&gt;1,"Duplicate Inspection ID",IF(COUNTIF('Tire Inventory'!$A$5:$A$1004,$E255)=0,"Unknown Tire ID",IF(OR($I255&lt;0,$I255&gt;32,$J255&lt;0,$J255&gt;32,$K255&lt;0,$K255&gt;32),"Check Tread Reading",IF(OR($D255&lt;0,$D255&gt;2000000),"Check Odometer",IF(AND($L255&lt;&gt;"",OR($L255&lt;0,$L255&gt;150)),"Check PSI","OK"))))))</f>
        <v/>
      </c>
    </row>
    <row r="256">
      <c r="A256" s="23" t="n"/>
      <c r="B256" s="42" t="n"/>
      <c r="C256" s="23" t="n"/>
      <c r="D256" s="25" t="n"/>
      <c r="E256" s="23" t="n"/>
      <c r="F256" s="23" t="n"/>
      <c r="G256" s="23" t="n"/>
      <c r="H256" s="23" t="n"/>
      <c r="I256" s="43" t="n"/>
      <c r="J256" s="43" t="n"/>
      <c r="K256" s="43" t="n"/>
      <c r="L256" s="43" t="n"/>
      <c r="M256" s="23" t="n"/>
      <c r="N256" s="23" t="n"/>
      <c r="O256" s="23" t="n"/>
      <c r="P256" s="27">
        <f>IF($A256="","",IFERROR(INDEX('Settings'!$F$5:$F$21,MATCH($F256,'Settings'!$E$5:$E$21,0)),"Other"))</f>
        <v/>
      </c>
      <c r="Q256" s="44">
        <f>IF($A256="","",IF(COUNT($I256,$J256,$K256)&lt;3,"",IFERROR(AVERAGE($I256,$J256,$K256),"")))</f>
        <v/>
      </c>
      <c r="R256" s="44">
        <f>IF($A256="","",IF(COUNT($I256,$J256,$K256)&lt;3,"",IFERROR(MIN($I256,$J256,$K256),"")))</f>
        <v/>
      </c>
      <c r="S256" s="44">
        <f>IF($A256="","",IF(COUNT($I256,$J256,$K256)&lt;3,"",IFERROR(MAX($I256,$J256,$K256)-MIN($I256,$J256,$K256),"")))</f>
        <v/>
      </c>
      <c r="T256" s="44">
        <f>IF($A256="","",IFERROR(INDEX('Tire Inventory'!$I$5:$I$1004,MATCH($E256,'Tire Inventory'!$A$5:$A$1004,0)),""))</f>
        <v/>
      </c>
      <c r="U256" s="44">
        <f>IF($A256="","",IF(OR($L256="",$T256=""),"",IFERROR($L256-$T256,"")))</f>
        <v/>
      </c>
      <c r="V256" s="27">
        <f>IF($A256="","",IF($R256="","No Data",IF($R256&lt;='Settings'!$B$6,"Critical",IF($R256&lt;='Settings'!$B$5,"Low","OK"))))</f>
        <v/>
      </c>
      <c r="W256" s="27">
        <f>IF($A256="","",IF($S256="","No Data",IF($S256&gt;='Settings'!$B$7,"Uneven","OK")))</f>
        <v/>
      </c>
      <c r="X256" s="27">
        <f>IF($A256="","",IF(OR($L256="",$T256=""),"No Data",IF($L256&lt;$T256-'Settings'!$B$8,"Low",IF($L256&gt;$T256+'Settings'!$B$8,"High","OK"))))</f>
        <v/>
      </c>
      <c r="Y256" s="27">
        <f>IF(COUNTA($A256:$O256)=0,"",IF(OR($A256="",$B256="",$C256="",$D256="",$E256="",$F256="",$I256="",$J256="",$K256=""),"Missing Required Input",IF(COUNTIF($A$5:$A$1004,$A256)&gt;1,"Duplicate Inspection ID",IF(COUNTIF('Tire Inventory'!$A$5:$A$1004,$E256)=0,"Unknown Tire ID",IF(OR($I256&lt;0,$I256&gt;32,$J256&lt;0,$J256&gt;32,$K256&lt;0,$K256&gt;32),"Check Tread Reading",IF(OR($D256&lt;0,$D256&gt;2000000),"Check Odometer",IF(AND($L256&lt;&gt;"",OR($L256&lt;0,$L256&gt;150)),"Check PSI","OK"))))))</f>
        <v/>
      </c>
    </row>
    <row r="257">
      <c r="A257" s="23" t="n"/>
      <c r="B257" s="42" t="n"/>
      <c r="C257" s="23" t="n"/>
      <c r="D257" s="25" t="n"/>
      <c r="E257" s="23" t="n"/>
      <c r="F257" s="23" t="n"/>
      <c r="G257" s="23" t="n"/>
      <c r="H257" s="23" t="n"/>
      <c r="I257" s="43" t="n"/>
      <c r="J257" s="43" t="n"/>
      <c r="K257" s="43" t="n"/>
      <c r="L257" s="43" t="n"/>
      <c r="M257" s="23" t="n"/>
      <c r="N257" s="23" t="n"/>
      <c r="O257" s="23" t="n"/>
      <c r="P257" s="27">
        <f>IF($A257="","",IFERROR(INDEX('Settings'!$F$5:$F$21,MATCH($F257,'Settings'!$E$5:$E$21,0)),"Other"))</f>
        <v/>
      </c>
      <c r="Q257" s="44">
        <f>IF($A257="","",IF(COUNT($I257,$J257,$K257)&lt;3,"",IFERROR(AVERAGE($I257,$J257,$K257),"")))</f>
        <v/>
      </c>
      <c r="R257" s="44">
        <f>IF($A257="","",IF(COUNT($I257,$J257,$K257)&lt;3,"",IFERROR(MIN($I257,$J257,$K257),"")))</f>
        <v/>
      </c>
      <c r="S257" s="44">
        <f>IF($A257="","",IF(COUNT($I257,$J257,$K257)&lt;3,"",IFERROR(MAX($I257,$J257,$K257)-MIN($I257,$J257,$K257),"")))</f>
        <v/>
      </c>
      <c r="T257" s="44">
        <f>IF($A257="","",IFERROR(INDEX('Tire Inventory'!$I$5:$I$1004,MATCH($E257,'Tire Inventory'!$A$5:$A$1004,0)),""))</f>
        <v/>
      </c>
      <c r="U257" s="44">
        <f>IF($A257="","",IF(OR($L257="",$T257=""),"",IFERROR($L257-$T257,"")))</f>
        <v/>
      </c>
      <c r="V257" s="27">
        <f>IF($A257="","",IF($R257="","No Data",IF($R257&lt;='Settings'!$B$6,"Critical",IF($R257&lt;='Settings'!$B$5,"Low","OK"))))</f>
        <v/>
      </c>
      <c r="W257" s="27">
        <f>IF($A257="","",IF($S257="","No Data",IF($S257&gt;='Settings'!$B$7,"Uneven","OK")))</f>
        <v/>
      </c>
      <c r="X257" s="27">
        <f>IF($A257="","",IF(OR($L257="",$T257=""),"No Data",IF($L257&lt;$T257-'Settings'!$B$8,"Low",IF($L257&gt;$T257+'Settings'!$B$8,"High","OK"))))</f>
        <v/>
      </c>
      <c r="Y257" s="27">
        <f>IF(COUNTA($A257:$O257)=0,"",IF(OR($A257="",$B257="",$C257="",$D257="",$E257="",$F257="",$I257="",$J257="",$K257=""),"Missing Required Input",IF(COUNTIF($A$5:$A$1004,$A257)&gt;1,"Duplicate Inspection ID",IF(COUNTIF('Tire Inventory'!$A$5:$A$1004,$E257)=0,"Unknown Tire ID",IF(OR($I257&lt;0,$I257&gt;32,$J257&lt;0,$J257&gt;32,$K257&lt;0,$K257&gt;32),"Check Tread Reading",IF(OR($D257&lt;0,$D257&gt;2000000),"Check Odometer",IF(AND($L257&lt;&gt;"",OR($L257&lt;0,$L257&gt;150)),"Check PSI","OK"))))))</f>
        <v/>
      </c>
    </row>
    <row r="258">
      <c r="A258" s="23" t="n"/>
      <c r="B258" s="42" t="n"/>
      <c r="C258" s="23" t="n"/>
      <c r="D258" s="25" t="n"/>
      <c r="E258" s="23" t="n"/>
      <c r="F258" s="23" t="n"/>
      <c r="G258" s="23" t="n"/>
      <c r="H258" s="23" t="n"/>
      <c r="I258" s="43" t="n"/>
      <c r="J258" s="43" t="n"/>
      <c r="K258" s="43" t="n"/>
      <c r="L258" s="43" t="n"/>
      <c r="M258" s="23" t="n"/>
      <c r="N258" s="23" t="n"/>
      <c r="O258" s="23" t="n"/>
      <c r="P258" s="27">
        <f>IF($A258="","",IFERROR(INDEX('Settings'!$F$5:$F$21,MATCH($F258,'Settings'!$E$5:$E$21,0)),"Other"))</f>
        <v/>
      </c>
      <c r="Q258" s="44">
        <f>IF($A258="","",IF(COUNT($I258,$J258,$K258)&lt;3,"",IFERROR(AVERAGE($I258,$J258,$K258),"")))</f>
        <v/>
      </c>
      <c r="R258" s="44">
        <f>IF($A258="","",IF(COUNT($I258,$J258,$K258)&lt;3,"",IFERROR(MIN($I258,$J258,$K258),"")))</f>
        <v/>
      </c>
      <c r="S258" s="44">
        <f>IF($A258="","",IF(COUNT($I258,$J258,$K258)&lt;3,"",IFERROR(MAX($I258,$J258,$K258)-MIN($I258,$J258,$K258),"")))</f>
        <v/>
      </c>
      <c r="T258" s="44">
        <f>IF($A258="","",IFERROR(INDEX('Tire Inventory'!$I$5:$I$1004,MATCH($E258,'Tire Inventory'!$A$5:$A$1004,0)),""))</f>
        <v/>
      </c>
      <c r="U258" s="44">
        <f>IF($A258="","",IF(OR($L258="",$T258=""),"",IFERROR($L258-$T258,"")))</f>
        <v/>
      </c>
      <c r="V258" s="27">
        <f>IF($A258="","",IF($R258="","No Data",IF($R258&lt;='Settings'!$B$6,"Critical",IF($R258&lt;='Settings'!$B$5,"Low","OK"))))</f>
        <v/>
      </c>
      <c r="W258" s="27">
        <f>IF($A258="","",IF($S258="","No Data",IF($S258&gt;='Settings'!$B$7,"Uneven","OK")))</f>
        <v/>
      </c>
      <c r="X258" s="27">
        <f>IF($A258="","",IF(OR($L258="",$T258=""),"No Data",IF($L258&lt;$T258-'Settings'!$B$8,"Low",IF($L258&gt;$T258+'Settings'!$B$8,"High","OK"))))</f>
        <v/>
      </c>
      <c r="Y258" s="27">
        <f>IF(COUNTA($A258:$O258)=0,"",IF(OR($A258="",$B258="",$C258="",$D258="",$E258="",$F258="",$I258="",$J258="",$K258=""),"Missing Required Input",IF(COUNTIF($A$5:$A$1004,$A258)&gt;1,"Duplicate Inspection ID",IF(COUNTIF('Tire Inventory'!$A$5:$A$1004,$E258)=0,"Unknown Tire ID",IF(OR($I258&lt;0,$I258&gt;32,$J258&lt;0,$J258&gt;32,$K258&lt;0,$K258&gt;32),"Check Tread Reading",IF(OR($D258&lt;0,$D258&gt;2000000),"Check Odometer",IF(AND($L258&lt;&gt;"",OR($L258&lt;0,$L258&gt;150)),"Check PSI","OK"))))))</f>
        <v/>
      </c>
    </row>
    <row r="259">
      <c r="A259" s="23" t="n"/>
      <c r="B259" s="42" t="n"/>
      <c r="C259" s="23" t="n"/>
      <c r="D259" s="25" t="n"/>
      <c r="E259" s="23" t="n"/>
      <c r="F259" s="23" t="n"/>
      <c r="G259" s="23" t="n"/>
      <c r="H259" s="23" t="n"/>
      <c r="I259" s="43" t="n"/>
      <c r="J259" s="43" t="n"/>
      <c r="K259" s="43" t="n"/>
      <c r="L259" s="43" t="n"/>
      <c r="M259" s="23" t="n"/>
      <c r="N259" s="23" t="n"/>
      <c r="O259" s="23" t="n"/>
      <c r="P259" s="27">
        <f>IF($A259="","",IFERROR(INDEX('Settings'!$F$5:$F$21,MATCH($F259,'Settings'!$E$5:$E$21,0)),"Other"))</f>
        <v/>
      </c>
      <c r="Q259" s="44">
        <f>IF($A259="","",IF(COUNT($I259,$J259,$K259)&lt;3,"",IFERROR(AVERAGE($I259,$J259,$K259),"")))</f>
        <v/>
      </c>
      <c r="R259" s="44">
        <f>IF($A259="","",IF(COUNT($I259,$J259,$K259)&lt;3,"",IFERROR(MIN($I259,$J259,$K259),"")))</f>
        <v/>
      </c>
      <c r="S259" s="44">
        <f>IF($A259="","",IF(COUNT($I259,$J259,$K259)&lt;3,"",IFERROR(MAX($I259,$J259,$K259)-MIN($I259,$J259,$K259),"")))</f>
        <v/>
      </c>
      <c r="T259" s="44">
        <f>IF($A259="","",IFERROR(INDEX('Tire Inventory'!$I$5:$I$1004,MATCH($E259,'Tire Inventory'!$A$5:$A$1004,0)),""))</f>
        <v/>
      </c>
      <c r="U259" s="44">
        <f>IF($A259="","",IF(OR($L259="",$T259=""),"",IFERROR($L259-$T259,"")))</f>
        <v/>
      </c>
      <c r="V259" s="27">
        <f>IF($A259="","",IF($R259="","No Data",IF($R259&lt;='Settings'!$B$6,"Critical",IF($R259&lt;='Settings'!$B$5,"Low","OK"))))</f>
        <v/>
      </c>
      <c r="W259" s="27">
        <f>IF($A259="","",IF($S259="","No Data",IF($S259&gt;='Settings'!$B$7,"Uneven","OK")))</f>
        <v/>
      </c>
      <c r="X259" s="27">
        <f>IF($A259="","",IF(OR($L259="",$T259=""),"No Data",IF($L259&lt;$T259-'Settings'!$B$8,"Low",IF($L259&gt;$T259+'Settings'!$B$8,"High","OK"))))</f>
        <v/>
      </c>
      <c r="Y259" s="27">
        <f>IF(COUNTA($A259:$O259)=0,"",IF(OR($A259="",$B259="",$C259="",$D259="",$E259="",$F259="",$I259="",$J259="",$K259=""),"Missing Required Input",IF(COUNTIF($A$5:$A$1004,$A259)&gt;1,"Duplicate Inspection ID",IF(COUNTIF('Tire Inventory'!$A$5:$A$1004,$E259)=0,"Unknown Tire ID",IF(OR($I259&lt;0,$I259&gt;32,$J259&lt;0,$J259&gt;32,$K259&lt;0,$K259&gt;32),"Check Tread Reading",IF(OR($D259&lt;0,$D259&gt;2000000),"Check Odometer",IF(AND($L259&lt;&gt;"",OR($L259&lt;0,$L259&gt;150)),"Check PSI","OK"))))))</f>
        <v/>
      </c>
    </row>
    <row r="260">
      <c r="A260" s="23" t="n"/>
      <c r="B260" s="42" t="n"/>
      <c r="C260" s="23" t="n"/>
      <c r="D260" s="25" t="n"/>
      <c r="E260" s="23" t="n"/>
      <c r="F260" s="23" t="n"/>
      <c r="G260" s="23" t="n"/>
      <c r="H260" s="23" t="n"/>
      <c r="I260" s="43" t="n"/>
      <c r="J260" s="43" t="n"/>
      <c r="K260" s="43" t="n"/>
      <c r="L260" s="43" t="n"/>
      <c r="M260" s="23" t="n"/>
      <c r="N260" s="23" t="n"/>
      <c r="O260" s="23" t="n"/>
      <c r="P260" s="27">
        <f>IF($A260="","",IFERROR(INDEX('Settings'!$F$5:$F$21,MATCH($F260,'Settings'!$E$5:$E$21,0)),"Other"))</f>
        <v/>
      </c>
      <c r="Q260" s="44">
        <f>IF($A260="","",IF(COUNT($I260,$J260,$K260)&lt;3,"",IFERROR(AVERAGE($I260,$J260,$K260),"")))</f>
        <v/>
      </c>
      <c r="R260" s="44">
        <f>IF($A260="","",IF(COUNT($I260,$J260,$K260)&lt;3,"",IFERROR(MIN($I260,$J260,$K260),"")))</f>
        <v/>
      </c>
      <c r="S260" s="44">
        <f>IF($A260="","",IF(COUNT($I260,$J260,$K260)&lt;3,"",IFERROR(MAX($I260,$J260,$K260)-MIN($I260,$J260,$K260),"")))</f>
        <v/>
      </c>
      <c r="T260" s="44">
        <f>IF($A260="","",IFERROR(INDEX('Tire Inventory'!$I$5:$I$1004,MATCH($E260,'Tire Inventory'!$A$5:$A$1004,0)),""))</f>
        <v/>
      </c>
      <c r="U260" s="44">
        <f>IF($A260="","",IF(OR($L260="",$T260=""),"",IFERROR($L260-$T260,"")))</f>
        <v/>
      </c>
      <c r="V260" s="27">
        <f>IF($A260="","",IF($R260="","No Data",IF($R260&lt;='Settings'!$B$6,"Critical",IF($R260&lt;='Settings'!$B$5,"Low","OK"))))</f>
        <v/>
      </c>
      <c r="W260" s="27">
        <f>IF($A260="","",IF($S260="","No Data",IF($S260&gt;='Settings'!$B$7,"Uneven","OK")))</f>
        <v/>
      </c>
      <c r="X260" s="27">
        <f>IF($A260="","",IF(OR($L260="",$T260=""),"No Data",IF($L260&lt;$T260-'Settings'!$B$8,"Low",IF($L260&gt;$T260+'Settings'!$B$8,"High","OK"))))</f>
        <v/>
      </c>
      <c r="Y260" s="27">
        <f>IF(COUNTA($A260:$O260)=0,"",IF(OR($A260="",$B260="",$C260="",$D260="",$E260="",$F260="",$I260="",$J260="",$K260=""),"Missing Required Input",IF(COUNTIF($A$5:$A$1004,$A260)&gt;1,"Duplicate Inspection ID",IF(COUNTIF('Tire Inventory'!$A$5:$A$1004,$E260)=0,"Unknown Tire ID",IF(OR($I260&lt;0,$I260&gt;32,$J260&lt;0,$J260&gt;32,$K260&lt;0,$K260&gt;32),"Check Tread Reading",IF(OR($D260&lt;0,$D260&gt;2000000),"Check Odometer",IF(AND($L260&lt;&gt;"",OR($L260&lt;0,$L260&gt;150)),"Check PSI","OK"))))))</f>
        <v/>
      </c>
    </row>
    <row r="261">
      <c r="A261" s="23" t="n"/>
      <c r="B261" s="42" t="n"/>
      <c r="C261" s="23" t="n"/>
      <c r="D261" s="25" t="n"/>
      <c r="E261" s="23" t="n"/>
      <c r="F261" s="23" t="n"/>
      <c r="G261" s="23" t="n"/>
      <c r="H261" s="23" t="n"/>
      <c r="I261" s="43" t="n"/>
      <c r="J261" s="43" t="n"/>
      <c r="K261" s="43" t="n"/>
      <c r="L261" s="43" t="n"/>
      <c r="M261" s="23" t="n"/>
      <c r="N261" s="23" t="n"/>
      <c r="O261" s="23" t="n"/>
      <c r="P261" s="27">
        <f>IF($A261="","",IFERROR(INDEX('Settings'!$F$5:$F$21,MATCH($F261,'Settings'!$E$5:$E$21,0)),"Other"))</f>
        <v/>
      </c>
      <c r="Q261" s="44">
        <f>IF($A261="","",IF(COUNT($I261,$J261,$K261)&lt;3,"",IFERROR(AVERAGE($I261,$J261,$K261),"")))</f>
        <v/>
      </c>
      <c r="R261" s="44">
        <f>IF($A261="","",IF(COUNT($I261,$J261,$K261)&lt;3,"",IFERROR(MIN($I261,$J261,$K261),"")))</f>
        <v/>
      </c>
      <c r="S261" s="44">
        <f>IF($A261="","",IF(COUNT($I261,$J261,$K261)&lt;3,"",IFERROR(MAX($I261,$J261,$K261)-MIN($I261,$J261,$K261),"")))</f>
        <v/>
      </c>
      <c r="T261" s="44">
        <f>IF($A261="","",IFERROR(INDEX('Tire Inventory'!$I$5:$I$1004,MATCH($E261,'Tire Inventory'!$A$5:$A$1004,0)),""))</f>
        <v/>
      </c>
      <c r="U261" s="44">
        <f>IF($A261="","",IF(OR($L261="",$T261=""),"",IFERROR($L261-$T261,"")))</f>
        <v/>
      </c>
      <c r="V261" s="27">
        <f>IF($A261="","",IF($R261="","No Data",IF($R261&lt;='Settings'!$B$6,"Critical",IF($R261&lt;='Settings'!$B$5,"Low","OK"))))</f>
        <v/>
      </c>
      <c r="W261" s="27">
        <f>IF($A261="","",IF($S261="","No Data",IF($S261&gt;='Settings'!$B$7,"Uneven","OK")))</f>
        <v/>
      </c>
      <c r="X261" s="27">
        <f>IF($A261="","",IF(OR($L261="",$T261=""),"No Data",IF($L261&lt;$T261-'Settings'!$B$8,"Low",IF($L261&gt;$T261+'Settings'!$B$8,"High","OK"))))</f>
        <v/>
      </c>
      <c r="Y261" s="27">
        <f>IF(COUNTA($A261:$O261)=0,"",IF(OR($A261="",$B261="",$C261="",$D261="",$E261="",$F261="",$I261="",$J261="",$K261=""),"Missing Required Input",IF(COUNTIF($A$5:$A$1004,$A261)&gt;1,"Duplicate Inspection ID",IF(COUNTIF('Tire Inventory'!$A$5:$A$1004,$E261)=0,"Unknown Tire ID",IF(OR($I261&lt;0,$I261&gt;32,$J261&lt;0,$J261&gt;32,$K261&lt;0,$K261&gt;32),"Check Tread Reading",IF(OR($D261&lt;0,$D261&gt;2000000),"Check Odometer",IF(AND($L261&lt;&gt;"",OR($L261&lt;0,$L261&gt;150)),"Check PSI","OK"))))))</f>
        <v/>
      </c>
    </row>
    <row r="262">
      <c r="A262" s="23" t="n"/>
      <c r="B262" s="42" t="n"/>
      <c r="C262" s="23" t="n"/>
      <c r="D262" s="25" t="n"/>
      <c r="E262" s="23" t="n"/>
      <c r="F262" s="23" t="n"/>
      <c r="G262" s="23" t="n"/>
      <c r="H262" s="23" t="n"/>
      <c r="I262" s="43" t="n"/>
      <c r="J262" s="43" t="n"/>
      <c r="K262" s="43" t="n"/>
      <c r="L262" s="43" t="n"/>
      <c r="M262" s="23" t="n"/>
      <c r="N262" s="23" t="n"/>
      <c r="O262" s="23" t="n"/>
      <c r="P262" s="27">
        <f>IF($A262="","",IFERROR(INDEX('Settings'!$F$5:$F$21,MATCH($F262,'Settings'!$E$5:$E$21,0)),"Other"))</f>
        <v/>
      </c>
      <c r="Q262" s="44">
        <f>IF($A262="","",IF(COUNT($I262,$J262,$K262)&lt;3,"",IFERROR(AVERAGE($I262,$J262,$K262),"")))</f>
        <v/>
      </c>
      <c r="R262" s="44">
        <f>IF($A262="","",IF(COUNT($I262,$J262,$K262)&lt;3,"",IFERROR(MIN($I262,$J262,$K262),"")))</f>
        <v/>
      </c>
      <c r="S262" s="44">
        <f>IF($A262="","",IF(COUNT($I262,$J262,$K262)&lt;3,"",IFERROR(MAX($I262,$J262,$K262)-MIN($I262,$J262,$K262),"")))</f>
        <v/>
      </c>
      <c r="T262" s="44">
        <f>IF($A262="","",IFERROR(INDEX('Tire Inventory'!$I$5:$I$1004,MATCH($E262,'Tire Inventory'!$A$5:$A$1004,0)),""))</f>
        <v/>
      </c>
      <c r="U262" s="44">
        <f>IF($A262="","",IF(OR($L262="",$T262=""),"",IFERROR($L262-$T262,"")))</f>
        <v/>
      </c>
      <c r="V262" s="27">
        <f>IF($A262="","",IF($R262="","No Data",IF($R262&lt;='Settings'!$B$6,"Critical",IF($R262&lt;='Settings'!$B$5,"Low","OK"))))</f>
        <v/>
      </c>
      <c r="W262" s="27">
        <f>IF($A262="","",IF($S262="","No Data",IF($S262&gt;='Settings'!$B$7,"Uneven","OK")))</f>
        <v/>
      </c>
      <c r="X262" s="27">
        <f>IF($A262="","",IF(OR($L262="",$T262=""),"No Data",IF($L262&lt;$T262-'Settings'!$B$8,"Low",IF($L262&gt;$T262+'Settings'!$B$8,"High","OK"))))</f>
        <v/>
      </c>
      <c r="Y262" s="27">
        <f>IF(COUNTA($A262:$O262)=0,"",IF(OR($A262="",$B262="",$C262="",$D262="",$E262="",$F262="",$I262="",$J262="",$K262=""),"Missing Required Input",IF(COUNTIF($A$5:$A$1004,$A262)&gt;1,"Duplicate Inspection ID",IF(COUNTIF('Tire Inventory'!$A$5:$A$1004,$E262)=0,"Unknown Tire ID",IF(OR($I262&lt;0,$I262&gt;32,$J262&lt;0,$J262&gt;32,$K262&lt;0,$K262&gt;32),"Check Tread Reading",IF(OR($D262&lt;0,$D262&gt;2000000),"Check Odometer",IF(AND($L262&lt;&gt;"",OR($L262&lt;0,$L262&gt;150)),"Check PSI","OK"))))))</f>
        <v/>
      </c>
    </row>
    <row r="263">
      <c r="A263" s="23" t="n"/>
      <c r="B263" s="42" t="n"/>
      <c r="C263" s="23" t="n"/>
      <c r="D263" s="25" t="n"/>
      <c r="E263" s="23" t="n"/>
      <c r="F263" s="23" t="n"/>
      <c r="G263" s="23" t="n"/>
      <c r="H263" s="23" t="n"/>
      <c r="I263" s="43" t="n"/>
      <c r="J263" s="43" t="n"/>
      <c r="K263" s="43" t="n"/>
      <c r="L263" s="43" t="n"/>
      <c r="M263" s="23" t="n"/>
      <c r="N263" s="23" t="n"/>
      <c r="O263" s="23" t="n"/>
      <c r="P263" s="27">
        <f>IF($A263="","",IFERROR(INDEX('Settings'!$F$5:$F$21,MATCH($F263,'Settings'!$E$5:$E$21,0)),"Other"))</f>
        <v/>
      </c>
      <c r="Q263" s="44">
        <f>IF($A263="","",IF(COUNT($I263,$J263,$K263)&lt;3,"",IFERROR(AVERAGE($I263,$J263,$K263),"")))</f>
        <v/>
      </c>
      <c r="R263" s="44">
        <f>IF($A263="","",IF(COUNT($I263,$J263,$K263)&lt;3,"",IFERROR(MIN($I263,$J263,$K263),"")))</f>
        <v/>
      </c>
      <c r="S263" s="44">
        <f>IF($A263="","",IF(COUNT($I263,$J263,$K263)&lt;3,"",IFERROR(MAX($I263,$J263,$K263)-MIN($I263,$J263,$K263),"")))</f>
        <v/>
      </c>
      <c r="T263" s="44">
        <f>IF($A263="","",IFERROR(INDEX('Tire Inventory'!$I$5:$I$1004,MATCH($E263,'Tire Inventory'!$A$5:$A$1004,0)),""))</f>
        <v/>
      </c>
      <c r="U263" s="44">
        <f>IF($A263="","",IF(OR($L263="",$T263=""),"",IFERROR($L263-$T263,"")))</f>
        <v/>
      </c>
      <c r="V263" s="27">
        <f>IF($A263="","",IF($R263="","No Data",IF($R263&lt;='Settings'!$B$6,"Critical",IF($R263&lt;='Settings'!$B$5,"Low","OK"))))</f>
        <v/>
      </c>
      <c r="W263" s="27">
        <f>IF($A263="","",IF($S263="","No Data",IF($S263&gt;='Settings'!$B$7,"Uneven","OK")))</f>
        <v/>
      </c>
      <c r="X263" s="27">
        <f>IF($A263="","",IF(OR($L263="",$T263=""),"No Data",IF($L263&lt;$T263-'Settings'!$B$8,"Low",IF($L263&gt;$T263+'Settings'!$B$8,"High","OK"))))</f>
        <v/>
      </c>
      <c r="Y263" s="27">
        <f>IF(COUNTA($A263:$O263)=0,"",IF(OR($A263="",$B263="",$C263="",$D263="",$E263="",$F263="",$I263="",$J263="",$K263=""),"Missing Required Input",IF(COUNTIF($A$5:$A$1004,$A263)&gt;1,"Duplicate Inspection ID",IF(COUNTIF('Tire Inventory'!$A$5:$A$1004,$E263)=0,"Unknown Tire ID",IF(OR($I263&lt;0,$I263&gt;32,$J263&lt;0,$J263&gt;32,$K263&lt;0,$K263&gt;32),"Check Tread Reading",IF(OR($D263&lt;0,$D263&gt;2000000),"Check Odometer",IF(AND($L263&lt;&gt;"",OR($L263&lt;0,$L263&gt;150)),"Check PSI","OK"))))))</f>
        <v/>
      </c>
    </row>
    <row r="264">
      <c r="A264" s="23" t="n"/>
      <c r="B264" s="42" t="n"/>
      <c r="C264" s="23" t="n"/>
      <c r="D264" s="25" t="n"/>
      <c r="E264" s="23" t="n"/>
      <c r="F264" s="23" t="n"/>
      <c r="G264" s="23" t="n"/>
      <c r="H264" s="23" t="n"/>
      <c r="I264" s="43" t="n"/>
      <c r="J264" s="43" t="n"/>
      <c r="K264" s="43" t="n"/>
      <c r="L264" s="43" t="n"/>
      <c r="M264" s="23" t="n"/>
      <c r="N264" s="23" t="n"/>
      <c r="O264" s="23" t="n"/>
      <c r="P264" s="27">
        <f>IF($A264="","",IFERROR(INDEX('Settings'!$F$5:$F$21,MATCH($F264,'Settings'!$E$5:$E$21,0)),"Other"))</f>
        <v/>
      </c>
      <c r="Q264" s="44">
        <f>IF($A264="","",IF(COUNT($I264,$J264,$K264)&lt;3,"",IFERROR(AVERAGE($I264,$J264,$K264),"")))</f>
        <v/>
      </c>
      <c r="R264" s="44">
        <f>IF($A264="","",IF(COUNT($I264,$J264,$K264)&lt;3,"",IFERROR(MIN($I264,$J264,$K264),"")))</f>
        <v/>
      </c>
      <c r="S264" s="44">
        <f>IF($A264="","",IF(COUNT($I264,$J264,$K264)&lt;3,"",IFERROR(MAX($I264,$J264,$K264)-MIN($I264,$J264,$K264),"")))</f>
        <v/>
      </c>
      <c r="T264" s="44">
        <f>IF($A264="","",IFERROR(INDEX('Tire Inventory'!$I$5:$I$1004,MATCH($E264,'Tire Inventory'!$A$5:$A$1004,0)),""))</f>
        <v/>
      </c>
      <c r="U264" s="44">
        <f>IF($A264="","",IF(OR($L264="",$T264=""),"",IFERROR($L264-$T264,"")))</f>
        <v/>
      </c>
      <c r="V264" s="27">
        <f>IF($A264="","",IF($R264="","No Data",IF($R264&lt;='Settings'!$B$6,"Critical",IF($R264&lt;='Settings'!$B$5,"Low","OK"))))</f>
        <v/>
      </c>
      <c r="W264" s="27">
        <f>IF($A264="","",IF($S264="","No Data",IF($S264&gt;='Settings'!$B$7,"Uneven","OK")))</f>
        <v/>
      </c>
      <c r="X264" s="27">
        <f>IF($A264="","",IF(OR($L264="",$T264=""),"No Data",IF($L264&lt;$T264-'Settings'!$B$8,"Low",IF($L264&gt;$T264+'Settings'!$B$8,"High","OK"))))</f>
        <v/>
      </c>
      <c r="Y264" s="27">
        <f>IF(COUNTA($A264:$O264)=0,"",IF(OR($A264="",$B264="",$C264="",$D264="",$E264="",$F264="",$I264="",$J264="",$K264=""),"Missing Required Input",IF(COUNTIF($A$5:$A$1004,$A264)&gt;1,"Duplicate Inspection ID",IF(COUNTIF('Tire Inventory'!$A$5:$A$1004,$E264)=0,"Unknown Tire ID",IF(OR($I264&lt;0,$I264&gt;32,$J264&lt;0,$J264&gt;32,$K264&lt;0,$K264&gt;32),"Check Tread Reading",IF(OR($D264&lt;0,$D264&gt;2000000),"Check Odometer",IF(AND($L264&lt;&gt;"",OR($L264&lt;0,$L264&gt;150)),"Check PSI","OK"))))))</f>
        <v/>
      </c>
    </row>
    <row r="265">
      <c r="A265" s="23" t="n"/>
      <c r="B265" s="42" t="n"/>
      <c r="C265" s="23" t="n"/>
      <c r="D265" s="25" t="n"/>
      <c r="E265" s="23" t="n"/>
      <c r="F265" s="23" t="n"/>
      <c r="G265" s="23" t="n"/>
      <c r="H265" s="23" t="n"/>
      <c r="I265" s="43" t="n"/>
      <c r="J265" s="43" t="n"/>
      <c r="K265" s="43" t="n"/>
      <c r="L265" s="43" t="n"/>
      <c r="M265" s="23" t="n"/>
      <c r="N265" s="23" t="n"/>
      <c r="O265" s="23" t="n"/>
      <c r="P265" s="27">
        <f>IF($A265="","",IFERROR(INDEX('Settings'!$F$5:$F$21,MATCH($F265,'Settings'!$E$5:$E$21,0)),"Other"))</f>
        <v/>
      </c>
      <c r="Q265" s="44">
        <f>IF($A265="","",IF(COUNT($I265,$J265,$K265)&lt;3,"",IFERROR(AVERAGE($I265,$J265,$K265),"")))</f>
        <v/>
      </c>
      <c r="R265" s="44">
        <f>IF($A265="","",IF(COUNT($I265,$J265,$K265)&lt;3,"",IFERROR(MIN($I265,$J265,$K265),"")))</f>
        <v/>
      </c>
      <c r="S265" s="44">
        <f>IF($A265="","",IF(COUNT($I265,$J265,$K265)&lt;3,"",IFERROR(MAX($I265,$J265,$K265)-MIN($I265,$J265,$K265),"")))</f>
        <v/>
      </c>
      <c r="T265" s="44">
        <f>IF($A265="","",IFERROR(INDEX('Tire Inventory'!$I$5:$I$1004,MATCH($E265,'Tire Inventory'!$A$5:$A$1004,0)),""))</f>
        <v/>
      </c>
      <c r="U265" s="44">
        <f>IF($A265="","",IF(OR($L265="",$T265=""),"",IFERROR($L265-$T265,"")))</f>
        <v/>
      </c>
      <c r="V265" s="27">
        <f>IF($A265="","",IF($R265="","No Data",IF($R265&lt;='Settings'!$B$6,"Critical",IF($R265&lt;='Settings'!$B$5,"Low","OK"))))</f>
        <v/>
      </c>
      <c r="W265" s="27">
        <f>IF($A265="","",IF($S265="","No Data",IF($S265&gt;='Settings'!$B$7,"Uneven","OK")))</f>
        <v/>
      </c>
      <c r="X265" s="27">
        <f>IF($A265="","",IF(OR($L265="",$T265=""),"No Data",IF($L265&lt;$T265-'Settings'!$B$8,"Low",IF($L265&gt;$T265+'Settings'!$B$8,"High","OK"))))</f>
        <v/>
      </c>
      <c r="Y265" s="27">
        <f>IF(COUNTA($A265:$O265)=0,"",IF(OR($A265="",$B265="",$C265="",$D265="",$E265="",$F265="",$I265="",$J265="",$K265=""),"Missing Required Input",IF(COUNTIF($A$5:$A$1004,$A265)&gt;1,"Duplicate Inspection ID",IF(COUNTIF('Tire Inventory'!$A$5:$A$1004,$E265)=0,"Unknown Tire ID",IF(OR($I265&lt;0,$I265&gt;32,$J265&lt;0,$J265&gt;32,$K265&lt;0,$K265&gt;32),"Check Tread Reading",IF(OR($D265&lt;0,$D265&gt;2000000),"Check Odometer",IF(AND($L265&lt;&gt;"",OR($L265&lt;0,$L265&gt;150)),"Check PSI","OK"))))))</f>
        <v/>
      </c>
    </row>
    <row r="266">
      <c r="A266" s="23" t="n"/>
      <c r="B266" s="42" t="n"/>
      <c r="C266" s="23" t="n"/>
      <c r="D266" s="25" t="n"/>
      <c r="E266" s="23" t="n"/>
      <c r="F266" s="23" t="n"/>
      <c r="G266" s="23" t="n"/>
      <c r="H266" s="23" t="n"/>
      <c r="I266" s="43" t="n"/>
      <c r="J266" s="43" t="n"/>
      <c r="K266" s="43" t="n"/>
      <c r="L266" s="43" t="n"/>
      <c r="M266" s="23" t="n"/>
      <c r="N266" s="23" t="n"/>
      <c r="O266" s="23" t="n"/>
      <c r="P266" s="27">
        <f>IF($A266="","",IFERROR(INDEX('Settings'!$F$5:$F$21,MATCH($F266,'Settings'!$E$5:$E$21,0)),"Other"))</f>
        <v/>
      </c>
      <c r="Q266" s="44">
        <f>IF($A266="","",IF(COUNT($I266,$J266,$K266)&lt;3,"",IFERROR(AVERAGE($I266,$J266,$K266),"")))</f>
        <v/>
      </c>
      <c r="R266" s="44">
        <f>IF($A266="","",IF(COUNT($I266,$J266,$K266)&lt;3,"",IFERROR(MIN($I266,$J266,$K266),"")))</f>
        <v/>
      </c>
      <c r="S266" s="44">
        <f>IF($A266="","",IF(COUNT($I266,$J266,$K266)&lt;3,"",IFERROR(MAX($I266,$J266,$K266)-MIN($I266,$J266,$K266),"")))</f>
        <v/>
      </c>
      <c r="T266" s="44">
        <f>IF($A266="","",IFERROR(INDEX('Tire Inventory'!$I$5:$I$1004,MATCH($E266,'Tire Inventory'!$A$5:$A$1004,0)),""))</f>
        <v/>
      </c>
      <c r="U266" s="44">
        <f>IF($A266="","",IF(OR($L266="",$T266=""),"",IFERROR($L266-$T266,"")))</f>
        <v/>
      </c>
      <c r="V266" s="27">
        <f>IF($A266="","",IF($R266="","No Data",IF($R266&lt;='Settings'!$B$6,"Critical",IF($R266&lt;='Settings'!$B$5,"Low","OK"))))</f>
        <v/>
      </c>
      <c r="W266" s="27">
        <f>IF($A266="","",IF($S266="","No Data",IF($S266&gt;='Settings'!$B$7,"Uneven","OK")))</f>
        <v/>
      </c>
      <c r="X266" s="27">
        <f>IF($A266="","",IF(OR($L266="",$T266=""),"No Data",IF($L266&lt;$T266-'Settings'!$B$8,"Low",IF($L266&gt;$T266+'Settings'!$B$8,"High","OK"))))</f>
        <v/>
      </c>
      <c r="Y266" s="27">
        <f>IF(COUNTA($A266:$O266)=0,"",IF(OR($A266="",$B266="",$C266="",$D266="",$E266="",$F266="",$I266="",$J266="",$K266=""),"Missing Required Input",IF(COUNTIF($A$5:$A$1004,$A266)&gt;1,"Duplicate Inspection ID",IF(COUNTIF('Tire Inventory'!$A$5:$A$1004,$E266)=0,"Unknown Tire ID",IF(OR($I266&lt;0,$I266&gt;32,$J266&lt;0,$J266&gt;32,$K266&lt;0,$K266&gt;32),"Check Tread Reading",IF(OR($D266&lt;0,$D266&gt;2000000),"Check Odometer",IF(AND($L266&lt;&gt;"",OR($L266&lt;0,$L266&gt;150)),"Check PSI","OK"))))))</f>
        <v/>
      </c>
    </row>
    <row r="267">
      <c r="A267" s="23" t="n"/>
      <c r="B267" s="42" t="n"/>
      <c r="C267" s="23" t="n"/>
      <c r="D267" s="25" t="n"/>
      <c r="E267" s="23" t="n"/>
      <c r="F267" s="23" t="n"/>
      <c r="G267" s="23" t="n"/>
      <c r="H267" s="23" t="n"/>
      <c r="I267" s="43" t="n"/>
      <c r="J267" s="43" t="n"/>
      <c r="K267" s="43" t="n"/>
      <c r="L267" s="43" t="n"/>
      <c r="M267" s="23" t="n"/>
      <c r="N267" s="23" t="n"/>
      <c r="O267" s="23" t="n"/>
      <c r="P267" s="27">
        <f>IF($A267="","",IFERROR(INDEX('Settings'!$F$5:$F$21,MATCH($F267,'Settings'!$E$5:$E$21,0)),"Other"))</f>
        <v/>
      </c>
      <c r="Q267" s="44">
        <f>IF($A267="","",IF(COUNT($I267,$J267,$K267)&lt;3,"",IFERROR(AVERAGE($I267,$J267,$K267),"")))</f>
        <v/>
      </c>
      <c r="R267" s="44">
        <f>IF($A267="","",IF(COUNT($I267,$J267,$K267)&lt;3,"",IFERROR(MIN($I267,$J267,$K267),"")))</f>
        <v/>
      </c>
      <c r="S267" s="44">
        <f>IF($A267="","",IF(COUNT($I267,$J267,$K267)&lt;3,"",IFERROR(MAX($I267,$J267,$K267)-MIN($I267,$J267,$K267),"")))</f>
        <v/>
      </c>
      <c r="T267" s="44">
        <f>IF($A267="","",IFERROR(INDEX('Tire Inventory'!$I$5:$I$1004,MATCH($E267,'Tire Inventory'!$A$5:$A$1004,0)),""))</f>
        <v/>
      </c>
      <c r="U267" s="44">
        <f>IF($A267="","",IF(OR($L267="",$T267=""),"",IFERROR($L267-$T267,"")))</f>
        <v/>
      </c>
      <c r="V267" s="27">
        <f>IF($A267="","",IF($R267="","No Data",IF($R267&lt;='Settings'!$B$6,"Critical",IF($R267&lt;='Settings'!$B$5,"Low","OK"))))</f>
        <v/>
      </c>
      <c r="W267" s="27">
        <f>IF($A267="","",IF($S267="","No Data",IF($S267&gt;='Settings'!$B$7,"Uneven","OK")))</f>
        <v/>
      </c>
      <c r="X267" s="27">
        <f>IF($A267="","",IF(OR($L267="",$T267=""),"No Data",IF($L267&lt;$T267-'Settings'!$B$8,"Low",IF($L267&gt;$T267+'Settings'!$B$8,"High","OK"))))</f>
        <v/>
      </c>
      <c r="Y267" s="27">
        <f>IF(COUNTA($A267:$O267)=0,"",IF(OR($A267="",$B267="",$C267="",$D267="",$E267="",$F267="",$I267="",$J267="",$K267=""),"Missing Required Input",IF(COUNTIF($A$5:$A$1004,$A267)&gt;1,"Duplicate Inspection ID",IF(COUNTIF('Tire Inventory'!$A$5:$A$1004,$E267)=0,"Unknown Tire ID",IF(OR($I267&lt;0,$I267&gt;32,$J267&lt;0,$J267&gt;32,$K267&lt;0,$K267&gt;32),"Check Tread Reading",IF(OR($D267&lt;0,$D267&gt;2000000),"Check Odometer",IF(AND($L267&lt;&gt;"",OR($L267&lt;0,$L267&gt;150)),"Check PSI","OK"))))))</f>
        <v/>
      </c>
    </row>
    <row r="268">
      <c r="A268" s="23" t="n"/>
      <c r="B268" s="42" t="n"/>
      <c r="C268" s="23" t="n"/>
      <c r="D268" s="25" t="n"/>
      <c r="E268" s="23" t="n"/>
      <c r="F268" s="23" t="n"/>
      <c r="G268" s="23" t="n"/>
      <c r="H268" s="23" t="n"/>
      <c r="I268" s="43" t="n"/>
      <c r="J268" s="43" t="n"/>
      <c r="K268" s="43" t="n"/>
      <c r="L268" s="43" t="n"/>
      <c r="M268" s="23" t="n"/>
      <c r="N268" s="23" t="n"/>
      <c r="O268" s="23" t="n"/>
      <c r="P268" s="27">
        <f>IF($A268="","",IFERROR(INDEX('Settings'!$F$5:$F$21,MATCH($F268,'Settings'!$E$5:$E$21,0)),"Other"))</f>
        <v/>
      </c>
      <c r="Q268" s="44">
        <f>IF($A268="","",IF(COUNT($I268,$J268,$K268)&lt;3,"",IFERROR(AVERAGE($I268,$J268,$K268),"")))</f>
        <v/>
      </c>
      <c r="R268" s="44">
        <f>IF($A268="","",IF(COUNT($I268,$J268,$K268)&lt;3,"",IFERROR(MIN($I268,$J268,$K268),"")))</f>
        <v/>
      </c>
      <c r="S268" s="44">
        <f>IF($A268="","",IF(COUNT($I268,$J268,$K268)&lt;3,"",IFERROR(MAX($I268,$J268,$K268)-MIN($I268,$J268,$K268),"")))</f>
        <v/>
      </c>
      <c r="T268" s="44">
        <f>IF($A268="","",IFERROR(INDEX('Tire Inventory'!$I$5:$I$1004,MATCH($E268,'Tire Inventory'!$A$5:$A$1004,0)),""))</f>
        <v/>
      </c>
      <c r="U268" s="44">
        <f>IF($A268="","",IF(OR($L268="",$T268=""),"",IFERROR($L268-$T268,"")))</f>
        <v/>
      </c>
      <c r="V268" s="27">
        <f>IF($A268="","",IF($R268="","No Data",IF($R268&lt;='Settings'!$B$6,"Critical",IF($R268&lt;='Settings'!$B$5,"Low","OK"))))</f>
        <v/>
      </c>
      <c r="W268" s="27">
        <f>IF($A268="","",IF($S268="","No Data",IF($S268&gt;='Settings'!$B$7,"Uneven","OK")))</f>
        <v/>
      </c>
      <c r="X268" s="27">
        <f>IF($A268="","",IF(OR($L268="",$T268=""),"No Data",IF($L268&lt;$T268-'Settings'!$B$8,"Low",IF($L268&gt;$T268+'Settings'!$B$8,"High","OK"))))</f>
        <v/>
      </c>
      <c r="Y268" s="27">
        <f>IF(COUNTA($A268:$O268)=0,"",IF(OR($A268="",$B268="",$C268="",$D268="",$E268="",$F268="",$I268="",$J268="",$K268=""),"Missing Required Input",IF(COUNTIF($A$5:$A$1004,$A268)&gt;1,"Duplicate Inspection ID",IF(COUNTIF('Tire Inventory'!$A$5:$A$1004,$E268)=0,"Unknown Tire ID",IF(OR($I268&lt;0,$I268&gt;32,$J268&lt;0,$J268&gt;32,$K268&lt;0,$K268&gt;32),"Check Tread Reading",IF(OR($D268&lt;0,$D268&gt;2000000),"Check Odometer",IF(AND($L268&lt;&gt;"",OR($L268&lt;0,$L268&gt;150)),"Check PSI","OK"))))))</f>
        <v/>
      </c>
    </row>
    <row r="269">
      <c r="A269" s="23" t="n"/>
      <c r="B269" s="42" t="n"/>
      <c r="C269" s="23" t="n"/>
      <c r="D269" s="25" t="n"/>
      <c r="E269" s="23" t="n"/>
      <c r="F269" s="23" t="n"/>
      <c r="G269" s="23" t="n"/>
      <c r="H269" s="23" t="n"/>
      <c r="I269" s="43" t="n"/>
      <c r="J269" s="43" t="n"/>
      <c r="K269" s="43" t="n"/>
      <c r="L269" s="43" t="n"/>
      <c r="M269" s="23" t="n"/>
      <c r="N269" s="23" t="n"/>
      <c r="O269" s="23" t="n"/>
      <c r="P269" s="27">
        <f>IF($A269="","",IFERROR(INDEX('Settings'!$F$5:$F$21,MATCH($F269,'Settings'!$E$5:$E$21,0)),"Other"))</f>
        <v/>
      </c>
      <c r="Q269" s="44">
        <f>IF($A269="","",IF(COUNT($I269,$J269,$K269)&lt;3,"",IFERROR(AVERAGE($I269,$J269,$K269),"")))</f>
        <v/>
      </c>
      <c r="R269" s="44">
        <f>IF($A269="","",IF(COUNT($I269,$J269,$K269)&lt;3,"",IFERROR(MIN($I269,$J269,$K269),"")))</f>
        <v/>
      </c>
      <c r="S269" s="44">
        <f>IF($A269="","",IF(COUNT($I269,$J269,$K269)&lt;3,"",IFERROR(MAX($I269,$J269,$K269)-MIN($I269,$J269,$K269),"")))</f>
        <v/>
      </c>
      <c r="T269" s="44">
        <f>IF($A269="","",IFERROR(INDEX('Tire Inventory'!$I$5:$I$1004,MATCH($E269,'Tire Inventory'!$A$5:$A$1004,0)),""))</f>
        <v/>
      </c>
      <c r="U269" s="44">
        <f>IF($A269="","",IF(OR($L269="",$T269=""),"",IFERROR($L269-$T269,"")))</f>
        <v/>
      </c>
      <c r="V269" s="27">
        <f>IF($A269="","",IF($R269="","No Data",IF($R269&lt;='Settings'!$B$6,"Critical",IF($R269&lt;='Settings'!$B$5,"Low","OK"))))</f>
        <v/>
      </c>
      <c r="W269" s="27">
        <f>IF($A269="","",IF($S269="","No Data",IF($S269&gt;='Settings'!$B$7,"Uneven","OK")))</f>
        <v/>
      </c>
      <c r="X269" s="27">
        <f>IF($A269="","",IF(OR($L269="",$T269=""),"No Data",IF($L269&lt;$T269-'Settings'!$B$8,"Low",IF($L269&gt;$T269+'Settings'!$B$8,"High","OK"))))</f>
        <v/>
      </c>
      <c r="Y269" s="27">
        <f>IF(COUNTA($A269:$O269)=0,"",IF(OR($A269="",$B269="",$C269="",$D269="",$E269="",$F269="",$I269="",$J269="",$K269=""),"Missing Required Input",IF(COUNTIF($A$5:$A$1004,$A269)&gt;1,"Duplicate Inspection ID",IF(COUNTIF('Tire Inventory'!$A$5:$A$1004,$E269)=0,"Unknown Tire ID",IF(OR($I269&lt;0,$I269&gt;32,$J269&lt;0,$J269&gt;32,$K269&lt;0,$K269&gt;32),"Check Tread Reading",IF(OR($D269&lt;0,$D269&gt;2000000),"Check Odometer",IF(AND($L269&lt;&gt;"",OR($L269&lt;0,$L269&gt;150)),"Check PSI","OK"))))))</f>
        <v/>
      </c>
    </row>
    <row r="270">
      <c r="A270" s="23" t="n"/>
      <c r="B270" s="42" t="n"/>
      <c r="C270" s="23" t="n"/>
      <c r="D270" s="25" t="n"/>
      <c r="E270" s="23" t="n"/>
      <c r="F270" s="23" t="n"/>
      <c r="G270" s="23" t="n"/>
      <c r="H270" s="23" t="n"/>
      <c r="I270" s="43" t="n"/>
      <c r="J270" s="43" t="n"/>
      <c r="K270" s="43" t="n"/>
      <c r="L270" s="43" t="n"/>
      <c r="M270" s="23" t="n"/>
      <c r="N270" s="23" t="n"/>
      <c r="O270" s="23" t="n"/>
      <c r="P270" s="27">
        <f>IF($A270="","",IFERROR(INDEX('Settings'!$F$5:$F$21,MATCH($F270,'Settings'!$E$5:$E$21,0)),"Other"))</f>
        <v/>
      </c>
      <c r="Q270" s="44">
        <f>IF($A270="","",IF(COUNT($I270,$J270,$K270)&lt;3,"",IFERROR(AVERAGE($I270,$J270,$K270),"")))</f>
        <v/>
      </c>
      <c r="R270" s="44">
        <f>IF($A270="","",IF(COUNT($I270,$J270,$K270)&lt;3,"",IFERROR(MIN($I270,$J270,$K270),"")))</f>
        <v/>
      </c>
      <c r="S270" s="44">
        <f>IF($A270="","",IF(COUNT($I270,$J270,$K270)&lt;3,"",IFERROR(MAX($I270,$J270,$K270)-MIN($I270,$J270,$K270),"")))</f>
        <v/>
      </c>
      <c r="T270" s="44">
        <f>IF($A270="","",IFERROR(INDEX('Tire Inventory'!$I$5:$I$1004,MATCH($E270,'Tire Inventory'!$A$5:$A$1004,0)),""))</f>
        <v/>
      </c>
      <c r="U270" s="44">
        <f>IF($A270="","",IF(OR($L270="",$T270=""),"",IFERROR($L270-$T270,"")))</f>
        <v/>
      </c>
      <c r="V270" s="27">
        <f>IF($A270="","",IF($R270="","No Data",IF($R270&lt;='Settings'!$B$6,"Critical",IF($R270&lt;='Settings'!$B$5,"Low","OK"))))</f>
        <v/>
      </c>
      <c r="W270" s="27">
        <f>IF($A270="","",IF($S270="","No Data",IF($S270&gt;='Settings'!$B$7,"Uneven","OK")))</f>
        <v/>
      </c>
      <c r="X270" s="27">
        <f>IF($A270="","",IF(OR($L270="",$T270=""),"No Data",IF($L270&lt;$T270-'Settings'!$B$8,"Low",IF($L270&gt;$T270+'Settings'!$B$8,"High","OK"))))</f>
        <v/>
      </c>
      <c r="Y270" s="27">
        <f>IF(COUNTA($A270:$O270)=0,"",IF(OR($A270="",$B270="",$C270="",$D270="",$E270="",$F270="",$I270="",$J270="",$K270=""),"Missing Required Input",IF(COUNTIF($A$5:$A$1004,$A270)&gt;1,"Duplicate Inspection ID",IF(COUNTIF('Tire Inventory'!$A$5:$A$1004,$E270)=0,"Unknown Tire ID",IF(OR($I270&lt;0,$I270&gt;32,$J270&lt;0,$J270&gt;32,$K270&lt;0,$K270&gt;32),"Check Tread Reading",IF(OR($D270&lt;0,$D270&gt;2000000),"Check Odometer",IF(AND($L270&lt;&gt;"",OR($L270&lt;0,$L270&gt;150)),"Check PSI","OK"))))))</f>
        <v/>
      </c>
    </row>
    <row r="271">
      <c r="A271" s="23" t="n"/>
      <c r="B271" s="42" t="n"/>
      <c r="C271" s="23" t="n"/>
      <c r="D271" s="25" t="n"/>
      <c r="E271" s="23" t="n"/>
      <c r="F271" s="23" t="n"/>
      <c r="G271" s="23" t="n"/>
      <c r="H271" s="23" t="n"/>
      <c r="I271" s="43" t="n"/>
      <c r="J271" s="43" t="n"/>
      <c r="K271" s="43" t="n"/>
      <c r="L271" s="43" t="n"/>
      <c r="M271" s="23" t="n"/>
      <c r="N271" s="23" t="n"/>
      <c r="O271" s="23" t="n"/>
      <c r="P271" s="27">
        <f>IF($A271="","",IFERROR(INDEX('Settings'!$F$5:$F$21,MATCH($F271,'Settings'!$E$5:$E$21,0)),"Other"))</f>
        <v/>
      </c>
      <c r="Q271" s="44">
        <f>IF($A271="","",IF(COUNT($I271,$J271,$K271)&lt;3,"",IFERROR(AVERAGE($I271,$J271,$K271),"")))</f>
        <v/>
      </c>
      <c r="R271" s="44">
        <f>IF($A271="","",IF(COUNT($I271,$J271,$K271)&lt;3,"",IFERROR(MIN($I271,$J271,$K271),"")))</f>
        <v/>
      </c>
      <c r="S271" s="44">
        <f>IF($A271="","",IF(COUNT($I271,$J271,$K271)&lt;3,"",IFERROR(MAX($I271,$J271,$K271)-MIN($I271,$J271,$K271),"")))</f>
        <v/>
      </c>
      <c r="T271" s="44">
        <f>IF($A271="","",IFERROR(INDEX('Tire Inventory'!$I$5:$I$1004,MATCH($E271,'Tire Inventory'!$A$5:$A$1004,0)),""))</f>
        <v/>
      </c>
      <c r="U271" s="44">
        <f>IF($A271="","",IF(OR($L271="",$T271=""),"",IFERROR($L271-$T271,"")))</f>
        <v/>
      </c>
      <c r="V271" s="27">
        <f>IF($A271="","",IF($R271="","No Data",IF($R271&lt;='Settings'!$B$6,"Critical",IF($R271&lt;='Settings'!$B$5,"Low","OK"))))</f>
        <v/>
      </c>
      <c r="W271" s="27">
        <f>IF($A271="","",IF($S271="","No Data",IF($S271&gt;='Settings'!$B$7,"Uneven","OK")))</f>
        <v/>
      </c>
      <c r="X271" s="27">
        <f>IF($A271="","",IF(OR($L271="",$T271=""),"No Data",IF($L271&lt;$T271-'Settings'!$B$8,"Low",IF($L271&gt;$T271+'Settings'!$B$8,"High","OK"))))</f>
        <v/>
      </c>
      <c r="Y271" s="27">
        <f>IF(COUNTA($A271:$O271)=0,"",IF(OR($A271="",$B271="",$C271="",$D271="",$E271="",$F271="",$I271="",$J271="",$K271=""),"Missing Required Input",IF(COUNTIF($A$5:$A$1004,$A271)&gt;1,"Duplicate Inspection ID",IF(COUNTIF('Tire Inventory'!$A$5:$A$1004,$E271)=0,"Unknown Tire ID",IF(OR($I271&lt;0,$I271&gt;32,$J271&lt;0,$J271&gt;32,$K271&lt;0,$K271&gt;32),"Check Tread Reading",IF(OR($D271&lt;0,$D271&gt;2000000),"Check Odometer",IF(AND($L271&lt;&gt;"",OR($L271&lt;0,$L271&gt;150)),"Check PSI","OK"))))))</f>
        <v/>
      </c>
    </row>
    <row r="272">
      <c r="A272" s="23" t="n"/>
      <c r="B272" s="42" t="n"/>
      <c r="C272" s="23" t="n"/>
      <c r="D272" s="25" t="n"/>
      <c r="E272" s="23" t="n"/>
      <c r="F272" s="23" t="n"/>
      <c r="G272" s="23" t="n"/>
      <c r="H272" s="23" t="n"/>
      <c r="I272" s="43" t="n"/>
      <c r="J272" s="43" t="n"/>
      <c r="K272" s="43" t="n"/>
      <c r="L272" s="43" t="n"/>
      <c r="M272" s="23" t="n"/>
      <c r="N272" s="23" t="n"/>
      <c r="O272" s="23" t="n"/>
      <c r="P272" s="27">
        <f>IF($A272="","",IFERROR(INDEX('Settings'!$F$5:$F$21,MATCH($F272,'Settings'!$E$5:$E$21,0)),"Other"))</f>
        <v/>
      </c>
      <c r="Q272" s="44">
        <f>IF($A272="","",IF(COUNT($I272,$J272,$K272)&lt;3,"",IFERROR(AVERAGE($I272,$J272,$K272),"")))</f>
        <v/>
      </c>
      <c r="R272" s="44">
        <f>IF($A272="","",IF(COUNT($I272,$J272,$K272)&lt;3,"",IFERROR(MIN($I272,$J272,$K272),"")))</f>
        <v/>
      </c>
      <c r="S272" s="44">
        <f>IF($A272="","",IF(COUNT($I272,$J272,$K272)&lt;3,"",IFERROR(MAX($I272,$J272,$K272)-MIN($I272,$J272,$K272),"")))</f>
        <v/>
      </c>
      <c r="T272" s="44">
        <f>IF($A272="","",IFERROR(INDEX('Tire Inventory'!$I$5:$I$1004,MATCH($E272,'Tire Inventory'!$A$5:$A$1004,0)),""))</f>
        <v/>
      </c>
      <c r="U272" s="44">
        <f>IF($A272="","",IF(OR($L272="",$T272=""),"",IFERROR($L272-$T272,"")))</f>
        <v/>
      </c>
      <c r="V272" s="27">
        <f>IF($A272="","",IF($R272="","No Data",IF($R272&lt;='Settings'!$B$6,"Critical",IF($R272&lt;='Settings'!$B$5,"Low","OK"))))</f>
        <v/>
      </c>
      <c r="W272" s="27">
        <f>IF($A272="","",IF($S272="","No Data",IF($S272&gt;='Settings'!$B$7,"Uneven","OK")))</f>
        <v/>
      </c>
      <c r="X272" s="27">
        <f>IF($A272="","",IF(OR($L272="",$T272=""),"No Data",IF($L272&lt;$T272-'Settings'!$B$8,"Low",IF($L272&gt;$T272+'Settings'!$B$8,"High","OK"))))</f>
        <v/>
      </c>
      <c r="Y272" s="27">
        <f>IF(COUNTA($A272:$O272)=0,"",IF(OR($A272="",$B272="",$C272="",$D272="",$E272="",$F272="",$I272="",$J272="",$K272=""),"Missing Required Input",IF(COUNTIF($A$5:$A$1004,$A272)&gt;1,"Duplicate Inspection ID",IF(COUNTIF('Tire Inventory'!$A$5:$A$1004,$E272)=0,"Unknown Tire ID",IF(OR($I272&lt;0,$I272&gt;32,$J272&lt;0,$J272&gt;32,$K272&lt;0,$K272&gt;32),"Check Tread Reading",IF(OR($D272&lt;0,$D272&gt;2000000),"Check Odometer",IF(AND($L272&lt;&gt;"",OR($L272&lt;0,$L272&gt;150)),"Check PSI","OK"))))))</f>
        <v/>
      </c>
    </row>
    <row r="273">
      <c r="A273" s="23" t="n"/>
      <c r="B273" s="42" t="n"/>
      <c r="C273" s="23" t="n"/>
      <c r="D273" s="25" t="n"/>
      <c r="E273" s="23" t="n"/>
      <c r="F273" s="23" t="n"/>
      <c r="G273" s="23" t="n"/>
      <c r="H273" s="23" t="n"/>
      <c r="I273" s="43" t="n"/>
      <c r="J273" s="43" t="n"/>
      <c r="K273" s="43" t="n"/>
      <c r="L273" s="43" t="n"/>
      <c r="M273" s="23" t="n"/>
      <c r="N273" s="23" t="n"/>
      <c r="O273" s="23" t="n"/>
      <c r="P273" s="27">
        <f>IF($A273="","",IFERROR(INDEX('Settings'!$F$5:$F$21,MATCH($F273,'Settings'!$E$5:$E$21,0)),"Other"))</f>
        <v/>
      </c>
      <c r="Q273" s="44">
        <f>IF($A273="","",IF(COUNT($I273,$J273,$K273)&lt;3,"",IFERROR(AVERAGE($I273,$J273,$K273),"")))</f>
        <v/>
      </c>
      <c r="R273" s="44">
        <f>IF($A273="","",IF(COUNT($I273,$J273,$K273)&lt;3,"",IFERROR(MIN($I273,$J273,$K273),"")))</f>
        <v/>
      </c>
      <c r="S273" s="44">
        <f>IF($A273="","",IF(COUNT($I273,$J273,$K273)&lt;3,"",IFERROR(MAX($I273,$J273,$K273)-MIN($I273,$J273,$K273),"")))</f>
        <v/>
      </c>
      <c r="T273" s="44">
        <f>IF($A273="","",IFERROR(INDEX('Tire Inventory'!$I$5:$I$1004,MATCH($E273,'Tire Inventory'!$A$5:$A$1004,0)),""))</f>
        <v/>
      </c>
      <c r="U273" s="44">
        <f>IF($A273="","",IF(OR($L273="",$T273=""),"",IFERROR($L273-$T273,"")))</f>
        <v/>
      </c>
      <c r="V273" s="27">
        <f>IF($A273="","",IF($R273="","No Data",IF($R273&lt;='Settings'!$B$6,"Critical",IF($R273&lt;='Settings'!$B$5,"Low","OK"))))</f>
        <v/>
      </c>
      <c r="W273" s="27">
        <f>IF($A273="","",IF($S273="","No Data",IF($S273&gt;='Settings'!$B$7,"Uneven","OK")))</f>
        <v/>
      </c>
      <c r="X273" s="27">
        <f>IF($A273="","",IF(OR($L273="",$T273=""),"No Data",IF($L273&lt;$T273-'Settings'!$B$8,"Low",IF($L273&gt;$T273+'Settings'!$B$8,"High","OK"))))</f>
        <v/>
      </c>
      <c r="Y273" s="27">
        <f>IF(COUNTA($A273:$O273)=0,"",IF(OR($A273="",$B273="",$C273="",$D273="",$E273="",$F273="",$I273="",$J273="",$K273=""),"Missing Required Input",IF(COUNTIF($A$5:$A$1004,$A273)&gt;1,"Duplicate Inspection ID",IF(COUNTIF('Tire Inventory'!$A$5:$A$1004,$E273)=0,"Unknown Tire ID",IF(OR($I273&lt;0,$I273&gt;32,$J273&lt;0,$J273&gt;32,$K273&lt;0,$K273&gt;32),"Check Tread Reading",IF(OR($D273&lt;0,$D273&gt;2000000),"Check Odometer",IF(AND($L273&lt;&gt;"",OR($L273&lt;0,$L273&gt;150)),"Check PSI","OK"))))))</f>
        <v/>
      </c>
    </row>
    <row r="274">
      <c r="A274" s="23" t="n"/>
      <c r="B274" s="42" t="n"/>
      <c r="C274" s="23" t="n"/>
      <c r="D274" s="25" t="n"/>
      <c r="E274" s="23" t="n"/>
      <c r="F274" s="23" t="n"/>
      <c r="G274" s="23" t="n"/>
      <c r="H274" s="23" t="n"/>
      <c r="I274" s="43" t="n"/>
      <c r="J274" s="43" t="n"/>
      <c r="K274" s="43" t="n"/>
      <c r="L274" s="43" t="n"/>
      <c r="M274" s="23" t="n"/>
      <c r="N274" s="23" t="n"/>
      <c r="O274" s="23" t="n"/>
      <c r="P274" s="27">
        <f>IF($A274="","",IFERROR(INDEX('Settings'!$F$5:$F$21,MATCH($F274,'Settings'!$E$5:$E$21,0)),"Other"))</f>
        <v/>
      </c>
      <c r="Q274" s="44">
        <f>IF($A274="","",IF(COUNT($I274,$J274,$K274)&lt;3,"",IFERROR(AVERAGE($I274,$J274,$K274),"")))</f>
        <v/>
      </c>
      <c r="R274" s="44">
        <f>IF($A274="","",IF(COUNT($I274,$J274,$K274)&lt;3,"",IFERROR(MIN($I274,$J274,$K274),"")))</f>
        <v/>
      </c>
      <c r="S274" s="44">
        <f>IF($A274="","",IF(COUNT($I274,$J274,$K274)&lt;3,"",IFERROR(MAX($I274,$J274,$K274)-MIN($I274,$J274,$K274),"")))</f>
        <v/>
      </c>
      <c r="T274" s="44">
        <f>IF($A274="","",IFERROR(INDEX('Tire Inventory'!$I$5:$I$1004,MATCH($E274,'Tire Inventory'!$A$5:$A$1004,0)),""))</f>
        <v/>
      </c>
      <c r="U274" s="44">
        <f>IF($A274="","",IF(OR($L274="",$T274=""),"",IFERROR($L274-$T274,"")))</f>
        <v/>
      </c>
      <c r="V274" s="27">
        <f>IF($A274="","",IF($R274="","No Data",IF($R274&lt;='Settings'!$B$6,"Critical",IF($R274&lt;='Settings'!$B$5,"Low","OK"))))</f>
        <v/>
      </c>
      <c r="W274" s="27">
        <f>IF($A274="","",IF($S274="","No Data",IF($S274&gt;='Settings'!$B$7,"Uneven","OK")))</f>
        <v/>
      </c>
      <c r="X274" s="27">
        <f>IF($A274="","",IF(OR($L274="",$T274=""),"No Data",IF($L274&lt;$T274-'Settings'!$B$8,"Low",IF($L274&gt;$T274+'Settings'!$B$8,"High","OK"))))</f>
        <v/>
      </c>
      <c r="Y274" s="27">
        <f>IF(COUNTA($A274:$O274)=0,"",IF(OR($A274="",$B274="",$C274="",$D274="",$E274="",$F274="",$I274="",$J274="",$K274=""),"Missing Required Input",IF(COUNTIF($A$5:$A$1004,$A274)&gt;1,"Duplicate Inspection ID",IF(COUNTIF('Tire Inventory'!$A$5:$A$1004,$E274)=0,"Unknown Tire ID",IF(OR($I274&lt;0,$I274&gt;32,$J274&lt;0,$J274&gt;32,$K274&lt;0,$K274&gt;32),"Check Tread Reading",IF(OR($D274&lt;0,$D274&gt;2000000),"Check Odometer",IF(AND($L274&lt;&gt;"",OR($L274&lt;0,$L274&gt;150)),"Check PSI","OK"))))))</f>
        <v/>
      </c>
    </row>
    <row r="275">
      <c r="A275" s="23" t="n"/>
      <c r="B275" s="42" t="n"/>
      <c r="C275" s="23" t="n"/>
      <c r="D275" s="25" t="n"/>
      <c r="E275" s="23" t="n"/>
      <c r="F275" s="23" t="n"/>
      <c r="G275" s="23" t="n"/>
      <c r="H275" s="23" t="n"/>
      <c r="I275" s="43" t="n"/>
      <c r="J275" s="43" t="n"/>
      <c r="K275" s="43" t="n"/>
      <c r="L275" s="43" t="n"/>
      <c r="M275" s="23" t="n"/>
      <c r="N275" s="23" t="n"/>
      <c r="O275" s="23" t="n"/>
      <c r="P275" s="27">
        <f>IF($A275="","",IFERROR(INDEX('Settings'!$F$5:$F$21,MATCH($F275,'Settings'!$E$5:$E$21,0)),"Other"))</f>
        <v/>
      </c>
      <c r="Q275" s="44">
        <f>IF($A275="","",IF(COUNT($I275,$J275,$K275)&lt;3,"",IFERROR(AVERAGE($I275,$J275,$K275),"")))</f>
        <v/>
      </c>
      <c r="R275" s="44">
        <f>IF($A275="","",IF(COUNT($I275,$J275,$K275)&lt;3,"",IFERROR(MIN($I275,$J275,$K275),"")))</f>
        <v/>
      </c>
      <c r="S275" s="44">
        <f>IF($A275="","",IF(COUNT($I275,$J275,$K275)&lt;3,"",IFERROR(MAX($I275,$J275,$K275)-MIN($I275,$J275,$K275),"")))</f>
        <v/>
      </c>
      <c r="T275" s="44">
        <f>IF($A275="","",IFERROR(INDEX('Tire Inventory'!$I$5:$I$1004,MATCH($E275,'Tire Inventory'!$A$5:$A$1004,0)),""))</f>
        <v/>
      </c>
      <c r="U275" s="44">
        <f>IF($A275="","",IF(OR($L275="",$T275=""),"",IFERROR($L275-$T275,"")))</f>
        <v/>
      </c>
      <c r="V275" s="27">
        <f>IF($A275="","",IF($R275="","No Data",IF($R275&lt;='Settings'!$B$6,"Critical",IF($R275&lt;='Settings'!$B$5,"Low","OK"))))</f>
        <v/>
      </c>
      <c r="W275" s="27">
        <f>IF($A275="","",IF($S275="","No Data",IF($S275&gt;='Settings'!$B$7,"Uneven","OK")))</f>
        <v/>
      </c>
      <c r="X275" s="27">
        <f>IF($A275="","",IF(OR($L275="",$T275=""),"No Data",IF($L275&lt;$T275-'Settings'!$B$8,"Low",IF($L275&gt;$T275+'Settings'!$B$8,"High","OK"))))</f>
        <v/>
      </c>
      <c r="Y275" s="27">
        <f>IF(COUNTA($A275:$O275)=0,"",IF(OR($A275="",$B275="",$C275="",$D275="",$E275="",$F275="",$I275="",$J275="",$K275=""),"Missing Required Input",IF(COUNTIF($A$5:$A$1004,$A275)&gt;1,"Duplicate Inspection ID",IF(COUNTIF('Tire Inventory'!$A$5:$A$1004,$E275)=0,"Unknown Tire ID",IF(OR($I275&lt;0,$I275&gt;32,$J275&lt;0,$J275&gt;32,$K275&lt;0,$K275&gt;32),"Check Tread Reading",IF(OR($D275&lt;0,$D275&gt;2000000),"Check Odometer",IF(AND($L275&lt;&gt;"",OR($L275&lt;0,$L275&gt;150)),"Check PSI","OK"))))))</f>
        <v/>
      </c>
    </row>
    <row r="276">
      <c r="A276" s="23" t="n"/>
      <c r="B276" s="42" t="n"/>
      <c r="C276" s="23" t="n"/>
      <c r="D276" s="25" t="n"/>
      <c r="E276" s="23" t="n"/>
      <c r="F276" s="23" t="n"/>
      <c r="G276" s="23" t="n"/>
      <c r="H276" s="23" t="n"/>
      <c r="I276" s="43" t="n"/>
      <c r="J276" s="43" t="n"/>
      <c r="K276" s="43" t="n"/>
      <c r="L276" s="43" t="n"/>
      <c r="M276" s="23" t="n"/>
      <c r="N276" s="23" t="n"/>
      <c r="O276" s="23" t="n"/>
      <c r="P276" s="27">
        <f>IF($A276="","",IFERROR(INDEX('Settings'!$F$5:$F$21,MATCH($F276,'Settings'!$E$5:$E$21,0)),"Other"))</f>
        <v/>
      </c>
      <c r="Q276" s="44">
        <f>IF($A276="","",IF(COUNT($I276,$J276,$K276)&lt;3,"",IFERROR(AVERAGE($I276,$J276,$K276),"")))</f>
        <v/>
      </c>
      <c r="R276" s="44">
        <f>IF($A276="","",IF(COUNT($I276,$J276,$K276)&lt;3,"",IFERROR(MIN($I276,$J276,$K276),"")))</f>
        <v/>
      </c>
      <c r="S276" s="44">
        <f>IF($A276="","",IF(COUNT($I276,$J276,$K276)&lt;3,"",IFERROR(MAX($I276,$J276,$K276)-MIN($I276,$J276,$K276),"")))</f>
        <v/>
      </c>
      <c r="T276" s="44">
        <f>IF($A276="","",IFERROR(INDEX('Tire Inventory'!$I$5:$I$1004,MATCH($E276,'Tire Inventory'!$A$5:$A$1004,0)),""))</f>
        <v/>
      </c>
      <c r="U276" s="44">
        <f>IF($A276="","",IF(OR($L276="",$T276=""),"",IFERROR($L276-$T276,"")))</f>
        <v/>
      </c>
      <c r="V276" s="27">
        <f>IF($A276="","",IF($R276="","No Data",IF($R276&lt;='Settings'!$B$6,"Critical",IF($R276&lt;='Settings'!$B$5,"Low","OK"))))</f>
        <v/>
      </c>
      <c r="W276" s="27">
        <f>IF($A276="","",IF($S276="","No Data",IF($S276&gt;='Settings'!$B$7,"Uneven","OK")))</f>
        <v/>
      </c>
      <c r="X276" s="27">
        <f>IF($A276="","",IF(OR($L276="",$T276=""),"No Data",IF($L276&lt;$T276-'Settings'!$B$8,"Low",IF($L276&gt;$T276+'Settings'!$B$8,"High","OK"))))</f>
        <v/>
      </c>
      <c r="Y276" s="27">
        <f>IF(COUNTA($A276:$O276)=0,"",IF(OR($A276="",$B276="",$C276="",$D276="",$E276="",$F276="",$I276="",$J276="",$K276=""),"Missing Required Input",IF(COUNTIF($A$5:$A$1004,$A276)&gt;1,"Duplicate Inspection ID",IF(COUNTIF('Tire Inventory'!$A$5:$A$1004,$E276)=0,"Unknown Tire ID",IF(OR($I276&lt;0,$I276&gt;32,$J276&lt;0,$J276&gt;32,$K276&lt;0,$K276&gt;32),"Check Tread Reading",IF(OR($D276&lt;0,$D276&gt;2000000),"Check Odometer",IF(AND($L276&lt;&gt;"",OR($L276&lt;0,$L276&gt;150)),"Check PSI","OK"))))))</f>
        <v/>
      </c>
    </row>
    <row r="277">
      <c r="A277" s="23" t="n"/>
      <c r="B277" s="42" t="n"/>
      <c r="C277" s="23" t="n"/>
      <c r="D277" s="25" t="n"/>
      <c r="E277" s="23" t="n"/>
      <c r="F277" s="23" t="n"/>
      <c r="G277" s="23" t="n"/>
      <c r="H277" s="23" t="n"/>
      <c r="I277" s="43" t="n"/>
      <c r="J277" s="43" t="n"/>
      <c r="K277" s="43" t="n"/>
      <c r="L277" s="43" t="n"/>
      <c r="M277" s="23" t="n"/>
      <c r="N277" s="23" t="n"/>
      <c r="O277" s="23" t="n"/>
      <c r="P277" s="27">
        <f>IF($A277="","",IFERROR(INDEX('Settings'!$F$5:$F$21,MATCH($F277,'Settings'!$E$5:$E$21,0)),"Other"))</f>
        <v/>
      </c>
      <c r="Q277" s="44">
        <f>IF($A277="","",IF(COUNT($I277,$J277,$K277)&lt;3,"",IFERROR(AVERAGE($I277,$J277,$K277),"")))</f>
        <v/>
      </c>
      <c r="R277" s="44">
        <f>IF($A277="","",IF(COUNT($I277,$J277,$K277)&lt;3,"",IFERROR(MIN($I277,$J277,$K277),"")))</f>
        <v/>
      </c>
      <c r="S277" s="44">
        <f>IF($A277="","",IF(COUNT($I277,$J277,$K277)&lt;3,"",IFERROR(MAX($I277,$J277,$K277)-MIN($I277,$J277,$K277),"")))</f>
        <v/>
      </c>
      <c r="T277" s="44">
        <f>IF($A277="","",IFERROR(INDEX('Tire Inventory'!$I$5:$I$1004,MATCH($E277,'Tire Inventory'!$A$5:$A$1004,0)),""))</f>
        <v/>
      </c>
      <c r="U277" s="44">
        <f>IF($A277="","",IF(OR($L277="",$T277=""),"",IFERROR($L277-$T277,"")))</f>
        <v/>
      </c>
      <c r="V277" s="27">
        <f>IF($A277="","",IF($R277="","No Data",IF($R277&lt;='Settings'!$B$6,"Critical",IF($R277&lt;='Settings'!$B$5,"Low","OK"))))</f>
        <v/>
      </c>
      <c r="W277" s="27">
        <f>IF($A277="","",IF($S277="","No Data",IF($S277&gt;='Settings'!$B$7,"Uneven","OK")))</f>
        <v/>
      </c>
      <c r="X277" s="27">
        <f>IF($A277="","",IF(OR($L277="",$T277=""),"No Data",IF($L277&lt;$T277-'Settings'!$B$8,"Low",IF($L277&gt;$T277+'Settings'!$B$8,"High","OK"))))</f>
        <v/>
      </c>
      <c r="Y277" s="27">
        <f>IF(COUNTA($A277:$O277)=0,"",IF(OR($A277="",$B277="",$C277="",$D277="",$E277="",$F277="",$I277="",$J277="",$K277=""),"Missing Required Input",IF(COUNTIF($A$5:$A$1004,$A277)&gt;1,"Duplicate Inspection ID",IF(COUNTIF('Tire Inventory'!$A$5:$A$1004,$E277)=0,"Unknown Tire ID",IF(OR($I277&lt;0,$I277&gt;32,$J277&lt;0,$J277&gt;32,$K277&lt;0,$K277&gt;32),"Check Tread Reading",IF(OR($D277&lt;0,$D277&gt;2000000),"Check Odometer",IF(AND($L277&lt;&gt;"",OR($L277&lt;0,$L277&gt;150)),"Check PSI","OK"))))))</f>
        <v/>
      </c>
    </row>
    <row r="278">
      <c r="A278" s="23" t="n"/>
      <c r="B278" s="42" t="n"/>
      <c r="C278" s="23" t="n"/>
      <c r="D278" s="25" t="n"/>
      <c r="E278" s="23" t="n"/>
      <c r="F278" s="23" t="n"/>
      <c r="G278" s="23" t="n"/>
      <c r="H278" s="23" t="n"/>
      <c r="I278" s="43" t="n"/>
      <c r="J278" s="43" t="n"/>
      <c r="K278" s="43" t="n"/>
      <c r="L278" s="43" t="n"/>
      <c r="M278" s="23" t="n"/>
      <c r="N278" s="23" t="n"/>
      <c r="O278" s="23" t="n"/>
      <c r="P278" s="27">
        <f>IF($A278="","",IFERROR(INDEX('Settings'!$F$5:$F$21,MATCH($F278,'Settings'!$E$5:$E$21,0)),"Other"))</f>
        <v/>
      </c>
      <c r="Q278" s="44">
        <f>IF($A278="","",IF(COUNT($I278,$J278,$K278)&lt;3,"",IFERROR(AVERAGE($I278,$J278,$K278),"")))</f>
        <v/>
      </c>
      <c r="R278" s="44">
        <f>IF($A278="","",IF(COUNT($I278,$J278,$K278)&lt;3,"",IFERROR(MIN($I278,$J278,$K278),"")))</f>
        <v/>
      </c>
      <c r="S278" s="44">
        <f>IF($A278="","",IF(COUNT($I278,$J278,$K278)&lt;3,"",IFERROR(MAX($I278,$J278,$K278)-MIN($I278,$J278,$K278),"")))</f>
        <v/>
      </c>
      <c r="T278" s="44">
        <f>IF($A278="","",IFERROR(INDEX('Tire Inventory'!$I$5:$I$1004,MATCH($E278,'Tire Inventory'!$A$5:$A$1004,0)),""))</f>
        <v/>
      </c>
      <c r="U278" s="44">
        <f>IF($A278="","",IF(OR($L278="",$T278=""),"",IFERROR($L278-$T278,"")))</f>
        <v/>
      </c>
      <c r="V278" s="27">
        <f>IF($A278="","",IF($R278="","No Data",IF($R278&lt;='Settings'!$B$6,"Critical",IF($R278&lt;='Settings'!$B$5,"Low","OK"))))</f>
        <v/>
      </c>
      <c r="W278" s="27">
        <f>IF($A278="","",IF($S278="","No Data",IF($S278&gt;='Settings'!$B$7,"Uneven","OK")))</f>
        <v/>
      </c>
      <c r="X278" s="27">
        <f>IF($A278="","",IF(OR($L278="",$T278=""),"No Data",IF($L278&lt;$T278-'Settings'!$B$8,"Low",IF($L278&gt;$T278+'Settings'!$B$8,"High","OK"))))</f>
        <v/>
      </c>
      <c r="Y278" s="27">
        <f>IF(COUNTA($A278:$O278)=0,"",IF(OR($A278="",$B278="",$C278="",$D278="",$E278="",$F278="",$I278="",$J278="",$K278=""),"Missing Required Input",IF(COUNTIF($A$5:$A$1004,$A278)&gt;1,"Duplicate Inspection ID",IF(COUNTIF('Tire Inventory'!$A$5:$A$1004,$E278)=0,"Unknown Tire ID",IF(OR($I278&lt;0,$I278&gt;32,$J278&lt;0,$J278&gt;32,$K278&lt;0,$K278&gt;32),"Check Tread Reading",IF(OR($D278&lt;0,$D278&gt;2000000),"Check Odometer",IF(AND($L278&lt;&gt;"",OR($L278&lt;0,$L278&gt;150)),"Check PSI","OK"))))))</f>
        <v/>
      </c>
    </row>
    <row r="279">
      <c r="A279" s="23" t="n"/>
      <c r="B279" s="42" t="n"/>
      <c r="C279" s="23" t="n"/>
      <c r="D279" s="25" t="n"/>
      <c r="E279" s="23" t="n"/>
      <c r="F279" s="23" t="n"/>
      <c r="G279" s="23" t="n"/>
      <c r="H279" s="23" t="n"/>
      <c r="I279" s="43" t="n"/>
      <c r="J279" s="43" t="n"/>
      <c r="K279" s="43" t="n"/>
      <c r="L279" s="43" t="n"/>
      <c r="M279" s="23" t="n"/>
      <c r="N279" s="23" t="n"/>
      <c r="O279" s="23" t="n"/>
      <c r="P279" s="27">
        <f>IF($A279="","",IFERROR(INDEX('Settings'!$F$5:$F$21,MATCH($F279,'Settings'!$E$5:$E$21,0)),"Other"))</f>
        <v/>
      </c>
      <c r="Q279" s="44">
        <f>IF($A279="","",IF(COUNT($I279,$J279,$K279)&lt;3,"",IFERROR(AVERAGE($I279,$J279,$K279),"")))</f>
        <v/>
      </c>
      <c r="R279" s="44">
        <f>IF($A279="","",IF(COUNT($I279,$J279,$K279)&lt;3,"",IFERROR(MIN($I279,$J279,$K279),"")))</f>
        <v/>
      </c>
      <c r="S279" s="44">
        <f>IF($A279="","",IF(COUNT($I279,$J279,$K279)&lt;3,"",IFERROR(MAX($I279,$J279,$K279)-MIN($I279,$J279,$K279),"")))</f>
        <v/>
      </c>
      <c r="T279" s="44">
        <f>IF($A279="","",IFERROR(INDEX('Tire Inventory'!$I$5:$I$1004,MATCH($E279,'Tire Inventory'!$A$5:$A$1004,0)),""))</f>
        <v/>
      </c>
      <c r="U279" s="44">
        <f>IF($A279="","",IF(OR($L279="",$T279=""),"",IFERROR($L279-$T279,"")))</f>
        <v/>
      </c>
      <c r="V279" s="27">
        <f>IF($A279="","",IF($R279="","No Data",IF($R279&lt;='Settings'!$B$6,"Critical",IF($R279&lt;='Settings'!$B$5,"Low","OK"))))</f>
        <v/>
      </c>
      <c r="W279" s="27">
        <f>IF($A279="","",IF($S279="","No Data",IF($S279&gt;='Settings'!$B$7,"Uneven","OK")))</f>
        <v/>
      </c>
      <c r="X279" s="27">
        <f>IF($A279="","",IF(OR($L279="",$T279=""),"No Data",IF($L279&lt;$T279-'Settings'!$B$8,"Low",IF($L279&gt;$T279+'Settings'!$B$8,"High","OK"))))</f>
        <v/>
      </c>
      <c r="Y279" s="27">
        <f>IF(COUNTA($A279:$O279)=0,"",IF(OR($A279="",$B279="",$C279="",$D279="",$E279="",$F279="",$I279="",$J279="",$K279=""),"Missing Required Input",IF(COUNTIF($A$5:$A$1004,$A279)&gt;1,"Duplicate Inspection ID",IF(COUNTIF('Tire Inventory'!$A$5:$A$1004,$E279)=0,"Unknown Tire ID",IF(OR($I279&lt;0,$I279&gt;32,$J279&lt;0,$J279&gt;32,$K279&lt;0,$K279&gt;32),"Check Tread Reading",IF(OR($D279&lt;0,$D279&gt;2000000),"Check Odometer",IF(AND($L279&lt;&gt;"",OR($L279&lt;0,$L279&gt;150)),"Check PSI","OK"))))))</f>
        <v/>
      </c>
    </row>
    <row r="280">
      <c r="A280" s="23" t="n"/>
      <c r="B280" s="42" t="n"/>
      <c r="C280" s="23" t="n"/>
      <c r="D280" s="25" t="n"/>
      <c r="E280" s="23" t="n"/>
      <c r="F280" s="23" t="n"/>
      <c r="G280" s="23" t="n"/>
      <c r="H280" s="23" t="n"/>
      <c r="I280" s="43" t="n"/>
      <c r="J280" s="43" t="n"/>
      <c r="K280" s="43" t="n"/>
      <c r="L280" s="43" t="n"/>
      <c r="M280" s="23" t="n"/>
      <c r="N280" s="23" t="n"/>
      <c r="O280" s="23" t="n"/>
      <c r="P280" s="27">
        <f>IF($A280="","",IFERROR(INDEX('Settings'!$F$5:$F$21,MATCH($F280,'Settings'!$E$5:$E$21,0)),"Other"))</f>
        <v/>
      </c>
      <c r="Q280" s="44">
        <f>IF($A280="","",IF(COUNT($I280,$J280,$K280)&lt;3,"",IFERROR(AVERAGE($I280,$J280,$K280),"")))</f>
        <v/>
      </c>
      <c r="R280" s="44">
        <f>IF($A280="","",IF(COUNT($I280,$J280,$K280)&lt;3,"",IFERROR(MIN($I280,$J280,$K280),"")))</f>
        <v/>
      </c>
      <c r="S280" s="44">
        <f>IF($A280="","",IF(COUNT($I280,$J280,$K280)&lt;3,"",IFERROR(MAX($I280,$J280,$K280)-MIN($I280,$J280,$K280),"")))</f>
        <v/>
      </c>
      <c r="T280" s="44">
        <f>IF($A280="","",IFERROR(INDEX('Tire Inventory'!$I$5:$I$1004,MATCH($E280,'Tire Inventory'!$A$5:$A$1004,0)),""))</f>
        <v/>
      </c>
      <c r="U280" s="44">
        <f>IF($A280="","",IF(OR($L280="",$T280=""),"",IFERROR($L280-$T280,"")))</f>
        <v/>
      </c>
      <c r="V280" s="27">
        <f>IF($A280="","",IF($R280="","No Data",IF($R280&lt;='Settings'!$B$6,"Critical",IF($R280&lt;='Settings'!$B$5,"Low","OK"))))</f>
        <v/>
      </c>
      <c r="W280" s="27">
        <f>IF($A280="","",IF($S280="","No Data",IF($S280&gt;='Settings'!$B$7,"Uneven","OK")))</f>
        <v/>
      </c>
      <c r="X280" s="27">
        <f>IF($A280="","",IF(OR($L280="",$T280=""),"No Data",IF($L280&lt;$T280-'Settings'!$B$8,"Low",IF($L280&gt;$T280+'Settings'!$B$8,"High","OK"))))</f>
        <v/>
      </c>
      <c r="Y280" s="27">
        <f>IF(COUNTA($A280:$O280)=0,"",IF(OR($A280="",$B280="",$C280="",$D280="",$E280="",$F280="",$I280="",$J280="",$K280=""),"Missing Required Input",IF(COUNTIF($A$5:$A$1004,$A280)&gt;1,"Duplicate Inspection ID",IF(COUNTIF('Tire Inventory'!$A$5:$A$1004,$E280)=0,"Unknown Tire ID",IF(OR($I280&lt;0,$I280&gt;32,$J280&lt;0,$J280&gt;32,$K280&lt;0,$K280&gt;32),"Check Tread Reading",IF(OR($D280&lt;0,$D280&gt;2000000),"Check Odometer",IF(AND($L280&lt;&gt;"",OR($L280&lt;0,$L280&gt;150)),"Check PSI","OK"))))))</f>
        <v/>
      </c>
    </row>
    <row r="281">
      <c r="A281" s="23" t="n"/>
      <c r="B281" s="42" t="n"/>
      <c r="C281" s="23" t="n"/>
      <c r="D281" s="25" t="n"/>
      <c r="E281" s="23" t="n"/>
      <c r="F281" s="23" t="n"/>
      <c r="G281" s="23" t="n"/>
      <c r="H281" s="23" t="n"/>
      <c r="I281" s="43" t="n"/>
      <c r="J281" s="43" t="n"/>
      <c r="K281" s="43" t="n"/>
      <c r="L281" s="43" t="n"/>
      <c r="M281" s="23" t="n"/>
      <c r="N281" s="23" t="n"/>
      <c r="O281" s="23" t="n"/>
      <c r="P281" s="27">
        <f>IF($A281="","",IFERROR(INDEX('Settings'!$F$5:$F$21,MATCH($F281,'Settings'!$E$5:$E$21,0)),"Other"))</f>
        <v/>
      </c>
      <c r="Q281" s="44">
        <f>IF($A281="","",IF(COUNT($I281,$J281,$K281)&lt;3,"",IFERROR(AVERAGE($I281,$J281,$K281),"")))</f>
        <v/>
      </c>
      <c r="R281" s="44">
        <f>IF($A281="","",IF(COUNT($I281,$J281,$K281)&lt;3,"",IFERROR(MIN($I281,$J281,$K281),"")))</f>
        <v/>
      </c>
      <c r="S281" s="44">
        <f>IF($A281="","",IF(COUNT($I281,$J281,$K281)&lt;3,"",IFERROR(MAX($I281,$J281,$K281)-MIN($I281,$J281,$K281),"")))</f>
        <v/>
      </c>
      <c r="T281" s="44">
        <f>IF($A281="","",IFERROR(INDEX('Tire Inventory'!$I$5:$I$1004,MATCH($E281,'Tire Inventory'!$A$5:$A$1004,0)),""))</f>
        <v/>
      </c>
      <c r="U281" s="44">
        <f>IF($A281="","",IF(OR($L281="",$T281=""),"",IFERROR($L281-$T281,"")))</f>
        <v/>
      </c>
      <c r="V281" s="27">
        <f>IF($A281="","",IF($R281="","No Data",IF($R281&lt;='Settings'!$B$6,"Critical",IF($R281&lt;='Settings'!$B$5,"Low","OK"))))</f>
        <v/>
      </c>
      <c r="W281" s="27">
        <f>IF($A281="","",IF($S281="","No Data",IF($S281&gt;='Settings'!$B$7,"Uneven","OK")))</f>
        <v/>
      </c>
      <c r="X281" s="27">
        <f>IF($A281="","",IF(OR($L281="",$T281=""),"No Data",IF($L281&lt;$T281-'Settings'!$B$8,"Low",IF($L281&gt;$T281+'Settings'!$B$8,"High","OK"))))</f>
        <v/>
      </c>
      <c r="Y281" s="27">
        <f>IF(COUNTA($A281:$O281)=0,"",IF(OR($A281="",$B281="",$C281="",$D281="",$E281="",$F281="",$I281="",$J281="",$K281=""),"Missing Required Input",IF(COUNTIF($A$5:$A$1004,$A281)&gt;1,"Duplicate Inspection ID",IF(COUNTIF('Tire Inventory'!$A$5:$A$1004,$E281)=0,"Unknown Tire ID",IF(OR($I281&lt;0,$I281&gt;32,$J281&lt;0,$J281&gt;32,$K281&lt;0,$K281&gt;32),"Check Tread Reading",IF(OR($D281&lt;0,$D281&gt;2000000),"Check Odometer",IF(AND($L281&lt;&gt;"",OR($L281&lt;0,$L281&gt;150)),"Check PSI","OK"))))))</f>
        <v/>
      </c>
    </row>
    <row r="282">
      <c r="A282" s="23" t="n"/>
      <c r="B282" s="42" t="n"/>
      <c r="C282" s="23" t="n"/>
      <c r="D282" s="25" t="n"/>
      <c r="E282" s="23" t="n"/>
      <c r="F282" s="23" t="n"/>
      <c r="G282" s="23" t="n"/>
      <c r="H282" s="23" t="n"/>
      <c r="I282" s="43" t="n"/>
      <c r="J282" s="43" t="n"/>
      <c r="K282" s="43" t="n"/>
      <c r="L282" s="43" t="n"/>
      <c r="M282" s="23" t="n"/>
      <c r="N282" s="23" t="n"/>
      <c r="O282" s="23" t="n"/>
      <c r="P282" s="27">
        <f>IF($A282="","",IFERROR(INDEX('Settings'!$F$5:$F$21,MATCH($F282,'Settings'!$E$5:$E$21,0)),"Other"))</f>
        <v/>
      </c>
      <c r="Q282" s="44">
        <f>IF($A282="","",IF(COUNT($I282,$J282,$K282)&lt;3,"",IFERROR(AVERAGE($I282,$J282,$K282),"")))</f>
        <v/>
      </c>
      <c r="R282" s="44">
        <f>IF($A282="","",IF(COUNT($I282,$J282,$K282)&lt;3,"",IFERROR(MIN($I282,$J282,$K282),"")))</f>
        <v/>
      </c>
      <c r="S282" s="44">
        <f>IF($A282="","",IF(COUNT($I282,$J282,$K282)&lt;3,"",IFERROR(MAX($I282,$J282,$K282)-MIN($I282,$J282,$K282),"")))</f>
        <v/>
      </c>
      <c r="T282" s="44">
        <f>IF($A282="","",IFERROR(INDEX('Tire Inventory'!$I$5:$I$1004,MATCH($E282,'Tire Inventory'!$A$5:$A$1004,0)),""))</f>
        <v/>
      </c>
      <c r="U282" s="44">
        <f>IF($A282="","",IF(OR($L282="",$T282=""),"",IFERROR($L282-$T282,"")))</f>
        <v/>
      </c>
      <c r="V282" s="27">
        <f>IF($A282="","",IF($R282="","No Data",IF($R282&lt;='Settings'!$B$6,"Critical",IF($R282&lt;='Settings'!$B$5,"Low","OK"))))</f>
        <v/>
      </c>
      <c r="W282" s="27">
        <f>IF($A282="","",IF($S282="","No Data",IF($S282&gt;='Settings'!$B$7,"Uneven","OK")))</f>
        <v/>
      </c>
      <c r="X282" s="27">
        <f>IF($A282="","",IF(OR($L282="",$T282=""),"No Data",IF($L282&lt;$T282-'Settings'!$B$8,"Low",IF($L282&gt;$T282+'Settings'!$B$8,"High","OK"))))</f>
        <v/>
      </c>
      <c r="Y282" s="27">
        <f>IF(COUNTA($A282:$O282)=0,"",IF(OR($A282="",$B282="",$C282="",$D282="",$E282="",$F282="",$I282="",$J282="",$K282=""),"Missing Required Input",IF(COUNTIF($A$5:$A$1004,$A282)&gt;1,"Duplicate Inspection ID",IF(COUNTIF('Tire Inventory'!$A$5:$A$1004,$E282)=0,"Unknown Tire ID",IF(OR($I282&lt;0,$I282&gt;32,$J282&lt;0,$J282&gt;32,$K282&lt;0,$K282&gt;32),"Check Tread Reading",IF(OR($D282&lt;0,$D282&gt;2000000),"Check Odometer",IF(AND($L282&lt;&gt;"",OR($L282&lt;0,$L282&gt;150)),"Check PSI","OK"))))))</f>
        <v/>
      </c>
    </row>
    <row r="283">
      <c r="A283" s="23" t="n"/>
      <c r="B283" s="42" t="n"/>
      <c r="C283" s="23" t="n"/>
      <c r="D283" s="25" t="n"/>
      <c r="E283" s="23" t="n"/>
      <c r="F283" s="23" t="n"/>
      <c r="G283" s="23" t="n"/>
      <c r="H283" s="23" t="n"/>
      <c r="I283" s="43" t="n"/>
      <c r="J283" s="43" t="n"/>
      <c r="K283" s="43" t="n"/>
      <c r="L283" s="43" t="n"/>
      <c r="M283" s="23" t="n"/>
      <c r="N283" s="23" t="n"/>
      <c r="O283" s="23" t="n"/>
      <c r="P283" s="27">
        <f>IF($A283="","",IFERROR(INDEX('Settings'!$F$5:$F$21,MATCH($F283,'Settings'!$E$5:$E$21,0)),"Other"))</f>
        <v/>
      </c>
      <c r="Q283" s="44">
        <f>IF($A283="","",IF(COUNT($I283,$J283,$K283)&lt;3,"",IFERROR(AVERAGE($I283,$J283,$K283),"")))</f>
        <v/>
      </c>
      <c r="R283" s="44">
        <f>IF($A283="","",IF(COUNT($I283,$J283,$K283)&lt;3,"",IFERROR(MIN($I283,$J283,$K283),"")))</f>
        <v/>
      </c>
      <c r="S283" s="44">
        <f>IF($A283="","",IF(COUNT($I283,$J283,$K283)&lt;3,"",IFERROR(MAX($I283,$J283,$K283)-MIN($I283,$J283,$K283),"")))</f>
        <v/>
      </c>
      <c r="T283" s="44">
        <f>IF($A283="","",IFERROR(INDEX('Tire Inventory'!$I$5:$I$1004,MATCH($E283,'Tire Inventory'!$A$5:$A$1004,0)),""))</f>
        <v/>
      </c>
      <c r="U283" s="44">
        <f>IF($A283="","",IF(OR($L283="",$T283=""),"",IFERROR($L283-$T283,"")))</f>
        <v/>
      </c>
      <c r="V283" s="27">
        <f>IF($A283="","",IF($R283="","No Data",IF($R283&lt;='Settings'!$B$6,"Critical",IF($R283&lt;='Settings'!$B$5,"Low","OK"))))</f>
        <v/>
      </c>
      <c r="W283" s="27">
        <f>IF($A283="","",IF($S283="","No Data",IF($S283&gt;='Settings'!$B$7,"Uneven","OK")))</f>
        <v/>
      </c>
      <c r="X283" s="27">
        <f>IF($A283="","",IF(OR($L283="",$T283=""),"No Data",IF($L283&lt;$T283-'Settings'!$B$8,"Low",IF($L283&gt;$T283+'Settings'!$B$8,"High","OK"))))</f>
        <v/>
      </c>
      <c r="Y283" s="27">
        <f>IF(COUNTA($A283:$O283)=0,"",IF(OR($A283="",$B283="",$C283="",$D283="",$E283="",$F283="",$I283="",$J283="",$K283=""),"Missing Required Input",IF(COUNTIF($A$5:$A$1004,$A283)&gt;1,"Duplicate Inspection ID",IF(COUNTIF('Tire Inventory'!$A$5:$A$1004,$E283)=0,"Unknown Tire ID",IF(OR($I283&lt;0,$I283&gt;32,$J283&lt;0,$J283&gt;32,$K283&lt;0,$K283&gt;32),"Check Tread Reading",IF(OR($D283&lt;0,$D283&gt;2000000),"Check Odometer",IF(AND($L283&lt;&gt;"",OR($L283&lt;0,$L283&gt;150)),"Check PSI","OK"))))))</f>
        <v/>
      </c>
    </row>
    <row r="284">
      <c r="A284" s="23" t="n"/>
      <c r="B284" s="42" t="n"/>
      <c r="C284" s="23" t="n"/>
      <c r="D284" s="25" t="n"/>
      <c r="E284" s="23" t="n"/>
      <c r="F284" s="23" t="n"/>
      <c r="G284" s="23" t="n"/>
      <c r="H284" s="23" t="n"/>
      <c r="I284" s="43" t="n"/>
      <c r="J284" s="43" t="n"/>
      <c r="K284" s="43" t="n"/>
      <c r="L284" s="43" t="n"/>
      <c r="M284" s="23" t="n"/>
      <c r="N284" s="23" t="n"/>
      <c r="O284" s="23" t="n"/>
      <c r="P284" s="27">
        <f>IF($A284="","",IFERROR(INDEX('Settings'!$F$5:$F$21,MATCH($F284,'Settings'!$E$5:$E$21,0)),"Other"))</f>
        <v/>
      </c>
      <c r="Q284" s="44">
        <f>IF($A284="","",IF(COUNT($I284,$J284,$K284)&lt;3,"",IFERROR(AVERAGE($I284,$J284,$K284),"")))</f>
        <v/>
      </c>
      <c r="R284" s="44">
        <f>IF($A284="","",IF(COUNT($I284,$J284,$K284)&lt;3,"",IFERROR(MIN($I284,$J284,$K284),"")))</f>
        <v/>
      </c>
      <c r="S284" s="44">
        <f>IF($A284="","",IF(COUNT($I284,$J284,$K284)&lt;3,"",IFERROR(MAX($I284,$J284,$K284)-MIN($I284,$J284,$K284),"")))</f>
        <v/>
      </c>
      <c r="T284" s="44">
        <f>IF($A284="","",IFERROR(INDEX('Tire Inventory'!$I$5:$I$1004,MATCH($E284,'Tire Inventory'!$A$5:$A$1004,0)),""))</f>
        <v/>
      </c>
      <c r="U284" s="44">
        <f>IF($A284="","",IF(OR($L284="",$T284=""),"",IFERROR($L284-$T284,"")))</f>
        <v/>
      </c>
      <c r="V284" s="27">
        <f>IF($A284="","",IF($R284="","No Data",IF($R284&lt;='Settings'!$B$6,"Critical",IF($R284&lt;='Settings'!$B$5,"Low","OK"))))</f>
        <v/>
      </c>
      <c r="W284" s="27">
        <f>IF($A284="","",IF($S284="","No Data",IF($S284&gt;='Settings'!$B$7,"Uneven","OK")))</f>
        <v/>
      </c>
      <c r="X284" s="27">
        <f>IF($A284="","",IF(OR($L284="",$T284=""),"No Data",IF($L284&lt;$T284-'Settings'!$B$8,"Low",IF($L284&gt;$T284+'Settings'!$B$8,"High","OK"))))</f>
        <v/>
      </c>
      <c r="Y284" s="27">
        <f>IF(COUNTA($A284:$O284)=0,"",IF(OR($A284="",$B284="",$C284="",$D284="",$E284="",$F284="",$I284="",$J284="",$K284=""),"Missing Required Input",IF(COUNTIF($A$5:$A$1004,$A284)&gt;1,"Duplicate Inspection ID",IF(COUNTIF('Tire Inventory'!$A$5:$A$1004,$E284)=0,"Unknown Tire ID",IF(OR($I284&lt;0,$I284&gt;32,$J284&lt;0,$J284&gt;32,$K284&lt;0,$K284&gt;32),"Check Tread Reading",IF(OR($D284&lt;0,$D284&gt;2000000),"Check Odometer",IF(AND($L284&lt;&gt;"",OR($L284&lt;0,$L284&gt;150)),"Check PSI","OK"))))))</f>
        <v/>
      </c>
    </row>
    <row r="285">
      <c r="A285" s="23" t="n"/>
      <c r="B285" s="42" t="n"/>
      <c r="C285" s="23" t="n"/>
      <c r="D285" s="25" t="n"/>
      <c r="E285" s="23" t="n"/>
      <c r="F285" s="23" t="n"/>
      <c r="G285" s="23" t="n"/>
      <c r="H285" s="23" t="n"/>
      <c r="I285" s="43" t="n"/>
      <c r="J285" s="43" t="n"/>
      <c r="K285" s="43" t="n"/>
      <c r="L285" s="43" t="n"/>
      <c r="M285" s="23" t="n"/>
      <c r="N285" s="23" t="n"/>
      <c r="O285" s="23" t="n"/>
      <c r="P285" s="27">
        <f>IF($A285="","",IFERROR(INDEX('Settings'!$F$5:$F$21,MATCH($F285,'Settings'!$E$5:$E$21,0)),"Other"))</f>
        <v/>
      </c>
      <c r="Q285" s="44">
        <f>IF($A285="","",IF(COUNT($I285,$J285,$K285)&lt;3,"",IFERROR(AVERAGE($I285,$J285,$K285),"")))</f>
        <v/>
      </c>
      <c r="R285" s="44">
        <f>IF($A285="","",IF(COUNT($I285,$J285,$K285)&lt;3,"",IFERROR(MIN($I285,$J285,$K285),"")))</f>
        <v/>
      </c>
      <c r="S285" s="44">
        <f>IF($A285="","",IF(COUNT($I285,$J285,$K285)&lt;3,"",IFERROR(MAX($I285,$J285,$K285)-MIN($I285,$J285,$K285),"")))</f>
        <v/>
      </c>
      <c r="T285" s="44">
        <f>IF($A285="","",IFERROR(INDEX('Tire Inventory'!$I$5:$I$1004,MATCH($E285,'Tire Inventory'!$A$5:$A$1004,0)),""))</f>
        <v/>
      </c>
      <c r="U285" s="44">
        <f>IF($A285="","",IF(OR($L285="",$T285=""),"",IFERROR($L285-$T285,"")))</f>
        <v/>
      </c>
      <c r="V285" s="27">
        <f>IF($A285="","",IF($R285="","No Data",IF($R285&lt;='Settings'!$B$6,"Critical",IF($R285&lt;='Settings'!$B$5,"Low","OK"))))</f>
        <v/>
      </c>
      <c r="W285" s="27">
        <f>IF($A285="","",IF($S285="","No Data",IF($S285&gt;='Settings'!$B$7,"Uneven","OK")))</f>
        <v/>
      </c>
      <c r="X285" s="27">
        <f>IF($A285="","",IF(OR($L285="",$T285=""),"No Data",IF($L285&lt;$T285-'Settings'!$B$8,"Low",IF($L285&gt;$T285+'Settings'!$B$8,"High","OK"))))</f>
        <v/>
      </c>
      <c r="Y285" s="27">
        <f>IF(COUNTA($A285:$O285)=0,"",IF(OR($A285="",$B285="",$C285="",$D285="",$E285="",$F285="",$I285="",$J285="",$K285=""),"Missing Required Input",IF(COUNTIF($A$5:$A$1004,$A285)&gt;1,"Duplicate Inspection ID",IF(COUNTIF('Tire Inventory'!$A$5:$A$1004,$E285)=0,"Unknown Tire ID",IF(OR($I285&lt;0,$I285&gt;32,$J285&lt;0,$J285&gt;32,$K285&lt;0,$K285&gt;32),"Check Tread Reading",IF(OR($D285&lt;0,$D285&gt;2000000),"Check Odometer",IF(AND($L285&lt;&gt;"",OR($L285&lt;0,$L285&gt;150)),"Check PSI","OK"))))))</f>
        <v/>
      </c>
    </row>
    <row r="286">
      <c r="A286" s="23" t="n"/>
      <c r="B286" s="42" t="n"/>
      <c r="C286" s="23" t="n"/>
      <c r="D286" s="25" t="n"/>
      <c r="E286" s="23" t="n"/>
      <c r="F286" s="23" t="n"/>
      <c r="G286" s="23" t="n"/>
      <c r="H286" s="23" t="n"/>
      <c r="I286" s="43" t="n"/>
      <c r="J286" s="43" t="n"/>
      <c r="K286" s="43" t="n"/>
      <c r="L286" s="43" t="n"/>
      <c r="M286" s="23" t="n"/>
      <c r="N286" s="23" t="n"/>
      <c r="O286" s="23" t="n"/>
      <c r="P286" s="27">
        <f>IF($A286="","",IFERROR(INDEX('Settings'!$F$5:$F$21,MATCH($F286,'Settings'!$E$5:$E$21,0)),"Other"))</f>
        <v/>
      </c>
      <c r="Q286" s="44">
        <f>IF($A286="","",IF(COUNT($I286,$J286,$K286)&lt;3,"",IFERROR(AVERAGE($I286,$J286,$K286),"")))</f>
        <v/>
      </c>
      <c r="R286" s="44">
        <f>IF($A286="","",IF(COUNT($I286,$J286,$K286)&lt;3,"",IFERROR(MIN($I286,$J286,$K286),"")))</f>
        <v/>
      </c>
      <c r="S286" s="44">
        <f>IF($A286="","",IF(COUNT($I286,$J286,$K286)&lt;3,"",IFERROR(MAX($I286,$J286,$K286)-MIN($I286,$J286,$K286),"")))</f>
        <v/>
      </c>
      <c r="T286" s="44">
        <f>IF($A286="","",IFERROR(INDEX('Tire Inventory'!$I$5:$I$1004,MATCH($E286,'Tire Inventory'!$A$5:$A$1004,0)),""))</f>
        <v/>
      </c>
      <c r="U286" s="44">
        <f>IF($A286="","",IF(OR($L286="",$T286=""),"",IFERROR($L286-$T286,"")))</f>
        <v/>
      </c>
      <c r="V286" s="27">
        <f>IF($A286="","",IF($R286="","No Data",IF($R286&lt;='Settings'!$B$6,"Critical",IF($R286&lt;='Settings'!$B$5,"Low","OK"))))</f>
        <v/>
      </c>
      <c r="W286" s="27">
        <f>IF($A286="","",IF($S286="","No Data",IF($S286&gt;='Settings'!$B$7,"Uneven","OK")))</f>
        <v/>
      </c>
      <c r="X286" s="27">
        <f>IF($A286="","",IF(OR($L286="",$T286=""),"No Data",IF($L286&lt;$T286-'Settings'!$B$8,"Low",IF($L286&gt;$T286+'Settings'!$B$8,"High","OK"))))</f>
        <v/>
      </c>
      <c r="Y286" s="27">
        <f>IF(COUNTA($A286:$O286)=0,"",IF(OR($A286="",$B286="",$C286="",$D286="",$E286="",$F286="",$I286="",$J286="",$K286=""),"Missing Required Input",IF(COUNTIF($A$5:$A$1004,$A286)&gt;1,"Duplicate Inspection ID",IF(COUNTIF('Tire Inventory'!$A$5:$A$1004,$E286)=0,"Unknown Tire ID",IF(OR($I286&lt;0,$I286&gt;32,$J286&lt;0,$J286&gt;32,$K286&lt;0,$K286&gt;32),"Check Tread Reading",IF(OR($D286&lt;0,$D286&gt;2000000),"Check Odometer",IF(AND($L286&lt;&gt;"",OR($L286&lt;0,$L286&gt;150)),"Check PSI","OK"))))))</f>
        <v/>
      </c>
    </row>
    <row r="287">
      <c r="A287" s="23" t="n"/>
      <c r="B287" s="42" t="n"/>
      <c r="C287" s="23" t="n"/>
      <c r="D287" s="25" t="n"/>
      <c r="E287" s="23" t="n"/>
      <c r="F287" s="23" t="n"/>
      <c r="G287" s="23" t="n"/>
      <c r="H287" s="23" t="n"/>
      <c r="I287" s="43" t="n"/>
      <c r="J287" s="43" t="n"/>
      <c r="K287" s="43" t="n"/>
      <c r="L287" s="43" t="n"/>
      <c r="M287" s="23" t="n"/>
      <c r="N287" s="23" t="n"/>
      <c r="O287" s="23" t="n"/>
      <c r="P287" s="27">
        <f>IF($A287="","",IFERROR(INDEX('Settings'!$F$5:$F$21,MATCH($F287,'Settings'!$E$5:$E$21,0)),"Other"))</f>
        <v/>
      </c>
      <c r="Q287" s="44">
        <f>IF($A287="","",IF(COUNT($I287,$J287,$K287)&lt;3,"",IFERROR(AVERAGE($I287,$J287,$K287),"")))</f>
        <v/>
      </c>
      <c r="R287" s="44">
        <f>IF($A287="","",IF(COUNT($I287,$J287,$K287)&lt;3,"",IFERROR(MIN($I287,$J287,$K287),"")))</f>
        <v/>
      </c>
      <c r="S287" s="44">
        <f>IF($A287="","",IF(COUNT($I287,$J287,$K287)&lt;3,"",IFERROR(MAX($I287,$J287,$K287)-MIN($I287,$J287,$K287),"")))</f>
        <v/>
      </c>
      <c r="T287" s="44">
        <f>IF($A287="","",IFERROR(INDEX('Tire Inventory'!$I$5:$I$1004,MATCH($E287,'Tire Inventory'!$A$5:$A$1004,0)),""))</f>
        <v/>
      </c>
      <c r="U287" s="44">
        <f>IF($A287="","",IF(OR($L287="",$T287=""),"",IFERROR($L287-$T287,"")))</f>
        <v/>
      </c>
      <c r="V287" s="27">
        <f>IF($A287="","",IF($R287="","No Data",IF($R287&lt;='Settings'!$B$6,"Critical",IF($R287&lt;='Settings'!$B$5,"Low","OK"))))</f>
        <v/>
      </c>
      <c r="W287" s="27">
        <f>IF($A287="","",IF($S287="","No Data",IF($S287&gt;='Settings'!$B$7,"Uneven","OK")))</f>
        <v/>
      </c>
      <c r="X287" s="27">
        <f>IF($A287="","",IF(OR($L287="",$T287=""),"No Data",IF($L287&lt;$T287-'Settings'!$B$8,"Low",IF($L287&gt;$T287+'Settings'!$B$8,"High","OK"))))</f>
        <v/>
      </c>
      <c r="Y287" s="27">
        <f>IF(COUNTA($A287:$O287)=0,"",IF(OR($A287="",$B287="",$C287="",$D287="",$E287="",$F287="",$I287="",$J287="",$K287=""),"Missing Required Input",IF(COUNTIF($A$5:$A$1004,$A287)&gt;1,"Duplicate Inspection ID",IF(COUNTIF('Tire Inventory'!$A$5:$A$1004,$E287)=0,"Unknown Tire ID",IF(OR($I287&lt;0,$I287&gt;32,$J287&lt;0,$J287&gt;32,$K287&lt;0,$K287&gt;32),"Check Tread Reading",IF(OR($D287&lt;0,$D287&gt;2000000),"Check Odometer",IF(AND($L287&lt;&gt;"",OR($L287&lt;0,$L287&gt;150)),"Check PSI","OK"))))))</f>
        <v/>
      </c>
    </row>
    <row r="288">
      <c r="A288" s="23" t="n"/>
      <c r="B288" s="42" t="n"/>
      <c r="C288" s="23" t="n"/>
      <c r="D288" s="25" t="n"/>
      <c r="E288" s="23" t="n"/>
      <c r="F288" s="23" t="n"/>
      <c r="G288" s="23" t="n"/>
      <c r="H288" s="23" t="n"/>
      <c r="I288" s="43" t="n"/>
      <c r="J288" s="43" t="n"/>
      <c r="K288" s="43" t="n"/>
      <c r="L288" s="43" t="n"/>
      <c r="M288" s="23" t="n"/>
      <c r="N288" s="23" t="n"/>
      <c r="O288" s="23" t="n"/>
      <c r="P288" s="27">
        <f>IF($A288="","",IFERROR(INDEX('Settings'!$F$5:$F$21,MATCH($F288,'Settings'!$E$5:$E$21,0)),"Other"))</f>
        <v/>
      </c>
      <c r="Q288" s="44">
        <f>IF($A288="","",IF(COUNT($I288,$J288,$K288)&lt;3,"",IFERROR(AVERAGE($I288,$J288,$K288),"")))</f>
        <v/>
      </c>
      <c r="R288" s="44">
        <f>IF($A288="","",IF(COUNT($I288,$J288,$K288)&lt;3,"",IFERROR(MIN($I288,$J288,$K288),"")))</f>
        <v/>
      </c>
      <c r="S288" s="44">
        <f>IF($A288="","",IF(COUNT($I288,$J288,$K288)&lt;3,"",IFERROR(MAX($I288,$J288,$K288)-MIN($I288,$J288,$K288),"")))</f>
        <v/>
      </c>
      <c r="T288" s="44">
        <f>IF($A288="","",IFERROR(INDEX('Tire Inventory'!$I$5:$I$1004,MATCH($E288,'Tire Inventory'!$A$5:$A$1004,0)),""))</f>
        <v/>
      </c>
      <c r="U288" s="44">
        <f>IF($A288="","",IF(OR($L288="",$T288=""),"",IFERROR($L288-$T288,"")))</f>
        <v/>
      </c>
      <c r="V288" s="27">
        <f>IF($A288="","",IF($R288="","No Data",IF($R288&lt;='Settings'!$B$6,"Critical",IF($R288&lt;='Settings'!$B$5,"Low","OK"))))</f>
        <v/>
      </c>
      <c r="W288" s="27">
        <f>IF($A288="","",IF($S288="","No Data",IF($S288&gt;='Settings'!$B$7,"Uneven","OK")))</f>
        <v/>
      </c>
      <c r="X288" s="27">
        <f>IF($A288="","",IF(OR($L288="",$T288=""),"No Data",IF($L288&lt;$T288-'Settings'!$B$8,"Low",IF($L288&gt;$T288+'Settings'!$B$8,"High","OK"))))</f>
        <v/>
      </c>
      <c r="Y288" s="27">
        <f>IF(COUNTA($A288:$O288)=0,"",IF(OR($A288="",$B288="",$C288="",$D288="",$E288="",$F288="",$I288="",$J288="",$K288=""),"Missing Required Input",IF(COUNTIF($A$5:$A$1004,$A288)&gt;1,"Duplicate Inspection ID",IF(COUNTIF('Tire Inventory'!$A$5:$A$1004,$E288)=0,"Unknown Tire ID",IF(OR($I288&lt;0,$I288&gt;32,$J288&lt;0,$J288&gt;32,$K288&lt;0,$K288&gt;32),"Check Tread Reading",IF(OR($D288&lt;0,$D288&gt;2000000),"Check Odometer",IF(AND($L288&lt;&gt;"",OR($L288&lt;0,$L288&gt;150)),"Check PSI","OK"))))))</f>
        <v/>
      </c>
    </row>
    <row r="289">
      <c r="A289" s="23" t="n"/>
      <c r="B289" s="42" t="n"/>
      <c r="C289" s="23" t="n"/>
      <c r="D289" s="25" t="n"/>
      <c r="E289" s="23" t="n"/>
      <c r="F289" s="23" t="n"/>
      <c r="G289" s="23" t="n"/>
      <c r="H289" s="23" t="n"/>
      <c r="I289" s="43" t="n"/>
      <c r="J289" s="43" t="n"/>
      <c r="K289" s="43" t="n"/>
      <c r="L289" s="43" t="n"/>
      <c r="M289" s="23" t="n"/>
      <c r="N289" s="23" t="n"/>
      <c r="O289" s="23" t="n"/>
      <c r="P289" s="27">
        <f>IF($A289="","",IFERROR(INDEX('Settings'!$F$5:$F$21,MATCH($F289,'Settings'!$E$5:$E$21,0)),"Other"))</f>
        <v/>
      </c>
      <c r="Q289" s="44">
        <f>IF($A289="","",IF(COUNT($I289,$J289,$K289)&lt;3,"",IFERROR(AVERAGE($I289,$J289,$K289),"")))</f>
        <v/>
      </c>
      <c r="R289" s="44">
        <f>IF($A289="","",IF(COUNT($I289,$J289,$K289)&lt;3,"",IFERROR(MIN($I289,$J289,$K289),"")))</f>
        <v/>
      </c>
      <c r="S289" s="44">
        <f>IF($A289="","",IF(COUNT($I289,$J289,$K289)&lt;3,"",IFERROR(MAX($I289,$J289,$K289)-MIN($I289,$J289,$K289),"")))</f>
        <v/>
      </c>
      <c r="T289" s="44">
        <f>IF($A289="","",IFERROR(INDEX('Tire Inventory'!$I$5:$I$1004,MATCH($E289,'Tire Inventory'!$A$5:$A$1004,0)),""))</f>
        <v/>
      </c>
      <c r="U289" s="44">
        <f>IF($A289="","",IF(OR($L289="",$T289=""),"",IFERROR($L289-$T289,"")))</f>
        <v/>
      </c>
      <c r="V289" s="27">
        <f>IF($A289="","",IF($R289="","No Data",IF($R289&lt;='Settings'!$B$6,"Critical",IF($R289&lt;='Settings'!$B$5,"Low","OK"))))</f>
        <v/>
      </c>
      <c r="W289" s="27">
        <f>IF($A289="","",IF($S289="","No Data",IF($S289&gt;='Settings'!$B$7,"Uneven","OK")))</f>
        <v/>
      </c>
      <c r="X289" s="27">
        <f>IF($A289="","",IF(OR($L289="",$T289=""),"No Data",IF($L289&lt;$T289-'Settings'!$B$8,"Low",IF($L289&gt;$T289+'Settings'!$B$8,"High","OK"))))</f>
        <v/>
      </c>
      <c r="Y289" s="27">
        <f>IF(COUNTA($A289:$O289)=0,"",IF(OR($A289="",$B289="",$C289="",$D289="",$E289="",$F289="",$I289="",$J289="",$K289=""),"Missing Required Input",IF(COUNTIF($A$5:$A$1004,$A289)&gt;1,"Duplicate Inspection ID",IF(COUNTIF('Tire Inventory'!$A$5:$A$1004,$E289)=0,"Unknown Tire ID",IF(OR($I289&lt;0,$I289&gt;32,$J289&lt;0,$J289&gt;32,$K289&lt;0,$K289&gt;32),"Check Tread Reading",IF(OR($D289&lt;0,$D289&gt;2000000),"Check Odometer",IF(AND($L289&lt;&gt;"",OR($L289&lt;0,$L289&gt;150)),"Check PSI","OK"))))))</f>
        <v/>
      </c>
    </row>
    <row r="290">
      <c r="A290" s="23" t="n"/>
      <c r="B290" s="42" t="n"/>
      <c r="C290" s="23" t="n"/>
      <c r="D290" s="25" t="n"/>
      <c r="E290" s="23" t="n"/>
      <c r="F290" s="23" t="n"/>
      <c r="G290" s="23" t="n"/>
      <c r="H290" s="23" t="n"/>
      <c r="I290" s="43" t="n"/>
      <c r="J290" s="43" t="n"/>
      <c r="K290" s="43" t="n"/>
      <c r="L290" s="43" t="n"/>
      <c r="M290" s="23" t="n"/>
      <c r="N290" s="23" t="n"/>
      <c r="O290" s="23" t="n"/>
      <c r="P290" s="27">
        <f>IF($A290="","",IFERROR(INDEX('Settings'!$F$5:$F$21,MATCH($F290,'Settings'!$E$5:$E$21,0)),"Other"))</f>
        <v/>
      </c>
      <c r="Q290" s="44">
        <f>IF($A290="","",IF(COUNT($I290,$J290,$K290)&lt;3,"",IFERROR(AVERAGE($I290,$J290,$K290),"")))</f>
        <v/>
      </c>
      <c r="R290" s="44">
        <f>IF($A290="","",IF(COUNT($I290,$J290,$K290)&lt;3,"",IFERROR(MIN($I290,$J290,$K290),"")))</f>
        <v/>
      </c>
      <c r="S290" s="44">
        <f>IF($A290="","",IF(COUNT($I290,$J290,$K290)&lt;3,"",IFERROR(MAX($I290,$J290,$K290)-MIN($I290,$J290,$K290),"")))</f>
        <v/>
      </c>
      <c r="T290" s="44">
        <f>IF($A290="","",IFERROR(INDEX('Tire Inventory'!$I$5:$I$1004,MATCH($E290,'Tire Inventory'!$A$5:$A$1004,0)),""))</f>
        <v/>
      </c>
      <c r="U290" s="44">
        <f>IF($A290="","",IF(OR($L290="",$T290=""),"",IFERROR($L290-$T290,"")))</f>
        <v/>
      </c>
      <c r="V290" s="27">
        <f>IF($A290="","",IF($R290="","No Data",IF($R290&lt;='Settings'!$B$6,"Critical",IF($R290&lt;='Settings'!$B$5,"Low","OK"))))</f>
        <v/>
      </c>
      <c r="W290" s="27">
        <f>IF($A290="","",IF($S290="","No Data",IF($S290&gt;='Settings'!$B$7,"Uneven","OK")))</f>
        <v/>
      </c>
      <c r="X290" s="27">
        <f>IF($A290="","",IF(OR($L290="",$T290=""),"No Data",IF($L290&lt;$T290-'Settings'!$B$8,"Low",IF($L290&gt;$T290+'Settings'!$B$8,"High","OK"))))</f>
        <v/>
      </c>
      <c r="Y290" s="27">
        <f>IF(COUNTA($A290:$O290)=0,"",IF(OR($A290="",$B290="",$C290="",$D290="",$E290="",$F290="",$I290="",$J290="",$K290=""),"Missing Required Input",IF(COUNTIF($A$5:$A$1004,$A290)&gt;1,"Duplicate Inspection ID",IF(COUNTIF('Tire Inventory'!$A$5:$A$1004,$E290)=0,"Unknown Tire ID",IF(OR($I290&lt;0,$I290&gt;32,$J290&lt;0,$J290&gt;32,$K290&lt;0,$K290&gt;32),"Check Tread Reading",IF(OR($D290&lt;0,$D290&gt;2000000),"Check Odometer",IF(AND($L290&lt;&gt;"",OR($L290&lt;0,$L290&gt;150)),"Check PSI","OK"))))))</f>
        <v/>
      </c>
    </row>
    <row r="291">
      <c r="A291" s="23" t="n"/>
      <c r="B291" s="42" t="n"/>
      <c r="C291" s="23" t="n"/>
      <c r="D291" s="25" t="n"/>
      <c r="E291" s="23" t="n"/>
      <c r="F291" s="23" t="n"/>
      <c r="G291" s="23" t="n"/>
      <c r="H291" s="23" t="n"/>
      <c r="I291" s="43" t="n"/>
      <c r="J291" s="43" t="n"/>
      <c r="K291" s="43" t="n"/>
      <c r="L291" s="43" t="n"/>
      <c r="M291" s="23" t="n"/>
      <c r="N291" s="23" t="n"/>
      <c r="O291" s="23" t="n"/>
      <c r="P291" s="27">
        <f>IF($A291="","",IFERROR(INDEX('Settings'!$F$5:$F$21,MATCH($F291,'Settings'!$E$5:$E$21,0)),"Other"))</f>
        <v/>
      </c>
      <c r="Q291" s="44">
        <f>IF($A291="","",IF(COUNT($I291,$J291,$K291)&lt;3,"",IFERROR(AVERAGE($I291,$J291,$K291),"")))</f>
        <v/>
      </c>
      <c r="R291" s="44">
        <f>IF($A291="","",IF(COUNT($I291,$J291,$K291)&lt;3,"",IFERROR(MIN($I291,$J291,$K291),"")))</f>
        <v/>
      </c>
      <c r="S291" s="44">
        <f>IF($A291="","",IF(COUNT($I291,$J291,$K291)&lt;3,"",IFERROR(MAX($I291,$J291,$K291)-MIN($I291,$J291,$K291),"")))</f>
        <v/>
      </c>
      <c r="T291" s="44">
        <f>IF($A291="","",IFERROR(INDEX('Tire Inventory'!$I$5:$I$1004,MATCH($E291,'Tire Inventory'!$A$5:$A$1004,0)),""))</f>
        <v/>
      </c>
      <c r="U291" s="44">
        <f>IF($A291="","",IF(OR($L291="",$T291=""),"",IFERROR($L291-$T291,"")))</f>
        <v/>
      </c>
      <c r="V291" s="27">
        <f>IF($A291="","",IF($R291="","No Data",IF($R291&lt;='Settings'!$B$6,"Critical",IF($R291&lt;='Settings'!$B$5,"Low","OK"))))</f>
        <v/>
      </c>
      <c r="W291" s="27">
        <f>IF($A291="","",IF($S291="","No Data",IF($S291&gt;='Settings'!$B$7,"Uneven","OK")))</f>
        <v/>
      </c>
      <c r="X291" s="27">
        <f>IF($A291="","",IF(OR($L291="",$T291=""),"No Data",IF($L291&lt;$T291-'Settings'!$B$8,"Low",IF($L291&gt;$T291+'Settings'!$B$8,"High","OK"))))</f>
        <v/>
      </c>
      <c r="Y291" s="27">
        <f>IF(COUNTA($A291:$O291)=0,"",IF(OR($A291="",$B291="",$C291="",$D291="",$E291="",$F291="",$I291="",$J291="",$K291=""),"Missing Required Input",IF(COUNTIF($A$5:$A$1004,$A291)&gt;1,"Duplicate Inspection ID",IF(COUNTIF('Tire Inventory'!$A$5:$A$1004,$E291)=0,"Unknown Tire ID",IF(OR($I291&lt;0,$I291&gt;32,$J291&lt;0,$J291&gt;32,$K291&lt;0,$K291&gt;32),"Check Tread Reading",IF(OR($D291&lt;0,$D291&gt;2000000),"Check Odometer",IF(AND($L291&lt;&gt;"",OR($L291&lt;0,$L291&gt;150)),"Check PSI","OK"))))))</f>
        <v/>
      </c>
    </row>
    <row r="292">
      <c r="A292" s="23" t="n"/>
      <c r="B292" s="42" t="n"/>
      <c r="C292" s="23" t="n"/>
      <c r="D292" s="25" t="n"/>
      <c r="E292" s="23" t="n"/>
      <c r="F292" s="23" t="n"/>
      <c r="G292" s="23" t="n"/>
      <c r="H292" s="23" t="n"/>
      <c r="I292" s="43" t="n"/>
      <c r="J292" s="43" t="n"/>
      <c r="K292" s="43" t="n"/>
      <c r="L292" s="43" t="n"/>
      <c r="M292" s="23" t="n"/>
      <c r="N292" s="23" t="n"/>
      <c r="O292" s="23" t="n"/>
      <c r="P292" s="27">
        <f>IF($A292="","",IFERROR(INDEX('Settings'!$F$5:$F$21,MATCH($F292,'Settings'!$E$5:$E$21,0)),"Other"))</f>
        <v/>
      </c>
      <c r="Q292" s="44">
        <f>IF($A292="","",IF(COUNT($I292,$J292,$K292)&lt;3,"",IFERROR(AVERAGE($I292,$J292,$K292),"")))</f>
        <v/>
      </c>
      <c r="R292" s="44">
        <f>IF($A292="","",IF(COUNT($I292,$J292,$K292)&lt;3,"",IFERROR(MIN($I292,$J292,$K292),"")))</f>
        <v/>
      </c>
      <c r="S292" s="44">
        <f>IF($A292="","",IF(COUNT($I292,$J292,$K292)&lt;3,"",IFERROR(MAX($I292,$J292,$K292)-MIN($I292,$J292,$K292),"")))</f>
        <v/>
      </c>
      <c r="T292" s="44">
        <f>IF($A292="","",IFERROR(INDEX('Tire Inventory'!$I$5:$I$1004,MATCH($E292,'Tire Inventory'!$A$5:$A$1004,0)),""))</f>
        <v/>
      </c>
      <c r="U292" s="44">
        <f>IF($A292="","",IF(OR($L292="",$T292=""),"",IFERROR($L292-$T292,"")))</f>
        <v/>
      </c>
      <c r="V292" s="27">
        <f>IF($A292="","",IF($R292="","No Data",IF($R292&lt;='Settings'!$B$6,"Critical",IF($R292&lt;='Settings'!$B$5,"Low","OK"))))</f>
        <v/>
      </c>
      <c r="W292" s="27">
        <f>IF($A292="","",IF($S292="","No Data",IF($S292&gt;='Settings'!$B$7,"Uneven","OK")))</f>
        <v/>
      </c>
      <c r="X292" s="27">
        <f>IF($A292="","",IF(OR($L292="",$T292=""),"No Data",IF($L292&lt;$T292-'Settings'!$B$8,"Low",IF($L292&gt;$T292+'Settings'!$B$8,"High","OK"))))</f>
        <v/>
      </c>
      <c r="Y292" s="27">
        <f>IF(COUNTA($A292:$O292)=0,"",IF(OR($A292="",$B292="",$C292="",$D292="",$E292="",$F292="",$I292="",$J292="",$K292=""),"Missing Required Input",IF(COUNTIF($A$5:$A$1004,$A292)&gt;1,"Duplicate Inspection ID",IF(COUNTIF('Tire Inventory'!$A$5:$A$1004,$E292)=0,"Unknown Tire ID",IF(OR($I292&lt;0,$I292&gt;32,$J292&lt;0,$J292&gt;32,$K292&lt;0,$K292&gt;32),"Check Tread Reading",IF(OR($D292&lt;0,$D292&gt;2000000),"Check Odometer",IF(AND($L292&lt;&gt;"",OR($L292&lt;0,$L292&gt;150)),"Check PSI","OK"))))))</f>
        <v/>
      </c>
    </row>
    <row r="293">
      <c r="A293" s="23" t="n"/>
      <c r="B293" s="42" t="n"/>
      <c r="C293" s="23" t="n"/>
      <c r="D293" s="25" t="n"/>
      <c r="E293" s="23" t="n"/>
      <c r="F293" s="23" t="n"/>
      <c r="G293" s="23" t="n"/>
      <c r="H293" s="23" t="n"/>
      <c r="I293" s="43" t="n"/>
      <c r="J293" s="43" t="n"/>
      <c r="K293" s="43" t="n"/>
      <c r="L293" s="43" t="n"/>
      <c r="M293" s="23" t="n"/>
      <c r="N293" s="23" t="n"/>
      <c r="O293" s="23" t="n"/>
      <c r="P293" s="27">
        <f>IF($A293="","",IFERROR(INDEX('Settings'!$F$5:$F$21,MATCH($F293,'Settings'!$E$5:$E$21,0)),"Other"))</f>
        <v/>
      </c>
      <c r="Q293" s="44">
        <f>IF($A293="","",IF(COUNT($I293,$J293,$K293)&lt;3,"",IFERROR(AVERAGE($I293,$J293,$K293),"")))</f>
        <v/>
      </c>
      <c r="R293" s="44">
        <f>IF($A293="","",IF(COUNT($I293,$J293,$K293)&lt;3,"",IFERROR(MIN($I293,$J293,$K293),"")))</f>
        <v/>
      </c>
      <c r="S293" s="44">
        <f>IF($A293="","",IF(COUNT($I293,$J293,$K293)&lt;3,"",IFERROR(MAX($I293,$J293,$K293)-MIN($I293,$J293,$K293),"")))</f>
        <v/>
      </c>
      <c r="T293" s="44">
        <f>IF($A293="","",IFERROR(INDEX('Tire Inventory'!$I$5:$I$1004,MATCH($E293,'Tire Inventory'!$A$5:$A$1004,0)),""))</f>
        <v/>
      </c>
      <c r="U293" s="44">
        <f>IF($A293="","",IF(OR($L293="",$T293=""),"",IFERROR($L293-$T293,"")))</f>
        <v/>
      </c>
      <c r="V293" s="27">
        <f>IF($A293="","",IF($R293="","No Data",IF($R293&lt;='Settings'!$B$6,"Critical",IF($R293&lt;='Settings'!$B$5,"Low","OK"))))</f>
        <v/>
      </c>
      <c r="W293" s="27">
        <f>IF($A293="","",IF($S293="","No Data",IF($S293&gt;='Settings'!$B$7,"Uneven","OK")))</f>
        <v/>
      </c>
      <c r="X293" s="27">
        <f>IF($A293="","",IF(OR($L293="",$T293=""),"No Data",IF($L293&lt;$T293-'Settings'!$B$8,"Low",IF($L293&gt;$T293+'Settings'!$B$8,"High","OK"))))</f>
        <v/>
      </c>
      <c r="Y293" s="27">
        <f>IF(COUNTA($A293:$O293)=0,"",IF(OR($A293="",$B293="",$C293="",$D293="",$E293="",$F293="",$I293="",$J293="",$K293=""),"Missing Required Input",IF(COUNTIF($A$5:$A$1004,$A293)&gt;1,"Duplicate Inspection ID",IF(COUNTIF('Tire Inventory'!$A$5:$A$1004,$E293)=0,"Unknown Tire ID",IF(OR($I293&lt;0,$I293&gt;32,$J293&lt;0,$J293&gt;32,$K293&lt;0,$K293&gt;32),"Check Tread Reading",IF(OR($D293&lt;0,$D293&gt;2000000),"Check Odometer",IF(AND($L293&lt;&gt;"",OR($L293&lt;0,$L293&gt;150)),"Check PSI","OK"))))))</f>
        <v/>
      </c>
    </row>
    <row r="294">
      <c r="A294" s="23" t="n"/>
      <c r="B294" s="42" t="n"/>
      <c r="C294" s="23" t="n"/>
      <c r="D294" s="25" t="n"/>
      <c r="E294" s="23" t="n"/>
      <c r="F294" s="23" t="n"/>
      <c r="G294" s="23" t="n"/>
      <c r="H294" s="23" t="n"/>
      <c r="I294" s="43" t="n"/>
      <c r="J294" s="43" t="n"/>
      <c r="K294" s="43" t="n"/>
      <c r="L294" s="43" t="n"/>
      <c r="M294" s="23" t="n"/>
      <c r="N294" s="23" t="n"/>
      <c r="O294" s="23" t="n"/>
      <c r="P294" s="27">
        <f>IF($A294="","",IFERROR(INDEX('Settings'!$F$5:$F$21,MATCH($F294,'Settings'!$E$5:$E$21,0)),"Other"))</f>
        <v/>
      </c>
      <c r="Q294" s="44">
        <f>IF($A294="","",IF(COUNT($I294,$J294,$K294)&lt;3,"",IFERROR(AVERAGE($I294,$J294,$K294),"")))</f>
        <v/>
      </c>
      <c r="R294" s="44">
        <f>IF($A294="","",IF(COUNT($I294,$J294,$K294)&lt;3,"",IFERROR(MIN($I294,$J294,$K294),"")))</f>
        <v/>
      </c>
      <c r="S294" s="44">
        <f>IF($A294="","",IF(COUNT($I294,$J294,$K294)&lt;3,"",IFERROR(MAX($I294,$J294,$K294)-MIN($I294,$J294,$K294),"")))</f>
        <v/>
      </c>
      <c r="T294" s="44">
        <f>IF($A294="","",IFERROR(INDEX('Tire Inventory'!$I$5:$I$1004,MATCH($E294,'Tire Inventory'!$A$5:$A$1004,0)),""))</f>
        <v/>
      </c>
      <c r="U294" s="44">
        <f>IF($A294="","",IF(OR($L294="",$T294=""),"",IFERROR($L294-$T294,"")))</f>
        <v/>
      </c>
      <c r="V294" s="27">
        <f>IF($A294="","",IF($R294="","No Data",IF($R294&lt;='Settings'!$B$6,"Critical",IF($R294&lt;='Settings'!$B$5,"Low","OK"))))</f>
        <v/>
      </c>
      <c r="W294" s="27">
        <f>IF($A294="","",IF($S294="","No Data",IF($S294&gt;='Settings'!$B$7,"Uneven","OK")))</f>
        <v/>
      </c>
      <c r="X294" s="27">
        <f>IF($A294="","",IF(OR($L294="",$T294=""),"No Data",IF($L294&lt;$T294-'Settings'!$B$8,"Low",IF($L294&gt;$T294+'Settings'!$B$8,"High","OK"))))</f>
        <v/>
      </c>
      <c r="Y294" s="27">
        <f>IF(COUNTA($A294:$O294)=0,"",IF(OR($A294="",$B294="",$C294="",$D294="",$E294="",$F294="",$I294="",$J294="",$K294=""),"Missing Required Input",IF(COUNTIF($A$5:$A$1004,$A294)&gt;1,"Duplicate Inspection ID",IF(COUNTIF('Tire Inventory'!$A$5:$A$1004,$E294)=0,"Unknown Tire ID",IF(OR($I294&lt;0,$I294&gt;32,$J294&lt;0,$J294&gt;32,$K294&lt;0,$K294&gt;32),"Check Tread Reading",IF(OR($D294&lt;0,$D294&gt;2000000),"Check Odometer",IF(AND($L294&lt;&gt;"",OR($L294&lt;0,$L294&gt;150)),"Check PSI","OK"))))))</f>
        <v/>
      </c>
    </row>
    <row r="295">
      <c r="A295" s="23" t="n"/>
      <c r="B295" s="42" t="n"/>
      <c r="C295" s="23" t="n"/>
      <c r="D295" s="25" t="n"/>
      <c r="E295" s="23" t="n"/>
      <c r="F295" s="23" t="n"/>
      <c r="G295" s="23" t="n"/>
      <c r="H295" s="23" t="n"/>
      <c r="I295" s="43" t="n"/>
      <c r="J295" s="43" t="n"/>
      <c r="K295" s="43" t="n"/>
      <c r="L295" s="43" t="n"/>
      <c r="M295" s="23" t="n"/>
      <c r="N295" s="23" t="n"/>
      <c r="O295" s="23" t="n"/>
      <c r="P295" s="27">
        <f>IF($A295="","",IFERROR(INDEX('Settings'!$F$5:$F$21,MATCH($F295,'Settings'!$E$5:$E$21,0)),"Other"))</f>
        <v/>
      </c>
      <c r="Q295" s="44">
        <f>IF($A295="","",IF(COUNT($I295,$J295,$K295)&lt;3,"",IFERROR(AVERAGE($I295,$J295,$K295),"")))</f>
        <v/>
      </c>
      <c r="R295" s="44">
        <f>IF($A295="","",IF(COUNT($I295,$J295,$K295)&lt;3,"",IFERROR(MIN($I295,$J295,$K295),"")))</f>
        <v/>
      </c>
      <c r="S295" s="44">
        <f>IF($A295="","",IF(COUNT($I295,$J295,$K295)&lt;3,"",IFERROR(MAX($I295,$J295,$K295)-MIN($I295,$J295,$K295),"")))</f>
        <v/>
      </c>
      <c r="T295" s="44">
        <f>IF($A295="","",IFERROR(INDEX('Tire Inventory'!$I$5:$I$1004,MATCH($E295,'Tire Inventory'!$A$5:$A$1004,0)),""))</f>
        <v/>
      </c>
      <c r="U295" s="44">
        <f>IF($A295="","",IF(OR($L295="",$T295=""),"",IFERROR($L295-$T295,"")))</f>
        <v/>
      </c>
      <c r="V295" s="27">
        <f>IF($A295="","",IF($R295="","No Data",IF($R295&lt;='Settings'!$B$6,"Critical",IF($R295&lt;='Settings'!$B$5,"Low","OK"))))</f>
        <v/>
      </c>
      <c r="W295" s="27">
        <f>IF($A295="","",IF($S295="","No Data",IF($S295&gt;='Settings'!$B$7,"Uneven","OK")))</f>
        <v/>
      </c>
      <c r="X295" s="27">
        <f>IF($A295="","",IF(OR($L295="",$T295=""),"No Data",IF($L295&lt;$T295-'Settings'!$B$8,"Low",IF($L295&gt;$T295+'Settings'!$B$8,"High","OK"))))</f>
        <v/>
      </c>
      <c r="Y295" s="27">
        <f>IF(COUNTA($A295:$O295)=0,"",IF(OR($A295="",$B295="",$C295="",$D295="",$E295="",$F295="",$I295="",$J295="",$K295=""),"Missing Required Input",IF(COUNTIF($A$5:$A$1004,$A295)&gt;1,"Duplicate Inspection ID",IF(COUNTIF('Tire Inventory'!$A$5:$A$1004,$E295)=0,"Unknown Tire ID",IF(OR($I295&lt;0,$I295&gt;32,$J295&lt;0,$J295&gt;32,$K295&lt;0,$K295&gt;32),"Check Tread Reading",IF(OR($D295&lt;0,$D295&gt;2000000),"Check Odometer",IF(AND($L295&lt;&gt;"",OR($L295&lt;0,$L295&gt;150)),"Check PSI","OK"))))))</f>
        <v/>
      </c>
    </row>
    <row r="296">
      <c r="A296" s="23" t="n"/>
      <c r="B296" s="42" t="n"/>
      <c r="C296" s="23" t="n"/>
      <c r="D296" s="25" t="n"/>
      <c r="E296" s="23" t="n"/>
      <c r="F296" s="23" t="n"/>
      <c r="G296" s="23" t="n"/>
      <c r="H296" s="23" t="n"/>
      <c r="I296" s="43" t="n"/>
      <c r="J296" s="43" t="n"/>
      <c r="K296" s="43" t="n"/>
      <c r="L296" s="43" t="n"/>
      <c r="M296" s="23" t="n"/>
      <c r="N296" s="23" t="n"/>
      <c r="O296" s="23" t="n"/>
      <c r="P296" s="27">
        <f>IF($A296="","",IFERROR(INDEX('Settings'!$F$5:$F$21,MATCH($F296,'Settings'!$E$5:$E$21,0)),"Other"))</f>
        <v/>
      </c>
      <c r="Q296" s="44">
        <f>IF($A296="","",IF(COUNT($I296,$J296,$K296)&lt;3,"",IFERROR(AVERAGE($I296,$J296,$K296),"")))</f>
        <v/>
      </c>
      <c r="R296" s="44">
        <f>IF($A296="","",IF(COUNT($I296,$J296,$K296)&lt;3,"",IFERROR(MIN($I296,$J296,$K296),"")))</f>
        <v/>
      </c>
      <c r="S296" s="44">
        <f>IF($A296="","",IF(COUNT($I296,$J296,$K296)&lt;3,"",IFERROR(MAX($I296,$J296,$K296)-MIN($I296,$J296,$K296),"")))</f>
        <v/>
      </c>
      <c r="T296" s="44">
        <f>IF($A296="","",IFERROR(INDEX('Tire Inventory'!$I$5:$I$1004,MATCH($E296,'Tire Inventory'!$A$5:$A$1004,0)),""))</f>
        <v/>
      </c>
      <c r="U296" s="44">
        <f>IF($A296="","",IF(OR($L296="",$T296=""),"",IFERROR($L296-$T296,"")))</f>
        <v/>
      </c>
      <c r="V296" s="27">
        <f>IF($A296="","",IF($R296="","No Data",IF($R296&lt;='Settings'!$B$6,"Critical",IF($R296&lt;='Settings'!$B$5,"Low","OK"))))</f>
        <v/>
      </c>
      <c r="W296" s="27">
        <f>IF($A296="","",IF($S296="","No Data",IF($S296&gt;='Settings'!$B$7,"Uneven","OK")))</f>
        <v/>
      </c>
      <c r="X296" s="27">
        <f>IF($A296="","",IF(OR($L296="",$T296=""),"No Data",IF($L296&lt;$T296-'Settings'!$B$8,"Low",IF($L296&gt;$T296+'Settings'!$B$8,"High","OK"))))</f>
        <v/>
      </c>
      <c r="Y296" s="27">
        <f>IF(COUNTA($A296:$O296)=0,"",IF(OR($A296="",$B296="",$C296="",$D296="",$E296="",$F296="",$I296="",$J296="",$K296=""),"Missing Required Input",IF(COUNTIF($A$5:$A$1004,$A296)&gt;1,"Duplicate Inspection ID",IF(COUNTIF('Tire Inventory'!$A$5:$A$1004,$E296)=0,"Unknown Tire ID",IF(OR($I296&lt;0,$I296&gt;32,$J296&lt;0,$J296&gt;32,$K296&lt;0,$K296&gt;32),"Check Tread Reading",IF(OR($D296&lt;0,$D296&gt;2000000),"Check Odometer",IF(AND($L296&lt;&gt;"",OR($L296&lt;0,$L296&gt;150)),"Check PSI","OK"))))))</f>
        <v/>
      </c>
    </row>
    <row r="297">
      <c r="A297" s="23" t="n"/>
      <c r="B297" s="42" t="n"/>
      <c r="C297" s="23" t="n"/>
      <c r="D297" s="25" t="n"/>
      <c r="E297" s="23" t="n"/>
      <c r="F297" s="23" t="n"/>
      <c r="G297" s="23" t="n"/>
      <c r="H297" s="23" t="n"/>
      <c r="I297" s="43" t="n"/>
      <c r="J297" s="43" t="n"/>
      <c r="K297" s="43" t="n"/>
      <c r="L297" s="43" t="n"/>
      <c r="M297" s="23" t="n"/>
      <c r="N297" s="23" t="n"/>
      <c r="O297" s="23" t="n"/>
      <c r="P297" s="27">
        <f>IF($A297="","",IFERROR(INDEX('Settings'!$F$5:$F$21,MATCH($F297,'Settings'!$E$5:$E$21,0)),"Other"))</f>
        <v/>
      </c>
      <c r="Q297" s="44">
        <f>IF($A297="","",IF(COUNT($I297,$J297,$K297)&lt;3,"",IFERROR(AVERAGE($I297,$J297,$K297),"")))</f>
        <v/>
      </c>
      <c r="R297" s="44">
        <f>IF($A297="","",IF(COUNT($I297,$J297,$K297)&lt;3,"",IFERROR(MIN($I297,$J297,$K297),"")))</f>
        <v/>
      </c>
      <c r="S297" s="44">
        <f>IF($A297="","",IF(COUNT($I297,$J297,$K297)&lt;3,"",IFERROR(MAX($I297,$J297,$K297)-MIN($I297,$J297,$K297),"")))</f>
        <v/>
      </c>
      <c r="T297" s="44">
        <f>IF($A297="","",IFERROR(INDEX('Tire Inventory'!$I$5:$I$1004,MATCH($E297,'Tire Inventory'!$A$5:$A$1004,0)),""))</f>
        <v/>
      </c>
      <c r="U297" s="44">
        <f>IF($A297="","",IF(OR($L297="",$T297=""),"",IFERROR($L297-$T297,"")))</f>
        <v/>
      </c>
      <c r="V297" s="27">
        <f>IF($A297="","",IF($R297="","No Data",IF($R297&lt;='Settings'!$B$6,"Critical",IF($R297&lt;='Settings'!$B$5,"Low","OK"))))</f>
        <v/>
      </c>
      <c r="W297" s="27">
        <f>IF($A297="","",IF($S297="","No Data",IF($S297&gt;='Settings'!$B$7,"Uneven","OK")))</f>
        <v/>
      </c>
      <c r="X297" s="27">
        <f>IF($A297="","",IF(OR($L297="",$T297=""),"No Data",IF($L297&lt;$T297-'Settings'!$B$8,"Low",IF($L297&gt;$T297+'Settings'!$B$8,"High","OK"))))</f>
        <v/>
      </c>
      <c r="Y297" s="27">
        <f>IF(COUNTA($A297:$O297)=0,"",IF(OR($A297="",$B297="",$C297="",$D297="",$E297="",$F297="",$I297="",$J297="",$K297=""),"Missing Required Input",IF(COUNTIF($A$5:$A$1004,$A297)&gt;1,"Duplicate Inspection ID",IF(COUNTIF('Tire Inventory'!$A$5:$A$1004,$E297)=0,"Unknown Tire ID",IF(OR($I297&lt;0,$I297&gt;32,$J297&lt;0,$J297&gt;32,$K297&lt;0,$K297&gt;32),"Check Tread Reading",IF(OR($D297&lt;0,$D297&gt;2000000),"Check Odometer",IF(AND($L297&lt;&gt;"",OR($L297&lt;0,$L297&gt;150)),"Check PSI","OK"))))))</f>
        <v/>
      </c>
    </row>
    <row r="298">
      <c r="A298" s="23" t="n"/>
      <c r="B298" s="42" t="n"/>
      <c r="C298" s="23" t="n"/>
      <c r="D298" s="25" t="n"/>
      <c r="E298" s="23" t="n"/>
      <c r="F298" s="23" t="n"/>
      <c r="G298" s="23" t="n"/>
      <c r="H298" s="23" t="n"/>
      <c r="I298" s="43" t="n"/>
      <c r="J298" s="43" t="n"/>
      <c r="K298" s="43" t="n"/>
      <c r="L298" s="43" t="n"/>
      <c r="M298" s="23" t="n"/>
      <c r="N298" s="23" t="n"/>
      <c r="O298" s="23" t="n"/>
      <c r="P298" s="27">
        <f>IF($A298="","",IFERROR(INDEX('Settings'!$F$5:$F$21,MATCH($F298,'Settings'!$E$5:$E$21,0)),"Other"))</f>
        <v/>
      </c>
      <c r="Q298" s="44">
        <f>IF($A298="","",IF(COUNT($I298,$J298,$K298)&lt;3,"",IFERROR(AVERAGE($I298,$J298,$K298),"")))</f>
        <v/>
      </c>
      <c r="R298" s="44">
        <f>IF($A298="","",IF(COUNT($I298,$J298,$K298)&lt;3,"",IFERROR(MIN($I298,$J298,$K298),"")))</f>
        <v/>
      </c>
      <c r="S298" s="44">
        <f>IF($A298="","",IF(COUNT($I298,$J298,$K298)&lt;3,"",IFERROR(MAX($I298,$J298,$K298)-MIN($I298,$J298,$K298),"")))</f>
        <v/>
      </c>
      <c r="T298" s="44">
        <f>IF($A298="","",IFERROR(INDEX('Tire Inventory'!$I$5:$I$1004,MATCH($E298,'Tire Inventory'!$A$5:$A$1004,0)),""))</f>
        <v/>
      </c>
      <c r="U298" s="44">
        <f>IF($A298="","",IF(OR($L298="",$T298=""),"",IFERROR($L298-$T298,"")))</f>
        <v/>
      </c>
      <c r="V298" s="27">
        <f>IF($A298="","",IF($R298="","No Data",IF($R298&lt;='Settings'!$B$6,"Critical",IF($R298&lt;='Settings'!$B$5,"Low","OK"))))</f>
        <v/>
      </c>
      <c r="W298" s="27">
        <f>IF($A298="","",IF($S298="","No Data",IF($S298&gt;='Settings'!$B$7,"Uneven","OK")))</f>
        <v/>
      </c>
      <c r="X298" s="27">
        <f>IF($A298="","",IF(OR($L298="",$T298=""),"No Data",IF($L298&lt;$T298-'Settings'!$B$8,"Low",IF($L298&gt;$T298+'Settings'!$B$8,"High","OK"))))</f>
        <v/>
      </c>
      <c r="Y298" s="27">
        <f>IF(COUNTA($A298:$O298)=0,"",IF(OR($A298="",$B298="",$C298="",$D298="",$E298="",$F298="",$I298="",$J298="",$K298=""),"Missing Required Input",IF(COUNTIF($A$5:$A$1004,$A298)&gt;1,"Duplicate Inspection ID",IF(COUNTIF('Tire Inventory'!$A$5:$A$1004,$E298)=0,"Unknown Tire ID",IF(OR($I298&lt;0,$I298&gt;32,$J298&lt;0,$J298&gt;32,$K298&lt;0,$K298&gt;32),"Check Tread Reading",IF(OR($D298&lt;0,$D298&gt;2000000),"Check Odometer",IF(AND($L298&lt;&gt;"",OR($L298&lt;0,$L298&gt;150)),"Check PSI","OK"))))))</f>
        <v/>
      </c>
    </row>
    <row r="299">
      <c r="A299" s="23" t="n"/>
      <c r="B299" s="42" t="n"/>
      <c r="C299" s="23" t="n"/>
      <c r="D299" s="25" t="n"/>
      <c r="E299" s="23" t="n"/>
      <c r="F299" s="23" t="n"/>
      <c r="G299" s="23" t="n"/>
      <c r="H299" s="23" t="n"/>
      <c r="I299" s="43" t="n"/>
      <c r="J299" s="43" t="n"/>
      <c r="K299" s="43" t="n"/>
      <c r="L299" s="43" t="n"/>
      <c r="M299" s="23" t="n"/>
      <c r="N299" s="23" t="n"/>
      <c r="O299" s="23" t="n"/>
      <c r="P299" s="27">
        <f>IF($A299="","",IFERROR(INDEX('Settings'!$F$5:$F$21,MATCH($F299,'Settings'!$E$5:$E$21,0)),"Other"))</f>
        <v/>
      </c>
      <c r="Q299" s="44">
        <f>IF($A299="","",IF(COUNT($I299,$J299,$K299)&lt;3,"",IFERROR(AVERAGE($I299,$J299,$K299),"")))</f>
        <v/>
      </c>
      <c r="R299" s="44">
        <f>IF($A299="","",IF(COUNT($I299,$J299,$K299)&lt;3,"",IFERROR(MIN($I299,$J299,$K299),"")))</f>
        <v/>
      </c>
      <c r="S299" s="44">
        <f>IF($A299="","",IF(COUNT($I299,$J299,$K299)&lt;3,"",IFERROR(MAX($I299,$J299,$K299)-MIN($I299,$J299,$K299),"")))</f>
        <v/>
      </c>
      <c r="T299" s="44">
        <f>IF($A299="","",IFERROR(INDEX('Tire Inventory'!$I$5:$I$1004,MATCH($E299,'Tire Inventory'!$A$5:$A$1004,0)),""))</f>
        <v/>
      </c>
      <c r="U299" s="44">
        <f>IF($A299="","",IF(OR($L299="",$T299=""),"",IFERROR($L299-$T299,"")))</f>
        <v/>
      </c>
      <c r="V299" s="27">
        <f>IF($A299="","",IF($R299="","No Data",IF($R299&lt;='Settings'!$B$6,"Critical",IF($R299&lt;='Settings'!$B$5,"Low","OK"))))</f>
        <v/>
      </c>
      <c r="W299" s="27">
        <f>IF($A299="","",IF($S299="","No Data",IF($S299&gt;='Settings'!$B$7,"Uneven","OK")))</f>
        <v/>
      </c>
      <c r="X299" s="27">
        <f>IF($A299="","",IF(OR($L299="",$T299=""),"No Data",IF($L299&lt;$T299-'Settings'!$B$8,"Low",IF($L299&gt;$T299+'Settings'!$B$8,"High","OK"))))</f>
        <v/>
      </c>
      <c r="Y299" s="27">
        <f>IF(COUNTA($A299:$O299)=0,"",IF(OR($A299="",$B299="",$C299="",$D299="",$E299="",$F299="",$I299="",$J299="",$K299=""),"Missing Required Input",IF(COUNTIF($A$5:$A$1004,$A299)&gt;1,"Duplicate Inspection ID",IF(COUNTIF('Tire Inventory'!$A$5:$A$1004,$E299)=0,"Unknown Tire ID",IF(OR($I299&lt;0,$I299&gt;32,$J299&lt;0,$J299&gt;32,$K299&lt;0,$K299&gt;32),"Check Tread Reading",IF(OR($D299&lt;0,$D299&gt;2000000),"Check Odometer",IF(AND($L299&lt;&gt;"",OR($L299&lt;0,$L299&gt;150)),"Check PSI","OK"))))))</f>
        <v/>
      </c>
    </row>
    <row r="300">
      <c r="A300" s="23" t="n"/>
      <c r="B300" s="42" t="n"/>
      <c r="C300" s="23" t="n"/>
      <c r="D300" s="25" t="n"/>
      <c r="E300" s="23" t="n"/>
      <c r="F300" s="23" t="n"/>
      <c r="G300" s="23" t="n"/>
      <c r="H300" s="23" t="n"/>
      <c r="I300" s="43" t="n"/>
      <c r="J300" s="43" t="n"/>
      <c r="K300" s="43" t="n"/>
      <c r="L300" s="43" t="n"/>
      <c r="M300" s="23" t="n"/>
      <c r="N300" s="23" t="n"/>
      <c r="O300" s="23" t="n"/>
      <c r="P300" s="27">
        <f>IF($A300="","",IFERROR(INDEX('Settings'!$F$5:$F$21,MATCH($F300,'Settings'!$E$5:$E$21,0)),"Other"))</f>
        <v/>
      </c>
      <c r="Q300" s="44">
        <f>IF($A300="","",IF(COUNT($I300,$J300,$K300)&lt;3,"",IFERROR(AVERAGE($I300,$J300,$K300),"")))</f>
        <v/>
      </c>
      <c r="R300" s="44">
        <f>IF($A300="","",IF(COUNT($I300,$J300,$K300)&lt;3,"",IFERROR(MIN($I300,$J300,$K300),"")))</f>
        <v/>
      </c>
      <c r="S300" s="44">
        <f>IF($A300="","",IF(COUNT($I300,$J300,$K300)&lt;3,"",IFERROR(MAX($I300,$J300,$K300)-MIN($I300,$J300,$K300),"")))</f>
        <v/>
      </c>
      <c r="T300" s="44">
        <f>IF($A300="","",IFERROR(INDEX('Tire Inventory'!$I$5:$I$1004,MATCH($E300,'Tire Inventory'!$A$5:$A$1004,0)),""))</f>
        <v/>
      </c>
      <c r="U300" s="44">
        <f>IF($A300="","",IF(OR($L300="",$T300=""),"",IFERROR($L300-$T300,"")))</f>
        <v/>
      </c>
      <c r="V300" s="27">
        <f>IF($A300="","",IF($R300="","No Data",IF($R300&lt;='Settings'!$B$6,"Critical",IF($R300&lt;='Settings'!$B$5,"Low","OK"))))</f>
        <v/>
      </c>
      <c r="W300" s="27">
        <f>IF($A300="","",IF($S300="","No Data",IF($S300&gt;='Settings'!$B$7,"Uneven","OK")))</f>
        <v/>
      </c>
      <c r="X300" s="27">
        <f>IF($A300="","",IF(OR($L300="",$T300=""),"No Data",IF($L300&lt;$T300-'Settings'!$B$8,"Low",IF($L300&gt;$T300+'Settings'!$B$8,"High","OK"))))</f>
        <v/>
      </c>
      <c r="Y300" s="27">
        <f>IF(COUNTA($A300:$O300)=0,"",IF(OR($A300="",$B300="",$C300="",$D300="",$E300="",$F300="",$I300="",$J300="",$K300=""),"Missing Required Input",IF(COUNTIF($A$5:$A$1004,$A300)&gt;1,"Duplicate Inspection ID",IF(COUNTIF('Tire Inventory'!$A$5:$A$1004,$E300)=0,"Unknown Tire ID",IF(OR($I300&lt;0,$I300&gt;32,$J300&lt;0,$J300&gt;32,$K300&lt;0,$K300&gt;32),"Check Tread Reading",IF(OR($D300&lt;0,$D300&gt;2000000),"Check Odometer",IF(AND($L300&lt;&gt;"",OR($L300&lt;0,$L300&gt;150)),"Check PSI","OK"))))))</f>
        <v/>
      </c>
    </row>
    <row r="301">
      <c r="A301" s="23" t="n"/>
      <c r="B301" s="42" t="n"/>
      <c r="C301" s="23" t="n"/>
      <c r="D301" s="25" t="n"/>
      <c r="E301" s="23" t="n"/>
      <c r="F301" s="23" t="n"/>
      <c r="G301" s="23" t="n"/>
      <c r="H301" s="23" t="n"/>
      <c r="I301" s="43" t="n"/>
      <c r="J301" s="43" t="n"/>
      <c r="K301" s="43" t="n"/>
      <c r="L301" s="43" t="n"/>
      <c r="M301" s="23" t="n"/>
      <c r="N301" s="23" t="n"/>
      <c r="O301" s="23" t="n"/>
      <c r="P301" s="27">
        <f>IF($A301="","",IFERROR(INDEX('Settings'!$F$5:$F$21,MATCH($F301,'Settings'!$E$5:$E$21,0)),"Other"))</f>
        <v/>
      </c>
      <c r="Q301" s="44">
        <f>IF($A301="","",IF(COUNT($I301,$J301,$K301)&lt;3,"",IFERROR(AVERAGE($I301,$J301,$K301),"")))</f>
        <v/>
      </c>
      <c r="R301" s="44">
        <f>IF($A301="","",IF(COUNT($I301,$J301,$K301)&lt;3,"",IFERROR(MIN($I301,$J301,$K301),"")))</f>
        <v/>
      </c>
      <c r="S301" s="44">
        <f>IF($A301="","",IF(COUNT($I301,$J301,$K301)&lt;3,"",IFERROR(MAX($I301,$J301,$K301)-MIN($I301,$J301,$K301),"")))</f>
        <v/>
      </c>
      <c r="T301" s="44">
        <f>IF($A301="","",IFERROR(INDEX('Tire Inventory'!$I$5:$I$1004,MATCH($E301,'Tire Inventory'!$A$5:$A$1004,0)),""))</f>
        <v/>
      </c>
      <c r="U301" s="44">
        <f>IF($A301="","",IF(OR($L301="",$T301=""),"",IFERROR($L301-$T301,"")))</f>
        <v/>
      </c>
      <c r="V301" s="27">
        <f>IF($A301="","",IF($R301="","No Data",IF($R301&lt;='Settings'!$B$6,"Critical",IF($R301&lt;='Settings'!$B$5,"Low","OK"))))</f>
        <v/>
      </c>
      <c r="W301" s="27">
        <f>IF($A301="","",IF($S301="","No Data",IF($S301&gt;='Settings'!$B$7,"Uneven","OK")))</f>
        <v/>
      </c>
      <c r="X301" s="27">
        <f>IF($A301="","",IF(OR($L301="",$T301=""),"No Data",IF($L301&lt;$T301-'Settings'!$B$8,"Low",IF($L301&gt;$T301+'Settings'!$B$8,"High","OK"))))</f>
        <v/>
      </c>
      <c r="Y301" s="27">
        <f>IF(COUNTA($A301:$O301)=0,"",IF(OR($A301="",$B301="",$C301="",$D301="",$E301="",$F301="",$I301="",$J301="",$K301=""),"Missing Required Input",IF(COUNTIF($A$5:$A$1004,$A301)&gt;1,"Duplicate Inspection ID",IF(COUNTIF('Tire Inventory'!$A$5:$A$1004,$E301)=0,"Unknown Tire ID",IF(OR($I301&lt;0,$I301&gt;32,$J301&lt;0,$J301&gt;32,$K301&lt;0,$K301&gt;32),"Check Tread Reading",IF(OR($D301&lt;0,$D301&gt;2000000),"Check Odometer",IF(AND($L301&lt;&gt;"",OR($L301&lt;0,$L301&gt;150)),"Check PSI","OK"))))))</f>
        <v/>
      </c>
    </row>
    <row r="302">
      <c r="A302" s="23" t="n"/>
      <c r="B302" s="42" t="n"/>
      <c r="C302" s="23" t="n"/>
      <c r="D302" s="25" t="n"/>
      <c r="E302" s="23" t="n"/>
      <c r="F302" s="23" t="n"/>
      <c r="G302" s="23" t="n"/>
      <c r="H302" s="23" t="n"/>
      <c r="I302" s="43" t="n"/>
      <c r="J302" s="43" t="n"/>
      <c r="K302" s="43" t="n"/>
      <c r="L302" s="43" t="n"/>
      <c r="M302" s="23" t="n"/>
      <c r="N302" s="23" t="n"/>
      <c r="O302" s="23" t="n"/>
      <c r="P302" s="27">
        <f>IF($A302="","",IFERROR(INDEX('Settings'!$F$5:$F$21,MATCH($F302,'Settings'!$E$5:$E$21,0)),"Other"))</f>
        <v/>
      </c>
      <c r="Q302" s="44">
        <f>IF($A302="","",IF(COUNT($I302,$J302,$K302)&lt;3,"",IFERROR(AVERAGE($I302,$J302,$K302),"")))</f>
        <v/>
      </c>
      <c r="R302" s="44">
        <f>IF($A302="","",IF(COUNT($I302,$J302,$K302)&lt;3,"",IFERROR(MIN($I302,$J302,$K302),"")))</f>
        <v/>
      </c>
      <c r="S302" s="44">
        <f>IF($A302="","",IF(COUNT($I302,$J302,$K302)&lt;3,"",IFERROR(MAX($I302,$J302,$K302)-MIN($I302,$J302,$K302),"")))</f>
        <v/>
      </c>
      <c r="T302" s="44">
        <f>IF($A302="","",IFERROR(INDEX('Tire Inventory'!$I$5:$I$1004,MATCH($E302,'Tire Inventory'!$A$5:$A$1004,0)),""))</f>
        <v/>
      </c>
      <c r="U302" s="44">
        <f>IF($A302="","",IF(OR($L302="",$T302=""),"",IFERROR($L302-$T302,"")))</f>
        <v/>
      </c>
      <c r="V302" s="27">
        <f>IF($A302="","",IF($R302="","No Data",IF($R302&lt;='Settings'!$B$6,"Critical",IF($R302&lt;='Settings'!$B$5,"Low","OK"))))</f>
        <v/>
      </c>
      <c r="W302" s="27">
        <f>IF($A302="","",IF($S302="","No Data",IF($S302&gt;='Settings'!$B$7,"Uneven","OK")))</f>
        <v/>
      </c>
      <c r="X302" s="27">
        <f>IF($A302="","",IF(OR($L302="",$T302=""),"No Data",IF($L302&lt;$T302-'Settings'!$B$8,"Low",IF($L302&gt;$T302+'Settings'!$B$8,"High","OK"))))</f>
        <v/>
      </c>
      <c r="Y302" s="27">
        <f>IF(COUNTA($A302:$O302)=0,"",IF(OR($A302="",$B302="",$C302="",$D302="",$E302="",$F302="",$I302="",$J302="",$K302=""),"Missing Required Input",IF(COUNTIF($A$5:$A$1004,$A302)&gt;1,"Duplicate Inspection ID",IF(COUNTIF('Tire Inventory'!$A$5:$A$1004,$E302)=0,"Unknown Tire ID",IF(OR($I302&lt;0,$I302&gt;32,$J302&lt;0,$J302&gt;32,$K302&lt;0,$K302&gt;32),"Check Tread Reading",IF(OR($D302&lt;0,$D302&gt;2000000),"Check Odometer",IF(AND($L302&lt;&gt;"",OR($L302&lt;0,$L302&gt;150)),"Check PSI","OK"))))))</f>
        <v/>
      </c>
    </row>
    <row r="303">
      <c r="A303" s="23" t="n"/>
      <c r="B303" s="42" t="n"/>
      <c r="C303" s="23" t="n"/>
      <c r="D303" s="25" t="n"/>
      <c r="E303" s="23" t="n"/>
      <c r="F303" s="23" t="n"/>
      <c r="G303" s="23" t="n"/>
      <c r="H303" s="23" t="n"/>
      <c r="I303" s="43" t="n"/>
      <c r="J303" s="43" t="n"/>
      <c r="K303" s="43" t="n"/>
      <c r="L303" s="43" t="n"/>
      <c r="M303" s="23" t="n"/>
      <c r="N303" s="23" t="n"/>
      <c r="O303" s="23" t="n"/>
      <c r="P303" s="27">
        <f>IF($A303="","",IFERROR(INDEX('Settings'!$F$5:$F$21,MATCH($F303,'Settings'!$E$5:$E$21,0)),"Other"))</f>
        <v/>
      </c>
      <c r="Q303" s="44">
        <f>IF($A303="","",IF(COUNT($I303,$J303,$K303)&lt;3,"",IFERROR(AVERAGE($I303,$J303,$K303),"")))</f>
        <v/>
      </c>
      <c r="R303" s="44">
        <f>IF($A303="","",IF(COUNT($I303,$J303,$K303)&lt;3,"",IFERROR(MIN($I303,$J303,$K303),"")))</f>
        <v/>
      </c>
      <c r="S303" s="44">
        <f>IF($A303="","",IF(COUNT($I303,$J303,$K303)&lt;3,"",IFERROR(MAX($I303,$J303,$K303)-MIN($I303,$J303,$K303),"")))</f>
        <v/>
      </c>
      <c r="T303" s="44">
        <f>IF($A303="","",IFERROR(INDEX('Tire Inventory'!$I$5:$I$1004,MATCH($E303,'Tire Inventory'!$A$5:$A$1004,0)),""))</f>
        <v/>
      </c>
      <c r="U303" s="44">
        <f>IF($A303="","",IF(OR($L303="",$T303=""),"",IFERROR($L303-$T303,"")))</f>
        <v/>
      </c>
      <c r="V303" s="27">
        <f>IF($A303="","",IF($R303="","No Data",IF($R303&lt;='Settings'!$B$6,"Critical",IF($R303&lt;='Settings'!$B$5,"Low","OK"))))</f>
        <v/>
      </c>
      <c r="W303" s="27">
        <f>IF($A303="","",IF($S303="","No Data",IF($S303&gt;='Settings'!$B$7,"Uneven","OK")))</f>
        <v/>
      </c>
      <c r="X303" s="27">
        <f>IF($A303="","",IF(OR($L303="",$T303=""),"No Data",IF($L303&lt;$T303-'Settings'!$B$8,"Low",IF($L303&gt;$T303+'Settings'!$B$8,"High","OK"))))</f>
        <v/>
      </c>
      <c r="Y303" s="27">
        <f>IF(COUNTA($A303:$O303)=0,"",IF(OR($A303="",$B303="",$C303="",$D303="",$E303="",$F303="",$I303="",$J303="",$K303=""),"Missing Required Input",IF(COUNTIF($A$5:$A$1004,$A303)&gt;1,"Duplicate Inspection ID",IF(COUNTIF('Tire Inventory'!$A$5:$A$1004,$E303)=0,"Unknown Tire ID",IF(OR($I303&lt;0,$I303&gt;32,$J303&lt;0,$J303&gt;32,$K303&lt;0,$K303&gt;32),"Check Tread Reading",IF(OR($D303&lt;0,$D303&gt;2000000),"Check Odometer",IF(AND($L303&lt;&gt;"",OR($L303&lt;0,$L303&gt;150)),"Check PSI","OK"))))))</f>
        <v/>
      </c>
    </row>
    <row r="304">
      <c r="A304" s="23" t="n"/>
      <c r="B304" s="42" t="n"/>
      <c r="C304" s="23" t="n"/>
      <c r="D304" s="25" t="n"/>
      <c r="E304" s="23" t="n"/>
      <c r="F304" s="23" t="n"/>
      <c r="G304" s="23" t="n"/>
      <c r="H304" s="23" t="n"/>
      <c r="I304" s="43" t="n"/>
      <c r="J304" s="43" t="n"/>
      <c r="K304" s="43" t="n"/>
      <c r="L304" s="43" t="n"/>
      <c r="M304" s="23" t="n"/>
      <c r="N304" s="23" t="n"/>
      <c r="O304" s="23" t="n"/>
      <c r="P304" s="27">
        <f>IF($A304="","",IFERROR(INDEX('Settings'!$F$5:$F$21,MATCH($F304,'Settings'!$E$5:$E$21,0)),"Other"))</f>
        <v/>
      </c>
      <c r="Q304" s="44">
        <f>IF($A304="","",IF(COUNT($I304,$J304,$K304)&lt;3,"",IFERROR(AVERAGE($I304,$J304,$K304),"")))</f>
        <v/>
      </c>
      <c r="R304" s="44">
        <f>IF($A304="","",IF(COUNT($I304,$J304,$K304)&lt;3,"",IFERROR(MIN($I304,$J304,$K304),"")))</f>
        <v/>
      </c>
      <c r="S304" s="44">
        <f>IF($A304="","",IF(COUNT($I304,$J304,$K304)&lt;3,"",IFERROR(MAX($I304,$J304,$K304)-MIN($I304,$J304,$K304),"")))</f>
        <v/>
      </c>
      <c r="T304" s="44">
        <f>IF($A304="","",IFERROR(INDEX('Tire Inventory'!$I$5:$I$1004,MATCH($E304,'Tire Inventory'!$A$5:$A$1004,0)),""))</f>
        <v/>
      </c>
      <c r="U304" s="44">
        <f>IF($A304="","",IF(OR($L304="",$T304=""),"",IFERROR($L304-$T304,"")))</f>
        <v/>
      </c>
      <c r="V304" s="27">
        <f>IF($A304="","",IF($R304="","No Data",IF($R304&lt;='Settings'!$B$6,"Critical",IF($R304&lt;='Settings'!$B$5,"Low","OK"))))</f>
        <v/>
      </c>
      <c r="W304" s="27">
        <f>IF($A304="","",IF($S304="","No Data",IF($S304&gt;='Settings'!$B$7,"Uneven","OK")))</f>
        <v/>
      </c>
      <c r="X304" s="27">
        <f>IF($A304="","",IF(OR($L304="",$T304=""),"No Data",IF($L304&lt;$T304-'Settings'!$B$8,"Low",IF($L304&gt;$T304+'Settings'!$B$8,"High","OK"))))</f>
        <v/>
      </c>
      <c r="Y304" s="27">
        <f>IF(COUNTA($A304:$O304)=0,"",IF(OR($A304="",$B304="",$C304="",$D304="",$E304="",$F304="",$I304="",$J304="",$K304=""),"Missing Required Input",IF(COUNTIF($A$5:$A$1004,$A304)&gt;1,"Duplicate Inspection ID",IF(COUNTIF('Tire Inventory'!$A$5:$A$1004,$E304)=0,"Unknown Tire ID",IF(OR($I304&lt;0,$I304&gt;32,$J304&lt;0,$J304&gt;32,$K304&lt;0,$K304&gt;32),"Check Tread Reading",IF(OR($D304&lt;0,$D304&gt;2000000),"Check Odometer",IF(AND($L304&lt;&gt;"",OR($L304&lt;0,$L304&gt;150)),"Check PSI","OK"))))))</f>
        <v/>
      </c>
    </row>
    <row r="305">
      <c r="A305" s="23" t="n"/>
      <c r="B305" s="42" t="n"/>
      <c r="C305" s="23" t="n"/>
      <c r="D305" s="25" t="n"/>
      <c r="E305" s="23" t="n"/>
      <c r="F305" s="23" t="n"/>
      <c r="G305" s="23" t="n"/>
      <c r="H305" s="23" t="n"/>
      <c r="I305" s="43" t="n"/>
      <c r="J305" s="43" t="n"/>
      <c r="K305" s="43" t="n"/>
      <c r="L305" s="43" t="n"/>
      <c r="M305" s="23" t="n"/>
      <c r="N305" s="23" t="n"/>
      <c r="O305" s="23" t="n"/>
      <c r="P305" s="27">
        <f>IF($A305="","",IFERROR(INDEX('Settings'!$F$5:$F$21,MATCH($F305,'Settings'!$E$5:$E$21,0)),"Other"))</f>
        <v/>
      </c>
      <c r="Q305" s="44">
        <f>IF($A305="","",IF(COUNT($I305,$J305,$K305)&lt;3,"",IFERROR(AVERAGE($I305,$J305,$K305),"")))</f>
        <v/>
      </c>
      <c r="R305" s="44">
        <f>IF($A305="","",IF(COUNT($I305,$J305,$K305)&lt;3,"",IFERROR(MIN($I305,$J305,$K305),"")))</f>
        <v/>
      </c>
      <c r="S305" s="44">
        <f>IF($A305="","",IF(COUNT($I305,$J305,$K305)&lt;3,"",IFERROR(MAX($I305,$J305,$K305)-MIN($I305,$J305,$K305),"")))</f>
        <v/>
      </c>
      <c r="T305" s="44">
        <f>IF($A305="","",IFERROR(INDEX('Tire Inventory'!$I$5:$I$1004,MATCH($E305,'Tire Inventory'!$A$5:$A$1004,0)),""))</f>
        <v/>
      </c>
      <c r="U305" s="44">
        <f>IF($A305="","",IF(OR($L305="",$T305=""),"",IFERROR($L305-$T305,"")))</f>
        <v/>
      </c>
      <c r="V305" s="27">
        <f>IF($A305="","",IF($R305="","No Data",IF($R305&lt;='Settings'!$B$6,"Critical",IF($R305&lt;='Settings'!$B$5,"Low","OK"))))</f>
        <v/>
      </c>
      <c r="W305" s="27">
        <f>IF($A305="","",IF($S305="","No Data",IF($S305&gt;='Settings'!$B$7,"Uneven","OK")))</f>
        <v/>
      </c>
      <c r="X305" s="27">
        <f>IF($A305="","",IF(OR($L305="",$T305=""),"No Data",IF($L305&lt;$T305-'Settings'!$B$8,"Low",IF($L305&gt;$T305+'Settings'!$B$8,"High","OK"))))</f>
        <v/>
      </c>
      <c r="Y305" s="27">
        <f>IF(COUNTA($A305:$O305)=0,"",IF(OR($A305="",$B305="",$C305="",$D305="",$E305="",$F305="",$I305="",$J305="",$K305=""),"Missing Required Input",IF(COUNTIF($A$5:$A$1004,$A305)&gt;1,"Duplicate Inspection ID",IF(COUNTIF('Tire Inventory'!$A$5:$A$1004,$E305)=0,"Unknown Tire ID",IF(OR($I305&lt;0,$I305&gt;32,$J305&lt;0,$J305&gt;32,$K305&lt;0,$K305&gt;32),"Check Tread Reading",IF(OR($D305&lt;0,$D305&gt;2000000),"Check Odometer",IF(AND($L305&lt;&gt;"",OR($L305&lt;0,$L305&gt;150)),"Check PSI","OK"))))))</f>
        <v/>
      </c>
    </row>
    <row r="306">
      <c r="A306" s="23" t="n"/>
      <c r="B306" s="42" t="n"/>
      <c r="C306" s="23" t="n"/>
      <c r="D306" s="25" t="n"/>
      <c r="E306" s="23" t="n"/>
      <c r="F306" s="23" t="n"/>
      <c r="G306" s="23" t="n"/>
      <c r="H306" s="23" t="n"/>
      <c r="I306" s="43" t="n"/>
      <c r="J306" s="43" t="n"/>
      <c r="K306" s="43" t="n"/>
      <c r="L306" s="43" t="n"/>
      <c r="M306" s="23" t="n"/>
      <c r="N306" s="23" t="n"/>
      <c r="O306" s="23" t="n"/>
      <c r="P306" s="27">
        <f>IF($A306="","",IFERROR(INDEX('Settings'!$F$5:$F$21,MATCH($F306,'Settings'!$E$5:$E$21,0)),"Other"))</f>
        <v/>
      </c>
      <c r="Q306" s="44">
        <f>IF($A306="","",IF(COUNT($I306,$J306,$K306)&lt;3,"",IFERROR(AVERAGE($I306,$J306,$K306),"")))</f>
        <v/>
      </c>
      <c r="R306" s="44">
        <f>IF($A306="","",IF(COUNT($I306,$J306,$K306)&lt;3,"",IFERROR(MIN($I306,$J306,$K306),"")))</f>
        <v/>
      </c>
      <c r="S306" s="44">
        <f>IF($A306="","",IF(COUNT($I306,$J306,$K306)&lt;3,"",IFERROR(MAX($I306,$J306,$K306)-MIN($I306,$J306,$K306),"")))</f>
        <v/>
      </c>
      <c r="T306" s="44">
        <f>IF($A306="","",IFERROR(INDEX('Tire Inventory'!$I$5:$I$1004,MATCH($E306,'Tire Inventory'!$A$5:$A$1004,0)),""))</f>
        <v/>
      </c>
      <c r="U306" s="44">
        <f>IF($A306="","",IF(OR($L306="",$T306=""),"",IFERROR($L306-$T306,"")))</f>
        <v/>
      </c>
      <c r="V306" s="27">
        <f>IF($A306="","",IF($R306="","No Data",IF($R306&lt;='Settings'!$B$6,"Critical",IF($R306&lt;='Settings'!$B$5,"Low","OK"))))</f>
        <v/>
      </c>
      <c r="W306" s="27">
        <f>IF($A306="","",IF($S306="","No Data",IF($S306&gt;='Settings'!$B$7,"Uneven","OK")))</f>
        <v/>
      </c>
      <c r="X306" s="27">
        <f>IF($A306="","",IF(OR($L306="",$T306=""),"No Data",IF($L306&lt;$T306-'Settings'!$B$8,"Low",IF($L306&gt;$T306+'Settings'!$B$8,"High","OK"))))</f>
        <v/>
      </c>
      <c r="Y306" s="27">
        <f>IF(COUNTA($A306:$O306)=0,"",IF(OR($A306="",$B306="",$C306="",$D306="",$E306="",$F306="",$I306="",$J306="",$K306=""),"Missing Required Input",IF(COUNTIF($A$5:$A$1004,$A306)&gt;1,"Duplicate Inspection ID",IF(COUNTIF('Tire Inventory'!$A$5:$A$1004,$E306)=0,"Unknown Tire ID",IF(OR($I306&lt;0,$I306&gt;32,$J306&lt;0,$J306&gt;32,$K306&lt;0,$K306&gt;32),"Check Tread Reading",IF(OR($D306&lt;0,$D306&gt;2000000),"Check Odometer",IF(AND($L306&lt;&gt;"",OR($L306&lt;0,$L306&gt;150)),"Check PSI","OK"))))))</f>
        <v/>
      </c>
    </row>
    <row r="307">
      <c r="A307" s="23" t="n"/>
      <c r="B307" s="42" t="n"/>
      <c r="C307" s="23" t="n"/>
      <c r="D307" s="25" t="n"/>
      <c r="E307" s="23" t="n"/>
      <c r="F307" s="23" t="n"/>
      <c r="G307" s="23" t="n"/>
      <c r="H307" s="23" t="n"/>
      <c r="I307" s="43" t="n"/>
      <c r="J307" s="43" t="n"/>
      <c r="K307" s="43" t="n"/>
      <c r="L307" s="43" t="n"/>
      <c r="M307" s="23" t="n"/>
      <c r="N307" s="23" t="n"/>
      <c r="O307" s="23" t="n"/>
      <c r="P307" s="27">
        <f>IF($A307="","",IFERROR(INDEX('Settings'!$F$5:$F$21,MATCH($F307,'Settings'!$E$5:$E$21,0)),"Other"))</f>
        <v/>
      </c>
      <c r="Q307" s="44">
        <f>IF($A307="","",IF(COUNT($I307,$J307,$K307)&lt;3,"",IFERROR(AVERAGE($I307,$J307,$K307),"")))</f>
        <v/>
      </c>
      <c r="R307" s="44">
        <f>IF($A307="","",IF(COUNT($I307,$J307,$K307)&lt;3,"",IFERROR(MIN($I307,$J307,$K307),"")))</f>
        <v/>
      </c>
      <c r="S307" s="44">
        <f>IF($A307="","",IF(COUNT($I307,$J307,$K307)&lt;3,"",IFERROR(MAX($I307,$J307,$K307)-MIN($I307,$J307,$K307),"")))</f>
        <v/>
      </c>
      <c r="T307" s="44">
        <f>IF($A307="","",IFERROR(INDEX('Tire Inventory'!$I$5:$I$1004,MATCH($E307,'Tire Inventory'!$A$5:$A$1004,0)),""))</f>
        <v/>
      </c>
      <c r="U307" s="44">
        <f>IF($A307="","",IF(OR($L307="",$T307=""),"",IFERROR($L307-$T307,"")))</f>
        <v/>
      </c>
      <c r="V307" s="27">
        <f>IF($A307="","",IF($R307="","No Data",IF($R307&lt;='Settings'!$B$6,"Critical",IF($R307&lt;='Settings'!$B$5,"Low","OK"))))</f>
        <v/>
      </c>
      <c r="W307" s="27">
        <f>IF($A307="","",IF($S307="","No Data",IF($S307&gt;='Settings'!$B$7,"Uneven","OK")))</f>
        <v/>
      </c>
      <c r="X307" s="27">
        <f>IF($A307="","",IF(OR($L307="",$T307=""),"No Data",IF($L307&lt;$T307-'Settings'!$B$8,"Low",IF($L307&gt;$T307+'Settings'!$B$8,"High","OK"))))</f>
        <v/>
      </c>
      <c r="Y307" s="27">
        <f>IF(COUNTA($A307:$O307)=0,"",IF(OR($A307="",$B307="",$C307="",$D307="",$E307="",$F307="",$I307="",$J307="",$K307=""),"Missing Required Input",IF(COUNTIF($A$5:$A$1004,$A307)&gt;1,"Duplicate Inspection ID",IF(COUNTIF('Tire Inventory'!$A$5:$A$1004,$E307)=0,"Unknown Tire ID",IF(OR($I307&lt;0,$I307&gt;32,$J307&lt;0,$J307&gt;32,$K307&lt;0,$K307&gt;32),"Check Tread Reading",IF(OR($D307&lt;0,$D307&gt;2000000),"Check Odometer",IF(AND($L307&lt;&gt;"",OR($L307&lt;0,$L307&gt;150)),"Check PSI","OK"))))))</f>
        <v/>
      </c>
    </row>
    <row r="308">
      <c r="A308" s="23" t="n"/>
      <c r="B308" s="42" t="n"/>
      <c r="C308" s="23" t="n"/>
      <c r="D308" s="25" t="n"/>
      <c r="E308" s="23" t="n"/>
      <c r="F308" s="23" t="n"/>
      <c r="G308" s="23" t="n"/>
      <c r="H308" s="23" t="n"/>
      <c r="I308" s="43" t="n"/>
      <c r="J308" s="43" t="n"/>
      <c r="K308" s="43" t="n"/>
      <c r="L308" s="43" t="n"/>
      <c r="M308" s="23" t="n"/>
      <c r="N308" s="23" t="n"/>
      <c r="O308" s="23" t="n"/>
      <c r="P308" s="27">
        <f>IF($A308="","",IFERROR(INDEX('Settings'!$F$5:$F$21,MATCH($F308,'Settings'!$E$5:$E$21,0)),"Other"))</f>
        <v/>
      </c>
      <c r="Q308" s="44">
        <f>IF($A308="","",IF(COUNT($I308,$J308,$K308)&lt;3,"",IFERROR(AVERAGE($I308,$J308,$K308),"")))</f>
        <v/>
      </c>
      <c r="R308" s="44">
        <f>IF($A308="","",IF(COUNT($I308,$J308,$K308)&lt;3,"",IFERROR(MIN($I308,$J308,$K308),"")))</f>
        <v/>
      </c>
      <c r="S308" s="44">
        <f>IF($A308="","",IF(COUNT($I308,$J308,$K308)&lt;3,"",IFERROR(MAX($I308,$J308,$K308)-MIN($I308,$J308,$K308),"")))</f>
        <v/>
      </c>
      <c r="T308" s="44">
        <f>IF($A308="","",IFERROR(INDEX('Tire Inventory'!$I$5:$I$1004,MATCH($E308,'Tire Inventory'!$A$5:$A$1004,0)),""))</f>
        <v/>
      </c>
      <c r="U308" s="44">
        <f>IF($A308="","",IF(OR($L308="",$T308=""),"",IFERROR($L308-$T308,"")))</f>
        <v/>
      </c>
      <c r="V308" s="27">
        <f>IF($A308="","",IF($R308="","No Data",IF($R308&lt;='Settings'!$B$6,"Critical",IF($R308&lt;='Settings'!$B$5,"Low","OK"))))</f>
        <v/>
      </c>
      <c r="W308" s="27">
        <f>IF($A308="","",IF($S308="","No Data",IF($S308&gt;='Settings'!$B$7,"Uneven","OK")))</f>
        <v/>
      </c>
      <c r="X308" s="27">
        <f>IF($A308="","",IF(OR($L308="",$T308=""),"No Data",IF($L308&lt;$T308-'Settings'!$B$8,"Low",IF($L308&gt;$T308+'Settings'!$B$8,"High","OK"))))</f>
        <v/>
      </c>
      <c r="Y308" s="27">
        <f>IF(COUNTA($A308:$O308)=0,"",IF(OR($A308="",$B308="",$C308="",$D308="",$E308="",$F308="",$I308="",$J308="",$K308=""),"Missing Required Input",IF(COUNTIF($A$5:$A$1004,$A308)&gt;1,"Duplicate Inspection ID",IF(COUNTIF('Tire Inventory'!$A$5:$A$1004,$E308)=0,"Unknown Tire ID",IF(OR($I308&lt;0,$I308&gt;32,$J308&lt;0,$J308&gt;32,$K308&lt;0,$K308&gt;32),"Check Tread Reading",IF(OR($D308&lt;0,$D308&gt;2000000),"Check Odometer",IF(AND($L308&lt;&gt;"",OR($L308&lt;0,$L308&gt;150)),"Check PSI","OK"))))))</f>
        <v/>
      </c>
    </row>
    <row r="309">
      <c r="A309" s="23" t="n"/>
      <c r="B309" s="42" t="n"/>
      <c r="C309" s="23" t="n"/>
      <c r="D309" s="25" t="n"/>
      <c r="E309" s="23" t="n"/>
      <c r="F309" s="23" t="n"/>
      <c r="G309" s="23" t="n"/>
      <c r="H309" s="23" t="n"/>
      <c r="I309" s="43" t="n"/>
      <c r="J309" s="43" t="n"/>
      <c r="K309" s="43" t="n"/>
      <c r="L309" s="43" t="n"/>
      <c r="M309" s="23" t="n"/>
      <c r="N309" s="23" t="n"/>
      <c r="O309" s="23" t="n"/>
      <c r="P309" s="27">
        <f>IF($A309="","",IFERROR(INDEX('Settings'!$F$5:$F$21,MATCH($F309,'Settings'!$E$5:$E$21,0)),"Other"))</f>
        <v/>
      </c>
      <c r="Q309" s="44">
        <f>IF($A309="","",IF(COUNT($I309,$J309,$K309)&lt;3,"",IFERROR(AVERAGE($I309,$J309,$K309),"")))</f>
        <v/>
      </c>
      <c r="R309" s="44">
        <f>IF($A309="","",IF(COUNT($I309,$J309,$K309)&lt;3,"",IFERROR(MIN($I309,$J309,$K309),"")))</f>
        <v/>
      </c>
      <c r="S309" s="44">
        <f>IF($A309="","",IF(COUNT($I309,$J309,$K309)&lt;3,"",IFERROR(MAX($I309,$J309,$K309)-MIN($I309,$J309,$K309),"")))</f>
        <v/>
      </c>
      <c r="T309" s="44">
        <f>IF($A309="","",IFERROR(INDEX('Tire Inventory'!$I$5:$I$1004,MATCH($E309,'Tire Inventory'!$A$5:$A$1004,0)),""))</f>
        <v/>
      </c>
      <c r="U309" s="44">
        <f>IF($A309="","",IF(OR($L309="",$T309=""),"",IFERROR($L309-$T309,"")))</f>
        <v/>
      </c>
      <c r="V309" s="27">
        <f>IF($A309="","",IF($R309="","No Data",IF($R309&lt;='Settings'!$B$6,"Critical",IF($R309&lt;='Settings'!$B$5,"Low","OK"))))</f>
        <v/>
      </c>
      <c r="W309" s="27">
        <f>IF($A309="","",IF($S309="","No Data",IF($S309&gt;='Settings'!$B$7,"Uneven","OK")))</f>
        <v/>
      </c>
      <c r="X309" s="27">
        <f>IF($A309="","",IF(OR($L309="",$T309=""),"No Data",IF($L309&lt;$T309-'Settings'!$B$8,"Low",IF($L309&gt;$T309+'Settings'!$B$8,"High","OK"))))</f>
        <v/>
      </c>
      <c r="Y309" s="27">
        <f>IF(COUNTA($A309:$O309)=0,"",IF(OR($A309="",$B309="",$C309="",$D309="",$E309="",$F309="",$I309="",$J309="",$K309=""),"Missing Required Input",IF(COUNTIF($A$5:$A$1004,$A309)&gt;1,"Duplicate Inspection ID",IF(COUNTIF('Tire Inventory'!$A$5:$A$1004,$E309)=0,"Unknown Tire ID",IF(OR($I309&lt;0,$I309&gt;32,$J309&lt;0,$J309&gt;32,$K309&lt;0,$K309&gt;32),"Check Tread Reading",IF(OR($D309&lt;0,$D309&gt;2000000),"Check Odometer",IF(AND($L309&lt;&gt;"",OR($L309&lt;0,$L309&gt;150)),"Check PSI","OK"))))))</f>
        <v/>
      </c>
    </row>
    <row r="310">
      <c r="A310" s="23" t="n"/>
      <c r="B310" s="42" t="n"/>
      <c r="C310" s="23" t="n"/>
      <c r="D310" s="25" t="n"/>
      <c r="E310" s="23" t="n"/>
      <c r="F310" s="23" t="n"/>
      <c r="G310" s="23" t="n"/>
      <c r="H310" s="23" t="n"/>
      <c r="I310" s="43" t="n"/>
      <c r="J310" s="43" t="n"/>
      <c r="K310" s="43" t="n"/>
      <c r="L310" s="43" t="n"/>
      <c r="M310" s="23" t="n"/>
      <c r="N310" s="23" t="n"/>
      <c r="O310" s="23" t="n"/>
      <c r="P310" s="27">
        <f>IF($A310="","",IFERROR(INDEX('Settings'!$F$5:$F$21,MATCH($F310,'Settings'!$E$5:$E$21,0)),"Other"))</f>
        <v/>
      </c>
      <c r="Q310" s="44">
        <f>IF($A310="","",IF(COUNT($I310,$J310,$K310)&lt;3,"",IFERROR(AVERAGE($I310,$J310,$K310),"")))</f>
        <v/>
      </c>
      <c r="R310" s="44">
        <f>IF($A310="","",IF(COUNT($I310,$J310,$K310)&lt;3,"",IFERROR(MIN($I310,$J310,$K310),"")))</f>
        <v/>
      </c>
      <c r="S310" s="44">
        <f>IF($A310="","",IF(COUNT($I310,$J310,$K310)&lt;3,"",IFERROR(MAX($I310,$J310,$K310)-MIN($I310,$J310,$K310),"")))</f>
        <v/>
      </c>
      <c r="T310" s="44">
        <f>IF($A310="","",IFERROR(INDEX('Tire Inventory'!$I$5:$I$1004,MATCH($E310,'Tire Inventory'!$A$5:$A$1004,0)),""))</f>
        <v/>
      </c>
      <c r="U310" s="44">
        <f>IF($A310="","",IF(OR($L310="",$T310=""),"",IFERROR($L310-$T310,"")))</f>
        <v/>
      </c>
      <c r="V310" s="27">
        <f>IF($A310="","",IF($R310="","No Data",IF($R310&lt;='Settings'!$B$6,"Critical",IF($R310&lt;='Settings'!$B$5,"Low","OK"))))</f>
        <v/>
      </c>
      <c r="W310" s="27">
        <f>IF($A310="","",IF($S310="","No Data",IF($S310&gt;='Settings'!$B$7,"Uneven","OK")))</f>
        <v/>
      </c>
      <c r="X310" s="27">
        <f>IF($A310="","",IF(OR($L310="",$T310=""),"No Data",IF($L310&lt;$T310-'Settings'!$B$8,"Low",IF($L310&gt;$T310+'Settings'!$B$8,"High","OK"))))</f>
        <v/>
      </c>
      <c r="Y310" s="27">
        <f>IF(COUNTA($A310:$O310)=0,"",IF(OR($A310="",$B310="",$C310="",$D310="",$E310="",$F310="",$I310="",$J310="",$K310=""),"Missing Required Input",IF(COUNTIF($A$5:$A$1004,$A310)&gt;1,"Duplicate Inspection ID",IF(COUNTIF('Tire Inventory'!$A$5:$A$1004,$E310)=0,"Unknown Tire ID",IF(OR($I310&lt;0,$I310&gt;32,$J310&lt;0,$J310&gt;32,$K310&lt;0,$K310&gt;32),"Check Tread Reading",IF(OR($D310&lt;0,$D310&gt;2000000),"Check Odometer",IF(AND($L310&lt;&gt;"",OR($L310&lt;0,$L310&gt;150)),"Check PSI","OK"))))))</f>
        <v/>
      </c>
    </row>
    <row r="311">
      <c r="A311" s="23" t="n"/>
      <c r="B311" s="42" t="n"/>
      <c r="C311" s="23" t="n"/>
      <c r="D311" s="25" t="n"/>
      <c r="E311" s="23" t="n"/>
      <c r="F311" s="23" t="n"/>
      <c r="G311" s="23" t="n"/>
      <c r="H311" s="23" t="n"/>
      <c r="I311" s="43" t="n"/>
      <c r="J311" s="43" t="n"/>
      <c r="K311" s="43" t="n"/>
      <c r="L311" s="43" t="n"/>
      <c r="M311" s="23" t="n"/>
      <c r="N311" s="23" t="n"/>
      <c r="O311" s="23" t="n"/>
      <c r="P311" s="27">
        <f>IF($A311="","",IFERROR(INDEX('Settings'!$F$5:$F$21,MATCH($F311,'Settings'!$E$5:$E$21,0)),"Other"))</f>
        <v/>
      </c>
      <c r="Q311" s="44">
        <f>IF($A311="","",IF(COUNT($I311,$J311,$K311)&lt;3,"",IFERROR(AVERAGE($I311,$J311,$K311),"")))</f>
        <v/>
      </c>
      <c r="R311" s="44">
        <f>IF($A311="","",IF(COUNT($I311,$J311,$K311)&lt;3,"",IFERROR(MIN($I311,$J311,$K311),"")))</f>
        <v/>
      </c>
      <c r="S311" s="44">
        <f>IF($A311="","",IF(COUNT($I311,$J311,$K311)&lt;3,"",IFERROR(MAX($I311,$J311,$K311)-MIN($I311,$J311,$K311),"")))</f>
        <v/>
      </c>
      <c r="T311" s="44">
        <f>IF($A311="","",IFERROR(INDEX('Tire Inventory'!$I$5:$I$1004,MATCH($E311,'Tire Inventory'!$A$5:$A$1004,0)),""))</f>
        <v/>
      </c>
      <c r="U311" s="44">
        <f>IF($A311="","",IF(OR($L311="",$T311=""),"",IFERROR($L311-$T311,"")))</f>
        <v/>
      </c>
      <c r="V311" s="27">
        <f>IF($A311="","",IF($R311="","No Data",IF($R311&lt;='Settings'!$B$6,"Critical",IF($R311&lt;='Settings'!$B$5,"Low","OK"))))</f>
        <v/>
      </c>
      <c r="W311" s="27">
        <f>IF($A311="","",IF($S311="","No Data",IF($S311&gt;='Settings'!$B$7,"Uneven","OK")))</f>
        <v/>
      </c>
      <c r="X311" s="27">
        <f>IF($A311="","",IF(OR($L311="",$T311=""),"No Data",IF($L311&lt;$T311-'Settings'!$B$8,"Low",IF($L311&gt;$T311+'Settings'!$B$8,"High","OK"))))</f>
        <v/>
      </c>
      <c r="Y311" s="27">
        <f>IF(COUNTA($A311:$O311)=0,"",IF(OR($A311="",$B311="",$C311="",$D311="",$E311="",$F311="",$I311="",$J311="",$K311=""),"Missing Required Input",IF(COUNTIF($A$5:$A$1004,$A311)&gt;1,"Duplicate Inspection ID",IF(COUNTIF('Tire Inventory'!$A$5:$A$1004,$E311)=0,"Unknown Tire ID",IF(OR($I311&lt;0,$I311&gt;32,$J311&lt;0,$J311&gt;32,$K311&lt;0,$K311&gt;32),"Check Tread Reading",IF(OR($D311&lt;0,$D311&gt;2000000),"Check Odometer",IF(AND($L311&lt;&gt;"",OR($L311&lt;0,$L311&gt;150)),"Check PSI","OK"))))))</f>
        <v/>
      </c>
    </row>
    <row r="312">
      <c r="A312" s="23" t="n"/>
      <c r="B312" s="42" t="n"/>
      <c r="C312" s="23" t="n"/>
      <c r="D312" s="25" t="n"/>
      <c r="E312" s="23" t="n"/>
      <c r="F312" s="23" t="n"/>
      <c r="G312" s="23" t="n"/>
      <c r="H312" s="23" t="n"/>
      <c r="I312" s="43" t="n"/>
      <c r="J312" s="43" t="n"/>
      <c r="K312" s="43" t="n"/>
      <c r="L312" s="43" t="n"/>
      <c r="M312" s="23" t="n"/>
      <c r="N312" s="23" t="n"/>
      <c r="O312" s="23" t="n"/>
      <c r="P312" s="27">
        <f>IF($A312="","",IFERROR(INDEX('Settings'!$F$5:$F$21,MATCH($F312,'Settings'!$E$5:$E$21,0)),"Other"))</f>
        <v/>
      </c>
      <c r="Q312" s="44">
        <f>IF($A312="","",IF(COUNT($I312,$J312,$K312)&lt;3,"",IFERROR(AVERAGE($I312,$J312,$K312),"")))</f>
        <v/>
      </c>
      <c r="R312" s="44">
        <f>IF($A312="","",IF(COUNT($I312,$J312,$K312)&lt;3,"",IFERROR(MIN($I312,$J312,$K312),"")))</f>
        <v/>
      </c>
      <c r="S312" s="44">
        <f>IF($A312="","",IF(COUNT($I312,$J312,$K312)&lt;3,"",IFERROR(MAX($I312,$J312,$K312)-MIN($I312,$J312,$K312),"")))</f>
        <v/>
      </c>
      <c r="T312" s="44">
        <f>IF($A312="","",IFERROR(INDEX('Tire Inventory'!$I$5:$I$1004,MATCH($E312,'Tire Inventory'!$A$5:$A$1004,0)),""))</f>
        <v/>
      </c>
      <c r="U312" s="44">
        <f>IF($A312="","",IF(OR($L312="",$T312=""),"",IFERROR($L312-$T312,"")))</f>
        <v/>
      </c>
      <c r="V312" s="27">
        <f>IF($A312="","",IF($R312="","No Data",IF($R312&lt;='Settings'!$B$6,"Critical",IF($R312&lt;='Settings'!$B$5,"Low","OK"))))</f>
        <v/>
      </c>
      <c r="W312" s="27">
        <f>IF($A312="","",IF($S312="","No Data",IF($S312&gt;='Settings'!$B$7,"Uneven","OK")))</f>
        <v/>
      </c>
      <c r="X312" s="27">
        <f>IF($A312="","",IF(OR($L312="",$T312=""),"No Data",IF($L312&lt;$T312-'Settings'!$B$8,"Low",IF($L312&gt;$T312+'Settings'!$B$8,"High","OK"))))</f>
        <v/>
      </c>
      <c r="Y312" s="27">
        <f>IF(COUNTA($A312:$O312)=0,"",IF(OR($A312="",$B312="",$C312="",$D312="",$E312="",$F312="",$I312="",$J312="",$K312=""),"Missing Required Input",IF(COUNTIF($A$5:$A$1004,$A312)&gt;1,"Duplicate Inspection ID",IF(COUNTIF('Tire Inventory'!$A$5:$A$1004,$E312)=0,"Unknown Tire ID",IF(OR($I312&lt;0,$I312&gt;32,$J312&lt;0,$J312&gt;32,$K312&lt;0,$K312&gt;32),"Check Tread Reading",IF(OR($D312&lt;0,$D312&gt;2000000),"Check Odometer",IF(AND($L312&lt;&gt;"",OR($L312&lt;0,$L312&gt;150)),"Check PSI","OK"))))))</f>
        <v/>
      </c>
    </row>
    <row r="313">
      <c r="A313" s="23" t="n"/>
      <c r="B313" s="42" t="n"/>
      <c r="C313" s="23" t="n"/>
      <c r="D313" s="25" t="n"/>
      <c r="E313" s="23" t="n"/>
      <c r="F313" s="23" t="n"/>
      <c r="G313" s="23" t="n"/>
      <c r="H313" s="23" t="n"/>
      <c r="I313" s="43" t="n"/>
      <c r="J313" s="43" t="n"/>
      <c r="K313" s="43" t="n"/>
      <c r="L313" s="43" t="n"/>
      <c r="M313" s="23" t="n"/>
      <c r="N313" s="23" t="n"/>
      <c r="O313" s="23" t="n"/>
      <c r="P313" s="27">
        <f>IF($A313="","",IFERROR(INDEX('Settings'!$F$5:$F$21,MATCH($F313,'Settings'!$E$5:$E$21,0)),"Other"))</f>
        <v/>
      </c>
      <c r="Q313" s="44">
        <f>IF($A313="","",IF(COUNT($I313,$J313,$K313)&lt;3,"",IFERROR(AVERAGE($I313,$J313,$K313),"")))</f>
        <v/>
      </c>
      <c r="R313" s="44">
        <f>IF($A313="","",IF(COUNT($I313,$J313,$K313)&lt;3,"",IFERROR(MIN($I313,$J313,$K313),"")))</f>
        <v/>
      </c>
      <c r="S313" s="44">
        <f>IF($A313="","",IF(COUNT($I313,$J313,$K313)&lt;3,"",IFERROR(MAX($I313,$J313,$K313)-MIN($I313,$J313,$K313),"")))</f>
        <v/>
      </c>
      <c r="T313" s="44">
        <f>IF($A313="","",IFERROR(INDEX('Tire Inventory'!$I$5:$I$1004,MATCH($E313,'Tire Inventory'!$A$5:$A$1004,0)),""))</f>
        <v/>
      </c>
      <c r="U313" s="44">
        <f>IF($A313="","",IF(OR($L313="",$T313=""),"",IFERROR($L313-$T313,"")))</f>
        <v/>
      </c>
      <c r="V313" s="27">
        <f>IF($A313="","",IF($R313="","No Data",IF($R313&lt;='Settings'!$B$6,"Critical",IF($R313&lt;='Settings'!$B$5,"Low","OK"))))</f>
        <v/>
      </c>
      <c r="W313" s="27">
        <f>IF($A313="","",IF($S313="","No Data",IF($S313&gt;='Settings'!$B$7,"Uneven","OK")))</f>
        <v/>
      </c>
      <c r="X313" s="27">
        <f>IF($A313="","",IF(OR($L313="",$T313=""),"No Data",IF($L313&lt;$T313-'Settings'!$B$8,"Low",IF($L313&gt;$T313+'Settings'!$B$8,"High","OK"))))</f>
        <v/>
      </c>
      <c r="Y313" s="27">
        <f>IF(COUNTA($A313:$O313)=0,"",IF(OR($A313="",$B313="",$C313="",$D313="",$E313="",$F313="",$I313="",$J313="",$K313=""),"Missing Required Input",IF(COUNTIF($A$5:$A$1004,$A313)&gt;1,"Duplicate Inspection ID",IF(COUNTIF('Tire Inventory'!$A$5:$A$1004,$E313)=0,"Unknown Tire ID",IF(OR($I313&lt;0,$I313&gt;32,$J313&lt;0,$J313&gt;32,$K313&lt;0,$K313&gt;32),"Check Tread Reading",IF(OR($D313&lt;0,$D313&gt;2000000),"Check Odometer",IF(AND($L313&lt;&gt;"",OR($L313&lt;0,$L313&gt;150)),"Check PSI","OK"))))))</f>
        <v/>
      </c>
    </row>
    <row r="314">
      <c r="A314" s="23" t="n"/>
      <c r="B314" s="42" t="n"/>
      <c r="C314" s="23" t="n"/>
      <c r="D314" s="25" t="n"/>
      <c r="E314" s="23" t="n"/>
      <c r="F314" s="23" t="n"/>
      <c r="G314" s="23" t="n"/>
      <c r="H314" s="23" t="n"/>
      <c r="I314" s="43" t="n"/>
      <c r="J314" s="43" t="n"/>
      <c r="K314" s="43" t="n"/>
      <c r="L314" s="43" t="n"/>
      <c r="M314" s="23" t="n"/>
      <c r="N314" s="23" t="n"/>
      <c r="O314" s="23" t="n"/>
      <c r="P314" s="27">
        <f>IF($A314="","",IFERROR(INDEX('Settings'!$F$5:$F$21,MATCH($F314,'Settings'!$E$5:$E$21,0)),"Other"))</f>
        <v/>
      </c>
      <c r="Q314" s="44">
        <f>IF($A314="","",IF(COUNT($I314,$J314,$K314)&lt;3,"",IFERROR(AVERAGE($I314,$J314,$K314),"")))</f>
        <v/>
      </c>
      <c r="R314" s="44">
        <f>IF($A314="","",IF(COUNT($I314,$J314,$K314)&lt;3,"",IFERROR(MIN($I314,$J314,$K314),"")))</f>
        <v/>
      </c>
      <c r="S314" s="44">
        <f>IF($A314="","",IF(COUNT($I314,$J314,$K314)&lt;3,"",IFERROR(MAX($I314,$J314,$K314)-MIN($I314,$J314,$K314),"")))</f>
        <v/>
      </c>
      <c r="T314" s="44">
        <f>IF($A314="","",IFERROR(INDEX('Tire Inventory'!$I$5:$I$1004,MATCH($E314,'Tire Inventory'!$A$5:$A$1004,0)),""))</f>
        <v/>
      </c>
      <c r="U314" s="44">
        <f>IF($A314="","",IF(OR($L314="",$T314=""),"",IFERROR($L314-$T314,"")))</f>
        <v/>
      </c>
      <c r="V314" s="27">
        <f>IF($A314="","",IF($R314="","No Data",IF($R314&lt;='Settings'!$B$6,"Critical",IF($R314&lt;='Settings'!$B$5,"Low","OK"))))</f>
        <v/>
      </c>
      <c r="W314" s="27">
        <f>IF($A314="","",IF($S314="","No Data",IF($S314&gt;='Settings'!$B$7,"Uneven","OK")))</f>
        <v/>
      </c>
      <c r="X314" s="27">
        <f>IF($A314="","",IF(OR($L314="",$T314=""),"No Data",IF($L314&lt;$T314-'Settings'!$B$8,"Low",IF($L314&gt;$T314+'Settings'!$B$8,"High","OK"))))</f>
        <v/>
      </c>
      <c r="Y314" s="27">
        <f>IF(COUNTA($A314:$O314)=0,"",IF(OR($A314="",$B314="",$C314="",$D314="",$E314="",$F314="",$I314="",$J314="",$K314=""),"Missing Required Input",IF(COUNTIF($A$5:$A$1004,$A314)&gt;1,"Duplicate Inspection ID",IF(COUNTIF('Tire Inventory'!$A$5:$A$1004,$E314)=0,"Unknown Tire ID",IF(OR($I314&lt;0,$I314&gt;32,$J314&lt;0,$J314&gt;32,$K314&lt;0,$K314&gt;32),"Check Tread Reading",IF(OR($D314&lt;0,$D314&gt;2000000),"Check Odometer",IF(AND($L314&lt;&gt;"",OR($L314&lt;0,$L314&gt;150)),"Check PSI","OK"))))))</f>
        <v/>
      </c>
    </row>
    <row r="315">
      <c r="A315" s="23" t="n"/>
      <c r="B315" s="42" t="n"/>
      <c r="C315" s="23" t="n"/>
      <c r="D315" s="25" t="n"/>
      <c r="E315" s="23" t="n"/>
      <c r="F315" s="23" t="n"/>
      <c r="G315" s="23" t="n"/>
      <c r="H315" s="23" t="n"/>
      <c r="I315" s="43" t="n"/>
      <c r="J315" s="43" t="n"/>
      <c r="K315" s="43" t="n"/>
      <c r="L315" s="43" t="n"/>
      <c r="M315" s="23" t="n"/>
      <c r="N315" s="23" t="n"/>
      <c r="O315" s="23" t="n"/>
      <c r="P315" s="27">
        <f>IF($A315="","",IFERROR(INDEX('Settings'!$F$5:$F$21,MATCH($F315,'Settings'!$E$5:$E$21,0)),"Other"))</f>
        <v/>
      </c>
      <c r="Q315" s="44">
        <f>IF($A315="","",IF(COUNT($I315,$J315,$K315)&lt;3,"",IFERROR(AVERAGE($I315,$J315,$K315),"")))</f>
        <v/>
      </c>
      <c r="R315" s="44">
        <f>IF($A315="","",IF(COUNT($I315,$J315,$K315)&lt;3,"",IFERROR(MIN($I315,$J315,$K315),"")))</f>
        <v/>
      </c>
      <c r="S315" s="44">
        <f>IF($A315="","",IF(COUNT($I315,$J315,$K315)&lt;3,"",IFERROR(MAX($I315,$J315,$K315)-MIN($I315,$J315,$K315),"")))</f>
        <v/>
      </c>
      <c r="T315" s="44">
        <f>IF($A315="","",IFERROR(INDEX('Tire Inventory'!$I$5:$I$1004,MATCH($E315,'Tire Inventory'!$A$5:$A$1004,0)),""))</f>
        <v/>
      </c>
      <c r="U315" s="44">
        <f>IF($A315="","",IF(OR($L315="",$T315=""),"",IFERROR($L315-$T315,"")))</f>
        <v/>
      </c>
      <c r="V315" s="27">
        <f>IF($A315="","",IF($R315="","No Data",IF($R315&lt;='Settings'!$B$6,"Critical",IF($R315&lt;='Settings'!$B$5,"Low","OK"))))</f>
        <v/>
      </c>
      <c r="W315" s="27">
        <f>IF($A315="","",IF($S315="","No Data",IF($S315&gt;='Settings'!$B$7,"Uneven","OK")))</f>
        <v/>
      </c>
      <c r="X315" s="27">
        <f>IF($A315="","",IF(OR($L315="",$T315=""),"No Data",IF($L315&lt;$T315-'Settings'!$B$8,"Low",IF($L315&gt;$T315+'Settings'!$B$8,"High","OK"))))</f>
        <v/>
      </c>
      <c r="Y315" s="27">
        <f>IF(COUNTA($A315:$O315)=0,"",IF(OR($A315="",$B315="",$C315="",$D315="",$E315="",$F315="",$I315="",$J315="",$K315=""),"Missing Required Input",IF(COUNTIF($A$5:$A$1004,$A315)&gt;1,"Duplicate Inspection ID",IF(COUNTIF('Tire Inventory'!$A$5:$A$1004,$E315)=0,"Unknown Tire ID",IF(OR($I315&lt;0,$I315&gt;32,$J315&lt;0,$J315&gt;32,$K315&lt;0,$K315&gt;32),"Check Tread Reading",IF(OR($D315&lt;0,$D315&gt;2000000),"Check Odometer",IF(AND($L315&lt;&gt;"",OR($L315&lt;0,$L315&gt;150)),"Check PSI","OK"))))))</f>
        <v/>
      </c>
    </row>
    <row r="316">
      <c r="A316" s="23" t="n"/>
      <c r="B316" s="42" t="n"/>
      <c r="C316" s="23" t="n"/>
      <c r="D316" s="25" t="n"/>
      <c r="E316" s="23" t="n"/>
      <c r="F316" s="23" t="n"/>
      <c r="G316" s="23" t="n"/>
      <c r="H316" s="23" t="n"/>
      <c r="I316" s="43" t="n"/>
      <c r="J316" s="43" t="n"/>
      <c r="K316" s="43" t="n"/>
      <c r="L316" s="43" t="n"/>
      <c r="M316" s="23" t="n"/>
      <c r="N316" s="23" t="n"/>
      <c r="O316" s="23" t="n"/>
      <c r="P316" s="27">
        <f>IF($A316="","",IFERROR(INDEX('Settings'!$F$5:$F$21,MATCH($F316,'Settings'!$E$5:$E$21,0)),"Other"))</f>
        <v/>
      </c>
      <c r="Q316" s="44">
        <f>IF($A316="","",IF(COUNT($I316,$J316,$K316)&lt;3,"",IFERROR(AVERAGE($I316,$J316,$K316),"")))</f>
        <v/>
      </c>
      <c r="R316" s="44">
        <f>IF($A316="","",IF(COUNT($I316,$J316,$K316)&lt;3,"",IFERROR(MIN($I316,$J316,$K316),"")))</f>
        <v/>
      </c>
      <c r="S316" s="44">
        <f>IF($A316="","",IF(COUNT($I316,$J316,$K316)&lt;3,"",IFERROR(MAX($I316,$J316,$K316)-MIN($I316,$J316,$K316),"")))</f>
        <v/>
      </c>
      <c r="T316" s="44">
        <f>IF($A316="","",IFERROR(INDEX('Tire Inventory'!$I$5:$I$1004,MATCH($E316,'Tire Inventory'!$A$5:$A$1004,0)),""))</f>
        <v/>
      </c>
      <c r="U316" s="44">
        <f>IF($A316="","",IF(OR($L316="",$T316=""),"",IFERROR($L316-$T316,"")))</f>
        <v/>
      </c>
      <c r="V316" s="27">
        <f>IF($A316="","",IF($R316="","No Data",IF($R316&lt;='Settings'!$B$6,"Critical",IF($R316&lt;='Settings'!$B$5,"Low","OK"))))</f>
        <v/>
      </c>
      <c r="W316" s="27">
        <f>IF($A316="","",IF($S316="","No Data",IF($S316&gt;='Settings'!$B$7,"Uneven","OK")))</f>
        <v/>
      </c>
      <c r="X316" s="27">
        <f>IF($A316="","",IF(OR($L316="",$T316=""),"No Data",IF($L316&lt;$T316-'Settings'!$B$8,"Low",IF($L316&gt;$T316+'Settings'!$B$8,"High","OK"))))</f>
        <v/>
      </c>
      <c r="Y316" s="27">
        <f>IF(COUNTA($A316:$O316)=0,"",IF(OR($A316="",$B316="",$C316="",$D316="",$E316="",$F316="",$I316="",$J316="",$K316=""),"Missing Required Input",IF(COUNTIF($A$5:$A$1004,$A316)&gt;1,"Duplicate Inspection ID",IF(COUNTIF('Tire Inventory'!$A$5:$A$1004,$E316)=0,"Unknown Tire ID",IF(OR($I316&lt;0,$I316&gt;32,$J316&lt;0,$J316&gt;32,$K316&lt;0,$K316&gt;32),"Check Tread Reading",IF(OR($D316&lt;0,$D316&gt;2000000),"Check Odometer",IF(AND($L316&lt;&gt;"",OR($L316&lt;0,$L316&gt;150)),"Check PSI","OK"))))))</f>
        <v/>
      </c>
    </row>
    <row r="317">
      <c r="A317" s="23" t="n"/>
      <c r="B317" s="42" t="n"/>
      <c r="C317" s="23" t="n"/>
      <c r="D317" s="25" t="n"/>
      <c r="E317" s="23" t="n"/>
      <c r="F317" s="23" t="n"/>
      <c r="G317" s="23" t="n"/>
      <c r="H317" s="23" t="n"/>
      <c r="I317" s="43" t="n"/>
      <c r="J317" s="43" t="n"/>
      <c r="K317" s="43" t="n"/>
      <c r="L317" s="43" t="n"/>
      <c r="M317" s="23" t="n"/>
      <c r="N317" s="23" t="n"/>
      <c r="O317" s="23" t="n"/>
      <c r="P317" s="27">
        <f>IF($A317="","",IFERROR(INDEX('Settings'!$F$5:$F$21,MATCH($F317,'Settings'!$E$5:$E$21,0)),"Other"))</f>
        <v/>
      </c>
      <c r="Q317" s="44">
        <f>IF($A317="","",IF(COUNT($I317,$J317,$K317)&lt;3,"",IFERROR(AVERAGE($I317,$J317,$K317),"")))</f>
        <v/>
      </c>
      <c r="R317" s="44">
        <f>IF($A317="","",IF(COUNT($I317,$J317,$K317)&lt;3,"",IFERROR(MIN($I317,$J317,$K317),"")))</f>
        <v/>
      </c>
      <c r="S317" s="44">
        <f>IF($A317="","",IF(COUNT($I317,$J317,$K317)&lt;3,"",IFERROR(MAX($I317,$J317,$K317)-MIN($I317,$J317,$K317),"")))</f>
        <v/>
      </c>
      <c r="T317" s="44">
        <f>IF($A317="","",IFERROR(INDEX('Tire Inventory'!$I$5:$I$1004,MATCH($E317,'Tire Inventory'!$A$5:$A$1004,0)),""))</f>
        <v/>
      </c>
      <c r="U317" s="44">
        <f>IF($A317="","",IF(OR($L317="",$T317=""),"",IFERROR($L317-$T317,"")))</f>
        <v/>
      </c>
      <c r="V317" s="27">
        <f>IF($A317="","",IF($R317="","No Data",IF($R317&lt;='Settings'!$B$6,"Critical",IF($R317&lt;='Settings'!$B$5,"Low","OK"))))</f>
        <v/>
      </c>
      <c r="W317" s="27">
        <f>IF($A317="","",IF($S317="","No Data",IF($S317&gt;='Settings'!$B$7,"Uneven","OK")))</f>
        <v/>
      </c>
      <c r="X317" s="27">
        <f>IF($A317="","",IF(OR($L317="",$T317=""),"No Data",IF($L317&lt;$T317-'Settings'!$B$8,"Low",IF($L317&gt;$T317+'Settings'!$B$8,"High","OK"))))</f>
        <v/>
      </c>
      <c r="Y317" s="27">
        <f>IF(COUNTA($A317:$O317)=0,"",IF(OR($A317="",$B317="",$C317="",$D317="",$E317="",$F317="",$I317="",$J317="",$K317=""),"Missing Required Input",IF(COUNTIF($A$5:$A$1004,$A317)&gt;1,"Duplicate Inspection ID",IF(COUNTIF('Tire Inventory'!$A$5:$A$1004,$E317)=0,"Unknown Tire ID",IF(OR($I317&lt;0,$I317&gt;32,$J317&lt;0,$J317&gt;32,$K317&lt;0,$K317&gt;32),"Check Tread Reading",IF(OR($D317&lt;0,$D317&gt;2000000),"Check Odometer",IF(AND($L317&lt;&gt;"",OR($L317&lt;0,$L317&gt;150)),"Check PSI","OK"))))))</f>
        <v/>
      </c>
    </row>
    <row r="318">
      <c r="A318" s="23" t="n"/>
      <c r="B318" s="42" t="n"/>
      <c r="C318" s="23" t="n"/>
      <c r="D318" s="25" t="n"/>
      <c r="E318" s="23" t="n"/>
      <c r="F318" s="23" t="n"/>
      <c r="G318" s="23" t="n"/>
      <c r="H318" s="23" t="n"/>
      <c r="I318" s="43" t="n"/>
      <c r="J318" s="43" t="n"/>
      <c r="K318" s="43" t="n"/>
      <c r="L318" s="43" t="n"/>
      <c r="M318" s="23" t="n"/>
      <c r="N318" s="23" t="n"/>
      <c r="O318" s="23" t="n"/>
      <c r="P318" s="27">
        <f>IF($A318="","",IFERROR(INDEX('Settings'!$F$5:$F$21,MATCH($F318,'Settings'!$E$5:$E$21,0)),"Other"))</f>
        <v/>
      </c>
      <c r="Q318" s="44">
        <f>IF($A318="","",IF(COUNT($I318,$J318,$K318)&lt;3,"",IFERROR(AVERAGE($I318,$J318,$K318),"")))</f>
        <v/>
      </c>
      <c r="R318" s="44">
        <f>IF($A318="","",IF(COUNT($I318,$J318,$K318)&lt;3,"",IFERROR(MIN($I318,$J318,$K318),"")))</f>
        <v/>
      </c>
      <c r="S318" s="44">
        <f>IF($A318="","",IF(COUNT($I318,$J318,$K318)&lt;3,"",IFERROR(MAX($I318,$J318,$K318)-MIN($I318,$J318,$K318),"")))</f>
        <v/>
      </c>
      <c r="T318" s="44">
        <f>IF($A318="","",IFERROR(INDEX('Tire Inventory'!$I$5:$I$1004,MATCH($E318,'Tire Inventory'!$A$5:$A$1004,0)),""))</f>
        <v/>
      </c>
      <c r="U318" s="44">
        <f>IF($A318="","",IF(OR($L318="",$T318=""),"",IFERROR($L318-$T318,"")))</f>
        <v/>
      </c>
      <c r="V318" s="27">
        <f>IF($A318="","",IF($R318="","No Data",IF($R318&lt;='Settings'!$B$6,"Critical",IF($R318&lt;='Settings'!$B$5,"Low","OK"))))</f>
        <v/>
      </c>
      <c r="W318" s="27">
        <f>IF($A318="","",IF($S318="","No Data",IF($S318&gt;='Settings'!$B$7,"Uneven","OK")))</f>
        <v/>
      </c>
      <c r="X318" s="27">
        <f>IF($A318="","",IF(OR($L318="",$T318=""),"No Data",IF($L318&lt;$T318-'Settings'!$B$8,"Low",IF($L318&gt;$T318+'Settings'!$B$8,"High","OK"))))</f>
        <v/>
      </c>
      <c r="Y318" s="27">
        <f>IF(COUNTA($A318:$O318)=0,"",IF(OR($A318="",$B318="",$C318="",$D318="",$E318="",$F318="",$I318="",$J318="",$K318=""),"Missing Required Input",IF(COUNTIF($A$5:$A$1004,$A318)&gt;1,"Duplicate Inspection ID",IF(COUNTIF('Tire Inventory'!$A$5:$A$1004,$E318)=0,"Unknown Tire ID",IF(OR($I318&lt;0,$I318&gt;32,$J318&lt;0,$J318&gt;32,$K318&lt;0,$K318&gt;32),"Check Tread Reading",IF(OR($D318&lt;0,$D318&gt;2000000),"Check Odometer",IF(AND($L318&lt;&gt;"",OR($L318&lt;0,$L318&gt;150)),"Check PSI","OK"))))))</f>
        <v/>
      </c>
    </row>
    <row r="319">
      <c r="A319" s="23" t="n"/>
      <c r="B319" s="42" t="n"/>
      <c r="C319" s="23" t="n"/>
      <c r="D319" s="25" t="n"/>
      <c r="E319" s="23" t="n"/>
      <c r="F319" s="23" t="n"/>
      <c r="G319" s="23" t="n"/>
      <c r="H319" s="23" t="n"/>
      <c r="I319" s="43" t="n"/>
      <c r="J319" s="43" t="n"/>
      <c r="K319" s="43" t="n"/>
      <c r="L319" s="43" t="n"/>
      <c r="M319" s="23" t="n"/>
      <c r="N319" s="23" t="n"/>
      <c r="O319" s="23" t="n"/>
      <c r="P319" s="27">
        <f>IF($A319="","",IFERROR(INDEX('Settings'!$F$5:$F$21,MATCH($F319,'Settings'!$E$5:$E$21,0)),"Other"))</f>
        <v/>
      </c>
      <c r="Q319" s="44">
        <f>IF($A319="","",IF(COUNT($I319,$J319,$K319)&lt;3,"",IFERROR(AVERAGE($I319,$J319,$K319),"")))</f>
        <v/>
      </c>
      <c r="R319" s="44">
        <f>IF($A319="","",IF(COUNT($I319,$J319,$K319)&lt;3,"",IFERROR(MIN($I319,$J319,$K319),"")))</f>
        <v/>
      </c>
      <c r="S319" s="44">
        <f>IF($A319="","",IF(COUNT($I319,$J319,$K319)&lt;3,"",IFERROR(MAX($I319,$J319,$K319)-MIN($I319,$J319,$K319),"")))</f>
        <v/>
      </c>
      <c r="T319" s="44">
        <f>IF($A319="","",IFERROR(INDEX('Tire Inventory'!$I$5:$I$1004,MATCH($E319,'Tire Inventory'!$A$5:$A$1004,0)),""))</f>
        <v/>
      </c>
      <c r="U319" s="44">
        <f>IF($A319="","",IF(OR($L319="",$T319=""),"",IFERROR($L319-$T319,"")))</f>
        <v/>
      </c>
      <c r="V319" s="27">
        <f>IF($A319="","",IF($R319="","No Data",IF($R319&lt;='Settings'!$B$6,"Critical",IF($R319&lt;='Settings'!$B$5,"Low","OK"))))</f>
        <v/>
      </c>
      <c r="W319" s="27">
        <f>IF($A319="","",IF($S319="","No Data",IF($S319&gt;='Settings'!$B$7,"Uneven","OK")))</f>
        <v/>
      </c>
      <c r="X319" s="27">
        <f>IF($A319="","",IF(OR($L319="",$T319=""),"No Data",IF($L319&lt;$T319-'Settings'!$B$8,"Low",IF($L319&gt;$T319+'Settings'!$B$8,"High","OK"))))</f>
        <v/>
      </c>
      <c r="Y319" s="27">
        <f>IF(COUNTA($A319:$O319)=0,"",IF(OR($A319="",$B319="",$C319="",$D319="",$E319="",$F319="",$I319="",$J319="",$K319=""),"Missing Required Input",IF(COUNTIF($A$5:$A$1004,$A319)&gt;1,"Duplicate Inspection ID",IF(COUNTIF('Tire Inventory'!$A$5:$A$1004,$E319)=0,"Unknown Tire ID",IF(OR($I319&lt;0,$I319&gt;32,$J319&lt;0,$J319&gt;32,$K319&lt;0,$K319&gt;32),"Check Tread Reading",IF(OR($D319&lt;0,$D319&gt;2000000),"Check Odometer",IF(AND($L319&lt;&gt;"",OR($L319&lt;0,$L319&gt;150)),"Check PSI","OK"))))))</f>
        <v/>
      </c>
    </row>
    <row r="320">
      <c r="A320" s="23" t="n"/>
      <c r="B320" s="42" t="n"/>
      <c r="C320" s="23" t="n"/>
      <c r="D320" s="25" t="n"/>
      <c r="E320" s="23" t="n"/>
      <c r="F320" s="23" t="n"/>
      <c r="G320" s="23" t="n"/>
      <c r="H320" s="23" t="n"/>
      <c r="I320" s="43" t="n"/>
      <c r="J320" s="43" t="n"/>
      <c r="K320" s="43" t="n"/>
      <c r="L320" s="43" t="n"/>
      <c r="M320" s="23" t="n"/>
      <c r="N320" s="23" t="n"/>
      <c r="O320" s="23" t="n"/>
      <c r="P320" s="27">
        <f>IF($A320="","",IFERROR(INDEX('Settings'!$F$5:$F$21,MATCH($F320,'Settings'!$E$5:$E$21,0)),"Other"))</f>
        <v/>
      </c>
      <c r="Q320" s="44">
        <f>IF($A320="","",IF(COUNT($I320,$J320,$K320)&lt;3,"",IFERROR(AVERAGE($I320,$J320,$K320),"")))</f>
        <v/>
      </c>
      <c r="R320" s="44">
        <f>IF($A320="","",IF(COUNT($I320,$J320,$K320)&lt;3,"",IFERROR(MIN($I320,$J320,$K320),"")))</f>
        <v/>
      </c>
      <c r="S320" s="44">
        <f>IF($A320="","",IF(COUNT($I320,$J320,$K320)&lt;3,"",IFERROR(MAX($I320,$J320,$K320)-MIN($I320,$J320,$K320),"")))</f>
        <v/>
      </c>
      <c r="T320" s="44">
        <f>IF($A320="","",IFERROR(INDEX('Tire Inventory'!$I$5:$I$1004,MATCH($E320,'Tire Inventory'!$A$5:$A$1004,0)),""))</f>
        <v/>
      </c>
      <c r="U320" s="44">
        <f>IF($A320="","",IF(OR($L320="",$T320=""),"",IFERROR($L320-$T320,"")))</f>
        <v/>
      </c>
      <c r="V320" s="27">
        <f>IF($A320="","",IF($R320="","No Data",IF($R320&lt;='Settings'!$B$6,"Critical",IF($R320&lt;='Settings'!$B$5,"Low","OK"))))</f>
        <v/>
      </c>
      <c r="W320" s="27">
        <f>IF($A320="","",IF($S320="","No Data",IF($S320&gt;='Settings'!$B$7,"Uneven","OK")))</f>
        <v/>
      </c>
      <c r="X320" s="27">
        <f>IF($A320="","",IF(OR($L320="",$T320=""),"No Data",IF($L320&lt;$T320-'Settings'!$B$8,"Low",IF($L320&gt;$T320+'Settings'!$B$8,"High","OK"))))</f>
        <v/>
      </c>
      <c r="Y320" s="27">
        <f>IF(COUNTA($A320:$O320)=0,"",IF(OR($A320="",$B320="",$C320="",$D320="",$E320="",$F320="",$I320="",$J320="",$K320=""),"Missing Required Input",IF(COUNTIF($A$5:$A$1004,$A320)&gt;1,"Duplicate Inspection ID",IF(COUNTIF('Tire Inventory'!$A$5:$A$1004,$E320)=0,"Unknown Tire ID",IF(OR($I320&lt;0,$I320&gt;32,$J320&lt;0,$J320&gt;32,$K320&lt;0,$K320&gt;32),"Check Tread Reading",IF(OR($D320&lt;0,$D320&gt;2000000),"Check Odometer",IF(AND($L320&lt;&gt;"",OR($L320&lt;0,$L320&gt;150)),"Check PSI","OK"))))))</f>
        <v/>
      </c>
    </row>
    <row r="321">
      <c r="A321" s="23" t="n"/>
      <c r="B321" s="42" t="n"/>
      <c r="C321" s="23" t="n"/>
      <c r="D321" s="25" t="n"/>
      <c r="E321" s="23" t="n"/>
      <c r="F321" s="23" t="n"/>
      <c r="G321" s="23" t="n"/>
      <c r="H321" s="23" t="n"/>
      <c r="I321" s="43" t="n"/>
      <c r="J321" s="43" t="n"/>
      <c r="K321" s="43" t="n"/>
      <c r="L321" s="43" t="n"/>
      <c r="M321" s="23" t="n"/>
      <c r="N321" s="23" t="n"/>
      <c r="O321" s="23" t="n"/>
      <c r="P321" s="27">
        <f>IF($A321="","",IFERROR(INDEX('Settings'!$F$5:$F$21,MATCH($F321,'Settings'!$E$5:$E$21,0)),"Other"))</f>
        <v/>
      </c>
      <c r="Q321" s="44">
        <f>IF($A321="","",IF(COUNT($I321,$J321,$K321)&lt;3,"",IFERROR(AVERAGE($I321,$J321,$K321),"")))</f>
        <v/>
      </c>
      <c r="R321" s="44">
        <f>IF($A321="","",IF(COUNT($I321,$J321,$K321)&lt;3,"",IFERROR(MIN($I321,$J321,$K321),"")))</f>
        <v/>
      </c>
      <c r="S321" s="44">
        <f>IF($A321="","",IF(COUNT($I321,$J321,$K321)&lt;3,"",IFERROR(MAX($I321,$J321,$K321)-MIN($I321,$J321,$K321),"")))</f>
        <v/>
      </c>
      <c r="T321" s="44">
        <f>IF($A321="","",IFERROR(INDEX('Tire Inventory'!$I$5:$I$1004,MATCH($E321,'Tire Inventory'!$A$5:$A$1004,0)),""))</f>
        <v/>
      </c>
      <c r="U321" s="44">
        <f>IF($A321="","",IF(OR($L321="",$T321=""),"",IFERROR($L321-$T321,"")))</f>
        <v/>
      </c>
      <c r="V321" s="27">
        <f>IF($A321="","",IF($R321="","No Data",IF($R321&lt;='Settings'!$B$6,"Critical",IF($R321&lt;='Settings'!$B$5,"Low","OK"))))</f>
        <v/>
      </c>
      <c r="W321" s="27">
        <f>IF($A321="","",IF($S321="","No Data",IF($S321&gt;='Settings'!$B$7,"Uneven","OK")))</f>
        <v/>
      </c>
      <c r="X321" s="27">
        <f>IF($A321="","",IF(OR($L321="",$T321=""),"No Data",IF($L321&lt;$T321-'Settings'!$B$8,"Low",IF($L321&gt;$T321+'Settings'!$B$8,"High","OK"))))</f>
        <v/>
      </c>
      <c r="Y321" s="27">
        <f>IF(COUNTA($A321:$O321)=0,"",IF(OR($A321="",$B321="",$C321="",$D321="",$E321="",$F321="",$I321="",$J321="",$K321=""),"Missing Required Input",IF(COUNTIF($A$5:$A$1004,$A321)&gt;1,"Duplicate Inspection ID",IF(COUNTIF('Tire Inventory'!$A$5:$A$1004,$E321)=0,"Unknown Tire ID",IF(OR($I321&lt;0,$I321&gt;32,$J321&lt;0,$J321&gt;32,$K321&lt;0,$K321&gt;32),"Check Tread Reading",IF(OR($D321&lt;0,$D321&gt;2000000),"Check Odometer",IF(AND($L321&lt;&gt;"",OR($L321&lt;0,$L321&gt;150)),"Check PSI","OK"))))))</f>
        <v/>
      </c>
    </row>
    <row r="322">
      <c r="A322" s="23" t="n"/>
      <c r="B322" s="42" t="n"/>
      <c r="C322" s="23" t="n"/>
      <c r="D322" s="25" t="n"/>
      <c r="E322" s="23" t="n"/>
      <c r="F322" s="23" t="n"/>
      <c r="G322" s="23" t="n"/>
      <c r="H322" s="23" t="n"/>
      <c r="I322" s="43" t="n"/>
      <c r="J322" s="43" t="n"/>
      <c r="K322" s="43" t="n"/>
      <c r="L322" s="43" t="n"/>
      <c r="M322" s="23" t="n"/>
      <c r="N322" s="23" t="n"/>
      <c r="O322" s="23" t="n"/>
      <c r="P322" s="27">
        <f>IF($A322="","",IFERROR(INDEX('Settings'!$F$5:$F$21,MATCH($F322,'Settings'!$E$5:$E$21,0)),"Other"))</f>
        <v/>
      </c>
      <c r="Q322" s="44">
        <f>IF($A322="","",IF(COUNT($I322,$J322,$K322)&lt;3,"",IFERROR(AVERAGE($I322,$J322,$K322),"")))</f>
        <v/>
      </c>
      <c r="R322" s="44">
        <f>IF($A322="","",IF(COUNT($I322,$J322,$K322)&lt;3,"",IFERROR(MIN($I322,$J322,$K322),"")))</f>
        <v/>
      </c>
      <c r="S322" s="44">
        <f>IF($A322="","",IF(COUNT($I322,$J322,$K322)&lt;3,"",IFERROR(MAX($I322,$J322,$K322)-MIN($I322,$J322,$K322),"")))</f>
        <v/>
      </c>
      <c r="T322" s="44">
        <f>IF($A322="","",IFERROR(INDEX('Tire Inventory'!$I$5:$I$1004,MATCH($E322,'Tire Inventory'!$A$5:$A$1004,0)),""))</f>
        <v/>
      </c>
      <c r="U322" s="44">
        <f>IF($A322="","",IF(OR($L322="",$T322=""),"",IFERROR($L322-$T322,"")))</f>
        <v/>
      </c>
      <c r="V322" s="27">
        <f>IF($A322="","",IF($R322="","No Data",IF($R322&lt;='Settings'!$B$6,"Critical",IF($R322&lt;='Settings'!$B$5,"Low","OK"))))</f>
        <v/>
      </c>
      <c r="W322" s="27">
        <f>IF($A322="","",IF($S322="","No Data",IF($S322&gt;='Settings'!$B$7,"Uneven","OK")))</f>
        <v/>
      </c>
      <c r="X322" s="27">
        <f>IF($A322="","",IF(OR($L322="",$T322=""),"No Data",IF($L322&lt;$T322-'Settings'!$B$8,"Low",IF($L322&gt;$T322+'Settings'!$B$8,"High","OK"))))</f>
        <v/>
      </c>
      <c r="Y322" s="27">
        <f>IF(COUNTA($A322:$O322)=0,"",IF(OR($A322="",$B322="",$C322="",$D322="",$E322="",$F322="",$I322="",$J322="",$K322=""),"Missing Required Input",IF(COUNTIF($A$5:$A$1004,$A322)&gt;1,"Duplicate Inspection ID",IF(COUNTIF('Tire Inventory'!$A$5:$A$1004,$E322)=0,"Unknown Tire ID",IF(OR($I322&lt;0,$I322&gt;32,$J322&lt;0,$J322&gt;32,$K322&lt;0,$K322&gt;32),"Check Tread Reading",IF(OR($D322&lt;0,$D322&gt;2000000),"Check Odometer",IF(AND($L322&lt;&gt;"",OR($L322&lt;0,$L322&gt;150)),"Check PSI","OK"))))))</f>
        <v/>
      </c>
    </row>
    <row r="323">
      <c r="A323" s="23" t="n"/>
      <c r="B323" s="42" t="n"/>
      <c r="C323" s="23" t="n"/>
      <c r="D323" s="25" t="n"/>
      <c r="E323" s="23" t="n"/>
      <c r="F323" s="23" t="n"/>
      <c r="G323" s="23" t="n"/>
      <c r="H323" s="23" t="n"/>
      <c r="I323" s="43" t="n"/>
      <c r="J323" s="43" t="n"/>
      <c r="K323" s="43" t="n"/>
      <c r="L323" s="43" t="n"/>
      <c r="M323" s="23" t="n"/>
      <c r="N323" s="23" t="n"/>
      <c r="O323" s="23" t="n"/>
      <c r="P323" s="27">
        <f>IF($A323="","",IFERROR(INDEX('Settings'!$F$5:$F$21,MATCH($F323,'Settings'!$E$5:$E$21,0)),"Other"))</f>
        <v/>
      </c>
      <c r="Q323" s="44">
        <f>IF($A323="","",IF(COUNT($I323,$J323,$K323)&lt;3,"",IFERROR(AVERAGE($I323,$J323,$K323),"")))</f>
        <v/>
      </c>
      <c r="R323" s="44">
        <f>IF($A323="","",IF(COUNT($I323,$J323,$K323)&lt;3,"",IFERROR(MIN($I323,$J323,$K323),"")))</f>
        <v/>
      </c>
      <c r="S323" s="44">
        <f>IF($A323="","",IF(COUNT($I323,$J323,$K323)&lt;3,"",IFERROR(MAX($I323,$J323,$K323)-MIN($I323,$J323,$K323),"")))</f>
        <v/>
      </c>
      <c r="T323" s="44">
        <f>IF($A323="","",IFERROR(INDEX('Tire Inventory'!$I$5:$I$1004,MATCH($E323,'Tire Inventory'!$A$5:$A$1004,0)),""))</f>
        <v/>
      </c>
      <c r="U323" s="44">
        <f>IF($A323="","",IF(OR($L323="",$T323=""),"",IFERROR($L323-$T323,"")))</f>
        <v/>
      </c>
      <c r="V323" s="27">
        <f>IF($A323="","",IF($R323="","No Data",IF($R323&lt;='Settings'!$B$6,"Critical",IF($R323&lt;='Settings'!$B$5,"Low","OK"))))</f>
        <v/>
      </c>
      <c r="W323" s="27">
        <f>IF($A323="","",IF($S323="","No Data",IF($S323&gt;='Settings'!$B$7,"Uneven","OK")))</f>
        <v/>
      </c>
      <c r="X323" s="27">
        <f>IF($A323="","",IF(OR($L323="",$T323=""),"No Data",IF($L323&lt;$T323-'Settings'!$B$8,"Low",IF($L323&gt;$T323+'Settings'!$B$8,"High","OK"))))</f>
        <v/>
      </c>
      <c r="Y323" s="27">
        <f>IF(COUNTA($A323:$O323)=0,"",IF(OR($A323="",$B323="",$C323="",$D323="",$E323="",$F323="",$I323="",$J323="",$K323=""),"Missing Required Input",IF(COUNTIF($A$5:$A$1004,$A323)&gt;1,"Duplicate Inspection ID",IF(COUNTIF('Tire Inventory'!$A$5:$A$1004,$E323)=0,"Unknown Tire ID",IF(OR($I323&lt;0,$I323&gt;32,$J323&lt;0,$J323&gt;32,$K323&lt;0,$K323&gt;32),"Check Tread Reading",IF(OR($D323&lt;0,$D323&gt;2000000),"Check Odometer",IF(AND($L323&lt;&gt;"",OR($L323&lt;0,$L323&gt;150)),"Check PSI","OK"))))))</f>
        <v/>
      </c>
    </row>
    <row r="324">
      <c r="A324" s="23" t="n"/>
      <c r="B324" s="42" t="n"/>
      <c r="C324" s="23" t="n"/>
      <c r="D324" s="25" t="n"/>
      <c r="E324" s="23" t="n"/>
      <c r="F324" s="23" t="n"/>
      <c r="G324" s="23" t="n"/>
      <c r="H324" s="23" t="n"/>
      <c r="I324" s="43" t="n"/>
      <c r="J324" s="43" t="n"/>
      <c r="K324" s="43" t="n"/>
      <c r="L324" s="43" t="n"/>
      <c r="M324" s="23" t="n"/>
      <c r="N324" s="23" t="n"/>
      <c r="O324" s="23" t="n"/>
      <c r="P324" s="27">
        <f>IF($A324="","",IFERROR(INDEX('Settings'!$F$5:$F$21,MATCH($F324,'Settings'!$E$5:$E$21,0)),"Other"))</f>
        <v/>
      </c>
      <c r="Q324" s="44">
        <f>IF($A324="","",IF(COUNT($I324,$J324,$K324)&lt;3,"",IFERROR(AVERAGE($I324,$J324,$K324),"")))</f>
        <v/>
      </c>
      <c r="R324" s="44">
        <f>IF($A324="","",IF(COUNT($I324,$J324,$K324)&lt;3,"",IFERROR(MIN($I324,$J324,$K324),"")))</f>
        <v/>
      </c>
      <c r="S324" s="44">
        <f>IF($A324="","",IF(COUNT($I324,$J324,$K324)&lt;3,"",IFERROR(MAX($I324,$J324,$K324)-MIN($I324,$J324,$K324),"")))</f>
        <v/>
      </c>
      <c r="T324" s="44">
        <f>IF($A324="","",IFERROR(INDEX('Tire Inventory'!$I$5:$I$1004,MATCH($E324,'Tire Inventory'!$A$5:$A$1004,0)),""))</f>
        <v/>
      </c>
      <c r="U324" s="44">
        <f>IF($A324="","",IF(OR($L324="",$T324=""),"",IFERROR($L324-$T324,"")))</f>
        <v/>
      </c>
      <c r="V324" s="27">
        <f>IF($A324="","",IF($R324="","No Data",IF($R324&lt;='Settings'!$B$6,"Critical",IF($R324&lt;='Settings'!$B$5,"Low","OK"))))</f>
        <v/>
      </c>
      <c r="W324" s="27">
        <f>IF($A324="","",IF($S324="","No Data",IF($S324&gt;='Settings'!$B$7,"Uneven","OK")))</f>
        <v/>
      </c>
      <c r="X324" s="27">
        <f>IF($A324="","",IF(OR($L324="",$T324=""),"No Data",IF($L324&lt;$T324-'Settings'!$B$8,"Low",IF($L324&gt;$T324+'Settings'!$B$8,"High","OK"))))</f>
        <v/>
      </c>
      <c r="Y324" s="27">
        <f>IF(COUNTA($A324:$O324)=0,"",IF(OR($A324="",$B324="",$C324="",$D324="",$E324="",$F324="",$I324="",$J324="",$K324=""),"Missing Required Input",IF(COUNTIF($A$5:$A$1004,$A324)&gt;1,"Duplicate Inspection ID",IF(COUNTIF('Tire Inventory'!$A$5:$A$1004,$E324)=0,"Unknown Tire ID",IF(OR($I324&lt;0,$I324&gt;32,$J324&lt;0,$J324&gt;32,$K324&lt;0,$K324&gt;32),"Check Tread Reading",IF(OR($D324&lt;0,$D324&gt;2000000),"Check Odometer",IF(AND($L324&lt;&gt;"",OR($L324&lt;0,$L324&gt;150)),"Check PSI","OK"))))))</f>
        <v/>
      </c>
    </row>
    <row r="325">
      <c r="A325" s="23" t="n"/>
      <c r="B325" s="42" t="n"/>
      <c r="C325" s="23" t="n"/>
      <c r="D325" s="25" t="n"/>
      <c r="E325" s="23" t="n"/>
      <c r="F325" s="23" t="n"/>
      <c r="G325" s="23" t="n"/>
      <c r="H325" s="23" t="n"/>
      <c r="I325" s="43" t="n"/>
      <c r="J325" s="43" t="n"/>
      <c r="K325" s="43" t="n"/>
      <c r="L325" s="43" t="n"/>
      <c r="M325" s="23" t="n"/>
      <c r="N325" s="23" t="n"/>
      <c r="O325" s="23" t="n"/>
      <c r="P325" s="27">
        <f>IF($A325="","",IFERROR(INDEX('Settings'!$F$5:$F$21,MATCH($F325,'Settings'!$E$5:$E$21,0)),"Other"))</f>
        <v/>
      </c>
      <c r="Q325" s="44">
        <f>IF($A325="","",IF(COUNT($I325,$J325,$K325)&lt;3,"",IFERROR(AVERAGE($I325,$J325,$K325),"")))</f>
        <v/>
      </c>
      <c r="R325" s="44">
        <f>IF($A325="","",IF(COUNT($I325,$J325,$K325)&lt;3,"",IFERROR(MIN($I325,$J325,$K325),"")))</f>
        <v/>
      </c>
      <c r="S325" s="44">
        <f>IF($A325="","",IF(COUNT($I325,$J325,$K325)&lt;3,"",IFERROR(MAX($I325,$J325,$K325)-MIN($I325,$J325,$K325),"")))</f>
        <v/>
      </c>
      <c r="T325" s="44">
        <f>IF($A325="","",IFERROR(INDEX('Tire Inventory'!$I$5:$I$1004,MATCH($E325,'Tire Inventory'!$A$5:$A$1004,0)),""))</f>
        <v/>
      </c>
      <c r="U325" s="44">
        <f>IF($A325="","",IF(OR($L325="",$T325=""),"",IFERROR($L325-$T325,"")))</f>
        <v/>
      </c>
      <c r="V325" s="27">
        <f>IF($A325="","",IF($R325="","No Data",IF($R325&lt;='Settings'!$B$6,"Critical",IF($R325&lt;='Settings'!$B$5,"Low","OK"))))</f>
        <v/>
      </c>
      <c r="W325" s="27">
        <f>IF($A325="","",IF($S325="","No Data",IF($S325&gt;='Settings'!$B$7,"Uneven","OK")))</f>
        <v/>
      </c>
      <c r="X325" s="27">
        <f>IF($A325="","",IF(OR($L325="",$T325=""),"No Data",IF($L325&lt;$T325-'Settings'!$B$8,"Low",IF($L325&gt;$T325+'Settings'!$B$8,"High","OK"))))</f>
        <v/>
      </c>
      <c r="Y325" s="27">
        <f>IF(COUNTA($A325:$O325)=0,"",IF(OR($A325="",$B325="",$C325="",$D325="",$E325="",$F325="",$I325="",$J325="",$K325=""),"Missing Required Input",IF(COUNTIF($A$5:$A$1004,$A325)&gt;1,"Duplicate Inspection ID",IF(COUNTIF('Tire Inventory'!$A$5:$A$1004,$E325)=0,"Unknown Tire ID",IF(OR($I325&lt;0,$I325&gt;32,$J325&lt;0,$J325&gt;32,$K325&lt;0,$K325&gt;32),"Check Tread Reading",IF(OR($D325&lt;0,$D325&gt;2000000),"Check Odometer",IF(AND($L325&lt;&gt;"",OR($L325&lt;0,$L325&gt;150)),"Check PSI","OK"))))))</f>
        <v/>
      </c>
    </row>
    <row r="326">
      <c r="A326" s="23" t="n"/>
      <c r="B326" s="42" t="n"/>
      <c r="C326" s="23" t="n"/>
      <c r="D326" s="25" t="n"/>
      <c r="E326" s="23" t="n"/>
      <c r="F326" s="23" t="n"/>
      <c r="G326" s="23" t="n"/>
      <c r="H326" s="23" t="n"/>
      <c r="I326" s="43" t="n"/>
      <c r="J326" s="43" t="n"/>
      <c r="K326" s="43" t="n"/>
      <c r="L326" s="43" t="n"/>
      <c r="M326" s="23" t="n"/>
      <c r="N326" s="23" t="n"/>
      <c r="O326" s="23" t="n"/>
      <c r="P326" s="27">
        <f>IF($A326="","",IFERROR(INDEX('Settings'!$F$5:$F$21,MATCH($F326,'Settings'!$E$5:$E$21,0)),"Other"))</f>
        <v/>
      </c>
      <c r="Q326" s="44">
        <f>IF($A326="","",IF(COUNT($I326,$J326,$K326)&lt;3,"",IFERROR(AVERAGE($I326,$J326,$K326),"")))</f>
        <v/>
      </c>
      <c r="R326" s="44">
        <f>IF($A326="","",IF(COUNT($I326,$J326,$K326)&lt;3,"",IFERROR(MIN($I326,$J326,$K326),"")))</f>
        <v/>
      </c>
      <c r="S326" s="44">
        <f>IF($A326="","",IF(COUNT($I326,$J326,$K326)&lt;3,"",IFERROR(MAX($I326,$J326,$K326)-MIN($I326,$J326,$K326),"")))</f>
        <v/>
      </c>
      <c r="T326" s="44">
        <f>IF($A326="","",IFERROR(INDEX('Tire Inventory'!$I$5:$I$1004,MATCH($E326,'Tire Inventory'!$A$5:$A$1004,0)),""))</f>
        <v/>
      </c>
      <c r="U326" s="44">
        <f>IF($A326="","",IF(OR($L326="",$T326=""),"",IFERROR($L326-$T326,"")))</f>
        <v/>
      </c>
      <c r="V326" s="27">
        <f>IF($A326="","",IF($R326="","No Data",IF($R326&lt;='Settings'!$B$6,"Critical",IF($R326&lt;='Settings'!$B$5,"Low","OK"))))</f>
        <v/>
      </c>
      <c r="W326" s="27">
        <f>IF($A326="","",IF($S326="","No Data",IF($S326&gt;='Settings'!$B$7,"Uneven","OK")))</f>
        <v/>
      </c>
      <c r="X326" s="27">
        <f>IF($A326="","",IF(OR($L326="",$T326=""),"No Data",IF($L326&lt;$T326-'Settings'!$B$8,"Low",IF($L326&gt;$T326+'Settings'!$B$8,"High","OK"))))</f>
        <v/>
      </c>
      <c r="Y326" s="27">
        <f>IF(COUNTA($A326:$O326)=0,"",IF(OR($A326="",$B326="",$C326="",$D326="",$E326="",$F326="",$I326="",$J326="",$K326=""),"Missing Required Input",IF(COUNTIF($A$5:$A$1004,$A326)&gt;1,"Duplicate Inspection ID",IF(COUNTIF('Tire Inventory'!$A$5:$A$1004,$E326)=0,"Unknown Tire ID",IF(OR($I326&lt;0,$I326&gt;32,$J326&lt;0,$J326&gt;32,$K326&lt;0,$K326&gt;32),"Check Tread Reading",IF(OR($D326&lt;0,$D326&gt;2000000),"Check Odometer",IF(AND($L326&lt;&gt;"",OR($L326&lt;0,$L326&gt;150)),"Check PSI","OK"))))))</f>
        <v/>
      </c>
    </row>
    <row r="327">
      <c r="A327" s="23" t="n"/>
      <c r="B327" s="42" t="n"/>
      <c r="C327" s="23" t="n"/>
      <c r="D327" s="25" t="n"/>
      <c r="E327" s="23" t="n"/>
      <c r="F327" s="23" t="n"/>
      <c r="G327" s="23" t="n"/>
      <c r="H327" s="23" t="n"/>
      <c r="I327" s="43" t="n"/>
      <c r="J327" s="43" t="n"/>
      <c r="K327" s="43" t="n"/>
      <c r="L327" s="43" t="n"/>
      <c r="M327" s="23" t="n"/>
      <c r="N327" s="23" t="n"/>
      <c r="O327" s="23" t="n"/>
      <c r="P327" s="27">
        <f>IF($A327="","",IFERROR(INDEX('Settings'!$F$5:$F$21,MATCH($F327,'Settings'!$E$5:$E$21,0)),"Other"))</f>
        <v/>
      </c>
      <c r="Q327" s="44">
        <f>IF($A327="","",IF(COUNT($I327,$J327,$K327)&lt;3,"",IFERROR(AVERAGE($I327,$J327,$K327),"")))</f>
        <v/>
      </c>
      <c r="R327" s="44">
        <f>IF($A327="","",IF(COUNT($I327,$J327,$K327)&lt;3,"",IFERROR(MIN($I327,$J327,$K327),"")))</f>
        <v/>
      </c>
      <c r="S327" s="44">
        <f>IF($A327="","",IF(COUNT($I327,$J327,$K327)&lt;3,"",IFERROR(MAX($I327,$J327,$K327)-MIN($I327,$J327,$K327),"")))</f>
        <v/>
      </c>
      <c r="T327" s="44">
        <f>IF($A327="","",IFERROR(INDEX('Tire Inventory'!$I$5:$I$1004,MATCH($E327,'Tire Inventory'!$A$5:$A$1004,0)),""))</f>
        <v/>
      </c>
      <c r="U327" s="44">
        <f>IF($A327="","",IF(OR($L327="",$T327=""),"",IFERROR($L327-$T327,"")))</f>
        <v/>
      </c>
      <c r="V327" s="27">
        <f>IF($A327="","",IF($R327="","No Data",IF($R327&lt;='Settings'!$B$6,"Critical",IF($R327&lt;='Settings'!$B$5,"Low","OK"))))</f>
        <v/>
      </c>
      <c r="W327" s="27">
        <f>IF($A327="","",IF($S327="","No Data",IF($S327&gt;='Settings'!$B$7,"Uneven","OK")))</f>
        <v/>
      </c>
      <c r="X327" s="27">
        <f>IF($A327="","",IF(OR($L327="",$T327=""),"No Data",IF($L327&lt;$T327-'Settings'!$B$8,"Low",IF($L327&gt;$T327+'Settings'!$B$8,"High","OK"))))</f>
        <v/>
      </c>
      <c r="Y327" s="27">
        <f>IF(COUNTA($A327:$O327)=0,"",IF(OR($A327="",$B327="",$C327="",$D327="",$E327="",$F327="",$I327="",$J327="",$K327=""),"Missing Required Input",IF(COUNTIF($A$5:$A$1004,$A327)&gt;1,"Duplicate Inspection ID",IF(COUNTIF('Tire Inventory'!$A$5:$A$1004,$E327)=0,"Unknown Tire ID",IF(OR($I327&lt;0,$I327&gt;32,$J327&lt;0,$J327&gt;32,$K327&lt;0,$K327&gt;32),"Check Tread Reading",IF(OR($D327&lt;0,$D327&gt;2000000),"Check Odometer",IF(AND($L327&lt;&gt;"",OR($L327&lt;0,$L327&gt;150)),"Check PSI","OK"))))))</f>
        <v/>
      </c>
    </row>
    <row r="328">
      <c r="A328" s="23" t="n"/>
      <c r="B328" s="42" t="n"/>
      <c r="C328" s="23" t="n"/>
      <c r="D328" s="25" t="n"/>
      <c r="E328" s="23" t="n"/>
      <c r="F328" s="23" t="n"/>
      <c r="G328" s="23" t="n"/>
      <c r="H328" s="23" t="n"/>
      <c r="I328" s="43" t="n"/>
      <c r="J328" s="43" t="n"/>
      <c r="K328" s="43" t="n"/>
      <c r="L328" s="43" t="n"/>
      <c r="M328" s="23" t="n"/>
      <c r="N328" s="23" t="n"/>
      <c r="O328" s="23" t="n"/>
      <c r="P328" s="27">
        <f>IF($A328="","",IFERROR(INDEX('Settings'!$F$5:$F$21,MATCH($F328,'Settings'!$E$5:$E$21,0)),"Other"))</f>
        <v/>
      </c>
      <c r="Q328" s="44">
        <f>IF($A328="","",IF(COUNT($I328,$J328,$K328)&lt;3,"",IFERROR(AVERAGE($I328,$J328,$K328),"")))</f>
        <v/>
      </c>
      <c r="R328" s="44">
        <f>IF($A328="","",IF(COUNT($I328,$J328,$K328)&lt;3,"",IFERROR(MIN($I328,$J328,$K328),"")))</f>
        <v/>
      </c>
      <c r="S328" s="44">
        <f>IF($A328="","",IF(COUNT($I328,$J328,$K328)&lt;3,"",IFERROR(MAX($I328,$J328,$K328)-MIN($I328,$J328,$K328),"")))</f>
        <v/>
      </c>
      <c r="T328" s="44">
        <f>IF($A328="","",IFERROR(INDEX('Tire Inventory'!$I$5:$I$1004,MATCH($E328,'Tire Inventory'!$A$5:$A$1004,0)),""))</f>
        <v/>
      </c>
      <c r="U328" s="44">
        <f>IF($A328="","",IF(OR($L328="",$T328=""),"",IFERROR($L328-$T328,"")))</f>
        <v/>
      </c>
      <c r="V328" s="27">
        <f>IF($A328="","",IF($R328="","No Data",IF($R328&lt;='Settings'!$B$6,"Critical",IF($R328&lt;='Settings'!$B$5,"Low","OK"))))</f>
        <v/>
      </c>
      <c r="W328" s="27">
        <f>IF($A328="","",IF($S328="","No Data",IF($S328&gt;='Settings'!$B$7,"Uneven","OK")))</f>
        <v/>
      </c>
      <c r="X328" s="27">
        <f>IF($A328="","",IF(OR($L328="",$T328=""),"No Data",IF($L328&lt;$T328-'Settings'!$B$8,"Low",IF($L328&gt;$T328+'Settings'!$B$8,"High","OK"))))</f>
        <v/>
      </c>
      <c r="Y328" s="27">
        <f>IF(COUNTA($A328:$O328)=0,"",IF(OR($A328="",$B328="",$C328="",$D328="",$E328="",$F328="",$I328="",$J328="",$K328=""),"Missing Required Input",IF(COUNTIF($A$5:$A$1004,$A328)&gt;1,"Duplicate Inspection ID",IF(COUNTIF('Tire Inventory'!$A$5:$A$1004,$E328)=0,"Unknown Tire ID",IF(OR($I328&lt;0,$I328&gt;32,$J328&lt;0,$J328&gt;32,$K328&lt;0,$K328&gt;32),"Check Tread Reading",IF(OR($D328&lt;0,$D328&gt;2000000),"Check Odometer",IF(AND($L328&lt;&gt;"",OR($L328&lt;0,$L328&gt;150)),"Check PSI","OK"))))))</f>
        <v/>
      </c>
    </row>
    <row r="329">
      <c r="A329" s="23" t="n"/>
      <c r="B329" s="42" t="n"/>
      <c r="C329" s="23" t="n"/>
      <c r="D329" s="25" t="n"/>
      <c r="E329" s="23" t="n"/>
      <c r="F329" s="23" t="n"/>
      <c r="G329" s="23" t="n"/>
      <c r="H329" s="23" t="n"/>
      <c r="I329" s="43" t="n"/>
      <c r="J329" s="43" t="n"/>
      <c r="K329" s="43" t="n"/>
      <c r="L329" s="43" t="n"/>
      <c r="M329" s="23" t="n"/>
      <c r="N329" s="23" t="n"/>
      <c r="O329" s="23" t="n"/>
      <c r="P329" s="27">
        <f>IF($A329="","",IFERROR(INDEX('Settings'!$F$5:$F$21,MATCH($F329,'Settings'!$E$5:$E$21,0)),"Other"))</f>
        <v/>
      </c>
      <c r="Q329" s="44">
        <f>IF($A329="","",IF(COUNT($I329,$J329,$K329)&lt;3,"",IFERROR(AVERAGE($I329,$J329,$K329),"")))</f>
        <v/>
      </c>
      <c r="R329" s="44">
        <f>IF($A329="","",IF(COUNT($I329,$J329,$K329)&lt;3,"",IFERROR(MIN($I329,$J329,$K329),"")))</f>
        <v/>
      </c>
      <c r="S329" s="44">
        <f>IF($A329="","",IF(COUNT($I329,$J329,$K329)&lt;3,"",IFERROR(MAX($I329,$J329,$K329)-MIN($I329,$J329,$K329),"")))</f>
        <v/>
      </c>
      <c r="T329" s="44">
        <f>IF($A329="","",IFERROR(INDEX('Tire Inventory'!$I$5:$I$1004,MATCH($E329,'Tire Inventory'!$A$5:$A$1004,0)),""))</f>
        <v/>
      </c>
      <c r="U329" s="44">
        <f>IF($A329="","",IF(OR($L329="",$T329=""),"",IFERROR($L329-$T329,"")))</f>
        <v/>
      </c>
      <c r="V329" s="27">
        <f>IF($A329="","",IF($R329="","No Data",IF($R329&lt;='Settings'!$B$6,"Critical",IF($R329&lt;='Settings'!$B$5,"Low","OK"))))</f>
        <v/>
      </c>
      <c r="W329" s="27">
        <f>IF($A329="","",IF($S329="","No Data",IF($S329&gt;='Settings'!$B$7,"Uneven","OK")))</f>
        <v/>
      </c>
      <c r="X329" s="27">
        <f>IF($A329="","",IF(OR($L329="",$T329=""),"No Data",IF($L329&lt;$T329-'Settings'!$B$8,"Low",IF($L329&gt;$T329+'Settings'!$B$8,"High","OK"))))</f>
        <v/>
      </c>
      <c r="Y329" s="27">
        <f>IF(COUNTA($A329:$O329)=0,"",IF(OR($A329="",$B329="",$C329="",$D329="",$E329="",$F329="",$I329="",$J329="",$K329=""),"Missing Required Input",IF(COUNTIF($A$5:$A$1004,$A329)&gt;1,"Duplicate Inspection ID",IF(COUNTIF('Tire Inventory'!$A$5:$A$1004,$E329)=0,"Unknown Tire ID",IF(OR($I329&lt;0,$I329&gt;32,$J329&lt;0,$J329&gt;32,$K329&lt;0,$K329&gt;32),"Check Tread Reading",IF(OR($D329&lt;0,$D329&gt;2000000),"Check Odometer",IF(AND($L329&lt;&gt;"",OR($L329&lt;0,$L329&gt;150)),"Check PSI","OK"))))))</f>
        <v/>
      </c>
    </row>
    <row r="330">
      <c r="A330" s="23" t="n"/>
      <c r="B330" s="42" t="n"/>
      <c r="C330" s="23" t="n"/>
      <c r="D330" s="25" t="n"/>
      <c r="E330" s="23" t="n"/>
      <c r="F330" s="23" t="n"/>
      <c r="G330" s="23" t="n"/>
      <c r="H330" s="23" t="n"/>
      <c r="I330" s="43" t="n"/>
      <c r="J330" s="43" t="n"/>
      <c r="K330" s="43" t="n"/>
      <c r="L330" s="43" t="n"/>
      <c r="M330" s="23" t="n"/>
      <c r="N330" s="23" t="n"/>
      <c r="O330" s="23" t="n"/>
      <c r="P330" s="27">
        <f>IF($A330="","",IFERROR(INDEX('Settings'!$F$5:$F$21,MATCH($F330,'Settings'!$E$5:$E$21,0)),"Other"))</f>
        <v/>
      </c>
      <c r="Q330" s="44">
        <f>IF($A330="","",IF(COUNT($I330,$J330,$K330)&lt;3,"",IFERROR(AVERAGE($I330,$J330,$K330),"")))</f>
        <v/>
      </c>
      <c r="R330" s="44">
        <f>IF($A330="","",IF(COUNT($I330,$J330,$K330)&lt;3,"",IFERROR(MIN($I330,$J330,$K330),"")))</f>
        <v/>
      </c>
      <c r="S330" s="44">
        <f>IF($A330="","",IF(COUNT($I330,$J330,$K330)&lt;3,"",IFERROR(MAX($I330,$J330,$K330)-MIN($I330,$J330,$K330),"")))</f>
        <v/>
      </c>
      <c r="T330" s="44">
        <f>IF($A330="","",IFERROR(INDEX('Tire Inventory'!$I$5:$I$1004,MATCH($E330,'Tire Inventory'!$A$5:$A$1004,0)),""))</f>
        <v/>
      </c>
      <c r="U330" s="44">
        <f>IF($A330="","",IF(OR($L330="",$T330=""),"",IFERROR($L330-$T330,"")))</f>
        <v/>
      </c>
      <c r="V330" s="27">
        <f>IF($A330="","",IF($R330="","No Data",IF($R330&lt;='Settings'!$B$6,"Critical",IF($R330&lt;='Settings'!$B$5,"Low","OK"))))</f>
        <v/>
      </c>
      <c r="W330" s="27">
        <f>IF($A330="","",IF($S330="","No Data",IF($S330&gt;='Settings'!$B$7,"Uneven","OK")))</f>
        <v/>
      </c>
      <c r="X330" s="27">
        <f>IF($A330="","",IF(OR($L330="",$T330=""),"No Data",IF($L330&lt;$T330-'Settings'!$B$8,"Low",IF($L330&gt;$T330+'Settings'!$B$8,"High","OK"))))</f>
        <v/>
      </c>
      <c r="Y330" s="27">
        <f>IF(COUNTA($A330:$O330)=0,"",IF(OR($A330="",$B330="",$C330="",$D330="",$E330="",$F330="",$I330="",$J330="",$K330=""),"Missing Required Input",IF(COUNTIF($A$5:$A$1004,$A330)&gt;1,"Duplicate Inspection ID",IF(COUNTIF('Tire Inventory'!$A$5:$A$1004,$E330)=0,"Unknown Tire ID",IF(OR($I330&lt;0,$I330&gt;32,$J330&lt;0,$J330&gt;32,$K330&lt;0,$K330&gt;32),"Check Tread Reading",IF(OR($D330&lt;0,$D330&gt;2000000),"Check Odometer",IF(AND($L330&lt;&gt;"",OR($L330&lt;0,$L330&gt;150)),"Check PSI","OK"))))))</f>
        <v/>
      </c>
    </row>
    <row r="331">
      <c r="A331" s="23" t="n"/>
      <c r="B331" s="42" t="n"/>
      <c r="C331" s="23" t="n"/>
      <c r="D331" s="25" t="n"/>
      <c r="E331" s="23" t="n"/>
      <c r="F331" s="23" t="n"/>
      <c r="G331" s="23" t="n"/>
      <c r="H331" s="23" t="n"/>
      <c r="I331" s="43" t="n"/>
      <c r="J331" s="43" t="n"/>
      <c r="K331" s="43" t="n"/>
      <c r="L331" s="43" t="n"/>
      <c r="M331" s="23" t="n"/>
      <c r="N331" s="23" t="n"/>
      <c r="O331" s="23" t="n"/>
      <c r="P331" s="27">
        <f>IF($A331="","",IFERROR(INDEX('Settings'!$F$5:$F$21,MATCH($F331,'Settings'!$E$5:$E$21,0)),"Other"))</f>
        <v/>
      </c>
      <c r="Q331" s="44">
        <f>IF($A331="","",IF(COUNT($I331,$J331,$K331)&lt;3,"",IFERROR(AVERAGE($I331,$J331,$K331),"")))</f>
        <v/>
      </c>
      <c r="R331" s="44">
        <f>IF($A331="","",IF(COUNT($I331,$J331,$K331)&lt;3,"",IFERROR(MIN($I331,$J331,$K331),"")))</f>
        <v/>
      </c>
      <c r="S331" s="44">
        <f>IF($A331="","",IF(COUNT($I331,$J331,$K331)&lt;3,"",IFERROR(MAX($I331,$J331,$K331)-MIN($I331,$J331,$K331),"")))</f>
        <v/>
      </c>
      <c r="T331" s="44">
        <f>IF($A331="","",IFERROR(INDEX('Tire Inventory'!$I$5:$I$1004,MATCH($E331,'Tire Inventory'!$A$5:$A$1004,0)),""))</f>
        <v/>
      </c>
      <c r="U331" s="44">
        <f>IF($A331="","",IF(OR($L331="",$T331=""),"",IFERROR($L331-$T331,"")))</f>
        <v/>
      </c>
      <c r="V331" s="27">
        <f>IF($A331="","",IF($R331="","No Data",IF($R331&lt;='Settings'!$B$6,"Critical",IF($R331&lt;='Settings'!$B$5,"Low","OK"))))</f>
        <v/>
      </c>
      <c r="W331" s="27">
        <f>IF($A331="","",IF($S331="","No Data",IF($S331&gt;='Settings'!$B$7,"Uneven","OK")))</f>
        <v/>
      </c>
      <c r="X331" s="27">
        <f>IF($A331="","",IF(OR($L331="",$T331=""),"No Data",IF($L331&lt;$T331-'Settings'!$B$8,"Low",IF($L331&gt;$T331+'Settings'!$B$8,"High","OK"))))</f>
        <v/>
      </c>
      <c r="Y331" s="27">
        <f>IF(COUNTA($A331:$O331)=0,"",IF(OR($A331="",$B331="",$C331="",$D331="",$E331="",$F331="",$I331="",$J331="",$K331=""),"Missing Required Input",IF(COUNTIF($A$5:$A$1004,$A331)&gt;1,"Duplicate Inspection ID",IF(COUNTIF('Tire Inventory'!$A$5:$A$1004,$E331)=0,"Unknown Tire ID",IF(OR($I331&lt;0,$I331&gt;32,$J331&lt;0,$J331&gt;32,$K331&lt;0,$K331&gt;32),"Check Tread Reading",IF(OR($D331&lt;0,$D331&gt;2000000),"Check Odometer",IF(AND($L331&lt;&gt;"",OR($L331&lt;0,$L331&gt;150)),"Check PSI","OK"))))))</f>
        <v/>
      </c>
    </row>
    <row r="332">
      <c r="A332" s="23" t="n"/>
      <c r="B332" s="42" t="n"/>
      <c r="C332" s="23" t="n"/>
      <c r="D332" s="25" t="n"/>
      <c r="E332" s="23" t="n"/>
      <c r="F332" s="23" t="n"/>
      <c r="G332" s="23" t="n"/>
      <c r="H332" s="23" t="n"/>
      <c r="I332" s="43" t="n"/>
      <c r="J332" s="43" t="n"/>
      <c r="K332" s="43" t="n"/>
      <c r="L332" s="43" t="n"/>
      <c r="M332" s="23" t="n"/>
      <c r="N332" s="23" t="n"/>
      <c r="O332" s="23" t="n"/>
      <c r="P332" s="27">
        <f>IF($A332="","",IFERROR(INDEX('Settings'!$F$5:$F$21,MATCH($F332,'Settings'!$E$5:$E$21,0)),"Other"))</f>
        <v/>
      </c>
      <c r="Q332" s="44">
        <f>IF($A332="","",IF(COUNT($I332,$J332,$K332)&lt;3,"",IFERROR(AVERAGE($I332,$J332,$K332),"")))</f>
        <v/>
      </c>
      <c r="R332" s="44">
        <f>IF($A332="","",IF(COUNT($I332,$J332,$K332)&lt;3,"",IFERROR(MIN($I332,$J332,$K332),"")))</f>
        <v/>
      </c>
      <c r="S332" s="44">
        <f>IF($A332="","",IF(COUNT($I332,$J332,$K332)&lt;3,"",IFERROR(MAX($I332,$J332,$K332)-MIN($I332,$J332,$K332),"")))</f>
        <v/>
      </c>
      <c r="T332" s="44">
        <f>IF($A332="","",IFERROR(INDEX('Tire Inventory'!$I$5:$I$1004,MATCH($E332,'Tire Inventory'!$A$5:$A$1004,0)),""))</f>
        <v/>
      </c>
      <c r="U332" s="44">
        <f>IF($A332="","",IF(OR($L332="",$T332=""),"",IFERROR($L332-$T332,"")))</f>
        <v/>
      </c>
      <c r="V332" s="27">
        <f>IF($A332="","",IF($R332="","No Data",IF($R332&lt;='Settings'!$B$6,"Critical",IF($R332&lt;='Settings'!$B$5,"Low","OK"))))</f>
        <v/>
      </c>
      <c r="W332" s="27">
        <f>IF($A332="","",IF($S332="","No Data",IF($S332&gt;='Settings'!$B$7,"Uneven","OK")))</f>
        <v/>
      </c>
      <c r="X332" s="27">
        <f>IF($A332="","",IF(OR($L332="",$T332=""),"No Data",IF($L332&lt;$T332-'Settings'!$B$8,"Low",IF($L332&gt;$T332+'Settings'!$B$8,"High","OK"))))</f>
        <v/>
      </c>
      <c r="Y332" s="27">
        <f>IF(COUNTA($A332:$O332)=0,"",IF(OR($A332="",$B332="",$C332="",$D332="",$E332="",$F332="",$I332="",$J332="",$K332=""),"Missing Required Input",IF(COUNTIF($A$5:$A$1004,$A332)&gt;1,"Duplicate Inspection ID",IF(COUNTIF('Tire Inventory'!$A$5:$A$1004,$E332)=0,"Unknown Tire ID",IF(OR($I332&lt;0,$I332&gt;32,$J332&lt;0,$J332&gt;32,$K332&lt;0,$K332&gt;32),"Check Tread Reading",IF(OR($D332&lt;0,$D332&gt;2000000),"Check Odometer",IF(AND($L332&lt;&gt;"",OR($L332&lt;0,$L332&gt;150)),"Check PSI","OK"))))))</f>
        <v/>
      </c>
    </row>
    <row r="333">
      <c r="A333" s="23" t="n"/>
      <c r="B333" s="42" t="n"/>
      <c r="C333" s="23" t="n"/>
      <c r="D333" s="25" t="n"/>
      <c r="E333" s="23" t="n"/>
      <c r="F333" s="23" t="n"/>
      <c r="G333" s="23" t="n"/>
      <c r="H333" s="23" t="n"/>
      <c r="I333" s="43" t="n"/>
      <c r="J333" s="43" t="n"/>
      <c r="K333" s="43" t="n"/>
      <c r="L333" s="43" t="n"/>
      <c r="M333" s="23" t="n"/>
      <c r="N333" s="23" t="n"/>
      <c r="O333" s="23" t="n"/>
      <c r="P333" s="27">
        <f>IF($A333="","",IFERROR(INDEX('Settings'!$F$5:$F$21,MATCH($F333,'Settings'!$E$5:$E$21,0)),"Other"))</f>
        <v/>
      </c>
      <c r="Q333" s="44">
        <f>IF($A333="","",IF(COUNT($I333,$J333,$K333)&lt;3,"",IFERROR(AVERAGE($I333,$J333,$K333),"")))</f>
        <v/>
      </c>
      <c r="R333" s="44">
        <f>IF($A333="","",IF(COUNT($I333,$J333,$K333)&lt;3,"",IFERROR(MIN($I333,$J333,$K333),"")))</f>
        <v/>
      </c>
      <c r="S333" s="44">
        <f>IF($A333="","",IF(COUNT($I333,$J333,$K333)&lt;3,"",IFERROR(MAX($I333,$J333,$K333)-MIN($I333,$J333,$K333),"")))</f>
        <v/>
      </c>
      <c r="T333" s="44">
        <f>IF($A333="","",IFERROR(INDEX('Tire Inventory'!$I$5:$I$1004,MATCH($E333,'Tire Inventory'!$A$5:$A$1004,0)),""))</f>
        <v/>
      </c>
      <c r="U333" s="44">
        <f>IF($A333="","",IF(OR($L333="",$T333=""),"",IFERROR($L333-$T333,"")))</f>
        <v/>
      </c>
      <c r="V333" s="27">
        <f>IF($A333="","",IF($R333="","No Data",IF($R333&lt;='Settings'!$B$6,"Critical",IF($R333&lt;='Settings'!$B$5,"Low","OK"))))</f>
        <v/>
      </c>
      <c r="W333" s="27">
        <f>IF($A333="","",IF($S333="","No Data",IF($S333&gt;='Settings'!$B$7,"Uneven","OK")))</f>
        <v/>
      </c>
      <c r="X333" s="27">
        <f>IF($A333="","",IF(OR($L333="",$T333=""),"No Data",IF($L333&lt;$T333-'Settings'!$B$8,"Low",IF($L333&gt;$T333+'Settings'!$B$8,"High","OK"))))</f>
        <v/>
      </c>
      <c r="Y333" s="27">
        <f>IF(COUNTA($A333:$O333)=0,"",IF(OR($A333="",$B333="",$C333="",$D333="",$E333="",$F333="",$I333="",$J333="",$K333=""),"Missing Required Input",IF(COUNTIF($A$5:$A$1004,$A333)&gt;1,"Duplicate Inspection ID",IF(COUNTIF('Tire Inventory'!$A$5:$A$1004,$E333)=0,"Unknown Tire ID",IF(OR($I333&lt;0,$I333&gt;32,$J333&lt;0,$J333&gt;32,$K333&lt;0,$K333&gt;32),"Check Tread Reading",IF(OR($D333&lt;0,$D333&gt;2000000),"Check Odometer",IF(AND($L333&lt;&gt;"",OR($L333&lt;0,$L333&gt;150)),"Check PSI","OK"))))))</f>
        <v/>
      </c>
    </row>
    <row r="334">
      <c r="A334" s="23" t="n"/>
      <c r="B334" s="42" t="n"/>
      <c r="C334" s="23" t="n"/>
      <c r="D334" s="25" t="n"/>
      <c r="E334" s="23" t="n"/>
      <c r="F334" s="23" t="n"/>
      <c r="G334" s="23" t="n"/>
      <c r="H334" s="23" t="n"/>
      <c r="I334" s="43" t="n"/>
      <c r="J334" s="43" t="n"/>
      <c r="K334" s="43" t="n"/>
      <c r="L334" s="43" t="n"/>
      <c r="M334" s="23" t="n"/>
      <c r="N334" s="23" t="n"/>
      <c r="O334" s="23" t="n"/>
      <c r="P334" s="27">
        <f>IF($A334="","",IFERROR(INDEX('Settings'!$F$5:$F$21,MATCH($F334,'Settings'!$E$5:$E$21,0)),"Other"))</f>
        <v/>
      </c>
      <c r="Q334" s="44">
        <f>IF($A334="","",IF(COUNT($I334,$J334,$K334)&lt;3,"",IFERROR(AVERAGE($I334,$J334,$K334),"")))</f>
        <v/>
      </c>
      <c r="R334" s="44">
        <f>IF($A334="","",IF(COUNT($I334,$J334,$K334)&lt;3,"",IFERROR(MIN($I334,$J334,$K334),"")))</f>
        <v/>
      </c>
      <c r="S334" s="44">
        <f>IF($A334="","",IF(COUNT($I334,$J334,$K334)&lt;3,"",IFERROR(MAX($I334,$J334,$K334)-MIN($I334,$J334,$K334),"")))</f>
        <v/>
      </c>
      <c r="T334" s="44">
        <f>IF($A334="","",IFERROR(INDEX('Tire Inventory'!$I$5:$I$1004,MATCH($E334,'Tire Inventory'!$A$5:$A$1004,0)),""))</f>
        <v/>
      </c>
      <c r="U334" s="44">
        <f>IF($A334="","",IF(OR($L334="",$T334=""),"",IFERROR($L334-$T334,"")))</f>
        <v/>
      </c>
      <c r="V334" s="27">
        <f>IF($A334="","",IF($R334="","No Data",IF($R334&lt;='Settings'!$B$6,"Critical",IF($R334&lt;='Settings'!$B$5,"Low","OK"))))</f>
        <v/>
      </c>
      <c r="W334" s="27">
        <f>IF($A334="","",IF($S334="","No Data",IF($S334&gt;='Settings'!$B$7,"Uneven","OK")))</f>
        <v/>
      </c>
      <c r="X334" s="27">
        <f>IF($A334="","",IF(OR($L334="",$T334=""),"No Data",IF($L334&lt;$T334-'Settings'!$B$8,"Low",IF($L334&gt;$T334+'Settings'!$B$8,"High","OK"))))</f>
        <v/>
      </c>
      <c r="Y334" s="27">
        <f>IF(COUNTA($A334:$O334)=0,"",IF(OR($A334="",$B334="",$C334="",$D334="",$E334="",$F334="",$I334="",$J334="",$K334=""),"Missing Required Input",IF(COUNTIF($A$5:$A$1004,$A334)&gt;1,"Duplicate Inspection ID",IF(COUNTIF('Tire Inventory'!$A$5:$A$1004,$E334)=0,"Unknown Tire ID",IF(OR($I334&lt;0,$I334&gt;32,$J334&lt;0,$J334&gt;32,$K334&lt;0,$K334&gt;32),"Check Tread Reading",IF(OR($D334&lt;0,$D334&gt;2000000),"Check Odometer",IF(AND($L334&lt;&gt;"",OR($L334&lt;0,$L334&gt;150)),"Check PSI","OK"))))))</f>
        <v/>
      </c>
    </row>
    <row r="335">
      <c r="A335" s="23" t="n"/>
      <c r="B335" s="42" t="n"/>
      <c r="C335" s="23" t="n"/>
      <c r="D335" s="25" t="n"/>
      <c r="E335" s="23" t="n"/>
      <c r="F335" s="23" t="n"/>
      <c r="G335" s="23" t="n"/>
      <c r="H335" s="23" t="n"/>
      <c r="I335" s="43" t="n"/>
      <c r="J335" s="43" t="n"/>
      <c r="K335" s="43" t="n"/>
      <c r="L335" s="43" t="n"/>
      <c r="M335" s="23" t="n"/>
      <c r="N335" s="23" t="n"/>
      <c r="O335" s="23" t="n"/>
      <c r="P335" s="27">
        <f>IF($A335="","",IFERROR(INDEX('Settings'!$F$5:$F$21,MATCH($F335,'Settings'!$E$5:$E$21,0)),"Other"))</f>
        <v/>
      </c>
      <c r="Q335" s="44">
        <f>IF($A335="","",IF(COUNT($I335,$J335,$K335)&lt;3,"",IFERROR(AVERAGE($I335,$J335,$K335),"")))</f>
        <v/>
      </c>
      <c r="R335" s="44">
        <f>IF($A335="","",IF(COUNT($I335,$J335,$K335)&lt;3,"",IFERROR(MIN($I335,$J335,$K335),"")))</f>
        <v/>
      </c>
      <c r="S335" s="44">
        <f>IF($A335="","",IF(COUNT($I335,$J335,$K335)&lt;3,"",IFERROR(MAX($I335,$J335,$K335)-MIN($I335,$J335,$K335),"")))</f>
        <v/>
      </c>
      <c r="T335" s="44">
        <f>IF($A335="","",IFERROR(INDEX('Tire Inventory'!$I$5:$I$1004,MATCH($E335,'Tire Inventory'!$A$5:$A$1004,0)),""))</f>
        <v/>
      </c>
      <c r="U335" s="44">
        <f>IF($A335="","",IF(OR($L335="",$T335=""),"",IFERROR($L335-$T335,"")))</f>
        <v/>
      </c>
      <c r="V335" s="27">
        <f>IF($A335="","",IF($R335="","No Data",IF($R335&lt;='Settings'!$B$6,"Critical",IF($R335&lt;='Settings'!$B$5,"Low","OK"))))</f>
        <v/>
      </c>
      <c r="W335" s="27">
        <f>IF($A335="","",IF($S335="","No Data",IF($S335&gt;='Settings'!$B$7,"Uneven","OK")))</f>
        <v/>
      </c>
      <c r="X335" s="27">
        <f>IF($A335="","",IF(OR($L335="",$T335=""),"No Data",IF($L335&lt;$T335-'Settings'!$B$8,"Low",IF($L335&gt;$T335+'Settings'!$B$8,"High","OK"))))</f>
        <v/>
      </c>
      <c r="Y335" s="27">
        <f>IF(COUNTA($A335:$O335)=0,"",IF(OR($A335="",$B335="",$C335="",$D335="",$E335="",$F335="",$I335="",$J335="",$K335=""),"Missing Required Input",IF(COUNTIF($A$5:$A$1004,$A335)&gt;1,"Duplicate Inspection ID",IF(COUNTIF('Tire Inventory'!$A$5:$A$1004,$E335)=0,"Unknown Tire ID",IF(OR($I335&lt;0,$I335&gt;32,$J335&lt;0,$J335&gt;32,$K335&lt;0,$K335&gt;32),"Check Tread Reading",IF(OR($D335&lt;0,$D335&gt;2000000),"Check Odometer",IF(AND($L335&lt;&gt;"",OR($L335&lt;0,$L335&gt;150)),"Check PSI","OK"))))))</f>
        <v/>
      </c>
    </row>
    <row r="336">
      <c r="A336" s="23" t="n"/>
      <c r="B336" s="42" t="n"/>
      <c r="C336" s="23" t="n"/>
      <c r="D336" s="25" t="n"/>
      <c r="E336" s="23" t="n"/>
      <c r="F336" s="23" t="n"/>
      <c r="G336" s="23" t="n"/>
      <c r="H336" s="23" t="n"/>
      <c r="I336" s="43" t="n"/>
      <c r="J336" s="43" t="n"/>
      <c r="K336" s="43" t="n"/>
      <c r="L336" s="43" t="n"/>
      <c r="M336" s="23" t="n"/>
      <c r="N336" s="23" t="n"/>
      <c r="O336" s="23" t="n"/>
      <c r="P336" s="27">
        <f>IF($A336="","",IFERROR(INDEX('Settings'!$F$5:$F$21,MATCH($F336,'Settings'!$E$5:$E$21,0)),"Other"))</f>
        <v/>
      </c>
      <c r="Q336" s="44">
        <f>IF($A336="","",IF(COUNT($I336,$J336,$K336)&lt;3,"",IFERROR(AVERAGE($I336,$J336,$K336),"")))</f>
        <v/>
      </c>
      <c r="R336" s="44">
        <f>IF($A336="","",IF(COUNT($I336,$J336,$K336)&lt;3,"",IFERROR(MIN($I336,$J336,$K336),"")))</f>
        <v/>
      </c>
      <c r="S336" s="44">
        <f>IF($A336="","",IF(COUNT($I336,$J336,$K336)&lt;3,"",IFERROR(MAX($I336,$J336,$K336)-MIN($I336,$J336,$K336),"")))</f>
        <v/>
      </c>
      <c r="T336" s="44">
        <f>IF($A336="","",IFERROR(INDEX('Tire Inventory'!$I$5:$I$1004,MATCH($E336,'Tire Inventory'!$A$5:$A$1004,0)),""))</f>
        <v/>
      </c>
      <c r="U336" s="44">
        <f>IF($A336="","",IF(OR($L336="",$T336=""),"",IFERROR($L336-$T336,"")))</f>
        <v/>
      </c>
      <c r="V336" s="27">
        <f>IF($A336="","",IF($R336="","No Data",IF($R336&lt;='Settings'!$B$6,"Critical",IF($R336&lt;='Settings'!$B$5,"Low","OK"))))</f>
        <v/>
      </c>
      <c r="W336" s="27">
        <f>IF($A336="","",IF($S336="","No Data",IF($S336&gt;='Settings'!$B$7,"Uneven","OK")))</f>
        <v/>
      </c>
      <c r="X336" s="27">
        <f>IF($A336="","",IF(OR($L336="",$T336=""),"No Data",IF($L336&lt;$T336-'Settings'!$B$8,"Low",IF($L336&gt;$T336+'Settings'!$B$8,"High","OK"))))</f>
        <v/>
      </c>
      <c r="Y336" s="27">
        <f>IF(COUNTA($A336:$O336)=0,"",IF(OR($A336="",$B336="",$C336="",$D336="",$E336="",$F336="",$I336="",$J336="",$K336=""),"Missing Required Input",IF(COUNTIF($A$5:$A$1004,$A336)&gt;1,"Duplicate Inspection ID",IF(COUNTIF('Tire Inventory'!$A$5:$A$1004,$E336)=0,"Unknown Tire ID",IF(OR($I336&lt;0,$I336&gt;32,$J336&lt;0,$J336&gt;32,$K336&lt;0,$K336&gt;32),"Check Tread Reading",IF(OR($D336&lt;0,$D336&gt;2000000),"Check Odometer",IF(AND($L336&lt;&gt;"",OR($L336&lt;0,$L336&gt;150)),"Check PSI","OK"))))))</f>
        <v/>
      </c>
    </row>
    <row r="337">
      <c r="A337" s="23" t="n"/>
      <c r="B337" s="42" t="n"/>
      <c r="C337" s="23" t="n"/>
      <c r="D337" s="25" t="n"/>
      <c r="E337" s="23" t="n"/>
      <c r="F337" s="23" t="n"/>
      <c r="G337" s="23" t="n"/>
      <c r="H337" s="23" t="n"/>
      <c r="I337" s="43" t="n"/>
      <c r="J337" s="43" t="n"/>
      <c r="K337" s="43" t="n"/>
      <c r="L337" s="43" t="n"/>
      <c r="M337" s="23" t="n"/>
      <c r="N337" s="23" t="n"/>
      <c r="O337" s="23" t="n"/>
      <c r="P337" s="27">
        <f>IF($A337="","",IFERROR(INDEX('Settings'!$F$5:$F$21,MATCH($F337,'Settings'!$E$5:$E$21,0)),"Other"))</f>
        <v/>
      </c>
      <c r="Q337" s="44">
        <f>IF($A337="","",IF(COUNT($I337,$J337,$K337)&lt;3,"",IFERROR(AVERAGE($I337,$J337,$K337),"")))</f>
        <v/>
      </c>
      <c r="R337" s="44">
        <f>IF($A337="","",IF(COUNT($I337,$J337,$K337)&lt;3,"",IFERROR(MIN($I337,$J337,$K337),"")))</f>
        <v/>
      </c>
      <c r="S337" s="44">
        <f>IF($A337="","",IF(COUNT($I337,$J337,$K337)&lt;3,"",IFERROR(MAX($I337,$J337,$K337)-MIN($I337,$J337,$K337),"")))</f>
        <v/>
      </c>
      <c r="T337" s="44">
        <f>IF($A337="","",IFERROR(INDEX('Tire Inventory'!$I$5:$I$1004,MATCH($E337,'Tire Inventory'!$A$5:$A$1004,0)),""))</f>
        <v/>
      </c>
      <c r="U337" s="44">
        <f>IF($A337="","",IF(OR($L337="",$T337=""),"",IFERROR($L337-$T337,"")))</f>
        <v/>
      </c>
      <c r="V337" s="27">
        <f>IF($A337="","",IF($R337="","No Data",IF($R337&lt;='Settings'!$B$6,"Critical",IF($R337&lt;='Settings'!$B$5,"Low","OK"))))</f>
        <v/>
      </c>
      <c r="W337" s="27">
        <f>IF($A337="","",IF($S337="","No Data",IF($S337&gt;='Settings'!$B$7,"Uneven","OK")))</f>
        <v/>
      </c>
      <c r="X337" s="27">
        <f>IF($A337="","",IF(OR($L337="",$T337=""),"No Data",IF($L337&lt;$T337-'Settings'!$B$8,"Low",IF($L337&gt;$T337+'Settings'!$B$8,"High","OK"))))</f>
        <v/>
      </c>
      <c r="Y337" s="27">
        <f>IF(COUNTA($A337:$O337)=0,"",IF(OR($A337="",$B337="",$C337="",$D337="",$E337="",$F337="",$I337="",$J337="",$K337=""),"Missing Required Input",IF(COUNTIF($A$5:$A$1004,$A337)&gt;1,"Duplicate Inspection ID",IF(COUNTIF('Tire Inventory'!$A$5:$A$1004,$E337)=0,"Unknown Tire ID",IF(OR($I337&lt;0,$I337&gt;32,$J337&lt;0,$J337&gt;32,$K337&lt;0,$K337&gt;32),"Check Tread Reading",IF(OR($D337&lt;0,$D337&gt;2000000),"Check Odometer",IF(AND($L337&lt;&gt;"",OR($L337&lt;0,$L337&gt;150)),"Check PSI","OK"))))))</f>
        <v/>
      </c>
    </row>
    <row r="338">
      <c r="A338" s="23" t="n"/>
      <c r="B338" s="42" t="n"/>
      <c r="C338" s="23" t="n"/>
      <c r="D338" s="25" t="n"/>
      <c r="E338" s="23" t="n"/>
      <c r="F338" s="23" t="n"/>
      <c r="G338" s="23" t="n"/>
      <c r="H338" s="23" t="n"/>
      <c r="I338" s="43" t="n"/>
      <c r="J338" s="43" t="n"/>
      <c r="K338" s="43" t="n"/>
      <c r="L338" s="43" t="n"/>
      <c r="M338" s="23" t="n"/>
      <c r="N338" s="23" t="n"/>
      <c r="O338" s="23" t="n"/>
      <c r="P338" s="27">
        <f>IF($A338="","",IFERROR(INDEX('Settings'!$F$5:$F$21,MATCH($F338,'Settings'!$E$5:$E$21,0)),"Other"))</f>
        <v/>
      </c>
      <c r="Q338" s="44">
        <f>IF($A338="","",IF(COUNT($I338,$J338,$K338)&lt;3,"",IFERROR(AVERAGE($I338,$J338,$K338),"")))</f>
        <v/>
      </c>
      <c r="R338" s="44">
        <f>IF($A338="","",IF(COUNT($I338,$J338,$K338)&lt;3,"",IFERROR(MIN($I338,$J338,$K338),"")))</f>
        <v/>
      </c>
      <c r="S338" s="44">
        <f>IF($A338="","",IF(COUNT($I338,$J338,$K338)&lt;3,"",IFERROR(MAX($I338,$J338,$K338)-MIN($I338,$J338,$K338),"")))</f>
        <v/>
      </c>
      <c r="T338" s="44">
        <f>IF($A338="","",IFERROR(INDEX('Tire Inventory'!$I$5:$I$1004,MATCH($E338,'Tire Inventory'!$A$5:$A$1004,0)),""))</f>
        <v/>
      </c>
      <c r="U338" s="44">
        <f>IF($A338="","",IF(OR($L338="",$T338=""),"",IFERROR($L338-$T338,"")))</f>
        <v/>
      </c>
      <c r="V338" s="27">
        <f>IF($A338="","",IF($R338="","No Data",IF($R338&lt;='Settings'!$B$6,"Critical",IF($R338&lt;='Settings'!$B$5,"Low","OK"))))</f>
        <v/>
      </c>
      <c r="W338" s="27">
        <f>IF($A338="","",IF($S338="","No Data",IF($S338&gt;='Settings'!$B$7,"Uneven","OK")))</f>
        <v/>
      </c>
      <c r="X338" s="27">
        <f>IF($A338="","",IF(OR($L338="",$T338=""),"No Data",IF($L338&lt;$T338-'Settings'!$B$8,"Low",IF($L338&gt;$T338+'Settings'!$B$8,"High","OK"))))</f>
        <v/>
      </c>
      <c r="Y338" s="27">
        <f>IF(COUNTA($A338:$O338)=0,"",IF(OR($A338="",$B338="",$C338="",$D338="",$E338="",$F338="",$I338="",$J338="",$K338=""),"Missing Required Input",IF(COUNTIF($A$5:$A$1004,$A338)&gt;1,"Duplicate Inspection ID",IF(COUNTIF('Tire Inventory'!$A$5:$A$1004,$E338)=0,"Unknown Tire ID",IF(OR($I338&lt;0,$I338&gt;32,$J338&lt;0,$J338&gt;32,$K338&lt;0,$K338&gt;32),"Check Tread Reading",IF(OR($D338&lt;0,$D338&gt;2000000),"Check Odometer",IF(AND($L338&lt;&gt;"",OR($L338&lt;0,$L338&gt;150)),"Check PSI","OK"))))))</f>
        <v/>
      </c>
    </row>
    <row r="339">
      <c r="A339" s="23" t="n"/>
      <c r="B339" s="42" t="n"/>
      <c r="C339" s="23" t="n"/>
      <c r="D339" s="25" t="n"/>
      <c r="E339" s="23" t="n"/>
      <c r="F339" s="23" t="n"/>
      <c r="G339" s="23" t="n"/>
      <c r="H339" s="23" t="n"/>
      <c r="I339" s="43" t="n"/>
      <c r="J339" s="43" t="n"/>
      <c r="K339" s="43" t="n"/>
      <c r="L339" s="43" t="n"/>
      <c r="M339" s="23" t="n"/>
      <c r="N339" s="23" t="n"/>
      <c r="O339" s="23" t="n"/>
      <c r="P339" s="27">
        <f>IF($A339="","",IFERROR(INDEX('Settings'!$F$5:$F$21,MATCH($F339,'Settings'!$E$5:$E$21,0)),"Other"))</f>
        <v/>
      </c>
      <c r="Q339" s="44">
        <f>IF($A339="","",IF(COUNT($I339,$J339,$K339)&lt;3,"",IFERROR(AVERAGE($I339,$J339,$K339),"")))</f>
        <v/>
      </c>
      <c r="R339" s="44">
        <f>IF($A339="","",IF(COUNT($I339,$J339,$K339)&lt;3,"",IFERROR(MIN($I339,$J339,$K339),"")))</f>
        <v/>
      </c>
      <c r="S339" s="44">
        <f>IF($A339="","",IF(COUNT($I339,$J339,$K339)&lt;3,"",IFERROR(MAX($I339,$J339,$K339)-MIN($I339,$J339,$K339),"")))</f>
        <v/>
      </c>
      <c r="T339" s="44">
        <f>IF($A339="","",IFERROR(INDEX('Tire Inventory'!$I$5:$I$1004,MATCH($E339,'Tire Inventory'!$A$5:$A$1004,0)),""))</f>
        <v/>
      </c>
      <c r="U339" s="44">
        <f>IF($A339="","",IF(OR($L339="",$T339=""),"",IFERROR($L339-$T339,"")))</f>
        <v/>
      </c>
      <c r="V339" s="27">
        <f>IF($A339="","",IF($R339="","No Data",IF($R339&lt;='Settings'!$B$6,"Critical",IF($R339&lt;='Settings'!$B$5,"Low","OK"))))</f>
        <v/>
      </c>
      <c r="W339" s="27">
        <f>IF($A339="","",IF($S339="","No Data",IF($S339&gt;='Settings'!$B$7,"Uneven","OK")))</f>
        <v/>
      </c>
      <c r="X339" s="27">
        <f>IF($A339="","",IF(OR($L339="",$T339=""),"No Data",IF($L339&lt;$T339-'Settings'!$B$8,"Low",IF($L339&gt;$T339+'Settings'!$B$8,"High","OK"))))</f>
        <v/>
      </c>
      <c r="Y339" s="27">
        <f>IF(COUNTA($A339:$O339)=0,"",IF(OR($A339="",$B339="",$C339="",$D339="",$E339="",$F339="",$I339="",$J339="",$K339=""),"Missing Required Input",IF(COUNTIF($A$5:$A$1004,$A339)&gt;1,"Duplicate Inspection ID",IF(COUNTIF('Tire Inventory'!$A$5:$A$1004,$E339)=0,"Unknown Tire ID",IF(OR($I339&lt;0,$I339&gt;32,$J339&lt;0,$J339&gt;32,$K339&lt;0,$K339&gt;32),"Check Tread Reading",IF(OR($D339&lt;0,$D339&gt;2000000),"Check Odometer",IF(AND($L339&lt;&gt;"",OR($L339&lt;0,$L339&gt;150)),"Check PSI","OK"))))))</f>
        <v/>
      </c>
    </row>
    <row r="340">
      <c r="A340" s="23" t="n"/>
      <c r="B340" s="42" t="n"/>
      <c r="C340" s="23" t="n"/>
      <c r="D340" s="25" t="n"/>
      <c r="E340" s="23" t="n"/>
      <c r="F340" s="23" t="n"/>
      <c r="G340" s="23" t="n"/>
      <c r="H340" s="23" t="n"/>
      <c r="I340" s="43" t="n"/>
      <c r="J340" s="43" t="n"/>
      <c r="K340" s="43" t="n"/>
      <c r="L340" s="43" t="n"/>
      <c r="M340" s="23" t="n"/>
      <c r="N340" s="23" t="n"/>
      <c r="O340" s="23" t="n"/>
      <c r="P340" s="27">
        <f>IF($A340="","",IFERROR(INDEX('Settings'!$F$5:$F$21,MATCH($F340,'Settings'!$E$5:$E$21,0)),"Other"))</f>
        <v/>
      </c>
      <c r="Q340" s="44">
        <f>IF($A340="","",IF(COUNT($I340,$J340,$K340)&lt;3,"",IFERROR(AVERAGE($I340,$J340,$K340),"")))</f>
        <v/>
      </c>
      <c r="R340" s="44">
        <f>IF($A340="","",IF(COUNT($I340,$J340,$K340)&lt;3,"",IFERROR(MIN($I340,$J340,$K340),"")))</f>
        <v/>
      </c>
      <c r="S340" s="44">
        <f>IF($A340="","",IF(COUNT($I340,$J340,$K340)&lt;3,"",IFERROR(MAX($I340,$J340,$K340)-MIN($I340,$J340,$K340),"")))</f>
        <v/>
      </c>
      <c r="T340" s="44">
        <f>IF($A340="","",IFERROR(INDEX('Tire Inventory'!$I$5:$I$1004,MATCH($E340,'Tire Inventory'!$A$5:$A$1004,0)),""))</f>
        <v/>
      </c>
      <c r="U340" s="44">
        <f>IF($A340="","",IF(OR($L340="",$T340=""),"",IFERROR($L340-$T340,"")))</f>
        <v/>
      </c>
      <c r="V340" s="27">
        <f>IF($A340="","",IF($R340="","No Data",IF($R340&lt;='Settings'!$B$6,"Critical",IF($R340&lt;='Settings'!$B$5,"Low","OK"))))</f>
        <v/>
      </c>
      <c r="W340" s="27">
        <f>IF($A340="","",IF($S340="","No Data",IF($S340&gt;='Settings'!$B$7,"Uneven","OK")))</f>
        <v/>
      </c>
      <c r="X340" s="27">
        <f>IF($A340="","",IF(OR($L340="",$T340=""),"No Data",IF($L340&lt;$T340-'Settings'!$B$8,"Low",IF($L340&gt;$T340+'Settings'!$B$8,"High","OK"))))</f>
        <v/>
      </c>
      <c r="Y340" s="27">
        <f>IF(COUNTA($A340:$O340)=0,"",IF(OR($A340="",$B340="",$C340="",$D340="",$E340="",$F340="",$I340="",$J340="",$K340=""),"Missing Required Input",IF(COUNTIF($A$5:$A$1004,$A340)&gt;1,"Duplicate Inspection ID",IF(COUNTIF('Tire Inventory'!$A$5:$A$1004,$E340)=0,"Unknown Tire ID",IF(OR($I340&lt;0,$I340&gt;32,$J340&lt;0,$J340&gt;32,$K340&lt;0,$K340&gt;32),"Check Tread Reading",IF(OR($D340&lt;0,$D340&gt;2000000),"Check Odometer",IF(AND($L340&lt;&gt;"",OR($L340&lt;0,$L340&gt;150)),"Check PSI","OK"))))))</f>
        <v/>
      </c>
    </row>
    <row r="341">
      <c r="A341" s="23" t="n"/>
      <c r="B341" s="42" t="n"/>
      <c r="C341" s="23" t="n"/>
      <c r="D341" s="25" t="n"/>
      <c r="E341" s="23" t="n"/>
      <c r="F341" s="23" t="n"/>
      <c r="G341" s="23" t="n"/>
      <c r="H341" s="23" t="n"/>
      <c r="I341" s="43" t="n"/>
      <c r="J341" s="43" t="n"/>
      <c r="K341" s="43" t="n"/>
      <c r="L341" s="43" t="n"/>
      <c r="M341" s="23" t="n"/>
      <c r="N341" s="23" t="n"/>
      <c r="O341" s="23" t="n"/>
      <c r="P341" s="27">
        <f>IF($A341="","",IFERROR(INDEX('Settings'!$F$5:$F$21,MATCH($F341,'Settings'!$E$5:$E$21,0)),"Other"))</f>
        <v/>
      </c>
      <c r="Q341" s="44">
        <f>IF($A341="","",IF(COUNT($I341,$J341,$K341)&lt;3,"",IFERROR(AVERAGE($I341,$J341,$K341),"")))</f>
        <v/>
      </c>
      <c r="R341" s="44">
        <f>IF($A341="","",IF(COUNT($I341,$J341,$K341)&lt;3,"",IFERROR(MIN($I341,$J341,$K341),"")))</f>
        <v/>
      </c>
      <c r="S341" s="44">
        <f>IF($A341="","",IF(COUNT($I341,$J341,$K341)&lt;3,"",IFERROR(MAX($I341,$J341,$K341)-MIN($I341,$J341,$K341),"")))</f>
        <v/>
      </c>
      <c r="T341" s="44">
        <f>IF($A341="","",IFERROR(INDEX('Tire Inventory'!$I$5:$I$1004,MATCH($E341,'Tire Inventory'!$A$5:$A$1004,0)),""))</f>
        <v/>
      </c>
      <c r="U341" s="44">
        <f>IF($A341="","",IF(OR($L341="",$T341=""),"",IFERROR($L341-$T341,"")))</f>
        <v/>
      </c>
      <c r="V341" s="27">
        <f>IF($A341="","",IF($R341="","No Data",IF($R341&lt;='Settings'!$B$6,"Critical",IF($R341&lt;='Settings'!$B$5,"Low","OK"))))</f>
        <v/>
      </c>
      <c r="W341" s="27">
        <f>IF($A341="","",IF($S341="","No Data",IF($S341&gt;='Settings'!$B$7,"Uneven","OK")))</f>
        <v/>
      </c>
      <c r="X341" s="27">
        <f>IF($A341="","",IF(OR($L341="",$T341=""),"No Data",IF($L341&lt;$T341-'Settings'!$B$8,"Low",IF($L341&gt;$T341+'Settings'!$B$8,"High","OK"))))</f>
        <v/>
      </c>
      <c r="Y341" s="27">
        <f>IF(COUNTA($A341:$O341)=0,"",IF(OR($A341="",$B341="",$C341="",$D341="",$E341="",$F341="",$I341="",$J341="",$K341=""),"Missing Required Input",IF(COUNTIF($A$5:$A$1004,$A341)&gt;1,"Duplicate Inspection ID",IF(COUNTIF('Tire Inventory'!$A$5:$A$1004,$E341)=0,"Unknown Tire ID",IF(OR($I341&lt;0,$I341&gt;32,$J341&lt;0,$J341&gt;32,$K341&lt;0,$K341&gt;32),"Check Tread Reading",IF(OR($D341&lt;0,$D341&gt;2000000),"Check Odometer",IF(AND($L341&lt;&gt;"",OR($L341&lt;0,$L341&gt;150)),"Check PSI","OK"))))))</f>
        <v/>
      </c>
    </row>
    <row r="342">
      <c r="A342" s="23" t="n"/>
      <c r="B342" s="42" t="n"/>
      <c r="C342" s="23" t="n"/>
      <c r="D342" s="25" t="n"/>
      <c r="E342" s="23" t="n"/>
      <c r="F342" s="23" t="n"/>
      <c r="G342" s="23" t="n"/>
      <c r="H342" s="23" t="n"/>
      <c r="I342" s="43" t="n"/>
      <c r="J342" s="43" t="n"/>
      <c r="K342" s="43" t="n"/>
      <c r="L342" s="43" t="n"/>
      <c r="M342" s="23" t="n"/>
      <c r="N342" s="23" t="n"/>
      <c r="O342" s="23" t="n"/>
      <c r="P342" s="27">
        <f>IF($A342="","",IFERROR(INDEX('Settings'!$F$5:$F$21,MATCH($F342,'Settings'!$E$5:$E$21,0)),"Other"))</f>
        <v/>
      </c>
      <c r="Q342" s="44">
        <f>IF($A342="","",IF(COUNT($I342,$J342,$K342)&lt;3,"",IFERROR(AVERAGE($I342,$J342,$K342),"")))</f>
        <v/>
      </c>
      <c r="R342" s="44">
        <f>IF($A342="","",IF(COUNT($I342,$J342,$K342)&lt;3,"",IFERROR(MIN($I342,$J342,$K342),"")))</f>
        <v/>
      </c>
      <c r="S342" s="44">
        <f>IF($A342="","",IF(COUNT($I342,$J342,$K342)&lt;3,"",IFERROR(MAX($I342,$J342,$K342)-MIN($I342,$J342,$K342),"")))</f>
        <v/>
      </c>
      <c r="T342" s="44">
        <f>IF($A342="","",IFERROR(INDEX('Tire Inventory'!$I$5:$I$1004,MATCH($E342,'Tire Inventory'!$A$5:$A$1004,0)),""))</f>
        <v/>
      </c>
      <c r="U342" s="44">
        <f>IF($A342="","",IF(OR($L342="",$T342=""),"",IFERROR($L342-$T342,"")))</f>
        <v/>
      </c>
      <c r="V342" s="27">
        <f>IF($A342="","",IF($R342="","No Data",IF($R342&lt;='Settings'!$B$6,"Critical",IF($R342&lt;='Settings'!$B$5,"Low","OK"))))</f>
        <v/>
      </c>
      <c r="W342" s="27">
        <f>IF($A342="","",IF($S342="","No Data",IF($S342&gt;='Settings'!$B$7,"Uneven","OK")))</f>
        <v/>
      </c>
      <c r="X342" s="27">
        <f>IF($A342="","",IF(OR($L342="",$T342=""),"No Data",IF($L342&lt;$T342-'Settings'!$B$8,"Low",IF($L342&gt;$T342+'Settings'!$B$8,"High","OK"))))</f>
        <v/>
      </c>
      <c r="Y342" s="27">
        <f>IF(COUNTA($A342:$O342)=0,"",IF(OR($A342="",$B342="",$C342="",$D342="",$E342="",$F342="",$I342="",$J342="",$K342=""),"Missing Required Input",IF(COUNTIF($A$5:$A$1004,$A342)&gt;1,"Duplicate Inspection ID",IF(COUNTIF('Tire Inventory'!$A$5:$A$1004,$E342)=0,"Unknown Tire ID",IF(OR($I342&lt;0,$I342&gt;32,$J342&lt;0,$J342&gt;32,$K342&lt;0,$K342&gt;32),"Check Tread Reading",IF(OR($D342&lt;0,$D342&gt;2000000),"Check Odometer",IF(AND($L342&lt;&gt;"",OR($L342&lt;0,$L342&gt;150)),"Check PSI","OK"))))))</f>
        <v/>
      </c>
    </row>
    <row r="343">
      <c r="A343" s="23" t="n"/>
      <c r="B343" s="42" t="n"/>
      <c r="C343" s="23" t="n"/>
      <c r="D343" s="25" t="n"/>
      <c r="E343" s="23" t="n"/>
      <c r="F343" s="23" t="n"/>
      <c r="G343" s="23" t="n"/>
      <c r="H343" s="23" t="n"/>
      <c r="I343" s="43" t="n"/>
      <c r="J343" s="43" t="n"/>
      <c r="K343" s="43" t="n"/>
      <c r="L343" s="43" t="n"/>
      <c r="M343" s="23" t="n"/>
      <c r="N343" s="23" t="n"/>
      <c r="O343" s="23" t="n"/>
      <c r="P343" s="27">
        <f>IF($A343="","",IFERROR(INDEX('Settings'!$F$5:$F$21,MATCH($F343,'Settings'!$E$5:$E$21,0)),"Other"))</f>
        <v/>
      </c>
      <c r="Q343" s="44">
        <f>IF($A343="","",IF(COUNT($I343,$J343,$K343)&lt;3,"",IFERROR(AVERAGE($I343,$J343,$K343),"")))</f>
        <v/>
      </c>
      <c r="R343" s="44">
        <f>IF($A343="","",IF(COUNT($I343,$J343,$K343)&lt;3,"",IFERROR(MIN($I343,$J343,$K343),"")))</f>
        <v/>
      </c>
      <c r="S343" s="44">
        <f>IF($A343="","",IF(COUNT($I343,$J343,$K343)&lt;3,"",IFERROR(MAX($I343,$J343,$K343)-MIN($I343,$J343,$K343),"")))</f>
        <v/>
      </c>
      <c r="T343" s="44">
        <f>IF($A343="","",IFERROR(INDEX('Tire Inventory'!$I$5:$I$1004,MATCH($E343,'Tire Inventory'!$A$5:$A$1004,0)),""))</f>
        <v/>
      </c>
      <c r="U343" s="44">
        <f>IF($A343="","",IF(OR($L343="",$T343=""),"",IFERROR($L343-$T343,"")))</f>
        <v/>
      </c>
      <c r="V343" s="27">
        <f>IF($A343="","",IF($R343="","No Data",IF($R343&lt;='Settings'!$B$6,"Critical",IF($R343&lt;='Settings'!$B$5,"Low","OK"))))</f>
        <v/>
      </c>
      <c r="W343" s="27">
        <f>IF($A343="","",IF($S343="","No Data",IF($S343&gt;='Settings'!$B$7,"Uneven","OK")))</f>
        <v/>
      </c>
      <c r="X343" s="27">
        <f>IF($A343="","",IF(OR($L343="",$T343=""),"No Data",IF($L343&lt;$T343-'Settings'!$B$8,"Low",IF($L343&gt;$T343+'Settings'!$B$8,"High","OK"))))</f>
        <v/>
      </c>
      <c r="Y343" s="27">
        <f>IF(COUNTA($A343:$O343)=0,"",IF(OR($A343="",$B343="",$C343="",$D343="",$E343="",$F343="",$I343="",$J343="",$K343=""),"Missing Required Input",IF(COUNTIF($A$5:$A$1004,$A343)&gt;1,"Duplicate Inspection ID",IF(COUNTIF('Tire Inventory'!$A$5:$A$1004,$E343)=0,"Unknown Tire ID",IF(OR($I343&lt;0,$I343&gt;32,$J343&lt;0,$J343&gt;32,$K343&lt;0,$K343&gt;32),"Check Tread Reading",IF(OR($D343&lt;0,$D343&gt;2000000),"Check Odometer",IF(AND($L343&lt;&gt;"",OR($L343&lt;0,$L343&gt;150)),"Check PSI","OK"))))))</f>
        <v/>
      </c>
    </row>
    <row r="344">
      <c r="A344" s="23" t="n"/>
      <c r="B344" s="42" t="n"/>
      <c r="C344" s="23" t="n"/>
      <c r="D344" s="25" t="n"/>
      <c r="E344" s="23" t="n"/>
      <c r="F344" s="23" t="n"/>
      <c r="G344" s="23" t="n"/>
      <c r="H344" s="23" t="n"/>
      <c r="I344" s="43" t="n"/>
      <c r="J344" s="43" t="n"/>
      <c r="K344" s="43" t="n"/>
      <c r="L344" s="43" t="n"/>
      <c r="M344" s="23" t="n"/>
      <c r="N344" s="23" t="n"/>
      <c r="O344" s="23" t="n"/>
      <c r="P344" s="27">
        <f>IF($A344="","",IFERROR(INDEX('Settings'!$F$5:$F$21,MATCH($F344,'Settings'!$E$5:$E$21,0)),"Other"))</f>
        <v/>
      </c>
      <c r="Q344" s="44">
        <f>IF($A344="","",IF(COUNT($I344,$J344,$K344)&lt;3,"",IFERROR(AVERAGE($I344,$J344,$K344),"")))</f>
        <v/>
      </c>
      <c r="R344" s="44">
        <f>IF($A344="","",IF(COUNT($I344,$J344,$K344)&lt;3,"",IFERROR(MIN($I344,$J344,$K344),"")))</f>
        <v/>
      </c>
      <c r="S344" s="44">
        <f>IF($A344="","",IF(COUNT($I344,$J344,$K344)&lt;3,"",IFERROR(MAX($I344,$J344,$K344)-MIN($I344,$J344,$K344),"")))</f>
        <v/>
      </c>
      <c r="T344" s="44">
        <f>IF($A344="","",IFERROR(INDEX('Tire Inventory'!$I$5:$I$1004,MATCH($E344,'Tire Inventory'!$A$5:$A$1004,0)),""))</f>
        <v/>
      </c>
      <c r="U344" s="44">
        <f>IF($A344="","",IF(OR($L344="",$T344=""),"",IFERROR($L344-$T344,"")))</f>
        <v/>
      </c>
      <c r="V344" s="27">
        <f>IF($A344="","",IF($R344="","No Data",IF($R344&lt;='Settings'!$B$6,"Critical",IF($R344&lt;='Settings'!$B$5,"Low","OK"))))</f>
        <v/>
      </c>
      <c r="W344" s="27">
        <f>IF($A344="","",IF($S344="","No Data",IF($S344&gt;='Settings'!$B$7,"Uneven","OK")))</f>
        <v/>
      </c>
      <c r="X344" s="27">
        <f>IF($A344="","",IF(OR($L344="",$T344=""),"No Data",IF($L344&lt;$T344-'Settings'!$B$8,"Low",IF($L344&gt;$T344+'Settings'!$B$8,"High","OK"))))</f>
        <v/>
      </c>
      <c r="Y344" s="27">
        <f>IF(COUNTA($A344:$O344)=0,"",IF(OR($A344="",$B344="",$C344="",$D344="",$E344="",$F344="",$I344="",$J344="",$K344=""),"Missing Required Input",IF(COUNTIF($A$5:$A$1004,$A344)&gt;1,"Duplicate Inspection ID",IF(COUNTIF('Tire Inventory'!$A$5:$A$1004,$E344)=0,"Unknown Tire ID",IF(OR($I344&lt;0,$I344&gt;32,$J344&lt;0,$J344&gt;32,$K344&lt;0,$K344&gt;32),"Check Tread Reading",IF(OR($D344&lt;0,$D344&gt;2000000),"Check Odometer",IF(AND($L344&lt;&gt;"",OR($L344&lt;0,$L344&gt;150)),"Check PSI","OK"))))))</f>
        <v/>
      </c>
    </row>
    <row r="345">
      <c r="A345" s="23" t="n"/>
      <c r="B345" s="42" t="n"/>
      <c r="C345" s="23" t="n"/>
      <c r="D345" s="25" t="n"/>
      <c r="E345" s="23" t="n"/>
      <c r="F345" s="23" t="n"/>
      <c r="G345" s="23" t="n"/>
      <c r="H345" s="23" t="n"/>
      <c r="I345" s="43" t="n"/>
      <c r="J345" s="43" t="n"/>
      <c r="K345" s="43" t="n"/>
      <c r="L345" s="43" t="n"/>
      <c r="M345" s="23" t="n"/>
      <c r="N345" s="23" t="n"/>
      <c r="O345" s="23" t="n"/>
      <c r="P345" s="27">
        <f>IF($A345="","",IFERROR(INDEX('Settings'!$F$5:$F$21,MATCH($F345,'Settings'!$E$5:$E$21,0)),"Other"))</f>
        <v/>
      </c>
      <c r="Q345" s="44">
        <f>IF($A345="","",IF(COUNT($I345,$J345,$K345)&lt;3,"",IFERROR(AVERAGE($I345,$J345,$K345),"")))</f>
        <v/>
      </c>
      <c r="R345" s="44">
        <f>IF($A345="","",IF(COUNT($I345,$J345,$K345)&lt;3,"",IFERROR(MIN($I345,$J345,$K345),"")))</f>
        <v/>
      </c>
      <c r="S345" s="44">
        <f>IF($A345="","",IF(COUNT($I345,$J345,$K345)&lt;3,"",IFERROR(MAX($I345,$J345,$K345)-MIN($I345,$J345,$K345),"")))</f>
        <v/>
      </c>
      <c r="T345" s="44">
        <f>IF($A345="","",IFERROR(INDEX('Tire Inventory'!$I$5:$I$1004,MATCH($E345,'Tire Inventory'!$A$5:$A$1004,0)),""))</f>
        <v/>
      </c>
      <c r="U345" s="44">
        <f>IF($A345="","",IF(OR($L345="",$T345=""),"",IFERROR($L345-$T345,"")))</f>
        <v/>
      </c>
      <c r="V345" s="27">
        <f>IF($A345="","",IF($R345="","No Data",IF($R345&lt;='Settings'!$B$6,"Critical",IF($R345&lt;='Settings'!$B$5,"Low","OK"))))</f>
        <v/>
      </c>
      <c r="W345" s="27">
        <f>IF($A345="","",IF($S345="","No Data",IF($S345&gt;='Settings'!$B$7,"Uneven","OK")))</f>
        <v/>
      </c>
      <c r="X345" s="27">
        <f>IF($A345="","",IF(OR($L345="",$T345=""),"No Data",IF($L345&lt;$T345-'Settings'!$B$8,"Low",IF($L345&gt;$T345+'Settings'!$B$8,"High","OK"))))</f>
        <v/>
      </c>
      <c r="Y345" s="27">
        <f>IF(COUNTA($A345:$O345)=0,"",IF(OR($A345="",$B345="",$C345="",$D345="",$E345="",$F345="",$I345="",$J345="",$K345=""),"Missing Required Input",IF(COUNTIF($A$5:$A$1004,$A345)&gt;1,"Duplicate Inspection ID",IF(COUNTIF('Tire Inventory'!$A$5:$A$1004,$E345)=0,"Unknown Tire ID",IF(OR($I345&lt;0,$I345&gt;32,$J345&lt;0,$J345&gt;32,$K345&lt;0,$K345&gt;32),"Check Tread Reading",IF(OR($D345&lt;0,$D345&gt;2000000),"Check Odometer",IF(AND($L345&lt;&gt;"",OR($L345&lt;0,$L345&gt;150)),"Check PSI","OK"))))))</f>
        <v/>
      </c>
    </row>
    <row r="346">
      <c r="A346" s="23" t="n"/>
      <c r="B346" s="42" t="n"/>
      <c r="C346" s="23" t="n"/>
      <c r="D346" s="25" t="n"/>
      <c r="E346" s="23" t="n"/>
      <c r="F346" s="23" t="n"/>
      <c r="G346" s="23" t="n"/>
      <c r="H346" s="23" t="n"/>
      <c r="I346" s="43" t="n"/>
      <c r="J346" s="43" t="n"/>
      <c r="K346" s="43" t="n"/>
      <c r="L346" s="43" t="n"/>
      <c r="M346" s="23" t="n"/>
      <c r="N346" s="23" t="n"/>
      <c r="O346" s="23" t="n"/>
      <c r="P346" s="27">
        <f>IF($A346="","",IFERROR(INDEX('Settings'!$F$5:$F$21,MATCH($F346,'Settings'!$E$5:$E$21,0)),"Other"))</f>
        <v/>
      </c>
      <c r="Q346" s="44">
        <f>IF($A346="","",IF(COUNT($I346,$J346,$K346)&lt;3,"",IFERROR(AVERAGE($I346,$J346,$K346),"")))</f>
        <v/>
      </c>
      <c r="R346" s="44">
        <f>IF($A346="","",IF(COUNT($I346,$J346,$K346)&lt;3,"",IFERROR(MIN($I346,$J346,$K346),"")))</f>
        <v/>
      </c>
      <c r="S346" s="44">
        <f>IF($A346="","",IF(COUNT($I346,$J346,$K346)&lt;3,"",IFERROR(MAX($I346,$J346,$K346)-MIN($I346,$J346,$K346),"")))</f>
        <v/>
      </c>
      <c r="T346" s="44">
        <f>IF($A346="","",IFERROR(INDEX('Tire Inventory'!$I$5:$I$1004,MATCH($E346,'Tire Inventory'!$A$5:$A$1004,0)),""))</f>
        <v/>
      </c>
      <c r="U346" s="44">
        <f>IF($A346="","",IF(OR($L346="",$T346=""),"",IFERROR($L346-$T346,"")))</f>
        <v/>
      </c>
      <c r="V346" s="27">
        <f>IF($A346="","",IF($R346="","No Data",IF($R346&lt;='Settings'!$B$6,"Critical",IF($R346&lt;='Settings'!$B$5,"Low","OK"))))</f>
        <v/>
      </c>
      <c r="W346" s="27">
        <f>IF($A346="","",IF($S346="","No Data",IF($S346&gt;='Settings'!$B$7,"Uneven","OK")))</f>
        <v/>
      </c>
      <c r="X346" s="27">
        <f>IF($A346="","",IF(OR($L346="",$T346=""),"No Data",IF($L346&lt;$T346-'Settings'!$B$8,"Low",IF($L346&gt;$T346+'Settings'!$B$8,"High","OK"))))</f>
        <v/>
      </c>
      <c r="Y346" s="27">
        <f>IF(COUNTA($A346:$O346)=0,"",IF(OR($A346="",$B346="",$C346="",$D346="",$E346="",$F346="",$I346="",$J346="",$K346=""),"Missing Required Input",IF(COUNTIF($A$5:$A$1004,$A346)&gt;1,"Duplicate Inspection ID",IF(COUNTIF('Tire Inventory'!$A$5:$A$1004,$E346)=0,"Unknown Tire ID",IF(OR($I346&lt;0,$I346&gt;32,$J346&lt;0,$J346&gt;32,$K346&lt;0,$K346&gt;32),"Check Tread Reading",IF(OR($D346&lt;0,$D346&gt;2000000),"Check Odometer",IF(AND($L346&lt;&gt;"",OR($L346&lt;0,$L346&gt;150)),"Check PSI","OK"))))))</f>
        <v/>
      </c>
    </row>
    <row r="347">
      <c r="A347" s="23" t="n"/>
      <c r="B347" s="42" t="n"/>
      <c r="C347" s="23" t="n"/>
      <c r="D347" s="25" t="n"/>
      <c r="E347" s="23" t="n"/>
      <c r="F347" s="23" t="n"/>
      <c r="G347" s="23" t="n"/>
      <c r="H347" s="23" t="n"/>
      <c r="I347" s="43" t="n"/>
      <c r="J347" s="43" t="n"/>
      <c r="K347" s="43" t="n"/>
      <c r="L347" s="43" t="n"/>
      <c r="M347" s="23" t="n"/>
      <c r="N347" s="23" t="n"/>
      <c r="O347" s="23" t="n"/>
      <c r="P347" s="27">
        <f>IF($A347="","",IFERROR(INDEX('Settings'!$F$5:$F$21,MATCH($F347,'Settings'!$E$5:$E$21,0)),"Other"))</f>
        <v/>
      </c>
      <c r="Q347" s="44">
        <f>IF($A347="","",IF(COUNT($I347,$J347,$K347)&lt;3,"",IFERROR(AVERAGE($I347,$J347,$K347),"")))</f>
        <v/>
      </c>
      <c r="R347" s="44">
        <f>IF($A347="","",IF(COUNT($I347,$J347,$K347)&lt;3,"",IFERROR(MIN($I347,$J347,$K347),"")))</f>
        <v/>
      </c>
      <c r="S347" s="44">
        <f>IF($A347="","",IF(COUNT($I347,$J347,$K347)&lt;3,"",IFERROR(MAX($I347,$J347,$K347)-MIN($I347,$J347,$K347),"")))</f>
        <v/>
      </c>
      <c r="T347" s="44">
        <f>IF($A347="","",IFERROR(INDEX('Tire Inventory'!$I$5:$I$1004,MATCH($E347,'Tire Inventory'!$A$5:$A$1004,0)),""))</f>
        <v/>
      </c>
      <c r="U347" s="44">
        <f>IF($A347="","",IF(OR($L347="",$T347=""),"",IFERROR($L347-$T347,"")))</f>
        <v/>
      </c>
      <c r="V347" s="27">
        <f>IF($A347="","",IF($R347="","No Data",IF($R347&lt;='Settings'!$B$6,"Critical",IF($R347&lt;='Settings'!$B$5,"Low","OK"))))</f>
        <v/>
      </c>
      <c r="W347" s="27">
        <f>IF($A347="","",IF($S347="","No Data",IF($S347&gt;='Settings'!$B$7,"Uneven","OK")))</f>
        <v/>
      </c>
      <c r="X347" s="27">
        <f>IF($A347="","",IF(OR($L347="",$T347=""),"No Data",IF($L347&lt;$T347-'Settings'!$B$8,"Low",IF($L347&gt;$T347+'Settings'!$B$8,"High","OK"))))</f>
        <v/>
      </c>
      <c r="Y347" s="27">
        <f>IF(COUNTA($A347:$O347)=0,"",IF(OR($A347="",$B347="",$C347="",$D347="",$E347="",$F347="",$I347="",$J347="",$K347=""),"Missing Required Input",IF(COUNTIF($A$5:$A$1004,$A347)&gt;1,"Duplicate Inspection ID",IF(COUNTIF('Tire Inventory'!$A$5:$A$1004,$E347)=0,"Unknown Tire ID",IF(OR($I347&lt;0,$I347&gt;32,$J347&lt;0,$J347&gt;32,$K347&lt;0,$K347&gt;32),"Check Tread Reading",IF(OR($D347&lt;0,$D347&gt;2000000),"Check Odometer",IF(AND($L347&lt;&gt;"",OR($L347&lt;0,$L347&gt;150)),"Check PSI","OK"))))))</f>
        <v/>
      </c>
    </row>
    <row r="348">
      <c r="A348" s="23" t="n"/>
      <c r="B348" s="42" t="n"/>
      <c r="C348" s="23" t="n"/>
      <c r="D348" s="25" t="n"/>
      <c r="E348" s="23" t="n"/>
      <c r="F348" s="23" t="n"/>
      <c r="G348" s="23" t="n"/>
      <c r="H348" s="23" t="n"/>
      <c r="I348" s="43" t="n"/>
      <c r="J348" s="43" t="n"/>
      <c r="K348" s="43" t="n"/>
      <c r="L348" s="43" t="n"/>
      <c r="M348" s="23" t="n"/>
      <c r="N348" s="23" t="n"/>
      <c r="O348" s="23" t="n"/>
      <c r="P348" s="27">
        <f>IF($A348="","",IFERROR(INDEX('Settings'!$F$5:$F$21,MATCH($F348,'Settings'!$E$5:$E$21,0)),"Other"))</f>
        <v/>
      </c>
      <c r="Q348" s="44">
        <f>IF($A348="","",IF(COUNT($I348,$J348,$K348)&lt;3,"",IFERROR(AVERAGE($I348,$J348,$K348),"")))</f>
        <v/>
      </c>
      <c r="R348" s="44">
        <f>IF($A348="","",IF(COUNT($I348,$J348,$K348)&lt;3,"",IFERROR(MIN($I348,$J348,$K348),"")))</f>
        <v/>
      </c>
      <c r="S348" s="44">
        <f>IF($A348="","",IF(COUNT($I348,$J348,$K348)&lt;3,"",IFERROR(MAX($I348,$J348,$K348)-MIN($I348,$J348,$K348),"")))</f>
        <v/>
      </c>
      <c r="T348" s="44">
        <f>IF($A348="","",IFERROR(INDEX('Tire Inventory'!$I$5:$I$1004,MATCH($E348,'Tire Inventory'!$A$5:$A$1004,0)),""))</f>
        <v/>
      </c>
      <c r="U348" s="44">
        <f>IF($A348="","",IF(OR($L348="",$T348=""),"",IFERROR($L348-$T348,"")))</f>
        <v/>
      </c>
      <c r="V348" s="27">
        <f>IF($A348="","",IF($R348="","No Data",IF($R348&lt;='Settings'!$B$6,"Critical",IF($R348&lt;='Settings'!$B$5,"Low","OK"))))</f>
        <v/>
      </c>
      <c r="W348" s="27">
        <f>IF($A348="","",IF($S348="","No Data",IF($S348&gt;='Settings'!$B$7,"Uneven","OK")))</f>
        <v/>
      </c>
      <c r="X348" s="27">
        <f>IF($A348="","",IF(OR($L348="",$T348=""),"No Data",IF($L348&lt;$T348-'Settings'!$B$8,"Low",IF($L348&gt;$T348+'Settings'!$B$8,"High","OK"))))</f>
        <v/>
      </c>
      <c r="Y348" s="27">
        <f>IF(COUNTA($A348:$O348)=0,"",IF(OR($A348="",$B348="",$C348="",$D348="",$E348="",$F348="",$I348="",$J348="",$K348=""),"Missing Required Input",IF(COUNTIF($A$5:$A$1004,$A348)&gt;1,"Duplicate Inspection ID",IF(COUNTIF('Tire Inventory'!$A$5:$A$1004,$E348)=0,"Unknown Tire ID",IF(OR($I348&lt;0,$I348&gt;32,$J348&lt;0,$J348&gt;32,$K348&lt;0,$K348&gt;32),"Check Tread Reading",IF(OR($D348&lt;0,$D348&gt;2000000),"Check Odometer",IF(AND($L348&lt;&gt;"",OR($L348&lt;0,$L348&gt;150)),"Check PSI","OK"))))))</f>
        <v/>
      </c>
    </row>
    <row r="349">
      <c r="A349" s="23" t="n"/>
      <c r="B349" s="42" t="n"/>
      <c r="C349" s="23" t="n"/>
      <c r="D349" s="25" t="n"/>
      <c r="E349" s="23" t="n"/>
      <c r="F349" s="23" t="n"/>
      <c r="G349" s="23" t="n"/>
      <c r="H349" s="23" t="n"/>
      <c r="I349" s="43" t="n"/>
      <c r="J349" s="43" t="n"/>
      <c r="K349" s="43" t="n"/>
      <c r="L349" s="43" t="n"/>
      <c r="M349" s="23" t="n"/>
      <c r="N349" s="23" t="n"/>
      <c r="O349" s="23" t="n"/>
      <c r="P349" s="27">
        <f>IF($A349="","",IFERROR(INDEX('Settings'!$F$5:$F$21,MATCH($F349,'Settings'!$E$5:$E$21,0)),"Other"))</f>
        <v/>
      </c>
      <c r="Q349" s="44">
        <f>IF($A349="","",IF(COUNT($I349,$J349,$K349)&lt;3,"",IFERROR(AVERAGE($I349,$J349,$K349),"")))</f>
        <v/>
      </c>
      <c r="R349" s="44">
        <f>IF($A349="","",IF(COUNT($I349,$J349,$K349)&lt;3,"",IFERROR(MIN($I349,$J349,$K349),"")))</f>
        <v/>
      </c>
      <c r="S349" s="44">
        <f>IF($A349="","",IF(COUNT($I349,$J349,$K349)&lt;3,"",IFERROR(MAX($I349,$J349,$K349)-MIN($I349,$J349,$K349),"")))</f>
        <v/>
      </c>
      <c r="T349" s="44">
        <f>IF($A349="","",IFERROR(INDEX('Tire Inventory'!$I$5:$I$1004,MATCH($E349,'Tire Inventory'!$A$5:$A$1004,0)),""))</f>
        <v/>
      </c>
      <c r="U349" s="44">
        <f>IF($A349="","",IF(OR($L349="",$T349=""),"",IFERROR($L349-$T349,"")))</f>
        <v/>
      </c>
      <c r="V349" s="27">
        <f>IF($A349="","",IF($R349="","No Data",IF($R349&lt;='Settings'!$B$6,"Critical",IF($R349&lt;='Settings'!$B$5,"Low","OK"))))</f>
        <v/>
      </c>
      <c r="W349" s="27">
        <f>IF($A349="","",IF($S349="","No Data",IF($S349&gt;='Settings'!$B$7,"Uneven","OK")))</f>
        <v/>
      </c>
      <c r="X349" s="27">
        <f>IF($A349="","",IF(OR($L349="",$T349=""),"No Data",IF($L349&lt;$T349-'Settings'!$B$8,"Low",IF($L349&gt;$T349+'Settings'!$B$8,"High","OK"))))</f>
        <v/>
      </c>
      <c r="Y349" s="27">
        <f>IF(COUNTA($A349:$O349)=0,"",IF(OR($A349="",$B349="",$C349="",$D349="",$E349="",$F349="",$I349="",$J349="",$K349=""),"Missing Required Input",IF(COUNTIF($A$5:$A$1004,$A349)&gt;1,"Duplicate Inspection ID",IF(COUNTIF('Tire Inventory'!$A$5:$A$1004,$E349)=0,"Unknown Tire ID",IF(OR($I349&lt;0,$I349&gt;32,$J349&lt;0,$J349&gt;32,$K349&lt;0,$K349&gt;32),"Check Tread Reading",IF(OR($D349&lt;0,$D349&gt;2000000),"Check Odometer",IF(AND($L349&lt;&gt;"",OR($L349&lt;0,$L349&gt;150)),"Check PSI","OK"))))))</f>
        <v/>
      </c>
    </row>
    <row r="350">
      <c r="A350" s="23" t="n"/>
      <c r="B350" s="42" t="n"/>
      <c r="C350" s="23" t="n"/>
      <c r="D350" s="25" t="n"/>
      <c r="E350" s="23" t="n"/>
      <c r="F350" s="23" t="n"/>
      <c r="G350" s="23" t="n"/>
      <c r="H350" s="23" t="n"/>
      <c r="I350" s="43" t="n"/>
      <c r="J350" s="43" t="n"/>
      <c r="K350" s="43" t="n"/>
      <c r="L350" s="43" t="n"/>
      <c r="M350" s="23" t="n"/>
      <c r="N350" s="23" t="n"/>
      <c r="O350" s="23" t="n"/>
      <c r="P350" s="27">
        <f>IF($A350="","",IFERROR(INDEX('Settings'!$F$5:$F$21,MATCH($F350,'Settings'!$E$5:$E$21,0)),"Other"))</f>
        <v/>
      </c>
      <c r="Q350" s="44">
        <f>IF($A350="","",IF(COUNT($I350,$J350,$K350)&lt;3,"",IFERROR(AVERAGE($I350,$J350,$K350),"")))</f>
        <v/>
      </c>
      <c r="R350" s="44">
        <f>IF($A350="","",IF(COUNT($I350,$J350,$K350)&lt;3,"",IFERROR(MIN($I350,$J350,$K350),"")))</f>
        <v/>
      </c>
      <c r="S350" s="44">
        <f>IF($A350="","",IF(COUNT($I350,$J350,$K350)&lt;3,"",IFERROR(MAX($I350,$J350,$K350)-MIN($I350,$J350,$K350),"")))</f>
        <v/>
      </c>
      <c r="T350" s="44">
        <f>IF($A350="","",IFERROR(INDEX('Tire Inventory'!$I$5:$I$1004,MATCH($E350,'Tire Inventory'!$A$5:$A$1004,0)),""))</f>
        <v/>
      </c>
      <c r="U350" s="44">
        <f>IF($A350="","",IF(OR($L350="",$T350=""),"",IFERROR($L350-$T350,"")))</f>
        <v/>
      </c>
      <c r="V350" s="27">
        <f>IF($A350="","",IF($R350="","No Data",IF($R350&lt;='Settings'!$B$6,"Critical",IF($R350&lt;='Settings'!$B$5,"Low","OK"))))</f>
        <v/>
      </c>
      <c r="W350" s="27">
        <f>IF($A350="","",IF($S350="","No Data",IF($S350&gt;='Settings'!$B$7,"Uneven","OK")))</f>
        <v/>
      </c>
      <c r="X350" s="27">
        <f>IF($A350="","",IF(OR($L350="",$T350=""),"No Data",IF($L350&lt;$T350-'Settings'!$B$8,"Low",IF($L350&gt;$T350+'Settings'!$B$8,"High","OK"))))</f>
        <v/>
      </c>
      <c r="Y350" s="27">
        <f>IF(COUNTA($A350:$O350)=0,"",IF(OR($A350="",$B350="",$C350="",$D350="",$E350="",$F350="",$I350="",$J350="",$K350=""),"Missing Required Input",IF(COUNTIF($A$5:$A$1004,$A350)&gt;1,"Duplicate Inspection ID",IF(COUNTIF('Tire Inventory'!$A$5:$A$1004,$E350)=0,"Unknown Tire ID",IF(OR($I350&lt;0,$I350&gt;32,$J350&lt;0,$J350&gt;32,$K350&lt;0,$K350&gt;32),"Check Tread Reading",IF(OR($D350&lt;0,$D350&gt;2000000),"Check Odometer",IF(AND($L350&lt;&gt;"",OR($L350&lt;0,$L350&gt;150)),"Check PSI","OK"))))))</f>
        <v/>
      </c>
    </row>
    <row r="351">
      <c r="A351" s="23" t="n"/>
      <c r="B351" s="42" t="n"/>
      <c r="C351" s="23" t="n"/>
      <c r="D351" s="25" t="n"/>
      <c r="E351" s="23" t="n"/>
      <c r="F351" s="23" t="n"/>
      <c r="G351" s="23" t="n"/>
      <c r="H351" s="23" t="n"/>
      <c r="I351" s="43" t="n"/>
      <c r="J351" s="43" t="n"/>
      <c r="K351" s="43" t="n"/>
      <c r="L351" s="43" t="n"/>
      <c r="M351" s="23" t="n"/>
      <c r="N351" s="23" t="n"/>
      <c r="O351" s="23" t="n"/>
      <c r="P351" s="27">
        <f>IF($A351="","",IFERROR(INDEX('Settings'!$F$5:$F$21,MATCH($F351,'Settings'!$E$5:$E$21,0)),"Other"))</f>
        <v/>
      </c>
      <c r="Q351" s="44">
        <f>IF($A351="","",IF(COUNT($I351,$J351,$K351)&lt;3,"",IFERROR(AVERAGE($I351,$J351,$K351),"")))</f>
        <v/>
      </c>
      <c r="R351" s="44">
        <f>IF($A351="","",IF(COUNT($I351,$J351,$K351)&lt;3,"",IFERROR(MIN($I351,$J351,$K351),"")))</f>
        <v/>
      </c>
      <c r="S351" s="44">
        <f>IF($A351="","",IF(COUNT($I351,$J351,$K351)&lt;3,"",IFERROR(MAX($I351,$J351,$K351)-MIN($I351,$J351,$K351),"")))</f>
        <v/>
      </c>
      <c r="T351" s="44">
        <f>IF($A351="","",IFERROR(INDEX('Tire Inventory'!$I$5:$I$1004,MATCH($E351,'Tire Inventory'!$A$5:$A$1004,0)),""))</f>
        <v/>
      </c>
      <c r="U351" s="44">
        <f>IF($A351="","",IF(OR($L351="",$T351=""),"",IFERROR($L351-$T351,"")))</f>
        <v/>
      </c>
      <c r="V351" s="27">
        <f>IF($A351="","",IF($R351="","No Data",IF($R351&lt;='Settings'!$B$6,"Critical",IF($R351&lt;='Settings'!$B$5,"Low","OK"))))</f>
        <v/>
      </c>
      <c r="W351" s="27">
        <f>IF($A351="","",IF($S351="","No Data",IF($S351&gt;='Settings'!$B$7,"Uneven","OK")))</f>
        <v/>
      </c>
      <c r="X351" s="27">
        <f>IF($A351="","",IF(OR($L351="",$T351=""),"No Data",IF($L351&lt;$T351-'Settings'!$B$8,"Low",IF($L351&gt;$T351+'Settings'!$B$8,"High","OK"))))</f>
        <v/>
      </c>
      <c r="Y351" s="27">
        <f>IF(COUNTA($A351:$O351)=0,"",IF(OR($A351="",$B351="",$C351="",$D351="",$E351="",$F351="",$I351="",$J351="",$K351=""),"Missing Required Input",IF(COUNTIF($A$5:$A$1004,$A351)&gt;1,"Duplicate Inspection ID",IF(COUNTIF('Tire Inventory'!$A$5:$A$1004,$E351)=0,"Unknown Tire ID",IF(OR($I351&lt;0,$I351&gt;32,$J351&lt;0,$J351&gt;32,$K351&lt;0,$K351&gt;32),"Check Tread Reading",IF(OR($D351&lt;0,$D351&gt;2000000),"Check Odometer",IF(AND($L351&lt;&gt;"",OR($L351&lt;0,$L351&gt;150)),"Check PSI","OK"))))))</f>
        <v/>
      </c>
    </row>
    <row r="352">
      <c r="A352" s="23" t="n"/>
      <c r="B352" s="42" t="n"/>
      <c r="C352" s="23" t="n"/>
      <c r="D352" s="25" t="n"/>
      <c r="E352" s="23" t="n"/>
      <c r="F352" s="23" t="n"/>
      <c r="G352" s="23" t="n"/>
      <c r="H352" s="23" t="n"/>
      <c r="I352" s="43" t="n"/>
      <c r="J352" s="43" t="n"/>
      <c r="K352" s="43" t="n"/>
      <c r="L352" s="43" t="n"/>
      <c r="M352" s="23" t="n"/>
      <c r="N352" s="23" t="n"/>
      <c r="O352" s="23" t="n"/>
      <c r="P352" s="27">
        <f>IF($A352="","",IFERROR(INDEX('Settings'!$F$5:$F$21,MATCH($F352,'Settings'!$E$5:$E$21,0)),"Other"))</f>
        <v/>
      </c>
      <c r="Q352" s="44">
        <f>IF($A352="","",IF(COUNT($I352,$J352,$K352)&lt;3,"",IFERROR(AVERAGE($I352,$J352,$K352),"")))</f>
        <v/>
      </c>
      <c r="R352" s="44">
        <f>IF($A352="","",IF(COUNT($I352,$J352,$K352)&lt;3,"",IFERROR(MIN($I352,$J352,$K352),"")))</f>
        <v/>
      </c>
      <c r="S352" s="44">
        <f>IF($A352="","",IF(COUNT($I352,$J352,$K352)&lt;3,"",IFERROR(MAX($I352,$J352,$K352)-MIN($I352,$J352,$K352),"")))</f>
        <v/>
      </c>
      <c r="T352" s="44">
        <f>IF($A352="","",IFERROR(INDEX('Tire Inventory'!$I$5:$I$1004,MATCH($E352,'Tire Inventory'!$A$5:$A$1004,0)),""))</f>
        <v/>
      </c>
      <c r="U352" s="44">
        <f>IF($A352="","",IF(OR($L352="",$T352=""),"",IFERROR($L352-$T352,"")))</f>
        <v/>
      </c>
      <c r="V352" s="27">
        <f>IF($A352="","",IF($R352="","No Data",IF($R352&lt;='Settings'!$B$6,"Critical",IF($R352&lt;='Settings'!$B$5,"Low","OK"))))</f>
        <v/>
      </c>
      <c r="W352" s="27">
        <f>IF($A352="","",IF($S352="","No Data",IF($S352&gt;='Settings'!$B$7,"Uneven","OK")))</f>
        <v/>
      </c>
      <c r="X352" s="27">
        <f>IF($A352="","",IF(OR($L352="",$T352=""),"No Data",IF($L352&lt;$T352-'Settings'!$B$8,"Low",IF($L352&gt;$T352+'Settings'!$B$8,"High","OK"))))</f>
        <v/>
      </c>
      <c r="Y352" s="27">
        <f>IF(COUNTA($A352:$O352)=0,"",IF(OR($A352="",$B352="",$C352="",$D352="",$E352="",$F352="",$I352="",$J352="",$K352=""),"Missing Required Input",IF(COUNTIF($A$5:$A$1004,$A352)&gt;1,"Duplicate Inspection ID",IF(COUNTIF('Tire Inventory'!$A$5:$A$1004,$E352)=0,"Unknown Tire ID",IF(OR($I352&lt;0,$I352&gt;32,$J352&lt;0,$J352&gt;32,$K352&lt;0,$K352&gt;32),"Check Tread Reading",IF(OR($D352&lt;0,$D352&gt;2000000),"Check Odometer",IF(AND($L352&lt;&gt;"",OR($L352&lt;0,$L352&gt;150)),"Check PSI","OK"))))))</f>
        <v/>
      </c>
    </row>
    <row r="353">
      <c r="A353" s="23" t="n"/>
      <c r="B353" s="42" t="n"/>
      <c r="C353" s="23" t="n"/>
      <c r="D353" s="25" t="n"/>
      <c r="E353" s="23" t="n"/>
      <c r="F353" s="23" t="n"/>
      <c r="G353" s="23" t="n"/>
      <c r="H353" s="23" t="n"/>
      <c r="I353" s="43" t="n"/>
      <c r="J353" s="43" t="n"/>
      <c r="K353" s="43" t="n"/>
      <c r="L353" s="43" t="n"/>
      <c r="M353" s="23" t="n"/>
      <c r="N353" s="23" t="n"/>
      <c r="O353" s="23" t="n"/>
      <c r="P353" s="27">
        <f>IF($A353="","",IFERROR(INDEX('Settings'!$F$5:$F$21,MATCH($F353,'Settings'!$E$5:$E$21,0)),"Other"))</f>
        <v/>
      </c>
      <c r="Q353" s="44">
        <f>IF($A353="","",IF(COUNT($I353,$J353,$K353)&lt;3,"",IFERROR(AVERAGE($I353,$J353,$K353),"")))</f>
        <v/>
      </c>
      <c r="R353" s="44">
        <f>IF($A353="","",IF(COUNT($I353,$J353,$K353)&lt;3,"",IFERROR(MIN($I353,$J353,$K353),"")))</f>
        <v/>
      </c>
      <c r="S353" s="44">
        <f>IF($A353="","",IF(COUNT($I353,$J353,$K353)&lt;3,"",IFERROR(MAX($I353,$J353,$K353)-MIN($I353,$J353,$K353),"")))</f>
        <v/>
      </c>
      <c r="T353" s="44">
        <f>IF($A353="","",IFERROR(INDEX('Tire Inventory'!$I$5:$I$1004,MATCH($E353,'Tire Inventory'!$A$5:$A$1004,0)),""))</f>
        <v/>
      </c>
      <c r="U353" s="44">
        <f>IF($A353="","",IF(OR($L353="",$T353=""),"",IFERROR($L353-$T353,"")))</f>
        <v/>
      </c>
      <c r="V353" s="27">
        <f>IF($A353="","",IF($R353="","No Data",IF($R353&lt;='Settings'!$B$6,"Critical",IF($R353&lt;='Settings'!$B$5,"Low","OK"))))</f>
        <v/>
      </c>
      <c r="W353" s="27">
        <f>IF($A353="","",IF($S353="","No Data",IF($S353&gt;='Settings'!$B$7,"Uneven","OK")))</f>
        <v/>
      </c>
      <c r="X353" s="27">
        <f>IF($A353="","",IF(OR($L353="",$T353=""),"No Data",IF($L353&lt;$T353-'Settings'!$B$8,"Low",IF($L353&gt;$T353+'Settings'!$B$8,"High","OK"))))</f>
        <v/>
      </c>
      <c r="Y353" s="27">
        <f>IF(COUNTA($A353:$O353)=0,"",IF(OR($A353="",$B353="",$C353="",$D353="",$E353="",$F353="",$I353="",$J353="",$K353=""),"Missing Required Input",IF(COUNTIF($A$5:$A$1004,$A353)&gt;1,"Duplicate Inspection ID",IF(COUNTIF('Tire Inventory'!$A$5:$A$1004,$E353)=0,"Unknown Tire ID",IF(OR($I353&lt;0,$I353&gt;32,$J353&lt;0,$J353&gt;32,$K353&lt;0,$K353&gt;32),"Check Tread Reading",IF(OR($D353&lt;0,$D353&gt;2000000),"Check Odometer",IF(AND($L353&lt;&gt;"",OR($L353&lt;0,$L353&gt;150)),"Check PSI","OK"))))))</f>
        <v/>
      </c>
    </row>
    <row r="354">
      <c r="A354" s="23" t="n"/>
      <c r="B354" s="42" t="n"/>
      <c r="C354" s="23" t="n"/>
      <c r="D354" s="25" t="n"/>
      <c r="E354" s="23" t="n"/>
      <c r="F354" s="23" t="n"/>
      <c r="G354" s="23" t="n"/>
      <c r="H354" s="23" t="n"/>
      <c r="I354" s="43" t="n"/>
      <c r="J354" s="43" t="n"/>
      <c r="K354" s="43" t="n"/>
      <c r="L354" s="43" t="n"/>
      <c r="M354" s="23" t="n"/>
      <c r="N354" s="23" t="n"/>
      <c r="O354" s="23" t="n"/>
      <c r="P354" s="27">
        <f>IF($A354="","",IFERROR(INDEX('Settings'!$F$5:$F$21,MATCH($F354,'Settings'!$E$5:$E$21,0)),"Other"))</f>
        <v/>
      </c>
      <c r="Q354" s="44">
        <f>IF($A354="","",IF(COUNT($I354,$J354,$K354)&lt;3,"",IFERROR(AVERAGE($I354,$J354,$K354),"")))</f>
        <v/>
      </c>
      <c r="R354" s="44">
        <f>IF($A354="","",IF(COUNT($I354,$J354,$K354)&lt;3,"",IFERROR(MIN($I354,$J354,$K354),"")))</f>
        <v/>
      </c>
      <c r="S354" s="44">
        <f>IF($A354="","",IF(COUNT($I354,$J354,$K354)&lt;3,"",IFERROR(MAX($I354,$J354,$K354)-MIN($I354,$J354,$K354),"")))</f>
        <v/>
      </c>
      <c r="T354" s="44">
        <f>IF($A354="","",IFERROR(INDEX('Tire Inventory'!$I$5:$I$1004,MATCH($E354,'Tire Inventory'!$A$5:$A$1004,0)),""))</f>
        <v/>
      </c>
      <c r="U354" s="44">
        <f>IF($A354="","",IF(OR($L354="",$T354=""),"",IFERROR($L354-$T354,"")))</f>
        <v/>
      </c>
      <c r="V354" s="27">
        <f>IF($A354="","",IF($R354="","No Data",IF($R354&lt;='Settings'!$B$6,"Critical",IF($R354&lt;='Settings'!$B$5,"Low","OK"))))</f>
        <v/>
      </c>
      <c r="W354" s="27">
        <f>IF($A354="","",IF($S354="","No Data",IF($S354&gt;='Settings'!$B$7,"Uneven","OK")))</f>
        <v/>
      </c>
      <c r="X354" s="27">
        <f>IF($A354="","",IF(OR($L354="",$T354=""),"No Data",IF($L354&lt;$T354-'Settings'!$B$8,"Low",IF($L354&gt;$T354+'Settings'!$B$8,"High","OK"))))</f>
        <v/>
      </c>
      <c r="Y354" s="27">
        <f>IF(COUNTA($A354:$O354)=0,"",IF(OR($A354="",$B354="",$C354="",$D354="",$E354="",$F354="",$I354="",$J354="",$K354=""),"Missing Required Input",IF(COUNTIF($A$5:$A$1004,$A354)&gt;1,"Duplicate Inspection ID",IF(COUNTIF('Tire Inventory'!$A$5:$A$1004,$E354)=0,"Unknown Tire ID",IF(OR($I354&lt;0,$I354&gt;32,$J354&lt;0,$J354&gt;32,$K354&lt;0,$K354&gt;32),"Check Tread Reading",IF(OR($D354&lt;0,$D354&gt;2000000),"Check Odometer",IF(AND($L354&lt;&gt;"",OR($L354&lt;0,$L354&gt;150)),"Check PSI","OK"))))))</f>
        <v/>
      </c>
    </row>
    <row r="355">
      <c r="A355" s="23" t="n"/>
      <c r="B355" s="42" t="n"/>
      <c r="C355" s="23" t="n"/>
      <c r="D355" s="25" t="n"/>
      <c r="E355" s="23" t="n"/>
      <c r="F355" s="23" t="n"/>
      <c r="G355" s="23" t="n"/>
      <c r="H355" s="23" t="n"/>
      <c r="I355" s="43" t="n"/>
      <c r="J355" s="43" t="n"/>
      <c r="K355" s="43" t="n"/>
      <c r="L355" s="43" t="n"/>
      <c r="M355" s="23" t="n"/>
      <c r="N355" s="23" t="n"/>
      <c r="O355" s="23" t="n"/>
      <c r="P355" s="27">
        <f>IF($A355="","",IFERROR(INDEX('Settings'!$F$5:$F$21,MATCH($F355,'Settings'!$E$5:$E$21,0)),"Other"))</f>
        <v/>
      </c>
      <c r="Q355" s="44">
        <f>IF($A355="","",IF(COUNT($I355,$J355,$K355)&lt;3,"",IFERROR(AVERAGE($I355,$J355,$K355),"")))</f>
        <v/>
      </c>
      <c r="R355" s="44">
        <f>IF($A355="","",IF(COUNT($I355,$J355,$K355)&lt;3,"",IFERROR(MIN($I355,$J355,$K355),"")))</f>
        <v/>
      </c>
      <c r="S355" s="44">
        <f>IF($A355="","",IF(COUNT($I355,$J355,$K355)&lt;3,"",IFERROR(MAX($I355,$J355,$K355)-MIN($I355,$J355,$K355),"")))</f>
        <v/>
      </c>
      <c r="T355" s="44">
        <f>IF($A355="","",IFERROR(INDEX('Tire Inventory'!$I$5:$I$1004,MATCH($E355,'Tire Inventory'!$A$5:$A$1004,0)),""))</f>
        <v/>
      </c>
      <c r="U355" s="44">
        <f>IF($A355="","",IF(OR($L355="",$T355=""),"",IFERROR($L355-$T355,"")))</f>
        <v/>
      </c>
      <c r="V355" s="27">
        <f>IF($A355="","",IF($R355="","No Data",IF($R355&lt;='Settings'!$B$6,"Critical",IF($R355&lt;='Settings'!$B$5,"Low","OK"))))</f>
        <v/>
      </c>
      <c r="W355" s="27">
        <f>IF($A355="","",IF($S355="","No Data",IF($S355&gt;='Settings'!$B$7,"Uneven","OK")))</f>
        <v/>
      </c>
      <c r="X355" s="27">
        <f>IF($A355="","",IF(OR($L355="",$T355=""),"No Data",IF($L355&lt;$T355-'Settings'!$B$8,"Low",IF($L355&gt;$T355+'Settings'!$B$8,"High","OK"))))</f>
        <v/>
      </c>
      <c r="Y355" s="27">
        <f>IF(COUNTA($A355:$O355)=0,"",IF(OR($A355="",$B355="",$C355="",$D355="",$E355="",$F355="",$I355="",$J355="",$K355=""),"Missing Required Input",IF(COUNTIF($A$5:$A$1004,$A355)&gt;1,"Duplicate Inspection ID",IF(COUNTIF('Tire Inventory'!$A$5:$A$1004,$E355)=0,"Unknown Tire ID",IF(OR($I355&lt;0,$I355&gt;32,$J355&lt;0,$J355&gt;32,$K355&lt;0,$K355&gt;32),"Check Tread Reading",IF(OR($D355&lt;0,$D355&gt;2000000),"Check Odometer",IF(AND($L355&lt;&gt;"",OR($L355&lt;0,$L355&gt;150)),"Check PSI","OK"))))))</f>
        <v/>
      </c>
    </row>
    <row r="356">
      <c r="A356" s="23" t="n"/>
      <c r="B356" s="42" t="n"/>
      <c r="C356" s="23" t="n"/>
      <c r="D356" s="25" t="n"/>
      <c r="E356" s="23" t="n"/>
      <c r="F356" s="23" t="n"/>
      <c r="G356" s="23" t="n"/>
      <c r="H356" s="23" t="n"/>
      <c r="I356" s="43" t="n"/>
      <c r="J356" s="43" t="n"/>
      <c r="K356" s="43" t="n"/>
      <c r="L356" s="43" t="n"/>
      <c r="M356" s="23" t="n"/>
      <c r="N356" s="23" t="n"/>
      <c r="O356" s="23" t="n"/>
      <c r="P356" s="27">
        <f>IF($A356="","",IFERROR(INDEX('Settings'!$F$5:$F$21,MATCH($F356,'Settings'!$E$5:$E$21,0)),"Other"))</f>
        <v/>
      </c>
      <c r="Q356" s="44">
        <f>IF($A356="","",IF(COUNT($I356,$J356,$K356)&lt;3,"",IFERROR(AVERAGE($I356,$J356,$K356),"")))</f>
        <v/>
      </c>
      <c r="R356" s="44">
        <f>IF($A356="","",IF(COUNT($I356,$J356,$K356)&lt;3,"",IFERROR(MIN($I356,$J356,$K356),"")))</f>
        <v/>
      </c>
      <c r="S356" s="44">
        <f>IF($A356="","",IF(COUNT($I356,$J356,$K356)&lt;3,"",IFERROR(MAX($I356,$J356,$K356)-MIN($I356,$J356,$K356),"")))</f>
        <v/>
      </c>
      <c r="T356" s="44">
        <f>IF($A356="","",IFERROR(INDEX('Tire Inventory'!$I$5:$I$1004,MATCH($E356,'Tire Inventory'!$A$5:$A$1004,0)),""))</f>
        <v/>
      </c>
      <c r="U356" s="44">
        <f>IF($A356="","",IF(OR($L356="",$T356=""),"",IFERROR($L356-$T356,"")))</f>
        <v/>
      </c>
      <c r="V356" s="27">
        <f>IF($A356="","",IF($R356="","No Data",IF($R356&lt;='Settings'!$B$6,"Critical",IF($R356&lt;='Settings'!$B$5,"Low","OK"))))</f>
        <v/>
      </c>
      <c r="W356" s="27">
        <f>IF($A356="","",IF($S356="","No Data",IF($S356&gt;='Settings'!$B$7,"Uneven","OK")))</f>
        <v/>
      </c>
      <c r="X356" s="27">
        <f>IF($A356="","",IF(OR($L356="",$T356=""),"No Data",IF($L356&lt;$T356-'Settings'!$B$8,"Low",IF($L356&gt;$T356+'Settings'!$B$8,"High","OK"))))</f>
        <v/>
      </c>
      <c r="Y356" s="27">
        <f>IF(COUNTA($A356:$O356)=0,"",IF(OR($A356="",$B356="",$C356="",$D356="",$E356="",$F356="",$I356="",$J356="",$K356=""),"Missing Required Input",IF(COUNTIF($A$5:$A$1004,$A356)&gt;1,"Duplicate Inspection ID",IF(COUNTIF('Tire Inventory'!$A$5:$A$1004,$E356)=0,"Unknown Tire ID",IF(OR($I356&lt;0,$I356&gt;32,$J356&lt;0,$J356&gt;32,$K356&lt;0,$K356&gt;32),"Check Tread Reading",IF(OR($D356&lt;0,$D356&gt;2000000),"Check Odometer",IF(AND($L356&lt;&gt;"",OR($L356&lt;0,$L356&gt;150)),"Check PSI","OK"))))))</f>
        <v/>
      </c>
    </row>
    <row r="357">
      <c r="A357" s="23" t="n"/>
      <c r="B357" s="42" t="n"/>
      <c r="C357" s="23" t="n"/>
      <c r="D357" s="25" t="n"/>
      <c r="E357" s="23" t="n"/>
      <c r="F357" s="23" t="n"/>
      <c r="G357" s="23" t="n"/>
      <c r="H357" s="23" t="n"/>
      <c r="I357" s="43" t="n"/>
      <c r="J357" s="43" t="n"/>
      <c r="K357" s="43" t="n"/>
      <c r="L357" s="43" t="n"/>
      <c r="M357" s="23" t="n"/>
      <c r="N357" s="23" t="n"/>
      <c r="O357" s="23" t="n"/>
      <c r="P357" s="27">
        <f>IF($A357="","",IFERROR(INDEX('Settings'!$F$5:$F$21,MATCH($F357,'Settings'!$E$5:$E$21,0)),"Other"))</f>
        <v/>
      </c>
      <c r="Q357" s="44">
        <f>IF($A357="","",IF(COUNT($I357,$J357,$K357)&lt;3,"",IFERROR(AVERAGE($I357,$J357,$K357),"")))</f>
        <v/>
      </c>
      <c r="R357" s="44">
        <f>IF($A357="","",IF(COUNT($I357,$J357,$K357)&lt;3,"",IFERROR(MIN($I357,$J357,$K357),"")))</f>
        <v/>
      </c>
      <c r="S357" s="44">
        <f>IF($A357="","",IF(COUNT($I357,$J357,$K357)&lt;3,"",IFERROR(MAX($I357,$J357,$K357)-MIN($I357,$J357,$K357),"")))</f>
        <v/>
      </c>
      <c r="T357" s="44">
        <f>IF($A357="","",IFERROR(INDEX('Tire Inventory'!$I$5:$I$1004,MATCH($E357,'Tire Inventory'!$A$5:$A$1004,0)),""))</f>
        <v/>
      </c>
      <c r="U357" s="44">
        <f>IF($A357="","",IF(OR($L357="",$T357=""),"",IFERROR($L357-$T357,"")))</f>
        <v/>
      </c>
      <c r="V357" s="27">
        <f>IF($A357="","",IF($R357="","No Data",IF($R357&lt;='Settings'!$B$6,"Critical",IF($R357&lt;='Settings'!$B$5,"Low","OK"))))</f>
        <v/>
      </c>
      <c r="W357" s="27">
        <f>IF($A357="","",IF($S357="","No Data",IF($S357&gt;='Settings'!$B$7,"Uneven","OK")))</f>
        <v/>
      </c>
      <c r="X357" s="27">
        <f>IF($A357="","",IF(OR($L357="",$T357=""),"No Data",IF($L357&lt;$T357-'Settings'!$B$8,"Low",IF($L357&gt;$T357+'Settings'!$B$8,"High","OK"))))</f>
        <v/>
      </c>
      <c r="Y357" s="27">
        <f>IF(COUNTA($A357:$O357)=0,"",IF(OR($A357="",$B357="",$C357="",$D357="",$E357="",$F357="",$I357="",$J357="",$K357=""),"Missing Required Input",IF(COUNTIF($A$5:$A$1004,$A357)&gt;1,"Duplicate Inspection ID",IF(COUNTIF('Tire Inventory'!$A$5:$A$1004,$E357)=0,"Unknown Tire ID",IF(OR($I357&lt;0,$I357&gt;32,$J357&lt;0,$J357&gt;32,$K357&lt;0,$K357&gt;32),"Check Tread Reading",IF(OR($D357&lt;0,$D357&gt;2000000),"Check Odometer",IF(AND($L357&lt;&gt;"",OR($L357&lt;0,$L357&gt;150)),"Check PSI","OK"))))))</f>
        <v/>
      </c>
    </row>
    <row r="358">
      <c r="A358" s="23" t="n"/>
      <c r="B358" s="42" t="n"/>
      <c r="C358" s="23" t="n"/>
      <c r="D358" s="25" t="n"/>
      <c r="E358" s="23" t="n"/>
      <c r="F358" s="23" t="n"/>
      <c r="G358" s="23" t="n"/>
      <c r="H358" s="23" t="n"/>
      <c r="I358" s="43" t="n"/>
      <c r="J358" s="43" t="n"/>
      <c r="K358" s="43" t="n"/>
      <c r="L358" s="43" t="n"/>
      <c r="M358" s="23" t="n"/>
      <c r="N358" s="23" t="n"/>
      <c r="O358" s="23" t="n"/>
      <c r="P358" s="27">
        <f>IF($A358="","",IFERROR(INDEX('Settings'!$F$5:$F$21,MATCH($F358,'Settings'!$E$5:$E$21,0)),"Other"))</f>
        <v/>
      </c>
      <c r="Q358" s="44">
        <f>IF($A358="","",IF(COUNT($I358,$J358,$K358)&lt;3,"",IFERROR(AVERAGE($I358,$J358,$K358),"")))</f>
        <v/>
      </c>
      <c r="R358" s="44">
        <f>IF($A358="","",IF(COUNT($I358,$J358,$K358)&lt;3,"",IFERROR(MIN($I358,$J358,$K358),"")))</f>
        <v/>
      </c>
      <c r="S358" s="44">
        <f>IF($A358="","",IF(COUNT($I358,$J358,$K358)&lt;3,"",IFERROR(MAX($I358,$J358,$K358)-MIN($I358,$J358,$K358),"")))</f>
        <v/>
      </c>
      <c r="T358" s="44">
        <f>IF($A358="","",IFERROR(INDEX('Tire Inventory'!$I$5:$I$1004,MATCH($E358,'Tire Inventory'!$A$5:$A$1004,0)),""))</f>
        <v/>
      </c>
      <c r="U358" s="44">
        <f>IF($A358="","",IF(OR($L358="",$T358=""),"",IFERROR($L358-$T358,"")))</f>
        <v/>
      </c>
      <c r="V358" s="27">
        <f>IF($A358="","",IF($R358="","No Data",IF($R358&lt;='Settings'!$B$6,"Critical",IF($R358&lt;='Settings'!$B$5,"Low","OK"))))</f>
        <v/>
      </c>
      <c r="W358" s="27">
        <f>IF($A358="","",IF($S358="","No Data",IF($S358&gt;='Settings'!$B$7,"Uneven","OK")))</f>
        <v/>
      </c>
      <c r="X358" s="27">
        <f>IF($A358="","",IF(OR($L358="",$T358=""),"No Data",IF($L358&lt;$T358-'Settings'!$B$8,"Low",IF($L358&gt;$T358+'Settings'!$B$8,"High","OK"))))</f>
        <v/>
      </c>
      <c r="Y358" s="27">
        <f>IF(COUNTA($A358:$O358)=0,"",IF(OR($A358="",$B358="",$C358="",$D358="",$E358="",$F358="",$I358="",$J358="",$K358=""),"Missing Required Input",IF(COUNTIF($A$5:$A$1004,$A358)&gt;1,"Duplicate Inspection ID",IF(COUNTIF('Tire Inventory'!$A$5:$A$1004,$E358)=0,"Unknown Tire ID",IF(OR($I358&lt;0,$I358&gt;32,$J358&lt;0,$J358&gt;32,$K358&lt;0,$K358&gt;32),"Check Tread Reading",IF(OR($D358&lt;0,$D358&gt;2000000),"Check Odometer",IF(AND($L358&lt;&gt;"",OR($L358&lt;0,$L358&gt;150)),"Check PSI","OK"))))))</f>
        <v/>
      </c>
    </row>
    <row r="359">
      <c r="A359" s="23" t="n"/>
      <c r="B359" s="42" t="n"/>
      <c r="C359" s="23" t="n"/>
      <c r="D359" s="25" t="n"/>
      <c r="E359" s="23" t="n"/>
      <c r="F359" s="23" t="n"/>
      <c r="G359" s="23" t="n"/>
      <c r="H359" s="23" t="n"/>
      <c r="I359" s="43" t="n"/>
      <c r="J359" s="43" t="n"/>
      <c r="K359" s="43" t="n"/>
      <c r="L359" s="43" t="n"/>
      <c r="M359" s="23" t="n"/>
      <c r="N359" s="23" t="n"/>
      <c r="O359" s="23" t="n"/>
      <c r="P359" s="27">
        <f>IF($A359="","",IFERROR(INDEX('Settings'!$F$5:$F$21,MATCH($F359,'Settings'!$E$5:$E$21,0)),"Other"))</f>
        <v/>
      </c>
      <c r="Q359" s="44">
        <f>IF($A359="","",IF(COUNT($I359,$J359,$K359)&lt;3,"",IFERROR(AVERAGE($I359,$J359,$K359),"")))</f>
        <v/>
      </c>
      <c r="R359" s="44">
        <f>IF($A359="","",IF(COUNT($I359,$J359,$K359)&lt;3,"",IFERROR(MIN($I359,$J359,$K359),"")))</f>
        <v/>
      </c>
      <c r="S359" s="44">
        <f>IF($A359="","",IF(COUNT($I359,$J359,$K359)&lt;3,"",IFERROR(MAX($I359,$J359,$K359)-MIN($I359,$J359,$K359),"")))</f>
        <v/>
      </c>
      <c r="T359" s="44">
        <f>IF($A359="","",IFERROR(INDEX('Tire Inventory'!$I$5:$I$1004,MATCH($E359,'Tire Inventory'!$A$5:$A$1004,0)),""))</f>
        <v/>
      </c>
      <c r="U359" s="44">
        <f>IF($A359="","",IF(OR($L359="",$T359=""),"",IFERROR($L359-$T359,"")))</f>
        <v/>
      </c>
      <c r="V359" s="27">
        <f>IF($A359="","",IF($R359="","No Data",IF($R359&lt;='Settings'!$B$6,"Critical",IF($R359&lt;='Settings'!$B$5,"Low","OK"))))</f>
        <v/>
      </c>
      <c r="W359" s="27">
        <f>IF($A359="","",IF($S359="","No Data",IF($S359&gt;='Settings'!$B$7,"Uneven","OK")))</f>
        <v/>
      </c>
      <c r="X359" s="27">
        <f>IF($A359="","",IF(OR($L359="",$T359=""),"No Data",IF($L359&lt;$T359-'Settings'!$B$8,"Low",IF($L359&gt;$T359+'Settings'!$B$8,"High","OK"))))</f>
        <v/>
      </c>
      <c r="Y359" s="27">
        <f>IF(COUNTA($A359:$O359)=0,"",IF(OR($A359="",$B359="",$C359="",$D359="",$E359="",$F359="",$I359="",$J359="",$K359=""),"Missing Required Input",IF(COUNTIF($A$5:$A$1004,$A359)&gt;1,"Duplicate Inspection ID",IF(COUNTIF('Tire Inventory'!$A$5:$A$1004,$E359)=0,"Unknown Tire ID",IF(OR($I359&lt;0,$I359&gt;32,$J359&lt;0,$J359&gt;32,$K359&lt;0,$K359&gt;32),"Check Tread Reading",IF(OR($D359&lt;0,$D359&gt;2000000),"Check Odometer",IF(AND($L359&lt;&gt;"",OR($L359&lt;0,$L359&gt;150)),"Check PSI","OK"))))))</f>
        <v/>
      </c>
    </row>
    <row r="360">
      <c r="A360" s="23" t="n"/>
      <c r="B360" s="42" t="n"/>
      <c r="C360" s="23" t="n"/>
      <c r="D360" s="25" t="n"/>
      <c r="E360" s="23" t="n"/>
      <c r="F360" s="23" t="n"/>
      <c r="G360" s="23" t="n"/>
      <c r="H360" s="23" t="n"/>
      <c r="I360" s="43" t="n"/>
      <c r="J360" s="43" t="n"/>
      <c r="K360" s="43" t="n"/>
      <c r="L360" s="43" t="n"/>
      <c r="M360" s="23" t="n"/>
      <c r="N360" s="23" t="n"/>
      <c r="O360" s="23" t="n"/>
      <c r="P360" s="27">
        <f>IF($A360="","",IFERROR(INDEX('Settings'!$F$5:$F$21,MATCH($F360,'Settings'!$E$5:$E$21,0)),"Other"))</f>
        <v/>
      </c>
      <c r="Q360" s="44">
        <f>IF($A360="","",IF(COUNT($I360,$J360,$K360)&lt;3,"",IFERROR(AVERAGE($I360,$J360,$K360),"")))</f>
        <v/>
      </c>
      <c r="R360" s="44">
        <f>IF($A360="","",IF(COUNT($I360,$J360,$K360)&lt;3,"",IFERROR(MIN($I360,$J360,$K360),"")))</f>
        <v/>
      </c>
      <c r="S360" s="44">
        <f>IF($A360="","",IF(COUNT($I360,$J360,$K360)&lt;3,"",IFERROR(MAX($I360,$J360,$K360)-MIN($I360,$J360,$K360),"")))</f>
        <v/>
      </c>
      <c r="T360" s="44">
        <f>IF($A360="","",IFERROR(INDEX('Tire Inventory'!$I$5:$I$1004,MATCH($E360,'Tire Inventory'!$A$5:$A$1004,0)),""))</f>
        <v/>
      </c>
      <c r="U360" s="44">
        <f>IF($A360="","",IF(OR($L360="",$T360=""),"",IFERROR($L360-$T360,"")))</f>
        <v/>
      </c>
      <c r="V360" s="27">
        <f>IF($A360="","",IF($R360="","No Data",IF($R360&lt;='Settings'!$B$6,"Critical",IF($R360&lt;='Settings'!$B$5,"Low","OK"))))</f>
        <v/>
      </c>
      <c r="W360" s="27">
        <f>IF($A360="","",IF($S360="","No Data",IF($S360&gt;='Settings'!$B$7,"Uneven","OK")))</f>
        <v/>
      </c>
      <c r="X360" s="27">
        <f>IF($A360="","",IF(OR($L360="",$T360=""),"No Data",IF($L360&lt;$T360-'Settings'!$B$8,"Low",IF($L360&gt;$T360+'Settings'!$B$8,"High","OK"))))</f>
        <v/>
      </c>
      <c r="Y360" s="27">
        <f>IF(COUNTA($A360:$O360)=0,"",IF(OR($A360="",$B360="",$C360="",$D360="",$E360="",$F360="",$I360="",$J360="",$K360=""),"Missing Required Input",IF(COUNTIF($A$5:$A$1004,$A360)&gt;1,"Duplicate Inspection ID",IF(COUNTIF('Tire Inventory'!$A$5:$A$1004,$E360)=0,"Unknown Tire ID",IF(OR($I360&lt;0,$I360&gt;32,$J360&lt;0,$J360&gt;32,$K360&lt;0,$K360&gt;32),"Check Tread Reading",IF(OR($D360&lt;0,$D360&gt;2000000),"Check Odometer",IF(AND($L360&lt;&gt;"",OR($L360&lt;0,$L360&gt;150)),"Check PSI","OK"))))))</f>
        <v/>
      </c>
    </row>
    <row r="361">
      <c r="A361" s="23" t="n"/>
      <c r="B361" s="42" t="n"/>
      <c r="C361" s="23" t="n"/>
      <c r="D361" s="25" t="n"/>
      <c r="E361" s="23" t="n"/>
      <c r="F361" s="23" t="n"/>
      <c r="G361" s="23" t="n"/>
      <c r="H361" s="23" t="n"/>
      <c r="I361" s="43" t="n"/>
      <c r="J361" s="43" t="n"/>
      <c r="K361" s="43" t="n"/>
      <c r="L361" s="43" t="n"/>
      <c r="M361" s="23" t="n"/>
      <c r="N361" s="23" t="n"/>
      <c r="O361" s="23" t="n"/>
      <c r="P361" s="27">
        <f>IF($A361="","",IFERROR(INDEX('Settings'!$F$5:$F$21,MATCH($F361,'Settings'!$E$5:$E$21,0)),"Other"))</f>
        <v/>
      </c>
      <c r="Q361" s="44">
        <f>IF($A361="","",IF(COUNT($I361,$J361,$K361)&lt;3,"",IFERROR(AVERAGE($I361,$J361,$K361),"")))</f>
        <v/>
      </c>
      <c r="R361" s="44">
        <f>IF($A361="","",IF(COUNT($I361,$J361,$K361)&lt;3,"",IFERROR(MIN($I361,$J361,$K361),"")))</f>
        <v/>
      </c>
      <c r="S361" s="44">
        <f>IF($A361="","",IF(COUNT($I361,$J361,$K361)&lt;3,"",IFERROR(MAX($I361,$J361,$K361)-MIN($I361,$J361,$K361),"")))</f>
        <v/>
      </c>
      <c r="T361" s="44">
        <f>IF($A361="","",IFERROR(INDEX('Tire Inventory'!$I$5:$I$1004,MATCH($E361,'Tire Inventory'!$A$5:$A$1004,0)),""))</f>
        <v/>
      </c>
      <c r="U361" s="44">
        <f>IF($A361="","",IF(OR($L361="",$T361=""),"",IFERROR($L361-$T361,"")))</f>
        <v/>
      </c>
      <c r="V361" s="27">
        <f>IF($A361="","",IF($R361="","No Data",IF($R361&lt;='Settings'!$B$6,"Critical",IF($R361&lt;='Settings'!$B$5,"Low","OK"))))</f>
        <v/>
      </c>
      <c r="W361" s="27">
        <f>IF($A361="","",IF($S361="","No Data",IF($S361&gt;='Settings'!$B$7,"Uneven","OK")))</f>
        <v/>
      </c>
      <c r="X361" s="27">
        <f>IF($A361="","",IF(OR($L361="",$T361=""),"No Data",IF($L361&lt;$T361-'Settings'!$B$8,"Low",IF($L361&gt;$T361+'Settings'!$B$8,"High","OK"))))</f>
        <v/>
      </c>
      <c r="Y361" s="27">
        <f>IF(COUNTA($A361:$O361)=0,"",IF(OR($A361="",$B361="",$C361="",$D361="",$E361="",$F361="",$I361="",$J361="",$K361=""),"Missing Required Input",IF(COUNTIF($A$5:$A$1004,$A361)&gt;1,"Duplicate Inspection ID",IF(COUNTIF('Tire Inventory'!$A$5:$A$1004,$E361)=0,"Unknown Tire ID",IF(OR($I361&lt;0,$I361&gt;32,$J361&lt;0,$J361&gt;32,$K361&lt;0,$K361&gt;32),"Check Tread Reading",IF(OR($D361&lt;0,$D361&gt;2000000),"Check Odometer",IF(AND($L361&lt;&gt;"",OR($L361&lt;0,$L361&gt;150)),"Check PSI","OK"))))))</f>
        <v/>
      </c>
    </row>
    <row r="362">
      <c r="A362" s="23" t="n"/>
      <c r="B362" s="42" t="n"/>
      <c r="C362" s="23" t="n"/>
      <c r="D362" s="25" t="n"/>
      <c r="E362" s="23" t="n"/>
      <c r="F362" s="23" t="n"/>
      <c r="G362" s="23" t="n"/>
      <c r="H362" s="23" t="n"/>
      <c r="I362" s="43" t="n"/>
      <c r="J362" s="43" t="n"/>
      <c r="K362" s="43" t="n"/>
      <c r="L362" s="43" t="n"/>
      <c r="M362" s="23" t="n"/>
      <c r="N362" s="23" t="n"/>
      <c r="O362" s="23" t="n"/>
      <c r="P362" s="27">
        <f>IF($A362="","",IFERROR(INDEX('Settings'!$F$5:$F$21,MATCH($F362,'Settings'!$E$5:$E$21,0)),"Other"))</f>
        <v/>
      </c>
      <c r="Q362" s="44">
        <f>IF($A362="","",IF(COUNT($I362,$J362,$K362)&lt;3,"",IFERROR(AVERAGE($I362,$J362,$K362),"")))</f>
        <v/>
      </c>
      <c r="R362" s="44">
        <f>IF($A362="","",IF(COUNT($I362,$J362,$K362)&lt;3,"",IFERROR(MIN($I362,$J362,$K362),"")))</f>
        <v/>
      </c>
      <c r="S362" s="44">
        <f>IF($A362="","",IF(COUNT($I362,$J362,$K362)&lt;3,"",IFERROR(MAX($I362,$J362,$K362)-MIN($I362,$J362,$K362),"")))</f>
        <v/>
      </c>
      <c r="T362" s="44">
        <f>IF($A362="","",IFERROR(INDEX('Tire Inventory'!$I$5:$I$1004,MATCH($E362,'Tire Inventory'!$A$5:$A$1004,0)),""))</f>
        <v/>
      </c>
      <c r="U362" s="44">
        <f>IF($A362="","",IF(OR($L362="",$T362=""),"",IFERROR($L362-$T362,"")))</f>
        <v/>
      </c>
      <c r="V362" s="27">
        <f>IF($A362="","",IF($R362="","No Data",IF($R362&lt;='Settings'!$B$6,"Critical",IF($R362&lt;='Settings'!$B$5,"Low","OK"))))</f>
        <v/>
      </c>
      <c r="W362" s="27">
        <f>IF($A362="","",IF($S362="","No Data",IF($S362&gt;='Settings'!$B$7,"Uneven","OK")))</f>
        <v/>
      </c>
      <c r="X362" s="27">
        <f>IF($A362="","",IF(OR($L362="",$T362=""),"No Data",IF($L362&lt;$T362-'Settings'!$B$8,"Low",IF($L362&gt;$T362+'Settings'!$B$8,"High","OK"))))</f>
        <v/>
      </c>
      <c r="Y362" s="27">
        <f>IF(COUNTA($A362:$O362)=0,"",IF(OR($A362="",$B362="",$C362="",$D362="",$E362="",$F362="",$I362="",$J362="",$K362=""),"Missing Required Input",IF(COUNTIF($A$5:$A$1004,$A362)&gt;1,"Duplicate Inspection ID",IF(COUNTIF('Tire Inventory'!$A$5:$A$1004,$E362)=0,"Unknown Tire ID",IF(OR($I362&lt;0,$I362&gt;32,$J362&lt;0,$J362&gt;32,$K362&lt;0,$K362&gt;32),"Check Tread Reading",IF(OR($D362&lt;0,$D362&gt;2000000),"Check Odometer",IF(AND($L362&lt;&gt;"",OR($L362&lt;0,$L362&gt;150)),"Check PSI","OK"))))))</f>
        <v/>
      </c>
    </row>
    <row r="363">
      <c r="A363" s="23" t="n"/>
      <c r="B363" s="42" t="n"/>
      <c r="C363" s="23" t="n"/>
      <c r="D363" s="25" t="n"/>
      <c r="E363" s="23" t="n"/>
      <c r="F363" s="23" t="n"/>
      <c r="G363" s="23" t="n"/>
      <c r="H363" s="23" t="n"/>
      <c r="I363" s="43" t="n"/>
      <c r="J363" s="43" t="n"/>
      <c r="K363" s="43" t="n"/>
      <c r="L363" s="43" t="n"/>
      <c r="M363" s="23" t="n"/>
      <c r="N363" s="23" t="n"/>
      <c r="O363" s="23" t="n"/>
      <c r="P363" s="27">
        <f>IF($A363="","",IFERROR(INDEX('Settings'!$F$5:$F$21,MATCH($F363,'Settings'!$E$5:$E$21,0)),"Other"))</f>
        <v/>
      </c>
      <c r="Q363" s="44">
        <f>IF($A363="","",IF(COUNT($I363,$J363,$K363)&lt;3,"",IFERROR(AVERAGE($I363,$J363,$K363),"")))</f>
        <v/>
      </c>
      <c r="R363" s="44">
        <f>IF($A363="","",IF(COUNT($I363,$J363,$K363)&lt;3,"",IFERROR(MIN($I363,$J363,$K363),"")))</f>
        <v/>
      </c>
      <c r="S363" s="44">
        <f>IF($A363="","",IF(COUNT($I363,$J363,$K363)&lt;3,"",IFERROR(MAX($I363,$J363,$K363)-MIN($I363,$J363,$K363),"")))</f>
        <v/>
      </c>
      <c r="T363" s="44">
        <f>IF($A363="","",IFERROR(INDEX('Tire Inventory'!$I$5:$I$1004,MATCH($E363,'Tire Inventory'!$A$5:$A$1004,0)),""))</f>
        <v/>
      </c>
      <c r="U363" s="44">
        <f>IF($A363="","",IF(OR($L363="",$T363=""),"",IFERROR($L363-$T363,"")))</f>
        <v/>
      </c>
      <c r="V363" s="27">
        <f>IF($A363="","",IF($R363="","No Data",IF($R363&lt;='Settings'!$B$6,"Critical",IF($R363&lt;='Settings'!$B$5,"Low","OK"))))</f>
        <v/>
      </c>
      <c r="W363" s="27">
        <f>IF($A363="","",IF($S363="","No Data",IF($S363&gt;='Settings'!$B$7,"Uneven","OK")))</f>
        <v/>
      </c>
      <c r="X363" s="27">
        <f>IF($A363="","",IF(OR($L363="",$T363=""),"No Data",IF($L363&lt;$T363-'Settings'!$B$8,"Low",IF($L363&gt;$T363+'Settings'!$B$8,"High","OK"))))</f>
        <v/>
      </c>
      <c r="Y363" s="27">
        <f>IF(COUNTA($A363:$O363)=0,"",IF(OR($A363="",$B363="",$C363="",$D363="",$E363="",$F363="",$I363="",$J363="",$K363=""),"Missing Required Input",IF(COUNTIF($A$5:$A$1004,$A363)&gt;1,"Duplicate Inspection ID",IF(COUNTIF('Tire Inventory'!$A$5:$A$1004,$E363)=0,"Unknown Tire ID",IF(OR($I363&lt;0,$I363&gt;32,$J363&lt;0,$J363&gt;32,$K363&lt;0,$K363&gt;32),"Check Tread Reading",IF(OR($D363&lt;0,$D363&gt;2000000),"Check Odometer",IF(AND($L363&lt;&gt;"",OR($L363&lt;0,$L363&gt;150)),"Check PSI","OK"))))))</f>
        <v/>
      </c>
    </row>
    <row r="364">
      <c r="A364" s="23" t="n"/>
      <c r="B364" s="42" t="n"/>
      <c r="C364" s="23" t="n"/>
      <c r="D364" s="25" t="n"/>
      <c r="E364" s="23" t="n"/>
      <c r="F364" s="23" t="n"/>
      <c r="G364" s="23" t="n"/>
      <c r="H364" s="23" t="n"/>
      <c r="I364" s="43" t="n"/>
      <c r="J364" s="43" t="n"/>
      <c r="K364" s="43" t="n"/>
      <c r="L364" s="43" t="n"/>
      <c r="M364" s="23" t="n"/>
      <c r="N364" s="23" t="n"/>
      <c r="O364" s="23" t="n"/>
      <c r="P364" s="27">
        <f>IF($A364="","",IFERROR(INDEX('Settings'!$F$5:$F$21,MATCH($F364,'Settings'!$E$5:$E$21,0)),"Other"))</f>
        <v/>
      </c>
      <c r="Q364" s="44">
        <f>IF($A364="","",IF(COUNT($I364,$J364,$K364)&lt;3,"",IFERROR(AVERAGE($I364,$J364,$K364),"")))</f>
        <v/>
      </c>
      <c r="R364" s="44">
        <f>IF($A364="","",IF(COUNT($I364,$J364,$K364)&lt;3,"",IFERROR(MIN($I364,$J364,$K364),"")))</f>
        <v/>
      </c>
      <c r="S364" s="44">
        <f>IF($A364="","",IF(COUNT($I364,$J364,$K364)&lt;3,"",IFERROR(MAX($I364,$J364,$K364)-MIN($I364,$J364,$K364),"")))</f>
        <v/>
      </c>
      <c r="T364" s="44">
        <f>IF($A364="","",IFERROR(INDEX('Tire Inventory'!$I$5:$I$1004,MATCH($E364,'Tire Inventory'!$A$5:$A$1004,0)),""))</f>
        <v/>
      </c>
      <c r="U364" s="44">
        <f>IF($A364="","",IF(OR($L364="",$T364=""),"",IFERROR($L364-$T364,"")))</f>
        <v/>
      </c>
      <c r="V364" s="27">
        <f>IF($A364="","",IF($R364="","No Data",IF($R364&lt;='Settings'!$B$6,"Critical",IF($R364&lt;='Settings'!$B$5,"Low","OK"))))</f>
        <v/>
      </c>
      <c r="W364" s="27">
        <f>IF($A364="","",IF($S364="","No Data",IF($S364&gt;='Settings'!$B$7,"Uneven","OK")))</f>
        <v/>
      </c>
      <c r="X364" s="27">
        <f>IF($A364="","",IF(OR($L364="",$T364=""),"No Data",IF($L364&lt;$T364-'Settings'!$B$8,"Low",IF($L364&gt;$T364+'Settings'!$B$8,"High","OK"))))</f>
        <v/>
      </c>
      <c r="Y364" s="27">
        <f>IF(COUNTA($A364:$O364)=0,"",IF(OR($A364="",$B364="",$C364="",$D364="",$E364="",$F364="",$I364="",$J364="",$K364=""),"Missing Required Input",IF(COUNTIF($A$5:$A$1004,$A364)&gt;1,"Duplicate Inspection ID",IF(COUNTIF('Tire Inventory'!$A$5:$A$1004,$E364)=0,"Unknown Tire ID",IF(OR($I364&lt;0,$I364&gt;32,$J364&lt;0,$J364&gt;32,$K364&lt;0,$K364&gt;32),"Check Tread Reading",IF(OR($D364&lt;0,$D364&gt;2000000),"Check Odometer",IF(AND($L364&lt;&gt;"",OR($L364&lt;0,$L364&gt;150)),"Check PSI","OK"))))))</f>
        <v/>
      </c>
    </row>
    <row r="365">
      <c r="A365" s="23" t="n"/>
      <c r="B365" s="42" t="n"/>
      <c r="C365" s="23" t="n"/>
      <c r="D365" s="25" t="n"/>
      <c r="E365" s="23" t="n"/>
      <c r="F365" s="23" t="n"/>
      <c r="G365" s="23" t="n"/>
      <c r="H365" s="23" t="n"/>
      <c r="I365" s="43" t="n"/>
      <c r="J365" s="43" t="n"/>
      <c r="K365" s="43" t="n"/>
      <c r="L365" s="43" t="n"/>
      <c r="M365" s="23" t="n"/>
      <c r="N365" s="23" t="n"/>
      <c r="O365" s="23" t="n"/>
      <c r="P365" s="27">
        <f>IF($A365="","",IFERROR(INDEX('Settings'!$F$5:$F$21,MATCH($F365,'Settings'!$E$5:$E$21,0)),"Other"))</f>
        <v/>
      </c>
      <c r="Q365" s="44">
        <f>IF($A365="","",IF(COUNT($I365,$J365,$K365)&lt;3,"",IFERROR(AVERAGE($I365,$J365,$K365),"")))</f>
        <v/>
      </c>
      <c r="R365" s="44">
        <f>IF($A365="","",IF(COUNT($I365,$J365,$K365)&lt;3,"",IFERROR(MIN($I365,$J365,$K365),"")))</f>
        <v/>
      </c>
      <c r="S365" s="44">
        <f>IF($A365="","",IF(COUNT($I365,$J365,$K365)&lt;3,"",IFERROR(MAX($I365,$J365,$K365)-MIN($I365,$J365,$K365),"")))</f>
        <v/>
      </c>
      <c r="T365" s="44">
        <f>IF($A365="","",IFERROR(INDEX('Tire Inventory'!$I$5:$I$1004,MATCH($E365,'Tire Inventory'!$A$5:$A$1004,0)),""))</f>
        <v/>
      </c>
      <c r="U365" s="44">
        <f>IF($A365="","",IF(OR($L365="",$T365=""),"",IFERROR($L365-$T365,"")))</f>
        <v/>
      </c>
      <c r="V365" s="27">
        <f>IF($A365="","",IF($R365="","No Data",IF($R365&lt;='Settings'!$B$6,"Critical",IF($R365&lt;='Settings'!$B$5,"Low","OK"))))</f>
        <v/>
      </c>
      <c r="W365" s="27">
        <f>IF($A365="","",IF($S365="","No Data",IF($S365&gt;='Settings'!$B$7,"Uneven","OK")))</f>
        <v/>
      </c>
      <c r="X365" s="27">
        <f>IF($A365="","",IF(OR($L365="",$T365=""),"No Data",IF($L365&lt;$T365-'Settings'!$B$8,"Low",IF($L365&gt;$T365+'Settings'!$B$8,"High","OK"))))</f>
        <v/>
      </c>
      <c r="Y365" s="27">
        <f>IF(COUNTA($A365:$O365)=0,"",IF(OR($A365="",$B365="",$C365="",$D365="",$E365="",$F365="",$I365="",$J365="",$K365=""),"Missing Required Input",IF(COUNTIF($A$5:$A$1004,$A365)&gt;1,"Duplicate Inspection ID",IF(COUNTIF('Tire Inventory'!$A$5:$A$1004,$E365)=0,"Unknown Tire ID",IF(OR($I365&lt;0,$I365&gt;32,$J365&lt;0,$J365&gt;32,$K365&lt;0,$K365&gt;32),"Check Tread Reading",IF(OR($D365&lt;0,$D365&gt;2000000),"Check Odometer",IF(AND($L365&lt;&gt;"",OR($L365&lt;0,$L365&gt;150)),"Check PSI","OK"))))))</f>
        <v/>
      </c>
    </row>
    <row r="366">
      <c r="A366" s="23" t="n"/>
      <c r="B366" s="42" t="n"/>
      <c r="C366" s="23" t="n"/>
      <c r="D366" s="25" t="n"/>
      <c r="E366" s="23" t="n"/>
      <c r="F366" s="23" t="n"/>
      <c r="G366" s="23" t="n"/>
      <c r="H366" s="23" t="n"/>
      <c r="I366" s="43" t="n"/>
      <c r="J366" s="43" t="n"/>
      <c r="K366" s="43" t="n"/>
      <c r="L366" s="43" t="n"/>
      <c r="M366" s="23" t="n"/>
      <c r="N366" s="23" t="n"/>
      <c r="O366" s="23" t="n"/>
      <c r="P366" s="27">
        <f>IF($A366="","",IFERROR(INDEX('Settings'!$F$5:$F$21,MATCH($F366,'Settings'!$E$5:$E$21,0)),"Other"))</f>
        <v/>
      </c>
      <c r="Q366" s="44">
        <f>IF($A366="","",IF(COUNT($I366,$J366,$K366)&lt;3,"",IFERROR(AVERAGE($I366,$J366,$K366),"")))</f>
        <v/>
      </c>
      <c r="R366" s="44">
        <f>IF($A366="","",IF(COUNT($I366,$J366,$K366)&lt;3,"",IFERROR(MIN($I366,$J366,$K366),"")))</f>
        <v/>
      </c>
      <c r="S366" s="44">
        <f>IF($A366="","",IF(COUNT($I366,$J366,$K366)&lt;3,"",IFERROR(MAX($I366,$J366,$K366)-MIN($I366,$J366,$K366),"")))</f>
        <v/>
      </c>
      <c r="T366" s="44">
        <f>IF($A366="","",IFERROR(INDEX('Tire Inventory'!$I$5:$I$1004,MATCH($E366,'Tire Inventory'!$A$5:$A$1004,0)),""))</f>
        <v/>
      </c>
      <c r="U366" s="44">
        <f>IF($A366="","",IF(OR($L366="",$T366=""),"",IFERROR($L366-$T366,"")))</f>
        <v/>
      </c>
      <c r="V366" s="27">
        <f>IF($A366="","",IF($R366="","No Data",IF($R366&lt;='Settings'!$B$6,"Critical",IF($R366&lt;='Settings'!$B$5,"Low","OK"))))</f>
        <v/>
      </c>
      <c r="W366" s="27">
        <f>IF($A366="","",IF($S366="","No Data",IF($S366&gt;='Settings'!$B$7,"Uneven","OK")))</f>
        <v/>
      </c>
      <c r="X366" s="27">
        <f>IF($A366="","",IF(OR($L366="",$T366=""),"No Data",IF($L366&lt;$T366-'Settings'!$B$8,"Low",IF($L366&gt;$T366+'Settings'!$B$8,"High","OK"))))</f>
        <v/>
      </c>
      <c r="Y366" s="27">
        <f>IF(COUNTA($A366:$O366)=0,"",IF(OR($A366="",$B366="",$C366="",$D366="",$E366="",$F366="",$I366="",$J366="",$K366=""),"Missing Required Input",IF(COUNTIF($A$5:$A$1004,$A366)&gt;1,"Duplicate Inspection ID",IF(COUNTIF('Tire Inventory'!$A$5:$A$1004,$E366)=0,"Unknown Tire ID",IF(OR($I366&lt;0,$I366&gt;32,$J366&lt;0,$J366&gt;32,$K366&lt;0,$K366&gt;32),"Check Tread Reading",IF(OR($D366&lt;0,$D366&gt;2000000),"Check Odometer",IF(AND($L366&lt;&gt;"",OR($L366&lt;0,$L366&gt;150)),"Check PSI","OK"))))))</f>
        <v/>
      </c>
    </row>
    <row r="367">
      <c r="A367" s="23" t="n"/>
      <c r="B367" s="42" t="n"/>
      <c r="C367" s="23" t="n"/>
      <c r="D367" s="25" t="n"/>
      <c r="E367" s="23" t="n"/>
      <c r="F367" s="23" t="n"/>
      <c r="G367" s="23" t="n"/>
      <c r="H367" s="23" t="n"/>
      <c r="I367" s="43" t="n"/>
      <c r="J367" s="43" t="n"/>
      <c r="K367" s="43" t="n"/>
      <c r="L367" s="43" t="n"/>
      <c r="M367" s="23" t="n"/>
      <c r="N367" s="23" t="n"/>
      <c r="O367" s="23" t="n"/>
      <c r="P367" s="27">
        <f>IF($A367="","",IFERROR(INDEX('Settings'!$F$5:$F$21,MATCH($F367,'Settings'!$E$5:$E$21,0)),"Other"))</f>
        <v/>
      </c>
      <c r="Q367" s="44">
        <f>IF($A367="","",IF(COUNT($I367,$J367,$K367)&lt;3,"",IFERROR(AVERAGE($I367,$J367,$K367),"")))</f>
        <v/>
      </c>
      <c r="R367" s="44">
        <f>IF($A367="","",IF(COUNT($I367,$J367,$K367)&lt;3,"",IFERROR(MIN($I367,$J367,$K367),"")))</f>
        <v/>
      </c>
      <c r="S367" s="44">
        <f>IF($A367="","",IF(COUNT($I367,$J367,$K367)&lt;3,"",IFERROR(MAX($I367,$J367,$K367)-MIN($I367,$J367,$K367),"")))</f>
        <v/>
      </c>
      <c r="T367" s="44">
        <f>IF($A367="","",IFERROR(INDEX('Tire Inventory'!$I$5:$I$1004,MATCH($E367,'Tire Inventory'!$A$5:$A$1004,0)),""))</f>
        <v/>
      </c>
      <c r="U367" s="44">
        <f>IF($A367="","",IF(OR($L367="",$T367=""),"",IFERROR($L367-$T367,"")))</f>
        <v/>
      </c>
      <c r="V367" s="27">
        <f>IF($A367="","",IF($R367="","No Data",IF($R367&lt;='Settings'!$B$6,"Critical",IF($R367&lt;='Settings'!$B$5,"Low","OK"))))</f>
        <v/>
      </c>
      <c r="W367" s="27">
        <f>IF($A367="","",IF($S367="","No Data",IF($S367&gt;='Settings'!$B$7,"Uneven","OK")))</f>
        <v/>
      </c>
      <c r="X367" s="27">
        <f>IF($A367="","",IF(OR($L367="",$T367=""),"No Data",IF($L367&lt;$T367-'Settings'!$B$8,"Low",IF($L367&gt;$T367+'Settings'!$B$8,"High","OK"))))</f>
        <v/>
      </c>
      <c r="Y367" s="27">
        <f>IF(COUNTA($A367:$O367)=0,"",IF(OR($A367="",$B367="",$C367="",$D367="",$E367="",$F367="",$I367="",$J367="",$K367=""),"Missing Required Input",IF(COUNTIF($A$5:$A$1004,$A367)&gt;1,"Duplicate Inspection ID",IF(COUNTIF('Tire Inventory'!$A$5:$A$1004,$E367)=0,"Unknown Tire ID",IF(OR($I367&lt;0,$I367&gt;32,$J367&lt;0,$J367&gt;32,$K367&lt;0,$K367&gt;32),"Check Tread Reading",IF(OR($D367&lt;0,$D367&gt;2000000),"Check Odometer",IF(AND($L367&lt;&gt;"",OR($L367&lt;0,$L367&gt;150)),"Check PSI","OK"))))))</f>
        <v/>
      </c>
    </row>
    <row r="368">
      <c r="A368" s="23" t="n"/>
      <c r="B368" s="42" t="n"/>
      <c r="C368" s="23" t="n"/>
      <c r="D368" s="25" t="n"/>
      <c r="E368" s="23" t="n"/>
      <c r="F368" s="23" t="n"/>
      <c r="G368" s="23" t="n"/>
      <c r="H368" s="23" t="n"/>
      <c r="I368" s="43" t="n"/>
      <c r="J368" s="43" t="n"/>
      <c r="K368" s="43" t="n"/>
      <c r="L368" s="43" t="n"/>
      <c r="M368" s="23" t="n"/>
      <c r="N368" s="23" t="n"/>
      <c r="O368" s="23" t="n"/>
      <c r="P368" s="27">
        <f>IF($A368="","",IFERROR(INDEX('Settings'!$F$5:$F$21,MATCH($F368,'Settings'!$E$5:$E$21,0)),"Other"))</f>
        <v/>
      </c>
      <c r="Q368" s="44">
        <f>IF($A368="","",IF(COUNT($I368,$J368,$K368)&lt;3,"",IFERROR(AVERAGE($I368,$J368,$K368),"")))</f>
        <v/>
      </c>
      <c r="R368" s="44">
        <f>IF($A368="","",IF(COUNT($I368,$J368,$K368)&lt;3,"",IFERROR(MIN($I368,$J368,$K368),"")))</f>
        <v/>
      </c>
      <c r="S368" s="44">
        <f>IF($A368="","",IF(COUNT($I368,$J368,$K368)&lt;3,"",IFERROR(MAX($I368,$J368,$K368)-MIN($I368,$J368,$K368),"")))</f>
        <v/>
      </c>
      <c r="T368" s="44">
        <f>IF($A368="","",IFERROR(INDEX('Tire Inventory'!$I$5:$I$1004,MATCH($E368,'Tire Inventory'!$A$5:$A$1004,0)),""))</f>
        <v/>
      </c>
      <c r="U368" s="44">
        <f>IF($A368="","",IF(OR($L368="",$T368=""),"",IFERROR($L368-$T368,"")))</f>
        <v/>
      </c>
      <c r="V368" s="27">
        <f>IF($A368="","",IF($R368="","No Data",IF($R368&lt;='Settings'!$B$6,"Critical",IF($R368&lt;='Settings'!$B$5,"Low","OK"))))</f>
        <v/>
      </c>
      <c r="W368" s="27">
        <f>IF($A368="","",IF($S368="","No Data",IF($S368&gt;='Settings'!$B$7,"Uneven","OK")))</f>
        <v/>
      </c>
      <c r="X368" s="27">
        <f>IF($A368="","",IF(OR($L368="",$T368=""),"No Data",IF($L368&lt;$T368-'Settings'!$B$8,"Low",IF($L368&gt;$T368+'Settings'!$B$8,"High","OK"))))</f>
        <v/>
      </c>
      <c r="Y368" s="27">
        <f>IF(COUNTA($A368:$O368)=0,"",IF(OR($A368="",$B368="",$C368="",$D368="",$E368="",$F368="",$I368="",$J368="",$K368=""),"Missing Required Input",IF(COUNTIF($A$5:$A$1004,$A368)&gt;1,"Duplicate Inspection ID",IF(COUNTIF('Tire Inventory'!$A$5:$A$1004,$E368)=0,"Unknown Tire ID",IF(OR($I368&lt;0,$I368&gt;32,$J368&lt;0,$J368&gt;32,$K368&lt;0,$K368&gt;32),"Check Tread Reading",IF(OR($D368&lt;0,$D368&gt;2000000),"Check Odometer",IF(AND($L368&lt;&gt;"",OR($L368&lt;0,$L368&gt;150)),"Check PSI","OK"))))))</f>
        <v/>
      </c>
    </row>
    <row r="369">
      <c r="A369" s="23" t="n"/>
      <c r="B369" s="42" t="n"/>
      <c r="C369" s="23" t="n"/>
      <c r="D369" s="25" t="n"/>
      <c r="E369" s="23" t="n"/>
      <c r="F369" s="23" t="n"/>
      <c r="G369" s="23" t="n"/>
      <c r="H369" s="23" t="n"/>
      <c r="I369" s="43" t="n"/>
      <c r="J369" s="43" t="n"/>
      <c r="K369" s="43" t="n"/>
      <c r="L369" s="43" t="n"/>
      <c r="M369" s="23" t="n"/>
      <c r="N369" s="23" t="n"/>
      <c r="O369" s="23" t="n"/>
      <c r="P369" s="27">
        <f>IF($A369="","",IFERROR(INDEX('Settings'!$F$5:$F$21,MATCH($F369,'Settings'!$E$5:$E$21,0)),"Other"))</f>
        <v/>
      </c>
      <c r="Q369" s="44">
        <f>IF($A369="","",IF(COUNT($I369,$J369,$K369)&lt;3,"",IFERROR(AVERAGE($I369,$J369,$K369),"")))</f>
        <v/>
      </c>
      <c r="R369" s="44">
        <f>IF($A369="","",IF(COUNT($I369,$J369,$K369)&lt;3,"",IFERROR(MIN($I369,$J369,$K369),"")))</f>
        <v/>
      </c>
      <c r="S369" s="44">
        <f>IF($A369="","",IF(COUNT($I369,$J369,$K369)&lt;3,"",IFERROR(MAX($I369,$J369,$K369)-MIN($I369,$J369,$K369),"")))</f>
        <v/>
      </c>
      <c r="T369" s="44">
        <f>IF($A369="","",IFERROR(INDEX('Tire Inventory'!$I$5:$I$1004,MATCH($E369,'Tire Inventory'!$A$5:$A$1004,0)),""))</f>
        <v/>
      </c>
      <c r="U369" s="44">
        <f>IF($A369="","",IF(OR($L369="",$T369=""),"",IFERROR($L369-$T369,"")))</f>
        <v/>
      </c>
      <c r="V369" s="27">
        <f>IF($A369="","",IF($R369="","No Data",IF($R369&lt;='Settings'!$B$6,"Critical",IF($R369&lt;='Settings'!$B$5,"Low","OK"))))</f>
        <v/>
      </c>
      <c r="W369" s="27">
        <f>IF($A369="","",IF($S369="","No Data",IF($S369&gt;='Settings'!$B$7,"Uneven","OK")))</f>
        <v/>
      </c>
      <c r="X369" s="27">
        <f>IF($A369="","",IF(OR($L369="",$T369=""),"No Data",IF($L369&lt;$T369-'Settings'!$B$8,"Low",IF($L369&gt;$T369+'Settings'!$B$8,"High","OK"))))</f>
        <v/>
      </c>
      <c r="Y369" s="27">
        <f>IF(COUNTA($A369:$O369)=0,"",IF(OR($A369="",$B369="",$C369="",$D369="",$E369="",$F369="",$I369="",$J369="",$K369=""),"Missing Required Input",IF(COUNTIF($A$5:$A$1004,$A369)&gt;1,"Duplicate Inspection ID",IF(COUNTIF('Tire Inventory'!$A$5:$A$1004,$E369)=0,"Unknown Tire ID",IF(OR($I369&lt;0,$I369&gt;32,$J369&lt;0,$J369&gt;32,$K369&lt;0,$K369&gt;32),"Check Tread Reading",IF(OR($D369&lt;0,$D369&gt;2000000),"Check Odometer",IF(AND($L369&lt;&gt;"",OR($L369&lt;0,$L369&gt;150)),"Check PSI","OK"))))))</f>
        <v/>
      </c>
    </row>
    <row r="370">
      <c r="A370" s="23" t="n"/>
      <c r="B370" s="42" t="n"/>
      <c r="C370" s="23" t="n"/>
      <c r="D370" s="25" t="n"/>
      <c r="E370" s="23" t="n"/>
      <c r="F370" s="23" t="n"/>
      <c r="G370" s="23" t="n"/>
      <c r="H370" s="23" t="n"/>
      <c r="I370" s="43" t="n"/>
      <c r="J370" s="43" t="n"/>
      <c r="K370" s="43" t="n"/>
      <c r="L370" s="43" t="n"/>
      <c r="M370" s="23" t="n"/>
      <c r="N370" s="23" t="n"/>
      <c r="O370" s="23" t="n"/>
      <c r="P370" s="27">
        <f>IF($A370="","",IFERROR(INDEX('Settings'!$F$5:$F$21,MATCH($F370,'Settings'!$E$5:$E$21,0)),"Other"))</f>
        <v/>
      </c>
      <c r="Q370" s="44">
        <f>IF($A370="","",IF(COUNT($I370,$J370,$K370)&lt;3,"",IFERROR(AVERAGE($I370,$J370,$K370),"")))</f>
        <v/>
      </c>
      <c r="R370" s="44">
        <f>IF($A370="","",IF(COUNT($I370,$J370,$K370)&lt;3,"",IFERROR(MIN($I370,$J370,$K370),"")))</f>
        <v/>
      </c>
      <c r="S370" s="44">
        <f>IF($A370="","",IF(COUNT($I370,$J370,$K370)&lt;3,"",IFERROR(MAX($I370,$J370,$K370)-MIN($I370,$J370,$K370),"")))</f>
        <v/>
      </c>
      <c r="T370" s="44">
        <f>IF($A370="","",IFERROR(INDEX('Tire Inventory'!$I$5:$I$1004,MATCH($E370,'Tire Inventory'!$A$5:$A$1004,0)),""))</f>
        <v/>
      </c>
      <c r="U370" s="44">
        <f>IF($A370="","",IF(OR($L370="",$T370=""),"",IFERROR($L370-$T370,"")))</f>
        <v/>
      </c>
      <c r="V370" s="27">
        <f>IF($A370="","",IF($R370="","No Data",IF($R370&lt;='Settings'!$B$6,"Critical",IF($R370&lt;='Settings'!$B$5,"Low","OK"))))</f>
        <v/>
      </c>
      <c r="W370" s="27">
        <f>IF($A370="","",IF($S370="","No Data",IF($S370&gt;='Settings'!$B$7,"Uneven","OK")))</f>
        <v/>
      </c>
      <c r="X370" s="27">
        <f>IF($A370="","",IF(OR($L370="",$T370=""),"No Data",IF($L370&lt;$T370-'Settings'!$B$8,"Low",IF($L370&gt;$T370+'Settings'!$B$8,"High","OK"))))</f>
        <v/>
      </c>
      <c r="Y370" s="27">
        <f>IF(COUNTA($A370:$O370)=0,"",IF(OR($A370="",$B370="",$C370="",$D370="",$E370="",$F370="",$I370="",$J370="",$K370=""),"Missing Required Input",IF(COUNTIF($A$5:$A$1004,$A370)&gt;1,"Duplicate Inspection ID",IF(COUNTIF('Tire Inventory'!$A$5:$A$1004,$E370)=0,"Unknown Tire ID",IF(OR($I370&lt;0,$I370&gt;32,$J370&lt;0,$J370&gt;32,$K370&lt;0,$K370&gt;32),"Check Tread Reading",IF(OR($D370&lt;0,$D370&gt;2000000),"Check Odometer",IF(AND($L370&lt;&gt;"",OR($L370&lt;0,$L370&gt;150)),"Check PSI","OK"))))))</f>
        <v/>
      </c>
    </row>
    <row r="371">
      <c r="A371" s="23" t="n"/>
      <c r="B371" s="42" t="n"/>
      <c r="C371" s="23" t="n"/>
      <c r="D371" s="25" t="n"/>
      <c r="E371" s="23" t="n"/>
      <c r="F371" s="23" t="n"/>
      <c r="G371" s="23" t="n"/>
      <c r="H371" s="23" t="n"/>
      <c r="I371" s="43" t="n"/>
      <c r="J371" s="43" t="n"/>
      <c r="K371" s="43" t="n"/>
      <c r="L371" s="43" t="n"/>
      <c r="M371" s="23" t="n"/>
      <c r="N371" s="23" t="n"/>
      <c r="O371" s="23" t="n"/>
      <c r="P371" s="27">
        <f>IF($A371="","",IFERROR(INDEX('Settings'!$F$5:$F$21,MATCH($F371,'Settings'!$E$5:$E$21,0)),"Other"))</f>
        <v/>
      </c>
      <c r="Q371" s="44">
        <f>IF($A371="","",IF(COUNT($I371,$J371,$K371)&lt;3,"",IFERROR(AVERAGE($I371,$J371,$K371),"")))</f>
        <v/>
      </c>
      <c r="R371" s="44">
        <f>IF($A371="","",IF(COUNT($I371,$J371,$K371)&lt;3,"",IFERROR(MIN($I371,$J371,$K371),"")))</f>
        <v/>
      </c>
      <c r="S371" s="44">
        <f>IF($A371="","",IF(COUNT($I371,$J371,$K371)&lt;3,"",IFERROR(MAX($I371,$J371,$K371)-MIN($I371,$J371,$K371),"")))</f>
        <v/>
      </c>
      <c r="T371" s="44">
        <f>IF($A371="","",IFERROR(INDEX('Tire Inventory'!$I$5:$I$1004,MATCH($E371,'Tire Inventory'!$A$5:$A$1004,0)),""))</f>
        <v/>
      </c>
      <c r="U371" s="44">
        <f>IF($A371="","",IF(OR($L371="",$T371=""),"",IFERROR($L371-$T371,"")))</f>
        <v/>
      </c>
      <c r="V371" s="27">
        <f>IF($A371="","",IF($R371="","No Data",IF($R371&lt;='Settings'!$B$6,"Critical",IF($R371&lt;='Settings'!$B$5,"Low","OK"))))</f>
        <v/>
      </c>
      <c r="W371" s="27">
        <f>IF($A371="","",IF($S371="","No Data",IF($S371&gt;='Settings'!$B$7,"Uneven","OK")))</f>
        <v/>
      </c>
      <c r="X371" s="27">
        <f>IF($A371="","",IF(OR($L371="",$T371=""),"No Data",IF($L371&lt;$T371-'Settings'!$B$8,"Low",IF($L371&gt;$T371+'Settings'!$B$8,"High","OK"))))</f>
        <v/>
      </c>
      <c r="Y371" s="27">
        <f>IF(COUNTA($A371:$O371)=0,"",IF(OR($A371="",$B371="",$C371="",$D371="",$E371="",$F371="",$I371="",$J371="",$K371=""),"Missing Required Input",IF(COUNTIF($A$5:$A$1004,$A371)&gt;1,"Duplicate Inspection ID",IF(COUNTIF('Tire Inventory'!$A$5:$A$1004,$E371)=0,"Unknown Tire ID",IF(OR($I371&lt;0,$I371&gt;32,$J371&lt;0,$J371&gt;32,$K371&lt;0,$K371&gt;32),"Check Tread Reading",IF(OR($D371&lt;0,$D371&gt;2000000),"Check Odometer",IF(AND($L371&lt;&gt;"",OR($L371&lt;0,$L371&gt;150)),"Check PSI","OK"))))))</f>
        <v/>
      </c>
    </row>
    <row r="372">
      <c r="A372" s="23" t="n"/>
      <c r="B372" s="42" t="n"/>
      <c r="C372" s="23" t="n"/>
      <c r="D372" s="25" t="n"/>
      <c r="E372" s="23" t="n"/>
      <c r="F372" s="23" t="n"/>
      <c r="G372" s="23" t="n"/>
      <c r="H372" s="23" t="n"/>
      <c r="I372" s="43" t="n"/>
      <c r="J372" s="43" t="n"/>
      <c r="K372" s="43" t="n"/>
      <c r="L372" s="43" t="n"/>
      <c r="M372" s="23" t="n"/>
      <c r="N372" s="23" t="n"/>
      <c r="O372" s="23" t="n"/>
      <c r="P372" s="27">
        <f>IF($A372="","",IFERROR(INDEX('Settings'!$F$5:$F$21,MATCH($F372,'Settings'!$E$5:$E$21,0)),"Other"))</f>
        <v/>
      </c>
      <c r="Q372" s="44">
        <f>IF($A372="","",IF(COUNT($I372,$J372,$K372)&lt;3,"",IFERROR(AVERAGE($I372,$J372,$K372),"")))</f>
        <v/>
      </c>
      <c r="R372" s="44">
        <f>IF($A372="","",IF(COUNT($I372,$J372,$K372)&lt;3,"",IFERROR(MIN($I372,$J372,$K372),"")))</f>
        <v/>
      </c>
      <c r="S372" s="44">
        <f>IF($A372="","",IF(COUNT($I372,$J372,$K372)&lt;3,"",IFERROR(MAX($I372,$J372,$K372)-MIN($I372,$J372,$K372),"")))</f>
        <v/>
      </c>
      <c r="T372" s="44">
        <f>IF($A372="","",IFERROR(INDEX('Tire Inventory'!$I$5:$I$1004,MATCH($E372,'Tire Inventory'!$A$5:$A$1004,0)),""))</f>
        <v/>
      </c>
      <c r="U372" s="44">
        <f>IF($A372="","",IF(OR($L372="",$T372=""),"",IFERROR($L372-$T372,"")))</f>
        <v/>
      </c>
      <c r="V372" s="27">
        <f>IF($A372="","",IF($R372="","No Data",IF($R372&lt;='Settings'!$B$6,"Critical",IF($R372&lt;='Settings'!$B$5,"Low","OK"))))</f>
        <v/>
      </c>
      <c r="W372" s="27">
        <f>IF($A372="","",IF($S372="","No Data",IF($S372&gt;='Settings'!$B$7,"Uneven","OK")))</f>
        <v/>
      </c>
      <c r="X372" s="27">
        <f>IF($A372="","",IF(OR($L372="",$T372=""),"No Data",IF($L372&lt;$T372-'Settings'!$B$8,"Low",IF($L372&gt;$T372+'Settings'!$B$8,"High","OK"))))</f>
        <v/>
      </c>
      <c r="Y372" s="27">
        <f>IF(COUNTA($A372:$O372)=0,"",IF(OR($A372="",$B372="",$C372="",$D372="",$E372="",$F372="",$I372="",$J372="",$K372=""),"Missing Required Input",IF(COUNTIF($A$5:$A$1004,$A372)&gt;1,"Duplicate Inspection ID",IF(COUNTIF('Tire Inventory'!$A$5:$A$1004,$E372)=0,"Unknown Tire ID",IF(OR($I372&lt;0,$I372&gt;32,$J372&lt;0,$J372&gt;32,$K372&lt;0,$K372&gt;32),"Check Tread Reading",IF(OR($D372&lt;0,$D372&gt;2000000),"Check Odometer",IF(AND($L372&lt;&gt;"",OR($L372&lt;0,$L372&gt;150)),"Check PSI","OK"))))))</f>
        <v/>
      </c>
    </row>
    <row r="373">
      <c r="A373" s="23" t="n"/>
      <c r="B373" s="42" t="n"/>
      <c r="C373" s="23" t="n"/>
      <c r="D373" s="25" t="n"/>
      <c r="E373" s="23" t="n"/>
      <c r="F373" s="23" t="n"/>
      <c r="G373" s="23" t="n"/>
      <c r="H373" s="23" t="n"/>
      <c r="I373" s="43" t="n"/>
      <c r="J373" s="43" t="n"/>
      <c r="K373" s="43" t="n"/>
      <c r="L373" s="43" t="n"/>
      <c r="M373" s="23" t="n"/>
      <c r="N373" s="23" t="n"/>
      <c r="O373" s="23" t="n"/>
      <c r="P373" s="27">
        <f>IF($A373="","",IFERROR(INDEX('Settings'!$F$5:$F$21,MATCH($F373,'Settings'!$E$5:$E$21,0)),"Other"))</f>
        <v/>
      </c>
      <c r="Q373" s="44">
        <f>IF($A373="","",IF(COUNT($I373,$J373,$K373)&lt;3,"",IFERROR(AVERAGE($I373,$J373,$K373),"")))</f>
        <v/>
      </c>
      <c r="R373" s="44">
        <f>IF($A373="","",IF(COUNT($I373,$J373,$K373)&lt;3,"",IFERROR(MIN($I373,$J373,$K373),"")))</f>
        <v/>
      </c>
      <c r="S373" s="44">
        <f>IF($A373="","",IF(COUNT($I373,$J373,$K373)&lt;3,"",IFERROR(MAX($I373,$J373,$K373)-MIN($I373,$J373,$K373),"")))</f>
        <v/>
      </c>
      <c r="T373" s="44">
        <f>IF($A373="","",IFERROR(INDEX('Tire Inventory'!$I$5:$I$1004,MATCH($E373,'Tire Inventory'!$A$5:$A$1004,0)),""))</f>
        <v/>
      </c>
      <c r="U373" s="44">
        <f>IF($A373="","",IF(OR($L373="",$T373=""),"",IFERROR($L373-$T373,"")))</f>
        <v/>
      </c>
      <c r="V373" s="27">
        <f>IF($A373="","",IF($R373="","No Data",IF($R373&lt;='Settings'!$B$6,"Critical",IF($R373&lt;='Settings'!$B$5,"Low","OK"))))</f>
        <v/>
      </c>
      <c r="W373" s="27">
        <f>IF($A373="","",IF($S373="","No Data",IF($S373&gt;='Settings'!$B$7,"Uneven","OK")))</f>
        <v/>
      </c>
      <c r="X373" s="27">
        <f>IF($A373="","",IF(OR($L373="",$T373=""),"No Data",IF($L373&lt;$T373-'Settings'!$B$8,"Low",IF($L373&gt;$T373+'Settings'!$B$8,"High","OK"))))</f>
        <v/>
      </c>
      <c r="Y373" s="27">
        <f>IF(COUNTA($A373:$O373)=0,"",IF(OR($A373="",$B373="",$C373="",$D373="",$E373="",$F373="",$I373="",$J373="",$K373=""),"Missing Required Input",IF(COUNTIF($A$5:$A$1004,$A373)&gt;1,"Duplicate Inspection ID",IF(COUNTIF('Tire Inventory'!$A$5:$A$1004,$E373)=0,"Unknown Tire ID",IF(OR($I373&lt;0,$I373&gt;32,$J373&lt;0,$J373&gt;32,$K373&lt;0,$K373&gt;32),"Check Tread Reading",IF(OR($D373&lt;0,$D373&gt;2000000),"Check Odometer",IF(AND($L373&lt;&gt;"",OR($L373&lt;0,$L373&gt;150)),"Check PSI","OK"))))))</f>
        <v/>
      </c>
    </row>
    <row r="374">
      <c r="A374" s="23" t="n"/>
      <c r="B374" s="42" t="n"/>
      <c r="C374" s="23" t="n"/>
      <c r="D374" s="25" t="n"/>
      <c r="E374" s="23" t="n"/>
      <c r="F374" s="23" t="n"/>
      <c r="G374" s="23" t="n"/>
      <c r="H374" s="23" t="n"/>
      <c r="I374" s="43" t="n"/>
      <c r="J374" s="43" t="n"/>
      <c r="K374" s="43" t="n"/>
      <c r="L374" s="43" t="n"/>
      <c r="M374" s="23" t="n"/>
      <c r="N374" s="23" t="n"/>
      <c r="O374" s="23" t="n"/>
      <c r="P374" s="27">
        <f>IF($A374="","",IFERROR(INDEX('Settings'!$F$5:$F$21,MATCH($F374,'Settings'!$E$5:$E$21,0)),"Other"))</f>
        <v/>
      </c>
      <c r="Q374" s="44">
        <f>IF($A374="","",IF(COUNT($I374,$J374,$K374)&lt;3,"",IFERROR(AVERAGE($I374,$J374,$K374),"")))</f>
        <v/>
      </c>
      <c r="R374" s="44">
        <f>IF($A374="","",IF(COUNT($I374,$J374,$K374)&lt;3,"",IFERROR(MIN($I374,$J374,$K374),"")))</f>
        <v/>
      </c>
      <c r="S374" s="44">
        <f>IF($A374="","",IF(COUNT($I374,$J374,$K374)&lt;3,"",IFERROR(MAX($I374,$J374,$K374)-MIN($I374,$J374,$K374),"")))</f>
        <v/>
      </c>
      <c r="T374" s="44">
        <f>IF($A374="","",IFERROR(INDEX('Tire Inventory'!$I$5:$I$1004,MATCH($E374,'Tire Inventory'!$A$5:$A$1004,0)),""))</f>
        <v/>
      </c>
      <c r="U374" s="44">
        <f>IF($A374="","",IF(OR($L374="",$T374=""),"",IFERROR($L374-$T374,"")))</f>
        <v/>
      </c>
      <c r="V374" s="27">
        <f>IF($A374="","",IF($R374="","No Data",IF($R374&lt;='Settings'!$B$6,"Critical",IF($R374&lt;='Settings'!$B$5,"Low","OK"))))</f>
        <v/>
      </c>
      <c r="W374" s="27">
        <f>IF($A374="","",IF($S374="","No Data",IF($S374&gt;='Settings'!$B$7,"Uneven","OK")))</f>
        <v/>
      </c>
      <c r="X374" s="27">
        <f>IF($A374="","",IF(OR($L374="",$T374=""),"No Data",IF($L374&lt;$T374-'Settings'!$B$8,"Low",IF($L374&gt;$T374+'Settings'!$B$8,"High","OK"))))</f>
        <v/>
      </c>
      <c r="Y374" s="27">
        <f>IF(COUNTA($A374:$O374)=0,"",IF(OR($A374="",$B374="",$C374="",$D374="",$E374="",$F374="",$I374="",$J374="",$K374=""),"Missing Required Input",IF(COUNTIF($A$5:$A$1004,$A374)&gt;1,"Duplicate Inspection ID",IF(COUNTIF('Tire Inventory'!$A$5:$A$1004,$E374)=0,"Unknown Tire ID",IF(OR($I374&lt;0,$I374&gt;32,$J374&lt;0,$J374&gt;32,$K374&lt;0,$K374&gt;32),"Check Tread Reading",IF(OR($D374&lt;0,$D374&gt;2000000),"Check Odometer",IF(AND($L374&lt;&gt;"",OR($L374&lt;0,$L374&gt;150)),"Check PSI","OK"))))))</f>
        <v/>
      </c>
    </row>
    <row r="375">
      <c r="A375" s="23" t="n"/>
      <c r="B375" s="42" t="n"/>
      <c r="C375" s="23" t="n"/>
      <c r="D375" s="25" t="n"/>
      <c r="E375" s="23" t="n"/>
      <c r="F375" s="23" t="n"/>
      <c r="G375" s="23" t="n"/>
      <c r="H375" s="23" t="n"/>
      <c r="I375" s="43" t="n"/>
      <c r="J375" s="43" t="n"/>
      <c r="K375" s="43" t="n"/>
      <c r="L375" s="43" t="n"/>
      <c r="M375" s="23" t="n"/>
      <c r="N375" s="23" t="n"/>
      <c r="O375" s="23" t="n"/>
      <c r="P375" s="27">
        <f>IF($A375="","",IFERROR(INDEX('Settings'!$F$5:$F$21,MATCH($F375,'Settings'!$E$5:$E$21,0)),"Other"))</f>
        <v/>
      </c>
      <c r="Q375" s="44">
        <f>IF($A375="","",IF(COUNT($I375,$J375,$K375)&lt;3,"",IFERROR(AVERAGE($I375,$J375,$K375),"")))</f>
        <v/>
      </c>
      <c r="R375" s="44">
        <f>IF($A375="","",IF(COUNT($I375,$J375,$K375)&lt;3,"",IFERROR(MIN($I375,$J375,$K375),"")))</f>
        <v/>
      </c>
      <c r="S375" s="44">
        <f>IF($A375="","",IF(COUNT($I375,$J375,$K375)&lt;3,"",IFERROR(MAX($I375,$J375,$K375)-MIN($I375,$J375,$K375),"")))</f>
        <v/>
      </c>
      <c r="T375" s="44">
        <f>IF($A375="","",IFERROR(INDEX('Tire Inventory'!$I$5:$I$1004,MATCH($E375,'Tire Inventory'!$A$5:$A$1004,0)),""))</f>
        <v/>
      </c>
      <c r="U375" s="44">
        <f>IF($A375="","",IF(OR($L375="",$T375=""),"",IFERROR($L375-$T375,"")))</f>
        <v/>
      </c>
      <c r="V375" s="27">
        <f>IF($A375="","",IF($R375="","No Data",IF($R375&lt;='Settings'!$B$6,"Critical",IF($R375&lt;='Settings'!$B$5,"Low","OK"))))</f>
        <v/>
      </c>
      <c r="W375" s="27">
        <f>IF($A375="","",IF($S375="","No Data",IF($S375&gt;='Settings'!$B$7,"Uneven","OK")))</f>
        <v/>
      </c>
      <c r="X375" s="27">
        <f>IF($A375="","",IF(OR($L375="",$T375=""),"No Data",IF($L375&lt;$T375-'Settings'!$B$8,"Low",IF($L375&gt;$T375+'Settings'!$B$8,"High","OK"))))</f>
        <v/>
      </c>
      <c r="Y375" s="27">
        <f>IF(COUNTA($A375:$O375)=0,"",IF(OR($A375="",$B375="",$C375="",$D375="",$E375="",$F375="",$I375="",$J375="",$K375=""),"Missing Required Input",IF(COUNTIF($A$5:$A$1004,$A375)&gt;1,"Duplicate Inspection ID",IF(COUNTIF('Tire Inventory'!$A$5:$A$1004,$E375)=0,"Unknown Tire ID",IF(OR($I375&lt;0,$I375&gt;32,$J375&lt;0,$J375&gt;32,$K375&lt;0,$K375&gt;32),"Check Tread Reading",IF(OR($D375&lt;0,$D375&gt;2000000),"Check Odometer",IF(AND($L375&lt;&gt;"",OR($L375&lt;0,$L375&gt;150)),"Check PSI","OK"))))))</f>
        <v/>
      </c>
    </row>
    <row r="376">
      <c r="A376" s="23" t="n"/>
      <c r="B376" s="42" t="n"/>
      <c r="C376" s="23" t="n"/>
      <c r="D376" s="25" t="n"/>
      <c r="E376" s="23" t="n"/>
      <c r="F376" s="23" t="n"/>
      <c r="G376" s="23" t="n"/>
      <c r="H376" s="23" t="n"/>
      <c r="I376" s="43" t="n"/>
      <c r="J376" s="43" t="n"/>
      <c r="K376" s="43" t="n"/>
      <c r="L376" s="43" t="n"/>
      <c r="M376" s="23" t="n"/>
      <c r="N376" s="23" t="n"/>
      <c r="O376" s="23" t="n"/>
      <c r="P376" s="27">
        <f>IF($A376="","",IFERROR(INDEX('Settings'!$F$5:$F$21,MATCH($F376,'Settings'!$E$5:$E$21,0)),"Other"))</f>
        <v/>
      </c>
      <c r="Q376" s="44">
        <f>IF($A376="","",IF(COUNT($I376,$J376,$K376)&lt;3,"",IFERROR(AVERAGE($I376,$J376,$K376),"")))</f>
        <v/>
      </c>
      <c r="R376" s="44">
        <f>IF($A376="","",IF(COUNT($I376,$J376,$K376)&lt;3,"",IFERROR(MIN($I376,$J376,$K376),"")))</f>
        <v/>
      </c>
      <c r="S376" s="44">
        <f>IF($A376="","",IF(COUNT($I376,$J376,$K376)&lt;3,"",IFERROR(MAX($I376,$J376,$K376)-MIN($I376,$J376,$K376),"")))</f>
        <v/>
      </c>
      <c r="T376" s="44">
        <f>IF($A376="","",IFERROR(INDEX('Tire Inventory'!$I$5:$I$1004,MATCH($E376,'Tire Inventory'!$A$5:$A$1004,0)),""))</f>
        <v/>
      </c>
      <c r="U376" s="44">
        <f>IF($A376="","",IF(OR($L376="",$T376=""),"",IFERROR($L376-$T376,"")))</f>
        <v/>
      </c>
      <c r="V376" s="27">
        <f>IF($A376="","",IF($R376="","No Data",IF($R376&lt;='Settings'!$B$6,"Critical",IF($R376&lt;='Settings'!$B$5,"Low","OK"))))</f>
        <v/>
      </c>
      <c r="W376" s="27">
        <f>IF($A376="","",IF($S376="","No Data",IF($S376&gt;='Settings'!$B$7,"Uneven","OK")))</f>
        <v/>
      </c>
      <c r="X376" s="27">
        <f>IF($A376="","",IF(OR($L376="",$T376=""),"No Data",IF($L376&lt;$T376-'Settings'!$B$8,"Low",IF($L376&gt;$T376+'Settings'!$B$8,"High","OK"))))</f>
        <v/>
      </c>
      <c r="Y376" s="27">
        <f>IF(COUNTA($A376:$O376)=0,"",IF(OR($A376="",$B376="",$C376="",$D376="",$E376="",$F376="",$I376="",$J376="",$K376=""),"Missing Required Input",IF(COUNTIF($A$5:$A$1004,$A376)&gt;1,"Duplicate Inspection ID",IF(COUNTIF('Tire Inventory'!$A$5:$A$1004,$E376)=0,"Unknown Tire ID",IF(OR($I376&lt;0,$I376&gt;32,$J376&lt;0,$J376&gt;32,$K376&lt;0,$K376&gt;32),"Check Tread Reading",IF(OR($D376&lt;0,$D376&gt;2000000),"Check Odometer",IF(AND($L376&lt;&gt;"",OR($L376&lt;0,$L376&gt;150)),"Check PSI","OK"))))))</f>
        <v/>
      </c>
    </row>
    <row r="377">
      <c r="A377" s="23" t="n"/>
      <c r="B377" s="42" t="n"/>
      <c r="C377" s="23" t="n"/>
      <c r="D377" s="25" t="n"/>
      <c r="E377" s="23" t="n"/>
      <c r="F377" s="23" t="n"/>
      <c r="G377" s="23" t="n"/>
      <c r="H377" s="23" t="n"/>
      <c r="I377" s="43" t="n"/>
      <c r="J377" s="43" t="n"/>
      <c r="K377" s="43" t="n"/>
      <c r="L377" s="43" t="n"/>
      <c r="M377" s="23" t="n"/>
      <c r="N377" s="23" t="n"/>
      <c r="O377" s="23" t="n"/>
      <c r="P377" s="27">
        <f>IF($A377="","",IFERROR(INDEX('Settings'!$F$5:$F$21,MATCH($F377,'Settings'!$E$5:$E$21,0)),"Other"))</f>
        <v/>
      </c>
      <c r="Q377" s="44">
        <f>IF($A377="","",IF(COUNT($I377,$J377,$K377)&lt;3,"",IFERROR(AVERAGE($I377,$J377,$K377),"")))</f>
        <v/>
      </c>
      <c r="R377" s="44">
        <f>IF($A377="","",IF(COUNT($I377,$J377,$K377)&lt;3,"",IFERROR(MIN($I377,$J377,$K377),"")))</f>
        <v/>
      </c>
      <c r="S377" s="44">
        <f>IF($A377="","",IF(COUNT($I377,$J377,$K377)&lt;3,"",IFERROR(MAX($I377,$J377,$K377)-MIN($I377,$J377,$K377),"")))</f>
        <v/>
      </c>
      <c r="T377" s="44">
        <f>IF($A377="","",IFERROR(INDEX('Tire Inventory'!$I$5:$I$1004,MATCH($E377,'Tire Inventory'!$A$5:$A$1004,0)),""))</f>
        <v/>
      </c>
      <c r="U377" s="44">
        <f>IF($A377="","",IF(OR($L377="",$T377=""),"",IFERROR($L377-$T377,"")))</f>
        <v/>
      </c>
      <c r="V377" s="27">
        <f>IF($A377="","",IF($R377="","No Data",IF($R377&lt;='Settings'!$B$6,"Critical",IF($R377&lt;='Settings'!$B$5,"Low","OK"))))</f>
        <v/>
      </c>
      <c r="W377" s="27">
        <f>IF($A377="","",IF($S377="","No Data",IF($S377&gt;='Settings'!$B$7,"Uneven","OK")))</f>
        <v/>
      </c>
      <c r="X377" s="27">
        <f>IF($A377="","",IF(OR($L377="",$T377=""),"No Data",IF($L377&lt;$T377-'Settings'!$B$8,"Low",IF($L377&gt;$T377+'Settings'!$B$8,"High","OK"))))</f>
        <v/>
      </c>
      <c r="Y377" s="27">
        <f>IF(COUNTA($A377:$O377)=0,"",IF(OR($A377="",$B377="",$C377="",$D377="",$E377="",$F377="",$I377="",$J377="",$K377=""),"Missing Required Input",IF(COUNTIF($A$5:$A$1004,$A377)&gt;1,"Duplicate Inspection ID",IF(COUNTIF('Tire Inventory'!$A$5:$A$1004,$E377)=0,"Unknown Tire ID",IF(OR($I377&lt;0,$I377&gt;32,$J377&lt;0,$J377&gt;32,$K377&lt;0,$K377&gt;32),"Check Tread Reading",IF(OR($D377&lt;0,$D377&gt;2000000),"Check Odometer",IF(AND($L377&lt;&gt;"",OR($L377&lt;0,$L377&gt;150)),"Check PSI","OK"))))))</f>
        <v/>
      </c>
    </row>
    <row r="378">
      <c r="A378" s="23" t="n"/>
      <c r="B378" s="42" t="n"/>
      <c r="C378" s="23" t="n"/>
      <c r="D378" s="25" t="n"/>
      <c r="E378" s="23" t="n"/>
      <c r="F378" s="23" t="n"/>
      <c r="G378" s="23" t="n"/>
      <c r="H378" s="23" t="n"/>
      <c r="I378" s="43" t="n"/>
      <c r="J378" s="43" t="n"/>
      <c r="K378" s="43" t="n"/>
      <c r="L378" s="43" t="n"/>
      <c r="M378" s="23" t="n"/>
      <c r="N378" s="23" t="n"/>
      <c r="O378" s="23" t="n"/>
      <c r="P378" s="27">
        <f>IF($A378="","",IFERROR(INDEX('Settings'!$F$5:$F$21,MATCH($F378,'Settings'!$E$5:$E$21,0)),"Other"))</f>
        <v/>
      </c>
      <c r="Q378" s="44">
        <f>IF($A378="","",IF(COUNT($I378,$J378,$K378)&lt;3,"",IFERROR(AVERAGE($I378,$J378,$K378),"")))</f>
        <v/>
      </c>
      <c r="R378" s="44">
        <f>IF($A378="","",IF(COUNT($I378,$J378,$K378)&lt;3,"",IFERROR(MIN($I378,$J378,$K378),"")))</f>
        <v/>
      </c>
      <c r="S378" s="44">
        <f>IF($A378="","",IF(COUNT($I378,$J378,$K378)&lt;3,"",IFERROR(MAX($I378,$J378,$K378)-MIN($I378,$J378,$K378),"")))</f>
        <v/>
      </c>
      <c r="T378" s="44">
        <f>IF($A378="","",IFERROR(INDEX('Tire Inventory'!$I$5:$I$1004,MATCH($E378,'Tire Inventory'!$A$5:$A$1004,0)),""))</f>
        <v/>
      </c>
      <c r="U378" s="44">
        <f>IF($A378="","",IF(OR($L378="",$T378=""),"",IFERROR($L378-$T378,"")))</f>
        <v/>
      </c>
      <c r="V378" s="27">
        <f>IF($A378="","",IF($R378="","No Data",IF($R378&lt;='Settings'!$B$6,"Critical",IF($R378&lt;='Settings'!$B$5,"Low","OK"))))</f>
        <v/>
      </c>
      <c r="W378" s="27">
        <f>IF($A378="","",IF($S378="","No Data",IF($S378&gt;='Settings'!$B$7,"Uneven","OK")))</f>
        <v/>
      </c>
      <c r="X378" s="27">
        <f>IF($A378="","",IF(OR($L378="",$T378=""),"No Data",IF($L378&lt;$T378-'Settings'!$B$8,"Low",IF($L378&gt;$T378+'Settings'!$B$8,"High","OK"))))</f>
        <v/>
      </c>
      <c r="Y378" s="27">
        <f>IF(COUNTA($A378:$O378)=0,"",IF(OR($A378="",$B378="",$C378="",$D378="",$E378="",$F378="",$I378="",$J378="",$K378=""),"Missing Required Input",IF(COUNTIF($A$5:$A$1004,$A378)&gt;1,"Duplicate Inspection ID",IF(COUNTIF('Tire Inventory'!$A$5:$A$1004,$E378)=0,"Unknown Tire ID",IF(OR($I378&lt;0,$I378&gt;32,$J378&lt;0,$J378&gt;32,$K378&lt;0,$K378&gt;32),"Check Tread Reading",IF(OR($D378&lt;0,$D378&gt;2000000),"Check Odometer",IF(AND($L378&lt;&gt;"",OR($L378&lt;0,$L378&gt;150)),"Check PSI","OK"))))))</f>
        <v/>
      </c>
    </row>
    <row r="379">
      <c r="A379" s="23" t="n"/>
      <c r="B379" s="42" t="n"/>
      <c r="C379" s="23" t="n"/>
      <c r="D379" s="25" t="n"/>
      <c r="E379" s="23" t="n"/>
      <c r="F379" s="23" t="n"/>
      <c r="G379" s="23" t="n"/>
      <c r="H379" s="23" t="n"/>
      <c r="I379" s="43" t="n"/>
      <c r="J379" s="43" t="n"/>
      <c r="K379" s="43" t="n"/>
      <c r="L379" s="43" t="n"/>
      <c r="M379" s="23" t="n"/>
      <c r="N379" s="23" t="n"/>
      <c r="O379" s="23" t="n"/>
      <c r="P379" s="27">
        <f>IF($A379="","",IFERROR(INDEX('Settings'!$F$5:$F$21,MATCH($F379,'Settings'!$E$5:$E$21,0)),"Other"))</f>
        <v/>
      </c>
      <c r="Q379" s="44">
        <f>IF($A379="","",IF(COUNT($I379,$J379,$K379)&lt;3,"",IFERROR(AVERAGE($I379,$J379,$K379),"")))</f>
        <v/>
      </c>
      <c r="R379" s="44">
        <f>IF($A379="","",IF(COUNT($I379,$J379,$K379)&lt;3,"",IFERROR(MIN($I379,$J379,$K379),"")))</f>
        <v/>
      </c>
      <c r="S379" s="44">
        <f>IF($A379="","",IF(COUNT($I379,$J379,$K379)&lt;3,"",IFERROR(MAX($I379,$J379,$K379)-MIN($I379,$J379,$K379),"")))</f>
        <v/>
      </c>
      <c r="T379" s="44">
        <f>IF($A379="","",IFERROR(INDEX('Tire Inventory'!$I$5:$I$1004,MATCH($E379,'Tire Inventory'!$A$5:$A$1004,0)),""))</f>
        <v/>
      </c>
      <c r="U379" s="44">
        <f>IF($A379="","",IF(OR($L379="",$T379=""),"",IFERROR($L379-$T379,"")))</f>
        <v/>
      </c>
      <c r="V379" s="27">
        <f>IF($A379="","",IF($R379="","No Data",IF($R379&lt;='Settings'!$B$6,"Critical",IF($R379&lt;='Settings'!$B$5,"Low","OK"))))</f>
        <v/>
      </c>
      <c r="W379" s="27">
        <f>IF($A379="","",IF($S379="","No Data",IF($S379&gt;='Settings'!$B$7,"Uneven","OK")))</f>
        <v/>
      </c>
      <c r="X379" s="27">
        <f>IF($A379="","",IF(OR($L379="",$T379=""),"No Data",IF($L379&lt;$T379-'Settings'!$B$8,"Low",IF($L379&gt;$T379+'Settings'!$B$8,"High","OK"))))</f>
        <v/>
      </c>
      <c r="Y379" s="27">
        <f>IF(COUNTA($A379:$O379)=0,"",IF(OR($A379="",$B379="",$C379="",$D379="",$E379="",$F379="",$I379="",$J379="",$K379=""),"Missing Required Input",IF(COUNTIF($A$5:$A$1004,$A379)&gt;1,"Duplicate Inspection ID",IF(COUNTIF('Tire Inventory'!$A$5:$A$1004,$E379)=0,"Unknown Tire ID",IF(OR($I379&lt;0,$I379&gt;32,$J379&lt;0,$J379&gt;32,$K379&lt;0,$K379&gt;32),"Check Tread Reading",IF(OR($D379&lt;0,$D379&gt;2000000),"Check Odometer",IF(AND($L379&lt;&gt;"",OR($L379&lt;0,$L379&gt;150)),"Check PSI","OK"))))))</f>
        <v/>
      </c>
    </row>
    <row r="380">
      <c r="A380" s="23" t="n"/>
      <c r="B380" s="42" t="n"/>
      <c r="C380" s="23" t="n"/>
      <c r="D380" s="25" t="n"/>
      <c r="E380" s="23" t="n"/>
      <c r="F380" s="23" t="n"/>
      <c r="G380" s="23" t="n"/>
      <c r="H380" s="23" t="n"/>
      <c r="I380" s="43" t="n"/>
      <c r="J380" s="43" t="n"/>
      <c r="K380" s="43" t="n"/>
      <c r="L380" s="43" t="n"/>
      <c r="M380" s="23" t="n"/>
      <c r="N380" s="23" t="n"/>
      <c r="O380" s="23" t="n"/>
      <c r="P380" s="27">
        <f>IF($A380="","",IFERROR(INDEX('Settings'!$F$5:$F$21,MATCH($F380,'Settings'!$E$5:$E$21,0)),"Other"))</f>
        <v/>
      </c>
      <c r="Q380" s="44">
        <f>IF($A380="","",IF(COUNT($I380,$J380,$K380)&lt;3,"",IFERROR(AVERAGE($I380,$J380,$K380),"")))</f>
        <v/>
      </c>
      <c r="R380" s="44">
        <f>IF($A380="","",IF(COUNT($I380,$J380,$K380)&lt;3,"",IFERROR(MIN($I380,$J380,$K380),"")))</f>
        <v/>
      </c>
      <c r="S380" s="44">
        <f>IF($A380="","",IF(COUNT($I380,$J380,$K380)&lt;3,"",IFERROR(MAX($I380,$J380,$K380)-MIN($I380,$J380,$K380),"")))</f>
        <v/>
      </c>
      <c r="T380" s="44">
        <f>IF($A380="","",IFERROR(INDEX('Tire Inventory'!$I$5:$I$1004,MATCH($E380,'Tire Inventory'!$A$5:$A$1004,0)),""))</f>
        <v/>
      </c>
      <c r="U380" s="44">
        <f>IF($A380="","",IF(OR($L380="",$T380=""),"",IFERROR($L380-$T380,"")))</f>
        <v/>
      </c>
      <c r="V380" s="27">
        <f>IF($A380="","",IF($R380="","No Data",IF($R380&lt;='Settings'!$B$6,"Critical",IF($R380&lt;='Settings'!$B$5,"Low","OK"))))</f>
        <v/>
      </c>
      <c r="W380" s="27">
        <f>IF($A380="","",IF($S380="","No Data",IF($S380&gt;='Settings'!$B$7,"Uneven","OK")))</f>
        <v/>
      </c>
      <c r="X380" s="27">
        <f>IF($A380="","",IF(OR($L380="",$T380=""),"No Data",IF($L380&lt;$T380-'Settings'!$B$8,"Low",IF($L380&gt;$T380+'Settings'!$B$8,"High","OK"))))</f>
        <v/>
      </c>
      <c r="Y380" s="27">
        <f>IF(COUNTA($A380:$O380)=0,"",IF(OR($A380="",$B380="",$C380="",$D380="",$E380="",$F380="",$I380="",$J380="",$K380=""),"Missing Required Input",IF(COUNTIF($A$5:$A$1004,$A380)&gt;1,"Duplicate Inspection ID",IF(COUNTIF('Tire Inventory'!$A$5:$A$1004,$E380)=0,"Unknown Tire ID",IF(OR($I380&lt;0,$I380&gt;32,$J380&lt;0,$J380&gt;32,$K380&lt;0,$K380&gt;32),"Check Tread Reading",IF(OR($D380&lt;0,$D380&gt;2000000),"Check Odometer",IF(AND($L380&lt;&gt;"",OR($L380&lt;0,$L380&gt;150)),"Check PSI","OK"))))))</f>
        <v/>
      </c>
    </row>
    <row r="381">
      <c r="A381" s="23" t="n"/>
      <c r="B381" s="42" t="n"/>
      <c r="C381" s="23" t="n"/>
      <c r="D381" s="25" t="n"/>
      <c r="E381" s="23" t="n"/>
      <c r="F381" s="23" t="n"/>
      <c r="G381" s="23" t="n"/>
      <c r="H381" s="23" t="n"/>
      <c r="I381" s="43" t="n"/>
      <c r="J381" s="43" t="n"/>
      <c r="K381" s="43" t="n"/>
      <c r="L381" s="43" t="n"/>
      <c r="M381" s="23" t="n"/>
      <c r="N381" s="23" t="n"/>
      <c r="O381" s="23" t="n"/>
      <c r="P381" s="27">
        <f>IF($A381="","",IFERROR(INDEX('Settings'!$F$5:$F$21,MATCH($F381,'Settings'!$E$5:$E$21,0)),"Other"))</f>
        <v/>
      </c>
      <c r="Q381" s="44">
        <f>IF($A381="","",IF(COUNT($I381,$J381,$K381)&lt;3,"",IFERROR(AVERAGE($I381,$J381,$K381),"")))</f>
        <v/>
      </c>
      <c r="R381" s="44">
        <f>IF($A381="","",IF(COUNT($I381,$J381,$K381)&lt;3,"",IFERROR(MIN($I381,$J381,$K381),"")))</f>
        <v/>
      </c>
      <c r="S381" s="44">
        <f>IF($A381="","",IF(COUNT($I381,$J381,$K381)&lt;3,"",IFERROR(MAX($I381,$J381,$K381)-MIN($I381,$J381,$K381),"")))</f>
        <v/>
      </c>
      <c r="T381" s="44">
        <f>IF($A381="","",IFERROR(INDEX('Tire Inventory'!$I$5:$I$1004,MATCH($E381,'Tire Inventory'!$A$5:$A$1004,0)),""))</f>
        <v/>
      </c>
      <c r="U381" s="44">
        <f>IF($A381="","",IF(OR($L381="",$T381=""),"",IFERROR($L381-$T381,"")))</f>
        <v/>
      </c>
      <c r="V381" s="27">
        <f>IF($A381="","",IF($R381="","No Data",IF($R381&lt;='Settings'!$B$6,"Critical",IF($R381&lt;='Settings'!$B$5,"Low","OK"))))</f>
        <v/>
      </c>
      <c r="W381" s="27">
        <f>IF($A381="","",IF($S381="","No Data",IF($S381&gt;='Settings'!$B$7,"Uneven","OK")))</f>
        <v/>
      </c>
      <c r="X381" s="27">
        <f>IF($A381="","",IF(OR($L381="",$T381=""),"No Data",IF($L381&lt;$T381-'Settings'!$B$8,"Low",IF($L381&gt;$T381+'Settings'!$B$8,"High","OK"))))</f>
        <v/>
      </c>
      <c r="Y381" s="27">
        <f>IF(COUNTA($A381:$O381)=0,"",IF(OR($A381="",$B381="",$C381="",$D381="",$E381="",$F381="",$I381="",$J381="",$K381=""),"Missing Required Input",IF(COUNTIF($A$5:$A$1004,$A381)&gt;1,"Duplicate Inspection ID",IF(COUNTIF('Tire Inventory'!$A$5:$A$1004,$E381)=0,"Unknown Tire ID",IF(OR($I381&lt;0,$I381&gt;32,$J381&lt;0,$J381&gt;32,$K381&lt;0,$K381&gt;32),"Check Tread Reading",IF(OR($D381&lt;0,$D381&gt;2000000),"Check Odometer",IF(AND($L381&lt;&gt;"",OR($L381&lt;0,$L381&gt;150)),"Check PSI","OK"))))))</f>
        <v/>
      </c>
    </row>
    <row r="382">
      <c r="A382" s="23" t="n"/>
      <c r="B382" s="42" t="n"/>
      <c r="C382" s="23" t="n"/>
      <c r="D382" s="25" t="n"/>
      <c r="E382" s="23" t="n"/>
      <c r="F382" s="23" t="n"/>
      <c r="G382" s="23" t="n"/>
      <c r="H382" s="23" t="n"/>
      <c r="I382" s="43" t="n"/>
      <c r="J382" s="43" t="n"/>
      <c r="K382" s="43" t="n"/>
      <c r="L382" s="43" t="n"/>
      <c r="M382" s="23" t="n"/>
      <c r="N382" s="23" t="n"/>
      <c r="O382" s="23" t="n"/>
      <c r="P382" s="27">
        <f>IF($A382="","",IFERROR(INDEX('Settings'!$F$5:$F$21,MATCH($F382,'Settings'!$E$5:$E$21,0)),"Other"))</f>
        <v/>
      </c>
      <c r="Q382" s="44">
        <f>IF($A382="","",IF(COUNT($I382,$J382,$K382)&lt;3,"",IFERROR(AVERAGE($I382,$J382,$K382),"")))</f>
        <v/>
      </c>
      <c r="R382" s="44">
        <f>IF($A382="","",IF(COUNT($I382,$J382,$K382)&lt;3,"",IFERROR(MIN($I382,$J382,$K382),"")))</f>
        <v/>
      </c>
      <c r="S382" s="44">
        <f>IF($A382="","",IF(COUNT($I382,$J382,$K382)&lt;3,"",IFERROR(MAX($I382,$J382,$K382)-MIN($I382,$J382,$K382),"")))</f>
        <v/>
      </c>
      <c r="T382" s="44">
        <f>IF($A382="","",IFERROR(INDEX('Tire Inventory'!$I$5:$I$1004,MATCH($E382,'Tire Inventory'!$A$5:$A$1004,0)),""))</f>
        <v/>
      </c>
      <c r="U382" s="44">
        <f>IF($A382="","",IF(OR($L382="",$T382=""),"",IFERROR($L382-$T382,"")))</f>
        <v/>
      </c>
      <c r="V382" s="27">
        <f>IF($A382="","",IF($R382="","No Data",IF($R382&lt;='Settings'!$B$6,"Critical",IF($R382&lt;='Settings'!$B$5,"Low","OK"))))</f>
        <v/>
      </c>
      <c r="W382" s="27">
        <f>IF($A382="","",IF($S382="","No Data",IF($S382&gt;='Settings'!$B$7,"Uneven","OK")))</f>
        <v/>
      </c>
      <c r="X382" s="27">
        <f>IF($A382="","",IF(OR($L382="",$T382=""),"No Data",IF($L382&lt;$T382-'Settings'!$B$8,"Low",IF($L382&gt;$T382+'Settings'!$B$8,"High","OK"))))</f>
        <v/>
      </c>
      <c r="Y382" s="27">
        <f>IF(COUNTA($A382:$O382)=0,"",IF(OR($A382="",$B382="",$C382="",$D382="",$E382="",$F382="",$I382="",$J382="",$K382=""),"Missing Required Input",IF(COUNTIF($A$5:$A$1004,$A382)&gt;1,"Duplicate Inspection ID",IF(COUNTIF('Tire Inventory'!$A$5:$A$1004,$E382)=0,"Unknown Tire ID",IF(OR($I382&lt;0,$I382&gt;32,$J382&lt;0,$J382&gt;32,$K382&lt;0,$K382&gt;32),"Check Tread Reading",IF(OR($D382&lt;0,$D382&gt;2000000),"Check Odometer",IF(AND($L382&lt;&gt;"",OR($L382&lt;0,$L382&gt;150)),"Check PSI","OK"))))))</f>
        <v/>
      </c>
    </row>
    <row r="383">
      <c r="A383" s="23" t="n"/>
      <c r="B383" s="42" t="n"/>
      <c r="C383" s="23" t="n"/>
      <c r="D383" s="25" t="n"/>
      <c r="E383" s="23" t="n"/>
      <c r="F383" s="23" t="n"/>
      <c r="G383" s="23" t="n"/>
      <c r="H383" s="23" t="n"/>
      <c r="I383" s="43" t="n"/>
      <c r="J383" s="43" t="n"/>
      <c r="K383" s="43" t="n"/>
      <c r="L383" s="43" t="n"/>
      <c r="M383" s="23" t="n"/>
      <c r="N383" s="23" t="n"/>
      <c r="O383" s="23" t="n"/>
      <c r="P383" s="27">
        <f>IF($A383="","",IFERROR(INDEX('Settings'!$F$5:$F$21,MATCH($F383,'Settings'!$E$5:$E$21,0)),"Other"))</f>
        <v/>
      </c>
      <c r="Q383" s="44">
        <f>IF($A383="","",IF(COUNT($I383,$J383,$K383)&lt;3,"",IFERROR(AVERAGE($I383,$J383,$K383),"")))</f>
        <v/>
      </c>
      <c r="R383" s="44">
        <f>IF($A383="","",IF(COUNT($I383,$J383,$K383)&lt;3,"",IFERROR(MIN($I383,$J383,$K383),"")))</f>
        <v/>
      </c>
      <c r="S383" s="44">
        <f>IF($A383="","",IF(COUNT($I383,$J383,$K383)&lt;3,"",IFERROR(MAX($I383,$J383,$K383)-MIN($I383,$J383,$K383),"")))</f>
        <v/>
      </c>
      <c r="T383" s="44">
        <f>IF($A383="","",IFERROR(INDEX('Tire Inventory'!$I$5:$I$1004,MATCH($E383,'Tire Inventory'!$A$5:$A$1004,0)),""))</f>
        <v/>
      </c>
      <c r="U383" s="44">
        <f>IF($A383="","",IF(OR($L383="",$T383=""),"",IFERROR($L383-$T383,"")))</f>
        <v/>
      </c>
      <c r="V383" s="27">
        <f>IF($A383="","",IF($R383="","No Data",IF($R383&lt;='Settings'!$B$6,"Critical",IF($R383&lt;='Settings'!$B$5,"Low","OK"))))</f>
        <v/>
      </c>
      <c r="W383" s="27">
        <f>IF($A383="","",IF($S383="","No Data",IF($S383&gt;='Settings'!$B$7,"Uneven","OK")))</f>
        <v/>
      </c>
      <c r="X383" s="27">
        <f>IF($A383="","",IF(OR($L383="",$T383=""),"No Data",IF($L383&lt;$T383-'Settings'!$B$8,"Low",IF($L383&gt;$T383+'Settings'!$B$8,"High","OK"))))</f>
        <v/>
      </c>
      <c r="Y383" s="27">
        <f>IF(COUNTA($A383:$O383)=0,"",IF(OR($A383="",$B383="",$C383="",$D383="",$E383="",$F383="",$I383="",$J383="",$K383=""),"Missing Required Input",IF(COUNTIF($A$5:$A$1004,$A383)&gt;1,"Duplicate Inspection ID",IF(COUNTIF('Tire Inventory'!$A$5:$A$1004,$E383)=0,"Unknown Tire ID",IF(OR($I383&lt;0,$I383&gt;32,$J383&lt;0,$J383&gt;32,$K383&lt;0,$K383&gt;32),"Check Tread Reading",IF(OR($D383&lt;0,$D383&gt;2000000),"Check Odometer",IF(AND($L383&lt;&gt;"",OR($L383&lt;0,$L383&gt;150)),"Check PSI","OK"))))))</f>
        <v/>
      </c>
    </row>
    <row r="384">
      <c r="A384" s="23" t="n"/>
      <c r="B384" s="42" t="n"/>
      <c r="C384" s="23" t="n"/>
      <c r="D384" s="25" t="n"/>
      <c r="E384" s="23" t="n"/>
      <c r="F384" s="23" t="n"/>
      <c r="G384" s="23" t="n"/>
      <c r="H384" s="23" t="n"/>
      <c r="I384" s="43" t="n"/>
      <c r="J384" s="43" t="n"/>
      <c r="K384" s="43" t="n"/>
      <c r="L384" s="43" t="n"/>
      <c r="M384" s="23" t="n"/>
      <c r="N384" s="23" t="n"/>
      <c r="O384" s="23" t="n"/>
      <c r="P384" s="27">
        <f>IF($A384="","",IFERROR(INDEX('Settings'!$F$5:$F$21,MATCH($F384,'Settings'!$E$5:$E$21,0)),"Other"))</f>
        <v/>
      </c>
      <c r="Q384" s="44">
        <f>IF($A384="","",IF(COUNT($I384,$J384,$K384)&lt;3,"",IFERROR(AVERAGE($I384,$J384,$K384),"")))</f>
        <v/>
      </c>
      <c r="R384" s="44">
        <f>IF($A384="","",IF(COUNT($I384,$J384,$K384)&lt;3,"",IFERROR(MIN($I384,$J384,$K384),"")))</f>
        <v/>
      </c>
      <c r="S384" s="44">
        <f>IF($A384="","",IF(COUNT($I384,$J384,$K384)&lt;3,"",IFERROR(MAX($I384,$J384,$K384)-MIN($I384,$J384,$K384),"")))</f>
        <v/>
      </c>
      <c r="T384" s="44">
        <f>IF($A384="","",IFERROR(INDEX('Tire Inventory'!$I$5:$I$1004,MATCH($E384,'Tire Inventory'!$A$5:$A$1004,0)),""))</f>
        <v/>
      </c>
      <c r="U384" s="44">
        <f>IF($A384="","",IF(OR($L384="",$T384=""),"",IFERROR($L384-$T384,"")))</f>
        <v/>
      </c>
      <c r="V384" s="27">
        <f>IF($A384="","",IF($R384="","No Data",IF($R384&lt;='Settings'!$B$6,"Critical",IF($R384&lt;='Settings'!$B$5,"Low","OK"))))</f>
        <v/>
      </c>
      <c r="W384" s="27">
        <f>IF($A384="","",IF($S384="","No Data",IF($S384&gt;='Settings'!$B$7,"Uneven","OK")))</f>
        <v/>
      </c>
      <c r="X384" s="27">
        <f>IF($A384="","",IF(OR($L384="",$T384=""),"No Data",IF($L384&lt;$T384-'Settings'!$B$8,"Low",IF($L384&gt;$T384+'Settings'!$B$8,"High","OK"))))</f>
        <v/>
      </c>
      <c r="Y384" s="27">
        <f>IF(COUNTA($A384:$O384)=0,"",IF(OR($A384="",$B384="",$C384="",$D384="",$E384="",$F384="",$I384="",$J384="",$K384=""),"Missing Required Input",IF(COUNTIF($A$5:$A$1004,$A384)&gt;1,"Duplicate Inspection ID",IF(COUNTIF('Tire Inventory'!$A$5:$A$1004,$E384)=0,"Unknown Tire ID",IF(OR($I384&lt;0,$I384&gt;32,$J384&lt;0,$J384&gt;32,$K384&lt;0,$K384&gt;32),"Check Tread Reading",IF(OR($D384&lt;0,$D384&gt;2000000),"Check Odometer",IF(AND($L384&lt;&gt;"",OR($L384&lt;0,$L384&gt;150)),"Check PSI","OK"))))))</f>
        <v/>
      </c>
    </row>
    <row r="385">
      <c r="A385" s="23" t="n"/>
      <c r="B385" s="42" t="n"/>
      <c r="C385" s="23" t="n"/>
      <c r="D385" s="25" t="n"/>
      <c r="E385" s="23" t="n"/>
      <c r="F385" s="23" t="n"/>
      <c r="G385" s="23" t="n"/>
      <c r="H385" s="23" t="n"/>
      <c r="I385" s="43" t="n"/>
      <c r="J385" s="43" t="n"/>
      <c r="K385" s="43" t="n"/>
      <c r="L385" s="43" t="n"/>
      <c r="M385" s="23" t="n"/>
      <c r="N385" s="23" t="n"/>
      <c r="O385" s="23" t="n"/>
      <c r="P385" s="27">
        <f>IF($A385="","",IFERROR(INDEX('Settings'!$F$5:$F$21,MATCH($F385,'Settings'!$E$5:$E$21,0)),"Other"))</f>
        <v/>
      </c>
      <c r="Q385" s="44">
        <f>IF($A385="","",IF(COUNT($I385,$J385,$K385)&lt;3,"",IFERROR(AVERAGE($I385,$J385,$K385),"")))</f>
        <v/>
      </c>
      <c r="R385" s="44">
        <f>IF($A385="","",IF(COUNT($I385,$J385,$K385)&lt;3,"",IFERROR(MIN($I385,$J385,$K385),"")))</f>
        <v/>
      </c>
      <c r="S385" s="44">
        <f>IF($A385="","",IF(COUNT($I385,$J385,$K385)&lt;3,"",IFERROR(MAX($I385,$J385,$K385)-MIN($I385,$J385,$K385),"")))</f>
        <v/>
      </c>
      <c r="T385" s="44">
        <f>IF($A385="","",IFERROR(INDEX('Tire Inventory'!$I$5:$I$1004,MATCH($E385,'Tire Inventory'!$A$5:$A$1004,0)),""))</f>
        <v/>
      </c>
      <c r="U385" s="44">
        <f>IF($A385="","",IF(OR($L385="",$T385=""),"",IFERROR($L385-$T385,"")))</f>
        <v/>
      </c>
      <c r="V385" s="27">
        <f>IF($A385="","",IF($R385="","No Data",IF($R385&lt;='Settings'!$B$6,"Critical",IF($R385&lt;='Settings'!$B$5,"Low","OK"))))</f>
        <v/>
      </c>
      <c r="W385" s="27">
        <f>IF($A385="","",IF($S385="","No Data",IF($S385&gt;='Settings'!$B$7,"Uneven","OK")))</f>
        <v/>
      </c>
      <c r="X385" s="27">
        <f>IF($A385="","",IF(OR($L385="",$T385=""),"No Data",IF($L385&lt;$T385-'Settings'!$B$8,"Low",IF($L385&gt;$T385+'Settings'!$B$8,"High","OK"))))</f>
        <v/>
      </c>
      <c r="Y385" s="27">
        <f>IF(COUNTA($A385:$O385)=0,"",IF(OR($A385="",$B385="",$C385="",$D385="",$E385="",$F385="",$I385="",$J385="",$K385=""),"Missing Required Input",IF(COUNTIF($A$5:$A$1004,$A385)&gt;1,"Duplicate Inspection ID",IF(COUNTIF('Tire Inventory'!$A$5:$A$1004,$E385)=0,"Unknown Tire ID",IF(OR($I385&lt;0,$I385&gt;32,$J385&lt;0,$J385&gt;32,$K385&lt;0,$K385&gt;32),"Check Tread Reading",IF(OR($D385&lt;0,$D385&gt;2000000),"Check Odometer",IF(AND($L385&lt;&gt;"",OR($L385&lt;0,$L385&gt;150)),"Check PSI","OK"))))))</f>
        <v/>
      </c>
    </row>
    <row r="386">
      <c r="A386" s="23" t="n"/>
      <c r="B386" s="42" t="n"/>
      <c r="C386" s="23" t="n"/>
      <c r="D386" s="25" t="n"/>
      <c r="E386" s="23" t="n"/>
      <c r="F386" s="23" t="n"/>
      <c r="G386" s="23" t="n"/>
      <c r="H386" s="23" t="n"/>
      <c r="I386" s="43" t="n"/>
      <c r="J386" s="43" t="n"/>
      <c r="K386" s="43" t="n"/>
      <c r="L386" s="43" t="n"/>
      <c r="M386" s="23" t="n"/>
      <c r="N386" s="23" t="n"/>
      <c r="O386" s="23" t="n"/>
      <c r="P386" s="27">
        <f>IF($A386="","",IFERROR(INDEX('Settings'!$F$5:$F$21,MATCH($F386,'Settings'!$E$5:$E$21,0)),"Other"))</f>
        <v/>
      </c>
      <c r="Q386" s="44">
        <f>IF($A386="","",IF(COUNT($I386,$J386,$K386)&lt;3,"",IFERROR(AVERAGE($I386,$J386,$K386),"")))</f>
        <v/>
      </c>
      <c r="R386" s="44">
        <f>IF($A386="","",IF(COUNT($I386,$J386,$K386)&lt;3,"",IFERROR(MIN($I386,$J386,$K386),"")))</f>
        <v/>
      </c>
      <c r="S386" s="44">
        <f>IF($A386="","",IF(COUNT($I386,$J386,$K386)&lt;3,"",IFERROR(MAX($I386,$J386,$K386)-MIN($I386,$J386,$K386),"")))</f>
        <v/>
      </c>
      <c r="T386" s="44">
        <f>IF($A386="","",IFERROR(INDEX('Tire Inventory'!$I$5:$I$1004,MATCH($E386,'Tire Inventory'!$A$5:$A$1004,0)),""))</f>
        <v/>
      </c>
      <c r="U386" s="44">
        <f>IF($A386="","",IF(OR($L386="",$T386=""),"",IFERROR($L386-$T386,"")))</f>
        <v/>
      </c>
      <c r="V386" s="27">
        <f>IF($A386="","",IF($R386="","No Data",IF($R386&lt;='Settings'!$B$6,"Critical",IF($R386&lt;='Settings'!$B$5,"Low","OK"))))</f>
        <v/>
      </c>
      <c r="W386" s="27">
        <f>IF($A386="","",IF($S386="","No Data",IF($S386&gt;='Settings'!$B$7,"Uneven","OK")))</f>
        <v/>
      </c>
      <c r="X386" s="27">
        <f>IF($A386="","",IF(OR($L386="",$T386=""),"No Data",IF($L386&lt;$T386-'Settings'!$B$8,"Low",IF($L386&gt;$T386+'Settings'!$B$8,"High","OK"))))</f>
        <v/>
      </c>
      <c r="Y386" s="27">
        <f>IF(COUNTA($A386:$O386)=0,"",IF(OR($A386="",$B386="",$C386="",$D386="",$E386="",$F386="",$I386="",$J386="",$K386=""),"Missing Required Input",IF(COUNTIF($A$5:$A$1004,$A386)&gt;1,"Duplicate Inspection ID",IF(COUNTIF('Tire Inventory'!$A$5:$A$1004,$E386)=0,"Unknown Tire ID",IF(OR($I386&lt;0,$I386&gt;32,$J386&lt;0,$J386&gt;32,$K386&lt;0,$K386&gt;32),"Check Tread Reading",IF(OR($D386&lt;0,$D386&gt;2000000),"Check Odometer",IF(AND($L386&lt;&gt;"",OR($L386&lt;0,$L386&gt;150)),"Check PSI","OK"))))))</f>
        <v/>
      </c>
    </row>
    <row r="387">
      <c r="A387" s="23" t="n"/>
      <c r="B387" s="42" t="n"/>
      <c r="C387" s="23" t="n"/>
      <c r="D387" s="25" t="n"/>
      <c r="E387" s="23" t="n"/>
      <c r="F387" s="23" t="n"/>
      <c r="G387" s="23" t="n"/>
      <c r="H387" s="23" t="n"/>
      <c r="I387" s="43" t="n"/>
      <c r="J387" s="43" t="n"/>
      <c r="K387" s="43" t="n"/>
      <c r="L387" s="43" t="n"/>
      <c r="M387" s="23" t="n"/>
      <c r="N387" s="23" t="n"/>
      <c r="O387" s="23" t="n"/>
      <c r="P387" s="27">
        <f>IF($A387="","",IFERROR(INDEX('Settings'!$F$5:$F$21,MATCH($F387,'Settings'!$E$5:$E$21,0)),"Other"))</f>
        <v/>
      </c>
      <c r="Q387" s="44">
        <f>IF($A387="","",IF(COUNT($I387,$J387,$K387)&lt;3,"",IFERROR(AVERAGE($I387,$J387,$K387),"")))</f>
        <v/>
      </c>
      <c r="R387" s="44">
        <f>IF($A387="","",IF(COUNT($I387,$J387,$K387)&lt;3,"",IFERROR(MIN($I387,$J387,$K387),"")))</f>
        <v/>
      </c>
      <c r="S387" s="44">
        <f>IF($A387="","",IF(COUNT($I387,$J387,$K387)&lt;3,"",IFERROR(MAX($I387,$J387,$K387)-MIN($I387,$J387,$K387),"")))</f>
        <v/>
      </c>
      <c r="T387" s="44">
        <f>IF($A387="","",IFERROR(INDEX('Tire Inventory'!$I$5:$I$1004,MATCH($E387,'Tire Inventory'!$A$5:$A$1004,0)),""))</f>
        <v/>
      </c>
      <c r="U387" s="44">
        <f>IF($A387="","",IF(OR($L387="",$T387=""),"",IFERROR($L387-$T387,"")))</f>
        <v/>
      </c>
      <c r="V387" s="27">
        <f>IF($A387="","",IF($R387="","No Data",IF($R387&lt;='Settings'!$B$6,"Critical",IF($R387&lt;='Settings'!$B$5,"Low","OK"))))</f>
        <v/>
      </c>
      <c r="W387" s="27">
        <f>IF($A387="","",IF($S387="","No Data",IF($S387&gt;='Settings'!$B$7,"Uneven","OK")))</f>
        <v/>
      </c>
      <c r="X387" s="27">
        <f>IF($A387="","",IF(OR($L387="",$T387=""),"No Data",IF($L387&lt;$T387-'Settings'!$B$8,"Low",IF($L387&gt;$T387+'Settings'!$B$8,"High","OK"))))</f>
        <v/>
      </c>
      <c r="Y387" s="27">
        <f>IF(COUNTA($A387:$O387)=0,"",IF(OR($A387="",$B387="",$C387="",$D387="",$E387="",$F387="",$I387="",$J387="",$K387=""),"Missing Required Input",IF(COUNTIF($A$5:$A$1004,$A387)&gt;1,"Duplicate Inspection ID",IF(COUNTIF('Tire Inventory'!$A$5:$A$1004,$E387)=0,"Unknown Tire ID",IF(OR($I387&lt;0,$I387&gt;32,$J387&lt;0,$J387&gt;32,$K387&lt;0,$K387&gt;32),"Check Tread Reading",IF(OR($D387&lt;0,$D387&gt;2000000),"Check Odometer",IF(AND($L387&lt;&gt;"",OR($L387&lt;0,$L387&gt;150)),"Check PSI","OK"))))))</f>
        <v/>
      </c>
    </row>
    <row r="388">
      <c r="A388" s="23" t="n"/>
      <c r="B388" s="42" t="n"/>
      <c r="C388" s="23" t="n"/>
      <c r="D388" s="25" t="n"/>
      <c r="E388" s="23" t="n"/>
      <c r="F388" s="23" t="n"/>
      <c r="G388" s="23" t="n"/>
      <c r="H388" s="23" t="n"/>
      <c r="I388" s="43" t="n"/>
      <c r="J388" s="43" t="n"/>
      <c r="K388" s="43" t="n"/>
      <c r="L388" s="43" t="n"/>
      <c r="M388" s="23" t="n"/>
      <c r="N388" s="23" t="n"/>
      <c r="O388" s="23" t="n"/>
      <c r="P388" s="27">
        <f>IF($A388="","",IFERROR(INDEX('Settings'!$F$5:$F$21,MATCH($F388,'Settings'!$E$5:$E$21,0)),"Other"))</f>
        <v/>
      </c>
      <c r="Q388" s="44">
        <f>IF($A388="","",IF(COUNT($I388,$J388,$K388)&lt;3,"",IFERROR(AVERAGE($I388,$J388,$K388),"")))</f>
        <v/>
      </c>
      <c r="R388" s="44">
        <f>IF($A388="","",IF(COUNT($I388,$J388,$K388)&lt;3,"",IFERROR(MIN($I388,$J388,$K388),"")))</f>
        <v/>
      </c>
      <c r="S388" s="44">
        <f>IF($A388="","",IF(COUNT($I388,$J388,$K388)&lt;3,"",IFERROR(MAX($I388,$J388,$K388)-MIN($I388,$J388,$K388),"")))</f>
        <v/>
      </c>
      <c r="T388" s="44">
        <f>IF($A388="","",IFERROR(INDEX('Tire Inventory'!$I$5:$I$1004,MATCH($E388,'Tire Inventory'!$A$5:$A$1004,0)),""))</f>
        <v/>
      </c>
      <c r="U388" s="44">
        <f>IF($A388="","",IF(OR($L388="",$T388=""),"",IFERROR($L388-$T388,"")))</f>
        <v/>
      </c>
      <c r="V388" s="27">
        <f>IF($A388="","",IF($R388="","No Data",IF($R388&lt;='Settings'!$B$6,"Critical",IF($R388&lt;='Settings'!$B$5,"Low","OK"))))</f>
        <v/>
      </c>
      <c r="W388" s="27">
        <f>IF($A388="","",IF($S388="","No Data",IF($S388&gt;='Settings'!$B$7,"Uneven","OK")))</f>
        <v/>
      </c>
      <c r="X388" s="27">
        <f>IF($A388="","",IF(OR($L388="",$T388=""),"No Data",IF($L388&lt;$T388-'Settings'!$B$8,"Low",IF($L388&gt;$T388+'Settings'!$B$8,"High","OK"))))</f>
        <v/>
      </c>
      <c r="Y388" s="27">
        <f>IF(COUNTA($A388:$O388)=0,"",IF(OR($A388="",$B388="",$C388="",$D388="",$E388="",$F388="",$I388="",$J388="",$K388=""),"Missing Required Input",IF(COUNTIF($A$5:$A$1004,$A388)&gt;1,"Duplicate Inspection ID",IF(COUNTIF('Tire Inventory'!$A$5:$A$1004,$E388)=0,"Unknown Tire ID",IF(OR($I388&lt;0,$I388&gt;32,$J388&lt;0,$J388&gt;32,$K388&lt;0,$K388&gt;32),"Check Tread Reading",IF(OR($D388&lt;0,$D388&gt;2000000),"Check Odometer",IF(AND($L388&lt;&gt;"",OR($L388&lt;0,$L388&gt;150)),"Check PSI","OK"))))))</f>
        <v/>
      </c>
    </row>
    <row r="389">
      <c r="A389" s="23" t="n"/>
      <c r="B389" s="42" t="n"/>
      <c r="C389" s="23" t="n"/>
      <c r="D389" s="25" t="n"/>
      <c r="E389" s="23" t="n"/>
      <c r="F389" s="23" t="n"/>
      <c r="G389" s="23" t="n"/>
      <c r="H389" s="23" t="n"/>
      <c r="I389" s="43" t="n"/>
      <c r="J389" s="43" t="n"/>
      <c r="K389" s="43" t="n"/>
      <c r="L389" s="43" t="n"/>
      <c r="M389" s="23" t="n"/>
      <c r="N389" s="23" t="n"/>
      <c r="O389" s="23" t="n"/>
      <c r="P389" s="27">
        <f>IF($A389="","",IFERROR(INDEX('Settings'!$F$5:$F$21,MATCH($F389,'Settings'!$E$5:$E$21,0)),"Other"))</f>
        <v/>
      </c>
      <c r="Q389" s="44">
        <f>IF($A389="","",IF(COUNT($I389,$J389,$K389)&lt;3,"",IFERROR(AVERAGE($I389,$J389,$K389),"")))</f>
        <v/>
      </c>
      <c r="R389" s="44">
        <f>IF($A389="","",IF(COUNT($I389,$J389,$K389)&lt;3,"",IFERROR(MIN($I389,$J389,$K389),"")))</f>
        <v/>
      </c>
      <c r="S389" s="44">
        <f>IF($A389="","",IF(COUNT($I389,$J389,$K389)&lt;3,"",IFERROR(MAX($I389,$J389,$K389)-MIN($I389,$J389,$K389),"")))</f>
        <v/>
      </c>
      <c r="T389" s="44">
        <f>IF($A389="","",IFERROR(INDEX('Tire Inventory'!$I$5:$I$1004,MATCH($E389,'Tire Inventory'!$A$5:$A$1004,0)),""))</f>
        <v/>
      </c>
      <c r="U389" s="44">
        <f>IF($A389="","",IF(OR($L389="",$T389=""),"",IFERROR($L389-$T389,"")))</f>
        <v/>
      </c>
      <c r="V389" s="27">
        <f>IF($A389="","",IF($R389="","No Data",IF($R389&lt;='Settings'!$B$6,"Critical",IF($R389&lt;='Settings'!$B$5,"Low","OK"))))</f>
        <v/>
      </c>
      <c r="W389" s="27">
        <f>IF($A389="","",IF($S389="","No Data",IF($S389&gt;='Settings'!$B$7,"Uneven","OK")))</f>
        <v/>
      </c>
      <c r="X389" s="27">
        <f>IF($A389="","",IF(OR($L389="",$T389=""),"No Data",IF($L389&lt;$T389-'Settings'!$B$8,"Low",IF($L389&gt;$T389+'Settings'!$B$8,"High","OK"))))</f>
        <v/>
      </c>
      <c r="Y389" s="27">
        <f>IF(COUNTA($A389:$O389)=0,"",IF(OR($A389="",$B389="",$C389="",$D389="",$E389="",$F389="",$I389="",$J389="",$K389=""),"Missing Required Input",IF(COUNTIF($A$5:$A$1004,$A389)&gt;1,"Duplicate Inspection ID",IF(COUNTIF('Tire Inventory'!$A$5:$A$1004,$E389)=0,"Unknown Tire ID",IF(OR($I389&lt;0,$I389&gt;32,$J389&lt;0,$J389&gt;32,$K389&lt;0,$K389&gt;32),"Check Tread Reading",IF(OR($D389&lt;0,$D389&gt;2000000),"Check Odometer",IF(AND($L389&lt;&gt;"",OR($L389&lt;0,$L389&gt;150)),"Check PSI","OK"))))))</f>
        <v/>
      </c>
    </row>
    <row r="390">
      <c r="A390" s="23" t="n"/>
      <c r="B390" s="42" t="n"/>
      <c r="C390" s="23" t="n"/>
      <c r="D390" s="25" t="n"/>
      <c r="E390" s="23" t="n"/>
      <c r="F390" s="23" t="n"/>
      <c r="G390" s="23" t="n"/>
      <c r="H390" s="23" t="n"/>
      <c r="I390" s="43" t="n"/>
      <c r="J390" s="43" t="n"/>
      <c r="K390" s="43" t="n"/>
      <c r="L390" s="43" t="n"/>
      <c r="M390" s="23" t="n"/>
      <c r="N390" s="23" t="n"/>
      <c r="O390" s="23" t="n"/>
      <c r="P390" s="27">
        <f>IF($A390="","",IFERROR(INDEX('Settings'!$F$5:$F$21,MATCH($F390,'Settings'!$E$5:$E$21,0)),"Other"))</f>
        <v/>
      </c>
      <c r="Q390" s="44">
        <f>IF($A390="","",IF(COUNT($I390,$J390,$K390)&lt;3,"",IFERROR(AVERAGE($I390,$J390,$K390),"")))</f>
        <v/>
      </c>
      <c r="R390" s="44">
        <f>IF($A390="","",IF(COUNT($I390,$J390,$K390)&lt;3,"",IFERROR(MIN($I390,$J390,$K390),"")))</f>
        <v/>
      </c>
      <c r="S390" s="44">
        <f>IF($A390="","",IF(COUNT($I390,$J390,$K390)&lt;3,"",IFERROR(MAX($I390,$J390,$K390)-MIN($I390,$J390,$K390),"")))</f>
        <v/>
      </c>
      <c r="T390" s="44">
        <f>IF($A390="","",IFERROR(INDEX('Tire Inventory'!$I$5:$I$1004,MATCH($E390,'Tire Inventory'!$A$5:$A$1004,0)),""))</f>
        <v/>
      </c>
      <c r="U390" s="44">
        <f>IF($A390="","",IF(OR($L390="",$T390=""),"",IFERROR($L390-$T390,"")))</f>
        <v/>
      </c>
      <c r="V390" s="27">
        <f>IF($A390="","",IF($R390="","No Data",IF($R390&lt;='Settings'!$B$6,"Critical",IF($R390&lt;='Settings'!$B$5,"Low","OK"))))</f>
        <v/>
      </c>
      <c r="W390" s="27">
        <f>IF($A390="","",IF($S390="","No Data",IF($S390&gt;='Settings'!$B$7,"Uneven","OK")))</f>
        <v/>
      </c>
      <c r="X390" s="27">
        <f>IF($A390="","",IF(OR($L390="",$T390=""),"No Data",IF($L390&lt;$T390-'Settings'!$B$8,"Low",IF($L390&gt;$T390+'Settings'!$B$8,"High","OK"))))</f>
        <v/>
      </c>
      <c r="Y390" s="27">
        <f>IF(COUNTA($A390:$O390)=0,"",IF(OR($A390="",$B390="",$C390="",$D390="",$E390="",$F390="",$I390="",$J390="",$K390=""),"Missing Required Input",IF(COUNTIF($A$5:$A$1004,$A390)&gt;1,"Duplicate Inspection ID",IF(COUNTIF('Tire Inventory'!$A$5:$A$1004,$E390)=0,"Unknown Tire ID",IF(OR($I390&lt;0,$I390&gt;32,$J390&lt;0,$J390&gt;32,$K390&lt;0,$K390&gt;32),"Check Tread Reading",IF(OR($D390&lt;0,$D390&gt;2000000),"Check Odometer",IF(AND($L390&lt;&gt;"",OR($L390&lt;0,$L390&gt;150)),"Check PSI","OK"))))))</f>
        <v/>
      </c>
    </row>
    <row r="391">
      <c r="A391" s="23" t="n"/>
      <c r="B391" s="42" t="n"/>
      <c r="C391" s="23" t="n"/>
      <c r="D391" s="25" t="n"/>
      <c r="E391" s="23" t="n"/>
      <c r="F391" s="23" t="n"/>
      <c r="G391" s="23" t="n"/>
      <c r="H391" s="23" t="n"/>
      <c r="I391" s="43" t="n"/>
      <c r="J391" s="43" t="n"/>
      <c r="K391" s="43" t="n"/>
      <c r="L391" s="43" t="n"/>
      <c r="M391" s="23" t="n"/>
      <c r="N391" s="23" t="n"/>
      <c r="O391" s="23" t="n"/>
      <c r="P391" s="27">
        <f>IF($A391="","",IFERROR(INDEX('Settings'!$F$5:$F$21,MATCH($F391,'Settings'!$E$5:$E$21,0)),"Other"))</f>
        <v/>
      </c>
      <c r="Q391" s="44">
        <f>IF($A391="","",IF(COUNT($I391,$J391,$K391)&lt;3,"",IFERROR(AVERAGE($I391,$J391,$K391),"")))</f>
        <v/>
      </c>
      <c r="R391" s="44">
        <f>IF($A391="","",IF(COUNT($I391,$J391,$K391)&lt;3,"",IFERROR(MIN($I391,$J391,$K391),"")))</f>
        <v/>
      </c>
      <c r="S391" s="44">
        <f>IF($A391="","",IF(COUNT($I391,$J391,$K391)&lt;3,"",IFERROR(MAX($I391,$J391,$K391)-MIN($I391,$J391,$K391),"")))</f>
        <v/>
      </c>
      <c r="T391" s="44">
        <f>IF($A391="","",IFERROR(INDEX('Tire Inventory'!$I$5:$I$1004,MATCH($E391,'Tire Inventory'!$A$5:$A$1004,0)),""))</f>
        <v/>
      </c>
      <c r="U391" s="44">
        <f>IF($A391="","",IF(OR($L391="",$T391=""),"",IFERROR($L391-$T391,"")))</f>
        <v/>
      </c>
      <c r="V391" s="27">
        <f>IF($A391="","",IF($R391="","No Data",IF($R391&lt;='Settings'!$B$6,"Critical",IF($R391&lt;='Settings'!$B$5,"Low","OK"))))</f>
        <v/>
      </c>
      <c r="W391" s="27">
        <f>IF($A391="","",IF($S391="","No Data",IF($S391&gt;='Settings'!$B$7,"Uneven","OK")))</f>
        <v/>
      </c>
      <c r="X391" s="27">
        <f>IF($A391="","",IF(OR($L391="",$T391=""),"No Data",IF($L391&lt;$T391-'Settings'!$B$8,"Low",IF($L391&gt;$T391+'Settings'!$B$8,"High","OK"))))</f>
        <v/>
      </c>
      <c r="Y391" s="27">
        <f>IF(COUNTA($A391:$O391)=0,"",IF(OR($A391="",$B391="",$C391="",$D391="",$E391="",$F391="",$I391="",$J391="",$K391=""),"Missing Required Input",IF(COUNTIF($A$5:$A$1004,$A391)&gt;1,"Duplicate Inspection ID",IF(COUNTIF('Tire Inventory'!$A$5:$A$1004,$E391)=0,"Unknown Tire ID",IF(OR($I391&lt;0,$I391&gt;32,$J391&lt;0,$J391&gt;32,$K391&lt;0,$K391&gt;32),"Check Tread Reading",IF(OR($D391&lt;0,$D391&gt;2000000),"Check Odometer",IF(AND($L391&lt;&gt;"",OR($L391&lt;0,$L391&gt;150)),"Check PSI","OK"))))))</f>
        <v/>
      </c>
    </row>
    <row r="392">
      <c r="A392" s="23" t="n"/>
      <c r="B392" s="42" t="n"/>
      <c r="C392" s="23" t="n"/>
      <c r="D392" s="25" t="n"/>
      <c r="E392" s="23" t="n"/>
      <c r="F392" s="23" t="n"/>
      <c r="G392" s="23" t="n"/>
      <c r="H392" s="23" t="n"/>
      <c r="I392" s="43" t="n"/>
      <c r="J392" s="43" t="n"/>
      <c r="K392" s="43" t="n"/>
      <c r="L392" s="43" t="n"/>
      <c r="M392" s="23" t="n"/>
      <c r="N392" s="23" t="n"/>
      <c r="O392" s="23" t="n"/>
      <c r="P392" s="27">
        <f>IF($A392="","",IFERROR(INDEX('Settings'!$F$5:$F$21,MATCH($F392,'Settings'!$E$5:$E$21,0)),"Other"))</f>
        <v/>
      </c>
      <c r="Q392" s="44">
        <f>IF($A392="","",IF(COUNT($I392,$J392,$K392)&lt;3,"",IFERROR(AVERAGE($I392,$J392,$K392),"")))</f>
        <v/>
      </c>
      <c r="R392" s="44">
        <f>IF($A392="","",IF(COUNT($I392,$J392,$K392)&lt;3,"",IFERROR(MIN($I392,$J392,$K392),"")))</f>
        <v/>
      </c>
      <c r="S392" s="44">
        <f>IF($A392="","",IF(COUNT($I392,$J392,$K392)&lt;3,"",IFERROR(MAX($I392,$J392,$K392)-MIN($I392,$J392,$K392),"")))</f>
        <v/>
      </c>
      <c r="T392" s="44">
        <f>IF($A392="","",IFERROR(INDEX('Tire Inventory'!$I$5:$I$1004,MATCH($E392,'Tire Inventory'!$A$5:$A$1004,0)),""))</f>
        <v/>
      </c>
      <c r="U392" s="44">
        <f>IF($A392="","",IF(OR($L392="",$T392=""),"",IFERROR($L392-$T392,"")))</f>
        <v/>
      </c>
      <c r="V392" s="27">
        <f>IF($A392="","",IF($R392="","No Data",IF($R392&lt;='Settings'!$B$6,"Critical",IF($R392&lt;='Settings'!$B$5,"Low","OK"))))</f>
        <v/>
      </c>
      <c r="W392" s="27">
        <f>IF($A392="","",IF($S392="","No Data",IF($S392&gt;='Settings'!$B$7,"Uneven","OK")))</f>
        <v/>
      </c>
      <c r="X392" s="27">
        <f>IF($A392="","",IF(OR($L392="",$T392=""),"No Data",IF($L392&lt;$T392-'Settings'!$B$8,"Low",IF($L392&gt;$T392+'Settings'!$B$8,"High","OK"))))</f>
        <v/>
      </c>
      <c r="Y392" s="27">
        <f>IF(COUNTA($A392:$O392)=0,"",IF(OR($A392="",$B392="",$C392="",$D392="",$E392="",$F392="",$I392="",$J392="",$K392=""),"Missing Required Input",IF(COUNTIF($A$5:$A$1004,$A392)&gt;1,"Duplicate Inspection ID",IF(COUNTIF('Tire Inventory'!$A$5:$A$1004,$E392)=0,"Unknown Tire ID",IF(OR($I392&lt;0,$I392&gt;32,$J392&lt;0,$J392&gt;32,$K392&lt;0,$K392&gt;32),"Check Tread Reading",IF(OR($D392&lt;0,$D392&gt;2000000),"Check Odometer",IF(AND($L392&lt;&gt;"",OR($L392&lt;0,$L392&gt;150)),"Check PSI","OK"))))))</f>
        <v/>
      </c>
    </row>
    <row r="393">
      <c r="A393" s="23" t="n"/>
      <c r="B393" s="42" t="n"/>
      <c r="C393" s="23" t="n"/>
      <c r="D393" s="25" t="n"/>
      <c r="E393" s="23" t="n"/>
      <c r="F393" s="23" t="n"/>
      <c r="G393" s="23" t="n"/>
      <c r="H393" s="23" t="n"/>
      <c r="I393" s="43" t="n"/>
      <c r="J393" s="43" t="n"/>
      <c r="K393" s="43" t="n"/>
      <c r="L393" s="43" t="n"/>
      <c r="M393" s="23" t="n"/>
      <c r="N393" s="23" t="n"/>
      <c r="O393" s="23" t="n"/>
      <c r="P393" s="27">
        <f>IF($A393="","",IFERROR(INDEX('Settings'!$F$5:$F$21,MATCH($F393,'Settings'!$E$5:$E$21,0)),"Other"))</f>
        <v/>
      </c>
      <c r="Q393" s="44">
        <f>IF($A393="","",IF(COUNT($I393,$J393,$K393)&lt;3,"",IFERROR(AVERAGE($I393,$J393,$K393),"")))</f>
        <v/>
      </c>
      <c r="R393" s="44">
        <f>IF($A393="","",IF(COUNT($I393,$J393,$K393)&lt;3,"",IFERROR(MIN($I393,$J393,$K393),"")))</f>
        <v/>
      </c>
      <c r="S393" s="44">
        <f>IF($A393="","",IF(COUNT($I393,$J393,$K393)&lt;3,"",IFERROR(MAX($I393,$J393,$K393)-MIN($I393,$J393,$K393),"")))</f>
        <v/>
      </c>
      <c r="T393" s="44">
        <f>IF($A393="","",IFERROR(INDEX('Tire Inventory'!$I$5:$I$1004,MATCH($E393,'Tire Inventory'!$A$5:$A$1004,0)),""))</f>
        <v/>
      </c>
      <c r="U393" s="44">
        <f>IF($A393="","",IF(OR($L393="",$T393=""),"",IFERROR($L393-$T393,"")))</f>
        <v/>
      </c>
      <c r="V393" s="27">
        <f>IF($A393="","",IF($R393="","No Data",IF($R393&lt;='Settings'!$B$6,"Critical",IF($R393&lt;='Settings'!$B$5,"Low","OK"))))</f>
        <v/>
      </c>
      <c r="W393" s="27">
        <f>IF($A393="","",IF($S393="","No Data",IF($S393&gt;='Settings'!$B$7,"Uneven","OK")))</f>
        <v/>
      </c>
      <c r="X393" s="27">
        <f>IF($A393="","",IF(OR($L393="",$T393=""),"No Data",IF($L393&lt;$T393-'Settings'!$B$8,"Low",IF($L393&gt;$T393+'Settings'!$B$8,"High","OK"))))</f>
        <v/>
      </c>
      <c r="Y393" s="27">
        <f>IF(COUNTA($A393:$O393)=0,"",IF(OR($A393="",$B393="",$C393="",$D393="",$E393="",$F393="",$I393="",$J393="",$K393=""),"Missing Required Input",IF(COUNTIF($A$5:$A$1004,$A393)&gt;1,"Duplicate Inspection ID",IF(COUNTIF('Tire Inventory'!$A$5:$A$1004,$E393)=0,"Unknown Tire ID",IF(OR($I393&lt;0,$I393&gt;32,$J393&lt;0,$J393&gt;32,$K393&lt;0,$K393&gt;32),"Check Tread Reading",IF(OR($D393&lt;0,$D393&gt;2000000),"Check Odometer",IF(AND($L393&lt;&gt;"",OR($L393&lt;0,$L393&gt;150)),"Check PSI","OK"))))))</f>
        <v/>
      </c>
    </row>
    <row r="394">
      <c r="A394" s="23" t="n"/>
      <c r="B394" s="42" t="n"/>
      <c r="C394" s="23" t="n"/>
      <c r="D394" s="25" t="n"/>
      <c r="E394" s="23" t="n"/>
      <c r="F394" s="23" t="n"/>
      <c r="G394" s="23" t="n"/>
      <c r="H394" s="23" t="n"/>
      <c r="I394" s="43" t="n"/>
      <c r="J394" s="43" t="n"/>
      <c r="K394" s="43" t="n"/>
      <c r="L394" s="43" t="n"/>
      <c r="M394" s="23" t="n"/>
      <c r="N394" s="23" t="n"/>
      <c r="O394" s="23" t="n"/>
      <c r="P394" s="27">
        <f>IF($A394="","",IFERROR(INDEX('Settings'!$F$5:$F$21,MATCH($F394,'Settings'!$E$5:$E$21,0)),"Other"))</f>
        <v/>
      </c>
      <c r="Q394" s="44">
        <f>IF($A394="","",IF(COUNT($I394,$J394,$K394)&lt;3,"",IFERROR(AVERAGE($I394,$J394,$K394),"")))</f>
        <v/>
      </c>
      <c r="R394" s="44">
        <f>IF($A394="","",IF(COUNT($I394,$J394,$K394)&lt;3,"",IFERROR(MIN($I394,$J394,$K394),"")))</f>
        <v/>
      </c>
      <c r="S394" s="44">
        <f>IF($A394="","",IF(COUNT($I394,$J394,$K394)&lt;3,"",IFERROR(MAX($I394,$J394,$K394)-MIN($I394,$J394,$K394),"")))</f>
        <v/>
      </c>
      <c r="T394" s="44">
        <f>IF($A394="","",IFERROR(INDEX('Tire Inventory'!$I$5:$I$1004,MATCH($E394,'Tire Inventory'!$A$5:$A$1004,0)),""))</f>
        <v/>
      </c>
      <c r="U394" s="44">
        <f>IF($A394="","",IF(OR($L394="",$T394=""),"",IFERROR($L394-$T394,"")))</f>
        <v/>
      </c>
      <c r="V394" s="27">
        <f>IF($A394="","",IF($R394="","No Data",IF($R394&lt;='Settings'!$B$6,"Critical",IF($R394&lt;='Settings'!$B$5,"Low","OK"))))</f>
        <v/>
      </c>
      <c r="W394" s="27">
        <f>IF($A394="","",IF($S394="","No Data",IF($S394&gt;='Settings'!$B$7,"Uneven","OK")))</f>
        <v/>
      </c>
      <c r="X394" s="27">
        <f>IF($A394="","",IF(OR($L394="",$T394=""),"No Data",IF($L394&lt;$T394-'Settings'!$B$8,"Low",IF($L394&gt;$T394+'Settings'!$B$8,"High","OK"))))</f>
        <v/>
      </c>
      <c r="Y394" s="27">
        <f>IF(COUNTA($A394:$O394)=0,"",IF(OR($A394="",$B394="",$C394="",$D394="",$E394="",$F394="",$I394="",$J394="",$K394=""),"Missing Required Input",IF(COUNTIF($A$5:$A$1004,$A394)&gt;1,"Duplicate Inspection ID",IF(COUNTIF('Tire Inventory'!$A$5:$A$1004,$E394)=0,"Unknown Tire ID",IF(OR($I394&lt;0,$I394&gt;32,$J394&lt;0,$J394&gt;32,$K394&lt;0,$K394&gt;32),"Check Tread Reading",IF(OR($D394&lt;0,$D394&gt;2000000),"Check Odometer",IF(AND($L394&lt;&gt;"",OR($L394&lt;0,$L394&gt;150)),"Check PSI","OK"))))))</f>
        <v/>
      </c>
    </row>
    <row r="395">
      <c r="A395" s="23" t="n"/>
      <c r="B395" s="42" t="n"/>
      <c r="C395" s="23" t="n"/>
      <c r="D395" s="25" t="n"/>
      <c r="E395" s="23" t="n"/>
      <c r="F395" s="23" t="n"/>
      <c r="G395" s="23" t="n"/>
      <c r="H395" s="23" t="n"/>
      <c r="I395" s="43" t="n"/>
      <c r="J395" s="43" t="n"/>
      <c r="K395" s="43" t="n"/>
      <c r="L395" s="43" t="n"/>
      <c r="M395" s="23" t="n"/>
      <c r="N395" s="23" t="n"/>
      <c r="O395" s="23" t="n"/>
      <c r="P395" s="27">
        <f>IF($A395="","",IFERROR(INDEX('Settings'!$F$5:$F$21,MATCH($F395,'Settings'!$E$5:$E$21,0)),"Other"))</f>
        <v/>
      </c>
      <c r="Q395" s="44">
        <f>IF($A395="","",IF(COUNT($I395,$J395,$K395)&lt;3,"",IFERROR(AVERAGE($I395,$J395,$K395),"")))</f>
        <v/>
      </c>
      <c r="R395" s="44">
        <f>IF($A395="","",IF(COUNT($I395,$J395,$K395)&lt;3,"",IFERROR(MIN($I395,$J395,$K395),"")))</f>
        <v/>
      </c>
      <c r="S395" s="44">
        <f>IF($A395="","",IF(COUNT($I395,$J395,$K395)&lt;3,"",IFERROR(MAX($I395,$J395,$K395)-MIN($I395,$J395,$K395),"")))</f>
        <v/>
      </c>
      <c r="T395" s="44">
        <f>IF($A395="","",IFERROR(INDEX('Tire Inventory'!$I$5:$I$1004,MATCH($E395,'Tire Inventory'!$A$5:$A$1004,0)),""))</f>
        <v/>
      </c>
      <c r="U395" s="44">
        <f>IF($A395="","",IF(OR($L395="",$T395=""),"",IFERROR($L395-$T395,"")))</f>
        <v/>
      </c>
      <c r="V395" s="27">
        <f>IF($A395="","",IF($R395="","No Data",IF($R395&lt;='Settings'!$B$6,"Critical",IF($R395&lt;='Settings'!$B$5,"Low","OK"))))</f>
        <v/>
      </c>
      <c r="W395" s="27">
        <f>IF($A395="","",IF($S395="","No Data",IF($S395&gt;='Settings'!$B$7,"Uneven","OK")))</f>
        <v/>
      </c>
      <c r="X395" s="27">
        <f>IF($A395="","",IF(OR($L395="",$T395=""),"No Data",IF($L395&lt;$T395-'Settings'!$B$8,"Low",IF($L395&gt;$T395+'Settings'!$B$8,"High","OK"))))</f>
        <v/>
      </c>
      <c r="Y395" s="27">
        <f>IF(COUNTA($A395:$O395)=0,"",IF(OR($A395="",$B395="",$C395="",$D395="",$E395="",$F395="",$I395="",$J395="",$K395=""),"Missing Required Input",IF(COUNTIF($A$5:$A$1004,$A395)&gt;1,"Duplicate Inspection ID",IF(COUNTIF('Tire Inventory'!$A$5:$A$1004,$E395)=0,"Unknown Tire ID",IF(OR($I395&lt;0,$I395&gt;32,$J395&lt;0,$J395&gt;32,$K395&lt;0,$K395&gt;32),"Check Tread Reading",IF(OR($D395&lt;0,$D395&gt;2000000),"Check Odometer",IF(AND($L395&lt;&gt;"",OR($L395&lt;0,$L395&gt;150)),"Check PSI","OK"))))))</f>
        <v/>
      </c>
    </row>
    <row r="396">
      <c r="A396" s="23" t="n"/>
      <c r="B396" s="42" t="n"/>
      <c r="C396" s="23" t="n"/>
      <c r="D396" s="25" t="n"/>
      <c r="E396" s="23" t="n"/>
      <c r="F396" s="23" t="n"/>
      <c r="G396" s="23" t="n"/>
      <c r="H396" s="23" t="n"/>
      <c r="I396" s="43" t="n"/>
      <c r="J396" s="43" t="n"/>
      <c r="K396" s="43" t="n"/>
      <c r="L396" s="43" t="n"/>
      <c r="M396" s="23" t="n"/>
      <c r="N396" s="23" t="n"/>
      <c r="O396" s="23" t="n"/>
      <c r="P396" s="27">
        <f>IF($A396="","",IFERROR(INDEX('Settings'!$F$5:$F$21,MATCH($F396,'Settings'!$E$5:$E$21,0)),"Other"))</f>
        <v/>
      </c>
      <c r="Q396" s="44">
        <f>IF($A396="","",IF(COUNT($I396,$J396,$K396)&lt;3,"",IFERROR(AVERAGE($I396,$J396,$K396),"")))</f>
        <v/>
      </c>
      <c r="R396" s="44">
        <f>IF($A396="","",IF(COUNT($I396,$J396,$K396)&lt;3,"",IFERROR(MIN($I396,$J396,$K396),"")))</f>
        <v/>
      </c>
      <c r="S396" s="44">
        <f>IF($A396="","",IF(COUNT($I396,$J396,$K396)&lt;3,"",IFERROR(MAX($I396,$J396,$K396)-MIN($I396,$J396,$K396),"")))</f>
        <v/>
      </c>
      <c r="T396" s="44">
        <f>IF($A396="","",IFERROR(INDEX('Tire Inventory'!$I$5:$I$1004,MATCH($E396,'Tire Inventory'!$A$5:$A$1004,0)),""))</f>
        <v/>
      </c>
      <c r="U396" s="44">
        <f>IF($A396="","",IF(OR($L396="",$T396=""),"",IFERROR($L396-$T396,"")))</f>
        <v/>
      </c>
      <c r="V396" s="27">
        <f>IF($A396="","",IF($R396="","No Data",IF($R396&lt;='Settings'!$B$6,"Critical",IF($R396&lt;='Settings'!$B$5,"Low","OK"))))</f>
        <v/>
      </c>
      <c r="W396" s="27">
        <f>IF($A396="","",IF($S396="","No Data",IF($S396&gt;='Settings'!$B$7,"Uneven","OK")))</f>
        <v/>
      </c>
      <c r="X396" s="27">
        <f>IF($A396="","",IF(OR($L396="",$T396=""),"No Data",IF($L396&lt;$T396-'Settings'!$B$8,"Low",IF($L396&gt;$T396+'Settings'!$B$8,"High","OK"))))</f>
        <v/>
      </c>
      <c r="Y396" s="27">
        <f>IF(COUNTA($A396:$O396)=0,"",IF(OR($A396="",$B396="",$C396="",$D396="",$E396="",$F396="",$I396="",$J396="",$K396=""),"Missing Required Input",IF(COUNTIF($A$5:$A$1004,$A396)&gt;1,"Duplicate Inspection ID",IF(COUNTIF('Tire Inventory'!$A$5:$A$1004,$E396)=0,"Unknown Tire ID",IF(OR($I396&lt;0,$I396&gt;32,$J396&lt;0,$J396&gt;32,$K396&lt;0,$K396&gt;32),"Check Tread Reading",IF(OR($D396&lt;0,$D396&gt;2000000),"Check Odometer",IF(AND($L396&lt;&gt;"",OR($L396&lt;0,$L396&gt;150)),"Check PSI","OK"))))))</f>
        <v/>
      </c>
    </row>
    <row r="397">
      <c r="A397" s="23" t="n"/>
      <c r="B397" s="42" t="n"/>
      <c r="C397" s="23" t="n"/>
      <c r="D397" s="25" t="n"/>
      <c r="E397" s="23" t="n"/>
      <c r="F397" s="23" t="n"/>
      <c r="G397" s="23" t="n"/>
      <c r="H397" s="23" t="n"/>
      <c r="I397" s="43" t="n"/>
      <c r="J397" s="43" t="n"/>
      <c r="K397" s="43" t="n"/>
      <c r="L397" s="43" t="n"/>
      <c r="M397" s="23" t="n"/>
      <c r="N397" s="23" t="n"/>
      <c r="O397" s="23" t="n"/>
      <c r="P397" s="27">
        <f>IF($A397="","",IFERROR(INDEX('Settings'!$F$5:$F$21,MATCH($F397,'Settings'!$E$5:$E$21,0)),"Other"))</f>
        <v/>
      </c>
      <c r="Q397" s="44">
        <f>IF($A397="","",IF(COUNT($I397,$J397,$K397)&lt;3,"",IFERROR(AVERAGE($I397,$J397,$K397),"")))</f>
        <v/>
      </c>
      <c r="R397" s="44">
        <f>IF($A397="","",IF(COUNT($I397,$J397,$K397)&lt;3,"",IFERROR(MIN($I397,$J397,$K397),"")))</f>
        <v/>
      </c>
      <c r="S397" s="44">
        <f>IF($A397="","",IF(COUNT($I397,$J397,$K397)&lt;3,"",IFERROR(MAX($I397,$J397,$K397)-MIN($I397,$J397,$K397),"")))</f>
        <v/>
      </c>
      <c r="T397" s="44">
        <f>IF($A397="","",IFERROR(INDEX('Tire Inventory'!$I$5:$I$1004,MATCH($E397,'Tire Inventory'!$A$5:$A$1004,0)),""))</f>
        <v/>
      </c>
      <c r="U397" s="44">
        <f>IF($A397="","",IF(OR($L397="",$T397=""),"",IFERROR($L397-$T397,"")))</f>
        <v/>
      </c>
      <c r="V397" s="27">
        <f>IF($A397="","",IF($R397="","No Data",IF($R397&lt;='Settings'!$B$6,"Critical",IF($R397&lt;='Settings'!$B$5,"Low","OK"))))</f>
        <v/>
      </c>
      <c r="W397" s="27">
        <f>IF($A397="","",IF($S397="","No Data",IF($S397&gt;='Settings'!$B$7,"Uneven","OK")))</f>
        <v/>
      </c>
      <c r="X397" s="27">
        <f>IF($A397="","",IF(OR($L397="",$T397=""),"No Data",IF($L397&lt;$T397-'Settings'!$B$8,"Low",IF($L397&gt;$T397+'Settings'!$B$8,"High","OK"))))</f>
        <v/>
      </c>
      <c r="Y397" s="27">
        <f>IF(COUNTA($A397:$O397)=0,"",IF(OR($A397="",$B397="",$C397="",$D397="",$E397="",$F397="",$I397="",$J397="",$K397=""),"Missing Required Input",IF(COUNTIF($A$5:$A$1004,$A397)&gt;1,"Duplicate Inspection ID",IF(COUNTIF('Tire Inventory'!$A$5:$A$1004,$E397)=0,"Unknown Tire ID",IF(OR($I397&lt;0,$I397&gt;32,$J397&lt;0,$J397&gt;32,$K397&lt;0,$K397&gt;32),"Check Tread Reading",IF(OR($D397&lt;0,$D397&gt;2000000),"Check Odometer",IF(AND($L397&lt;&gt;"",OR($L397&lt;0,$L397&gt;150)),"Check PSI","OK"))))))</f>
        <v/>
      </c>
    </row>
    <row r="398">
      <c r="A398" s="23" t="n"/>
      <c r="B398" s="42" t="n"/>
      <c r="C398" s="23" t="n"/>
      <c r="D398" s="25" t="n"/>
      <c r="E398" s="23" t="n"/>
      <c r="F398" s="23" t="n"/>
      <c r="G398" s="23" t="n"/>
      <c r="H398" s="23" t="n"/>
      <c r="I398" s="43" t="n"/>
      <c r="J398" s="43" t="n"/>
      <c r="K398" s="43" t="n"/>
      <c r="L398" s="43" t="n"/>
      <c r="M398" s="23" t="n"/>
      <c r="N398" s="23" t="n"/>
      <c r="O398" s="23" t="n"/>
      <c r="P398" s="27">
        <f>IF($A398="","",IFERROR(INDEX('Settings'!$F$5:$F$21,MATCH($F398,'Settings'!$E$5:$E$21,0)),"Other"))</f>
        <v/>
      </c>
      <c r="Q398" s="44">
        <f>IF($A398="","",IF(COUNT($I398,$J398,$K398)&lt;3,"",IFERROR(AVERAGE($I398,$J398,$K398),"")))</f>
        <v/>
      </c>
      <c r="R398" s="44">
        <f>IF($A398="","",IF(COUNT($I398,$J398,$K398)&lt;3,"",IFERROR(MIN($I398,$J398,$K398),"")))</f>
        <v/>
      </c>
      <c r="S398" s="44">
        <f>IF($A398="","",IF(COUNT($I398,$J398,$K398)&lt;3,"",IFERROR(MAX($I398,$J398,$K398)-MIN($I398,$J398,$K398),"")))</f>
        <v/>
      </c>
      <c r="T398" s="44">
        <f>IF($A398="","",IFERROR(INDEX('Tire Inventory'!$I$5:$I$1004,MATCH($E398,'Tire Inventory'!$A$5:$A$1004,0)),""))</f>
        <v/>
      </c>
      <c r="U398" s="44">
        <f>IF($A398="","",IF(OR($L398="",$T398=""),"",IFERROR($L398-$T398,"")))</f>
        <v/>
      </c>
      <c r="V398" s="27">
        <f>IF($A398="","",IF($R398="","No Data",IF($R398&lt;='Settings'!$B$6,"Critical",IF($R398&lt;='Settings'!$B$5,"Low","OK"))))</f>
        <v/>
      </c>
      <c r="W398" s="27">
        <f>IF($A398="","",IF($S398="","No Data",IF($S398&gt;='Settings'!$B$7,"Uneven","OK")))</f>
        <v/>
      </c>
      <c r="X398" s="27">
        <f>IF($A398="","",IF(OR($L398="",$T398=""),"No Data",IF($L398&lt;$T398-'Settings'!$B$8,"Low",IF($L398&gt;$T398+'Settings'!$B$8,"High","OK"))))</f>
        <v/>
      </c>
      <c r="Y398" s="27">
        <f>IF(COUNTA($A398:$O398)=0,"",IF(OR($A398="",$B398="",$C398="",$D398="",$E398="",$F398="",$I398="",$J398="",$K398=""),"Missing Required Input",IF(COUNTIF($A$5:$A$1004,$A398)&gt;1,"Duplicate Inspection ID",IF(COUNTIF('Tire Inventory'!$A$5:$A$1004,$E398)=0,"Unknown Tire ID",IF(OR($I398&lt;0,$I398&gt;32,$J398&lt;0,$J398&gt;32,$K398&lt;0,$K398&gt;32),"Check Tread Reading",IF(OR($D398&lt;0,$D398&gt;2000000),"Check Odometer",IF(AND($L398&lt;&gt;"",OR($L398&lt;0,$L398&gt;150)),"Check PSI","OK"))))))</f>
        <v/>
      </c>
    </row>
    <row r="399">
      <c r="A399" s="23" t="n"/>
      <c r="B399" s="42" t="n"/>
      <c r="C399" s="23" t="n"/>
      <c r="D399" s="25" t="n"/>
      <c r="E399" s="23" t="n"/>
      <c r="F399" s="23" t="n"/>
      <c r="G399" s="23" t="n"/>
      <c r="H399" s="23" t="n"/>
      <c r="I399" s="43" t="n"/>
      <c r="J399" s="43" t="n"/>
      <c r="K399" s="43" t="n"/>
      <c r="L399" s="43" t="n"/>
      <c r="M399" s="23" t="n"/>
      <c r="N399" s="23" t="n"/>
      <c r="O399" s="23" t="n"/>
      <c r="P399" s="27">
        <f>IF($A399="","",IFERROR(INDEX('Settings'!$F$5:$F$21,MATCH($F399,'Settings'!$E$5:$E$21,0)),"Other"))</f>
        <v/>
      </c>
      <c r="Q399" s="44">
        <f>IF($A399="","",IF(COUNT($I399,$J399,$K399)&lt;3,"",IFERROR(AVERAGE($I399,$J399,$K399),"")))</f>
        <v/>
      </c>
      <c r="R399" s="44">
        <f>IF($A399="","",IF(COUNT($I399,$J399,$K399)&lt;3,"",IFERROR(MIN($I399,$J399,$K399),"")))</f>
        <v/>
      </c>
      <c r="S399" s="44">
        <f>IF($A399="","",IF(COUNT($I399,$J399,$K399)&lt;3,"",IFERROR(MAX($I399,$J399,$K399)-MIN($I399,$J399,$K399),"")))</f>
        <v/>
      </c>
      <c r="T399" s="44">
        <f>IF($A399="","",IFERROR(INDEX('Tire Inventory'!$I$5:$I$1004,MATCH($E399,'Tire Inventory'!$A$5:$A$1004,0)),""))</f>
        <v/>
      </c>
      <c r="U399" s="44">
        <f>IF($A399="","",IF(OR($L399="",$T399=""),"",IFERROR($L399-$T399,"")))</f>
        <v/>
      </c>
      <c r="V399" s="27">
        <f>IF($A399="","",IF($R399="","No Data",IF($R399&lt;='Settings'!$B$6,"Critical",IF($R399&lt;='Settings'!$B$5,"Low","OK"))))</f>
        <v/>
      </c>
      <c r="W399" s="27">
        <f>IF($A399="","",IF($S399="","No Data",IF($S399&gt;='Settings'!$B$7,"Uneven","OK")))</f>
        <v/>
      </c>
      <c r="X399" s="27">
        <f>IF($A399="","",IF(OR($L399="",$T399=""),"No Data",IF($L399&lt;$T399-'Settings'!$B$8,"Low",IF($L399&gt;$T399+'Settings'!$B$8,"High","OK"))))</f>
        <v/>
      </c>
      <c r="Y399" s="27">
        <f>IF(COUNTA($A399:$O399)=0,"",IF(OR($A399="",$B399="",$C399="",$D399="",$E399="",$F399="",$I399="",$J399="",$K399=""),"Missing Required Input",IF(COUNTIF($A$5:$A$1004,$A399)&gt;1,"Duplicate Inspection ID",IF(COUNTIF('Tire Inventory'!$A$5:$A$1004,$E399)=0,"Unknown Tire ID",IF(OR($I399&lt;0,$I399&gt;32,$J399&lt;0,$J399&gt;32,$K399&lt;0,$K399&gt;32),"Check Tread Reading",IF(OR($D399&lt;0,$D399&gt;2000000),"Check Odometer",IF(AND($L399&lt;&gt;"",OR($L399&lt;0,$L399&gt;150)),"Check PSI","OK"))))))</f>
        <v/>
      </c>
    </row>
    <row r="400">
      <c r="A400" s="23" t="n"/>
      <c r="B400" s="42" t="n"/>
      <c r="C400" s="23" t="n"/>
      <c r="D400" s="25" t="n"/>
      <c r="E400" s="23" t="n"/>
      <c r="F400" s="23" t="n"/>
      <c r="G400" s="23" t="n"/>
      <c r="H400" s="23" t="n"/>
      <c r="I400" s="43" t="n"/>
      <c r="J400" s="43" t="n"/>
      <c r="K400" s="43" t="n"/>
      <c r="L400" s="43" t="n"/>
      <c r="M400" s="23" t="n"/>
      <c r="N400" s="23" t="n"/>
      <c r="O400" s="23" t="n"/>
      <c r="P400" s="27">
        <f>IF($A400="","",IFERROR(INDEX('Settings'!$F$5:$F$21,MATCH($F400,'Settings'!$E$5:$E$21,0)),"Other"))</f>
        <v/>
      </c>
      <c r="Q400" s="44">
        <f>IF($A400="","",IF(COUNT($I400,$J400,$K400)&lt;3,"",IFERROR(AVERAGE($I400,$J400,$K400),"")))</f>
        <v/>
      </c>
      <c r="R400" s="44">
        <f>IF($A400="","",IF(COUNT($I400,$J400,$K400)&lt;3,"",IFERROR(MIN($I400,$J400,$K400),"")))</f>
        <v/>
      </c>
      <c r="S400" s="44">
        <f>IF($A400="","",IF(COUNT($I400,$J400,$K400)&lt;3,"",IFERROR(MAX($I400,$J400,$K400)-MIN($I400,$J400,$K400),"")))</f>
        <v/>
      </c>
      <c r="T400" s="44">
        <f>IF($A400="","",IFERROR(INDEX('Tire Inventory'!$I$5:$I$1004,MATCH($E400,'Tire Inventory'!$A$5:$A$1004,0)),""))</f>
        <v/>
      </c>
      <c r="U400" s="44">
        <f>IF($A400="","",IF(OR($L400="",$T400=""),"",IFERROR($L400-$T400,"")))</f>
        <v/>
      </c>
      <c r="V400" s="27">
        <f>IF($A400="","",IF($R400="","No Data",IF($R400&lt;='Settings'!$B$6,"Critical",IF($R400&lt;='Settings'!$B$5,"Low","OK"))))</f>
        <v/>
      </c>
      <c r="W400" s="27">
        <f>IF($A400="","",IF($S400="","No Data",IF($S400&gt;='Settings'!$B$7,"Uneven","OK")))</f>
        <v/>
      </c>
      <c r="X400" s="27">
        <f>IF($A400="","",IF(OR($L400="",$T400=""),"No Data",IF($L400&lt;$T400-'Settings'!$B$8,"Low",IF($L400&gt;$T400+'Settings'!$B$8,"High","OK"))))</f>
        <v/>
      </c>
      <c r="Y400" s="27">
        <f>IF(COUNTA($A400:$O400)=0,"",IF(OR($A400="",$B400="",$C400="",$D400="",$E400="",$F400="",$I400="",$J400="",$K400=""),"Missing Required Input",IF(COUNTIF($A$5:$A$1004,$A400)&gt;1,"Duplicate Inspection ID",IF(COUNTIF('Tire Inventory'!$A$5:$A$1004,$E400)=0,"Unknown Tire ID",IF(OR($I400&lt;0,$I400&gt;32,$J400&lt;0,$J400&gt;32,$K400&lt;0,$K400&gt;32),"Check Tread Reading",IF(OR($D400&lt;0,$D400&gt;2000000),"Check Odometer",IF(AND($L400&lt;&gt;"",OR($L400&lt;0,$L400&gt;150)),"Check PSI","OK"))))))</f>
        <v/>
      </c>
    </row>
    <row r="401">
      <c r="A401" s="23" t="n"/>
      <c r="B401" s="42" t="n"/>
      <c r="C401" s="23" t="n"/>
      <c r="D401" s="25" t="n"/>
      <c r="E401" s="23" t="n"/>
      <c r="F401" s="23" t="n"/>
      <c r="G401" s="23" t="n"/>
      <c r="H401" s="23" t="n"/>
      <c r="I401" s="43" t="n"/>
      <c r="J401" s="43" t="n"/>
      <c r="K401" s="43" t="n"/>
      <c r="L401" s="43" t="n"/>
      <c r="M401" s="23" t="n"/>
      <c r="N401" s="23" t="n"/>
      <c r="O401" s="23" t="n"/>
      <c r="P401" s="27">
        <f>IF($A401="","",IFERROR(INDEX('Settings'!$F$5:$F$21,MATCH($F401,'Settings'!$E$5:$E$21,0)),"Other"))</f>
        <v/>
      </c>
      <c r="Q401" s="44">
        <f>IF($A401="","",IF(COUNT($I401,$J401,$K401)&lt;3,"",IFERROR(AVERAGE($I401,$J401,$K401),"")))</f>
        <v/>
      </c>
      <c r="R401" s="44">
        <f>IF($A401="","",IF(COUNT($I401,$J401,$K401)&lt;3,"",IFERROR(MIN($I401,$J401,$K401),"")))</f>
        <v/>
      </c>
      <c r="S401" s="44">
        <f>IF($A401="","",IF(COUNT($I401,$J401,$K401)&lt;3,"",IFERROR(MAX($I401,$J401,$K401)-MIN($I401,$J401,$K401),"")))</f>
        <v/>
      </c>
      <c r="T401" s="44">
        <f>IF($A401="","",IFERROR(INDEX('Tire Inventory'!$I$5:$I$1004,MATCH($E401,'Tire Inventory'!$A$5:$A$1004,0)),""))</f>
        <v/>
      </c>
      <c r="U401" s="44">
        <f>IF($A401="","",IF(OR($L401="",$T401=""),"",IFERROR($L401-$T401,"")))</f>
        <v/>
      </c>
      <c r="V401" s="27">
        <f>IF($A401="","",IF($R401="","No Data",IF($R401&lt;='Settings'!$B$6,"Critical",IF($R401&lt;='Settings'!$B$5,"Low","OK"))))</f>
        <v/>
      </c>
      <c r="W401" s="27">
        <f>IF($A401="","",IF($S401="","No Data",IF($S401&gt;='Settings'!$B$7,"Uneven","OK")))</f>
        <v/>
      </c>
      <c r="X401" s="27">
        <f>IF($A401="","",IF(OR($L401="",$T401=""),"No Data",IF($L401&lt;$T401-'Settings'!$B$8,"Low",IF($L401&gt;$T401+'Settings'!$B$8,"High","OK"))))</f>
        <v/>
      </c>
      <c r="Y401" s="27">
        <f>IF(COUNTA($A401:$O401)=0,"",IF(OR($A401="",$B401="",$C401="",$D401="",$E401="",$F401="",$I401="",$J401="",$K401=""),"Missing Required Input",IF(COUNTIF($A$5:$A$1004,$A401)&gt;1,"Duplicate Inspection ID",IF(COUNTIF('Tire Inventory'!$A$5:$A$1004,$E401)=0,"Unknown Tire ID",IF(OR($I401&lt;0,$I401&gt;32,$J401&lt;0,$J401&gt;32,$K401&lt;0,$K401&gt;32),"Check Tread Reading",IF(OR($D401&lt;0,$D401&gt;2000000),"Check Odometer",IF(AND($L401&lt;&gt;"",OR($L401&lt;0,$L401&gt;150)),"Check PSI","OK"))))))</f>
        <v/>
      </c>
    </row>
    <row r="402">
      <c r="A402" s="23" t="n"/>
      <c r="B402" s="42" t="n"/>
      <c r="C402" s="23" t="n"/>
      <c r="D402" s="25" t="n"/>
      <c r="E402" s="23" t="n"/>
      <c r="F402" s="23" t="n"/>
      <c r="G402" s="23" t="n"/>
      <c r="H402" s="23" t="n"/>
      <c r="I402" s="43" t="n"/>
      <c r="J402" s="43" t="n"/>
      <c r="K402" s="43" t="n"/>
      <c r="L402" s="43" t="n"/>
      <c r="M402" s="23" t="n"/>
      <c r="N402" s="23" t="n"/>
      <c r="O402" s="23" t="n"/>
      <c r="P402" s="27">
        <f>IF($A402="","",IFERROR(INDEX('Settings'!$F$5:$F$21,MATCH($F402,'Settings'!$E$5:$E$21,0)),"Other"))</f>
        <v/>
      </c>
      <c r="Q402" s="44">
        <f>IF($A402="","",IF(COUNT($I402,$J402,$K402)&lt;3,"",IFERROR(AVERAGE($I402,$J402,$K402),"")))</f>
        <v/>
      </c>
      <c r="R402" s="44">
        <f>IF($A402="","",IF(COUNT($I402,$J402,$K402)&lt;3,"",IFERROR(MIN($I402,$J402,$K402),"")))</f>
        <v/>
      </c>
      <c r="S402" s="44">
        <f>IF($A402="","",IF(COUNT($I402,$J402,$K402)&lt;3,"",IFERROR(MAX($I402,$J402,$K402)-MIN($I402,$J402,$K402),"")))</f>
        <v/>
      </c>
      <c r="T402" s="44">
        <f>IF($A402="","",IFERROR(INDEX('Tire Inventory'!$I$5:$I$1004,MATCH($E402,'Tire Inventory'!$A$5:$A$1004,0)),""))</f>
        <v/>
      </c>
      <c r="U402" s="44">
        <f>IF($A402="","",IF(OR($L402="",$T402=""),"",IFERROR($L402-$T402,"")))</f>
        <v/>
      </c>
      <c r="V402" s="27">
        <f>IF($A402="","",IF($R402="","No Data",IF($R402&lt;='Settings'!$B$6,"Critical",IF($R402&lt;='Settings'!$B$5,"Low","OK"))))</f>
        <v/>
      </c>
      <c r="W402" s="27">
        <f>IF($A402="","",IF($S402="","No Data",IF($S402&gt;='Settings'!$B$7,"Uneven","OK")))</f>
        <v/>
      </c>
      <c r="X402" s="27">
        <f>IF($A402="","",IF(OR($L402="",$T402=""),"No Data",IF($L402&lt;$T402-'Settings'!$B$8,"Low",IF($L402&gt;$T402+'Settings'!$B$8,"High","OK"))))</f>
        <v/>
      </c>
      <c r="Y402" s="27">
        <f>IF(COUNTA($A402:$O402)=0,"",IF(OR($A402="",$B402="",$C402="",$D402="",$E402="",$F402="",$I402="",$J402="",$K402=""),"Missing Required Input",IF(COUNTIF($A$5:$A$1004,$A402)&gt;1,"Duplicate Inspection ID",IF(COUNTIF('Tire Inventory'!$A$5:$A$1004,$E402)=0,"Unknown Tire ID",IF(OR($I402&lt;0,$I402&gt;32,$J402&lt;0,$J402&gt;32,$K402&lt;0,$K402&gt;32),"Check Tread Reading",IF(OR($D402&lt;0,$D402&gt;2000000),"Check Odometer",IF(AND($L402&lt;&gt;"",OR($L402&lt;0,$L402&gt;150)),"Check PSI","OK"))))))</f>
        <v/>
      </c>
    </row>
    <row r="403">
      <c r="A403" s="23" t="n"/>
      <c r="B403" s="42" t="n"/>
      <c r="C403" s="23" t="n"/>
      <c r="D403" s="25" t="n"/>
      <c r="E403" s="23" t="n"/>
      <c r="F403" s="23" t="n"/>
      <c r="G403" s="23" t="n"/>
      <c r="H403" s="23" t="n"/>
      <c r="I403" s="43" t="n"/>
      <c r="J403" s="43" t="n"/>
      <c r="K403" s="43" t="n"/>
      <c r="L403" s="43" t="n"/>
      <c r="M403" s="23" t="n"/>
      <c r="N403" s="23" t="n"/>
      <c r="O403" s="23" t="n"/>
      <c r="P403" s="27">
        <f>IF($A403="","",IFERROR(INDEX('Settings'!$F$5:$F$21,MATCH($F403,'Settings'!$E$5:$E$21,0)),"Other"))</f>
        <v/>
      </c>
      <c r="Q403" s="44">
        <f>IF($A403="","",IF(COUNT($I403,$J403,$K403)&lt;3,"",IFERROR(AVERAGE($I403,$J403,$K403),"")))</f>
        <v/>
      </c>
      <c r="R403" s="44">
        <f>IF($A403="","",IF(COUNT($I403,$J403,$K403)&lt;3,"",IFERROR(MIN($I403,$J403,$K403),"")))</f>
        <v/>
      </c>
      <c r="S403" s="44">
        <f>IF($A403="","",IF(COUNT($I403,$J403,$K403)&lt;3,"",IFERROR(MAX($I403,$J403,$K403)-MIN($I403,$J403,$K403),"")))</f>
        <v/>
      </c>
      <c r="T403" s="44">
        <f>IF($A403="","",IFERROR(INDEX('Tire Inventory'!$I$5:$I$1004,MATCH($E403,'Tire Inventory'!$A$5:$A$1004,0)),""))</f>
        <v/>
      </c>
      <c r="U403" s="44">
        <f>IF($A403="","",IF(OR($L403="",$T403=""),"",IFERROR($L403-$T403,"")))</f>
        <v/>
      </c>
      <c r="V403" s="27">
        <f>IF($A403="","",IF($R403="","No Data",IF($R403&lt;='Settings'!$B$6,"Critical",IF($R403&lt;='Settings'!$B$5,"Low","OK"))))</f>
        <v/>
      </c>
      <c r="W403" s="27">
        <f>IF($A403="","",IF($S403="","No Data",IF($S403&gt;='Settings'!$B$7,"Uneven","OK")))</f>
        <v/>
      </c>
      <c r="X403" s="27">
        <f>IF($A403="","",IF(OR($L403="",$T403=""),"No Data",IF($L403&lt;$T403-'Settings'!$B$8,"Low",IF($L403&gt;$T403+'Settings'!$B$8,"High","OK"))))</f>
        <v/>
      </c>
      <c r="Y403" s="27">
        <f>IF(COUNTA($A403:$O403)=0,"",IF(OR($A403="",$B403="",$C403="",$D403="",$E403="",$F403="",$I403="",$J403="",$K403=""),"Missing Required Input",IF(COUNTIF($A$5:$A$1004,$A403)&gt;1,"Duplicate Inspection ID",IF(COUNTIF('Tire Inventory'!$A$5:$A$1004,$E403)=0,"Unknown Tire ID",IF(OR($I403&lt;0,$I403&gt;32,$J403&lt;0,$J403&gt;32,$K403&lt;0,$K403&gt;32),"Check Tread Reading",IF(OR($D403&lt;0,$D403&gt;2000000),"Check Odometer",IF(AND($L403&lt;&gt;"",OR($L403&lt;0,$L403&gt;150)),"Check PSI","OK"))))))</f>
        <v/>
      </c>
    </row>
    <row r="404">
      <c r="A404" s="23" t="n"/>
      <c r="B404" s="42" t="n"/>
      <c r="C404" s="23" t="n"/>
      <c r="D404" s="25" t="n"/>
      <c r="E404" s="23" t="n"/>
      <c r="F404" s="23" t="n"/>
      <c r="G404" s="23" t="n"/>
      <c r="H404" s="23" t="n"/>
      <c r="I404" s="43" t="n"/>
      <c r="J404" s="43" t="n"/>
      <c r="K404" s="43" t="n"/>
      <c r="L404" s="43" t="n"/>
      <c r="M404" s="23" t="n"/>
      <c r="N404" s="23" t="n"/>
      <c r="O404" s="23" t="n"/>
      <c r="P404" s="27">
        <f>IF($A404="","",IFERROR(INDEX('Settings'!$F$5:$F$21,MATCH($F404,'Settings'!$E$5:$E$21,0)),"Other"))</f>
        <v/>
      </c>
      <c r="Q404" s="44">
        <f>IF($A404="","",IF(COUNT($I404,$J404,$K404)&lt;3,"",IFERROR(AVERAGE($I404,$J404,$K404),"")))</f>
        <v/>
      </c>
      <c r="R404" s="44">
        <f>IF($A404="","",IF(COUNT($I404,$J404,$K404)&lt;3,"",IFERROR(MIN($I404,$J404,$K404),"")))</f>
        <v/>
      </c>
      <c r="S404" s="44">
        <f>IF($A404="","",IF(COUNT($I404,$J404,$K404)&lt;3,"",IFERROR(MAX($I404,$J404,$K404)-MIN($I404,$J404,$K404),"")))</f>
        <v/>
      </c>
      <c r="T404" s="44">
        <f>IF($A404="","",IFERROR(INDEX('Tire Inventory'!$I$5:$I$1004,MATCH($E404,'Tire Inventory'!$A$5:$A$1004,0)),""))</f>
        <v/>
      </c>
      <c r="U404" s="44">
        <f>IF($A404="","",IF(OR($L404="",$T404=""),"",IFERROR($L404-$T404,"")))</f>
        <v/>
      </c>
      <c r="V404" s="27">
        <f>IF($A404="","",IF($R404="","No Data",IF($R404&lt;='Settings'!$B$6,"Critical",IF($R404&lt;='Settings'!$B$5,"Low","OK"))))</f>
        <v/>
      </c>
      <c r="W404" s="27">
        <f>IF($A404="","",IF($S404="","No Data",IF($S404&gt;='Settings'!$B$7,"Uneven","OK")))</f>
        <v/>
      </c>
      <c r="X404" s="27">
        <f>IF($A404="","",IF(OR($L404="",$T404=""),"No Data",IF($L404&lt;$T404-'Settings'!$B$8,"Low",IF($L404&gt;$T404+'Settings'!$B$8,"High","OK"))))</f>
        <v/>
      </c>
      <c r="Y404" s="27">
        <f>IF(COUNTA($A404:$O404)=0,"",IF(OR($A404="",$B404="",$C404="",$D404="",$E404="",$F404="",$I404="",$J404="",$K404=""),"Missing Required Input",IF(COUNTIF($A$5:$A$1004,$A404)&gt;1,"Duplicate Inspection ID",IF(COUNTIF('Tire Inventory'!$A$5:$A$1004,$E404)=0,"Unknown Tire ID",IF(OR($I404&lt;0,$I404&gt;32,$J404&lt;0,$J404&gt;32,$K404&lt;0,$K404&gt;32),"Check Tread Reading",IF(OR($D404&lt;0,$D404&gt;2000000),"Check Odometer",IF(AND($L404&lt;&gt;"",OR($L404&lt;0,$L404&gt;150)),"Check PSI","OK"))))))</f>
        <v/>
      </c>
    </row>
    <row r="405">
      <c r="A405" s="23" t="n"/>
      <c r="B405" s="42" t="n"/>
      <c r="C405" s="23" t="n"/>
      <c r="D405" s="25" t="n"/>
      <c r="E405" s="23" t="n"/>
      <c r="F405" s="23" t="n"/>
      <c r="G405" s="23" t="n"/>
      <c r="H405" s="23" t="n"/>
      <c r="I405" s="43" t="n"/>
      <c r="J405" s="43" t="n"/>
      <c r="K405" s="43" t="n"/>
      <c r="L405" s="43" t="n"/>
      <c r="M405" s="23" t="n"/>
      <c r="N405" s="23" t="n"/>
      <c r="O405" s="23" t="n"/>
      <c r="P405" s="27">
        <f>IF($A405="","",IFERROR(INDEX('Settings'!$F$5:$F$21,MATCH($F405,'Settings'!$E$5:$E$21,0)),"Other"))</f>
        <v/>
      </c>
      <c r="Q405" s="44">
        <f>IF($A405="","",IF(COUNT($I405,$J405,$K405)&lt;3,"",IFERROR(AVERAGE($I405,$J405,$K405),"")))</f>
        <v/>
      </c>
      <c r="R405" s="44">
        <f>IF($A405="","",IF(COUNT($I405,$J405,$K405)&lt;3,"",IFERROR(MIN($I405,$J405,$K405),"")))</f>
        <v/>
      </c>
      <c r="S405" s="44">
        <f>IF($A405="","",IF(COUNT($I405,$J405,$K405)&lt;3,"",IFERROR(MAX($I405,$J405,$K405)-MIN($I405,$J405,$K405),"")))</f>
        <v/>
      </c>
      <c r="T405" s="44">
        <f>IF($A405="","",IFERROR(INDEX('Tire Inventory'!$I$5:$I$1004,MATCH($E405,'Tire Inventory'!$A$5:$A$1004,0)),""))</f>
        <v/>
      </c>
      <c r="U405" s="44">
        <f>IF($A405="","",IF(OR($L405="",$T405=""),"",IFERROR($L405-$T405,"")))</f>
        <v/>
      </c>
      <c r="V405" s="27">
        <f>IF($A405="","",IF($R405="","No Data",IF($R405&lt;='Settings'!$B$6,"Critical",IF($R405&lt;='Settings'!$B$5,"Low","OK"))))</f>
        <v/>
      </c>
      <c r="W405" s="27">
        <f>IF($A405="","",IF($S405="","No Data",IF($S405&gt;='Settings'!$B$7,"Uneven","OK")))</f>
        <v/>
      </c>
      <c r="X405" s="27">
        <f>IF($A405="","",IF(OR($L405="",$T405=""),"No Data",IF($L405&lt;$T405-'Settings'!$B$8,"Low",IF($L405&gt;$T405+'Settings'!$B$8,"High","OK"))))</f>
        <v/>
      </c>
      <c r="Y405" s="27">
        <f>IF(COUNTA($A405:$O405)=0,"",IF(OR($A405="",$B405="",$C405="",$D405="",$E405="",$F405="",$I405="",$J405="",$K405=""),"Missing Required Input",IF(COUNTIF($A$5:$A$1004,$A405)&gt;1,"Duplicate Inspection ID",IF(COUNTIF('Tire Inventory'!$A$5:$A$1004,$E405)=0,"Unknown Tire ID",IF(OR($I405&lt;0,$I405&gt;32,$J405&lt;0,$J405&gt;32,$K405&lt;0,$K405&gt;32),"Check Tread Reading",IF(OR($D405&lt;0,$D405&gt;2000000),"Check Odometer",IF(AND($L405&lt;&gt;"",OR($L405&lt;0,$L405&gt;150)),"Check PSI","OK"))))))</f>
        <v/>
      </c>
    </row>
    <row r="406">
      <c r="A406" s="23" t="n"/>
      <c r="B406" s="42" t="n"/>
      <c r="C406" s="23" t="n"/>
      <c r="D406" s="25" t="n"/>
      <c r="E406" s="23" t="n"/>
      <c r="F406" s="23" t="n"/>
      <c r="G406" s="23" t="n"/>
      <c r="H406" s="23" t="n"/>
      <c r="I406" s="43" t="n"/>
      <c r="J406" s="43" t="n"/>
      <c r="K406" s="43" t="n"/>
      <c r="L406" s="43" t="n"/>
      <c r="M406" s="23" t="n"/>
      <c r="N406" s="23" t="n"/>
      <c r="O406" s="23" t="n"/>
      <c r="P406" s="27">
        <f>IF($A406="","",IFERROR(INDEX('Settings'!$F$5:$F$21,MATCH($F406,'Settings'!$E$5:$E$21,0)),"Other"))</f>
        <v/>
      </c>
      <c r="Q406" s="44">
        <f>IF($A406="","",IF(COUNT($I406,$J406,$K406)&lt;3,"",IFERROR(AVERAGE($I406,$J406,$K406),"")))</f>
        <v/>
      </c>
      <c r="R406" s="44">
        <f>IF($A406="","",IF(COUNT($I406,$J406,$K406)&lt;3,"",IFERROR(MIN($I406,$J406,$K406),"")))</f>
        <v/>
      </c>
      <c r="S406" s="44">
        <f>IF($A406="","",IF(COUNT($I406,$J406,$K406)&lt;3,"",IFERROR(MAX($I406,$J406,$K406)-MIN($I406,$J406,$K406),"")))</f>
        <v/>
      </c>
      <c r="T406" s="44">
        <f>IF($A406="","",IFERROR(INDEX('Tire Inventory'!$I$5:$I$1004,MATCH($E406,'Tire Inventory'!$A$5:$A$1004,0)),""))</f>
        <v/>
      </c>
      <c r="U406" s="44">
        <f>IF($A406="","",IF(OR($L406="",$T406=""),"",IFERROR($L406-$T406,"")))</f>
        <v/>
      </c>
      <c r="V406" s="27">
        <f>IF($A406="","",IF($R406="","No Data",IF($R406&lt;='Settings'!$B$6,"Critical",IF($R406&lt;='Settings'!$B$5,"Low","OK"))))</f>
        <v/>
      </c>
      <c r="W406" s="27">
        <f>IF($A406="","",IF($S406="","No Data",IF($S406&gt;='Settings'!$B$7,"Uneven","OK")))</f>
        <v/>
      </c>
      <c r="X406" s="27">
        <f>IF($A406="","",IF(OR($L406="",$T406=""),"No Data",IF($L406&lt;$T406-'Settings'!$B$8,"Low",IF($L406&gt;$T406+'Settings'!$B$8,"High","OK"))))</f>
        <v/>
      </c>
      <c r="Y406" s="27">
        <f>IF(COUNTA($A406:$O406)=0,"",IF(OR($A406="",$B406="",$C406="",$D406="",$E406="",$F406="",$I406="",$J406="",$K406=""),"Missing Required Input",IF(COUNTIF($A$5:$A$1004,$A406)&gt;1,"Duplicate Inspection ID",IF(COUNTIF('Tire Inventory'!$A$5:$A$1004,$E406)=0,"Unknown Tire ID",IF(OR($I406&lt;0,$I406&gt;32,$J406&lt;0,$J406&gt;32,$K406&lt;0,$K406&gt;32),"Check Tread Reading",IF(OR($D406&lt;0,$D406&gt;2000000),"Check Odometer",IF(AND($L406&lt;&gt;"",OR($L406&lt;0,$L406&gt;150)),"Check PSI","OK"))))))</f>
        <v/>
      </c>
    </row>
    <row r="407">
      <c r="A407" s="23" t="n"/>
      <c r="B407" s="42" t="n"/>
      <c r="C407" s="23" t="n"/>
      <c r="D407" s="25" t="n"/>
      <c r="E407" s="23" t="n"/>
      <c r="F407" s="23" t="n"/>
      <c r="G407" s="23" t="n"/>
      <c r="H407" s="23" t="n"/>
      <c r="I407" s="43" t="n"/>
      <c r="J407" s="43" t="n"/>
      <c r="K407" s="43" t="n"/>
      <c r="L407" s="43" t="n"/>
      <c r="M407" s="23" t="n"/>
      <c r="N407" s="23" t="n"/>
      <c r="O407" s="23" t="n"/>
      <c r="P407" s="27">
        <f>IF($A407="","",IFERROR(INDEX('Settings'!$F$5:$F$21,MATCH($F407,'Settings'!$E$5:$E$21,0)),"Other"))</f>
        <v/>
      </c>
      <c r="Q407" s="44">
        <f>IF($A407="","",IF(COUNT($I407,$J407,$K407)&lt;3,"",IFERROR(AVERAGE($I407,$J407,$K407),"")))</f>
        <v/>
      </c>
      <c r="R407" s="44">
        <f>IF($A407="","",IF(COUNT($I407,$J407,$K407)&lt;3,"",IFERROR(MIN($I407,$J407,$K407),"")))</f>
        <v/>
      </c>
      <c r="S407" s="44">
        <f>IF($A407="","",IF(COUNT($I407,$J407,$K407)&lt;3,"",IFERROR(MAX($I407,$J407,$K407)-MIN($I407,$J407,$K407),"")))</f>
        <v/>
      </c>
      <c r="T407" s="44">
        <f>IF($A407="","",IFERROR(INDEX('Tire Inventory'!$I$5:$I$1004,MATCH($E407,'Tire Inventory'!$A$5:$A$1004,0)),""))</f>
        <v/>
      </c>
      <c r="U407" s="44">
        <f>IF($A407="","",IF(OR($L407="",$T407=""),"",IFERROR($L407-$T407,"")))</f>
        <v/>
      </c>
      <c r="V407" s="27">
        <f>IF($A407="","",IF($R407="","No Data",IF($R407&lt;='Settings'!$B$6,"Critical",IF($R407&lt;='Settings'!$B$5,"Low","OK"))))</f>
        <v/>
      </c>
      <c r="W407" s="27">
        <f>IF($A407="","",IF($S407="","No Data",IF($S407&gt;='Settings'!$B$7,"Uneven","OK")))</f>
        <v/>
      </c>
      <c r="X407" s="27">
        <f>IF($A407="","",IF(OR($L407="",$T407=""),"No Data",IF($L407&lt;$T407-'Settings'!$B$8,"Low",IF($L407&gt;$T407+'Settings'!$B$8,"High","OK"))))</f>
        <v/>
      </c>
      <c r="Y407" s="27">
        <f>IF(COUNTA($A407:$O407)=0,"",IF(OR($A407="",$B407="",$C407="",$D407="",$E407="",$F407="",$I407="",$J407="",$K407=""),"Missing Required Input",IF(COUNTIF($A$5:$A$1004,$A407)&gt;1,"Duplicate Inspection ID",IF(COUNTIF('Tire Inventory'!$A$5:$A$1004,$E407)=0,"Unknown Tire ID",IF(OR($I407&lt;0,$I407&gt;32,$J407&lt;0,$J407&gt;32,$K407&lt;0,$K407&gt;32),"Check Tread Reading",IF(OR($D407&lt;0,$D407&gt;2000000),"Check Odometer",IF(AND($L407&lt;&gt;"",OR($L407&lt;0,$L407&gt;150)),"Check PSI","OK"))))))</f>
        <v/>
      </c>
    </row>
    <row r="408">
      <c r="A408" s="23" t="n"/>
      <c r="B408" s="42" t="n"/>
      <c r="C408" s="23" t="n"/>
      <c r="D408" s="25" t="n"/>
      <c r="E408" s="23" t="n"/>
      <c r="F408" s="23" t="n"/>
      <c r="G408" s="23" t="n"/>
      <c r="H408" s="23" t="n"/>
      <c r="I408" s="43" t="n"/>
      <c r="J408" s="43" t="n"/>
      <c r="K408" s="43" t="n"/>
      <c r="L408" s="43" t="n"/>
      <c r="M408" s="23" t="n"/>
      <c r="N408" s="23" t="n"/>
      <c r="O408" s="23" t="n"/>
      <c r="P408" s="27">
        <f>IF($A408="","",IFERROR(INDEX('Settings'!$F$5:$F$21,MATCH($F408,'Settings'!$E$5:$E$21,0)),"Other"))</f>
        <v/>
      </c>
      <c r="Q408" s="44">
        <f>IF($A408="","",IF(COUNT($I408,$J408,$K408)&lt;3,"",IFERROR(AVERAGE($I408,$J408,$K408),"")))</f>
        <v/>
      </c>
      <c r="R408" s="44">
        <f>IF($A408="","",IF(COUNT($I408,$J408,$K408)&lt;3,"",IFERROR(MIN($I408,$J408,$K408),"")))</f>
        <v/>
      </c>
      <c r="S408" s="44">
        <f>IF($A408="","",IF(COUNT($I408,$J408,$K408)&lt;3,"",IFERROR(MAX($I408,$J408,$K408)-MIN($I408,$J408,$K408),"")))</f>
        <v/>
      </c>
      <c r="T408" s="44">
        <f>IF($A408="","",IFERROR(INDEX('Tire Inventory'!$I$5:$I$1004,MATCH($E408,'Tire Inventory'!$A$5:$A$1004,0)),""))</f>
        <v/>
      </c>
      <c r="U408" s="44">
        <f>IF($A408="","",IF(OR($L408="",$T408=""),"",IFERROR($L408-$T408,"")))</f>
        <v/>
      </c>
      <c r="V408" s="27">
        <f>IF($A408="","",IF($R408="","No Data",IF($R408&lt;='Settings'!$B$6,"Critical",IF($R408&lt;='Settings'!$B$5,"Low","OK"))))</f>
        <v/>
      </c>
      <c r="W408" s="27">
        <f>IF($A408="","",IF($S408="","No Data",IF($S408&gt;='Settings'!$B$7,"Uneven","OK")))</f>
        <v/>
      </c>
      <c r="X408" s="27">
        <f>IF($A408="","",IF(OR($L408="",$T408=""),"No Data",IF($L408&lt;$T408-'Settings'!$B$8,"Low",IF($L408&gt;$T408+'Settings'!$B$8,"High","OK"))))</f>
        <v/>
      </c>
      <c r="Y408" s="27">
        <f>IF(COUNTA($A408:$O408)=0,"",IF(OR($A408="",$B408="",$C408="",$D408="",$E408="",$F408="",$I408="",$J408="",$K408=""),"Missing Required Input",IF(COUNTIF($A$5:$A$1004,$A408)&gt;1,"Duplicate Inspection ID",IF(COUNTIF('Tire Inventory'!$A$5:$A$1004,$E408)=0,"Unknown Tire ID",IF(OR($I408&lt;0,$I408&gt;32,$J408&lt;0,$J408&gt;32,$K408&lt;0,$K408&gt;32),"Check Tread Reading",IF(OR($D408&lt;0,$D408&gt;2000000),"Check Odometer",IF(AND($L408&lt;&gt;"",OR($L408&lt;0,$L408&gt;150)),"Check PSI","OK"))))))</f>
        <v/>
      </c>
    </row>
    <row r="409">
      <c r="A409" s="23" t="n"/>
      <c r="B409" s="42" t="n"/>
      <c r="C409" s="23" t="n"/>
      <c r="D409" s="25" t="n"/>
      <c r="E409" s="23" t="n"/>
      <c r="F409" s="23" t="n"/>
      <c r="G409" s="23" t="n"/>
      <c r="H409" s="23" t="n"/>
      <c r="I409" s="43" t="n"/>
      <c r="J409" s="43" t="n"/>
      <c r="K409" s="43" t="n"/>
      <c r="L409" s="43" t="n"/>
      <c r="M409" s="23" t="n"/>
      <c r="N409" s="23" t="n"/>
      <c r="O409" s="23" t="n"/>
      <c r="P409" s="27">
        <f>IF($A409="","",IFERROR(INDEX('Settings'!$F$5:$F$21,MATCH($F409,'Settings'!$E$5:$E$21,0)),"Other"))</f>
        <v/>
      </c>
      <c r="Q409" s="44">
        <f>IF($A409="","",IF(COUNT($I409,$J409,$K409)&lt;3,"",IFERROR(AVERAGE($I409,$J409,$K409),"")))</f>
        <v/>
      </c>
      <c r="R409" s="44">
        <f>IF($A409="","",IF(COUNT($I409,$J409,$K409)&lt;3,"",IFERROR(MIN($I409,$J409,$K409),"")))</f>
        <v/>
      </c>
      <c r="S409" s="44">
        <f>IF($A409="","",IF(COUNT($I409,$J409,$K409)&lt;3,"",IFERROR(MAX($I409,$J409,$K409)-MIN($I409,$J409,$K409),"")))</f>
        <v/>
      </c>
      <c r="T409" s="44">
        <f>IF($A409="","",IFERROR(INDEX('Tire Inventory'!$I$5:$I$1004,MATCH($E409,'Tire Inventory'!$A$5:$A$1004,0)),""))</f>
        <v/>
      </c>
      <c r="U409" s="44">
        <f>IF($A409="","",IF(OR($L409="",$T409=""),"",IFERROR($L409-$T409,"")))</f>
        <v/>
      </c>
      <c r="V409" s="27">
        <f>IF($A409="","",IF($R409="","No Data",IF($R409&lt;='Settings'!$B$6,"Critical",IF($R409&lt;='Settings'!$B$5,"Low","OK"))))</f>
        <v/>
      </c>
      <c r="W409" s="27">
        <f>IF($A409="","",IF($S409="","No Data",IF($S409&gt;='Settings'!$B$7,"Uneven","OK")))</f>
        <v/>
      </c>
      <c r="X409" s="27">
        <f>IF($A409="","",IF(OR($L409="",$T409=""),"No Data",IF($L409&lt;$T409-'Settings'!$B$8,"Low",IF($L409&gt;$T409+'Settings'!$B$8,"High","OK"))))</f>
        <v/>
      </c>
      <c r="Y409" s="27">
        <f>IF(COUNTA($A409:$O409)=0,"",IF(OR($A409="",$B409="",$C409="",$D409="",$E409="",$F409="",$I409="",$J409="",$K409=""),"Missing Required Input",IF(COUNTIF($A$5:$A$1004,$A409)&gt;1,"Duplicate Inspection ID",IF(COUNTIF('Tire Inventory'!$A$5:$A$1004,$E409)=0,"Unknown Tire ID",IF(OR($I409&lt;0,$I409&gt;32,$J409&lt;0,$J409&gt;32,$K409&lt;0,$K409&gt;32),"Check Tread Reading",IF(OR($D409&lt;0,$D409&gt;2000000),"Check Odometer",IF(AND($L409&lt;&gt;"",OR($L409&lt;0,$L409&gt;150)),"Check PSI","OK"))))))</f>
        <v/>
      </c>
    </row>
    <row r="410">
      <c r="A410" s="23" t="n"/>
      <c r="B410" s="42" t="n"/>
      <c r="C410" s="23" t="n"/>
      <c r="D410" s="25" t="n"/>
      <c r="E410" s="23" t="n"/>
      <c r="F410" s="23" t="n"/>
      <c r="G410" s="23" t="n"/>
      <c r="H410" s="23" t="n"/>
      <c r="I410" s="43" t="n"/>
      <c r="J410" s="43" t="n"/>
      <c r="K410" s="43" t="n"/>
      <c r="L410" s="43" t="n"/>
      <c r="M410" s="23" t="n"/>
      <c r="N410" s="23" t="n"/>
      <c r="O410" s="23" t="n"/>
      <c r="P410" s="27">
        <f>IF($A410="","",IFERROR(INDEX('Settings'!$F$5:$F$21,MATCH($F410,'Settings'!$E$5:$E$21,0)),"Other"))</f>
        <v/>
      </c>
      <c r="Q410" s="44">
        <f>IF($A410="","",IF(COUNT($I410,$J410,$K410)&lt;3,"",IFERROR(AVERAGE($I410,$J410,$K410),"")))</f>
        <v/>
      </c>
      <c r="R410" s="44">
        <f>IF($A410="","",IF(COUNT($I410,$J410,$K410)&lt;3,"",IFERROR(MIN($I410,$J410,$K410),"")))</f>
        <v/>
      </c>
      <c r="S410" s="44">
        <f>IF($A410="","",IF(COUNT($I410,$J410,$K410)&lt;3,"",IFERROR(MAX($I410,$J410,$K410)-MIN($I410,$J410,$K410),"")))</f>
        <v/>
      </c>
      <c r="T410" s="44">
        <f>IF($A410="","",IFERROR(INDEX('Tire Inventory'!$I$5:$I$1004,MATCH($E410,'Tire Inventory'!$A$5:$A$1004,0)),""))</f>
        <v/>
      </c>
      <c r="U410" s="44">
        <f>IF($A410="","",IF(OR($L410="",$T410=""),"",IFERROR($L410-$T410,"")))</f>
        <v/>
      </c>
      <c r="V410" s="27">
        <f>IF($A410="","",IF($R410="","No Data",IF($R410&lt;='Settings'!$B$6,"Critical",IF($R410&lt;='Settings'!$B$5,"Low","OK"))))</f>
        <v/>
      </c>
      <c r="W410" s="27">
        <f>IF($A410="","",IF($S410="","No Data",IF($S410&gt;='Settings'!$B$7,"Uneven","OK")))</f>
        <v/>
      </c>
      <c r="X410" s="27">
        <f>IF($A410="","",IF(OR($L410="",$T410=""),"No Data",IF($L410&lt;$T410-'Settings'!$B$8,"Low",IF($L410&gt;$T410+'Settings'!$B$8,"High","OK"))))</f>
        <v/>
      </c>
      <c r="Y410" s="27">
        <f>IF(COUNTA($A410:$O410)=0,"",IF(OR($A410="",$B410="",$C410="",$D410="",$E410="",$F410="",$I410="",$J410="",$K410=""),"Missing Required Input",IF(COUNTIF($A$5:$A$1004,$A410)&gt;1,"Duplicate Inspection ID",IF(COUNTIF('Tire Inventory'!$A$5:$A$1004,$E410)=0,"Unknown Tire ID",IF(OR($I410&lt;0,$I410&gt;32,$J410&lt;0,$J410&gt;32,$K410&lt;0,$K410&gt;32),"Check Tread Reading",IF(OR($D410&lt;0,$D410&gt;2000000),"Check Odometer",IF(AND($L410&lt;&gt;"",OR($L410&lt;0,$L410&gt;150)),"Check PSI","OK"))))))</f>
        <v/>
      </c>
    </row>
    <row r="411">
      <c r="A411" s="23" t="n"/>
      <c r="B411" s="42" t="n"/>
      <c r="C411" s="23" t="n"/>
      <c r="D411" s="25" t="n"/>
      <c r="E411" s="23" t="n"/>
      <c r="F411" s="23" t="n"/>
      <c r="G411" s="23" t="n"/>
      <c r="H411" s="23" t="n"/>
      <c r="I411" s="43" t="n"/>
      <c r="J411" s="43" t="n"/>
      <c r="K411" s="43" t="n"/>
      <c r="L411" s="43" t="n"/>
      <c r="M411" s="23" t="n"/>
      <c r="N411" s="23" t="n"/>
      <c r="O411" s="23" t="n"/>
      <c r="P411" s="27">
        <f>IF($A411="","",IFERROR(INDEX('Settings'!$F$5:$F$21,MATCH($F411,'Settings'!$E$5:$E$21,0)),"Other"))</f>
        <v/>
      </c>
      <c r="Q411" s="44">
        <f>IF($A411="","",IF(COUNT($I411,$J411,$K411)&lt;3,"",IFERROR(AVERAGE($I411,$J411,$K411),"")))</f>
        <v/>
      </c>
      <c r="R411" s="44">
        <f>IF($A411="","",IF(COUNT($I411,$J411,$K411)&lt;3,"",IFERROR(MIN($I411,$J411,$K411),"")))</f>
        <v/>
      </c>
      <c r="S411" s="44">
        <f>IF($A411="","",IF(COUNT($I411,$J411,$K411)&lt;3,"",IFERROR(MAX($I411,$J411,$K411)-MIN($I411,$J411,$K411),"")))</f>
        <v/>
      </c>
      <c r="T411" s="44">
        <f>IF($A411="","",IFERROR(INDEX('Tire Inventory'!$I$5:$I$1004,MATCH($E411,'Tire Inventory'!$A$5:$A$1004,0)),""))</f>
        <v/>
      </c>
      <c r="U411" s="44">
        <f>IF($A411="","",IF(OR($L411="",$T411=""),"",IFERROR($L411-$T411,"")))</f>
        <v/>
      </c>
      <c r="V411" s="27">
        <f>IF($A411="","",IF($R411="","No Data",IF($R411&lt;='Settings'!$B$6,"Critical",IF($R411&lt;='Settings'!$B$5,"Low","OK"))))</f>
        <v/>
      </c>
      <c r="W411" s="27">
        <f>IF($A411="","",IF($S411="","No Data",IF($S411&gt;='Settings'!$B$7,"Uneven","OK")))</f>
        <v/>
      </c>
      <c r="X411" s="27">
        <f>IF($A411="","",IF(OR($L411="",$T411=""),"No Data",IF($L411&lt;$T411-'Settings'!$B$8,"Low",IF($L411&gt;$T411+'Settings'!$B$8,"High","OK"))))</f>
        <v/>
      </c>
      <c r="Y411" s="27">
        <f>IF(COUNTA($A411:$O411)=0,"",IF(OR($A411="",$B411="",$C411="",$D411="",$E411="",$F411="",$I411="",$J411="",$K411=""),"Missing Required Input",IF(COUNTIF($A$5:$A$1004,$A411)&gt;1,"Duplicate Inspection ID",IF(COUNTIF('Tire Inventory'!$A$5:$A$1004,$E411)=0,"Unknown Tire ID",IF(OR($I411&lt;0,$I411&gt;32,$J411&lt;0,$J411&gt;32,$K411&lt;0,$K411&gt;32),"Check Tread Reading",IF(OR($D411&lt;0,$D411&gt;2000000),"Check Odometer",IF(AND($L411&lt;&gt;"",OR($L411&lt;0,$L411&gt;150)),"Check PSI","OK"))))))</f>
        <v/>
      </c>
    </row>
    <row r="412">
      <c r="A412" s="23" t="n"/>
      <c r="B412" s="42" t="n"/>
      <c r="C412" s="23" t="n"/>
      <c r="D412" s="25" t="n"/>
      <c r="E412" s="23" t="n"/>
      <c r="F412" s="23" t="n"/>
      <c r="G412" s="23" t="n"/>
      <c r="H412" s="23" t="n"/>
      <c r="I412" s="43" t="n"/>
      <c r="J412" s="43" t="n"/>
      <c r="K412" s="43" t="n"/>
      <c r="L412" s="43" t="n"/>
      <c r="M412" s="23" t="n"/>
      <c r="N412" s="23" t="n"/>
      <c r="O412" s="23" t="n"/>
      <c r="P412" s="27">
        <f>IF($A412="","",IFERROR(INDEX('Settings'!$F$5:$F$21,MATCH($F412,'Settings'!$E$5:$E$21,0)),"Other"))</f>
        <v/>
      </c>
      <c r="Q412" s="44">
        <f>IF($A412="","",IF(COUNT($I412,$J412,$K412)&lt;3,"",IFERROR(AVERAGE($I412,$J412,$K412),"")))</f>
        <v/>
      </c>
      <c r="R412" s="44">
        <f>IF($A412="","",IF(COUNT($I412,$J412,$K412)&lt;3,"",IFERROR(MIN($I412,$J412,$K412),"")))</f>
        <v/>
      </c>
      <c r="S412" s="44">
        <f>IF($A412="","",IF(COUNT($I412,$J412,$K412)&lt;3,"",IFERROR(MAX($I412,$J412,$K412)-MIN($I412,$J412,$K412),"")))</f>
        <v/>
      </c>
      <c r="T412" s="44">
        <f>IF($A412="","",IFERROR(INDEX('Tire Inventory'!$I$5:$I$1004,MATCH($E412,'Tire Inventory'!$A$5:$A$1004,0)),""))</f>
        <v/>
      </c>
      <c r="U412" s="44">
        <f>IF($A412="","",IF(OR($L412="",$T412=""),"",IFERROR($L412-$T412,"")))</f>
        <v/>
      </c>
      <c r="V412" s="27">
        <f>IF($A412="","",IF($R412="","No Data",IF($R412&lt;='Settings'!$B$6,"Critical",IF($R412&lt;='Settings'!$B$5,"Low","OK"))))</f>
        <v/>
      </c>
      <c r="W412" s="27">
        <f>IF($A412="","",IF($S412="","No Data",IF($S412&gt;='Settings'!$B$7,"Uneven","OK")))</f>
        <v/>
      </c>
      <c r="X412" s="27">
        <f>IF($A412="","",IF(OR($L412="",$T412=""),"No Data",IF($L412&lt;$T412-'Settings'!$B$8,"Low",IF($L412&gt;$T412+'Settings'!$B$8,"High","OK"))))</f>
        <v/>
      </c>
      <c r="Y412" s="27">
        <f>IF(COUNTA($A412:$O412)=0,"",IF(OR($A412="",$B412="",$C412="",$D412="",$E412="",$F412="",$I412="",$J412="",$K412=""),"Missing Required Input",IF(COUNTIF($A$5:$A$1004,$A412)&gt;1,"Duplicate Inspection ID",IF(COUNTIF('Tire Inventory'!$A$5:$A$1004,$E412)=0,"Unknown Tire ID",IF(OR($I412&lt;0,$I412&gt;32,$J412&lt;0,$J412&gt;32,$K412&lt;0,$K412&gt;32),"Check Tread Reading",IF(OR($D412&lt;0,$D412&gt;2000000),"Check Odometer",IF(AND($L412&lt;&gt;"",OR($L412&lt;0,$L412&gt;150)),"Check PSI","OK"))))))</f>
        <v/>
      </c>
    </row>
    <row r="413">
      <c r="A413" s="23" t="n"/>
      <c r="B413" s="42" t="n"/>
      <c r="C413" s="23" t="n"/>
      <c r="D413" s="25" t="n"/>
      <c r="E413" s="23" t="n"/>
      <c r="F413" s="23" t="n"/>
      <c r="G413" s="23" t="n"/>
      <c r="H413" s="23" t="n"/>
      <c r="I413" s="43" t="n"/>
      <c r="J413" s="43" t="n"/>
      <c r="K413" s="43" t="n"/>
      <c r="L413" s="43" t="n"/>
      <c r="M413" s="23" t="n"/>
      <c r="N413" s="23" t="n"/>
      <c r="O413" s="23" t="n"/>
      <c r="P413" s="27">
        <f>IF($A413="","",IFERROR(INDEX('Settings'!$F$5:$F$21,MATCH($F413,'Settings'!$E$5:$E$21,0)),"Other"))</f>
        <v/>
      </c>
      <c r="Q413" s="44">
        <f>IF($A413="","",IF(COUNT($I413,$J413,$K413)&lt;3,"",IFERROR(AVERAGE($I413,$J413,$K413),"")))</f>
        <v/>
      </c>
      <c r="R413" s="44">
        <f>IF($A413="","",IF(COUNT($I413,$J413,$K413)&lt;3,"",IFERROR(MIN($I413,$J413,$K413),"")))</f>
        <v/>
      </c>
      <c r="S413" s="44">
        <f>IF($A413="","",IF(COUNT($I413,$J413,$K413)&lt;3,"",IFERROR(MAX($I413,$J413,$K413)-MIN($I413,$J413,$K413),"")))</f>
        <v/>
      </c>
      <c r="T413" s="44">
        <f>IF($A413="","",IFERROR(INDEX('Tire Inventory'!$I$5:$I$1004,MATCH($E413,'Tire Inventory'!$A$5:$A$1004,0)),""))</f>
        <v/>
      </c>
      <c r="U413" s="44">
        <f>IF($A413="","",IF(OR($L413="",$T413=""),"",IFERROR($L413-$T413,"")))</f>
        <v/>
      </c>
      <c r="V413" s="27">
        <f>IF($A413="","",IF($R413="","No Data",IF($R413&lt;='Settings'!$B$6,"Critical",IF($R413&lt;='Settings'!$B$5,"Low","OK"))))</f>
        <v/>
      </c>
      <c r="W413" s="27">
        <f>IF($A413="","",IF($S413="","No Data",IF($S413&gt;='Settings'!$B$7,"Uneven","OK")))</f>
        <v/>
      </c>
      <c r="X413" s="27">
        <f>IF($A413="","",IF(OR($L413="",$T413=""),"No Data",IF($L413&lt;$T413-'Settings'!$B$8,"Low",IF($L413&gt;$T413+'Settings'!$B$8,"High","OK"))))</f>
        <v/>
      </c>
      <c r="Y413" s="27">
        <f>IF(COUNTA($A413:$O413)=0,"",IF(OR($A413="",$B413="",$C413="",$D413="",$E413="",$F413="",$I413="",$J413="",$K413=""),"Missing Required Input",IF(COUNTIF($A$5:$A$1004,$A413)&gt;1,"Duplicate Inspection ID",IF(COUNTIF('Tire Inventory'!$A$5:$A$1004,$E413)=0,"Unknown Tire ID",IF(OR($I413&lt;0,$I413&gt;32,$J413&lt;0,$J413&gt;32,$K413&lt;0,$K413&gt;32),"Check Tread Reading",IF(OR($D413&lt;0,$D413&gt;2000000),"Check Odometer",IF(AND($L413&lt;&gt;"",OR($L413&lt;0,$L413&gt;150)),"Check PSI","OK"))))))</f>
        <v/>
      </c>
    </row>
    <row r="414">
      <c r="A414" s="23" t="n"/>
      <c r="B414" s="42" t="n"/>
      <c r="C414" s="23" t="n"/>
      <c r="D414" s="25" t="n"/>
      <c r="E414" s="23" t="n"/>
      <c r="F414" s="23" t="n"/>
      <c r="G414" s="23" t="n"/>
      <c r="H414" s="23" t="n"/>
      <c r="I414" s="43" t="n"/>
      <c r="J414" s="43" t="n"/>
      <c r="K414" s="43" t="n"/>
      <c r="L414" s="43" t="n"/>
      <c r="M414" s="23" t="n"/>
      <c r="N414" s="23" t="n"/>
      <c r="O414" s="23" t="n"/>
      <c r="P414" s="27">
        <f>IF($A414="","",IFERROR(INDEX('Settings'!$F$5:$F$21,MATCH($F414,'Settings'!$E$5:$E$21,0)),"Other"))</f>
        <v/>
      </c>
      <c r="Q414" s="44">
        <f>IF($A414="","",IF(COUNT($I414,$J414,$K414)&lt;3,"",IFERROR(AVERAGE($I414,$J414,$K414),"")))</f>
        <v/>
      </c>
      <c r="R414" s="44">
        <f>IF($A414="","",IF(COUNT($I414,$J414,$K414)&lt;3,"",IFERROR(MIN($I414,$J414,$K414),"")))</f>
        <v/>
      </c>
      <c r="S414" s="44">
        <f>IF($A414="","",IF(COUNT($I414,$J414,$K414)&lt;3,"",IFERROR(MAX($I414,$J414,$K414)-MIN($I414,$J414,$K414),"")))</f>
        <v/>
      </c>
      <c r="T414" s="44">
        <f>IF($A414="","",IFERROR(INDEX('Tire Inventory'!$I$5:$I$1004,MATCH($E414,'Tire Inventory'!$A$5:$A$1004,0)),""))</f>
        <v/>
      </c>
      <c r="U414" s="44">
        <f>IF($A414="","",IF(OR($L414="",$T414=""),"",IFERROR($L414-$T414,"")))</f>
        <v/>
      </c>
      <c r="V414" s="27">
        <f>IF($A414="","",IF($R414="","No Data",IF($R414&lt;='Settings'!$B$6,"Critical",IF($R414&lt;='Settings'!$B$5,"Low","OK"))))</f>
        <v/>
      </c>
      <c r="W414" s="27">
        <f>IF($A414="","",IF($S414="","No Data",IF($S414&gt;='Settings'!$B$7,"Uneven","OK")))</f>
        <v/>
      </c>
      <c r="X414" s="27">
        <f>IF($A414="","",IF(OR($L414="",$T414=""),"No Data",IF($L414&lt;$T414-'Settings'!$B$8,"Low",IF($L414&gt;$T414+'Settings'!$B$8,"High","OK"))))</f>
        <v/>
      </c>
      <c r="Y414" s="27">
        <f>IF(COUNTA($A414:$O414)=0,"",IF(OR($A414="",$B414="",$C414="",$D414="",$E414="",$F414="",$I414="",$J414="",$K414=""),"Missing Required Input",IF(COUNTIF($A$5:$A$1004,$A414)&gt;1,"Duplicate Inspection ID",IF(COUNTIF('Tire Inventory'!$A$5:$A$1004,$E414)=0,"Unknown Tire ID",IF(OR($I414&lt;0,$I414&gt;32,$J414&lt;0,$J414&gt;32,$K414&lt;0,$K414&gt;32),"Check Tread Reading",IF(OR($D414&lt;0,$D414&gt;2000000),"Check Odometer",IF(AND($L414&lt;&gt;"",OR($L414&lt;0,$L414&gt;150)),"Check PSI","OK"))))))</f>
        <v/>
      </c>
    </row>
    <row r="415">
      <c r="A415" s="23" t="n"/>
      <c r="B415" s="42" t="n"/>
      <c r="C415" s="23" t="n"/>
      <c r="D415" s="25" t="n"/>
      <c r="E415" s="23" t="n"/>
      <c r="F415" s="23" t="n"/>
      <c r="G415" s="23" t="n"/>
      <c r="H415" s="23" t="n"/>
      <c r="I415" s="43" t="n"/>
      <c r="J415" s="43" t="n"/>
      <c r="K415" s="43" t="n"/>
      <c r="L415" s="43" t="n"/>
      <c r="M415" s="23" t="n"/>
      <c r="N415" s="23" t="n"/>
      <c r="O415" s="23" t="n"/>
      <c r="P415" s="27">
        <f>IF($A415="","",IFERROR(INDEX('Settings'!$F$5:$F$21,MATCH($F415,'Settings'!$E$5:$E$21,0)),"Other"))</f>
        <v/>
      </c>
      <c r="Q415" s="44">
        <f>IF($A415="","",IF(COUNT($I415,$J415,$K415)&lt;3,"",IFERROR(AVERAGE($I415,$J415,$K415),"")))</f>
        <v/>
      </c>
      <c r="R415" s="44">
        <f>IF($A415="","",IF(COUNT($I415,$J415,$K415)&lt;3,"",IFERROR(MIN($I415,$J415,$K415),"")))</f>
        <v/>
      </c>
      <c r="S415" s="44">
        <f>IF($A415="","",IF(COUNT($I415,$J415,$K415)&lt;3,"",IFERROR(MAX($I415,$J415,$K415)-MIN($I415,$J415,$K415),"")))</f>
        <v/>
      </c>
      <c r="T415" s="44">
        <f>IF($A415="","",IFERROR(INDEX('Tire Inventory'!$I$5:$I$1004,MATCH($E415,'Tire Inventory'!$A$5:$A$1004,0)),""))</f>
        <v/>
      </c>
      <c r="U415" s="44">
        <f>IF($A415="","",IF(OR($L415="",$T415=""),"",IFERROR($L415-$T415,"")))</f>
        <v/>
      </c>
      <c r="V415" s="27">
        <f>IF($A415="","",IF($R415="","No Data",IF($R415&lt;='Settings'!$B$6,"Critical",IF($R415&lt;='Settings'!$B$5,"Low","OK"))))</f>
        <v/>
      </c>
      <c r="W415" s="27">
        <f>IF($A415="","",IF($S415="","No Data",IF($S415&gt;='Settings'!$B$7,"Uneven","OK")))</f>
        <v/>
      </c>
      <c r="X415" s="27">
        <f>IF($A415="","",IF(OR($L415="",$T415=""),"No Data",IF($L415&lt;$T415-'Settings'!$B$8,"Low",IF($L415&gt;$T415+'Settings'!$B$8,"High","OK"))))</f>
        <v/>
      </c>
      <c r="Y415" s="27">
        <f>IF(COUNTA($A415:$O415)=0,"",IF(OR($A415="",$B415="",$C415="",$D415="",$E415="",$F415="",$I415="",$J415="",$K415=""),"Missing Required Input",IF(COUNTIF($A$5:$A$1004,$A415)&gt;1,"Duplicate Inspection ID",IF(COUNTIF('Tire Inventory'!$A$5:$A$1004,$E415)=0,"Unknown Tire ID",IF(OR($I415&lt;0,$I415&gt;32,$J415&lt;0,$J415&gt;32,$K415&lt;0,$K415&gt;32),"Check Tread Reading",IF(OR($D415&lt;0,$D415&gt;2000000),"Check Odometer",IF(AND($L415&lt;&gt;"",OR($L415&lt;0,$L415&gt;150)),"Check PSI","OK"))))))</f>
        <v/>
      </c>
    </row>
    <row r="416">
      <c r="A416" s="23" t="n"/>
      <c r="B416" s="42" t="n"/>
      <c r="C416" s="23" t="n"/>
      <c r="D416" s="25" t="n"/>
      <c r="E416" s="23" t="n"/>
      <c r="F416" s="23" t="n"/>
      <c r="G416" s="23" t="n"/>
      <c r="H416" s="23" t="n"/>
      <c r="I416" s="43" t="n"/>
      <c r="J416" s="43" t="n"/>
      <c r="K416" s="43" t="n"/>
      <c r="L416" s="43" t="n"/>
      <c r="M416" s="23" t="n"/>
      <c r="N416" s="23" t="n"/>
      <c r="O416" s="23" t="n"/>
      <c r="P416" s="27">
        <f>IF($A416="","",IFERROR(INDEX('Settings'!$F$5:$F$21,MATCH($F416,'Settings'!$E$5:$E$21,0)),"Other"))</f>
        <v/>
      </c>
      <c r="Q416" s="44">
        <f>IF($A416="","",IF(COUNT($I416,$J416,$K416)&lt;3,"",IFERROR(AVERAGE($I416,$J416,$K416),"")))</f>
        <v/>
      </c>
      <c r="R416" s="44">
        <f>IF($A416="","",IF(COUNT($I416,$J416,$K416)&lt;3,"",IFERROR(MIN($I416,$J416,$K416),"")))</f>
        <v/>
      </c>
      <c r="S416" s="44">
        <f>IF($A416="","",IF(COUNT($I416,$J416,$K416)&lt;3,"",IFERROR(MAX($I416,$J416,$K416)-MIN($I416,$J416,$K416),"")))</f>
        <v/>
      </c>
      <c r="T416" s="44">
        <f>IF($A416="","",IFERROR(INDEX('Tire Inventory'!$I$5:$I$1004,MATCH($E416,'Tire Inventory'!$A$5:$A$1004,0)),""))</f>
        <v/>
      </c>
      <c r="U416" s="44">
        <f>IF($A416="","",IF(OR($L416="",$T416=""),"",IFERROR($L416-$T416,"")))</f>
        <v/>
      </c>
      <c r="V416" s="27">
        <f>IF($A416="","",IF($R416="","No Data",IF($R416&lt;='Settings'!$B$6,"Critical",IF($R416&lt;='Settings'!$B$5,"Low","OK"))))</f>
        <v/>
      </c>
      <c r="W416" s="27">
        <f>IF($A416="","",IF($S416="","No Data",IF($S416&gt;='Settings'!$B$7,"Uneven","OK")))</f>
        <v/>
      </c>
      <c r="X416" s="27">
        <f>IF($A416="","",IF(OR($L416="",$T416=""),"No Data",IF($L416&lt;$T416-'Settings'!$B$8,"Low",IF($L416&gt;$T416+'Settings'!$B$8,"High","OK"))))</f>
        <v/>
      </c>
      <c r="Y416" s="27">
        <f>IF(COUNTA($A416:$O416)=0,"",IF(OR($A416="",$B416="",$C416="",$D416="",$E416="",$F416="",$I416="",$J416="",$K416=""),"Missing Required Input",IF(COUNTIF($A$5:$A$1004,$A416)&gt;1,"Duplicate Inspection ID",IF(COUNTIF('Tire Inventory'!$A$5:$A$1004,$E416)=0,"Unknown Tire ID",IF(OR($I416&lt;0,$I416&gt;32,$J416&lt;0,$J416&gt;32,$K416&lt;0,$K416&gt;32),"Check Tread Reading",IF(OR($D416&lt;0,$D416&gt;2000000),"Check Odometer",IF(AND($L416&lt;&gt;"",OR($L416&lt;0,$L416&gt;150)),"Check PSI","OK"))))))</f>
        <v/>
      </c>
    </row>
    <row r="417">
      <c r="A417" s="23" t="n"/>
      <c r="B417" s="42" t="n"/>
      <c r="C417" s="23" t="n"/>
      <c r="D417" s="25" t="n"/>
      <c r="E417" s="23" t="n"/>
      <c r="F417" s="23" t="n"/>
      <c r="G417" s="23" t="n"/>
      <c r="H417" s="23" t="n"/>
      <c r="I417" s="43" t="n"/>
      <c r="J417" s="43" t="n"/>
      <c r="K417" s="43" t="n"/>
      <c r="L417" s="43" t="n"/>
      <c r="M417" s="23" t="n"/>
      <c r="N417" s="23" t="n"/>
      <c r="O417" s="23" t="n"/>
      <c r="P417" s="27">
        <f>IF($A417="","",IFERROR(INDEX('Settings'!$F$5:$F$21,MATCH($F417,'Settings'!$E$5:$E$21,0)),"Other"))</f>
        <v/>
      </c>
      <c r="Q417" s="44">
        <f>IF($A417="","",IF(COUNT($I417,$J417,$K417)&lt;3,"",IFERROR(AVERAGE($I417,$J417,$K417),"")))</f>
        <v/>
      </c>
      <c r="R417" s="44">
        <f>IF($A417="","",IF(COUNT($I417,$J417,$K417)&lt;3,"",IFERROR(MIN($I417,$J417,$K417),"")))</f>
        <v/>
      </c>
      <c r="S417" s="44">
        <f>IF($A417="","",IF(COUNT($I417,$J417,$K417)&lt;3,"",IFERROR(MAX($I417,$J417,$K417)-MIN($I417,$J417,$K417),"")))</f>
        <v/>
      </c>
      <c r="T417" s="44">
        <f>IF($A417="","",IFERROR(INDEX('Tire Inventory'!$I$5:$I$1004,MATCH($E417,'Tire Inventory'!$A$5:$A$1004,0)),""))</f>
        <v/>
      </c>
      <c r="U417" s="44">
        <f>IF($A417="","",IF(OR($L417="",$T417=""),"",IFERROR($L417-$T417,"")))</f>
        <v/>
      </c>
      <c r="V417" s="27">
        <f>IF($A417="","",IF($R417="","No Data",IF($R417&lt;='Settings'!$B$6,"Critical",IF($R417&lt;='Settings'!$B$5,"Low","OK"))))</f>
        <v/>
      </c>
      <c r="W417" s="27">
        <f>IF($A417="","",IF($S417="","No Data",IF($S417&gt;='Settings'!$B$7,"Uneven","OK")))</f>
        <v/>
      </c>
      <c r="X417" s="27">
        <f>IF($A417="","",IF(OR($L417="",$T417=""),"No Data",IF($L417&lt;$T417-'Settings'!$B$8,"Low",IF($L417&gt;$T417+'Settings'!$B$8,"High","OK"))))</f>
        <v/>
      </c>
      <c r="Y417" s="27">
        <f>IF(COUNTA($A417:$O417)=0,"",IF(OR($A417="",$B417="",$C417="",$D417="",$E417="",$F417="",$I417="",$J417="",$K417=""),"Missing Required Input",IF(COUNTIF($A$5:$A$1004,$A417)&gt;1,"Duplicate Inspection ID",IF(COUNTIF('Tire Inventory'!$A$5:$A$1004,$E417)=0,"Unknown Tire ID",IF(OR($I417&lt;0,$I417&gt;32,$J417&lt;0,$J417&gt;32,$K417&lt;0,$K417&gt;32),"Check Tread Reading",IF(OR($D417&lt;0,$D417&gt;2000000),"Check Odometer",IF(AND($L417&lt;&gt;"",OR($L417&lt;0,$L417&gt;150)),"Check PSI","OK"))))))</f>
        <v/>
      </c>
    </row>
    <row r="418">
      <c r="A418" s="23" t="n"/>
      <c r="B418" s="42" t="n"/>
      <c r="C418" s="23" t="n"/>
      <c r="D418" s="25" t="n"/>
      <c r="E418" s="23" t="n"/>
      <c r="F418" s="23" t="n"/>
      <c r="G418" s="23" t="n"/>
      <c r="H418" s="23" t="n"/>
      <c r="I418" s="43" t="n"/>
      <c r="J418" s="43" t="n"/>
      <c r="K418" s="43" t="n"/>
      <c r="L418" s="43" t="n"/>
      <c r="M418" s="23" t="n"/>
      <c r="N418" s="23" t="n"/>
      <c r="O418" s="23" t="n"/>
      <c r="P418" s="27">
        <f>IF($A418="","",IFERROR(INDEX('Settings'!$F$5:$F$21,MATCH($F418,'Settings'!$E$5:$E$21,0)),"Other"))</f>
        <v/>
      </c>
      <c r="Q418" s="44">
        <f>IF($A418="","",IF(COUNT($I418,$J418,$K418)&lt;3,"",IFERROR(AVERAGE($I418,$J418,$K418),"")))</f>
        <v/>
      </c>
      <c r="R418" s="44">
        <f>IF($A418="","",IF(COUNT($I418,$J418,$K418)&lt;3,"",IFERROR(MIN($I418,$J418,$K418),"")))</f>
        <v/>
      </c>
      <c r="S418" s="44">
        <f>IF($A418="","",IF(COUNT($I418,$J418,$K418)&lt;3,"",IFERROR(MAX($I418,$J418,$K418)-MIN($I418,$J418,$K418),"")))</f>
        <v/>
      </c>
      <c r="T418" s="44">
        <f>IF($A418="","",IFERROR(INDEX('Tire Inventory'!$I$5:$I$1004,MATCH($E418,'Tire Inventory'!$A$5:$A$1004,0)),""))</f>
        <v/>
      </c>
      <c r="U418" s="44">
        <f>IF($A418="","",IF(OR($L418="",$T418=""),"",IFERROR($L418-$T418,"")))</f>
        <v/>
      </c>
      <c r="V418" s="27">
        <f>IF($A418="","",IF($R418="","No Data",IF($R418&lt;='Settings'!$B$6,"Critical",IF($R418&lt;='Settings'!$B$5,"Low","OK"))))</f>
        <v/>
      </c>
      <c r="W418" s="27">
        <f>IF($A418="","",IF($S418="","No Data",IF($S418&gt;='Settings'!$B$7,"Uneven","OK")))</f>
        <v/>
      </c>
      <c r="X418" s="27">
        <f>IF($A418="","",IF(OR($L418="",$T418=""),"No Data",IF($L418&lt;$T418-'Settings'!$B$8,"Low",IF($L418&gt;$T418+'Settings'!$B$8,"High","OK"))))</f>
        <v/>
      </c>
      <c r="Y418" s="27">
        <f>IF(COUNTA($A418:$O418)=0,"",IF(OR($A418="",$B418="",$C418="",$D418="",$E418="",$F418="",$I418="",$J418="",$K418=""),"Missing Required Input",IF(COUNTIF($A$5:$A$1004,$A418)&gt;1,"Duplicate Inspection ID",IF(COUNTIF('Tire Inventory'!$A$5:$A$1004,$E418)=0,"Unknown Tire ID",IF(OR($I418&lt;0,$I418&gt;32,$J418&lt;0,$J418&gt;32,$K418&lt;0,$K418&gt;32),"Check Tread Reading",IF(OR($D418&lt;0,$D418&gt;2000000),"Check Odometer",IF(AND($L418&lt;&gt;"",OR($L418&lt;0,$L418&gt;150)),"Check PSI","OK"))))))</f>
        <v/>
      </c>
    </row>
    <row r="419">
      <c r="A419" s="23" t="n"/>
      <c r="B419" s="42" t="n"/>
      <c r="C419" s="23" t="n"/>
      <c r="D419" s="25" t="n"/>
      <c r="E419" s="23" t="n"/>
      <c r="F419" s="23" t="n"/>
      <c r="G419" s="23" t="n"/>
      <c r="H419" s="23" t="n"/>
      <c r="I419" s="43" t="n"/>
      <c r="J419" s="43" t="n"/>
      <c r="K419" s="43" t="n"/>
      <c r="L419" s="43" t="n"/>
      <c r="M419" s="23" t="n"/>
      <c r="N419" s="23" t="n"/>
      <c r="O419" s="23" t="n"/>
      <c r="P419" s="27">
        <f>IF($A419="","",IFERROR(INDEX('Settings'!$F$5:$F$21,MATCH($F419,'Settings'!$E$5:$E$21,0)),"Other"))</f>
        <v/>
      </c>
      <c r="Q419" s="44">
        <f>IF($A419="","",IF(COUNT($I419,$J419,$K419)&lt;3,"",IFERROR(AVERAGE($I419,$J419,$K419),"")))</f>
        <v/>
      </c>
      <c r="R419" s="44">
        <f>IF($A419="","",IF(COUNT($I419,$J419,$K419)&lt;3,"",IFERROR(MIN($I419,$J419,$K419),"")))</f>
        <v/>
      </c>
      <c r="S419" s="44">
        <f>IF($A419="","",IF(COUNT($I419,$J419,$K419)&lt;3,"",IFERROR(MAX($I419,$J419,$K419)-MIN($I419,$J419,$K419),"")))</f>
        <v/>
      </c>
      <c r="T419" s="44">
        <f>IF($A419="","",IFERROR(INDEX('Tire Inventory'!$I$5:$I$1004,MATCH($E419,'Tire Inventory'!$A$5:$A$1004,0)),""))</f>
        <v/>
      </c>
      <c r="U419" s="44">
        <f>IF($A419="","",IF(OR($L419="",$T419=""),"",IFERROR($L419-$T419,"")))</f>
        <v/>
      </c>
      <c r="V419" s="27">
        <f>IF($A419="","",IF($R419="","No Data",IF($R419&lt;='Settings'!$B$6,"Critical",IF($R419&lt;='Settings'!$B$5,"Low","OK"))))</f>
        <v/>
      </c>
      <c r="W419" s="27">
        <f>IF($A419="","",IF($S419="","No Data",IF($S419&gt;='Settings'!$B$7,"Uneven","OK")))</f>
        <v/>
      </c>
      <c r="X419" s="27">
        <f>IF($A419="","",IF(OR($L419="",$T419=""),"No Data",IF($L419&lt;$T419-'Settings'!$B$8,"Low",IF($L419&gt;$T419+'Settings'!$B$8,"High","OK"))))</f>
        <v/>
      </c>
      <c r="Y419" s="27">
        <f>IF(COUNTA($A419:$O419)=0,"",IF(OR($A419="",$B419="",$C419="",$D419="",$E419="",$F419="",$I419="",$J419="",$K419=""),"Missing Required Input",IF(COUNTIF($A$5:$A$1004,$A419)&gt;1,"Duplicate Inspection ID",IF(COUNTIF('Tire Inventory'!$A$5:$A$1004,$E419)=0,"Unknown Tire ID",IF(OR($I419&lt;0,$I419&gt;32,$J419&lt;0,$J419&gt;32,$K419&lt;0,$K419&gt;32),"Check Tread Reading",IF(OR($D419&lt;0,$D419&gt;2000000),"Check Odometer",IF(AND($L419&lt;&gt;"",OR($L419&lt;0,$L419&gt;150)),"Check PSI","OK"))))))</f>
        <v/>
      </c>
    </row>
    <row r="420">
      <c r="A420" s="23" t="n"/>
      <c r="B420" s="42" t="n"/>
      <c r="C420" s="23" t="n"/>
      <c r="D420" s="25" t="n"/>
      <c r="E420" s="23" t="n"/>
      <c r="F420" s="23" t="n"/>
      <c r="G420" s="23" t="n"/>
      <c r="H420" s="23" t="n"/>
      <c r="I420" s="43" t="n"/>
      <c r="J420" s="43" t="n"/>
      <c r="K420" s="43" t="n"/>
      <c r="L420" s="43" t="n"/>
      <c r="M420" s="23" t="n"/>
      <c r="N420" s="23" t="n"/>
      <c r="O420" s="23" t="n"/>
      <c r="P420" s="27">
        <f>IF($A420="","",IFERROR(INDEX('Settings'!$F$5:$F$21,MATCH($F420,'Settings'!$E$5:$E$21,0)),"Other"))</f>
        <v/>
      </c>
      <c r="Q420" s="44">
        <f>IF($A420="","",IF(COUNT($I420,$J420,$K420)&lt;3,"",IFERROR(AVERAGE($I420,$J420,$K420),"")))</f>
        <v/>
      </c>
      <c r="R420" s="44">
        <f>IF($A420="","",IF(COUNT($I420,$J420,$K420)&lt;3,"",IFERROR(MIN($I420,$J420,$K420),"")))</f>
        <v/>
      </c>
      <c r="S420" s="44">
        <f>IF($A420="","",IF(COUNT($I420,$J420,$K420)&lt;3,"",IFERROR(MAX($I420,$J420,$K420)-MIN($I420,$J420,$K420),"")))</f>
        <v/>
      </c>
      <c r="T420" s="44">
        <f>IF($A420="","",IFERROR(INDEX('Tire Inventory'!$I$5:$I$1004,MATCH($E420,'Tire Inventory'!$A$5:$A$1004,0)),""))</f>
        <v/>
      </c>
      <c r="U420" s="44">
        <f>IF($A420="","",IF(OR($L420="",$T420=""),"",IFERROR($L420-$T420,"")))</f>
        <v/>
      </c>
      <c r="V420" s="27">
        <f>IF($A420="","",IF($R420="","No Data",IF($R420&lt;='Settings'!$B$6,"Critical",IF($R420&lt;='Settings'!$B$5,"Low","OK"))))</f>
        <v/>
      </c>
      <c r="W420" s="27">
        <f>IF($A420="","",IF($S420="","No Data",IF($S420&gt;='Settings'!$B$7,"Uneven","OK")))</f>
        <v/>
      </c>
      <c r="X420" s="27">
        <f>IF($A420="","",IF(OR($L420="",$T420=""),"No Data",IF($L420&lt;$T420-'Settings'!$B$8,"Low",IF($L420&gt;$T420+'Settings'!$B$8,"High","OK"))))</f>
        <v/>
      </c>
      <c r="Y420" s="27">
        <f>IF(COUNTA($A420:$O420)=0,"",IF(OR($A420="",$B420="",$C420="",$D420="",$E420="",$F420="",$I420="",$J420="",$K420=""),"Missing Required Input",IF(COUNTIF($A$5:$A$1004,$A420)&gt;1,"Duplicate Inspection ID",IF(COUNTIF('Tire Inventory'!$A$5:$A$1004,$E420)=0,"Unknown Tire ID",IF(OR($I420&lt;0,$I420&gt;32,$J420&lt;0,$J420&gt;32,$K420&lt;0,$K420&gt;32),"Check Tread Reading",IF(OR($D420&lt;0,$D420&gt;2000000),"Check Odometer",IF(AND($L420&lt;&gt;"",OR($L420&lt;0,$L420&gt;150)),"Check PSI","OK"))))))</f>
        <v/>
      </c>
    </row>
    <row r="421">
      <c r="A421" s="23" t="n"/>
      <c r="B421" s="42" t="n"/>
      <c r="C421" s="23" t="n"/>
      <c r="D421" s="25" t="n"/>
      <c r="E421" s="23" t="n"/>
      <c r="F421" s="23" t="n"/>
      <c r="G421" s="23" t="n"/>
      <c r="H421" s="23" t="n"/>
      <c r="I421" s="43" t="n"/>
      <c r="J421" s="43" t="n"/>
      <c r="K421" s="43" t="n"/>
      <c r="L421" s="43" t="n"/>
      <c r="M421" s="23" t="n"/>
      <c r="N421" s="23" t="n"/>
      <c r="O421" s="23" t="n"/>
      <c r="P421" s="27">
        <f>IF($A421="","",IFERROR(INDEX('Settings'!$F$5:$F$21,MATCH($F421,'Settings'!$E$5:$E$21,0)),"Other"))</f>
        <v/>
      </c>
      <c r="Q421" s="44">
        <f>IF($A421="","",IF(COUNT($I421,$J421,$K421)&lt;3,"",IFERROR(AVERAGE($I421,$J421,$K421),"")))</f>
        <v/>
      </c>
      <c r="R421" s="44">
        <f>IF($A421="","",IF(COUNT($I421,$J421,$K421)&lt;3,"",IFERROR(MIN($I421,$J421,$K421),"")))</f>
        <v/>
      </c>
      <c r="S421" s="44">
        <f>IF($A421="","",IF(COUNT($I421,$J421,$K421)&lt;3,"",IFERROR(MAX($I421,$J421,$K421)-MIN($I421,$J421,$K421),"")))</f>
        <v/>
      </c>
      <c r="T421" s="44">
        <f>IF($A421="","",IFERROR(INDEX('Tire Inventory'!$I$5:$I$1004,MATCH($E421,'Tire Inventory'!$A$5:$A$1004,0)),""))</f>
        <v/>
      </c>
      <c r="U421" s="44">
        <f>IF($A421="","",IF(OR($L421="",$T421=""),"",IFERROR($L421-$T421,"")))</f>
        <v/>
      </c>
      <c r="V421" s="27">
        <f>IF($A421="","",IF($R421="","No Data",IF($R421&lt;='Settings'!$B$6,"Critical",IF($R421&lt;='Settings'!$B$5,"Low","OK"))))</f>
        <v/>
      </c>
      <c r="W421" s="27">
        <f>IF($A421="","",IF($S421="","No Data",IF($S421&gt;='Settings'!$B$7,"Uneven","OK")))</f>
        <v/>
      </c>
      <c r="X421" s="27">
        <f>IF($A421="","",IF(OR($L421="",$T421=""),"No Data",IF($L421&lt;$T421-'Settings'!$B$8,"Low",IF($L421&gt;$T421+'Settings'!$B$8,"High","OK"))))</f>
        <v/>
      </c>
      <c r="Y421" s="27">
        <f>IF(COUNTA($A421:$O421)=0,"",IF(OR($A421="",$B421="",$C421="",$D421="",$E421="",$F421="",$I421="",$J421="",$K421=""),"Missing Required Input",IF(COUNTIF($A$5:$A$1004,$A421)&gt;1,"Duplicate Inspection ID",IF(COUNTIF('Tire Inventory'!$A$5:$A$1004,$E421)=0,"Unknown Tire ID",IF(OR($I421&lt;0,$I421&gt;32,$J421&lt;0,$J421&gt;32,$K421&lt;0,$K421&gt;32),"Check Tread Reading",IF(OR($D421&lt;0,$D421&gt;2000000),"Check Odometer",IF(AND($L421&lt;&gt;"",OR($L421&lt;0,$L421&gt;150)),"Check PSI","OK"))))))</f>
        <v/>
      </c>
    </row>
    <row r="422">
      <c r="A422" s="23" t="n"/>
      <c r="B422" s="42" t="n"/>
      <c r="C422" s="23" t="n"/>
      <c r="D422" s="25" t="n"/>
      <c r="E422" s="23" t="n"/>
      <c r="F422" s="23" t="n"/>
      <c r="G422" s="23" t="n"/>
      <c r="H422" s="23" t="n"/>
      <c r="I422" s="43" t="n"/>
      <c r="J422" s="43" t="n"/>
      <c r="K422" s="43" t="n"/>
      <c r="L422" s="43" t="n"/>
      <c r="M422" s="23" t="n"/>
      <c r="N422" s="23" t="n"/>
      <c r="O422" s="23" t="n"/>
      <c r="P422" s="27">
        <f>IF($A422="","",IFERROR(INDEX('Settings'!$F$5:$F$21,MATCH($F422,'Settings'!$E$5:$E$21,0)),"Other"))</f>
        <v/>
      </c>
      <c r="Q422" s="44">
        <f>IF($A422="","",IF(COUNT($I422,$J422,$K422)&lt;3,"",IFERROR(AVERAGE($I422,$J422,$K422),"")))</f>
        <v/>
      </c>
      <c r="R422" s="44">
        <f>IF($A422="","",IF(COUNT($I422,$J422,$K422)&lt;3,"",IFERROR(MIN($I422,$J422,$K422),"")))</f>
        <v/>
      </c>
      <c r="S422" s="44">
        <f>IF($A422="","",IF(COUNT($I422,$J422,$K422)&lt;3,"",IFERROR(MAX($I422,$J422,$K422)-MIN($I422,$J422,$K422),"")))</f>
        <v/>
      </c>
      <c r="T422" s="44">
        <f>IF($A422="","",IFERROR(INDEX('Tire Inventory'!$I$5:$I$1004,MATCH($E422,'Tire Inventory'!$A$5:$A$1004,0)),""))</f>
        <v/>
      </c>
      <c r="U422" s="44">
        <f>IF($A422="","",IF(OR($L422="",$T422=""),"",IFERROR($L422-$T422,"")))</f>
        <v/>
      </c>
      <c r="V422" s="27">
        <f>IF($A422="","",IF($R422="","No Data",IF($R422&lt;='Settings'!$B$6,"Critical",IF($R422&lt;='Settings'!$B$5,"Low","OK"))))</f>
        <v/>
      </c>
      <c r="W422" s="27">
        <f>IF($A422="","",IF($S422="","No Data",IF($S422&gt;='Settings'!$B$7,"Uneven","OK")))</f>
        <v/>
      </c>
      <c r="X422" s="27">
        <f>IF($A422="","",IF(OR($L422="",$T422=""),"No Data",IF($L422&lt;$T422-'Settings'!$B$8,"Low",IF($L422&gt;$T422+'Settings'!$B$8,"High","OK"))))</f>
        <v/>
      </c>
      <c r="Y422" s="27">
        <f>IF(COUNTA($A422:$O422)=0,"",IF(OR($A422="",$B422="",$C422="",$D422="",$E422="",$F422="",$I422="",$J422="",$K422=""),"Missing Required Input",IF(COUNTIF($A$5:$A$1004,$A422)&gt;1,"Duplicate Inspection ID",IF(COUNTIF('Tire Inventory'!$A$5:$A$1004,$E422)=0,"Unknown Tire ID",IF(OR($I422&lt;0,$I422&gt;32,$J422&lt;0,$J422&gt;32,$K422&lt;0,$K422&gt;32),"Check Tread Reading",IF(OR($D422&lt;0,$D422&gt;2000000),"Check Odometer",IF(AND($L422&lt;&gt;"",OR($L422&lt;0,$L422&gt;150)),"Check PSI","OK"))))))</f>
        <v/>
      </c>
    </row>
    <row r="423">
      <c r="A423" s="23" t="n"/>
      <c r="B423" s="42" t="n"/>
      <c r="C423" s="23" t="n"/>
      <c r="D423" s="25" t="n"/>
      <c r="E423" s="23" t="n"/>
      <c r="F423" s="23" t="n"/>
      <c r="G423" s="23" t="n"/>
      <c r="H423" s="23" t="n"/>
      <c r="I423" s="43" t="n"/>
      <c r="J423" s="43" t="n"/>
      <c r="K423" s="43" t="n"/>
      <c r="L423" s="43" t="n"/>
      <c r="M423" s="23" t="n"/>
      <c r="N423" s="23" t="n"/>
      <c r="O423" s="23" t="n"/>
      <c r="P423" s="27">
        <f>IF($A423="","",IFERROR(INDEX('Settings'!$F$5:$F$21,MATCH($F423,'Settings'!$E$5:$E$21,0)),"Other"))</f>
        <v/>
      </c>
      <c r="Q423" s="44">
        <f>IF($A423="","",IF(COUNT($I423,$J423,$K423)&lt;3,"",IFERROR(AVERAGE($I423,$J423,$K423),"")))</f>
        <v/>
      </c>
      <c r="R423" s="44">
        <f>IF($A423="","",IF(COUNT($I423,$J423,$K423)&lt;3,"",IFERROR(MIN($I423,$J423,$K423),"")))</f>
        <v/>
      </c>
      <c r="S423" s="44">
        <f>IF($A423="","",IF(COUNT($I423,$J423,$K423)&lt;3,"",IFERROR(MAX($I423,$J423,$K423)-MIN($I423,$J423,$K423),"")))</f>
        <v/>
      </c>
      <c r="T423" s="44">
        <f>IF($A423="","",IFERROR(INDEX('Tire Inventory'!$I$5:$I$1004,MATCH($E423,'Tire Inventory'!$A$5:$A$1004,0)),""))</f>
        <v/>
      </c>
      <c r="U423" s="44">
        <f>IF($A423="","",IF(OR($L423="",$T423=""),"",IFERROR($L423-$T423,"")))</f>
        <v/>
      </c>
      <c r="V423" s="27">
        <f>IF($A423="","",IF($R423="","No Data",IF($R423&lt;='Settings'!$B$6,"Critical",IF($R423&lt;='Settings'!$B$5,"Low","OK"))))</f>
        <v/>
      </c>
      <c r="W423" s="27">
        <f>IF($A423="","",IF($S423="","No Data",IF($S423&gt;='Settings'!$B$7,"Uneven","OK")))</f>
        <v/>
      </c>
      <c r="X423" s="27">
        <f>IF($A423="","",IF(OR($L423="",$T423=""),"No Data",IF($L423&lt;$T423-'Settings'!$B$8,"Low",IF($L423&gt;$T423+'Settings'!$B$8,"High","OK"))))</f>
        <v/>
      </c>
      <c r="Y423" s="27">
        <f>IF(COUNTA($A423:$O423)=0,"",IF(OR($A423="",$B423="",$C423="",$D423="",$E423="",$F423="",$I423="",$J423="",$K423=""),"Missing Required Input",IF(COUNTIF($A$5:$A$1004,$A423)&gt;1,"Duplicate Inspection ID",IF(COUNTIF('Tire Inventory'!$A$5:$A$1004,$E423)=0,"Unknown Tire ID",IF(OR($I423&lt;0,$I423&gt;32,$J423&lt;0,$J423&gt;32,$K423&lt;0,$K423&gt;32),"Check Tread Reading",IF(OR($D423&lt;0,$D423&gt;2000000),"Check Odometer",IF(AND($L423&lt;&gt;"",OR($L423&lt;0,$L423&gt;150)),"Check PSI","OK"))))))</f>
        <v/>
      </c>
    </row>
    <row r="424">
      <c r="A424" s="23" t="n"/>
      <c r="B424" s="42" t="n"/>
      <c r="C424" s="23" t="n"/>
      <c r="D424" s="25" t="n"/>
      <c r="E424" s="23" t="n"/>
      <c r="F424" s="23" t="n"/>
      <c r="G424" s="23" t="n"/>
      <c r="H424" s="23" t="n"/>
      <c r="I424" s="43" t="n"/>
      <c r="J424" s="43" t="n"/>
      <c r="K424" s="43" t="n"/>
      <c r="L424" s="43" t="n"/>
      <c r="M424" s="23" t="n"/>
      <c r="N424" s="23" t="n"/>
      <c r="O424" s="23" t="n"/>
      <c r="P424" s="27">
        <f>IF($A424="","",IFERROR(INDEX('Settings'!$F$5:$F$21,MATCH($F424,'Settings'!$E$5:$E$21,0)),"Other"))</f>
        <v/>
      </c>
      <c r="Q424" s="44">
        <f>IF($A424="","",IF(COUNT($I424,$J424,$K424)&lt;3,"",IFERROR(AVERAGE($I424,$J424,$K424),"")))</f>
        <v/>
      </c>
      <c r="R424" s="44">
        <f>IF($A424="","",IF(COUNT($I424,$J424,$K424)&lt;3,"",IFERROR(MIN($I424,$J424,$K424),"")))</f>
        <v/>
      </c>
      <c r="S424" s="44">
        <f>IF($A424="","",IF(COUNT($I424,$J424,$K424)&lt;3,"",IFERROR(MAX($I424,$J424,$K424)-MIN($I424,$J424,$K424),"")))</f>
        <v/>
      </c>
      <c r="T424" s="44">
        <f>IF($A424="","",IFERROR(INDEX('Tire Inventory'!$I$5:$I$1004,MATCH($E424,'Tire Inventory'!$A$5:$A$1004,0)),""))</f>
        <v/>
      </c>
      <c r="U424" s="44">
        <f>IF($A424="","",IF(OR($L424="",$T424=""),"",IFERROR($L424-$T424,"")))</f>
        <v/>
      </c>
      <c r="V424" s="27">
        <f>IF($A424="","",IF($R424="","No Data",IF($R424&lt;='Settings'!$B$6,"Critical",IF($R424&lt;='Settings'!$B$5,"Low","OK"))))</f>
        <v/>
      </c>
      <c r="W424" s="27">
        <f>IF($A424="","",IF($S424="","No Data",IF($S424&gt;='Settings'!$B$7,"Uneven","OK")))</f>
        <v/>
      </c>
      <c r="X424" s="27">
        <f>IF($A424="","",IF(OR($L424="",$T424=""),"No Data",IF($L424&lt;$T424-'Settings'!$B$8,"Low",IF($L424&gt;$T424+'Settings'!$B$8,"High","OK"))))</f>
        <v/>
      </c>
      <c r="Y424" s="27">
        <f>IF(COUNTA($A424:$O424)=0,"",IF(OR($A424="",$B424="",$C424="",$D424="",$E424="",$F424="",$I424="",$J424="",$K424=""),"Missing Required Input",IF(COUNTIF($A$5:$A$1004,$A424)&gt;1,"Duplicate Inspection ID",IF(COUNTIF('Tire Inventory'!$A$5:$A$1004,$E424)=0,"Unknown Tire ID",IF(OR($I424&lt;0,$I424&gt;32,$J424&lt;0,$J424&gt;32,$K424&lt;0,$K424&gt;32),"Check Tread Reading",IF(OR($D424&lt;0,$D424&gt;2000000),"Check Odometer",IF(AND($L424&lt;&gt;"",OR($L424&lt;0,$L424&gt;150)),"Check PSI","OK"))))))</f>
        <v/>
      </c>
    </row>
    <row r="425">
      <c r="A425" s="23" t="n"/>
      <c r="B425" s="42" t="n"/>
      <c r="C425" s="23" t="n"/>
      <c r="D425" s="25" t="n"/>
      <c r="E425" s="23" t="n"/>
      <c r="F425" s="23" t="n"/>
      <c r="G425" s="23" t="n"/>
      <c r="H425" s="23" t="n"/>
      <c r="I425" s="43" t="n"/>
      <c r="J425" s="43" t="n"/>
      <c r="K425" s="43" t="n"/>
      <c r="L425" s="43" t="n"/>
      <c r="M425" s="23" t="n"/>
      <c r="N425" s="23" t="n"/>
      <c r="O425" s="23" t="n"/>
      <c r="P425" s="27">
        <f>IF($A425="","",IFERROR(INDEX('Settings'!$F$5:$F$21,MATCH($F425,'Settings'!$E$5:$E$21,0)),"Other"))</f>
        <v/>
      </c>
      <c r="Q425" s="44">
        <f>IF($A425="","",IF(COUNT($I425,$J425,$K425)&lt;3,"",IFERROR(AVERAGE($I425,$J425,$K425),"")))</f>
        <v/>
      </c>
      <c r="R425" s="44">
        <f>IF($A425="","",IF(COUNT($I425,$J425,$K425)&lt;3,"",IFERROR(MIN($I425,$J425,$K425),"")))</f>
        <v/>
      </c>
      <c r="S425" s="44">
        <f>IF($A425="","",IF(COUNT($I425,$J425,$K425)&lt;3,"",IFERROR(MAX($I425,$J425,$K425)-MIN($I425,$J425,$K425),"")))</f>
        <v/>
      </c>
      <c r="T425" s="44">
        <f>IF($A425="","",IFERROR(INDEX('Tire Inventory'!$I$5:$I$1004,MATCH($E425,'Tire Inventory'!$A$5:$A$1004,0)),""))</f>
        <v/>
      </c>
      <c r="U425" s="44">
        <f>IF($A425="","",IF(OR($L425="",$T425=""),"",IFERROR($L425-$T425,"")))</f>
        <v/>
      </c>
      <c r="V425" s="27">
        <f>IF($A425="","",IF($R425="","No Data",IF($R425&lt;='Settings'!$B$6,"Critical",IF($R425&lt;='Settings'!$B$5,"Low","OK"))))</f>
        <v/>
      </c>
      <c r="W425" s="27">
        <f>IF($A425="","",IF($S425="","No Data",IF($S425&gt;='Settings'!$B$7,"Uneven","OK")))</f>
        <v/>
      </c>
      <c r="X425" s="27">
        <f>IF($A425="","",IF(OR($L425="",$T425=""),"No Data",IF($L425&lt;$T425-'Settings'!$B$8,"Low",IF($L425&gt;$T425+'Settings'!$B$8,"High","OK"))))</f>
        <v/>
      </c>
      <c r="Y425" s="27">
        <f>IF(COUNTA($A425:$O425)=0,"",IF(OR($A425="",$B425="",$C425="",$D425="",$E425="",$F425="",$I425="",$J425="",$K425=""),"Missing Required Input",IF(COUNTIF($A$5:$A$1004,$A425)&gt;1,"Duplicate Inspection ID",IF(COUNTIF('Tire Inventory'!$A$5:$A$1004,$E425)=0,"Unknown Tire ID",IF(OR($I425&lt;0,$I425&gt;32,$J425&lt;0,$J425&gt;32,$K425&lt;0,$K425&gt;32),"Check Tread Reading",IF(OR($D425&lt;0,$D425&gt;2000000),"Check Odometer",IF(AND($L425&lt;&gt;"",OR($L425&lt;0,$L425&gt;150)),"Check PSI","OK"))))))</f>
        <v/>
      </c>
    </row>
    <row r="426">
      <c r="A426" s="23" t="n"/>
      <c r="B426" s="42" t="n"/>
      <c r="C426" s="23" t="n"/>
      <c r="D426" s="25" t="n"/>
      <c r="E426" s="23" t="n"/>
      <c r="F426" s="23" t="n"/>
      <c r="G426" s="23" t="n"/>
      <c r="H426" s="23" t="n"/>
      <c r="I426" s="43" t="n"/>
      <c r="J426" s="43" t="n"/>
      <c r="K426" s="43" t="n"/>
      <c r="L426" s="43" t="n"/>
      <c r="M426" s="23" t="n"/>
      <c r="N426" s="23" t="n"/>
      <c r="O426" s="23" t="n"/>
      <c r="P426" s="27">
        <f>IF($A426="","",IFERROR(INDEX('Settings'!$F$5:$F$21,MATCH($F426,'Settings'!$E$5:$E$21,0)),"Other"))</f>
        <v/>
      </c>
      <c r="Q426" s="44">
        <f>IF($A426="","",IF(COUNT($I426,$J426,$K426)&lt;3,"",IFERROR(AVERAGE($I426,$J426,$K426),"")))</f>
        <v/>
      </c>
      <c r="R426" s="44">
        <f>IF($A426="","",IF(COUNT($I426,$J426,$K426)&lt;3,"",IFERROR(MIN($I426,$J426,$K426),"")))</f>
        <v/>
      </c>
      <c r="S426" s="44">
        <f>IF($A426="","",IF(COUNT($I426,$J426,$K426)&lt;3,"",IFERROR(MAX($I426,$J426,$K426)-MIN($I426,$J426,$K426),"")))</f>
        <v/>
      </c>
      <c r="T426" s="44">
        <f>IF($A426="","",IFERROR(INDEX('Tire Inventory'!$I$5:$I$1004,MATCH($E426,'Tire Inventory'!$A$5:$A$1004,0)),""))</f>
        <v/>
      </c>
      <c r="U426" s="44">
        <f>IF($A426="","",IF(OR($L426="",$T426=""),"",IFERROR($L426-$T426,"")))</f>
        <v/>
      </c>
      <c r="V426" s="27">
        <f>IF($A426="","",IF($R426="","No Data",IF($R426&lt;='Settings'!$B$6,"Critical",IF($R426&lt;='Settings'!$B$5,"Low","OK"))))</f>
        <v/>
      </c>
      <c r="W426" s="27">
        <f>IF($A426="","",IF($S426="","No Data",IF($S426&gt;='Settings'!$B$7,"Uneven","OK")))</f>
        <v/>
      </c>
      <c r="X426" s="27">
        <f>IF($A426="","",IF(OR($L426="",$T426=""),"No Data",IF($L426&lt;$T426-'Settings'!$B$8,"Low",IF($L426&gt;$T426+'Settings'!$B$8,"High","OK"))))</f>
        <v/>
      </c>
      <c r="Y426" s="27">
        <f>IF(COUNTA($A426:$O426)=0,"",IF(OR($A426="",$B426="",$C426="",$D426="",$E426="",$F426="",$I426="",$J426="",$K426=""),"Missing Required Input",IF(COUNTIF($A$5:$A$1004,$A426)&gt;1,"Duplicate Inspection ID",IF(COUNTIF('Tire Inventory'!$A$5:$A$1004,$E426)=0,"Unknown Tire ID",IF(OR($I426&lt;0,$I426&gt;32,$J426&lt;0,$J426&gt;32,$K426&lt;0,$K426&gt;32),"Check Tread Reading",IF(OR($D426&lt;0,$D426&gt;2000000),"Check Odometer",IF(AND($L426&lt;&gt;"",OR($L426&lt;0,$L426&gt;150)),"Check PSI","OK"))))))</f>
        <v/>
      </c>
    </row>
    <row r="427">
      <c r="A427" s="23" t="n"/>
      <c r="B427" s="42" t="n"/>
      <c r="C427" s="23" t="n"/>
      <c r="D427" s="25" t="n"/>
      <c r="E427" s="23" t="n"/>
      <c r="F427" s="23" t="n"/>
      <c r="G427" s="23" t="n"/>
      <c r="H427" s="23" t="n"/>
      <c r="I427" s="43" t="n"/>
      <c r="J427" s="43" t="n"/>
      <c r="K427" s="43" t="n"/>
      <c r="L427" s="43" t="n"/>
      <c r="M427" s="23" t="n"/>
      <c r="N427" s="23" t="n"/>
      <c r="O427" s="23" t="n"/>
      <c r="P427" s="27">
        <f>IF($A427="","",IFERROR(INDEX('Settings'!$F$5:$F$21,MATCH($F427,'Settings'!$E$5:$E$21,0)),"Other"))</f>
        <v/>
      </c>
      <c r="Q427" s="44">
        <f>IF($A427="","",IF(COUNT($I427,$J427,$K427)&lt;3,"",IFERROR(AVERAGE($I427,$J427,$K427),"")))</f>
        <v/>
      </c>
      <c r="R427" s="44">
        <f>IF($A427="","",IF(COUNT($I427,$J427,$K427)&lt;3,"",IFERROR(MIN($I427,$J427,$K427),"")))</f>
        <v/>
      </c>
      <c r="S427" s="44">
        <f>IF($A427="","",IF(COUNT($I427,$J427,$K427)&lt;3,"",IFERROR(MAX($I427,$J427,$K427)-MIN($I427,$J427,$K427),"")))</f>
        <v/>
      </c>
      <c r="T427" s="44">
        <f>IF($A427="","",IFERROR(INDEX('Tire Inventory'!$I$5:$I$1004,MATCH($E427,'Tire Inventory'!$A$5:$A$1004,0)),""))</f>
        <v/>
      </c>
      <c r="U427" s="44">
        <f>IF($A427="","",IF(OR($L427="",$T427=""),"",IFERROR($L427-$T427,"")))</f>
        <v/>
      </c>
      <c r="V427" s="27">
        <f>IF($A427="","",IF($R427="","No Data",IF($R427&lt;='Settings'!$B$6,"Critical",IF($R427&lt;='Settings'!$B$5,"Low","OK"))))</f>
        <v/>
      </c>
      <c r="W427" s="27">
        <f>IF($A427="","",IF($S427="","No Data",IF($S427&gt;='Settings'!$B$7,"Uneven","OK")))</f>
        <v/>
      </c>
      <c r="X427" s="27">
        <f>IF($A427="","",IF(OR($L427="",$T427=""),"No Data",IF($L427&lt;$T427-'Settings'!$B$8,"Low",IF($L427&gt;$T427+'Settings'!$B$8,"High","OK"))))</f>
        <v/>
      </c>
      <c r="Y427" s="27">
        <f>IF(COUNTA($A427:$O427)=0,"",IF(OR($A427="",$B427="",$C427="",$D427="",$E427="",$F427="",$I427="",$J427="",$K427=""),"Missing Required Input",IF(COUNTIF($A$5:$A$1004,$A427)&gt;1,"Duplicate Inspection ID",IF(COUNTIF('Tire Inventory'!$A$5:$A$1004,$E427)=0,"Unknown Tire ID",IF(OR($I427&lt;0,$I427&gt;32,$J427&lt;0,$J427&gt;32,$K427&lt;0,$K427&gt;32),"Check Tread Reading",IF(OR($D427&lt;0,$D427&gt;2000000),"Check Odometer",IF(AND($L427&lt;&gt;"",OR($L427&lt;0,$L427&gt;150)),"Check PSI","OK"))))))</f>
        <v/>
      </c>
    </row>
    <row r="428">
      <c r="A428" s="23" t="n"/>
      <c r="B428" s="42" t="n"/>
      <c r="C428" s="23" t="n"/>
      <c r="D428" s="25" t="n"/>
      <c r="E428" s="23" t="n"/>
      <c r="F428" s="23" t="n"/>
      <c r="G428" s="23" t="n"/>
      <c r="H428" s="23" t="n"/>
      <c r="I428" s="43" t="n"/>
      <c r="J428" s="43" t="n"/>
      <c r="K428" s="43" t="n"/>
      <c r="L428" s="43" t="n"/>
      <c r="M428" s="23" t="n"/>
      <c r="N428" s="23" t="n"/>
      <c r="O428" s="23" t="n"/>
      <c r="P428" s="27">
        <f>IF($A428="","",IFERROR(INDEX('Settings'!$F$5:$F$21,MATCH($F428,'Settings'!$E$5:$E$21,0)),"Other"))</f>
        <v/>
      </c>
      <c r="Q428" s="44">
        <f>IF($A428="","",IF(COUNT($I428,$J428,$K428)&lt;3,"",IFERROR(AVERAGE($I428,$J428,$K428),"")))</f>
        <v/>
      </c>
      <c r="R428" s="44">
        <f>IF($A428="","",IF(COUNT($I428,$J428,$K428)&lt;3,"",IFERROR(MIN($I428,$J428,$K428),"")))</f>
        <v/>
      </c>
      <c r="S428" s="44">
        <f>IF($A428="","",IF(COUNT($I428,$J428,$K428)&lt;3,"",IFERROR(MAX($I428,$J428,$K428)-MIN($I428,$J428,$K428),"")))</f>
        <v/>
      </c>
      <c r="T428" s="44">
        <f>IF($A428="","",IFERROR(INDEX('Tire Inventory'!$I$5:$I$1004,MATCH($E428,'Tire Inventory'!$A$5:$A$1004,0)),""))</f>
        <v/>
      </c>
      <c r="U428" s="44">
        <f>IF($A428="","",IF(OR($L428="",$T428=""),"",IFERROR($L428-$T428,"")))</f>
        <v/>
      </c>
      <c r="V428" s="27">
        <f>IF($A428="","",IF($R428="","No Data",IF($R428&lt;='Settings'!$B$6,"Critical",IF($R428&lt;='Settings'!$B$5,"Low","OK"))))</f>
        <v/>
      </c>
      <c r="W428" s="27">
        <f>IF($A428="","",IF($S428="","No Data",IF($S428&gt;='Settings'!$B$7,"Uneven","OK")))</f>
        <v/>
      </c>
      <c r="X428" s="27">
        <f>IF($A428="","",IF(OR($L428="",$T428=""),"No Data",IF($L428&lt;$T428-'Settings'!$B$8,"Low",IF($L428&gt;$T428+'Settings'!$B$8,"High","OK"))))</f>
        <v/>
      </c>
      <c r="Y428" s="27">
        <f>IF(COUNTA($A428:$O428)=0,"",IF(OR($A428="",$B428="",$C428="",$D428="",$E428="",$F428="",$I428="",$J428="",$K428=""),"Missing Required Input",IF(COUNTIF($A$5:$A$1004,$A428)&gt;1,"Duplicate Inspection ID",IF(COUNTIF('Tire Inventory'!$A$5:$A$1004,$E428)=0,"Unknown Tire ID",IF(OR($I428&lt;0,$I428&gt;32,$J428&lt;0,$J428&gt;32,$K428&lt;0,$K428&gt;32),"Check Tread Reading",IF(OR($D428&lt;0,$D428&gt;2000000),"Check Odometer",IF(AND($L428&lt;&gt;"",OR($L428&lt;0,$L428&gt;150)),"Check PSI","OK"))))))</f>
        <v/>
      </c>
    </row>
    <row r="429">
      <c r="A429" s="23" t="n"/>
      <c r="B429" s="42" t="n"/>
      <c r="C429" s="23" t="n"/>
      <c r="D429" s="25" t="n"/>
      <c r="E429" s="23" t="n"/>
      <c r="F429" s="23" t="n"/>
      <c r="G429" s="23" t="n"/>
      <c r="H429" s="23" t="n"/>
      <c r="I429" s="43" t="n"/>
      <c r="J429" s="43" t="n"/>
      <c r="K429" s="43" t="n"/>
      <c r="L429" s="43" t="n"/>
      <c r="M429" s="23" t="n"/>
      <c r="N429" s="23" t="n"/>
      <c r="O429" s="23" t="n"/>
      <c r="P429" s="27">
        <f>IF($A429="","",IFERROR(INDEX('Settings'!$F$5:$F$21,MATCH($F429,'Settings'!$E$5:$E$21,0)),"Other"))</f>
        <v/>
      </c>
      <c r="Q429" s="44">
        <f>IF($A429="","",IF(COUNT($I429,$J429,$K429)&lt;3,"",IFERROR(AVERAGE($I429,$J429,$K429),"")))</f>
        <v/>
      </c>
      <c r="R429" s="44">
        <f>IF($A429="","",IF(COUNT($I429,$J429,$K429)&lt;3,"",IFERROR(MIN($I429,$J429,$K429),"")))</f>
        <v/>
      </c>
      <c r="S429" s="44">
        <f>IF($A429="","",IF(COUNT($I429,$J429,$K429)&lt;3,"",IFERROR(MAX($I429,$J429,$K429)-MIN($I429,$J429,$K429),"")))</f>
        <v/>
      </c>
      <c r="T429" s="44">
        <f>IF($A429="","",IFERROR(INDEX('Tire Inventory'!$I$5:$I$1004,MATCH($E429,'Tire Inventory'!$A$5:$A$1004,0)),""))</f>
        <v/>
      </c>
      <c r="U429" s="44">
        <f>IF($A429="","",IF(OR($L429="",$T429=""),"",IFERROR($L429-$T429,"")))</f>
        <v/>
      </c>
      <c r="V429" s="27">
        <f>IF($A429="","",IF($R429="","No Data",IF($R429&lt;='Settings'!$B$6,"Critical",IF($R429&lt;='Settings'!$B$5,"Low","OK"))))</f>
        <v/>
      </c>
      <c r="W429" s="27">
        <f>IF($A429="","",IF($S429="","No Data",IF($S429&gt;='Settings'!$B$7,"Uneven","OK")))</f>
        <v/>
      </c>
      <c r="X429" s="27">
        <f>IF($A429="","",IF(OR($L429="",$T429=""),"No Data",IF($L429&lt;$T429-'Settings'!$B$8,"Low",IF($L429&gt;$T429+'Settings'!$B$8,"High","OK"))))</f>
        <v/>
      </c>
      <c r="Y429" s="27">
        <f>IF(COUNTA($A429:$O429)=0,"",IF(OR($A429="",$B429="",$C429="",$D429="",$E429="",$F429="",$I429="",$J429="",$K429=""),"Missing Required Input",IF(COUNTIF($A$5:$A$1004,$A429)&gt;1,"Duplicate Inspection ID",IF(COUNTIF('Tire Inventory'!$A$5:$A$1004,$E429)=0,"Unknown Tire ID",IF(OR($I429&lt;0,$I429&gt;32,$J429&lt;0,$J429&gt;32,$K429&lt;0,$K429&gt;32),"Check Tread Reading",IF(OR($D429&lt;0,$D429&gt;2000000),"Check Odometer",IF(AND($L429&lt;&gt;"",OR($L429&lt;0,$L429&gt;150)),"Check PSI","OK"))))))</f>
        <v/>
      </c>
    </row>
    <row r="430">
      <c r="A430" s="23" t="n"/>
      <c r="B430" s="42" t="n"/>
      <c r="C430" s="23" t="n"/>
      <c r="D430" s="25" t="n"/>
      <c r="E430" s="23" t="n"/>
      <c r="F430" s="23" t="n"/>
      <c r="G430" s="23" t="n"/>
      <c r="H430" s="23" t="n"/>
      <c r="I430" s="43" t="n"/>
      <c r="J430" s="43" t="n"/>
      <c r="K430" s="43" t="n"/>
      <c r="L430" s="43" t="n"/>
      <c r="M430" s="23" t="n"/>
      <c r="N430" s="23" t="n"/>
      <c r="O430" s="23" t="n"/>
      <c r="P430" s="27">
        <f>IF($A430="","",IFERROR(INDEX('Settings'!$F$5:$F$21,MATCH($F430,'Settings'!$E$5:$E$21,0)),"Other"))</f>
        <v/>
      </c>
      <c r="Q430" s="44">
        <f>IF($A430="","",IF(COUNT($I430,$J430,$K430)&lt;3,"",IFERROR(AVERAGE($I430,$J430,$K430),"")))</f>
        <v/>
      </c>
      <c r="R430" s="44">
        <f>IF($A430="","",IF(COUNT($I430,$J430,$K430)&lt;3,"",IFERROR(MIN($I430,$J430,$K430),"")))</f>
        <v/>
      </c>
      <c r="S430" s="44">
        <f>IF($A430="","",IF(COUNT($I430,$J430,$K430)&lt;3,"",IFERROR(MAX($I430,$J430,$K430)-MIN($I430,$J430,$K430),"")))</f>
        <v/>
      </c>
      <c r="T430" s="44">
        <f>IF($A430="","",IFERROR(INDEX('Tire Inventory'!$I$5:$I$1004,MATCH($E430,'Tire Inventory'!$A$5:$A$1004,0)),""))</f>
        <v/>
      </c>
      <c r="U430" s="44">
        <f>IF($A430="","",IF(OR($L430="",$T430=""),"",IFERROR($L430-$T430,"")))</f>
        <v/>
      </c>
      <c r="V430" s="27">
        <f>IF($A430="","",IF($R430="","No Data",IF($R430&lt;='Settings'!$B$6,"Critical",IF($R430&lt;='Settings'!$B$5,"Low","OK"))))</f>
        <v/>
      </c>
      <c r="W430" s="27">
        <f>IF($A430="","",IF($S430="","No Data",IF($S430&gt;='Settings'!$B$7,"Uneven","OK")))</f>
        <v/>
      </c>
      <c r="X430" s="27">
        <f>IF($A430="","",IF(OR($L430="",$T430=""),"No Data",IF($L430&lt;$T430-'Settings'!$B$8,"Low",IF($L430&gt;$T430+'Settings'!$B$8,"High","OK"))))</f>
        <v/>
      </c>
      <c r="Y430" s="27">
        <f>IF(COUNTA($A430:$O430)=0,"",IF(OR($A430="",$B430="",$C430="",$D430="",$E430="",$F430="",$I430="",$J430="",$K430=""),"Missing Required Input",IF(COUNTIF($A$5:$A$1004,$A430)&gt;1,"Duplicate Inspection ID",IF(COUNTIF('Tire Inventory'!$A$5:$A$1004,$E430)=0,"Unknown Tire ID",IF(OR($I430&lt;0,$I430&gt;32,$J430&lt;0,$J430&gt;32,$K430&lt;0,$K430&gt;32),"Check Tread Reading",IF(OR($D430&lt;0,$D430&gt;2000000),"Check Odometer",IF(AND($L430&lt;&gt;"",OR($L430&lt;0,$L430&gt;150)),"Check PSI","OK"))))))</f>
        <v/>
      </c>
    </row>
    <row r="431">
      <c r="A431" s="23" t="n"/>
      <c r="B431" s="42" t="n"/>
      <c r="C431" s="23" t="n"/>
      <c r="D431" s="25" t="n"/>
      <c r="E431" s="23" t="n"/>
      <c r="F431" s="23" t="n"/>
      <c r="G431" s="23" t="n"/>
      <c r="H431" s="23" t="n"/>
      <c r="I431" s="43" t="n"/>
      <c r="J431" s="43" t="n"/>
      <c r="K431" s="43" t="n"/>
      <c r="L431" s="43" t="n"/>
      <c r="M431" s="23" t="n"/>
      <c r="N431" s="23" t="n"/>
      <c r="O431" s="23" t="n"/>
      <c r="P431" s="27">
        <f>IF($A431="","",IFERROR(INDEX('Settings'!$F$5:$F$21,MATCH($F431,'Settings'!$E$5:$E$21,0)),"Other"))</f>
        <v/>
      </c>
      <c r="Q431" s="44">
        <f>IF($A431="","",IF(COUNT($I431,$J431,$K431)&lt;3,"",IFERROR(AVERAGE($I431,$J431,$K431),"")))</f>
        <v/>
      </c>
      <c r="R431" s="44">
        <f>IF($A431="","",IF(COUNT($I431,$J431,$K431)&lt;3,"",IFERROR(MIN($I431,$J431,$K431),"")))</f>
        <v/>
      </c>
      <c r="S431" s="44">
        <f>IF($A431="","",IF(COUNT($I431,$J431,$K431)&lt;3,"",IFERROR(MAX($I431,$J431,$K431)-MIN($I431,$J431,$K431),"")))</f>
        <v/>
      </c>
      <c r="T431" s="44">
        <f>IF($A431="","",IFERROR(INDEX('Tire Inventory'!$I$5:$I$1004,MATCH($E431,'Tire Inventory'!$A$5:$A$1004,0)),""))</f>
        <v/>
      </c>
      <c r="U431" s="44">
        <f>IF($A431="","",IF(OR($L431="",$T431=""),"",IFERROR($L431-$T431,"")))</f>
        <v/>
      </c>
      <c r="V431" s="27">
        <f>IF($A431="","",IF($R431="","No Data",IF($R431&lt;='Settings'!$B$6,"Critical",IF($R431&lt;='Settings'!$B$5,"Low","OK"))))</f>
        <v/>
      </c>
      <c r="W431" s="27">
        <f>IF($A431="","",IF($S431="","No Data",IF($S431&gt;='Settings'!$B$7,"Uneven","OK")))</f>
        <v/>
      </c>
      <c r="X431" s="27">
        <f>IF($A431="","",IF(OR($L431="",$T431=""),"No Data",IF($L431&lt;$T431-'Settings'!$B$8,"Low",IF($L431&gt;$T431+'Settings'!$B$8,"High","OK"))))</f>
        <v/>
      </c>
      <c r="Y431" s="27">
        <f>IF(COUNTA($A431:$O431)=0,"",IF(OR($A431="",$B431="",$C431="",$D431="",$E431="",$F431="",$I431="",$J431="",$K431=""),"Missing Required Input",IF(COUNTIF($A$5:$A$1004,$A431)&gt;1,"Duplicate Inspection ID",IF(COUNTIF('Tire Inventory'!$A$5:$A$1004,$E431)=0,"Unknown Tire ID",IF(OR($I431&lt;0,$I431&gt;32,$J431&lt;0,$J431&gt;32,$K431&lt;0,$K431&gt;32),"Check Tread Reading",IF(OR($D431&lt;0,$D431&gt;2000000),"Check Odometer",IF(AND($L431&lt;&gt;"",OR($L431&lt;0,$L431&gt;150)),"Check PSI","OK"))))))</f>
        <v/>
      </c>
    </row>
    <row r="432">
      <c r="A432" s="23" t="n"/>
      <c r="B432" s="42" t="n"/>
      <c r="C432" s="23" t="n"/>
      <c r="D432" s="25" t="n"/>
      <c r="E432" s="23" t="n"/>
      <c r="F432" s="23" t="n"/>
      <c r="G432" s="23" t="n"/>
      <c r="H432" s="23" t="n"/>
      <c r="I432" s="43" t="n"/>
      <c r="J432" s="43" t="n"/>
      <c r="K432" s="43" t="n"/>
      <c r="L432" s="43" t="n"/>
      <c r="M432" s="23" t="n"/>
      <c r="N432" s="23" t="n"/>
      <c r="O432" s="23" t="n"/>
      <c r="P432" s="27">
        <f>IF($A432="","",IFERROR(INDEX('Settings'!$F$5:$F$21,MATCH($F432,'Settings'!$E$5:$E$21,0)),"Other"))</f>
        <v/>
      </c>
      <c r="Q432" s="44">
        <f>IF($A432="","",IF(COUNT($I432,$J432,$K432)&lt;3,"",IFERROR(AVERAGE($I432,$J432,$K432),"")))</f>
        <v/>
      </c>
      <c r="R432" s="44">
        <f>IF($A432="","",IF(COUNT($I432,$J432,$K432)&lt;3,"",IFERROR(MIN($I432,$J432,$K432),"")))</f>
        <v/>
      </c>
      <c r="S432" s="44">
        <f>IF($A432="","",IF(COUNT($I432,$J432,$K432)&lt;3,"",IFERROR(MAX($I432,$J432,$K432)-MIN($I432,$J432,$K432),"")))</f>
        <v/>
      </c>
      <c r="T432" s="44">
        <f>IF($A432="","",IFERROR(INDEX('Tire Inventory'!$I$5:$I$1004,MATCH($E432,'Tire Inventory'!$A$5:$A$1004,0)),""))</f>
        <v/>
      </c>
      <c r="U432" s="44">
        <f>IF($A432="","",IF(OR($L432="",$T432=""),"",IFERROR($L432-$T432,"")))</f>
        <v/>
      </c>
      <c r="V432" s="27">
        <f>IF($A432="","",IF($R432="","No Data",IF($R432&lt;='Settings'!$B$6,"Critical",IF($R432&lt;='Settings'!$B$5,"Low","OK"))))</f>
        <v/>
      </c>
      <c r="W432" s="27">
        <f>IF($A432="","",IF($S432="","No Data",IF($S432&gt;='Settings'!$B$7,"Uneven","OK")))</f>
        <v/>
      </c>
      <c r="X432" s="27">
        <f>IF($A432="","",IF(OR($L432="",$T432=""),"No Data",IF($L432&lt;$T432-'Settings'!$B$8,"Low",IF($L432&gt;$T432+'Settings'!$B$8,"High","OK"))))</f>
        <v/>
      </c>
      <c r="Y432" s="27">
        <f>IF(COUNTA($A432:$O432)=0,"",IF(OR($A432="",$B432="",$C432="",$D432="",$E432="",$F432="",$I432="",$J432="",$K432=""),"Missing Required Input",IF(COUNTIF($A$5:$A$1004,$A432)&gt;1,"Duplicate Inspection ID",IF(COUNTIF('Tire Inventory'!$A$5:$A$1004,$E432)=0,"Unknown Tire ID",IF(OR($I432&lt;0,$I432&gt;32,$J432&lt;0,$J432&gt;32,$K432&lt;0,$K432&gt;32),"Check Tread Reading",IF(OR($D432&lt;0,$D432&gt;2000000),"Check Odometer",IF(AND($L432&lt;&gt;"",OR($L432&lt;0,$L432&gt;150)),"Check PSI","OK"))))))</f>
        <v/>
      </c>
    </row>
    <row r="433">
      <c r="A433" s="23" t="n"/>
      <c r="B433" s="42" t="n"/>
      <c r="C433" s="23" t="n"/>
      <c r="D433" s="25" t="n"/>
      <c r="E433" s="23" t="n"/>
      <c r="F433" s="23" t="n"/>
      <c r="G433" s="23" t="n"/>
      <c r="H433" s="23" t="n"/>
      <c r="I433" s="43" t="n"/>
      <c r="J433" s="43" t="n"/>
      <c r="K433" s="43" t="n"/>
      <c r="L433" s="43" t="n"/>
      <c r="M433" s="23" t="n"/>
      <c r="N433" s="23" t="n"/>
      <c r="O433" s="23" t="n"/>
      <c r="P433" s="27">
        <f>IF($A433="","",IFERROR(INDEX('Settings'!$F$5:$F$21,MATCH($F433,'Settings'!$E$5:$E$21,0)),"Other"))</f>
        <v/>
      </c>
      <c r="Q433" s="44">
        <f>IF($A433="","",IF(COUNT($I433,$J433,$K433)&lt;3,"",IFERROR(AVERAGE($I433,$J433,$K433),"")))</f>
        <v/>
      </c>
      <c r="R433" s="44">
        <f>IF($A433="","",IF(COUNT($I433,$J433,$K433)&lt;3,"",IFERROR(MIN($I433,$J433,$K433),"")))</f>
        <v/>
      </c>
      <c r="S433" s="44">
        <f>IF($A433="","",IF(COUNT($I433,$J433,$K433)&lt;3,"",IFERROR(MAX($I433,$J433,$K433)-MIN($I433,$J433,$K433),"")))</f>
        <v/>
      </c>
      <c r="T433" s="44">
        <f>IF($A433="","",IFERROR(INDEX('Tire Inventory'!$I$5:$I$1004,MATCH($E433,'Tire Inventory'!$A$5:$A$1004,0)),""))</f>
        <v/>
      </c>
      <c r="U433" s="44">
        <f>IF($A433="","",IF(OR($L433="",$T433=""),"",IFERROR($L433-$T433,"")))</f>
        <v/>
      </c>
      <c r="V433" s="27">
        <f>IF($A433="","",IF($R433="","No Data",IF($R433&lt;='Settings'!$B$6,"Critical",IF($R433&lt;='Settings'!$B$5,"Low","OK"))))</f>
        <v/>
      </c>
      <c r="W433" s="27">
        <f>IF($A433="","",IF($S433="","No Data",IF($S433&gt;='Settings'!$B$7,"Uneven","OK")))</f>
        <v/>
      </c>
      <c r="X433" s="27">
        <f>IF($A433="","",IF(OR($L433="",$T433=""),"No Data",IF($L433&lt;$T433-'Settings'!$B$8,"Low",IF($L433&gt;$T433+'Settings'!$B$8,"High","OK"))))</f>
        <v/>
      </c>
      <c r="Y433" s="27">
        <f>IF(COUNTA($A433:$O433)=0,"",IF(OR($A433="",$B433="",$C433="",$D433="",$E433="",$F433="",$I433="",$J433="",$K433=""),"Missing Required Input",IF(COUNTIF($A$5:$A$1004,$A433)&gt;1,"Duplicate Inspection ID",IF(COUNTIF('Tire Inventory'!$A$5:$A$1004,$E433)=0,"Unknown Tire ID",IF(OR($I433&lt;0,$I433&gt;32,$J433&lt;0,$J433&gt;32,$K433&lt;0,$K433&gt;32),"Check Tread Reading",IF(OR($D433&lt;0,$D433&gt;2000000),"Check Odometer",IF(AND($L433&lt;&gt;"",OR($L433&lt;0,$L433&gt;150)),"Check PSI","OK"))))))</f>
        <v/>
      </c>
    </row>
    <row r="434">
      <c r="A434" s="23" t="n"/>
      <c r="B434" s="42" t="n"/>
      <c r="C434" s="23" t="n"/>
      <c r="D434" s="25" t="n"/>
      <c r="E434" s="23" t="n"/>
      <c r="F434" s="23" t="n"/>
      <c r="G434" s="23" t="n"/>
      <c r="H434" s="23" t="n"/>
      <c r="I434" s="43" t="n"/>
      <c r="J434" s="43" t="n"/>
      <c r="K434" s="43" t="n"/>
      <c r="L434" s="43" t="n"/>
      <c r="M434" s="23" t="n"/>
      <c r="N434" s="23" t="n"/>
      <c r="O434" s="23" t="n"/>
      <c r="P434" s="27">
        <f>IF($A434="","",IFERROR(INDEX('Settings'!$F$5:$F$21,MATCH($F434,'Settings'!$E$5:$E$21,0)),"Other"))</f>
        <v/>
      </c>
      <c r="Q434" s="44">
        <f>IF($A434="","",IF(COUNT($I434,$J434,$K434)&lt;3,"",IFERROR(AVERAGE($I434,$J434,$K434),"")))</f>
        <v/>
      </c>
      <c r="R434" s="44">
        <f>IF($A434="","",IF(COUNT($I434,$J434,$K434)&lt;3,"",IFERROR(MIN($I434,$J434,$K434),"")))</f>
        <v/>
      </c>
      <c r="S434" s="44">
        <f>IF($A434="","",IF(COUNT($I434,$J434,$K434)&lt;3,"",IFERROR(MAX($I434,$J434,$K434)-MIN($I434,$J434,$K434),"")))</f>
        <v/>
      </c>
      <c r="T434" s="44">
        <f>IF($A434="","",IFERROR(INDEX('Tire Inventory'!$I$5:$I$1004,MATCH($E434,'Tire Inventory'!$A$5:$A$1004,0)),""))</f>
        <v/>
      </c>
      <c r="U434" s="44">
        <f>IF($A434="","",IF(OR($L434="",$T434=""),"",IFERROR($L434-$T434,"")))</f>
        <v/>
      </c>
      <c r="V434" s="27">
        <f>IF($A434="","",IF($R434="","No Data",IF($R434&lt;='Settings'!$B$6,"Critical",IF($R434&lt;='Settings'!$B$5,"Low","OK"))))</f>
        <v/>
      </c>
      <c r="W434" s="27">
        <f>IF($A434="","",IF($S434="","No Data",IF($S434&gt;='Settings'!$B$7,"Uneven","OK")))</f>
        <v/>
      </c>
      <c r="X434" s="27">
        <f>IF($A434="","",IF(OR($L434="",$T434=""),"No Data",IF($L434&lt;$T434-'Settings'!$B$8,"Low",IF($L434&gt;$T434+'Settings'!$B$8,"High","OK"))))</f>
        <v/>
      </c>
      <c r="Y434" s="27">
        <f>IF(COUNTA($A434:$O434)=0,"",IF(OR($A434="",$B434="",$C434="",$D434="",$E434="",$F434="",$I434="",$J434="",$K434=""),"Missing Required Input",IF(COUNTIF($A$5:$A$1004,$A434)&gt;1,"Duplicate Inspection ID",IF(COUNTIF('Tire Inventory'!$A$5:$A$1004,$E434)=0,"Unknown Tire ID",IF(OR($I434&lt;0,$I434&gt;32,$J434&lt;0,$J434&gt;32,$K434&lt;0,$K434&gt;32),"Check Tread Reading",IF(OR($D434&lt;0,$D434&gt;2000000),"Check Odometer",IF(AND($L434&lt;&gt;"",OR($L434&lt;0,$L434&gt;150)),"Check PSI","OK"))))))</f>
        <v/>
      </c>
    </row>
    <row r="435">
      <c r="A435" s="23" t="n"/>
      <c r="B435" s="42" t="n"/>
      <c r="C435" s="23" t="n"/>
      <c r="D435" s="25" t="n"/>
      <c r="E435" s="23" t="n"/>
      <c r="F435" s="23" t="n"/>
      <c r="G435" s="23" t="n"/>
      <c r="H435" s="23" t="n"/>
      <c r="I435" s="43" t="n"/>
      <c r="J435" s="43" t="n"/>
      <c r="K435" s="43" t="n"/>
      <c r="L435" s="43" t="n"/>
      <c r="M435" s="23" t="n"/>
      <c r="N435" s="23" t="n"/>
      <c r="O435" s="23" t="n"/>
      <c r="P435" s="27">
        <f>IF($A435="","",IFERROR(INDEX('Settings'!$F$5:$F$21,MATCH($F435,'Settings'!$E$5:$E$21,0)),"Other"))</f>
        <v/>
      </c>
      <c r="Q435" s="44">
        <f>IF($A435="","",IF(COUNT($I435,$J435,$K435)&lt;3,"",IFERROR(AVERAGE($I435,$J435,$K435),"")))</f>
        <v/>
      </c>
      <c r="R435" s="44">
        <f>IF($A435="","",IF(COUNT($I435,$J435,$K435)&lt;3,"",IFERROR(MIN($I435,$J435,$K435),"")))</f>
        <v/>
      </c>
      <c r="S435" s="44">
        <f>IF($A435="","",IF(COUNT($I435,$J435,$K435)&lt;3,"",IFERROR(MAX($I435,$J435,$K435)-MIN($I435,$J435,$K435),"")))</f>
        <v/>
      </c>
      <c r="T435" s="44">
        <f>IF($A435="","",IFERROR(INDEX('Tire Inventory'!$I$5:$I$1004,MATCH($E435,'Tire Inventory'!$A$5:$A$1004,0)),""))</f>
        <v/>
      </c>
      <c r="U435" s="44">
        <f>IF($A435="","",IF(OR($L435="",$T435=""),"",IFERROR($L435-$T435,"")))</f>
        <v/>
      </c>
      <c r="V435" s="27">
        <f>IF($A435="","",IF($R435="","No Data",IF($R435&lt;='Settings'!$B$6,"Critical",IF($R435&lt;='Settings'!$B$5,"Low","OK"))))</f>
        <v/>
      </c>
      <c r="W435" s="27">
        <f>IF($A435="","",IF($S435="","No Data",IF($S435&gt;='Settings'!$B$7,"Uneven","OK")))</f>
        <v/>
      </c>
      <c r="X435" s="27">
        <f>IF($A435="","",IF(OR($L435="",$T435=""),"No Data",IF($L435&lt;$T435-'Settings'!$B$8,"Low",IF($L435&gt;$T435+'Settings'!$B$8,"High","OK"))))</f>
        <v/>
      </c>
      <c r="Y435" s="27">
        <f>IF(COUNTA($A435:$O435)=0,"",IF(OR($A435="",$B435="",$C435="",$D435="",$E435="",$F435="",$I435="",$J435="",$K435=""),"Missing Required Input",IF(COUNTIF($A$5:$A$1004,$A435)&gt;1,"Duplicate Inspection ID",IF(COUNTIF('Tire Inventory'!$A$5:$A$1004,$E435)=0,"Unknown Tire ID",IF(OR($I435&lt;0,$I435&gt;32,$J435&lt;0,$J435&gt;32,$K435&lt;0,$K435&gt;32),"Check Tread Reading",IF(OR($D435&lt;0,$D435&gt;2000000),"Check Odometer",IF(AND($L435&lt;&gt;"",OR($L435&lt;0,$L435&gt;150)),"Check PSI","OK"))))))</f>
        <v/>
      </c>
    </row>
    <row r="436">
      <c r="A436" s="23" t="n"/>
      <c r="B436" s="42" t="n"/>
      <c r="C436" s="23" t="n"/>
      <c r="D436" s="25" t="n"/>
      <c r="E436" s="23" t="n"/>
      <c r="F436" s="23" t="n"/>
      <c r="G436" s="23" t="n"/>
      <c r="H436" s="23" t="n"/>
      <c r="I436" s="43" t="n"/>
      <c r="J436" s="43" t="n"/>
      <c r="K436" s="43" t="n"/>
      <c r="L436" s="43" t="n"/>
      <c r="M436" s="23" t="n"/>
      <c r="N436" s="23" t="n"/>
      <c r="O436" s="23" t="n"/>
      <c r="P436" s="27">
        <f>IF($A436="","",IFERROR(INDEX('Settings'!$F$5:$F$21,MATCH($F436,'Settings'!$E$5:$E$21,0)),"Other"))</f>
        <v/>
      </c>
      <c r="Q436" s="44">
        <f>IF($A436="","",IF(COUNT($I436,$J436,$K436)&lt;3,"",IFERROR(AVERAGE($I436,$J436,$K436),"")))</f>
        <v/>
      </c>
      <c r="R436" s="44">
        <f>IF($A436="","",IF(COUNT($I436,$J436,$K436)&lt;3,"",IFERROR(MIN($I436,$J436,$K436),"")))</f>
        <v/>
      </c>
      <c r="S436" s="44">
        <f>IF($A436="","",IF(COUNT($I436,$J436,$K436)&lt;3,"",IFERROR(MAX($I436,$J436,$K436)-MIN($I436,$J436,$K436),"")))</f>
        <v/>
      </c>
      <c r="T436" s="44">
        <f>IF($A436="","",IFERROR(INDEX('Tire Inventory'!$I$5:$I$1004,MATCH($E436,'Tire Inventory'!$A$5:$A$1004,0)),""))</f>
        <v/>
      </c>
      <c r="U436" s="44">
        <f>IF($A436="","",IF(OR($L436="",$T436=""),"",IFERROR($L436-$T436,"")))</f>
        <v/>
      </c>
      <c r="V436" s="27">
        <f>IF($A436="","",IF($R436="","No Data",IF($R436&lt;='Settings'!$B$6,"Critical",IF($R436&lt;='Settings'!$B$5,"Low","OK"))))</f>
        <v/>
      </c>
      <c r="W436" s="27">
        <f>IF($A436="","",IF($S436="","No Data",IF($S436&gt;='Settings'!$B$7,"Uneven","OK")))</f>
        <v/>
      </c>
      <c r="X436" s="27">
        <f>IF($A436="","",IF(OR($L436="",$T436=""),"No Data",IF($L436&lt;$T436-'Settings'!$B$8,"Low",IF($L436&gt;$T436+'Settings'!$B$8,"High","OK"))))</f>
        <v/>
      </c>
      <c r="Y436" s="27">
        <f>IF(COUNTA($A436:$O436)=0,"",IF(OR($A436="",$B436="",$C436="",$D436="",$E436="",$F436="",$I436="",$J436="",$K436=""),"Missing Required Input",IF(COUNTIF($A$5:$A$1004,$A436)&gt;1,"Duplicate Inspection ID",IF(COUNTIF('Tire Inventory'!$A$5:$A$1004,$E436)=0,"Unknown Tire ID",IF(OR($I436&lt;0,$I436&gt;32,$J436&lt;0,$J436&gt;32,$K436&lt;0,$K436&gt;32),"Check Tread Reading",IF(OR($D436&lt;0,$D436&gt;2000000),"Check Odometer",IF(AND($L436&lt;&gt;"",OR($L436&lt;0,$L436&gt;150)),"Check PSI","OK"))))))</f>
        <v/>
      </c>
    </row>
    <row r="437">
      <c r="A437" s="23" t="n"/>
      <c r="B437" s="42" t="n"/>
      <c r="C437" s="23" t="n"/>
      <c r="D437" s="25" t="n"/>
      <c r="E437" s="23" t="n"/>
      <c r="F437" s="23" t="n"/>
      <c r="G437" s="23" t="n"/>
      <c r="H437" s="23" t="n"/>
      <c r="I437" s="43" t="n"/>
      <c r="J437" s="43" t="n"/>
      <c r="K437" s="43" t="n"/>
      <c r="L437" s="43" t="n"/>
      <c r="M437" s="23" t="n"/>
      <c r="N437" s="23" t="n"/>
      <c r="O437" s="23" t="n"/>
      <c r="P437" s="27">
        <f>IF($A437="","",IFERROR(INDEX('Settings'!$F$5:$F$21,MATCH($F437,'Settings'!$E$5:$E$21,0)),"Other"))</f>
        <v/>
      </c>
      <c r="Q437" s="44">
        <f>IF($A437="","",IF(COUNT($I437,$J437,$K437)&lt;3,"",IFERROR(AVERAGE($I437,$J437,$K437),"")))</f>
        <v/>
      </c>
      <c r="R437" s="44">
        <f>IF($A437="","",IF(COUNT($I437,$J437,$K437)&lt;3,"",IFERROR(MIN($I437,$J437,$K437),"")))</f>
        <v/>
      </c>
      <c r="S437" s="44">
        <f>IF($A437="","",IF(COUNT($I437,$J437,$K437)&lt;3,"",IFERROR(MAX($I437,$J437,$K437)-MIN($I437,$J437,$K437),"")))</f>
        <v/>
      </c>
      <c r="T437" s="44">
        <f>IF($A437="","",IFERROR(INDEX('Tire Inventory'!$I$5:$I$1004,MATCH($E437,'Tire Inventory'!$A$5:$A$1004,0)),""))</f>
        <v/>
      </c>
      <c r="U437" s="44">
        <f>IF($A437="","",IF(OR($L437="",$T437=""),"",IFERROR($L437-$T437,"")))</f>
        <v/>
      </c>
      <c r="V437" s="27">
        <f>IF($A437="","",IF($R437="","No Data",IF($R437&lt;='Settings'!$B$6,"Critical",IF($R437&lt;='Settings'!$B$5,"Low","OK"))))</f>
        <v/>
      </c>
      <c r="W437" s="27">
        <f>IF($A437="","",IF($S437="","No Data",IF($S437&gt;='Settings'!$B$7,"Uneven","OK")))</f>
        <v/>
      </c>
      <c r="X437" s="27">
        <f>IF($A437="","",IF(OR($L437="",$T437=""),"No Data",IF($L437&lt;$T437-'Settings'!$B$8,"Low",IF($L437&gt;$T437+'Settings'!$B$8,"High","OK"))))</f>
        <v/>
      </c>
      <c r="Y437" s="27">
        <f>IF(COUNTA($A437:$O437)=0,"",IF(OR($A437="",$B437="",$C437="",$D437="",$E437="",$F437="",$I437="",$J437="",$K437=""),"Missing Required Input",IF(COUNTIF($A$5:$A$1004,$A437)&gt;1,"Duplicate Inspection ID",IF(COUNTIF('Tire Inventory'!$A$5:$A$1004,$E437)=0,"Unknown Tire ID",IF(OR($I437&lt;0,$I437&gt;32,$J437&lt;0,$J437&gt;32,$K437&lt;0,$K437&gt;32),"Check Tread Reading",IF(OR($D437&lt;0,$D437&gt;2000000),"Check Odometer",IF(AND($L437&lt;&gt;"",OR($L437&lt;0,$L437&gt;150)),"Check PSI","OK"))))))</f>
        <v/>
      </c>
    </row>
    <row r="438">
      <c r="A438" s="23" t="n"/>
      <c r="B438" s="42" t="n"/>
      <c r="C438" s="23" t="n"/>
      <c r="D438" s="25" t="n"/>
      <c r="E438" s="23" t="n"/>
      <c r="F438" s="23" t="n"/>
      <c r="G438" s="23" t="n"/>
      <c r="H438" s="23" t="n"/>
      <c r="I438" s="43" t="n"/>
      <c r="J438" s="43" t="n"/>
      <c r="K438" s="43" t="n"/>
      <c r="L438" s="43" t="n"/>
      <c r="M438" s="23" t="n"/>
      <c r="N438" s="23" t="n"/>
      <c r="O438" s="23" t="n"/>
      <c r="P438" s="27">
        <f>IF($A438="","",IFERROR(INDEX('Settings'!$F$5:$F$21,MATCH($F438,'Settings'!$E$5:$E$21,0)),"Other"))</f>
        <v/>
      </c>
      <c r="Q438" s="44">
        <f>IF($A438="","",IF(COUNT($I438,$J438,$K438)&lt;3,"",IFERROR(AVERAGE($I438,$J438,$K438),"")))</f>
        <v/>
      </c>
      <c r="R438" s="44">
        <f>IF($A438="","",IF(COUNT($I438,$J438,$K438)&lt;3,"",IFERROR(MIN($I438,$J438,$K438),"")))</f>
        <v/>
      </c>
      <c r="S438" s="44">
        <f>IF($A438="","",IF(COUNT($I438,$J438,$K438)&lt;3,"",IFERROR(MAX($I438,$J438,$K438)-MIN($I438,$J438,$K438),"")))</f>
        <v/>
      </c>
      <c r="T438" s="44">
        <f>IF($A438="","",IFERROR(INDEX('Tire Inventory'!$I$5:$I$1004,MATCH($E438,'Tire Inventory'!$A$5:$A$1004,0)),""))</f>
        <v/>
      </c>
      <c r="U438" s="44">
        <f>IF($A438="","",IF(OR($L438="",$T438=""),"",IFERROR($L438-$T438,"")))</f>
        <v/>
      </c>
      <c r="V438" s="27">
        <f>IF($A438="","",IF($R438="","No Data",IF($R438&lt;='Settings'!$B$6,"Critical",IF($R438&lt;='Settings'!$B$5,"Low","OK"))))</f>
        <v/>
      </c>
      <c r="W438" s="27">
        <f>IF($A438="","",IF($S438="","No Data",IF($S438&gt;='Settings'!$B$7,"Uneven","OK")))</f>
        <v/>
      </c>
      <c r="X438" s="27">
        <f>IF($A438="","",IF(OR($L438="",$T438=""),"No Data",IF($L438&lt;$T438-'Settings'!$B$8,"Low",IF($L438&gt;$T438+'Settings'!$B$8,"High","OK"))))</f>
        <v/>
      </c>
      <c r="Y438" s="27">
        <f>IF(COUNTA($A438:$O438)=0,"",IF(OR($A438="",$B438="",$C438="",$D438="",$E438="",$F438="",$I438="",$J438="",$K438=""),"Missing Required Input",IF(COUNTIF($A$5:$A$1004,$A438)&gt;1,"Duplicate Inspection ID",IF(COUNTIF('Tire Inventory'!$A$5:$A$1004,$E438)=0,"Unknown Tire ID",IF(OR($I438&lt;0,$I438&gt;32,$J438&lt;0,$J438&gt;32,$K438&lt;0,$K438&gt;32),"Check Tread Reading",IF(OR($D438&lt;0,$D438&gt;2000000),"Check Odometer",IF(AND($L438&lt;&gt;"",OR($L438&lt;0,$L438&gt;150)),"Check PSI","OK"))))))</f>
        <v/>
      </c>
    </row>
    <row r="439">
      <c r="A439" s="23" t="n"/>
      <c r="B439" s="42" t="n"/>
      <c r="C439" s="23" t="n"/>
      <c r="D439" s="25" t="n"/>
      <c r="E439" s="23" t="n"/>
      <c r="F439" s="23" t="n"/>
      <c r="G439" s="23" t="n"/>
      <c r="H439" s="23" t="n"/>
      <c r="I439" s="43" t="n"/>
      <c r="J439" s="43" t="n"/>
      <c r="K439" s="43" t="n"/>
      <c r="L439" s="43" t="n"/>
      <c r="M439" s="23" t="n"/>
      <c r="N439" s="23" t="n"/>
      <c r="O439" s="23" t="n"/>
      <c r="P439" s="27">
        <f>IF($A439="","",IFERROR(INDEX('Settings'!$F$5:$F$21,MATCH($F439,'Settings'!$E$5:$E$21,0)),"Other"))</f>
        <v/>
      </c>
      <c r="Q439" s="44">
        <f>IF($A439="","",IF(COUNT($I439,$J439,$K439)&lt;3,"",IFERROR(AVERAGE($I439,$J439,$K439),"")))</f>
        <v/>
      </c>
      <c r="R439" s="44">
        <f>IF($A439="","",IF(COUNT($I439,$J439,$K439)&lt;3,"",IFERROR(MIN($I439,$J439,$K439),"")))</f>
        <v/>
      </c>
      <c r="S439" s="44">
        <f>IF($A439="","",IF(COUNT($I439,$J439,$K439)&lt;3,"",IFERROR(MAX($I439,$J439,$K439)-MIN($I439,$J439,$K439),"")))</f>
        <v/>
      </c>
      <c r="T439" s="44">
        <f>IF($A439="","",IFERROR(INDEX('Tire Inventory'!$I$5:$I$1004,MATCH($E439,'Tire Inventory'!$A$5:$A$1004,0)),""))</f>
        <v/>
      </c>
      <c r="U439" s="44">
        <f>IF($A439="","",IF(OR($L439="",$T439=""),"",IFERROR($L439-$T439,"")))</f>
        <v/>
      </c>
      <c r="V439" s="27">
        <f>IF($A439="","",IF($R439="","No Data",IF($R439&lt;='Settings'!$B$6,"Critical",IF($R439&lt;='Settings'!$B$5,"Low","OK"))))</f>
        <v/>
      </c>
      <c r="W439" s="27">
        <f>IF($A439="","",IF($S439="","No Data",IF($S439&gt;='Settings'!$B$7,"Uneven","OK")))</f>
        <v/>
      </c>
      <c r="X439" s="27">
        <f>IF($A439="","",IF(OR($L439="",$T439=""),"No Data",IF($L439&lt;$T439-'Settings'!$B$8,"Low",IF($L439&gt;$T439+'Settings'!$B$8,"High","OK"))))</f>
        <v/>
      </c>
      <c r="Y439" s="27">
        <f>IF(COUNTA($A439:$O439)=0,"",IF(OR($A439="",$B439="",$C439="",$D439="",$E439="",$F439="",$I439="",$J439="",$K439=""),"Missing Required Input",IF(COUNTIF($A$5:$A$1004,$A439)&gt;1,"Duplicate Inspection ID",IF(COUNTIF('Tire Inventory'!$A$5:$A$1004,$E439)=0,"Unknown Tire ID",IF(OR($I439&lt;0,$I439&gt;32,$J439&lt;0,$J439&gt;32,$K439&lt;0,$K439&gt;32),"Check Tread Reading",IF(OR($D439&lt;0,$D439&gt;2000000),"Check Odometer",IF(AND($L439&lt;&gt;"",OR($L439&lt;0,$L439&gt;150)),"Check PSI","OK"))))))</f>
        <v/>
      </c>
    </row>
    <row r="440">
      <c r="A440" s="23" t="n"/>
      <c r="B440" s="42" t="n"/>
      <c r="C440" s="23" t="n"/>
      <c r="D440" s="25" t="n"/>
      <c r="E440" s="23" t="n"/>
      <c r="F440" s="23" t="n"/>
      <c r="G440" s="23" t="n"/>
      <c r="H440" s="23" t="n"/>
      <c r="I440" s="43" t="n"/>
      <c r="J440" s="43" t="n"/>
      <c r="K440" s="43" t="n"/>
      <c r="L440" s="43" t="n"/>
      <c r="M440" s="23" t="n"/>
      <c r="N440" s="23" t="n"/>
      <c r="O440" s="23" t="n"/>
      <c r="P440" s="27">
        <f>IF($A440="","",IFERROR(INDEX('Settings'!$F$5:$F$21,MATCH($F440,'Settings'!$E$5:$E$21,0)),"Other"))</f>
        <v/>
      </c>
      <c r="Q440" s="44">
        <f>IF($A440="","",IF(COUNT($I440,$J440,$K440)&lt;3,"",IFERROR(AVERAGE($I440,$J440,$K440),"")))</f>
        <v/>
      </c>
      <c r="R440" s="44">
        <f>IF($A440="","",IF(COUNT($I440,$J440,$K440)&lt;3,"",IFERROR(MIN($I440,$J440,$K440),"")))</f>
        <v/>
      </c>
      <c r="S440" s="44">
        <f>IF($A440="","",IF(COUNT($I440,$J440,$K440)&lt;3,"",IFERROR(MAX($I440,$J440,$K440)-MIN($I440,$J440,$K440),"")))</f>
        <v/>
      </c>
      <c r="T440" s="44">
        <f>IF($A440="","",IFERROR(INDEX('Tire Inventory'!$I$5:$I$1004,MATCH($E440,'Tire Inventory'!$A$5:$A$1004,0)),""))</f>
        <v/>
      </c>
      <c r="U440" s="44">
        <f>IF($A440="","",IF(OR($L440="",$T440=""),"",IFERROR($L440-$T440,"")))</f>
        <v/>
      </c>
      <c r="V440" s="27">
        <f>IF($A440="","",IF($R440="","No Data",IF($R440&lt;='Settings'!$B$6,"Critical",IF($R440&lt;='Settings'!$B$5,"Low","OK"))))</f>
        <v/>
      </c>
      <c r="W440" s="27">
        <f>IF($A440="","",IF($S440="","No Data",IF($S440&gt;='Settings'!$B$7,"Uneven","OK")))</f>
        <v/>
      </c>
      <c r="X440" s="27">
        <f>IF($A440="","",IF(OR($L440="",$T440=""),"No Data",IF($L440&lt;$T440-'Settings'!$B$8,"Low",IF($L440&gt;$T440+'Settings'!$B$8,"High","OK"))))</f>
        <v/>
      </c>
      <c r="Y440" s="27">
        <f>IF(COUNTA($A440:$O440)=0,"",IF(OR($A440="",$B440="",$C440="",$D440="",$E440="",$F440="",$I440="",$J440="",$K440=""),"Missing Required Input",IF(COUNTIF($A$5:$A$1004,$A440)&gt;1,"Duplicate Inspection ID",IF(COUNTIF('Tire Inventory'!$A$5:$A$1004,$E440)=0,"Unknown Tire ID",IF(OR($I440&lt;0,$I440&gt;32,$J440&lt;0,$J440&gt;32,$K440&lt;0,$K440&gt;32),"Check Tread Reading",IF(OR($D440&lt;0,$D440&gt;2000000),"Check Odometer",IF(AND($L440&lt;&gt;"",OR($L440&lt;0,$L440&gt;150)),"Check PSI","OK"))))))</f>
        <v/>
      </c>
    </row>
    <row r="441">
      <c r="A441" s="23" t="n"/>
      <c r="B441" s="42" t="n"/>
      <c r="C441" s="23" t="n"/>
      <c r="D441" s="25" t="n"/>
      <c r="E441" s="23" t="n"/>
      <c r="F441" s="23" t="n"/>
      <c r="G441" s="23" t="n"/>
      <c r="H441" s="23" t="n"/>
      <c r="I441" s="43" t="n"/>
      <c r="J441" s="43" t="n"/>
      <c r="K441" s="43" t="n"/>
      <c r="L441" s="43" t="n"/>
      <c r="M441" s="23" t="n"/>
      <c r="N441" s="23" t="n"/>
      <c r="O441" s="23" t="n"/>
      <c r="P441" s="27">
        <f>IF($A441="","",IFERROR(INDEX('Settings'!$F$5:$F$21,MATCH($F441,'Settings'!$E$5:$E$21,0)),"Other"))</f>
        <v/>
      </c>
      <c r="Q441" s="44">
        <f>IF($A441="","",IF(COUNT($I441,$J441,$K441)&lt;3,"",IFERROR(AVERAGE($I441,$J441,$K441),"")))</f>
        <v/>
      </c>
      <c r="R441" s="44">
        <f>IF($A441="","",IF(COUNT($I441,$J441,$K441)&lt;3,"",IFERROR(MIN($I441,$J441,$K441),"")))</f>
        <v/>
      </c>
      <c r="S441" s="44">
        <f>IF($A441="","",IF(COUNT($I441,$J441,$K441)&lt;3,"",IFERROR(MAX($I441,$J441,$K441)-MIN($I441,$J441,$K441),"")))</f>
        <v/>
      </c>
      <c r="T441" s="44">
        <f>IF($A441="","",IFERROR(INDEX('Tire Inventory'!$I$5:$I$1004,MATCH($E441,'Tire Inventory'!$A$5:$A$1004,0)),""))</f>
        <v/>
      </c>
      <c r="U441" s="44">
        <f>IF($A441="","",IF(OR($L441="",$T441=""),"",IFERROR($L441-$T441,"")))</f>
        <v/>
      </c>
      <c r="V441" s="27">
        <f>IF($A441="","",IF($R441="","No Data",IF($R441&lt;='Settings'!$B$6,"Critical",IF($R441&lt;='Settings'!$B$5,"Low","OK"))))</f>
        <v/>
      </c>
      <c r="W441" s="27">
        <f>IF($A441="","",IF($S441="","No Data",IF($S441&gt;='Settings'!$B$7,"Uneven","OK")))</f>
        <v/>
      </c>
      <c r="X441" s="27">
        <f>IF($A441="","",IF(OR($L441="",$T441=""),"No Data",IF($L441&lt;$T441-'Settings'!$B$8,"Low",IF($L441&gt;$T441+'Settings'!$B$8,"High","OK"))))</f>
        <v/>
      </c>
      <c r="Y441" s="27">
        <f>IF(COUNTA($A441:$O441)=0,"",IF(OR($A441="",$B441="",$C441="",$D441="",$E441="",$F441="",$I441="",$J441="",$K441=""),"Missing Required Input",IF(COUNTIF($A$5:$A$1004,$A441)&gt;1,"Duplicate Inspection ID",IF(COUNTIF('Tire Inventory'!$A$5:$A$1004,$E441)=0,"Unknown Tire ID",IF(OR($I441&lt;0,$I441&gt;32,$J441&lt;0,$J441&gt;32,$K441&lt;0,$K441&gt;32),"Check Tread Reading",IF(OR($D441&lt;0,$D441&gt;2000000),"Check Odometer",IF(AND($L441&lt;&gt;"",OR($L441&lt;0,$L441&gt;150)),"Check PSI","OK"))))))</f>
        <v/>
      </c>
    </row>
    <row r="442">
      <c r="A442" s="23" t="n"/>
      <c r="B442" s="42" t="n"/>
      <c r="C442" s="23" t="n"/>
      <c r="D442" s="25" t="n"/>
      <c r="E442" s="23" t="n"/>
      <c r="F442" s="23" t="n"/>
      <c r="G442" s="23" t="n"/>
      <c r="H442" s="23" t="n"/>
      <c r="I442" s="43" t="n"/>
      <c r="J442" s="43" t="n"/>
      <c r="K442" s="43" t="n"/>
      <c r="L442" s="43" t="n"/>
      <c r="M442" s="23" t="n"/>
      <c r="N442" s="23" t="n"/>
      <c r="O442" s="23" t="n"/>
      <c r="P442" s="27">
        <f>IF($A442="","",IFERROR(INDEX('Settings'!$F$5:$F$21,MATCH($F442,'Settings'!$E$5:$E$21,0)),"Other"))</f>
        <v/>
      </c>
      <c r="Q442" s="44">
        <f>IF($A442="","",IF(COUNT($I442,$J442,$K442)&lt;3,"",IFERROR(AVERAGE($I442,$J442,$K442),"")))</f>
        <v/>
      </c>
      <c r="R442" s="44">
        <f>IF($A442="","",IF(COUNT($I442,$J442,$K442)&lt;3,"",IFERROR(MIN($I442,$J442,$K442),"")))</f>
        <v/>
      </c>
      <c r="S442" s="44">
        <f>IF($A442="","",IF(COUNT($I442,$J442,$K442)&lt;3,"",IFERROR(MAX($I442,$J442,$K442)-MIN($I442,$J442,$K442),"")))</f>
        <v/>
      </c>
      <c r="T442" s="44">
        <f>IF($A442="","",IFERROR(INDEX('Tire Inventory'!$I$5:$I$1004,MATCH($E442,'Tire Inventory'!$A$5:$A$1004,0)),""))</f>
        <v/>
      </c>
      <c r="U442" s="44">
        <f>IF($A442="","",IF(OR($L442="",$T442=""),"",IFERROR($L442-$T442,"")))</f>
        <v/>
      </c>
      <c r="V442" s="27">
        <f>IF($A442="","",IF($R442="","No Data",IF($R442&lt;='Settings'!$B$6,"Critical",IF($R442&lt;='Settings'!$B$5,"Low","OK"))))</f>
        <v/>
      </c>
      <c r="W442" s="27">
        <f>IF($A442="","",IF($S442="","No Data",IF($S442&gt;='Settings'!$B$7,"Uneven","OK")))</f>
        <v/>
      </c>
      <c r="X442" s="27">
        <f>IF($A442="","",IF(OR($L442="",$T442=""),"No Data",IF($L442&lt;$T442-'Settings'!$B$8,"Low",IF($L442&gt;$T442+'Settings'!$B$8,"High","OK"))))</f>
        <v/>
      </c>
      <c r="Y442" s="27">
        <f>IF(COUNTA($A442:$O442)=0,"",IF(OR($A442="",$B442="",$C442="",$D442="",$E442="",$F442="",$I442="",$J442="",$K442=""),"Missing Required Input",IF(COUNTIF($A$5:$A$1004,$A442)&gt;1,"Duplicate Inspection ID",IF(COUNTIF('Tire Inventory'!$A$5:$A$1004,$E442)=0,"Unknown Tire ID",IF(OR($I442&lt;0,$I442&gt;32,$J442&lt;0,$J442&gt;32,$K442&lt;0,$K442&gt;32),"Check Tread Reading",IF(OR($D442&lt;0,$D442&gt;2000000),"Check Odometer",IF(AND($L442&lt;&gt;"",OR($L442&lt;0,$L442&gt;150)),"Check PSI","OK"))))))</f>
        <v/>
      </c>
    </row>
    <row r="443">
      <c r="A443" s="23" t="n"/>
      <c r="B443" s="42" t="n"/>
      <c r="C443" s="23" t="n"/>
      <c r="D443" s="25" t="n"/>
      <c r="E443" s="23" t="n"/>
      <c r="F443" s="23" t="n"/>
      <c r="G443" s="23" t="n"/>
      <c r="H443" s="23" t="n"/>
      <c r="I443" s="43" t="n"/>
      <c r="J443" s="43" t="n"/>
      <c r="K443" s="43" t="n"/>
      <c r="L443" s="43" t="n"/>
      <c r="M443" s="23" t="n"/>
      <c r="N443" s="23" t="n"/>
      <c r="O443" s="23" t="n"/>
      <c r="P443" s="27">
        <f>IF($A443="","",IFERROR(INDEX('Settings'!$F$5:$F$21,MATCH($F443,'Settings'!$E$5:$E$21,0)),"Other"))</f>
        <v/>
      </c>
      <c r="Q443" s="44">
        <f>IF($A443="","",IF(COUNT($I443,$J443,$K443)&lt;3,"",IFERROR(AVERAGE($I443,$J443,$K443),"")))</f>
        <v/>
      </c>
      <c r="R443" s="44">
        <f>IF($A443="","",IF(COUNT($I443,$J443,$K443)&lt;3,"",IFERROR(MIN($I443,$J443,$K443),"")))</f>
        <v/>
      </c>
      <c r="S443" s="44">
        <f>IF($A443="","",IF(COUNT($I443,$J443,$K443)&lt;3,"",IFERROR(MAX($I443,$J443,$K443)-MIN($I443,$J443,$K443),"")))</f>
        <v/>
      </c>
      <c r="T443" s="44">
        <f>IF($A443="","",IFERROR(INDEX('Tire Inventory'!$I$5:$I$1004,MATCH($E443,'Tire Inventory'!$A$5:$A$1004,0)),""))</f>
        <v/>
      </c>
      <c r="U443" s="44">
        <f>IF($A443="","",IF(OR($L443="",$T443=""),"",IFERROR($L443-$T443,"")))</f>
        <v/>
      </c>
      <c r="V443" s="27">
        <f>IF($A443="","",IF($R443="","No Data",IF($R443&lt;='Settings'!$B$6,"Critical",IF($R443&lt;='Settings'!$B$5,"Low","OK"))))</f>
        <v/>
      </c>
      <c r="W443" s="27">
        <f>IF($A443="","",IF($S443="","No Data",IF($S443&gt;='Settings'!$B$7,"Uneven","OK")))</f>
        <v/>
      </c>
      <c r="X443" s="27">
        <f>IF($A443="","",IF(OR($L443="",$T443=""),"No Data",IF($L443&lt;$T443-'Settings'!$B$8,"Low",IF($L443&gt;$T443+'Settings'!$B$8,"High","OK"))))</f>
        <v/>
      </c>
      <c r="Y443" s="27">
        <f>IF(COUNTA($A443:$O443)=0,"",IF(OR($A443="",$B443="",$C443="",$D443="",$E443="",$F443="",$I443="",$J443="",$K443=""),"Missing Required Input",IF(COUNTIF($A$5:$A$1004,$A443)&gt;1,"Duplicate Inspection ID",IF(COUNTIF('Tire Inventory'!$A$5:$A$1004,$E443)=0,"Unknown Tire ID",IF(OR($I443&lt;0,$I443&gt;32,$J443&lt;0,$J443&gt;32,$K443&lt;0,$K443&gt;32),"Check Tread Reading",IF(OR($D443&lt;0,$D443&gt;2000000),"Check Odometer",IF(AND($L443&lt;&gt;"",OR($L443&lt;0,$L443&gt;150)),"Check PSI","OK"))))))</f>
        <v/>
      </c>
    </row>
    <row r="444">
      <c r="A444" s="23" t="n"/>
      <c r="B444" s="42" t="n"/>
      <c r="C444" s="23" t="n"/>
      <c r="D444" s="25" t="n"/>
      <c r="E444" s="23" t="n"/>
      <c r="F444" s="23" t="n"/>
      <c r="G444" s="23" t="n"/>
      <c r="H444" s="23" t="n"/>
      <c r="I444" s="43" t="n"/>
      <c r="J444" s="43" t="n"/>
      <c r="K444" s="43" t="n"/>
      <c r="L444" s="43" t="n"/>
      <c r="M444" s="23" t="n"/>
      <c r="N444" s="23" t="n"/>
      <c r="O444" s="23" t="n"/>
      <c r="P444" s="27">
        <f>IF($A444="","",IFERROR(INDEX('Settings'!$F$5:$F$21,MATCH($F444,'Settings'!$E$5:$E$21,0)),"Other"))</f>
        <v/>
      </c>
      <c r="Q444" s="44">
        <f>IF($A444="","",IF(COUNT($I444,$J444,$K444)&lt;3,"",IFERROR(AVERAGE($I444,$J444,$K444),"")))</f>
        <v/>
      </c>
      <c r="R444" s="44">
        <f>IF($A444="","",IF(COUNT($I444,$J444,$K444)&lt;3,"",IFERROR(MIN($I444,$J444,$K444),"")))</f>
        <v/>
      </c>
      <c r="S444" s="44">
        <f>IF($A444="","",IF(COUNT($I444,$J444,$K444)&lt;3,"",IFERROR(MAX($I444,$J444,$K444)-MIN($I444,$J444,$K444),"")))</f>
        <v/>
      </c>
      <c r="T444" s="44">
        <f>IF($A444="","",IFERROR(INDEX('Tire Inventory'!$I$5:$I$1004,MATCH($E444,'Tire Inventory'!$A$5:$A$1004,0)),""))</f>
        <v/>
      </c>
      <c r="U444" s="44">
        <f>IF($A444="","",IF(OR($L444="",$T444=""),"",IFERROR($L444-$T444,"")))</f>
        <v/>
      </c>
      <c r="V444" s="27">
        <f>IF($A444="","",IF($R444="","No Data",IF($R444&lt;='Settings'!$B$6,"Critical",IF($R444&lt;='Settings'!$B$5,"Low","OK"))))</f>
        <v/>
      </c>
      <c r="W444" s="27">
        <f>IF($A444="","",IF($S444="","No Data",IF($S444&gt;='Settings'!$B$7,"Uneven","OK")))</f>
        <v/>
      </c>
      <c r="X444" s="27">
        <f>IF($A444="","",IF(OR($L444="",$T444=""),"No Data",IF($L444&lt;$T444-'Settings'!$B$8,"Low",IF($L444&gt;$T444+'Settings'!$B$8,"High","OK"))))</f>
        <v/>
      </c>
      <c r="Y444" s="27">
        <f>IF(COUNTA($A444:$O444)=0,"",IF(OR($A444="",$B444="",$C444="",$D444="",$E444="",$F444="",$I444="",$J444="",$K444=""),"Missing Required Input",IF(COUNTIF($A$5:$A$1004,$A444)&gt;1,"Duplicate Inspection ID",IF(COUNTIF('Tire Inventory'!$A$5:$A$1004,$E444)=0,"Unknown Tire ID",IF(OR($I444&lt;0,$I444&gt;32,$J444&lt;0,$J444&gt;32,$K444&lt;0,$K444&gt;32),"Check Tread Reading",IF(OR($D444&lt;0,$D444&gt;2000000),"Check Odometer",IF(AND($L444&lt;&gt;"",OR($L444&lt;0,$L444&gt;150)),"Check PSI","OK"))))))</f>
        <v/>
      </c>
    </row>
    <row r="445">
      <c r="A445" s="23" t="n"/>
      <c r="B445" s="42" t="n"/>
      <c r="C445" s="23" t="n"/>
      <c r="D445" s="25" t="n"/>
      <c r="E445" s="23" t="n"/>
      <c r="F445" s="23" t="n"/>
      <c r="G445" s="23" t="n"/>
      <c r="H445" s="23" t="n"/>
      <c r="I445" s="43" t="n"/>
      <c r="J445" s="43" t="n"/>
      <c r="K445" s="43" t="n"/>
      <c r="L445" s="43" t="n"/>
      <c r="M445" s="23" t="n"/>
      <c r="N445" s="23" t="n"/>
      <c r="O445" s="23" t="n"/>
      <c r="P445" s="27">
        <f>IF($A445="","",IFERROR(INDEX('Settings'!$F$5:$F$21,MATCH($F445,'Settings'!$E$5:$E$21,0)),"Other"))</f>
        <v/>
      </c>
      <c r="Q445" s="44">
        <f>IF($A445="","",IF(COUNT($I445,$J445,$K445)&lt;3,"",IFERROR(AVERAGE($I445,$J445,$K445),"")))</f>
        <v/>
      </c>
      <c r="R445" s="44">
        <f>IF($A445="","",IF(COUNT($I445,$J445,$K445)&lt;3,"",IFERROR(MIN($I445,$J445,$K445),"")))</f>
        <v/>
      </c>
      <c r="S445" s="44">
        <f>IF($A445="","",IF(COUNT($I445,$J445,$K445)&lt;3,"",IFERROR(MAX($I445,$J445,$K445)-MIN($I445,$J445,$K445),"")))</f>
        <v/>
      </c>
      <c r="T445" s="44">
        <f>IF($A445="","",IFERROR(INDEX('Tire Inventory'!$I$5:$I$1004,MATCH($E445,'Tire Inventory'!$A$5:$A$1004,0)),""))</f>
        <v/>
      </c>
      <c r="U445" s="44">
        <f>IF($A445="","",IF(OR($L445="",$T445=""),"",IFERROR($L445-$T445,"")))</f>
        <v/>
      </c>
      <c r="V445" s="27">
        <f>IF($A445="","",IF($R445="","No Data",IF($R445&lt;='Settings'!$B$6,"Critical",IF($R445&lt;='Settings'!$B$5,"Low","OK"))))</f>
        <v/>
      </c>
      <c r="W445" s="27">
        <f>IF($A445="","",IF($S445="","No Data",IF($S445&gt;='Settings'!$B$7,"Uneven","OK")))</f>
        <v/>
      </c>
      <c r="X445" s="27">
        <f>IF($A445="","",IF(OR($L445="",$T445=""),"No Data",IF($L445&lt;$T445-'Settings'!$B$8,"Low",IF($L445&gt;$T445+'Settings'!$B$8,"High","OK"))))</f>
        <v/>
      </c>
      <c r="Y445" s="27">
        <f>IF(COUNTA($A445:$O445)=0,"",IF(OR($A445="",$B445="",$C445="",$D445="",$E445="",$F445="",$I445="",$J445="",$K445=""),"Missing Required Input",IF(COUNTIF($A$5:$A$1004,$A445)&gt;1,"Duplicate Inspection ID",IF(COUNTIF('Tire Inventory'!$A$5:$A$1004,$E445)=0,"Unknown Tire ID",IF(OR($I445&lt;0,$I445&gt;32,$J445&lt;0,$J445&gt;32,$K445&lt;0,$K445&gt;32),"Check Tread Reading",IF(OR($D445&lt;0,$D445&gt;2000000),"Check Odometer",IF(AND($L445&lt;&gt;"",OR($L445&lt;0,$L445&gt;150)),"Check PSI","OK"))))))</f>
        <v/>
      </c>
    </row>
    <row r="446">
      <c r="A446" s="23" t="n"/>
      <c r="B446" s="42" t="n"/>
      <c r="C446" s="23" t="n"/>
      <c r="D446" s="25" t="n"/>
      <c r="E446" s="23" t="n"/>
      <c r="F446" s="23" t="n"/>
      <c r="G446" s="23" t="n"/>
      <c r="H446" s="23" t="n"/>
      <c r="I446" s="43" t="n"/>
      <c r="J446" s="43" t="n"/>
      <c r="K446" s="43" t="n"/>
      <c r="L446" s="43" t="n"/>
      <c r="M446" s="23" t="n"/>
      <c r="N446" s="23" t="n"/>
      <c r="O446" s="23" t="n"/>
      <c r="P446" s="27">
        <f>IF($A446="","",IFERROR(INDEX('Settings'!$F$5:$F$21,MATCH($F446,'Settings'!$E$5:$E$21,0)),"Other"))</f>
        <v/>
      </c>
      <c r="Q446" s="44">
        <f>IF($A446="","",IF(COUNT($I446,$J446,$K446)&lt;3,"",IFERROR(AVERAGE($I446,$J446,$K446),"")))</f>
        <v/>
      </c>
      <c r="R446" s="44">
        <f>IF($A446="","",IF(COUNT($I446,$J446,$K446)&lt;3,"",IFERROR(MIN($I446,$J446,$K446),"")))</f>
        <v/>
      </c>
      <c r="S446" s="44">
        <f>IF($A446="","",IF(COUNT($I446,$J446,$K446)&lt;3,"",IFERROR(MAX($I446,$J446,$K446)-MIN($I446,$J446,$K446),"")))</f>
        <v/>
      </c>
      <c r="T446" s="44">
        <f>IF($A446="","",IFERROR(INDEX('Tire Inventory'!$I$5:$I$1004,MATCH($E446,'Tire Inventory'!$A$5:$A$1004,0)),""))</f>
        <v/>
      </c>
      <c r="U446" s="44">
        <f>IF($A446="","",IF(OR($L446="",$T446=""),"",IFERROR($L446-$T446,"")))</f>
        <v/>
      </c>
      <c r="V446" s="27">
        <f>IF($A446="","",IF($R446="","No Data",IF($R446&lt;='Settings'!$B$6,"Critical",IF($R446&lt;='Settings'!$B$5,"Low","OK"))))</f>
        <v/>
      </c>
      <c r="W446" s="27">
        <f>IF($A446="","",IF($S446="","No Data",IF($S446&gt;='Settings'!$B$7,"Uneven","OK")))</f>
        <v/>
      </c>
      <c r="X446" s="27">
        <f>IF($A446="","",IF(OR($L446="",$T446=""),"No Data",IF($L446&lt;$T446-'Settings'!$B$8,"Low",IF($L446&gt;$T446+'Settings'!$B$8,"High","OK"))))</f>
        <v/>
      </c>
      <c r="Y446" s="27">
        <f>IF(COUNTA($A446:$O446)=0,"",IF(OR($A446="",$B446="",$C446="",$D446="",$E446="",$F446="",$I446="",$J446="",$K446=""),"Missing Required Input",IF(COUNTIF($A$5:$A$1004,$A446)&gt;1,"Duplicate Inspection ID",IF(COUNTIF('Tire Inventory'!$A$5:$A$1004,$E446)=0,"Unknown Tire ID",IF(OR($I446&lt;0,$I446&gt;32,$J446&lt;0,$J446&gt;32,$K446&lt;0,$K446&gt;32),"Check Tread Reading",IF(OR($D446&lt;0,$D446&gt;2000000),"Check Odometer",IF(AND($L446&lt;&gt;"",OR($L446&lt;0,$L446&gt;150)),"Check PSI","OK"))))))</f>
        <v/>
      </c>
    </row>
    <row r="447">
      <c r="A447" s="23" t="n"/>
      <c r="B447" s="42" t="n"/>
      <c r="C447" s="23" t="n"/>
      <c r="D447" s="25" t="n"/>
      <c r="E447" s="23" t="n"/>
      <c r="F447" s="23" t="n"/>
      <c r="G447" s="23" t="n"/>
      <c r="H447" s="23" t="n"/>
      <c r="I447" s="43" t="n"/>
      <c r="J447" s="43" t="n"/>
      <c r="K447" s="43" t="n"/>
      <c r="L447" s="43" t="n"/>
      <c r="M447" s="23" t="n"/>
      <c r="N447" s="23" t="n"/>
      <c r="O447" s="23" t="n"/>
      <c r="P447" s="27">
        <f>IF($A447="","",IFERROR(INDEX('Settings'!$F$5:$F$21,MATCH($F447,'Settings'!$E$5:$E$21,0)),"Other"))</f>
        <v/>
      </c>
      <c r="Q447" s="44">
        <f>IF($A447="","",IF(COUNT($I447,$J447,$K447)&lt;3,"",IFERROR(AVERAGE($I447,$J447,$K447),"")))</f>
        <v/>
      </c>
      <c r="R447" s="44">
        <f>IF($A447="","",IF(COUNT($I447,$J447,$K447)&lt;3,"",IFERROR(MIN($I447,$J447,$K447),"")))</f>
        <v/>
      </c>
      <c r="S447" s="44">
        <f>IF($A447="","",IF(COUNT($I447,$J447,$K447)&lt;3,"",IFERROR(MAX($I447,$J447,$K447)-MIN($I447,$J447,$K447),"")))</f>
        <v/>
      </c>
      <c r="T447" s="44">
        <f>IF($A447="","",IFERROR(INDEX('Tire Inventory'!$I$5:$I$1004,MATCH($E447,'Tire Inventory'!$A$5:$A$1004,0)),""))</f>
        <v/>
      </c>
      <c r="U447" s="44">
        <f>IF($A447="","",IF(OR($L447="",$T447=""),"",IFERROR($L447-$T447,"")))</f>
        <v/>
      </c>
      <c r="V447" s="27">
        <f>IF($A447="","",IF($R447="","No Data",IF($R447&lt;='Settings'!$B$6,"Critical",IF($R447&lt;='Settings'!$B$5,"Low","OK"))))</f>
        <v/>
      </c>
      <c r="W447" s="27">
        <f>IF($A447="","",IF($S447="","No Data",IF($S447&gt;='Settings'!$B$7,"Uneven","OK")))</f>
        <v/>
      </c>
      <c r="X447" s="27">
        <f>IF($A447="","",IF(OR($L447="",$T447=""),"No Data",IF($L447&lt;$T447-'Settings'!$B$8,"Low",IF($L447&gt;$T447+'Settings'!$B$8,"High","OK"))))</f>
        <v/>
      </c>
      <c r="Y447" s="27">
        <f>IF(COUNTA($A447:$O447)=0,"",IF(OR($A447="",$B447="",$C447="",$D447="",$E447="",$F447="",$I447="",$J447="",$K447=""),"Missing Required Input",IF(COUNTIF($A$5:$A$1004,$A447)&gt;1,"Duplicate Inspection ID",IF(COUNTIF('Tire Inventory'!$A$5:$A$1004,$E447)=0,"Unknown Tire ID",IF(OR($I447&lt;0,$I447&gt;32,$J447&lt;0,$J447&gt;32,$K447&lt;0,$K447&gt;32),"Check Tread Reading",IF(OR($D447&lt;0,$D447&gt;2000000),"Check Odometer",IF(AND($L447&lt;&gt;"",OR($L447&lt;0,$L447&gt;150)),"Check PSI","OK"))))))</f>
        <v/>
      </c>
    </row>
    <row r="448">
      <c r="A448" s="23" t="n"/>
      <c r="B448" s="42" t="n"/>
      <c r="C448" s="23" t="n"/>
      <c r="D448" s="25" t="n"/>
      <c r="E448" s="23" t="n"/>
      <c r="F448" s="23" t="n"/>
      <c r="G448" s="23" t="n"/>
      <c r="H448" s="23" t="n"/>
      <c r="I448" s="43" t="n"/>
      <c r="J448" s="43" t="n"/>
      <c r="K448" s="43" t="n"/>
      <c r="L448" s="43" t="n"/>
      <c r="M448" s="23" t="n"/>
      <c r="N448" s="23" t="n"/>
      <c r="O448" s="23" t="n"/>
      <c r="P448" s="27">
        <f>IF($A448="","",IFERROR(INDEX('Settings'!$F$5:$F$21,MATCH($F448,'Settings'!$E$5:$E$21,0)),"Other"))</f>
        <v/>
      </c>
      <c r="Q448" s="44">
        <f>IF($A448="","",IF(COUNT($I448,$J448,$K448)&lt;3,"",IFERROR(AVERAGE($I448,$J448,$K448),"")))</f>
        <v/>
      </c>
      <c r="R448" s="44">
        <f>IF($A448="","",IF(COUNT($I448,$J448,$K448)&lt;3,"",IFERROR(MIN($I448,$J448,$K448),"")))</f>
        <v/>
      </c>
      <c r="S448" s="44">
        <f>IF($A448="","",IF(COUNT($I448,$J448,$K448)&lt;3,"",IFERROR(MAX($I448,$J448,$K448)-MIN($I448,$J448,$K448),"")))</f>
        <v/>
      </c>
      <c r="T448" s="44">
        <f>IF($A448="","",IFERROR(INDEX('Tire Inventory'!$I$5:$I$1004,MATCH($E448,'Tire Inventory'!$A$5:$A$1004,0)),""))</f>
        <v/>
      </c>
      <c r="U448" s="44">
        <f>IF($A448="","",IF(OR($L448="",$T448=""),"",IFERROR($L448-$T448,"")))</f>
        <v/>
      </c>
      <c r="V448" s="27">
        <f>IF($A448="","",IF($R448="","No Data",IF($R448&lt;='Settings'!$B$6,"Critical",IF($R448&lt;='Settings'!$B$5,"Low","OK"))))</f>
        <v/>
      </c>
      <c r="W448" s="27">
        <f>IF($A448="","",IF($S448="","No Data",IF($S448&gt;='Settings'!$B$7,"Uneven","OK")))</f>
        <v/>
      </c>
      <c r="X448" s="27">
        <f>IF($A448="","",IF(OR($L448="",$T448=""),"No Data",IF($L448&lt;$T448-'Settings'!$B$8,"Low",IF($L448&gt;$T448+'Settings'!$B$8,"High","OK"))))</f>
        <v/>
      </c>
      <c r="Y448" s="27">
        <f>IF(COUNTA($A448:$O448)=0,"",IF(OR($A448="",$B448="",$C448="",$D448="",$E448="",$F448="",$I448="",$J448="",$K448=""),"Missing Required Input",IF(COUNTIF($A$5:$A$1004,$A448)&gt;1,"Duplicate Inspection ID",IF(COUNTIF('Tire Inventory'!$A$5:$A$1004,$E448)=0,"Unknown Tire ID",IF(OR($I448&lt;0,$I448&gt;32,$J448&lt;0,$J448&gt;32,$K448&lt;0,$K448&gt;32),"Check Tread Reading",IF(OR($D448&lt;0,$D448&gt;2000000),"Check Odometer",IF(AND($L448&lt;&gt;"",OR($L448&lt;0,$L448&gt;150)),"Check PSI","OK"))))))</f>
        <v/>
      </c>
    </row>
    <row r="449">
      <c r="A449" s="23" t="n"/>
      <c r="B449" s="42" t="n"/>
      <c r="C449" s="23" t="n"/>
      <c r="D449" s="25" t="n"/>
      <c r="E449" s="23" t="n"/>
      <c r="F449" s="23" t="n"/>
      <c r="G449" s="23" t="n"/>
      <c r="H449" s="23" t="n"/>
      <c r="I449" s="43" t="n"/>
      <c r="J449" s="43" t="n"/>
      <c r="K449" s="43" t="n"/>
      <c r="L449" s="43" t="n"/>
      <c r="M449" s="23" t="n"/>
      <c r="N449" s="23" t="n"/>
      <c r="O449" s="23" t="n"/>
      <c r="P449" s="27">
        <f>IF($A449="","",IFERROR(INDEX('Settings'!$F$5:$F$21,MATCH($F449,'Settings'!$E$5:$E$21,0)),"Other"))</f>
        <v/>
      </c>
      <c r="Q449" s="44">
        <f>IF($A449="","",IF(COUNT($I449,$J449,$K449)&lt;3,"",IFERROR(AVERAGE($I449,$J449,$K449),"")))</f>
        <v/>
      </c>
      <c r="R449" s="44">
        <f>IF($A449="","",IF(COUNT($I449,$J449,$K449)&lt;3,"",IFERROR(MIN($I449,$J449,$K449),"")))</f>
        <v/>
      </c>
      <c r="S449" s="44">
        <f>IF($A449="","",IF(COUNT($I449,$J449,$K449)&lt;3,"",IFERROR(MAX($I449,$J449,$K449)-MIN($I449,$J449,$K449),"")))</f>
        <v/>
      </c>
      <c r="T449" s="44">
        <f>IF($A449="","",IFERROR(INDEX('Tire Inventory'!$I$5:$I$1004,MATCH($E449,'Tire Inventory'!$A$5:$A$1004,0)),""))</f>
        <v/>
      </c>
      <c r="U449" s="44">
        <f>IF($A449="","",IF(OR($L449="",$T449=""),"",IFERROR($L449-$T449,"")))</f>
        <v/>
      </c>
      <c r="V449" s="27">
        <f>IF($A449="","",IF($R449="","No Data",IF($R449&lt;='Settings'!$B$6,"Critical",IF($R449&lt;='Settings'!$B$5,"Low","OK"))))</f>
        <v/>
      </c>
      <c r="W449" s="27">
        <f>IF($A449="","",IF($S449="","No Data",IF($S449&gt;='Settings'!$B$7,"Uneven","OK")))</f>
        <v/>
      </c>
      <c r="X449" s="27">
        <f>IF($A449="","",IF(OR($L449="",$T449=""),"No Data",IF($L449&lt;$T449-'Settings'!$B$8,"Low",IF($L449&gt;$T449+'Settings'!$B$8,"High","OK"))))</f>
        <v/>
      </c>
      <c r="Y449" s="27">
        <f>IF(COUNTA($A449:$O449)=0,"",IF(OR($A449="",$B449="",$C449="",$D449="",$E449="",$F449="",$I449="",$J449="",$K449=""),"Missing Required Input",IF(COUNTIF($A$5:$A$1004,$A449)&gt;1,"Duplicate Inspection ID",IF(COUNTIF('Tire Inventory'!$A$5:$A$1004,$E449)=0,"Unknown Tire ID",IF(OR($I449&lt;0,$I449&gt;32,$J449&lt;0,$J449&gt;32,$K449&lt;0,$K449&gt;32),"Check Tread Reading",IF(OR($D449&lt;0,$D449&gt;2000000),"Check Odometer",IF(AND($L449&lt;&gt;"",OR($L449&lt;0,$L449&gt;150)),"Check PSI","OK"))))))</f>
        <v/>
      </c>
    </row>
    <row r="450">
      <c r="A450" s="23" t="n"/>
      <c r="B450" s="42" t="n"/>
      <c r="C450" s="23" t="n"/>
      <c r="D450" s="25" t="n"/>
      <c r="E450" s="23" t="n"/>
      <c r="F450" s="23" t="n"/>
      <c r="G450" s="23" t="n"/>
      <c r="H450" s="23" t="n"/>
      <c r="I450" s="43" t="n"/>
      <c r="J450" s="43" t="n"/>
      <c r="K450" s="43" t="n"/>
      <c r="L450" s="43" t="n"/>
      <c r="M450" s="23" t="n"/>
      <c r="N450" s="23" t="n"/>
      <c r="O450" s="23" t="n"/>
      <c r="P450" s="27">
        <f>IF($A450="","",IFERROR(INDEX('Settings'!$F$5:$F$21,MATCH($F450,'Settings'!$E$5:$E$21,0)),"Other"))</f>
        <v/>
      </c>
      <c r="Q450" s="44">
        <f>IF($A450="","",IF(COUNT($I450,$J450,$K450)&lt;3,"",IFERROR(AVERAGE($I450,$J450,$K450),"")))</f>
        <v/>
      </c>
      <c r="R450" s="44">
        <f>IF($A450="","",IF(COUNT($I450,$J450,$K450)&lt;3,"",IFERROR(MIN($I450,$J450,$K450),"")))</f>
        <v/>
      </c>
      <c r="S450" s="44">
        <f>IF($A450="","",IF(COUNT($I450,$J450,$K450)&lt;3,"",IFERROR(MAX($I450,$J450,$K450)-MIN($I450,$J450,$K450),"")))</f>
        <v/>
      </c>
      <c r="T450" s="44">
        <f>IF($A450="","",IFERROR(INDEX('Tire Inventory'!$I$5:$I$1004,MATCH($E450,'Tire Inventory'!$A$5:$A$1004,0)),""))</f>
        <v/>
      </c>
      <c r="U450" s="44">
        <f>IF($A450="","",IF(OR($L450="",$T450=""),"",IFERROR($L450-$T450,"")))</f>
        <v/>
      </c>
      <c r="V450" s="27">
        <f>IF($A450="","",IF($R450="","No Data",IF($R450&lt;='Settings'!$B$6,"Critical",IF($R450&lt;='Settings'!$B$5,"Low","OK"))))</f>
        <v/>
      </c>
      <c r="W450" s="27">
        <f>IF($A450="","",IF($S450="","No Data",IF($S450&gt;='Settings'!$B$7,"Uneven","OK")))</f>
        <v/>
      </c>
      <c r="X450" s="27">
        <f>IF($A450="","",IF(OR($L450="",$T450=""),"No Data",IF($L450&lt;$T450-'Settings'!$B$8,"Low",IF($L450&gt;$T450+'Settings'!$B$8,"High","OK"))))</f>
        <v/>
      </c>
      <c r="Y450" s="27">
        <f>IF(COUNTA($A450:$O450)=0,"",IF(OR($A450="",$B450="",$C450="",$D450="",$E450="",$F450="",$I450="",$J450="",$K450=""),"Missing Required Input",IF(COUNTIF($A$5:$A$1004,$A450)&gt;1,"Duplicate Inspection ID",IF(COUNTIF('Tire Inventory'!$A$5:$A$1004,$E450)=0,"Unknown Tire ID",IF(OR($I450&lt;0,$I450&gt;32,$J450&lt;0,$J450&gt;32,$K450&lt;0,$K450&gt;32),"Check Tread Reading",IF(OR($D450&lt;0,$D450&gt;2000000),"Check Odometer",IF(AND($L450&lt;&gt;"",OR($L450&lt;0,$L450&gt;150)),"Check PSI","OK"))))))</f>
        <v/>
      </c>
    </row>
    <row r="451">
      <c r="A451" s="23" t="n"/>
      <c r="B451" s="42" t="n"/>
      <c r="C451" s="23" t="n"/>
      <c r="D451" s="25" t="n"/>
      <c r="E451" s="23" t="n"/>
      <c r="F451" s="23" t="n"/>
      <c r="G451" s="23" t="n"/>
      <c r="H451" s="23" t="n"/>
      <c r="I451" s="43" t="n"/>
      <c r="J451" s="43" t="n"/>
      <c r="K451" s="43" t="n"/>
      <c r="L451" s="43" t="n"/>
      <c r="M451" s="23" t="n"/>
      <c r="N451" s="23" t="n"/>
      <c r="O451" s="23" t="n"/>
      <c r="P451" s="27">
        <f>IF($A451="","",IFERROR(INDEX('Settings'!$F$5:$F$21,MATCH($F451,'Settings'!$E$5:$E$21,0)),"Other"))</f>
        <v/>
      </c>
      <c r="Q451" s="44">
        <f>IF($A451="","",IF(COUNT($I451,$J451,$K451)&lt;3,"",IFERROR(AVERAGE($I451,$J451,$K451),"")))</f>
        <v/>
      </c>
      <c r="R451" s="44">
        <f>IF($A451="","",IF(COUNT($I451,$J451,$K451)&lt;3,"",IFERROR(MIN($I451,$J451,$K451),"")))</f>
        <v/>
      </c>
      <c r="S451" s="44">
        <f>IF($A451="","",IF(COUNT($I451,$J451,$K451)&lt;3,"",IFERROR(MAX($I451,$J451,$K451)-MIN($I451,$J451,$K451),"")))</f>
        <v/>
      </c>
      <c r="T451" s="44">
        <f>IF($A451="","",IFERROR(INDEX('Tire Inventory'!$I$5:$I$1004,MATCH($E451,'Tire Inventory'!$A$5:$A$1004,0)),""))</f>
        <v/>
      </c>
      <c r="U451" s="44">
        <f>IF($A451="","",IF(OR($L451="",$T451=""),"",IFERROR($L451-$T451,"")))</f>
        <v/>
      </c>
      <c r="V451" s="27">
        <f>IF($A451="","",IF($R451="","No Data",IF($R451&lt;='Settings'!$B$6,"Critical",IF($R451&lt;='Settings'!$B$5,"Low","OK"))))</f>
        <v/>
      </c>
      <c r="W451" s="27">
        <f>IF($A451="","",IF($S451="","No Data",IF($S451&gt;='Settings'!$B$7,"Uneven","OK")))</f>
        <v/>
      </c>
      <c r="X451" s="27">
        <f>IF($A451="","",IF(OR($L451="",$T451=""),"No Data",IF($L451&lt;$T451-'Settings'!$B$8,"Low",IF($L451&gt;$T451+'Settings'!$B$8,"High","OK"))))</f>
        <v/>
      </c>
      <c r="Y451" s="27">
        <f>IF(COUNTA($A451:$O451)=0,"",IF(OR($A451="",$B451="",$C451="",$D451="",$E451="",$F451="",$I451="",$J451="",$K451=""),"Missing Required Input",IF(COUNTIF($A$5:$A$1004,$A451)&gt;1,"Duplicate Inspection ID",IF(COUNTIF('Tire Inventory'!$A$5:$A$1004,$E451)=0,"Unknown Tire ID",IF(OR($I451&lt;0,$I451&gt;32,$J451&lt;0,$J451&gt;32,$K451&lt;0,$K451&gt;32),"Check Tread Reading",IF(OR($D451&lt;0,$D451&gt;2000000),"Check Odometer",IF(AND($L451&lt;&gt;"",OR($L451&lt;0,$L451&gt;150)),"Check PSI","OK"))))))</f>
        <v/>
      </c>
    </row>
    <row r="452">
      <c r="A452" s="23" t="n"/>
      <c r="B452" s="42" t="n"/>
      <c r="C452" s="23" t="n"/>
      <c r="D452" s="25" t="n"/>
      <c r="E452" s="23" t="n"/>
      <c r="F452" s="23" t="n"/>
      <c r="G452" s="23" t="n"/>
      <c r="H452" s="23" t="n"/>
      <c r="I452" s="43" t="n"/>
      <c r="J452" s="43" t="n"/>
      <c r="K452" s="43" t="n"/>
      <c r="L452" s="43" t="n"/>
      <c r="M452" s="23" t="n"/>
      <c r="N452" s="23" t="n"/>
      <c r="O452" s="23" t="n"/>
      <c r="P452" s="27">
        <f>IF($A452="","",IFERROR(INDEX('Settings'!$F$5:$F$21,MATCH($F452,'Settings'!$E$5:$E$21,0)),"Other"))</f>
        <v/>
      </c>
      <c r="Q452" s="44">
        <f>IF($A452="","",IF(COUNT($I452,$J452,$K452)&lt;3,"",IFERROR(AVERAGE($I452,$J452,$K452),"")))</f>
        <v/>
      </c>
      <c r="R452" s="44">
        <f>IF($A452="","",IF(COUNT($I452,$J452,$K452)&lt;3,"",IFERROR(MIN($I452,$J452,$K452),"")))</f>
        <v/>
      </c>
      <c r="S452" s="44">
        <f>IF($A452="","",IF(COUNT($I452,$J452,$K452)&lt;3,"",IFERROR(MAX($I452,$J452,$K452)-MIN($I452,$J452,$K452),"")))</f>
        <v/>
      </c>
      <c r="T452" s="44">
        <f>IF($A452="","",IFERROR(INDEX('Tire Inventory'!$I$5:$I$1004,MATCH($E452,'Tire Inventory'!$A$5:$A$1004,0)),""))</f>
        <v/>
      </c>
      <c r="U452" s="44">
        <f>IF($A452="","",IF(OR($L452="",$T452=""),"",IFERROR($L452-$T452,"")))</f>
        <v/>
      </c>
      <c r="V452" s="27">
        <f>IF($A452="","",IF($R452="","No Data",IF($R452&lt;='Settings'!$B$6,"Critical",IF($R452&lt;='Settings'!$B$5,"Low","OK"))))</f>
        <v/>
      </c>
      <c r="W452" s="27">
        <f>IF($A452="","",IF($S452="","No Data",IF($S452&gt;='Settings'!$B$7,"Uneven","OK")))</f>
        <v/>
      </c>
      <c r="X452" s="27">
        <f>IF($A452="","",IF(OR($L452="",$T452=""),"No Data",IF($L452&lt;$T452-'Settings'!$B$8,"Low",IF($L452&gt;$T452+'Settings'!$B$8,"High","OK"))))</f>
        <v/>
      </c>
      <c r="Y452" s="27">
        <f>IF(COUNTA($A452:$O452)=0,"",IF(OR($A452="",$B452="",$C452="",$D452="",$E452="",$F452="",$I452="",$J452="",$K452=""),"Missing Required Input",IF(COUNTIF($A$5:$A$1004,$A452)&gt;1,"Duplicate Inspection ID",IF(COUNTIF('Tire Inventory'!$A$5:$A$1004,$E452)=0,"Unknown Tire ID",IF(OR($I452&lt;0,$I452&gt;32,$J452&lt;0,$J452&gt;32,$K452&lt;0,$K452&gt;32),"Check Tread Reading",IF(OR($D452&lt;0,$D452&gt;2000000),"Check Odometer",IF(AND($L452&lt;&gt;"",OR($L452&lt;0,$L452&gt;150)),"Check PSI","OK"))))))</f>
        <v/>
      </c>
    </row>
    <row r="453">
      <c r="A453" s="23" t="n"/>
      <c r="B453" s="42" t="n"/>
      <c r="C453" s="23" t="n"/>
      <c r="D453" s="25" t="n"/>
      <c r="E453" s="23" t="n"/>
      <c r="F453" s="23" t="n"/>
      <c r="G453" s="23" t="n"/>
      <c r="H453" s="23" t="n"/>
      <c r="I453" s="43" t="n"/>
      <c r="J453" s="43" t="n"/>
      <c r="K453" s="43" t="n"/>
      <c r="L453" s="43" t="n"/>
      <c r="M453" s="23" t="n"/>
      <c r="N453" s="23" t="n"/>
      <c r="O453" s="23" t="n"/>
      <c r="P453" s="27">
        <f>IF($A453="","",IFERROR(INDEX('Settings'!$F$5:$F$21,MATCH($F453,'Settings'!$E$5:$E$21,0)),"Other"))</f>
        <v/>
      </c>
      <c r="Q453" s="44">
        <f>IF($A453="","",IF(COUNT($I453,$J453,$K453)&lt;3,"",IFERROR(AVERAGE($I453,$J453,$K453),"")))</f>
        <v/>
      </c>
      <c r="R453" s="44">
        <f>IF($A453="","",IF(COUNT($I453,$J453,$K453)&lt;3,"",IFERROR(MIN($I453,$J453,$K453),"")))</f>
        <v/>
      </c>
      <c r="S453" s="44">
        <f>IF($A453="","",IF(COUNT($I453,$J453,$K453)&lt;3,"",IFERROR(MAX($I453,$J453,$K453)-MIN($I453,$J453,$K453),"")))</f>
        <v/>
      </c>
      <c r="T453" s="44">
        <f>IF($A453="","",IFERROR(INDEX('Tire Inventory'!$I$5:$I$1004,MATCH($E453,'Tire Inventory'!$A$5:$A$1004,0)),""))</f>
        <v/>
      </c>
      <c r="U453" s="44">
        <f>IF($A453="","",IF(OR($L453="",$T453=""),"",IFERROR($L453-$T453,"")))</f>
        <v/>
      </c>
      <c r="V453" s="27">
        <f>IF($A453="","",IF($R453="","No Data",IF($R453&lt;='Settings'!$B$6,"Critical",IF($R453&lt;='Settings'!$B$5,"Low","OK"))))</f>
        <v/>
      </c>
      <c r="W453" s="27">
        <f>IF($A453="","",IF($S453="","No Data",IF($S453&gt;='Settings'!$B$7,"Uneven","OK")))</f>
        <v/>
      </c>
      <c r="X453" s="27">
        <f>IF($A453="","",IF(OR($L453="",$T453=""),"No Data",IF($L453&lt;$T453-'Settings'!$B$8,"Low",IF($L453&gt;$T453+'Settings'!$B$8,"High","OK"))))</f>
        <v/>
      </c>
      <c r="Y453" s="27">
        <f>IF(COUNTA($A453:$O453)=0,"",IF(OR($A453="",$B453="",$C453="",$D453="",$E453="",$F453="",$I453="",$J453="",$K453=""),"Missing Required Input",IF(COUNTIF($A$5:$A$1004,$A453)&gt;1,"Duplicate Inspection ID",IF(COUNTIF('Tire Inventory'!$A$5:$A$1004,$E453)=0,"Unknown Tire ID",IF(OR($I453&lt;0,$I453&gt;32,$J453&lt;0,$J453&gt;32,$K453&lt;0,$K453&gt;32),"Check Tread Reading",IF(OR($D453&lt;0,$D453&gt;2000000),"Check Odometer",IF(AND($L453&lt;&gt;"",OR($L453&lt;0,$L453&gt;150)),"Check PSI","OK"))))))</f>
        <v/>
      </c>
    </row>
    <row r="454">
      <c r="A454" s="23" t="n"/>
      <c r="B454" s="42" t="n"/>
      <c r="C454" s="23" t="n"/>
      <c r="D454" s="25" t="n"/>
      <c r="E454" s="23" t="n"/>
      <c r="F454" s="23" t="n"/>
      <c r="G454" s="23" t="n"/>
      <c r="H454" s="23" t="n"/>
      <c r="I454" s="43" t="n"/>
      <c r="J454" s="43" t="n"/>
      <c r="K454" s="43" t="n"/>
      <c r="L454" s="43" t="n"/>
      <c r="M454" s="23" t="n"/>
      <c r="N454" s="23" t="n"/>
      <c r="O454" s="23" t="n"/>
      <c r="P454" s="27">
        <f>IF($A454="","",IFERROR(INDEX('Settings'!$F$5:$F$21,MATCH($F454,'Settings'!$E$5:$E$21,0)),"Other"))</f>
        <v/>
      </c>
      <c r="Q454" s="44">
        <f>IF($A454="","",IF(COUNT($I454,$J454,$K454)&lt;3,"",IFERROR(AVERAGE($I454,$J454,$K454),"")))</f>
        <v/>
      </c>
      <c r="R454" s="44">
        <f>IF($A454="","",IF(COUNT($I454,$J454,$K454)&lt;3,"",IFERROR(MIN($I454,$J454,$K454),"")))</f>
        <v/>
      </c>
      <c r="S454" s="44">
        <f>IF($A454="","",IF(COUNT($I454,$J454,$K454)&lt;3,"",IFERROR(MAX($I454,$J454,$K454)-MIN($I454,$J454,$K454),"")))</f>
        <v/>
      </c>
      <c r="T454" s="44">
        <f>IF($A454="","",IFERROR(INDEX('Tire Inventory'!$I$5:$I$1004,MATCH($E454,'Tire Inventory'!$A$5:$A$1004,0)),""))</f>
        <v/>
      </c>
      <c r="U454" s="44">
        <f>IF($A454="","",IF(OR($L454="",$T454=""),"",IFERROR($L454-$T454,"")))</f>
        <v/>
      </c>
      <c r="V454" s="27">
        <f>IF($A454="","",IF($R454="","No Data",IF($R454&lt;='Settings'!$B$6,"Critical",IF($R454&lt;='Settings'!$B$5,"Low","OK"))))</f>
        <v/>
      </c>
      <c r="W454" s="27">
        <f>IF($A454="","",IF($S454="","No Data",IF($S454&gt;='Settings'!$B$7,"Uneven","OK")))</f>
        <v/>
      </c>
      <c r="X454" s="27">
        <f>IF($A454="","",IF(OR($L454="",$T454=""),"No Data",IF($L454&lt;$T454-'Settings'!$B$8,"Low",IF($L454&gt;$T454+'Settings'!$B$8,"High","OK"))))</f>
        <v/>
      </c>
      <c r="Y454" s="27">
        <f>IF(COUNTA($A454:$O454)=0,"",IF(OR($A454="",$B454="",$C454="",$D454="",$E454="",$F454="",$I454="",$J454="",$K454=""),"Missing Required Input",IF(COUNTIF($A$5:$A$1004,$A454)&gt;1,"Duplicate Inspection ID",IF(COUNTIF('Tire Inventory'!$A$5:$A$1004,$E454)=0,"Unknown Tire ID",IF(OR($I454&lt;0,$I454&gt;32,$J454&lt;0,$J454&gt;32,$K454&lt;0,$K454&gt;32),"Check Tread Reading",IF(OR($D454&lt;0,$D454&gt;2000000),"Check Odometer",IF(AND($L454&lt;&gt;"",OR($L454&lt;0,$L454&gt;150)),"Check PSI","OK"))))))</f>
        <v/>
      </c>
    </row>
    <row r="455">
      <c r="A455" s="23" t="n"/>
      <c r="B455" s="42" t="n"/>
      <c r="C455" s="23" t="n"/>
      <c r="D455" s="25" t="n"/>
      <c r="E455" s="23" t="n"/>
      <c r="F455" s="23" t="n"/>
      <c r="G455" s="23" t="n"/>
      <c r="H455" s="23" t="n"/>
      <c r="I455" s="43" t="n"/>
      <c r="J455" s="43" t="n"/>
      <c r="K455" s="43" t="n"/>
      <c r="L455" s="43" t="n"/>
      <c r="M455" s="23" t="n"/>
      <c r="N455" s="23" t="n"/>
      <c r="O455" s="23" t="n"/>
      <c r="P455" s="27">
        <f>IF($A455="","",IFERROR(INDEX('Settings'!$F$5:$F$21,MATCH($F455,'Settings'!$E$5:$E$21,0)),"Other"))</f>
        <v/>
      </c>
      <c r="Q455" s="44">
        <f>IF($A455="","",IF(COUNT($I455,$J455,$K455)&lt;3,"",IFERROR(AVERAGE($I455,$J455,$K455),"")))</f>
        <v/>
      </c>
      <c r="R455" s="44">
        <f>IF($A455="","",IF(COUNT($I455,$J455,$K455)&lt;3,"",IFERROR(MIN($I455,$J455,$K455),"")))</f>
        <v/>
      </c>
      <c r="S455" s="44">
        <f>IF($A455="","",IF(COUNT($I455,$J455,$K455)&lt;3,"",IFERROR(MAX($I455,$J455,$K455)-MIN($I455,$J455,$K455),"")))</f>
        <v/>
      </c>
      <c r="T455" s="44">
        <f>IF($A455="","",IFERROR(INDEX('Tire Inventory'!$I$5:$I$1004,MATCH($E455,'Tire Inventory'!$A$5:$A$1004,0)),""))</f>
        <v/>
      </c>
      <c r="U455" s="44">
        <f>IF($A455="","",IF(OR($L455="",$T455=""),"",IFERROR($L455-$T455,"")))</f>
        <v/>
      </c>
      <c r="V455" s="27">
        <f>IF($A455="","",IF($R455="","No Data",IF($R455&lt;='Settings'!$B$6,"Critical",IF($R455&lt;='Settings'!$B$5,"Low","OK"))))</f>
        <v/>
      </c>
      <c r="W455" s="27">
        <f>IF($A455="","",IF($S455="","No Data",IF($S455&gt;='Settings'!$B$7,"Uneven","OK")))</f>
        <v/>
      </c>
      <c r="X455" s="27">
        <f>IF($A455="","",IF(OR($L455="",$T455=""),"No Data",IF($L455&lt;$T455-'Settings'!$B$8,"Low",IF($L455&gt;$T455+'Settings'!$B$8,"High","OK"))))</f>
        <v/>
      </c>
      <c r="Y455" s="27">
        <f>IF(COUNTA($A455:$O455)=0,"",IF(OR($A455="",$B455="",$C455="",$D455="",$E455="",$F455="",$I455="",$J455="",$K455=""),"Missing Required Input",IF(COUNTIF($A$5:$A$1004,$A455)&gt;1,"Duplicate Inspection ID",IF(COUNTIF('Tire Inventory'!$A$5:$A$1004,$E455)=0,"Unknown Tire ID",IF(OR($I455&lt;0,$I455&gt;32,$J455&lt;0,$J455&gt;32,$K455&lt;0,$K455&gt;32),"Check Tread Reading",IF(OR($D455&lt;0,$D455&gt;2000000),"Check Odometer",IF(AND($L455&lt;&gt;"",OR($L455&lt;0,$L455&gt;150)),"Check PSI","OK"))))))</f>
        <v/>
      </c>
    </row>
    <row r="456">
      <c r="A456" s="23" t="n"/>
      <c r="B456" s="42" t="n"/>
      <c r="C456" s="23" t="n"/>
      <c r="D456" s="25" t="n"/>
      <c r="E456" s="23" t="n"/>
      <c r="F456" s="23" t="n"/>
      <c r="G456" s="23" t="n"/>
      <c r="H456" s="23" t="n"/>
      <c r="I456" s="43" t="n"/>
      <c r="J456" s="43" t="n"/>
      <c r="K456" s="43" t="n"/>
      <c r="L456" s="43" t="n"/>
      <c r="M456" s="23" t="n"/>
      <c r="N456" s="23" t="n"/>
      <c r="O456" s="23" t="n"/>
      <c r="P456" s="27">
        <f>IF($A456="","",IFERROR(INDEX('Settings'!$F$5:$F$21,MATCH($F456,'Settings'!$E$5:$E$21,0)),"Other"))</f>
        <v/>
      </c>
      <c r="Q456" s="44">
        <f>IF($A456="","",IF(COUNT($I456,$J456,$K456)&lt;3,"",IFERROR(AVERAGE($I456,$J456,$K456),"")))</f>
        <v/>
      </c>
      <c r="R456" s="44">
        <f>IF($A456="","",IF(COUNT($I456,$J456,$K456)&lt;3,"",IFERROR(MIN($I456,$J456,$K456),"")))</f>
        <v/>
      </c>
      <c r="S456" s="44">
        <f>IF($A456="","",IF(COUNT($I456,$J456,$K456)&lt;3,"",IFERROR(MAX($I456,$J456,$K456)-MIN($I456,$J456,$K456),"")))</f>
        <v/>
      </c>
      <c r="T456" s="44">
        <f>IF($A456="","",IFERROR(INDEX('Tire Inventory'!$I$5:$I$1004,MATCH($E456,'Tire Inventory'!$A$5:$A$1004,0)),""))</f>
        <v/>
      </c>
      <c r="U456" s="44">
        <f>IF($A456="","",IF(OR($L456="",$T456=""),"",IFERROR($L456-$T456,"")))</f>
        <v/>
      </c>
      <c r="V456" s="27">
        <f>IF($A456="","",IF($R456="","No Data",IF($R456&lt;='Settings'!$B$6,"Critical",IF($R456&lt;='Settings'!$B$5,"Low","OK"))))</f>
        <v/>
      </c>
      <c r="W456" s="27">
        <f>IF($A456="","",IF($S456="","No Data",IF($S456&gt;='Settings'!$B$7,"Uneven","OK")))</f>
        <v/>
      </c>
      <c r="X456" s="27">
        <f>IF($A456="","",IF(OR($L456="",$T456=""),"No Data",IF($L456&lt;$T456-'Settings'!$B$8,"Low",IF($L456&gt;$T456+'Settings'!$B$8,"High","OK"))))</f>
        <v/>
      </c>
      <c r="Y456" s="27">
        <f>IF(COUNTA($A456:$O456)=0,"",IF(OR($A456="",$B456="",$C456="",$D456="",$E456="",$F456="",$I456="",$J456="",$K456=""),"Missing Required Input",IF(COUNTIF($A$5:$A$1004,$A456)&gt;1,"Duplicate Inspection ID",IF(COUNTIF('Tire Inventory'!$A$5:$A$1004,$E456)=0,"Unknown Tire ID",IF(OR($I456&lt;0,$I456&gt;32,$J456&lt;0,$J456&gt;32,$K456&lt;0,$K456&gt;32),"Check Tread Reading",IF(OR($D456&lt;0,$D456&gt;2000000),"Check Odometer",IF(AND($L456&lt;&gt;"",OR($L456&lt;0,$L456&gt;150)),"Check PSI","OK"))))))</f>
        <v/>
      </c>
    </row>
    <row r="457">
      <c r="A457" s="23" t="n"/>
      <c r="B457" s="42" t="n"/>
      <c r="C457" s="23" t="n"/>
      <c r="D457" s="25" t="n"/>
      <c r="E457" s="23" t="n"/>
      <c r="F457" s="23" t="n"/>
      <c r="G457" s="23" t="n"/>
      <c r="H457" s="23" t="n"/>
      <c r="I457" s="43" t="n"/>
      <c r="J457" s="43" t="n"/>
      <c r="K457" s="43" t="n"/>
      <c r="L457" s="43" t="n"/>
      <c r="M457" s="23" t="n"/>
      <c r="N457" s="23" t="n"/>
      <c r="O457" s="23" t="n"/>
      <c r="P457" s="27">
        <f>IF($A457="","",IFERROR(INDEX('Settings'!$F$5:$F$21,MATCH($F457,'Settings'!$E$5:$E$21,0)),"Other"))</f>
        <v/>
      </c>
      <c r="Q457" s="44">
        <f>IF($A457="","",IF(COUNT($I457,$J457,$K457)&lt;3,"",IFERROR(AVERAGE($I457,$J457,$K457),"")))</f>
        <v/>
      </c>
      <c r="R457" s="44">
        <f>IF($A457="","",IF(COUNT($I457,$J457,$K457)&lt;3,"",IFERROR(MIN($I457,$J457,$K457),"")))</f>
        <v/>
      </c>
      <c r="S457" s="44">
        <f>IF($A457="","",IF(COUNT($I457,$J457,$K457)&lt;3,"",IFERROR(MAX($I457,$J457,$K457)-MIN($I457,$J457,$K457),"")))</f>
        <v/>
      </c>
      <c r="T457" s="44">
        <f>IF($A457="","",IFERROR(INDEX('Tire Inventory'!$I$5:$I$1004,MATCH($E457,'Tire Inventory'!$A$5:$A$1004,0)),""))</f>
        <v/>
      </c>
      <c r="U457" s="44">
        <f>IF($A457="","",IF(OR($L457="",$T457=""),"",IFERROR($L457-$T457,"")))</f>
        <v/>
      </c>
      <c r="V457" s="27">
        <f>IF($A457="","",IF($R457="","No Data",IF($R457&lt;='Settings'!$B$6,"Critical",IF($R457&lt;='Settings'!$B$5,"Low","OK"))))</f>
        <v/>
      </c>
      <c r="W457" s="27">
        <f>IF($A457="","",IF($S457="","No Data",IF($S457&gt;='Settings'!$B$7,"Uneven","OK")))</f>
        <v/>
      </c>
      <c r="X457" s="27">
        <f>IF($A457="","",IF(OR($L457="",$T457=""),"No Data",IF($L457&lt;$T457-'Settings'!$B$8,"Low",IF($L457&gt;$T457+'Settings'!$B$8,"High","OK"))))</f>
        <v/>
      </c>
      <c r="Y457" s="27">
        <f>IF(COUNTA($A457:$O457)=0,"",IF(OR($A457="",$B457="",$C457="",$D457="",$E457="",$F457="",$I457="",$J457="",$K457=""),"Missing Required Input",IF(COUNTIF($A$5:$A$1004,$A457)&gt;1,"Duplicate Inspection ID",IF(COUNTIF('Tire Inventory'!$A$5:$A$1004,$E457)=0,"Unknown Tire ID",IF(OR($I457&lt;0,$I457&gt;32,$J457&lt;0,$J457&gt;32,$K457&lt;0,$K457&gt;32),"Check Tread Reading",IF(OR($D457&lt;0,$D457&gt;2000000),"Check Odometer",IF(AND($L457&lt;&gt;"",OR($L457&lt;0,$L457&gt;150)),"Check PSI","OK"))))))</f>
        <v/>
      </c>
    </row>
    <row r="458">
      <c r="A458" s="23" t="n"/>
      <c r="B458" s="42" t="n"/>
      <c r="C458" s="23" t="n"/>
      <c r="D458" s="25" t="n"/>
      <c r="E458" s="23" t="n"/>
      <c r="F458" s="23" t="n"/>
      <c r="G458" s="23" t="n"/>
      <c r="H458" s="23" t="n"/>
      <c r="I458" s="43" t="n"/>
      <c r="J458" s="43" t="n"/>
      <c r="K458" s="43" t="n"/>
      <c r="L458" s="43" t="n"/>
      <c r="M458" s="23" t="n"/>
      <c r="N458" s="23" t="n"/>
      <c r="O458" s="23" t="n"/>
      <c r="P458" s="27">
        <f>IF($A458="","",IFERROR(INDEX('Settings'!$F$5:$F$21,MATCH($F458,'Settings'!$E$5:$E$21,0)),"Other"))</f>
        <v/>
      </c>
      <c r="Q458" s="44">
        <f>IF($A458="","",IF(COUNT($I458,$J458,$K458)&lt;3,"",IFERROR(AVERAGE($I458,$J458,$K458),"")))</f>
        <v/>
      </c>
      <c r="R458" s="44">
        <f>IF($A458="","",IF(COUNT($I458,$J458,$K458)&lt;3,"",IFERROR(MIN($I458,$J458,$K458),"")))</f>
        <v/>
      </c>
      <c r="S458" s="44">
        <f>IF($A458="","",IF(COUNT($I458,$J458,$K458)&lt;3,"",IFERROR(MAX($I458,$J458,$K458)-MIN($I458,$J458,$K458),"")))</f>
        <v/>
      </c>
      <c r="T458" s="44">
        <f>IF($A458="","",IFERROR(INDEX('Tire Inventory'!$I$5:$I$1004,MATCH($E458,'Tire Inventory'!$A$5:$A$1004,0)),""))</f>
        <v/>
      </c>
      <c r="U458" s="44">
        <f>IF($A458="","",IF(OR($L458="",$T458=""),"",IFERROR($L458-$T458,"")))</f>
        <v/>
      </c>
      <c r="V458" s="27">
        <f>IF($A458="","",IF($R458="","No Data",IF($R458&lt;='Settings'!$B$6,"Critical",IF($R458&lt;='Settings'!$B$5,"Low","OK"))))</f>
        <v/>
      </c>
      <c r="W458" s="27">
        <f>IF($A458="","",IF($S458="","No Data",IF($S458&gt;='Settings'!$B$7,"Uneven","OK")))</f>
        <v/>
      </c>
      <c r="X458" s="27">
        <f>IF($A458="","",IF(OR($L458="",$T458=""),"No Data",IF($L458&lt;$T458-'Settings'!$B$8,"Low",IF($L458&gt;$T458+'Settings'!$B$8,"High","OK"))))</f>
        <v/>
      </c>
      <c r="Y458" s="27">
        <f>IF(COUNTA($A458:$O458)=0,"",IF(OR($A458="",$B458="",$C458="",$D458="",$E458="",$F458="",$I458="",$J458="",$K458=""),"Missing Required Input",IF(COUNTIF($A$5:$A$1004,$A458)&gt;1,"Duplicate Inspection ID",IF(COUNTIF('Tire Inventory'!$A$5:$A$1004,$E458)=0,"Unknown Tire ID",IF(OR($I458&lt;0,$I458&gt;32,$J458&lt;0,$J458&gt;32,$K458&lt;0,$K458&gt;32),"Check Tread Reading",IF(OR($D458&lt;0,$D458&gt;2000000),"Check Odometer",IF(AND($L458&lt;&gt;"",OR($L458&lt;0,$L458&gt;150)),"Check PSI","OK"))))))</f>
        <v/>
      </c>
    </row>
    <row r="459">
      <c r="A459" s="23" t="n"/>
      <c r="B459" s="42" t="n"/>
      <c r="C459" s="23" t="n"/>
      <c r="D459" s="25" t="n"/>
      <c r="E459" s="23" t="n"/>
      <c r="F459" s="23" t="n"/>
      <c r="G459" s="23" t="n"/>
      <c r="H459" s="23" t="n"/>
      <c r="I459" s="43" t="n"/>
      <c r="J459" s="43" t="n"/>
      <c r="K459" s="43" t="n"/>
      <c r="L459" s="43" t="n"/>
      <c r="M459" s="23" t="n"/>
      <c r="N459" s="23" t="n"/>
      <c r="O459" s="23" t="n"/>
      <c r="P459" s="27">
        <f>IF($A459="","",IFERROR(INDEX('Settings'!$F$5:$F$21,MATCH($F459,'Settings'!$E$5:$E$21,0)),"Other"))</f>
        <v/>
      </c>
      <c r="Q459" s="44">
        <f>IF($A459="","",IF(COUNT($I459,$J459,$K459)&lt;3,"",IFERROR(AVERAGE($I459,$J459,$K459),"")))</f>
        <v/>
      </c>
      <c r="R459" s="44">
        <f>IF($A459="","",IF(COUNT($I459,$J459,$K459)&lt;3,"",IFERROR(MIN($I459,$J459,$K459),"")))</f>
        <v/>
      </c>
      <c r="S459" s="44">
        <f>IF($A459="","",IF(COUNT($I459,$J459,$K459)&lt;3,"",IFERROR(MAX($I459,$J459,$K459)-MIN($I459,$J459,$K459),"")))</f>
        <v/>
      </c>
      <c r="T459" s="44">
        <f>IF($A459="","",IFERROR(INDEX('Tire Inventory'!$I$5:$I$1004,MATCH($E459,'Tire Inventory'!$A$5:$A$1004,0)),""))</f>
        <v/>
      </c>
      <c r="U459" s="44">
        <f>IF($A459="","",IF(OR($L459="",$T459=""),"",IFERROR($L459-$T459,"")))</f>
        <v/>
      </c>
      <c r="V459" s="27">
        <f>IF($A459="","",IF($R459="","No Data",IF($R459&lt;='Settings'!$B$6,"Critical",IF($R459&lt;='Settings'!$B$5,"Low","OK"))))</f>
        <v/>
      </c>
      <c r="W459" s="27">
        <f>IF($A459="","",IF($S459="","No Data",IF($S459&gt;='Settings'!$B$7,"Uneven","OK")))</f>
        <v/>
      </c>
      <c r="X459" s="27">
        <f>IF($A459="","",IF(OR($L459="",$T459=""),"No Data",IF($L459&lt;$T459-'Settings'!$B$8,"Low",IF($L459&gt;$T459+'Settings'!$B$8,"High","OK"))))</f>
        <v/>
      </c>
      <c r="Y459" s="27">
        <f>IF(COUNTA($A459:$O459)=0,"",IF(OR($A459="",$B459="",$C459="",$D459="",$E459="",$F459="",$I459="",$J459="",$K459=""),"Missing Required Input",IF(COUNTIF($A$5:$A$1004,$A459)&gt;1,"Duplicate Inspection ID",IF(COUNTIF('Tire Inventory'!$A$5:$A$1004,$E459)=0,"Unknown Tire ID",IF(OR($I459&lt;0,$I459&gt;32,$J459&lt;0,$J459&gt;32,$K459&lt;0,$K459&gt;32),"Check Tread Reading",IF(OR($D459&lt;0,$D459&gt;2000000),"Check Odometer",IF(AND($L459&lt;&gt;"",OR($L459&lt;0,$L459&gt;150)),"Check PSI","OK"))))))</f>
        <v/>
      </c>
    </row>
    <row r="460">
      <c r="A460" s="23" t="n"/>
      <c r="B460" s="42" t="n"/>
      <c r="C460" s="23" t="n"/>
      <c r="D460" s="25" t="n"/>
      <c r="E460" s="23" t="n"/>
      <c r="F460" s="23" t="n"/>
      <c r="G460" s="23" t="n"/>
      <c r="H460" s="23" t="n"/>
      <c r="I460" s="43" t="n"/>
      <c r="J460" s="43" t="n"/>
      <c r="K460" s="43" t="n"/>
      <c r="L460" s="43" t="n"/>
      <c r="M460" s="23" t="n"/>
      <c r="N460" s="23" t="n"/>
      <c r="O460" s="23" t="n"/>
      <c r="P460" s="27">
        <f>IF($A460="","",IFERROR(INDEX('Settings'!$F$5:$F$21,MATCH($F460,'Settings'!$E$5:$E$21,0)),"Other"))</f>
        <v/>
      </c>
      <c r="Q460" s="44">
        <f>IF($A460="","",IF(COUNT($I460,$J460,$K460)&lt;3,"",IFERROR(AVERAGE($I460,$J460,$K460),"")))</f>
        <v/>
      </c>
      <c r="R460" s="44">
        <f>IF($A460="","",IF(COUNT($I460,$J460,$K460)&lt;3,"",IFERROR(MIN($I460,$J460,$K460),"")))</f>
        <v/>
      </c>
      <c r="S460" s="44">
        <f>IF($A460="","",IF(COUNT($I460,$J460,$K460)&lt;3,"",IFERROR(MAX($I460,$J460,$K460)-MIN($I460,$J460,$K460),"")))</f>
        <v/>
      </c>
      <c r="T460" s="44">
        <f>IF($A460="","",IFERROR(INDEX('Tire Inventory'!$I$5:$I$1004,MATCH($E460,'Tire Inventory'!$A$5:$A$1004,0)),""))</f>
        <v/>
      </c>
      <c r="U460" s="44">
        <f>IF($A460="","",IF(OR($L460="",$T460=""),"",IFERROR($L460-$T460,"")))</f>
        <v/>
      </c>
      <c r="V460" s="27">
        <f>IF($A460="","",IF($R460="","No Data",IF($R460&lt;='Settings'!$B$6,"Critical",IF($R460&lt;='Settings'!$B$5,"Low","OK"))))</f>
        <v/>
      </c>
      <c r="W460" s="27">
        <f>IF($A460="","",IF($S460="","No Data",IF($S460&gt;='Settings'!$B$7,"Uneven","OK")))</f>
        <v/>
      </c>
      <c r="X460" s="27">
        <f>IF($A460="","",IF(OR($L460="",$T460=""),"No Data",IF($L460&lt;$T460-'Settings'!$B$8,"Low",IF($L460&gt;$T460+'Settings'!$B$8,"High","OK"))))</f>
        <v/>
      </c>
      <c r="Y460" s="27">
        <f>IF(COUNTA($A460:$O460)=0,"",IF(OR($A460="",$B460="",$C460="",$D460="",$E460="",$F460="",$I460="",$J460="",$K460=""),"Missing Required Input",IF(COUNTIF($A$5:$A$1004,$A460)&gt;1,"Duplicate Inspection ID",IF(COUNTIF('Tire Inventory'!$A$5:$A$1004,$E460)=0,"Unknown Tire ID",IF(OR($I460&lt;0,$I460&gt;32,$J460&lt;0,$J460&gt;32,$K460&lt;0,$K460&gt;32),"Check Tread Reading",IF(OR($D460&lt;0,$D460&gt;2000000),"Check Odometer",IF(AND($L460&lt;&gt;"",OR($L460&lt;0,$L460&gt;150)),"Check PSI","OK"))))))</f>
        <v/>
      </c>
    </row>
    <row r="461">
      <c r="A461" s="23" t="n"/>
      <c r="B461" s="42" t="n"/>
      <c r="C461" s="23" t="n"/>
      <c r="D461" s="25" t="n"/>
      <c r="E461" s="23" t="n"/>
      <c r="F461" s="23" t="n"/>
      <c r="G461" s="23" t="n"/>
      <c r="H461" s="23" t="n"/>
      <c r="I461" s="43" t="n"/>
      <c r="J461" s="43" t="n"/>
      <c r="K461" s="43" t="n"/>
      <c r="L461" s="43" t="n"/>
      <c r="M461" s="23" t="n"/>
      <c r="N461" s="23" t="n"/>
      <c r="O461" s="23" t="n"/>
      <c r="P461" s="27">
        <f>IF($A461="","",IFERROR(INDEX('Settings'!$F$5:$F$21,MATCH($F461,'Settings'!$E$5:$E$21,0)),"Other"))</f>
        <v/>
      </c>
      <c r="Q461" s="44">
        <f>IF($A461="","",IF(COUNT($I461,$J461,$K461)&lt;3,"",IFERROR(AVERAGE($I461,$J461,$K461),"")))</f>
        <v/>
      </c>
      <c r="R461" s="44">
        <f>IF($A461="","",IF(COUNT($I461,$J461,$K461)&lt;3,"",IFERROR(MIN($I461,$J461,$K461),"")))</f>
        <v/>
      </c>
      <c r="S461" s="44">
        <f>IF($A461="","",IF(COUNT($I461,$J461,$K461)&lt;3,"",IFERROR(MAX($I461,$J461,$K461)-MIN($I461,$J461,$K461),"")))</f>
        <v/>
      </c>
      <c r="T461" s="44">
        <f>IF($A461="","",IFERROR(INDEX('Tire Inventory'!$I$5:$I$1004,MATCH($E461,'Tire Inventory'!$A$5:$A$1004,0)),""))</f>
        <v/>
      </c>
      <c r="U461" s="44">
        <f>IF($A461="","",IF(OR($L461="",$T461=""),"",IFERROR($L461-$T461,"")))</f>
        <v/>
      </c>
      <c r="V461" s="27">
        <f>IF($A461="","",IF($R461="","No Data",IF($R461&lt;='Settings'!$B$6,"Critical",IF($R461&lt;='Settings'!$B$5,"Low","OK"))))</f>
        <v/>
      </c>
      <c r="W461" s="27">
        <f>IF($A461="","",IF($S461="","No Data",IF($S461&gt;='Settings'!$B$7,"Uneven","OK")))</f>
        <v/>
      </c>
      <c r="X461" s="27">
        <f>IF($A461="","",IF(OR($L461="",$T461=""),"No Data",IF($L461&lt;$T461-'Settings'!$B$8,"Low",IF($L461&gt;$T461+'Settings'!$B$8,"High","OK"))))</f>
        <v/>
      </c>
      <c r="Y461" s="27">
        <f>IF(COUNTA($A461:$O461)=0,"",IF(OR($A461="",$B461="",$C461="",$D461="",$E461="",$F461="",$I461="",$J461="",$K461=""),"Missing Required Input",IF(COUNTIF($A$5:$A$1004,$A461)&gt;1,"Duplicate Inspection ID",IF(COUNTIF('Tire Inventory'!$A$5:$A$1004,$E461)=0,"Unknown Tire ID",IF(OR($I461&lt;0,$I461&gt;32,$J461&lt;0,$J461&gt;32,$K461&lt;0,$K461&gt;32),"Check Tread Reading",IF(OR($D461&lt;0,$D461&gt;2000000),"Check Odometer",IF(AND($L461&lt;&gt;"",OR($L461&lt;0,$L461&gt;150)),"Check PSI","OK"))))))</f>
        <v/>
      </c>
    </row>
    <row r="462">
      <c r="A462" s="23" t="n"/>
      <c r="B462" s="42" t="n"/>
      <c r="C462" s="23" t="n"/>
      <c r="D462" s="25" t="n"/>
      <c r="E462" s="23" t="n"/>
      <c r="F462" s="23" t="n"/>
      <c r="G462" s="23" t="n"/>
      <c r="H462" s="23" t="n"/>
      <c r="I462" s="43" t="n"/>
      <c r="J462" s="43" t="n"/>
      <c r="K462" s="43" t="n"/>
      <c r="L462" s="43" t="n"/>
      <c r="M462" s="23" t="n"/>
      <c r="N462" s="23" t="n"/>
      <c r="O462" s="23" t="n"/>
      <c r="P462" s="27">
        <f>IF($A462="","",IFERROR(INDEX('Settings'!$F$5:$F$21,MATCH($F462,'Settings'!$E$5:$E$21,0)),"Other"))</f>
        <v/>
      </c>
      <c r="Q462" s="44">
        <f>IF($A462="","",IF(COUNT($I462,$J462,$K462)&lt;3,"",IFERROR(AVERAGE($I462,$J462,$K462),"")))</f>
        <v/>
      </c>
      <c r="R462" s="44">
        <f>IF($A462="","",IF(COUNT($I462,$J462,$K462)&lt;3,"",IFERROR(MIN($I462,$J462,$K462),"")))</f>
        <v/>
      </c>
      <c r="S462" s="44">
        <f>IF($A462="","",IF(COUNT($I462,$J462,$K462)&lt;3,"",IFERROR(MAX($I462,$J462,$K462)-MIN($I462,$J462,$K462),"")))</f>
        <v/>
      </c>
      <c r="T462" s="44">
        <f>IF($A462="","",IFERROR(INDEX('Tire Inventory'!$I$5:$I$1004,MATCH($E462,'Tire Inventory'!$A$5:$A$1004,0)),""))</f>
        <v/>
      </c>
      <c r="U462" s="44">
        <f>IF($A462="","",IF(OR($L462="",$T462=""),"",IFERROR($L462-$T462,"")))</f>
        <v/>
      </c>
      <c r="V462" s="27">
        <f>IF($A462="","",IF($R462="","No Data",IF($R462&lt;='Settings'!$B$6,"Critical",IF($R462&lt;='Settings'!$B$5,"Low","OK"))))</f>
        <v/>
      </c>
      <c r="W462" s="27">
        <f>IF($A462="","",IF($S462="","No Data",IF($S462&gt;='Settings'!$B$7,"Uneven","OK")))</f>
        <v/>
      </c>
      <c r="X462" s="27">
        <f>IF($A462="","",IF(OR($L462="",$T462=""),"No Data",IF($L462&lt;$T462-'Settings'!$B$8,"Low",IF($L462&gt;$T462+'Settings'!$B$8,"High","OK"))))</f>
        <v/>
      </c>
      <c r="Y462" s="27">
        <f>IF(COUNTA($A462:$O462)=0,"",IF(OR($A462="",$B462="",$C462="",$D462="",$E462="",$F462="",$I462="",$J462="",$K462=""),"Missing Required Input",IF(COUNTIF($A$5:$A$1004,$A462)&gt;1,"Duplicate Inspection ID",IF(COUNTIF('Tire Inventory'!$A$5:$A$1004,$E462)=0,"Unknown Tire ID",IF(OR($I462&lt;0,$I462&gt;32,$J462&lt;0,$J462&gt;32,$K462&lt;0,$K462&gt;32),"Check Tread Reading",IF(OR($D462&lt;0,$D462&gt;2000000),"Check Odometer",IF(AND($L462&lt;&gt;"",OR($L462&lt;0,$L462&gt;150)),"Check PSI","OK"))))))</f>
        <v/>
      </c>
    </row>
    <row r="463">
      <c r="A463" s="23" t="n"/>
      <c r="B463" s="42" t="n"/>
      <c r="C463" s="23" t="n"/>
      <c r="D463" s="25" t="n"/>
      <c r="E463" s="23" t="n"/>
      <c r="F463" s="23" t="n"/>
      <c r="G463" s="23" t="n"/>
      <c r="H463" s="23" t="n"/>
      <c r="I463" s="43" t="n"/>
      <c r="J463" s="43" t="n"/>
      <c r="K463" s="43" t="n"/>
      <c r="L463" s="43" t="n"/>
      <c r="M463" s="23" t="n"/>
      <c r="N463" s="23" t="n"/>
      <c r="O463" s="23" t="n"/>
      <c r="P463" s="27">
        <f>IF($A463="","",IFERROR(INDEX('Settings'!$F$5:$F$21,MATCH($F463,'Settings'!$E$5:$E$21,0)),"Other"))</f>
        <v/>
      </c>
      <c r="Q463" s="44">
        <f>IF($A463="","",IF(COUNT($I463,$J463,$K463)&lt;3,"",IFERROR(AVERAGE($I463,$J463,$K463),"")))</f>
        <v/>
      </c>
      <c r="R463" s="44">
        <f>IF($A463="","",IF(COUNT($I463,$J463,$K463)&lt;3,"",IFERROR(MIN($I463,$J463,$K463),"")))</f>
        <v/>
      </c>
      <c r="S463" s="44">
        <f>IF($A463="","",IF(COUNT($I463,$J463,$K463)&lt;3,"",IFERROR(MAX($I463,$J463,$K463)-MIN($I463,$J463,$K463),"")))</f>
        <v/>
      </c>
      <c r="T463" s="44">
        <f>IF($A463="","",IFERROR(INDEX('Tire Inventory'!$I$5:$I$1004,MATCH($E463,'Tire Inventory'!$A$5:$A$1004,0)),""))</f>
        <v/>
      </c>
      <c r="U463" s="44">
        <f>IF($A463="","",IF(OR($L463="",$T463=""),"",IFERROR($L463-$T463,"")))</f>
        <v/>
      </c>
      <c r="V463" s="27">
        <f>IF($A463="","",IF($R463="","No Data",IF($R463&lt;='Settings'!$B$6,"Critical",IF($R463&lt;='Settings'!$B$5,"Low","OK"))))</f>
        <v/>
      </c>
      <c r="W463" s="27">
        <f>IF($A463="","",IF($S463="","No Data",IF($S463&gt;='Settings'!$B$7,"Uneven","OK")))</f>
        <v/>
      </c>
      <c r="X463" s="27">
        <f>IF($A463="","",IF(OR($L463="",$T463=""),"No Data",IF($L463&lt;$T463-'Settings'!$B$8,"Low",IF($L463&gt;$T463+'Settings'!$B$8,"High","OK"))))</f>
        <v/>
      </c>
      <c r="Y463" s="27">
        <f>IF(COUNTA($A463:$O463)=0,"",IF(OR($A463="",$B463="",$C463="",$D463="",$E463="",$F463="",$I463="",$J463="",$K463=""),"Missing Required Input",IF(COUNTIF($A$5:$A$1004,$A463)&gt;1,"Duplicate Inspection ID",IF(COUNTIF('Tire Inventory'!$A$5:$A$1004,$E463)=0,"Unknown Tire ID",IF(OR($I463&lt;0,$I463&gt;32,$J463&lt;0,$J463&gt;32,$K463&lt;0,$K463&gt;32),"Check Tread Reading",IF(OR($D463&lt;0,$D463&gt;2000000),"Check Odometer",IF(AND($L463&lt;&gt;"",OR($L463&lt;0,$L463&gt;150)),"Check PSI","OK"))))))</f>
        <v/>
      </c>
    </row>
    <row r="464">
      <c r="A464" s="23" t="n"/>
      <c r="B464" s="42" t="n"/>
      <c r="C464" s="23" t="n"/>
      <c r="D464" s="25" t="n"/>
      <c r="E464" s="23" t="n"/>
      <c r="F464" s="23" t="n"/>
      <c r="G464" s="23" t="n"/>
      <c r="H464" s="23" t="n"/>
      <c r="I464" s="43" t="n"/>
      <c r="J464" s="43" t="n"/>
      <c r="K464" s="43" t="n"/>
      <c r="L464" s="43" t="n"/>
      <c r="M464" s="23" t="n"/>
      <c r="N464" s="23" t="n"/>
      <c r="O464" s="23" t="n"/>
      <c r="P464" s="27">
        <f>IF($A464="","",IFERROR(INDEX('Settings'!$F$5:$F$21,MATCH($F464,'Settings'!$E$5:$E$21,0)),"Other"))</f>
        <v/>
      </c>
      <c r="Q464" s="44">
        <f>IF($A464="","",IF(COUNT($I464,$J464,$K464)&lt;3,"",IFERROR(AVERAGE($I464,$J464,$K464),"")))</f>
        <v/>
      </c>
      <c r="R464" s="44">
        <f>IF($A464="","",IF(COUNT($I464,$J464,$K464)&lt;3,"",IFERROR(MIN($I464,$J464,$K464),"")))</f>
        <v/>
      </c>
      <c r="S464" s="44">
        <f>IF($A464="","",IF(COUNT($I464,$J464,$K464)&lt;3,"",IFERROR(MAX($I464,$J464,$K464)-MIN($I464,$J464,$K464),"")))</f>
        <v/>
      </c>
      <c r="T464" s="44">
        <f>IF($A464="","",IFERROR(INDEX('Tire Inventory'!$I$5:$I$1004,MATCH($E464,'Tire Inventory'!$A$5:$A$1004,0)),""))</f>
        <v/>
      </c>
      <c r="U464" s="44">
        <f>IF($A464="","",IF(OR($L464="",$T464=""),"",IFERROR($L464-$T464,"")))</f>
        <v/>
      </c>
      <c r="V464" s="27">
        <f>IF($A464="","",IF($R464="","No Data",IF($R464&lt;='Settings'!$B$6,"Critical",IF($R464&lt;='Settings'!$B$5,"Low","OK"))))</f>
        <v/>
      </c>
      <c r="W464" s="27">
        <f>IF($A464="","",IF($S464="","No Data",IF($S464&gt;='Settings'!$B$7,"Uneven","OK")))</f>
        <v/>
      </c>
      <c r="X464" s="27">
        <f>IF($A464="","",IF(OR($L464="",$T464=""),"No Data",IF($L464&lt;$T464-'Settings'!$B$8,"Low",IF($L464&gt;$T464+'Settings'!$B$8,"High","OK"))))</f>
        <v/>
      </c>
      <c r="Y464" s="27">
        <f>IF(COUNTA($A464:$O464)=0,"",IF(OR($A464="",$B464="",$C464="",$D464="",$E464="",$F464="",$I464="",$J464="",$K464=""),"Missing Required Input",IF(COUNTIF($A$5:$A$1004,$A464)&gt;1,"Duplicate Inspection ID",IF(COUNTIF('Tire Inventory'!$A$5:$A$1004,$E464)=0,"Unknown Tire ID",IF(OR($I464&lt;0,$I464&gt;32,$J464&lt;0,$J464&gt;32,$K464&lt;0,$K464&gt;32),"Check Tread Reading",IF(OR($D464&lt;0,$D464&gt;2000000),"Check Odometer",IF(AND($L464&lt;&gt;"",OR($L464&lt;0,$L464&gt;150)),"Check PSI","OK"))))))</f>
        <v/>
      </c>
    </row>
    <row r="465">
      <c r="A465" s="23" t="n"/>
      <c r="B465" s="42" t="n"/>
      <c r="C465" s="23" t="n"/>
      <c r="D465" s="25" t="n"/>
      <c r="E465" s="23" t="n"/>
      <c r="F465" s="23" t="n"/>
      <c r="G465" s="23" t="n"/>
      <c r="H465" s="23" t="n"/>
      <c r="I465" s="43" t="n"/>
      <c r="J465" s="43" t="n"/>
      <c r="K465" s="43" t="n"/>
      <c r="L465" s="43" t="n"/>
      <c r="M465" s="23" t="n"/>
      <c r="N465" s="23" t="n"/>
      <c r="O465" s="23" t="n"/>
      <c r="P465" s="27">
        <f>IF($A465="","",IFERROR(INDEX('Settings'!$F$5:$F$21,MATCH($F465,'Settings'!$E$5:$E$21,0)),"Other"))</f>
        <v/>
      </c>
      <c r="Q465" s="44">
        <f>IF($A465="","",IF(COUNT($I465,$J465,$K465)&lt;3,"",IFERROR(AVERAGE($I465,$J465,$K465),"")))</f>
        <v/>
      </c>
      <c r="R465" s="44">
        <f>IF($A465="","",IF(COUNT($I465,$J465,$K465)&lt;3,"",IFERROR(MIN($I465,$J465,$K465),"")))</f>
        <v/>
      </c>
      <c r="S465" s="44">
        <f>IF($A465="","",IF(COUNT($I465,$J465,$K465)&lt;3,"",IFERROR(MAX($I465,$J465,$K465)-MIN($I465,$J465,$K465),"")))</f>
        <v/>
      </c>
      <c r="T465" s="44">
        <f>IF($A465="","",IFERROR(INDEX('Tire Inventory'!$I$5:$I$1004,MATCH($E465,'Tire Inventory'!$A$5:$A$1004,0)),""))</f>
        <v/>
      </c>
      <c r="U465" s="44">
        <f>IF($A465="","",IF(OR($L465="",$T465=""),"",IFERROR($L465-$T465,"")))</f>
        <v/>
      </c>
      <c r="V465" s="27">
        <f>IF($A465="","",IF($R465="","No Data",IF($R465&lt;='Settings'!$B$6,"Critical",IF($R465&lt;='Settings'!$B$5,"Low","OK"))))</f>
        <v/>
      </c>
      <c r="W465" s="27">
        <f>IF($A465="","",IF($S465="","No Data",IF($S465&gt;='Settings'!$B$7,"Uneven","OK")))</f>
        <v/>
      </c>
      <c r="X465" s="27">
        <f>IF($A465="","",IF(OR($L465="",$T465=""),"No Data",IF($L465&lt;$T465-'Settings'!$B$8,"Low",IF($L465&gt;$T465+'Settings'!$B$8,"High","OK"))))</f>
        <v/>
      </c>
      <c r="Y465" s="27">
        <f>IF(COUNTA($A465:$O465)=0,"",IF(OR($A465="",$B465="",$C465="",$D465="",$E465="",$F465="",$I465="",$J465="",$K465=""),"Missing Required Input",IF(COUNTIF($A$5:$A$1004,$A465)&gt;1,"Duplicate Inspection ID",IF(COUNTIF('Tire Inventory'!$A$5:$A$1004,$E465)=0,"Unknown Tire ID",IF(OR($I465&lt;0,$I465&gt;32,$J465&lt;0,$J465&gt;32,$K465&lt;0,$K465&gt;32),"Check Tread Reading",IF(OR($D465&lt;0,$D465&gt;2000000),"Check Odometer",IF(AND($L465&lt;&gt;"",OR($L465&lt;0,$L465&gt;150)),"Check PSI","OK"))))))</f>
        <v/>
      </c>
    </row>
    <row r="466">
      <c r="A466" s="23" t="n"/>
      <c r="B466" s="42" t="n"/>
      <c r="C466" s="23" t="n"/>
      <c r="D466" s="25" t="n"/>
      <c r="E466" s="23" t="n"/>
      <c r="F466" s="23" t="n"/>
      <c r="G466" s="23" t="n"/>
      <c r="H466" s="23" t="n"/>
      <c r="I466" s="43" t="n"/>
      <c r="J466" s="43" t="n"/>
      <c r="K466" s="43" t="n"/>
      <c r="L466" s="43" t="n"/>
      <c r="M466" s="23" t="n"/>
      <c r="N466" s="23" t="n"/>
      <c r="O466" s="23" t="n"/>
      <c r="P466" s="27">
        <f>IF($A466="","",IFERROR(INDEX('Settings'!$F$5:$F$21,MATCH($F466,'Settings'!$E$5:$E$21,0)),"Other"))</f>
        <v/>
      </c>
      <c r="Q466" s="44">
        <f>IF($A466="","",IF(COUNT($I466,$J466,$K466)&lt;3,"",IFERROR(AVERAGE($I466,$J466,$K466),"")))</f>
        <v/>
      </c>
      <c r="R466" s="44">
        <f>IF($A466="","",IF(COUNT($I466,$J466,$K466)&lt;3,"",IFERROR(MIN($I466,$J466,$K466),"")))</f>
        <v/>
      </c>
      <c r="S466" s="44">
        <f>IF($A466="","",IF(COUNT($I466,$J466,$K466)&lt;3,"",IFERROR(MAX($I466,$J466,$K466)-MIN($I466,$J466,$K466),"")))</f>
        <v/>
      </c>
      <c r="T466" s="44">
        <f>IF($A466="","",IFERROR(INDEX('Tire Inventory'!$I$5:$I$1004,MATCH($E466,'Tire Inventory'!$A$5:$A$1004,0)),""))</f>
        <v/>
      </c>
      <c r="U466" s="44">
        <f>IF($A466="","",IF(OR($L466="",$T466=""),"",IFERROR($L466-$T466,"")))</f>
        <v/>
      </c>
      <c r="V466" s="27">
        <f>IF($A466="","",IF($R466="","No Data",IF($R466&lt;='Settings'!$B$6,"Critical",IF($R466&lt;='Settings'!$B$5,"Low","OK"))))</f>
        <v/>
      </c>
      <c r="W466" s="27">
        <f>IF($A466="","",IF($S466="","No Data",IF($S466&gt;='Settings'!$B$7,"Uneven","OK")))</f>
        <v/>
      </c>
      <c r="X466" s="27">
        <f>IF($A466="","",IF(OR($L466="",$T466=""),"No Data",IF($L466&lt;$T466-'Settings'!$B$8,"Low",IF($L466&gt;$T466+'Settings'!$B$8,"High","OK"))))</f>
        <v/>
      </c>
      <c r="Y466" s="27">
        <f>IF(COUNTA($A466:$O466)=0,"",IF(OR($A466="",$B466="",$C466="",$D466="",$E466="",$F466="",$I466="",$J466="",$K466=""),"Missing Required Input",IF(COUNTIF($A$5:$A$1004,$A466)&gt;1,"Duplicate Inspection ID",IF(COUNTIF('Tire Inventory'!$A$5:$A$1004,$E466)=0,"Unknown Tire ID",IF(OR($I466&lt;0,$I466&gt;32,$J466&lt;0,$J466&gt;32,$K466&lt;0,$K466&gt;32),"Check Tread Reading",IF(OR($D466&lt;0,$D466&gt;2000000),"Check Odometer",IF(AND($L466&lt;&gt;"",OR($L466&lt;0,$L466&gt;150)),"Check PSI","OK"))))))</f>
        <v/>
      </c>
    </row>
    <row r="467">
      <c r="A467" s="23" t="n"/>
      <c r="B467" s="42" t="n"/>
      <c r="C467" s="23" t="n"/>
      <c r="D467" s="25" t="n"/>
      <c r="E467" s="23" t="n"/>
      <c r="F467" s="23" t="n"/>
      <c r="G467" s="23" t="n"/>
      <c r="H467" s="23" t="n"/>
      <c r="I467" s="43" t="n"/>
      <c r="J467" s="43" t="n"/>
      <c r="K467" s="43" t="n"/>
      <c r="L467" s="43" t="n"/>
      <c r="M467" s="23" t="n"/>
      <c r="N467" s="23" t="n"/>
      <c r="O467" s="23" t="n"/>
      <c r="P467" s="27">
        <f>IF($A467="","",IFERROR(INDEX('Settings'!$F$5:$F$21,MATCH($F467,'Settings'!$E$5:$E$21,0)),"Other"))</f>
        <v/>
      </c>
      <c r="Q467" s="44">
        <f>IF($A467="","",IF(COUNT($I467,$J467,$K467)&lt;3,"",IFERROR(AVERAGE($I467,$J467,$K467),"")))</f>
        <v/>
      </c>
      <c r="R467" s="44">
        <f>IF($A467="","",IF(COUNT($I467,$J467,$K467)&lt;3,"",IFERROR(MIN($I467,$J467,$K467),"")))</f>
        <v/>
      </c>
      <c r="S467" s="44">
        <f>IF($A467="","",IF(COUNT($I467,$J467,$K467)&lt;3,"",IFERROR(MAX($I467,$J467,$K467)-MIN($I467,$J467,$K467),"")))</f>
        <v/>
      </c>
      <c r="T467" s="44">
        <f>IF($A467="","",IFERROR(INDEX('Tire Inventory'!$I$5:$I$1004,MATCH($E467,'Tire Inventory'!$A$5:$A$1004,0)),""))</f>
        <v/>
      </c>
      <c r="U467" s="44">
        <f>IF($A467="","",IF(OR($L467="",$T467=""),"",IFERROR($L467-$T467,"")))</f>
        <v/>
      </c>
      <c r="V467" s="27">
        <f>IF($A467="","",IF($R467="","No Data",IF($R467&lt;='Settings'!$B$6,"Critical",IF($R467&lt;='Settings'!$B$5,"Low","OK"))))</f>
        <v/>
      </c>
      <c r="W467" s="27">
        <f>IF($A467="","",IF($S467="","No Data",IF($S467&gt;='Settings'!$B$7,"Uneven","OK")))</f>
        <v/>
      </c>
      <c r="X467" s="27">
        <f>IF($A467="","",IF(OR($L467="",$T467=""),"No Data",IF($L467&lt;$T467-'Settings'!$B$8,"Low",IF($L467&gt;$T467+'Settings'!$B$8,"High","OK"))))</f>
        <v/>
      </c>
      <c r="Y467" s="27">
        <f>IF(COUNTA($A467:$O467)=0,"",IF(OR($A467="",$B467="",$C467="",$D467="",$E467="",$F467="",$I467="",$J467="",$K467=""),"Missing Required Input",IF(COUNTIF($A$5:$A$1004,$A467)&gt;1,"Duplicate Inspection ID",IF(COUNTIF('Tire Inventory'!$A$5:$A$1004,$E467)=0,"Unknown Tire ID",IF(OR($I467&lt;0,$I467&gt;32,$J467&lt;0,$J467&gt;32,$K467&lt;0,$K467&gt;32),"Check Tread Reading",IF(OR($D467&lt;0,$D467&gt;2000000),"Check Odometer",IF(AND($L467&lt;&gt;"",OR($L467&lt;0,$L467&gt;150)),"Check PSI","OK"))))))</f>
        <v/>
      </c>
    </row>
    <row r="468">
      <c r="A468" s="23" t="n"/>
      <c r="B468" s="42" t="n"/>
      <c r="C468" s="23" t="n"/>
      <c r="D468" s="25" t="n"/>
      <c r="E468" s="23" t="n"/>
      <c r="F468" s="23" t="n"/>
      <c r="G468" s="23" t="n"/>
      <c r="H468" s="23" t="n"/>
      <c r="I468" s="43" t="n"/>
      <c r="J468" s="43" t="n"/>
      <c r="K468" s="43" t="n"/>
      <c r="L468" s="43" t="n"/>
      <c r="M468" s="23" t="n"/>
      <c r="N468" s="23" t="n"/>
      <c r="O468" s="23" t="n"/>
      <c r="P468" s="27">
        <f>IF($A468="","",IFERROR(INDEX('Settings'!$F$5:$F$21,MATCH($F468,'Settings'!$E$5:$E$21,0)),"Other"))</f>
        <v/>
      </c>
      <c r="Q468" s="44">
        <f>IF($A468="","",IF(COUNT($I468,$J468,$K468)&lt;3,"",IFERROR(AVERAGE($I468,$J468,$K468),"")))</f>
        <v/>
      </c>
      <c r="R468" s="44">
        <f>IF($A468="","",IF(COUNT($I468,$J468,$K468)&lt;3,"",IFERROR(MIN($I468,$J468,$K468),"")))</f>
        <v/>
      </c>
      <c r="S468" s="44">
        <f>IF($A468="","",IF(COUNT($I468,$J468,$K468)&lt;3,"",IFERROR(MAX($I468,$J468,$K468)-MIN($I468,$J468,$K468),"")))</f>
        <v/>
      </c>
      <c r="T468" s="44">
        <f>IF($A468="","",IFERROR(INDEX('Tire Inventory'!$I$5:$I$1004,MATCH($E468,'Tire Inventory'!$A$5:$A$1004,0)),""))</f>
        <v/>
      </c>
      <c r="U468" s="44">
        <f>IF($A468="","",IF(OR($L468="",$T468=""),"",IFERROR($L468-$T468,"")))</f>
        <v/>
      </c>
      <c r="V468" s="27">
        <f>IF($A468="","",IF($R468="","No Data",IF($R468&lt;='Settings'!$B$6,"Critical",IF($R468&lt;='Settings'!$B$5,"Low","OK"))))</f>
        <v/>
      </c>
      <c r="W468" s="27">
        <f>IF($A468="","",IF($S468="","No Data",IF($S468&gt;='Settings'!$B$7,"Uneven","OK")))</f>
        <v/>
      </c>
      <c r="X468" s="27">
        <f>IF($A468="","",IF(OR($L468="",$T468=""),"No Data",IF($L468&lt;$T468-'Settings'!$B$8,"Low",IF($L468&gt;$T468+'Settings'!$B$8,"High","OK"))))</f>
        <v/>
      </c>
      <c r="Y468" s="27">
        <f>IF(COUNTA($A468:$O468)=0,"",IF(OR($A468="",$B468="",$C468="",$D468="",$E468="",$F468="",$I468="",$J468="",$K468=""),"Missing Required Input",IF(COUNTIF($A$5:$A$1004,$A468)&gt;1,"Duplicate Inspection ID",IF(COUNTIF('Tire Inventory'!$A$5:$A$1004,$E468)=0,"Unknown Tire ID",IF(OR($I468&lt;0,$I468&gt;32,$J468&lt;0,$J468&gt;32,$K468&lt;0,$K468&gt;32),"Check Tread Reading",IF(OR($D468&lt;0,$D468&gt;2000000),"Check Odometer",IF(AND($L468&lt;&gt;"",OR($L468&lt;0,$L468&gt;150)),"Check PSI","OK"))))))</f>
        <v/>
      </c>
    </row>
    <row r="469">
      <c r="A469" s="23" t="n"/>
      <c r="B469" s="42" t="n"/>
      <c r="C469" s="23" t="n"/>
      <c r="D469" s="25" t="n"/>
      <c r="E469" s="23" t="n"/>
      <c r="F469" s="23" t="n"/>
      <c r="G469" s="23" t="n"/>
      <c r="H469" s="23" t="n"/>
      <c r="I469" s="43" t="n"/>
      <c r="J469" s="43" t="n"/>
      <c r="K469" s="43" t="n"/>
      <c r="L469" s="43" t="n"/>
      <c r="M469" s="23" t="n"/>
      <c r="N469" s="23" t="n"/>
      <c r="O469" s="23" t="n"/>
      <c r="P469" s="27">
        <f>IF($A469="","",IFERROR(INDEX('Settings'!$F$5:$F$21,MATCH($F469,'Settings'!$E$5:$E$21,0)),"Other"))</f>
        <v/>
      </c>
      <c r="Q469" s="44">
        <f>IF($A469="","",IF(COUNT($I469,$J469,$K469)&lt;3,"",IFERROR(AVERAGE($I469,$J469,$K469),"")))</f>
        <v/>
      </c>
      <c r="R469" s="44">
        <f>IF($A469="","",IF(COUNT($I469,$J469,$K469)&lt;3,"",IFERROR(MIN($I469,$J469,$K469),"")))</f>
        <v/>
      </c>
      <c r="S469" s="44">
        <f>IF($A469="","",IF(COUNT($I469,$J469,$K469)&lt;3,"",IFERROR(MAX($I469,$J469,$K469)-MIN($I469,$J469,$K469),"")))</f>
        <v/>
      </c>
      <c r="T469" s="44">
        <f>IF($A469="","",IFERROR(INDEX('Tire Inventory'!$I$5:$I$1004,MATCH($E469,'Tire Inventory'!$A$5:$A$1004,0)),""))</f>
        <v/>
      </c>
      <c r="U469" s="44">
        <f>IF($A469="","",IF(OR($L469="",$T469=""),"",IFERROR($L469-$T469,"")))</f>
        <v/>
      </c>
      <c r="V469" s="27">
        <f>IF($A469="","",IF($R469="","No Data",IF($R469&lt;='Settings'!$B$6,"Critical",IF($R469&lt;='Settings'!$B$5,"Low","OK"))))</f>
        <v/>
      </c>
      <c r="W469" s="27">
        <f>IF($A469="","",IF($S469="","No Data",IF($S469&gt;='Settings'!$B$7,"Uneven","OK")))</f>
        <v/>
      </c>
      <c r="X469" s="27">
        <f>IF($A469="","",IF(OR($L469="",$T469=""),"No Data",IF($L469&lt;$T469-'Settings'!$B$8,"Low",IF($L469&gt;$T469+'Settings'!$B$8,"High","OK"))))</f>
        <v/>
      </c>
      <c r="Y469" s="27">
        <f>IF(COUNTA($A469:$O469)=0,"",IF(OR($A469="",$B469="",$C469="",$D469="",$E469="",$F469="",$I469="",$J469="",$K469=""),"Missing Required Input",IF(COUNTIF($A$5:$A$1004,$A469)&gt;1,"Duplicate Inspection ID",IF(COUNTIF('Tire Inventory'!$A$5:$A$1004,$E469)=0,"Unknown Tire ID",IF(OR($I469&lt;0,$I469&gt;32,$J469&lt;0,$J469&gt;32,$K469&lt;0,$K469&gt;32),"Check Tread Reading",IF(OR($D469&lt;0,$D469&gt;2000000),"Check Odometer",IF(AND($L469&lt;&gt;"",OR($L469&lt;0,$L469&gt;150)),"Check PSI","OK"))))))</f>
        <v/>
      </c>
    </row>
    <row r="470">
      <c r="A470" s="23" t="n"/>
      <c r="B470" s="42" t="n"/>
      <c r="C470" s="23" t="n"/>
      <c r="D470" s="25" t="n"/>
      <c r="E470" s="23" t="n"/>
      <c r="F470" s="23" t="n"/>
      <c r="G470" s="23" t="n"/>
      <c r="H470" s="23" t="n"/>
      <c r="I470" s="43" t="n"/>
      <c r="J470" s="43" t="n"/>
      <c r="K470" s="43" t="n"/>
      <c r="L470" s="43" t="n"/>
      <c r="M470" s="23" t="n"/>
      <c r="N470" s="23" t="n"/>
      <c r="O470" s="23" t="n"/>
      <c r="P470" s="27">
        <f>IF($A470="","",IFERROR(INDEX('Settings'!$F$5:$F$21,MATCH($F470,'Settings'!$E$5:$E$21,0)),"Other"))</f>
        <v/>
      </c>
      <c r="Q470" s="44">
        <f>IF($A470="","",IF(COUNT($I470,$J470,$K470)&lt;3,"",IFERROR(AVERAGE($I470,$J470,$K470),"")))</f>
        <v/>
      </c>
      <c r="R470" s="44">
        <f>IF($A470="","",IF(COUNT($I470,$J470,$K470)&lt;3,"",IFERROR(MIN($I470,$J470,$K470),"")))</f>
        <v/>
      </c>
      <c r="S470" s="44">
        <f>IF($A470="","",IF(COUNT($I470,$J470,$K470)&lt;3,"",IFERROR(MAX($I470,$J470,$K470)-MIN($I470,$J470,$K470),"")))</f>
        <v/>
      </c>
      <c r="T470" s="44">
        <f>IF($A470="","",IFERROR(INDEX('Tire Inventory'!$I$5:$I$1004,MATCH($E470,'Tire Inventory'!$A$5:$A$1004,0)),""))</f>
        <v/>
      </c>
      <c r="U470" s="44">
        <f>IF($A470="","",IF(OR($L470="",$T470=""),"",IFERROR($L470-$T470,"")))</f>
        <v/>
      </c>
      <c r="V470" s="27">
        <f>IF($A470="","",IF($R470="","No Data",IF($R470&lt;='Settings'!$B$6,"Critical",IF($R470&lt;='Settings'!$B$5,"Low","OK"))))</f>
        <v/>
      </c>
      <c r="W470" s="27">
        <f>IF($A470="","",IF($S470="","No Data",IF($S470&gt;='Settings'!$B$7,"Uneven","OK")))</f>
        <v/>
      </c>
      <c r="X470" s="27">
        <f>IF($A470="","",IF(OR($L470="",$T470=""),"No Data",IF($L470&lt;$T470-'Settings'!$B$8,"Low",IF($L470&gt;$T470+'Settings'!$B$8,"High","OK"))))</f>
        <v/>
      </c>
      <c r="Y470" s="27">
        <f>IF(COUNTA($A470:$O470)=0,"",IF(OR($A470="",$B470="",$C470="",$D470="",$E470="",$F470="",$I470="",$J470="",$K470=""),"Missing Required Input",IF(COUNTIF($A$5:$A$1004,$A470)&gt;1,"Duplicate Inspection ID",IF(COUNTIF('Tire Inventory'!$A$5:$A$1004,$E470)=0,"Unknown Tire ID",IF(OR($I470&lt;0,$I470&gt;32,$J470&lt;0,$J470&gt;32,$K470&lt;0,$K470&gt;32),"Check Tread Reading",IF(OR($D470&lt;0,$D470&gt;2000000),"Check Odometer",IF(AND($L470&lt;&gt;"",OR($L470&lt;0,$L470&gt;150)),"Check PSI","OK"))))))</f>
        <v/>
      </c>
    </row>
    <row r="471">
      <c r="A471" s="23" t="n"/>
      <c r="B471" s="42" t="n"/>
      <c r="C471" s="23" t="n"/>
      <c r="D471" s="25" t="n"/>
      <c r="E471" s="23" t="n"/>
      <c r="F471" s="23" t="n"/>
      <c r="G471" s="23" t="n"/>
      <c r="H471" s="23" t="n"/>
      <c r="I471" s="43" t="n"/>
      <c r="J471" s="43" t="n"/>
      <c r="K471" s="43" t="n"/>
      <c r="L471" s="43" t="n"/>
      <c r="M471" s="23" t="n"/>
      <c r="N471" s="23" t="n"/>
      <c r="O471" s="23" t="n"/>
      <c r="P471" s="27">
        <f>IF($A471="","",IFERROR(INDEX('Settings'!$F$5:$F$21,MATCH($F471,'Settings'!$E$5:$E$21,0)),"Other"))</f>
        <v/>
      </c>
      <c r="Q471" s="44">
        <f>IF($A471="","",IF(COUNT($I471,$J471,$K471)&lt;3,"",IFERROR(AVERAGE($I471,$J471,$K471),"")))</f>
        <v/>
      </c>
      <c r="R471" s="44">
        <f>IF($A471="","",IF(COUNT($I471,$J471,$K471)&lt;3,"",IFERROR(MIN($I471,$J471,$K471),"")))</f>
        <v/>
      </c>
      <c r="S471" s="44">
        <f>IF($A471="","",IF(COUNT($I471,$J471,$K471)&lt;3,"",IFERROR(MAX($I471,$J471,$K471)-MIN($I471,$J471,$K471),"")))</f>
        <v/>
      </c>
      <c r="T471" s="44">
        <f>IF($A471="","",IFERROR(INDEX('Tire Inventory'!$I$5:$I$1004,MATCH($E471,'Tire Inventory'!$A$5:$A$1004,0)),""))</f>
        <v/>
      </c>
      <c r="U471" s="44">
        <f>IF($A471="","",IF(OR($L471="",$T471=""),"",IFERROR($L471-$T471,"")))</f>
        <v/>
      </c>
      <c r="V471" s="27">
        <f>IF($A471="","",IF($R471="","No Data",IF($R471&lt;='Settings'!$B$6,"Critical",IF($R471&lt;='Settings'!$B$5,"Low","OK"))))</f>
        <v/>
      </c>
      <c r="W471" s="27">
        <f>IF($A471="","",IF($S471="","No Data",IF($S471&gt;='Settings'!$B$7,"Uneven","OK")))</f>
        <v/>
      </c>
      <c r="X471" s="27">
        <f>IF($A471="","",IF(OR($L471="",$T471=""),"No Data",IF($L471&lt;$T471-'Settings'!$B$8,"Low",IF($L471&gt;$T471+'Settings'!$B$8,"High","OK"))))</f>
        <v/>
      </c>
      <c r="Y471" s="27">
        <f>IF(COUNTA($A471:$O471)=0,"",IF(OR($A471="",$B471="",$C471="",$D471="",$E471="",$F471="",$I471="",$J471="",$K471=""),"Missing Required Input",IF(COUNTIF($A$5:$A$1004,$A471)&gt;1,"Duplicate Inspection ID",IF(COUNTIF('Tire Inventory'!$A$5:$A$1004,$E471)=0,"Unknown Tire ID",IF(OR($I471&lt;0,$I471&gt;32,$J471&lt;0,$J471&gt;32,$K471&lt;0,$K471&gt;32),"Check Tread Reading",IF(OR($D471&lt;0,$D471&gt;2000000),"Check Odometer",IF(AND($L471&lt;&gt;"",OR($L471&lt;0,$L471&gt;150)),"Check PSI","OK"))))))</f>
        <v/>
      </c>
    </row>
    <row r="472">
      <c r="A472" s="23" t="n"/>
      <c r="B472" s="42" t="n"/>
      <c r="C472" s="23" t="n"/>
      <c r="D472" s="25" t="n"/>
      <c r="E472" s="23" t="n"/>
      <c r="F472" s="23" t="n"/>
      <c r="G472" s="23" t="n"/>
      <c r="H472" s="23" t="n"/>
      <c r="I472" s="43" t="n"/>
      <c r="J472" s="43" t="n"/>
      <c r="K472" s="43" t="n"/>
      <c r="L472" s="43" t="n"/>
      <c r="M472" s="23" t="n"/>
      <c r="N472" s="23" t="n"/>
      <c r="O472" s="23" t="n"/>
      <c r="P472" s="27">
        <f>IF($A472="","",IFERROR(INDEX('Settings'!$F$5:$F$21,MATCH($F472,'Settings'!$E$5:$E$21,0)),"Other"))</f>
        <v/>
      </c>
      <c r="Q472" s="44">
        <f>IF($A472="","",IF(COUNT($I472,$J472,$K472)&lt;3,"",IFERROR(AVERAGE($I472,$J472,$K472),"")))</f>
        <v/>
      </c>
      <c r="R472" s="44">
        <f>IF($A472="","",IF(COUNT($I472,$J472,$K472)&lt;3,"",IFERROR(MIN($I472,$J472,$K472),"")))</f>
        <v/>
      </c>
      <c r="S472" s="44">
        <f>IF($A472="","",IF(COUNT($I472,$J472,$K472)&lt;3,"",IFERROR(MAX($I472,$J472,$K472)-MIN($I472,$J472,$K472),"")))</f>
        <v/>
      </c>
      <c r="T472" s="44">
        <f>IF($A472="","",IFERROR(INDEX('Tire Inventory'!$I$5:$I$1004,MATCH($E472,'Tire Inventory'!$A$5:$A$1004,0)),""))</f>
        <v/>
      </c>
      <c r="U472" s="44">
        <f>IF($A472="","",IF(OR($L472="",$T472=""),"",IFERROR($L472-$T472,"")))</f>
        <v/>
      </c>
      <c r="V472" s="27">
        <f>IF($A472="","",IF($R472="","No Data",IF($R472&lt;='Settings'!$B$6,"Critical",IF($R472&lt;='Settings'!$B$5,"Low","OK"))))</f>
        <v/>
      </c>
      <c r="W472" s="27">
        <f>IF($A472="","",IF($S472="","No Data",IF($S472&gt;='Settings'!$B$7,"Uneven","OK")))</f>
        <v/>
      </c>
      <c r="X472" s="27">
        <f>IF($A472="","",IF(OR($L472="",$T472=""),"No Data",IF($L472&lt;$T472-'Settings'!$B$8,"Low",IF($L472&gt;$T472+'Settings'!$B$8,"High","OK"))))</f>
        <v/>
      </c>
      <c r="Y472" s="27">
        <f>IF(COUNTA($A472:$O472)=0,"",IF(OR($A472="",$B472="",$C472="",$D472="",$E472="",$F472="",$I472="",$J472="",$K472=""),"Missing Required Input",IF(COUNTIF($A$5:$A$1004,$A472)&gt;1,"Duplicate Inspection ID",IF(COUNTIF('Tire Inventory'!$A$5:$A$1004,$E472)=0,"Unknown Tire ID",IF(OR($I472&lt;0,$I472&gt;32,$J472&lt;0,$J472&gt;32,$K472&lt;0,$K472&gt;32),"Check Tread Reading",IF(OR($D472&lt;0,$D472&gt;2000000),"Check Odometer",IF(AND($L472&lt;&gt;"",OR($L472&lt;0,$L472&gt;150)),"Check PSI","OK"))))))</f>
        <v/>
      </c>
    </row>
    <row r="473">
      <c r="A473" s="23" t="n"/>
      <c r="B473" s="42" t="n"/>
      <c r="C473" s="23" t="n"/>
      <c r="D473" s="25" t="n"/>
      <c r="E473" s="23" t="n"/>
      <c r="F473" s="23" t="n"/>
      <c r="G473" s="23" t="n"/>
      <c r="H473" s="23" t="n"/>
      <c r="I473" s="43" t="n"/>
      <c r="J473" s="43" t="n"/>
      <c r="K473" s="43" t="n"/>
      <c r="L473" s="43" t="n"/>
      <c r="M473" s="23" t="n"/>
      <c r="N473" s="23" t="n"/>
      <c r="O473" s="23" t="n"/>
      <c r="P473" s="27">
        <f>IF($A473="","",IFERROR(INDEX('Settings'!$F$5:$F$21,MATCH($F473,'Settings'!$E$5:$E$21,0)),"Other"))</f>
        <v/>
      </c>
      <c r="Q473" s="44">
        <f>IF($A473="","",IF(COUNT($I473,$J473,$K473)&lt;3,"",IFERROR(AVERAGE($I473,$J473,$K473),"")))</f>
        <v/>
      </c>
      <c r="R473" s="44">
        <f>IF($A473="","",IF(COUNT($I473,$J473,$K473)&lt;3,"",IFERROR(MIN($I473,$J473,$K473),"")))</f>
        <v/>
      </c>
      <c r="S473" s="44">
        <f>IF($A473="","",IF(COUNT($I473,$J473,$K473)&lt;3,"",IFERROR(MAX($I473,$J473,$K473)-MIN($I473,$J473,$K473),"")))</f>
        <v/>
      </c>
      <c r="T473" s="44">
        <f>IF($A473="","",IFERROR(INDEX('Tire Inventory'!$I$5:$I$1004,MATCH($E473,'Tire Inventory'!$A$5:$A$1004,0)),""))</f>
        <v/>
      </c>
      <c r="U473" s="44">
        <f>IF($A473="","",IF(OR($L473="",$T473=""),"",IFERROR($L473-$T473,"")))</f>
        <v/>
      </c>
      <c r="V473" s="27">
        <f>IF($A473="","",IF($R473="","No Data",IF($R473&lt;='Settings'!$B$6,"Critical",IF($R473&lt;='Settings'!$B$5,"Low","OK"))))</f>
        <v/>
      </c>
      <c r="W473" s="27">
        <f>IF($A473="","",IF($S473="","No Data",IF($S473&gt;='Settings'!$B$7,"Uneven","OK")))</f>
        <v/>
      </c>
      <c r="X473" s="27">
        <f>IF($A473="","",IF(OR($L473="",$T473=""),"No Data",IF($L473&lt;$T473-'Settings'!$B$8,"Low",IF($L473&gt;$T473+'Settings'!$B$8,"High","OK"))))</f>
        <v/>
      </c>
      <c r="Y473" s="27">
        <f>IF(COUNTA($A473:$O473)=0,"",IF(OR($A473="",$B473="",$C473="",$D473="",$E473="",$F473="",$I473="",$J473="",$K473=""),"Missing Required Input",IF(COUNTIF($A$5:$A$1004,$A473)&gt;1,"Duplicate Inspection ID",IF(COUNTIF('Tire Inventory'!$A$5:$A$1004,$E473)=0,"Unknown Tire ID",IF(OR($I473&lt;0,$I473&gt;32,$J473&lt;0,$J473&gt;32,$K473&lt;0,$K473&gt;32),"Check Tread Reading",IF(OR($D473&lt;0,$D473&gt;2000000),"Check Odometer",IF(AND($L473&lt;&gt;"",OR($L473&lt;0,$L473&gt;150)),"Check PSI","OK"))))))</f>
        <v/>
      </c>
    </row>
    <row r="474">
      <c r="A474" s="23" t="n"/>
      <c r="B474" s="42" t="n"/>
      <c r="C474" s="23" t="n"/>
      <c r="D474" s="25" t="n"/>
      <c r="E474" s="23" t="n"/>
      <c r="F474" s="23" t="n"/>
      <c r="G474" s="23" t="n"/>
      <c r="H474" s="23" t="n"/>
      <c r="I474" s="43" t="n"/>
      <c r="J474" s="43" t="n"/>
      <c r="K474" s="43" t="n"/>
      <c r="L474" s="43" t="n"/>
      <c r="M474" s="23" t="n"/>
      <c r="N474" s="23" t="n"/>
      <c r="O474" s="23" t="n"/>
      <c r="P474" s="27">
        <f>IF($A474="","",IFERROR(INDEX('Settings'!$F$5:$F$21,MATCH($F474,'Settings'!$E$5:$E$21,0)),"Other"))</f>
        <v/>
      </c>
      <c r="Q474" s="44">
        <f>IF($A474="","",IF(COUNT($I474,$J474,$K474)&lt;3,"",IFERROR(AVERAGE($I474,$J474,$K474),"")))</f>
        <v/>
      </c>
      <c r="R474" s="44">
        <f>IF($A474="","",IF(COUNT($I474,$J474,$K474)&lt;3,"",IFERROR(MIN($I474,$J474,$K474),"")))</f>
        <v/>
      </c>
      <c r="S474" s="44">
        <f>IF($A474="","",IF(COUNT($I474,$J474,$K474)&lt;3,"",IFERROR(MAX($I474,$J474,$K474)-MIN($I474,$J474,$K474),"")))</f>
        <v/>
      </c>
      <c r="T474" s="44">
        <f>IF($A474="","",IFERROR(INDEX('Tire Inventory'!$I$5:$I$1004,MATCH($E474,'Tire Inventory'!$A$5:$A$1004,0)),""))</f>
        <v/>
      </c>
      <c r="U474" s="44">
        <f>IF($A474="","",IF(OR($L474="",$T474=""),"",IFERROR($L474-$T474,"")))</f>
        <v/>
      </c>
      <c r="V474" s="27">
        <f>IF($A474="","",IF($R474="","No Data",IF($R474&lt;='Settings'!$B$6,"Critical",IF($R474&lt;='Settings'!$B$5,"Low","OK"))))</f>
        <v/>
      </c>
      <c r="W474" s="27">
        <f>IF($A474="","",IF($S474="","No Data",IF($S474&gt;='Settings'!$B$7,"Uneven","OK")))</f>
        <v/>
      </c>
      <c r="X474" s="27">
        <f>IF($A474="","",IF(OR($L474="",$T474=""),"No Data",IF($L474&lt;$T474-'Settings'!$B$8,"Low",IF($L474&gt;$T474+'Settings'!$B$8,"High","OK"))))</f>
        <v/>
      </c>
      <c r="Y474" s="27">
        <f>IF(COUNTA($A474:$O474)=0,"",IF(OR($A474="",$B474="",$C474="",$D474="",$E474="",$F474="",$I474="",$J474="",$K474=""),"Missing Required Input",IF(COUNTIF($A$5:$A$1004,$A474)&gt;1,"Duplicate Inspection ID",IF(COUNTIF('Tire Inventory'!$A$5:$A$1004,$E474)=0,"Unknown Tire ID",IF(OR($I474&lt;0,$I474&gt;32,$J474&lt;0,$J474&gt;32,$K474&lt;0,$K474&gt;32),"Check Tread Reading",IF(OR($D474&lt;0,$D474&gt;2000000),"Check Odometer",IF(AND($L474&lt;&gt;"",OR($L474&lt;0,$L474&gt;150)),"Check PSI","OK"))))))</f>
        <v/>
      </c>
    </row>
    <row r="475">
      <c r="A475" s="23" t="n"/>
      <c r="B475" s="42" t="n"/>
      <c r="C475" s="23" t="n"/>
      <c r="D475" s="25" t="n"/>
      <c r="E475" s="23" t="n"/>
      <c r="F475" s="23" t="n"/>
      <c r="G475" s="23" t="n"/>
      <c r="H475" s="23" t="n"/>
      <c r="I475" s="43" t="n"/>
      <c r="J475" s="43" t="n"/>
      <c r="K475" s="43" t="n"/>
      <c r="L475" s="43" t="n"/>
      <c r="M475" s="23" t="n"/>
      <c r="N475" s="23" t="n"/>
      <c r="O475" s="23" t="n"/>
      <c r="P475" s="27">
        <f>IF($A475="","",IFERROR(INDEX('Settings'!$F$5:$F$21,MATCH($F475,'Settings'!$E$5:$E$21,0)),"Other"))</f>
        <v/>
      </c>
      <c r="Q475" s="44">
        <f>IF($A475="","",IF(COUNT($I475,$J475,$K475)&lt;3,"",IFERROR(AVERAGE($I475,$J475,$K475),"")))</f>
        <v/>
      </c>
      <c r="R475" s="44">
        <f>IF($A475="","",IF(COUNT($I475,$J475,$K475)&lt;3,"",IFERROR(MIN($I475,$J475,$K475),"")))</f>
        <v/>
      </c>
      <c r="S475" s="44">
        <f>IF($A475="","",IF(COUNT($I475,$J475,$K475)&lt;3,"",IFERROR(MAX($I475,$J475,$K475)-MIN($I475,$J475,$K475),"")))</f>
        <v/>
      </c>
      <c r="T475" s="44">
        <f>IF($A475="","",IFERROR(INDEX('Tire Inventory'!$I$5:$I$1004,MATCH($E475,'Tire Inventory'!$A$5:$A$1004,0)),""))</f>
        <v/>
      </c>
      <c r="U475" s="44">
        <f>IF($A475="","",IF(OR($L475="",$T475=""),"",IFERROR($L475-$T475,"")))</f>
        <v/>
      </c>
      <c r="V475" s="27">
        <f>IF($A475="","",IF($R475="","No Data",IF($R475&lt;='Settings'!$B$6,"Critical",IF($R475&lt;='Settings'!$B$5,"Low","OK"))))</f>
        <v/>
      </c>
      <c r="W475" s="27">
        <f>IF($A475="","",IF($S475="","No Data",IF($S475&gt;='Settings'!$B$7,"Uneven","OK")))</f>
        <v/>
      </c>
      <c r="X475" s="27">
        <f>IF($A475="","",IF(OR($L475="",$T475=""),"No Data",IF($L475&lt;$T475-'Settings'!$B$8,"Low",IF($L475&gt;$T475+'Settings'!$B$8,"High","OK"))))</f>
        <v/>
      </c>
      <c r="Y475" s="27">
        <f>IF(COUNTA($A475:$O475)=0,"",IF(OR($A475="",$B475="",$C475="",$D475="",$E475="",$F475="",$I475="",$J475="",$K475=""),"Missing Required Input",IF(COUNTIF($A$5:$A$1004,$A475)&gt;1,"Duplicate Inspection ID",IF(COUNTIF('Tire Inventory'!$A$5:$A$1004,$E475)=0,"Unknown Tire ID",IF(OR($I475&lt;0,$I475&gt;32,$J475&lt;0,$J475&gt;32,$K475&lt;0,$K475&gt;32),"Check Tread Reading",IF(OR($D475&lt;0,$D475&gt;2000000),"Check Odometer",IF(AND($L475&lt;&gt;"",OR($L475&lt;0,$L475&gt;150)),"Check PSI","OK"))))))</f>
        <v/>
      </c>
    </row>
    <row r="476">
      <c r="A476" s="23" t="n"/>
      <c r="B476" s="42" t="n"/>
      <c r="C476" s="23" t="n"/>
      <c r="D476" s="25" t="n"/>
      <c r="E476" s="23" t="n"/>
      <c r="F476" s="23" t="n"/>
      <c r="G476" s="23" t="n"/>
      <c r="H476" s="23" t="n"/>
      <c r="I476" s="43" t="n"/>
      <c r="J476" s="43" t="n"/>
      <c r="K476" s="43" t="n"/>
      <c r="L476" s="43" t="n"/>
      <c r="M476" s="23" t="n"/>
      <c r="N476" s="23" t="n"/>
      <c r="O476" s="23" t="n"/>
      <c r="P476" s="27">
        <f>IF($A476="","",IFERROR(INDEX('Settings'!$F$5:$F$21,MATCH($F476,'Settings'!$E$5:$E$21,0)),"Other"))</f>
        <v/>
      </c>
      <c r="Q476" s="44">
        <f>IF($A476="","",IF(COUNT($I476,$J476,$K476)&lt;3,"",IFERROR(AVERAGE($I476,$J476,$K476),"")))</f>
        <v/>
      </c>
      <c r="R476" s="44">
        <f>IF($A476="","",IF(COUNT($I476,$J476,$K476)&lt;3,"",IFERROR(MIN($I476,$J476,$K476),"")))</f>
        <v/>
      </c>
      <c r="S476" s="44">
        <f>IF($A476="","",IF(COUNT($I476,$J476,$K476)&lt;3,"",IFERROR(MAX($I476,$J476,$K476)-MIN($I476,$J476,$K476),"")))</f>
        <v/>
      </c>
      <c r="T476" s="44">
        <f>IF($A476="","",IFERROR(INDEX('Tire Inventory'!$I$5:$I$1004,MATCH($E476,'Tire Inventory'!$A$5:$A$1004,0)),""))</f>
        <v/>
      </c>
      <c r="U476" s="44">
        <f>IF($A476="","",IF(OR($L476="",$T476=""),"",IFERROR($L476-$T476,"")))</f>
        <v/>
      </c>
      <c r="V476" s="27">
        <f>IF($A476="","",IF($R476="","No Data",IF($R476&lt;='Settings'!$B$6,"Critical",IF($R476&lt;='Settings'!$B$5,"Low","OK"))))</f>
        <v/>
      </c>
      <c r="W476" s="27">
        <f>IF($A476="","",IF($S476="","No Data",IF($S476&gt;='Settings'!$B$7,"Uneven","OK")))</f>
        <v/>
      </c>
      <c r="X476" s="27">
        <f>IF($A476="","",IF(OR($L476="",$T476=""),"No Data",IF($L476&lt;$T476-'Settings'!$B$8,"Low",IF($L476&gt;$T476+'Settings'!$B$8,"High","OK"))))</f>
        <v/>
      </c>
      <c r="Y476" s="27">
        <f>IF(COUNTA($A476:$O476)=0,"",IF(OR($A476="",$B476="",$C476="",$D476="",$E476="",$F476="",$I476="",$J476="",$K476=""),"Missing Required Input",IF(COUNTIF($A$5:$A$1004,$A476)&gt;1,"Duplicate Inspection ID",IF(COUNTIF('Tire Inventory'!$A$5:$A$1004,$E476)=0,"Unknown Tire ID",IF(OR($I476&lt;0,$I476&gt;32,$J476&lt;0,$J476&gt;32,$K476&lt;0,$K476&gt;32),"Check Tread Reading",IF(OR($D476&lt;0,$D476&gt;2000000),"Check Odometer",IF(AND($L476&lt;&gt;"",OR($L476&lt;0,$L476&gt;150)),"Check PSI","OK"))))))</f>
        <v/>
      </c>
    </row>
    <row r="477">
      <c r="A477" s="23" t="n"/>
      <c r="B477" s="42" t="n"/>
      <c r="C477" s="23" t="n"/>
      <c r="D477" s="25" t="n"/>
      <c r="E477" s="23" t="n"/>
      <c r="F477" s="23" t="n"/>
      <c r="G477" s="23" t="n"/>
      <c r="H477" s="23" t="n"/>
      <c r="I477" s="43" t="n"/>
      <c r="J477" s="43" t="n"/>
      <c r="K477" s="43" t="n"/>
      <c r="L477" s="43" t="n"/>
      <c r="M477" s="23" t="n"/>
      <c r="N477" s="23" t="n"/>
      <c r="O477" s="23" t="n"/>
      <c r="P477" s="27">
        <f>IF($A477="","",IFERROR(INDEX('Settings'!$F$5:$F$21,MATCH($F477,'Settings'!$E$5:$E$21,0)),"Other"))</f>
        <v/>
      </c>
      <c r="Q477" s="44">
        <f>IF($A477="","",IF(COUNT($I477,$J477,$K477)&lt;3,"",IFERROR(AVERAGE($I477,$J477,$K477),"")))</f>
        <v/>
      </c>
      <c r="R477" s="44">
        <f>IF($A477="","",IF(COUNT($I477,$J477,$K477)&lt;3,"",IFERROR(MIN($I477,$J477,$K477),"")))</f>
        <v/>
      </c>
      <c r="S477" s="44">
        <f>IF($A477="","",IF(COUNT($I477,$J477,$K477)&lt;3,"",IFERROR(MAX($I477,$J477,$K477)-MIN($I477,$J477,$K477),"")))</f>
        <v/>
      </c>
      <c r="T477" s="44">
        <f>IF($A477="","",IFERROR(INDEX('Tire Inventory'!$I$5:$I$1004,MATCH($E477,'Tire Inventory'!$A$5:$A$1004,0)),""))</f>
        <v/>
      </c>
      <c r="U477" s="44">
        <f>IF($A477="","",IF(OR($L477="",$T477=""),"",IFERROR($L477-$T477,"")))</f>
        <v/>
      </c>
      <c r="V477" s="27">
        <f>IF($A477="","",IF($R477="","No Data",IF($R477&lt;='Settings'!$B$6,"Critical",IF($R477&lt;='Settings'!$B$5,"Low","OK"))))</f>
        <v/>
      </c>
      <c r="W477" s="27">
        <f>IF($A477="","",IF($S477="","No Data",IF($S477&gt;='Settings'!$B$7,"Uneven","OK")))</f>
        <v/>
      </c>
      <c r="X477" s="27">
        <f>IF($A477="","",IF(OR($L477="",$T477=""),"No Data",IF($L477&lt;$T477-'Settings'!$B$8,"Low",IF($L477&gt;$T477+'Settings'!$B$8,"High","OK"))))</f>
        <v/>
      </c>
      <c r="Y477" s="27">
        <f>IF(COUNTA($A477:$O477)=0,"",IF(OR($A477="",$B477="",$C477="",$D477="",$E477="",$F477="",$I477="",$J477="",$K477=""),"Missing Required Input",IF(COUNTIF($A$5:$A$1004,$A477)&gt;1,"Duplicate Inspection ID",IF(COUNTIF('Tire Inventory'!$A$5:$A$1004,$E477)=0,"Unknown Tire ID",IF(OR($I477&lt;0,$I477&gt;32,$J477&lt;0,$J477&gt;32,$K477&lt;0,$K477&gt;32),"Check Tread Reading",IF(OR($D477&lt;0,$D477&gt;2000000),"Check Odometer",IF(AND($L477&lt;&gt;"",OR($L477&lt;0,$L477&gt;150)),"Check PSI","OK"))))))</f>
        <v/>
      </c>
    </row>
    <row r="478">
      <c r="A478" s="23" t="n"/>
      <c r="B478" s="42" t="n"/>
      <c r="C478" s="23" t="n"/>
      <c r="D478" s="25" t="n"/>
      <c r="E478" s="23" t="n"/>
      <c r="F478" s="23" t="n"/>
      <c r="G478" s="23" t="n"/>
      <c r="H478" s="23" t="n"/>
      <c r="I478" s="43" t="n"/>
      <c r="J478" s="43" t="n"/>
      <c r="K478" s="43" t="n"/>
      <c r="L478" s="43" t="n"/>
      <c r="M478" s="23" t="n"/>
      <c r="N478" s="23" t="n"/>
      <c r="O478" s="23" t="n"/>
      <c r="P478" s="27">
        <f>IF($A478="","",IFERROR(INDEX('Settings'!$F$5:$F$21,MATCH($F478,'Settings'!$E$5:$E$21,0)),"Other"))</f>
        <v/>
      </c>
      <c r="Q478" s="44">
        <f>IF($A478="","",IF(COUNT($I478,$J478,$K478)&lt;3,"",IFERROR(AVERAGE($I478,$J478,$K478),"")))</f>
        <v/>
      </c>
      <c r="R478" s="44">
        <f>IF($A478="","",IF(COUNT($I478,$J478,$K478)&lt;3,"",IFERROR(MIN($I478,$J478,$K478),"")))</f>
        <v/>
      </c>
      <c r="S478" s="44">
        <f>IF($A478="","",IF(COUNT($I478,$J478,$K478)&lt;3,"",IFERROR(MAX($I478,$J478,$K478)-MIN($I478,$J478,$K478),"")))</f>
        <v/>
      </c>
      <c r="T478" s="44">
        <f>IF($A478="","",IFERROR(INDEX('Tire Inventory'!$I$5:$I$1004,MATCH($E478,'Tire Inventory'!$A$5:$A$1004,0)),""))</f>
        <v/>
      </c>
      <c r="U478" s="44">
        <f>IF($A478="","",IF(OR($L478="",$T478=""),"",IFERROR($L478-$T478,"")))</f>
        <v/>
      </c>
      <c r="V478" s="27">
        <f>IF($A478="","",IF($R478="","No Data",IF($R478&lt;='Settings'!$B$6,"Critical",IF($R478&lt;='Settings'!$B$5,"Low","OK"))))</f>
        <v/>
      </c>
      <c r="W478" s="27">
        <f>IF($A478="","",IF($S478="","No Data",IF($S478&gt;='Settings'!$B$7,"Uneven","OK")))</f>
        <v/>
      </c>
      <c r="X478" s="27">
        <f>IF($A478="","",IF(OR($L478="",$T478=""),"No Data",IF($L478&lt;$T478-'Settings'!$B$8,"Low",IF($L478&gt;$T478+'Settings'!$B$8,"High","OK"))))</f>
        <v/>
      </c>
      <c r="Y478" s="27">
        <f>IF(COUNTA($A478:$O478)=0,"",IF(OR($A478="",$B478="",$C478="",$D478="",$E478="",$F478="",$I478="",$J478="",$K478=""),"Missing Required Input",IF(COUNTIF($A$5:$A$1004,$A478)&gt;1,"Duplicate Inspection ID",IF(COUNTIF('Tire Inventory'!$A$5:$A$1004,$E478)=0,"Unknown Tire ID",IF(OR($I478&lt;0,$I478&gt;32,$J478&lt;0,$J478&gt;32,$K478&lt;0,$K478&gt;32),"Check Tread Reading",IF(OR($D478&lt;0,$D478&gt;2000000),"Check Odometer",IF(AND($L478&lt;&gt;"",OR($L478&lt;0,$L478&gt;150)),"Check PSI","OK"))))))</f>
        <v/>
      </c>
    </row>
    <row r="479">
      <c r="A479" s="23" t="n"/>
      <c r="B479" s="42" t="n"/>
      <c r="C479" s="23" t="n"/>
      <c r="D479" s="25" t="n"/>
      <c r="E479" s="23" t="n"/>
      <c r="F479" s="23" t="n"/>
      <c r="G479" s="23" t="n"/>
      <c r="H479" s="23" t="n"/>
      <c r="I479" s="43" t="n"/>
      <c r="J479" s="43" t="n"/>
      <c r="K479" s="43" t="n"/>
      <c r="L479" s="43" t="n"/>
      <c r="M479" s="23" t="n"/>
      <c r="N479" s="23" t="n"/>
      <c r="O479" s="23" t="n"/>
      <c r="P479" s="27">
        <f>IF($A479="","",IFERROR(INDEX('Settings'!$F$5:$F$21,MATCH($F479,'Settings'!$E$5:$E$21,0)),"Other"))</f>
        <v/>
      </c>
      <c r="Q479" s="44">
        <f>IF($A479="","",IF(COUNT($I479,$J479,$K479)&lt;3,"",IFERROR(AVERAGE($I479,$J479,$K479),"")))</f>
        <v/>
      </c>
      <c r="R479" s="44">
        <f>IF($A479="","",IF(COUNT($I479,$J479,$K479)&lt;3,"",IFERROR(MIN($I479,$J479,$K479),"")))</f>
        <v/>
      </c>
      <c r="S479" s="44">
        <f>IF($A479="","",IF(COUNT($I479,$J479,$K479)&lt;3,"",IFERROR(MAX($I479,$J479,$K479)-MIN($I479,$J479,$K479),"")))</f>
        <v/>
      </c>
      <c r="T479" s="44">
        <f>IF($A479="","",IFERROR(INDEX('Tire Inventory'!$I$5:$I$1004,MATCH($E479,'Tire Inventory'!$A$5:$A$1004,0)),""))</f>
        <v/>
      </c>
      <c r="U479" s="44">
        <f>IF($A479="","",IF(OR($L479="",$T479=""),"",IFERROR($L479-$T479,"")))</f>
        <v/>
      </c>
      <c r="V479" s="27">
        <f>IF($A479="","",IF($R479="","No Data",IF($R479&lt;='Settings'!$B$6,"Critical",IF($R479&lt;='Settings'!$B$5,"Low","OK"))))</f>
        <v/>
      </c>
      <c r="W479" s="27">
        <f>IF($A479="","",IF($S479="","No Data",IF($S479&gt;='Settings'!$B$7,"Uneven","OK")))</f>
        <v/>
      </c>
      <c r="X479" s="27">
        <f>IF($A479="","",IF(OR($L479="",$T479=""),"No Data",IF($L479&lt;$T479-'Settings'!$B$8,"Low",IF($L479&gt;$T479+'Settings'!$B$8,"High","OK"))))</f>
        <v/>
      </c>
      <c r="Y479" s="27">
        <f>IF(COUNTA($A479:$O479)=0,"",IF(OR($A479="",$B479="",$C479="",$D479="",$E479="",$F479="",$I479="",$J479="",$K479=""),"Missing Required Input",IF(COUNTIF($A$5:$A$1004,$A479)&gt;1,"Duplicate Inspection ID",IF(COUNTIF('Tire Inventory'!$A$5:$A$1004,$E479)=0,"Unknown Tire ID",IF(OR($I479&lt;0,$I479&gt;32,$J479&lt;0,$J479&gt;32,$K479&lt;0,$K479&gt;32),"Check Tread Reading",IF(OR($D479&lt;0,$D479&gt;2000000),"Check Odometer",IF(AND($L479&lt;&gt;"",OR($L479&lt;0,$L479&gt;150)),"Check PSI","OK"))))))</f>
        <v/>
      </c>
    </row>
    <row r="480">
      <c r="A480" s="23" t="n"/>
      <c r="B480" s="42" t="n"/>
      <c r="C480" s="23" t="n"/>
      <c r="D480" s="25" t="n"/>
      <c r="E480" s="23" t="n"/>
      <c r="F480" s="23" t="n"/>
      <c r="G480" s="23" t="n"/>
      <c r="H480" s="23" t="n"/>
      <c r="I480" s="43" t="n"/>
      <c r="J480" s="43" t="n"/>
      <c r="K480" s="43" t="n"/>
      <c r="L480" s="43" t="n"/>
      <c r="M480" s="23" t="n"/>
      <c r="N480" s="23" t="n"/>
      <c r="O480" s="23" t="n"/>
      <c r="P480" s="27">
        <f>IF($A480="","",IFERROR(INDEX('Settings'!$F$5:$F$21,MATCH($F480,'Settings'!$E$5:$E$21,0)),"Other"))</f>
        <v/>
      </c>
      <c r="Q480" s="44">
        <f>IF($A480="","",IF(COUNT($I480,$J480,$K480)&lt;3,"",IFERROR(AVERAGE($I480,$J480,$K480),"")))</f>
        <v/>
      </c>
      <c r="R480" s="44">
        <f>IF($A480="","",IF(COUNT($I480,$J480,$K480)&lt;3,"",IFERROR(MIN($I480,$J480,$K480),"")))</f>
        <v/>
      </c>
      <c r="S480" s="44">
        <f>IF($A480="","",IF(COUNT($I480,$J480,$K480)&lt;3,"",IFERROR(MAX($I480,$J480,$K480)-MIN($I480,$J480,$K480),"")))</f>
        <v/>
      </c>
      <c r="T480" s="44">
        <f>IF($A480="","",IFERROR(INDEX('Tire Inventory'!$I$5:$I$1004,MATCH($E480,'Tire Inventory'!$A$5:$A$1004,0)),""))</f>
        <v/>
      </c>
      <c r="U480" s="44">
        <f>IF($A480="","",IF(OR($L480="",$T480=""),"",IFERROR($L480-$T480,"")))</f>
        <v/>
      </c>
      <c r="V480" s="27">
        <f>IF($A480="","",IF($R480="","No Data",IF($R480&lt;='Settings'!$B$6,"Critical",IF($R480&lt;='Settings'!$B$5,"Low","OK"))))</f>
        <v/>
      </c>
      <c r="W480" s="27">
        <f>IF($A480="","",IF($S480="","No Data",IF($S480&gt;='Settings'!$B$7,"Uneven","OK")))</f>
        <v/>
      </c>
      <c r="X480" s="27">
        <f>IF($A480="","",IF(OR($L480="",$T480=""),"No Data",IF($L480&lt;$T480-'Settings'!$B$8,"Low",IF($L480&gt;$T480+'Settings'!$B$8,"High","OK"))))</f>
        <v/>
      </c>
      <c r="Y480" s="27">
        <f>IF(COUNTA($A480:$O480)=0,"",IF(OR($A480="",$B480="",$C480="",$D480="",$E480="",$F480="",$I480="",$J480="",$K480=""),"Missing Required Input",IF(COUNTIF($A$5:$A$1004,$A480)&gt;1,"Duplicate Inspection ID",IF(COUNTIF('Tire Inventory'!$A$5:$A$1004,$E480)=0,"Unknown Tire ID",IF(OR($I480&lt;0,$I480&gt;32,$J480&lt;0,$J480&gt;32,$K480&lt;0,$K480&gt;32),"Check Tread Reading",IF(OR($D480&lt;0,$D480&gt;2000000),"Check Odometer",IF(AND($L480&lt;&gt;"",OR($L480&lt;0,$L480&gt;150)),"Check PSI","OK"))))))</f>
        <v/>
      </c>
    </row>
    <row r="481">
      <c r="A481" s="23" t="n"/>
      <c r="B481" s="42" t="n"/>
      <c r="C481" s="23" t="n"/>
      <c r="D481" s="25" t="n"/>
      <c r="E481" s="23" t="n"/>
      <c r="F481" s="23" t="n"/>
      <c r="G481" s="23" t="n"/>
      <c r="H481" s="23" t="n"/>
      <c r="I481" s="43" t="n"/>
      <c r="J481" s="43" t="n"/>
      <c r="K481" s="43" t="n"/>
      <c r="L481" s="43" t="n"/>
      <c r="M481" s="23" t="n"/>
      <c r="N481" s="23" t="n"/>
      <c r="O481" s="23" t="n"/>
      <c r="P481" s="27">
        <f>IF($A481="","",IFERROR(INDEX('Settings'!$F$5:$F$21,MATCH($F481,'Settings'!$E$5:$E$21,0)),"Other"))</f>
        <v/>
      </c>
      <c r="Q481" s="44">
        <f>IF($A481="","",IF(COUNT($I481,$J481,$K481)&lt;3,"",IFERROR(AVERAGE($I481,$J481,$K481),"")))</f>
        <v/>
      </c>
      <c r="R481" s="44">
        <f>IF($A481="","",IF(COUNT($I481,$J481,$K481)&lt;3,"",IFERROR(MIN($I481,$J481,$K481),"")))</f>
        <v/>
      </c>
      <c r="S481" s="44">
        <f>IF($A481="","",IF(COUNT($I481,$J481,$K481)&lt;3,"",IFERROR(MAX($I481,$J481,$K481)-MIN($I481,$J481,$K481),"")))</f>
        <v/>
      </c>
      <c r="T481" s="44">
        <f>IF($A481="","",IFERROR(INDEX('Tire Inventory'!$I$5:$I$1004,MATCH($E481,'Tire Inventory'!$A$5:$A$1004,0)),""))</f>
        <v/>
      </c>
      <c r="U481" s="44">
        <f>IF($A481="","",IF(OR($L481="",$T481=""),"",IFERROR($L481-$T481,"")))</f>
        <v/>
      </c>
      <c r="V481" s="27">
        <f>IF($A481="","",IF($R481="","No Data",IF($R481&lt;='Settings'!$B$6,"Critical",IF($R481&lt;='Settings'!$B$5,"Low","OK"))))</f>
        <v/>
      </c>
      <c r="W481" s="27">
        <f>IF($A481="","",IF($S481="","No Data",IF($S481&gt;='Settings'!$B$7,"Uneven","OK")))</f>
        <v/>
      </c>
      <c r="X481" s="27">
        <f>IF($A481="","",IF(OR($L481="",$T481=""),"No Data",IF($L481&lt;$T481-'Settings'!$B$8,"Low",IF($L481&gt;$T481+'Settings'!$B$8,"High","OK"))))</f>
        <v/>
      </c>
      <c r="Y481" s="27">
        <f>IF(COUNTA($A481:$O481)=0,"",IF(OR($A481="",$B481="",$C481="",$D481="",$E481="",$F481="",$I481="",$J481="",$K481=""),"Missing Required Input",IF(COUNTIF($A$5:$A$1004,$A481)&gt;1,"Duplicate Inspection ID",IF(COUNTIF('Tire Inventory'!$A$5:$A$1004,$E481)=0,"Unknown Tire ID",IF(OR($I481&lt;0,$I481&gt;32,$J481&lt;0,$J481&gt;32,$K481&lt;0,$K481&gt;32),"Check Tread Reading",IF(OR($D481&lt;0,$D481&gt;2000000),"Check Odometer",IF(AND($L481&lt;&gt;"",OR($L481&lt;0,$L481&gt;150)),"Check PSI","OK"))))))</f>
        <v/>
      </c>
    </row>
    <row r="482">
      <c r="A482" s="23" t="n"/>
      <c r="B482" s="42" t="n"/>
      <c r="C482" s="23" t="n"/>
      <c r="D482" s="25" t="n"/>
      <c r="E482" s="23" t="n"/>
      <c r="F482" s="23" t="n"/>
      <c r="G482" s="23" t="n"/>
      <c r="H482" s="23" t="n"/>
      <c r="I482" s="43" t="n"/>
      <c r="J482" s="43" t="n"/>
      <c r="K482" s="43" t="n"/>
      <c r="L482" s="43" t="n"/>
      <c r="M482" s="23" t="n"/>
      <c r="N482" s="23" t="n"/>
      <c r="O482" s="23" t="n"/>
      <c r="P482" s="27">
        <f>IF($A482="","",IFERROR(INDEX('Settings'!$F$5:$F$21,MATCH($F482,'Settings'!$E$5:$E$21,0)),"Other"))</f>
        <v/>
      </c>
      <c r="Q482" s="44">
        <f>IF($A482="","",IF(COUNT($I482,$J482,$K482)&lt;3,"",IFERROR(AVERAGE($I482,$J482,$K482),"")))</f>
        <v/>
      </c>
      <c r="R482" s="44">
        <f>IF($A482="","",IF(COUNT($I482,$J482,$K482)&lt;3,"",IFERROR(MIN($I482,$J482,$K482),"")))</f>
        <v/>
      </c>
      <c r="S482" s="44">
        <f>IF($A482="","",IF(COUNT($I482,$J482,$K482)&lt;3,"",IFERROR(MAX($I482,$J482,$K482)-MIN($I482,$J482,$K482),"")))</f>
        <v/>
      </c>
      <c r="T482" s="44">
        <f>IF($A482="","",IFERROR(INDEX('Tire Inventory'!$I$5:$I$1004,MATCH($E482,'Tire Inventory'!$A$5:$A$1004,0)),""))</f>
        <v/>
      </c>
      <c r="U482" s="44">
        <f>IF($A482="","",IF(OR($L482="",$T482=""),"",IFERROR($L482-$T482,"")))</f>
        <v/>
      </c>
      <c r="V482" s="27">
        <f>IF($A482="","",IF($R482="","No Data",IF($R482&lt;='Settings'!$B$6,"Critical",IF($R482&lt;='Settings'!$B$5,"Low","OK"))))</f>
        <v/>
      </c>
      <c r="W482" s="27">
        <f>IF($A482="","",IF($S482="","No Data",IF($S482&gt;='Settings'!$B$7,"Uneven","OK")))</f>
        <v/>
      </c>
      <c r="X482" s="27">
        <f>IF($A482="","",IF(OR($L482="",$T482=""),"No Data",IF($L482&lt;$T482-'Settings'!$B$8,"Low",IF($L482&gt;$T482+'Settings'!$B$8,"High","OK"))))</f>
        <v/>
      </c>
      <c r="Y482" s="27">
        <f>IF(COUNTA($A482:$O482)=0,"",IF(OR($A482="",$B482="",$C482="",$D482="",$E482="",$F482="",$I482="",$J482="",$K482=""),"Missing Required Input",IF(COUNTIF($A$5:$A$1004,$A482)&gt;1,"Duplicate Inspection ID",IF(COUNTIF('Tire Inventory'!$A$5:$A$1004,$E482)=0,"Unknown Tire ID",IF(OR($I482&lt;0,$I482&gt;32,$J482&lt;0,$J482&gt;32,$K482&lt;0,$K482&gt;32),"Check Tread Reading",IF(OR($D482&lt;0,$D482&gt;2000000),"Check Odometer",IF(AND($L482&lt;&gt;"",OR($L482&lt;0,$L482&gt;150)),"Check PSI","OK"))))))</f>
        <v/>
      </c>
    </row>
    <row r="483">
      <c r="A483" s="23" t="n"/>
      <c r="B483" s="42" t="n"/>
      <c r="C483" s="23" t="n"/>
      <c r="D483" s="25" t="n"/>
      <c r="E483" s="23" t="n"/>
      <c r="F483" s="23" t="n"/>
      <c r="G483" s="23" t="n"/>
      <c r="H483" s="23" t="n"/>
      <c r="I483" s="43" t="n"/>
      <c r="J483" s="43" t="n"/>
      <c r="K483" s="43" t="n"/>
      <c r="L483" s="43" t="n"/>
      <c r="M483" s="23" t="n"/>
      <c r="N483" s="23" t="n"/>
      <c r="O483" s="23" t="n"/>
      <c r="P483" s="27">
        <f>IF($A483="","",IFERROR(INDEX('Settings'!$F$5:$F$21,MATCH($F483,'Settings'!$E$5:$E$21,0)),"Other"))</f>
        <v/>
      </c>
      <c r="Q483" s="44">
        <f>IF($A483="","",IF(COUNT($I483,$J483,$K483)&lt;3,"",IFERROR(AVERAGE($I483,$J483,$K483),"")))</f>
        <v/>
      </c>
      <c r="R483" s="44">
        <f>IF($A483="","",IF(COUNT($I483,$J483,$K483)&lt;3,"",IFERROR(MIN($I483,$J483,$K483),"")))</f>
        <v/>
      </c>
      <c r="S483" s="44">
        <f>IF($A483="","",IF(COUNT($I483,$J483,$K483)&lt;3,"",IFERROR(MAX($I483,$J483,$K483)-MIN($I483,$J483,$K483),"")))</f>
        <v/>
      </c>
      <c r="T483" s="44">
        <f>IF($A483="","",IFERROR(INDEX('Tire Inventory'!$I$5:$I$1004,MATCH($E483,'Tire Inventory'!$A$5:$A$1004,0)),""))</f>
        <v/>
      </c>
      <c r="U483" s="44">
        <f>IF($A483="","",IF(OR($L483="",$T483=""),"",IFERROR($L483-$T483,"")))</f>
        <v/>
      </c>
      <c r="V483" s="27">
        <f>IF($A483="","",IF($R483="","No Data",IF($R483&lt;='Settings'!$B$6,"Critical",IF($R483&lt;='Settings'!$B$5,"Low","OK"))))</f>
        <v/>
      </c>
      <c r="W483" s="27">
        <f>IF($A483="","",IF($S483="","No Data",IF($S483&gt;='Settings'!$B$7,"Uneven","OK")))</f>
        <v/>
      </c>
      <c r="X483" s="27">
        <f>IF($A483="","",IF(OR($L483="",$T483=""),"No Data",IF($L483&lt;$T483-'Settings'!$B$8,"Low",IF($L483&gt;$T483+'Settings'!$B$8,"High","OK"))))</f>
        <v/>
      </c>
      <c r="Y483" s="27">
        <f>IF(COUNTA($A483:$O483)=0,"",IF(OR($A483="",$B483="",$C483="",$D483="",$E483="",$F483="",$I483="",$J483="",$K483=""),"Missing Required Input",IF(COUNTIF($A$5:$A$1004,$A483)&gt;1,"Duplicate Inspection ID",IF(COUNTIF('Tire Inventory'!$A$5:$A$1004,$E483)=0,"Unknown Tire ID",IF(OR($I483&lt;0,$I483&gt;32,$J483&lt;0,$J483&gt;32,$K483&lt;0,$K483&gt;32),"Check Tread Reading",IF(OR($D483&lt;0,$D483&gt;2000000),"Check Odometer",IF(AND($L483&lt;&gt;"",OR($L483&lt;0,$L483&gt;150)),"Check PSI","OK"))))))</f>
        <v/>
      </c>
    </row>
    <row r="484">
      <c r="A484" s="23" t="n"/>
      <c r="B484" s="42" t="n"/>
      <c r="C484" s="23" t="n"/>
      <c r="D484" s="25" t="n"/>
      <c r="E484" s="23" t="n"/>
      <c r="F484" s="23" t="n"/>
      <c r="G484" s="23" t="n"/>
      <c r="H484" s="23" t="n"/>
      <c r="I484" s="43" t="n"/>
      <c r="J484" s="43" t="n"/>
      <c r="K484" s="43" t="n"/>
      <c r="L484" s="43" t="n"/>
      <c r="M484" s="23" t="n"/>
      <c r="N484" s="23" t="n"/>
      <c r="O484" s="23" t="n"/>
      <c r="P484" s="27">
        <f>IF($A484="","",IFERROR(INDEX('Settings'!$F$5:$F$21,MATCH($F484,'Settings'!$E$5:$E$21,0)),"Other"))</f>
        <v/>
      </c>
      <c r="Q484" s="44">
        <f>IF($A484="","",IF(COUNT($I484,$J484,$K484)&lt;3,"",IFERROR(AVERAGE($I484,$J484,$K484),"")))</f>
        <v/>
      </c>
      <c r="R484" s="44">
        <f>IF($A484="","",IF(COUNT($I484,$J484,$K484)&lt;3,"",IFERROR(MIN($I484,$J484,$K484),"")))</f>
        <v/>
      </c>
      <c r="S484" s="44">
        <f>IF($A484="","",IF(COUNT($I484,$J484,$K484)&lt;3,"",IFERROR(MAX($I484,$J484,$K484)-MIN($I484,$J484,$K484),"")))</f>
        <v/>
      </c>
      <c r="T484" s="44">
        <f>IF($A484="","",IFERROR(INDEX('Tire Inventory'!$I$5:$I$1004,MATCH($E484,'Tire Inventory'!$A$5:$A$1004,0)),""))</f>
        <v/>
      </c>
      <c r="U484" s="44">
        <f>IF($A484="","",IF(OR($L484="",$T484=""),"",IFERROR($L484-$T484,"")))</f>
        <v/>
      </c>
      <c r="V484" s="27">
        <f>IF($A484="","",IF($R484="","No Data",IF($R484&lt;='Settings'!$B$6,"Critical",IF($R484&lt;='Settings'!$B$5,"Low","OK"))))</f>
        <v/>
      </c>
      <c r="W484" s="27">
        <f>IF($A484="","",IF($S484="","No Data",IF($S484&gt;='Settings'!$B$7,"Uneven","OK")))</f>
        <v/>
      </c>
      <c r="X484" s="27">
        <f>IF($A484="","",IF(OR($L484="",$T484=""),"No Data",IF($L484&lt;$T484-'Settings'!$B$8,"Low",IF($L484&gt;$T484+'Settings'!$B$8,"High","OK"))))</f>
        <v/>
      </c>
      <c r="Y484" s="27">
        <f>IF(COUNTA($A484:$O484)=0,"",IF(OR($A484="",$B484="",$C484="",$D484="",$E484="",$F484="",$I484="",$J484="",$K484=""),"Missing Required Input",IF(COUNTIF($A$5:$A$1004,$A484)&gt;1,"Duplicate Inspection ID",IF(COUNTIF('Tire Inventory'!$A$5:$A$1004,$E484)=0,"Unknown Tire ID",IF(OR($I484&lt;0,$I484&gt;32,$J484&lt;0,$J484&gt;32,$K484&lt;0,$K484&gt;32),"Check Tread Reading",IF(OR($D484&lt;0,$D484&gt;2000000),"Check Odometer",IF(AND($L484&lt;&gt;"",OR($L484&lt;0,$L484&gt;150)),"Check PSI","OK"))))))</f>
        <v/>
      </c>
    </row>
    <row r="485">
      <c r="A485" s="23" t="n"/>
      <c r="B485" s="42" t="n"/>
      <c r="C485" s="23" t="n"/>
      <c r="D485" s="25" t="n"/>
      <c r="E485" s="23" t="n"/>
      <c r="F485" s="23" t="n"/>
      <c r="G485" s="23" t="n"/>
      <c r="H485" s="23" t="n"/>
      <c r="I485" s="43" t="n"/>
      <c r="J485" s="43" t="n"/>
      <c r="K485" s="43" t="n"/>
      <c r="L485" s="43" t="n"/>
      <c r="M485" s="23" t="n"/>
      <c r="N485" s="23" t="n"/>
      <c r="O485" s="23" t="n"/>
      <c r="P485" s="27">
        <f>IF($A485="","",IFERROR(INDEX('Settings'!$F$5:$F$21,MATCH($F485,'Settings'!$E$5:$E$21,0)),"Other"))</f>
        <v/>
      </c>
      <c r="Q485" s="44">
        <f>IF($A485="","",IF(COUNT($I485,$J485,$K485)&lt;3,"",IFERROR(AVERAGE($I485,$J485,$K485),"")))</f>
        <v/>
      </c>
      <c r="R485" s="44">
        <f>IF($A485="","",IF(COUNT($I485,$J485,$K485)&lt;3,"",IFERROR(MIN($I485,$J485,$K485),"")))</f>
        <v/>
      </c>
      <c r="S485" s="44">
        <f>IF($A485="","",IF(COUNT($I485,$J485,$K485)&lt;3,"",IFERROR(MAX($I485,$J485,$K485)-MIN($I485,$J485,$K485),"")))</f>
        <v/>
      </c>
      <c r="T485" s="44">
        <f>IF($A485="","",IFERROR(INDEX('Tire Inventory'!$I$5:$I$1004,MATCH($E485,'Tire Inventory'!$A$5:$A$1004,0)),""))</f>
        <v/>
      </c>
      <c r="U485" s="44">
        <f>IF($A485="","",IF(OR($L485="",$T485=""),"",IFERROR($L485-$T485,"")))</f>
        <v/>
      </c>
      <c r="V485" s="27">
        <f>IF($A485="","",IF($R485="","No Data",IF($R485&lt;='Settings'!$B$6,"Critical",IF($R485&lt;='Settings'!$B$5,"Low","OK"))))</f>
        <v/>
      </c>
      <c r="W485" s="27">
        <f>IF($A485="","",IF($S485="","No Data",IF($S485&gt;='Settings'!$B$7,"Uneven","OK")))</f>
        <v/>
      </c>
      <c r="X485" s="27">
        <f>IF($A485="","",IF(OR($L485="",$T485=""),"No Data",IF($L485&lt;$T485-'Settings'!$B$8,"Low",IF($L485&gt;$T485+'Settings'!$B$8,"High","OK"))))</f>
        <v/>
      </c>
      <c r="Y485" s="27">
        <f>IF(COUNTA($A485:$O485)=0,"",IF(OR($A485="",$B485="",$C485="",$D485="",$E485="",$F485="",$I485="",$J485="",$K485=""),"Missing Required Input",IF(COUNTIF($A$5:$A$1004,$A485)&gt;1,"Duplicate Inspection ID",IF(COUNTIF('Tire Inventory'!$A$5:$A$1004,$E485)=0,"Unknown Tire ID",IF(OR($I485&lt;0,$I485&gt;32,$J485&lt;0,$J485&gt;32,$K485&lt;0,$K485&gt;32),"Check Tread Reading",IF(OR($D485&lt;0,$D485&gt;2000000),"Check Odometer",IF(AND($L485&lt;&gt;"",OR($L485&lt;0,$L485&gt;150)),"Check PSI","OK"))))))</f>
        <v/>
      </c>
    </row>
    <row r="486">
      <c r="A486" s="23" t="n"/>
      <c r="B486" s="42" t="n"/>
      <c r="C486" s="23" t="n"/>
      <c r="D486" s="25" t="n"/>
      <c r="E486" s="23" t="n"/>
      <c r="F486" s="23" t="n"/>
      <c r="G486" s="23" t="n"/>
      <c r="H486" s="23" t="n"/>
      <c r="I486" s="43" t="n"/>
      <c r="J486" s="43" t="n"/>
      <c r="K486" s="43" t="n"/>
      <c r="L486" s="43" t="n"/>
      <c r="M486" s="23" t="n"/>
      <c r="N486" s="23" t="n"/>
      <c r="O486" s="23" t="n"/>
      <c r="P486" s="27">
        <f>IF($A486="","",IFERROR(INDEX('Settings'!$F$5:$F$21,MATCH($F486,'Settings'!$E$5:$E$21,0)),"Other"))</f>
        <v/>
      </c>
      <c r="Q486" s="44">
        <f>IF($A486="","",IF(COUNT($I486,$J486,$K486)&lt;3,"",IFERROR(AVERAGE($I486,$J486,$K486),"")))</f>
        <v/>
      </c>
      <c r="R486" s="44">
        <f>IF($A486="","",IF(COUNT($I486,$J486,$K486)&lt;3,"",IFERROR(MIN($I486,$J486,$K486),"")))</f>
        <v/>
      </c>
      <c r="S486" s="44">
        <f>IF($A486="","",IF(COUNT($I486,$J486,$K486)&lt;3,"",IFERROR(MAX($I486,$J486,$K486)-MIN($I486,$J486,$K486),"")))</f>
        <v/>
      </c>
      <c r="T486" s="44">
        <f>IF($A486="","",IFERROR(INDEX('Tire Inventory'!$I$5:$I$1004,MATCH($E486,'Tire Inventory'!$A$5:$A$1004,0)),""))</f>
        <v/>
      </c>
      <c r="U486" s="44">
        <f>IF($A486="","",IF(OR($L486="",$T486=""),"",IFERROR($L486-$T486,"")))</f>
        <v/>
      </c>
      <c r="V486" s="27">
        <f>IF($A486="","",IF($R486="","No Data",IF($R486&lt;='Settings'!$B$6,"Critical",IF($R486&lt;='Settings'!$B$5,"Low","OK"))))</f>
        <v/>
      </c>
      <c r="W486" s="27">
        <f>IF($A486="","",IF($S486="","No Data",IF($S486&gt;='Settings'!$B$7,"Uneven","OK")))</f>
        <v/>
      </c>
      <c r="X486" s="27">
        <f>IF($A486="","",IF(OR($L486="",$T486=""),"No Data",IF($L486&lt;$T486-'Settings'!$B$8,"Low",IF($L486&gt;$T486+'Settings'!$B$8,"High","OK"))))</f>
        <v/>
      </c>
      <c r="Y486" s="27">
        <f>IF(COUNTA($A486:$O486)=0,"",IF(OR($A486="",$B486="",$C486="",$D486="",$E486="",$F486="",$I486="",$J486="",$K486=""),"Missing Required Input",IF(COUNTIF($A$5:$A$1004,$A486)&gt;1,"Duplicate Inspection ID",IF(COUNTIF('Tire Inventory'!$A$5:$A$1004,$E486)=0,"Unknown Tire ID",IF(OR($I486&lt;0,$I486&gt;32,$J486&lt;0,$J486&gt;32,$K486&lt;0,$K486&gt;32),"Check Tread Reading",IF(OR($D486&lt;0,$D486&gt;2000000),"Check Odometer",IF(AND($L486&lt;&gt;"",OR($L486&lt;0,$L486&gt;150)),"Check PSI","OK"))))))</f>
        <v/>
      </c>
    </row>
    <row r="487">
      <c r="A487" s="23" t="n"/>
      <c r="B487" s="42" t="n"/>
      <c r="C487" s="23" t="n"/>
      <c r="D487" s="25" t="n"/>
      <c r="E487" s="23" t="n"/>
      <c r="F487" s="23" t="n"/>
      <c r="G487" s="23" t="n"/>
      <c r="H487" s="23" t="n"/>
      <c r="I487" s="43" t="n"/>
      <c r="J487" s="43" t="n"/>
      <c r="K487" s="43" t="n"/>
      <c r="L487" s="43" t="n"/>
      <c r="M487" s="23" t="n"/>
      <c r="N487" s="23" t="n"/>
      <c r="O487" s="23" t="n"/>
      <c r="P487" s="27">
        <f>IF($A487="","",IFERROR(INDEX('Settings'!$F$5:$F$21,MATCH($F487,'Settings'!$E$5:$E$21,0)),"Other"))</f>
        <v/>
      </c>
      <c r="Q487" s="44">
        <f>IF($A487="","",IF(COUNT($I487,$J487,$K487)&lt;3,"",IFERROR(AVERAGE($I487,$J487,$K487),"")))</f>
        <v/>
      </c>
      <c r="R487" s="44">
        <f>IF($A487="","",IF(COUNT($I487,$J487,$K487)&lt;3,"",IFERROR(MIN($I487,$J487,$K487),"")))</f>
        <v/>
      </c>
      <c r="S487" s="44">
        <f>IF($A487="","",IF(COUNT($I487,$J487,$K487)&lt;3,"",IFERROR(MAX($I487,$J487,$K487)-MIN($I487,$J487,$K487),"")))</f>
        <v/>
      </c>
      <c r="T487" s="44">
        <f>IF($A487="","",IFERROR(INDEX('Tire Inventory'!$I$5:$I$1004,MATCH($E487,'Tire Inventory'!$A$5:$A$1004,0)),""))</f>
        <v/>
      </c>
      <c r="U487" s="44">
        <f>IF($A487="","",IF(OR($L487="",$T487=""),"",IFERROR($L487-$T487,"")))</f>
        <v/>
      </c>
      <c r="V487" s="27">
        <f>IF($A487="","",IF($R487="","No Data",IF($R487&lt;='Settings'!$B$6,"Critical",IF($R487&lt;='Settings'!$B$5,"Low","OK"))))</f>
        <v/>
      </c>
      <c r="W487" s="27">
        <f>IF($A487="","",IF($S487="","No Data",IF($S487&gt;='Settings'!$B$7,"Uneven","OK")))</f>
        <v/>
      </c>
      <c r="X487" s="27">
        <f>IF($A487="","",IF(OR($L487="",$T487=""),"No Data",IF($L487&lt;$T487-'Settings'!$B$8,"Low",IF($L487&gt;$T487+'Settings'!$B$8,"High","OK"))))</f>
        <v/>
      </c>
      <c r="Y487" s="27">
        <f>IF(COUNTA($A487:$O487)=0,"",IF(OR($A487="",$B487="",$C487="",$D487="",$E487="",$F487="",$I487="",$J487="",$K487=""),"Missing Required Input",IF(COUNTIF($A$5:$A$1004,$A487)&gt;1,"Duplicate Inspection ID",IF(COUNTIF('Tire Inventory'!$A$5:$A$1004,$E487)=0,"Unknown Tire ID",IF(OR($I487&lt;0,$I487&gt;32,$J487&lt;0,$J487&gt;32,$K487&lt;0,$K487&gt;32),"Check Tread Reading",IF(OR($D487&lt;0,$D487&gt;2000000),"Check Odometer",IF(AND($L487&lt;&gt;"",OR($L487&lt;0,$L487&gt;150)),"Check PSI","OK"))))))</f>
        <v/>
      </c>
    </row>
    <row r="488">
      <c r="A488" s="23" t="n"/>
      <c r="B488" s="42" t="n"/>
      <c r="C488" s="23" t="n"/>
      <c r="D488" s="25" t="n"/>
      <c r="E488" s="23" t="n"/>
      <c r="F488" s="23" t="n"/>
      <c r="G488" s="23" t="n"/>
      <c r="H488" s="23" t="n"/>
      <c r="I488" s="43" t="n"/>
      <c r="J488" s="43" t="n"/>
      <c r="K488" s="43" t="n"/>
      <c r="L488" s="43" t="n"/>
      <c r="M488" s="23" t="n"/>
      <c r="N488" s="23" t="n"/>
      <c r="O488" s="23" t="n"/>
      <c r="P488" s="27">
        <f>IF($A488="","",IFERROR(INDEX('Settings'!$F$5:$F$21,MATCH($F488,'Settings'!$E$5:$E$21,0)),"Other"))</f>
        <v/>
      </c>
      <c r="Q488" s="44">
        <f>IF($A488="","",IF(COUNT($I488,$J488,$K488)&lt;3,"",IFERROR(AVERAGE($I488,$J488,$K488),"")))</f>
        <v/>
      </c>
      <c r="R488" s="44">
        <f>IF($A488="","",IF(COUNT($I488,$J488,$K488)&lt;3,"",IFERROR(MIN($I488,$J488,$K488),"")))</f>
        <v/>
      </c>
      <c r="S488" s="44">
        <f>IF($A488="","",IF(COUNT($I488,$J488,$K488)&lt;3,"",IFERROR(MAX($I488,$J488,$K488)-MIN($I488,$J488,$K488),"")))</f>
        <v/>
      </c>
      <c r="T488" s="44">
        <f>IF($A488="","",IFERROR(INDEX('Tire Inventory'!$I$5:$I$1004,MATCH($E488,'Tire Inventory'!$A$5:$A$1004,0)),""))</f>
        <v/>
      </c>
      <c r="U488" s="44">
        <f>IF($A488="","",IF(OR($L488="",$T488=""),"",IFERROR($L488-$T488,"")))</f>
        <v/>
      </c>
      <c r="V488" s="27">
        <f>IF($A488="","",IF($R488="","No Data",IF($R488&lt;='Settings'!$B$6,"Critical",IF($R488&lt;='Settings'!$B$5,"Low","OK"))))</f>
        <v/>
      </c>
      <c r="W488" s="27">
        <f>IF($A488="","",IF($S488="","No Data",IF($S488&gt;='Settings'!$B$7,"Uneven","OK")))</f>
        <v/>
      </c>
      <c r="X488" s="27">
        <f>IF($A488="","",IF(OR($L488="",$T488=""),"No Data",IF($L488&lt;$T488-'Settings'!$B$8,"Low",IF($L488&gt;$T488+'Settings'!$B$8,"High","OK"))))</f>
        <v/>
      </c>
      <c r="Y488" s="27">
        <f>IF(COUNTA($A488:$O488)=0,"",IF(OR($A488="",$B488="",$C488="",$D488="",$E488="",$F488="",$I488="",$J488="",$K488=""),"Missing Required Input",IF(COUNTIF($A$5:$A$1004,$A488)&gt;1,"Duplicate Inspection ID",IF(COUNTIF('Tire Inventory'!$A$5:$A$1004,$E488)=0,"Unknown Tire ID",IF(OR($I488&lt;0,$I488&gt;32,$J488&lt;0,$J488&gt;32,$K488&lt;0,$K488&gt;32),"Check Tread Reading",IF(OR($D488&lt;0,$D488&gt;2000000),"Check Odometer",IF(AND($L488&lt;&gt;"",OR($L488&lt;0,$L488&gt;150)),"Check PSI","OK"))))))</f>
        <v/>
      </c>
    </row>
    <row r="489">
      <c r="A489" s="23" t="n"/>
      <c r="B489" s="42" t="n"/>
      <c r="C489" s="23" t="n"/>
      <c r="D489" s="25" t="n"/>
      <c r="E489" s="23" t="n"/>
      <c r="F489" s="23" t="n"/>
      <c r="G489" s="23" t="n"/>
      <c r="H489" s="23" t="n"/>
      <c r="I489" s="43" t="n"/>
      <c r="J489" s="43" t="n"/>
      <c r="K489" s="43" t="n"/>
      <c r="L489" s="43" t="n"/>
      <c r="M489" s="23" t="n"/>
      <c r="N489" s="23" t="n"/>
      <c r="O489" s="23" t="n"/>
      <c r="P489" s="27">
        <f>IF($A489="","",IFERROR(INDEX('Settings'!$F$5:$F$21,MATCH($F489,'Settings'!$E$5:$E$21,0)),"Other"))</f>
        <v/>
      </c>
      <c r="Q489" s="44">
        <f>IF($A489="","",IF(COUNT($I489,$J489,$K489)&lt;3,"",IFERROR(AVERAGE($I489,$J489,$K489),"")))</f>
        <v/>
      </c>
      <c r="R489" s="44">
        <f>IF($A489="","",IF(COUNT($I489,$J489,$K489)&lt;3,"",IFERROR(MIN($I489,$J489,$K489),"")))</f>
        <v/>
      </c>
      <c r="S489" s="44">
        <f>IF($A489="","",IF(COUNT($I489,$J489,$K489)&lt;3,"",IFERROR(MAX($I489,$J489,$K489)-MIN($I489,$J489,$K489),"")))</f>
        <v/>
      </c>
      <c r="T489" s="44">
        <f>IF($A489="","",IFERROR(INDEX('Tire Inventory'!$I$5:$I$1004,MATCH($E489,'Tire Inventory'!$A$5:$A$1004,0)),""))</f>
        <v/>
      </c>
      <c r="U489" s="44">
        <f>IF($A489="","",IF(OR($L489="",$T489=""),"",IFERROR($L489-$T489,"")))</f>
        <v/>
      </c>
      <c r="V489" s="27">
        <f>IF($A489="","",IF($R489="","No Data",IF($R489&lt;='Settings'!$B$6,"Critical",IF($R489&lt;='Settings'!$B$5,"Low","OK"))))</f>
        <v/>
      </c>
      <c r="W489" s="27">
        <f>IF($A489="","",IF($S489="","No Data",IF($S489&gt;='Settings'!$B$7,"Uneven","OK")))</f>
        <v/>
      </c>
      <c r="X489" s="27">
        <f>IF($A489="","",IF(OR($L489="",$T489=""),"No Data",IF($L489&lt;$T489-'Settings'!$B$8,"Low",IF($L489&gt;$T489+'Settings'!$B$8,"High","OK"))))</f>
        <v/>
      </c>
      <c r="Y489" s="27">
        <f>IF(COUNTA($A489:$O489)=0,"",IF(OR($A489="",$B489="",$C489="",$D489="",$E489="",$F489="",$I489="",$J489="",$K489=""),"Missing Required Input",IF(COUNTIF($A$5:$A$1004,$A489)&gt;1,"Duplicate Inspection ID",IF(COUNTIF('Tire Inventory'!$A$5:$A$1004,$E489)=0,"Unknown Tire ID",IF(OR($I489&lt;0,$I489&gt;32,$J489&lt;0,$J489&gt;32,$K489&lt;0,$K489&gt;32),"Check Tread Reading",IF(OR($D489&lt;0,$D489&gt;2000000),"Check Odometer",IF(AND($L489&lt;&gt;"",OR($L489&lt;0,$L489&gt;150)),"Check PSI","OK"))))))</f>
        <v/>
      </c>
    </row>
    <row r="490">
      <c r="A490" s="23" t="n"/>
      <c r="B490" s="42" t="n"/>
      <c r="C490" s="23" t="n"/>
      <c r="D490" s="25" t="n"/>
      <c r="E490" s="23" t="n"/>
      <c r="F490" s="23" t="n"/>
      <c r="G490" s="23" t="n"/>
      <c r="H490" s="23" t="n"/>
      <c r="I490" s="43" t="n"/>
      <c r="J490" s="43" t="n"/>
      <c r="K490" s="43" t="n"/>
      <c r="L490" s="43" t="n"/>
      <c r="M490" s="23" t="n"/>
      <c r="N490" s="23" t="n"/>
      <c r="O490" s="23" t="n"/>
      <c r="P490" s="27">
        <f>IF($A490="","",IFERROR(INDEX('Settings'!$F$5:$F$21,MATCH($F490,'Settings'!$E$5:$E$21,0)),"Other"))</f>
        <v/>
      </c>
      <c r="Q490" s="44">
        <f>IF($A490="","",IF(COUNT($I490,$J490,$K490)&lt;3,"",IFERROR(AVERAGE($I490,$J490,$K490),"")))</f>
        <v/>
      </c>
      <c r="R490" s="44">
        <f>IF($A490="","",IF(COUNT($I490,$J490,$K490)&lt;3,"",IFERROR(MIN($I490,$J490,$K490),"")))</f>
        <v/>
      </c>
      <c r="S490" s="44">
        <f>IF($A490="","",IF(COUNT($I490,$J490,$K490)&lt;3,"",IFERROR(MAX($I490,$J490,$K490)-MIN($I490,$J490,$K490),"")))</f>
        <v/>
      </c>
      <c r="T490" s="44">
        <f>IF($A490="","",IFERROR(INDEX('Tire Inventory'!$I$5:$I$1004,MATCH($E490,'Tire Inventory'!$A$5:$A$1004,0)),""))</f>
        <v/>
      </c>
      <c r="U490" s="44">
        <f>IF($A490="","",IF(OR($L490="",$T490=""),"",IFERROR($L490-$T490,"")))</f>
        <v/>
      </c>
      <c r="V490" s="27">
        <f>IF($A490="","",IF($R490="","No Data",IF($R490&lt;='Settings'!$B$6,"Critical",IF($R490&lt;='Settings'!$B$5,"Low","OK"))))</f>
        <v/>
      </c>
      <c r="W490" s="27">
        <f>IF($A490="","",IF($S490="","No Data",IF($S490&gt;='Settings'!$B$7,"Uneven","OK")))</f>
        <v/>
      </c>
      <c r="X490" s="27">
        <f>IF($A490="","",IF(OR($L490="",$T490=""),"No Data",IF($L490&lt;$T490-'Settings'!$B$8,"Low",IF($L490&gt;$T490+'Settings'!$B$8,"High","OK"))))</f>
        <v/>
      </c>
      <c r="Y490" s="27">
        <f>IF(COUNTA($A490:$O490)=0,"",IF(OR($A490="",$B490="",$C490="",$D490="",$E490="",$F490="",$I490="",$J490="",$K490=""),"Missing Required Input",IF(COUNTIF($A$5:$A$1004,$A490)&gt;1,"Duplicate Inspection ID",IF(COUNTIF('Tire Inventory'!$A$5:$A$1004,$E490)=0,"Unknown Tire ID",IF(OR($I490&lt;0,$I490&gt;32,$J490&lt;0,$J490&gt;32,$K490&lt;0,$K490&gt;32),"Check Tread Reading",IF(OR($D490&lt;0,$D490&gt;2000000),"Check Odometer",IF(AND($L490&lt;&gt;"",OR($L490&lt;0,$L490&gt;150)),"Check PSI","OK"))))))</f>
        <v/>
      </c>
    </row>
    <row r="491">
      <c r="A491" s="23" t="n"/>
      <c r="B491" s="42" t="n"/>
      <c r="C491" s="23" t="n"/>
      <c r="D491" s="25" t="n"/>
      <c r="E491" s="23" t="n"/>
      <c r="F491" s="23" t="n"/>
      <c r="G491" s="23" t="n"/>
      <c r="H491" s="23" t="n"/>
      <c r="I491" s="43" t="n"/>
      <c r="J491" s="43" t="n"/>
      <c r="K491" s="43" t="n"/>
      <c r="L491" s="43" t="n"/>
      <c r="M491" s="23" t="n"/>
      <c r="N491" s="23" t="n"/>
      <c r="O491" s="23" t="n"/>
      <c r="P491" s="27">
        <f>IF($A491="","",IFERROR(INDEX('Settings'!$F$5:$F$21,MATCH($F491,'Settings'!$E$5:$E$21,0)),"Other"))</f>
        <v/>
      </c>
      <c r="Q491" s="44">
        <f>IF($A491="","",IF(COUNT($I491,$J491,$K491)&lt;3,"",IFERROR(AVERAGE($I491,$J491,$K491),"")))</f>
        <v/>
      </c>
      <c r="R491" s="44">
        <f>IF($A491="","",IF(COUNT($I491,$J491,$K491)&lt;3,"",IFERROR(MIN($I491,$J491,$K491),"")))</f>
        <v/>
      </c>
      <c r="S491" s="44">
        <f>IF($A491="","",IF(COUNT($I491,$J491,$K491)&lt;3,"",IFERROR(MAX($I491,$J491,$K491)-MIN($I491,$J491,$K491),"")))</f>
        <v/>
      </c>
      <c r="T491" s="44">
        <f>IF($A491="","",IFERROR(INDEX('Tire Inventory'!$I$5:$I$1004,MATCH($E491,'Tire Inventory'!$A$5:$A$1004,0)),""))</f>
        <v/>
      </c>
      <c r="U491" s="44">
        <f>IF($A491="","",IF(OR($L491="",$T491=""),"",IFERROR($L491-$T491,"")))</f>
        <v/>
      </c>
      <c r="V491" s="27">
        <f>IF($A491="","",IF($R491="","No Data",IF($R491&lt;='Settings'!$B$6,"Critical",IF($R491&lt;='Settings'!$B$5,"Low","OK"))))</f>
        <v/>
      </c>
      <c r="W491" s="27">
        <f>IF($A491="","",IF($S491="","No Data",IF($S491&gt;='Settings'!$B$7,"Uneven","OK")))</f>
        <v/>
      </c>
      <c r="X491" s="27">
        <f>IF($A491="","",IF(OR($L491="",$T491=""),"No Data",IF($L491&lt;$T491-'Settings'!$B$8,"Low",IF($L491&gt;$T491+'Settings'!$B$8,"High","OK"))))</f>
        <v/>
      </c>
      <c r="Y491" s="27">
        <f>IF(COUNTA($A491:$O491)=0,"",IF(OR($A491="",$B491="",$C491="",$D491="",$E491="",$F491="",$I491="",$J491="",$K491=""),"Missing Required Input",IF(COUNTIF($A$5:$A$1004,$A491)&gt;1,"Duplicate Inspection ID",IF(COUNTIF('Tire Inventory'!$A$5:$A$1004,$E491)=0,"Unknown Tire ID",IF(OR($I491&lt;0,$I491&gt;32,$J491&lt;0,$J491&gt;32,$K491&lt;0,$K491&gt;32),"Check Tread Reading",IF(OR($D491&lt;0,$D491&gt;2000000),"Check Odometer",IF(AND($L491&lt;&gt;"",OR($L491&lt;0,$L491&gt;150)),"Check PSI","OK"))))))</f>
        <v/>
      </c>
    </row>
    <row r="492">
      <c r="A492" s="23" t="n"/>
      <c r="B492" s="42" t="n"/>
      <c r="C492" s="23" t="n"/>
      <c r="D492" s="25" t="n"/>
      <c r="E492" s="23" t="n"/>
      <c r="F492" s="23" t="n"/>
      <c r="G492" s="23" t="n"/>
      <c r="H492" s="23" t="n"/>
      <c r="I492" s="43" t="n"/>
      <c r="J492" s="43" t="n"/>
      <c r="K492" s="43" t="n"/>
      <c r="L492" s="43" t="n"/>
      <c r="M492" s="23" t="n"/>
      <c r="N492" s="23" t="n"/>
      <c r="O492" s="23" t="n"/>
      <c r="P492" s="27">
        <f>IF($A492="","",IFERROR(INDEX('Settings'!$F$5:$F$21,MATCH($F492,'Settings'!$E$5:$E$21,0)),"Other"))</f>
        <v/>
      </c>
      <c r="Q492" s="44">
        <f>IF($A492="","",IF(COUNT($I492,$J492,$K492)&lt;3,"",IFERROR(AVERAGE($I492,$J492,$K492),"")))</f>
        <v/>
      </c>
      <c r="R492" s="44">
        <f>IF($A492="","",IF(COUNT($I492,$J492,$K492)&lt;3,"",IFERROR(MIN($I492,$J492,$K492),"")))</f>
        <v/>
      </c>
      <c r="S492" s="44">
        <f>IF($A492="","",IF(COUNT($I492,$J492,$K492)&lt;3,"",IFERROR(MAX($I492,$J492,$K492)-MIN($I492,$J492,$K492),"")))</f>
        <v/>
      </c>
      <c r="T492" s="44">
        <f>IF($A492="","",IFERROR(INDEX('Tire Inventory'!$I$5:$I$1004,MATCH($E492,'Tire Inventory'!$A$5:$A$1004,0)),""))</f>
        <v/>
      </c>
      <c r="U492" s="44">
        <f>IF($A492="","",IF(OR($L492="",$T492=""),"",IFERROR($L492-$T492,"")))</f>
        <v/>
      </c>
      <c r="V492" s="27">
        <f>IF($A492="","",IF($R492="","No Data",IF($R492&lt;='Settings'!$B$6,"Critical",IF($R492&lt;='Settings'!$B$5,"Low","OK"))))</f>
        <v/>
      </c>
      <c r="W492" s="27">
        <f>IF($A492="","",IF($S492="","No Data",IF($S492&gt;='Settings'!$B$7,"Uneven","OK")))</f>
        <v/>
      </c>
      <c r="X492" s="27">
        <f>IF($A492="","",IF(OR($L492="",$T492=""),"No Data",IF($L492&lt;$T492-'Settings'!$B$8,"Low",IF($L492&gt;$T492+'Settings'!$B$8,"High","OK"))))</f>
        <v/>
      </c>
      <c r="Y492" s="27">
        <f>IF(COUNTA($A492:$O492)=0,"",IF(OR($A492="",$B492="",$C492="",$D492="",$E492="",$F492="",$I492="",$J492="",$K492=""),"Missing Required Input",IF(COUNTIF($A$5:$A$1004,$A492)&gt;1,"Duplicate Inspection ID",IF(COUNTIF('Tire Inventory'!$A$5:$A$1004,$E492)=0,"Unknown Tire ID",IF(OR($I492&lt;0,$I492&gt;32,$J492&lt;0,$J492&gt;32,$K492&lt;0,$K492&gt;32),"Check Tread Reading",IF(OR($D492&lt;0,$D492&gt;2000000),"Check Odometer",IF(AND($L492&lt;&gt;"",OR($L492&lt;0,$L492&gt;150)),"Check PSI","OK"))))))</f>
        <v/>
      </c>
    </row>
    <row r="493">
      <c r="A493" s="23" t="n"/>
      <c r="B493" s="42" t="n"/>
      <c r="C493" s="23" t="n"/>
      <c r="D493" s="25" t="n"/>
      <c r="E493" s="23" t="n"/>
      <c r="F493" s="23" t="n"/>
      <c r="G493" s="23" t="n"/>
      <c r="H493" s="23" t="n"/>
      <c r="I493" s="43" t="n"/>
      <c r="J493" s="43" t="n"/>
      <c r="K493" s="43" t="n"/>
      <c r="L493" s="43" t="n"/>
      <c r="M493" s="23" t="n"/>
      <c r="N493" s="23" t="n"/>
      <c r="O493" s="23" t="n"/>
      <c r="P493" s="27">
        <f>IF($A493="","",IFERROR(INDEX('Settings'!$F$5:$F$21,MATCH($F493,'Settings'!$E$5:$E$21,0)),"Other"))</f>
        <v/>
      </c>
      <c r="Q493" s="44">
        <f>IF($A493="","",IF(COUNT($I493,$J493,$K493)&lt;3,"",IFERROR(AVERAGE($I493,$J493,$K493),"")))</f>
        <v/>
      </c>
      <c r="R493" s="44">
        <f>IF($A493="","",IF(COUNT($I493,$J493,$K493)&lt;3,"",IFERROR(MIN($I493,$J493,$K493),"")))</f>
        <v/>
      </c>
      <c r="S493" s="44">
        <f>IF($A493="","",IF(COUNT($I493,$J493,$K493)&lt;3,"",IFERROR(MAX($I493,$J493,$K493)-MIN($I493,$J493,$K493),"")))</f>
        <v/>
      </c>
      <c r="T493" s="44">
        <f>IF($A493="","",IFERROR(INDEX('Tire Inventory'!$I$5:$I$1004,MATCH($E493,'Tire Inventory'!$A$5:$A$1004,0)),""))</f>
        <v/>
      </c>
      <c r="U493" s="44">
        <f>IF($A493="","",IF(OR($L493="",$T493=""),"",IFERROR($L493-$T493,"")))</f>
        <v/>
      </c>
      <c r="V493" s="27">
        <f>IF($A493="","",IF($R493="","No Data",IF($R493&lt;='Settings'!$B$6,"Critical",IF($R493&lt;='Settings'!$B$5,"Low","OK"))))</f>
        <v/>
      </c>
      <c r="W493" s="27">
        <f>IF($A493="","",IF($S493="","No Data",IF($S493&gt;='Settings'!$B$7,"Uneven","OK")))</f>
        <v/>
      </c>
      <c r="X493" s="27">
        <f>IF($A493="","",IF(OR($L493="",$T493=""),"No Data",IF($L493&lt;$T493-'Settings'!$B$8,"Low",IF($L493&gt;$T493+'Settings'!$B$8,"High","OK"))))</f>
        <v/>
      </c>
      <c r="Y493" s="27">
        <f>IF(COUNTA($A493:$O493)=0,"",IF(OR($A493="",$B493="",$C493="",$D493="",$E493="",$F493="",$I493="",$J493="",$K493=""),"Missing Required Input",IF(COUNTIF($A$5:$A$1004,$A493)&gt;1,"Duplicate Inspection ID",IF(COUNTIF('Tire Inventory'!$A$5:$A$1004,$E493)=0,"Unknown Tire ID",IF(OR($I493&lt;0,$I493&gt;32,$J493&lt;0,$J493&gt;32,$K493&lt;0,$K493&gt;32),"Check Tread Reading",IF(OR($D493&lt;0,$D493&gt;2000000),"Check Odometer",IF(AND($L493&lt;&gt;"",OR($L493&lt;0,$L493&gt;150)),"Check PSI","OK"))))))</f>
        <v/>
      </c>
    </row>
    <row r="494">
      <c r="A494" s="23" t="n"/>
      <c r="B494" s="42" t="n"/>
      <c r="C494" s="23" t="n"/>
      <c r="D494" s="25" t="n"/>
      <c r="E494" s="23" t="n"/>
      <c r="F494" s="23" t="n"/>
      <c r="G494" s="23" t="n"/>
      <c r="H494" s="23" t="n"/>
      <c r="I494" s="43" t="n"/>
      <c r="J494" s="43" t="n"/>
      <c r="K494" s="43" t="n"/>
      <c r="L494" s="43" t="n"/>
      <c r="M494" s="23" t="n"/>
      <c r="N494" s="23" t="n"/>
      <c r="O494" s="23" t="n"/>
      <c r="P494" s="27">
        <f>IF($A494="","",IFERROR(INDEX('Settings'!$F$5:$F$21,MATCH($F494,'Settings'!$E$5:$E$21,0)),"Other"))</f>
        <v/>
      </c>
      <c r="Q494" s="44">
        <f>IF($A494="","",IF(COUNT($I494,$J494,$K494)&lt;3,"",IFERROR(AVERAGE($I494,$J494,$K494),"")))</f>
        <v/>
      </c>
      <c r="R494" s="44">
        <f>IF($A494="","",IF(COUNT($I494,$J494,$K494)&lt;3,"",IFERROR(MIN($I494,$J494,$K494),"")))</f>
        <v/>
      </c>
      <c r="S494" s="44">
        <f>IF($A494="","",IF(COUNT($I494,$J494,$K494)&lt;3,"",IFERROR(MAX($I494,$J494,$K494)-MIN($I494,$J494,$K494),"")))</f>
        <v/>
      </c>
      <c r="T494" s="44">
        <f>IF($A494="","",IFERROR(INDEX('Tire Inventory'!$I$5:$I$1004,MATCH($E494,'Tire Inventory'!$A$5:$A$1004,0)),""))</f>
        <v/>
      </c>
      <c r="U494" s="44">
        <f>IF($A494="","",IF(OR($L494="",$T494=""),"",IFERROR($L494-$T494,"")))</f>
        <v/>
      </c>
      <c r="V494" s="27">
        <f>IF($A494="","",IF($R494="","No Data",IF($R494&lt;='Settings'!$B$6,"Critical",IF($R494&lt;='Settings'!$B$5,"Low","OK"))))</f>
        <v/>
      </c>
      <c r="W494" s="27">
        <f>IF($A494="","",IF($S494="","No Data",IF($S494&gt;='Settings'!$B$7,"Uneven","OK")))</f>
        <v/>
      </c>
      <c r="X494" s="27">
        <f>IF($A494="","",IF(OR($L494="",$T494=""),"No Data",IF($L494&lt;$T494-'Settings'!$B$8,"Low",IF($L494&gt;$T494+'Settings'!$B$8,"High","OK"))))</f>
        <v/>
      </c>
      <c r="Y494" s="27">
        <f>IF(COUNTA($A494:$O494)=0,"",IF(OR($A494="",$B494="",$C494="",$D494="",$E494="",$F494="",$I494="",$J494="",$K494=""),"Missing Required Input",IF(COUNTIF($A$5:$A$1004,$A494)&gt;1,"Duplicate Inspection ID",IF(COUNTIF('Tire Inventory'!$A$5:$A$1004,$E494)=0,"Unknown Tire ID",IF(OR($I494&lt;0,$I494&gt;32,$J494&lt;0,$J494&gt;32,$K494&lt;0,$K494&gt;32),"Check Tread Reading",IF(OR($D494&lt;0,$D494&gt;2000000),"Check Odometer",IF(AND($L494&lt;&gt;"",OR($L494&lt;0,$L494&gt;150)),"Check PSI","OK"))))))</f>
        <v/>
      </c>
    </row>
    <row r="495">
      <c r="A495" s="23" t="n"/>
      <c r="B495" s="42" t="n"/>
      <c r="C495" s="23" t="n"/>
      <c r="D495" s="25" t="n"/>
      <c r="E495" s="23" t="n"/>
      <c r="F495" s="23" t="n"/>
      <c r="G495" s="23" t="n"/>
      <c r="H495" s="23" t="n"/>
      <c r="I495" s="43" t="n"/>
      <c r="J495" s="43" t="n"/>
      <c r="K495" s="43" t="n"/>
      <c r="L495" s="43" t="n"/>
      <c r="M495" s="23" t="n"/>
      <c r="N495" s="23" t="n"/>
      <c r="O495" s="23" t="n"/>
      <c r="P495" s="27">
        <f>IF($A495="","",IFERROR(INDEX('Settings'!$F$5:$F$21,MATCH($F495,'Settings'!$E$5:$E$21,0)),"Other"))</f>
        <v/>
      </c>
      <c r="Q495" s="44">
        <f>IF($A495="","",IF(COUNT($I495,$J495,$K495)&lt;3,"",IFERROR(AVERAGE($I495,$J495,$K495),"")))</f>
        <v/>
      </c>
      <c r="R495" s="44">
        <f>IF($A495="","",IF(COUNT($I495,$J495,$K495)&lt;3,"",IFERROR(MIN($I495,$J495,$K495),"")))</f>
        <v/>
      </c>
      <c r="S495" s="44">
        <f>IF($A495="","",IF(COUNT($I495,$J495,$K495)&lt;3,"",IFERROR(MAX($I495,$J495,$K495)-MIN($I495,$J495,$K495),"")))</f>
        <v/>
      </c>
      <c r="T495" s="44">
        <f>IF($A495="","",IFERROR(INDEX('Tire Inventory'!$I$5:$I$1004,MATCH($E495,'Tire Inventory'!$A$5:$A$1004,0)),""))</f>
        <v/>
      </c>
      <c r="U495" s="44">
        <f>IF($A495="","",IF(OR($L495="",$T495=""),"",IFERROR($L495-$T495,"")))</f>
        <v/>
      </c>
      <c r="V495" s="27">
        <f>IF($A495="","",IF($R495="","No Data",IF($R495&lt;='Settings'!$B$6,"Critical",IF($R495&lt;='Settings'!$B$5,"Low","OK"))))</f>
        <v/>
      </c>
      <c r="W495" s="27">
        <f>IF($A495="","",IF($S495="","No Data",IF($S495&gt;='Settings'!$B$7,"Uneven","OK")))</f>
        <v/>
      </c>
      <c r="X495" s="27">
        <f>IF($A495="","",IF(OR($L495="",$T495=""),"No Data",IF($L495&lt;$T495-'Settings'!$B$8,"Low",IF($L495&gt;$T495+'Settings'!$B$8,"High","OK"))))</f>
        <v/>
      </c>
      <c r="Y495" s="27">
        <f>IF(COUNTA($A495:$O495)=0,"",IF(OR($A495="",$B495="",$C495="",$D495="",$E495="",$F495="",$I495="",$J495="",$K495=""),"Missing Required Input",IF(COUNTIF($A$5:$A$1004,$A495)&gt;1,"Duplicate Inspection ID",IF(COUNTIF('Tire Inventory'!$A$5:$A$1004,$E495)=0,"Unknown Tire ID",IF(OR($I495&lt;0,$I495&gt;32,$J495&lt;0,$J495&gt;32,$K495&lt;0,$K495&gt;32),"Check Tread Reading",IF(OR($D495&lt;0,$D495&gt;2000000),"Check Odometer",IF(AND($L495&lt;&gt;"",OR($L495&lt;0,$L495&gt;150)),"Check PSI","OK"))))))</f>
        <v/>
      </c>
    </row>
    <row r="496">
      <c r="A496" s="23" t="n"/>
      <c r="B496" s="42" t="n"/>
      <c r="C496" s="23" t="n"/>
      <c r="D496" s="25" t="n"/>
      <c r="E496" s="23" t="n"/>
      <c r="F496" s="23" t="n"/>
      <c r="G496" s="23" t="n"/>
      <c r="H496" s="23" t="n"/>
      <c r="I496" s="43" t="n"/>
      <c r="J496" s="43" t="n"/>
      <c r="K496" s="43" t="n"/>
      <c r="L496" s="43" t="n"/>
      <c r="M496" s="23" t="n"/>
      <c r="N496" s="23" t="n"/>
      <c r="O496" s="23" t="n"/>
      <c r="P496" s="27">
        <f>IF($A496="","",IFERROR(INDEX('Settings'!$F$5:$F$21,MATCH($F496,'Settings'!$E$5:$E$21,0)),"Other"))</f>
        <v/>
      </c>
      <c r="Q496" s="44">
        <f>IF($A496="","",IF(COUNT($I496,$J496,$K496)&lt;3,"",IFERROR(AVERAGE($I496,$J496,$K496),"")))</f>
        <v/>
      </c>
      <c r="R496" s="44">
        <f>IF($A496="","",IF(COUNT($I496,$J496,$K496)&lt;3,"",IFERROR(MIN($I496,$J496,$K496),"")))</f>
        <v/>
      </c>
      <c r="S496" s="44">
        <f>IF($A496="","",IF(COUNT($I496,$J496,$K496)&lt;3,"",IFERROR(MAX($I496,$J496,$K496)-MIN($I496,$J496,$K496),"")))</f>
        <v/>
      </c>
      <c r="T496" s="44">
        <f>IF($A496="","",IFERROR(INDEX('Tire Inventory'!$I$5:$I$1004,MATCH($E496,'Tire Inventory'!$A$5:$A$1004,0)),""))</f>
        <v/>
      </c>
      <c r="U496" s="44">
        <f>IF($A496="","",IF(OR($L496="",$T496=""),"",IFERROR($L496-$T496,"")))</f>
        <v/>
      </c>
      <c r="V496" s="27">
        <f>IF($A496="","",IF($R496="","No Data",IF($R496&lt;='Settings'!$B$6,"Critical",IF($R496&lt;='Settings'!$B$5,"Low","OK"))))</f>
        <v/>
      </c>
      <c r="W496" s="27">
        <f>IF($A496="","",IF($S496="","No Data",IF($S496&gt;='Settings'!$B$7,"Uneven","OK")))</f>
        <v/>
      </c>
      <c r="X496" s="27">
        <f>IF($A496="","",IF(OR($L496="",$T496=""),"No Data",IF($L496&lt;$T496-'Settings'!$B$8,"Low",IF($L496&gt;$T496+'Settings'!$B$8,"High","OK"))))</f>
        <v/>
      </c>
      <c r="Y496" s="27">
        <f>IF(COUNTA($A496:$O496)=0,"",IF(OR($A496="",$B496="",$C496="",$D496="",$E496="",$F496="",$I496="",$J496="",$K496=""),"Missing Required Input",IF(COUNTIF($A$5:$A$1004,$A496)&gt;1,"Duplicate Inspection ID",IF(COUNTIF('Tire Inventory'!$A$5:$A$1004,$E496)=0,"Unknown Tire ID",IF(OR($I496&lt;0,$I496&gt;32,$J496&lt;0,$J496&gt;32,$K496&lt;0,$K496&gt;32),"Check Tread Reading",IF(OR($D496&lt;0,$D496&gt;2000000),"Check Odometer",IF(AND($L496&lt;&gt;"",OR($L496&lt;0,$L496&gt;150)),"Check PSI","OK"))))))</f>
        <v/>
      </c>
    </row>
    <row r="497">
      <c r="A497" s="23" t="n"/>
      <c r="B497" s="42" t="n"/>
      <c r="C497" s="23" t="n"/>
      <c r="D497" s="25" t="n"/>
      <c r="E497" s="23" t="n"/>
      <c r="F497" s="23" t="n"/>
      <c r="G497" s="23" t="n"/>
      <c r="H497" s="23" t="n"/>
      <c r="I497" s="43" t="n"/>
      <c r="J497" s="43" t="n"/>
      <c r="K497" s="43" t="n"/>
      <c r="L497" s="43" t="n"/>
      <c r="M497" s="23" t="n"/>
      <c r="N497" s="23" t="n"/>
      <c r="O497" s="23" t="n"/>
      <c r="P497" s="27">
        <f>IF($A497="","",IFERROR(INDEX('Settings'!$F$5:$F$21,MATCH($F497,'Settings'!$E$5:$E$21,0)),"Other"))</f>
        <v/>
      </c>
      <c r="Q497" s="44">
        <f>IF($A497="","",IF(COUNT($I497,$J497,$K497)&lt;3,"",IFERROR(AVERAGE($I497,$J497,$K497),"")))</f>
        <v/>
      </c>
      <c r="R497" s="44">
        <f>IF($A497="","",IF(COUNT($I497,$J497,$K497)&lt;3,"",IFERROR(MIN($I497,$J497,$K497),"")))</f>
        <v/>
      </c>
      <c r="S497" s="44">
        <f>IF($A497="","",IF(COUNT($I497,$J497,$K497)&lt;3,"",IFERROR(MAX($I497,$J497,$K497)-MIN($I497,$J497,$K497),"")))</f>
        <v/>
      </c>
      <c r="T497" s="44">
        <f>IF($A497="","",IFERROR(INDEX('Tire Inventory'!$I$5:$I$1004,MATCH($E497,'Tire Inventory'!$A$5:$A$1004,0)),""))</f>
        <v/>
      </c>
      <c r="U497" s="44">
        <f>IF($A497="","",IF(OR($L497="",$T497=""),"",IFERROR($L497-$T497,"")))</f>
        <v/>
      </c>
      <c r="V497" s="27">
        <f>IF($A497="","",IF($R497="","No Data",IF($R497&lt;='Settings'!$B$6,"Critical",IF($R497&lt;='Settings'!$B$5,"Low","OK"))))</f>
        <v/>
      </c>
      <c r="W497" s="27">
        <f>IF($A497="","",IF($S497="","No Data",IF($S497&gt;='Settings'!$B$7,"Uneven","OK")))</f>
        <v/>
      </c>
      <c r="X497" s="27">
        <f>IF($A497="","",IF(OR($L497="",$T497=""),"No Data",IF($L497&lt;$T497-'Settings'!$B$8,"Low",IF($L497&gt;$T497+'Settings'!$B$8,"High","OK"))))</f>
        <v/>
      </c>
      <c r="Y497" s="27">
        <f>IF(COUNTA($A497:$O497)=0,"",IF(OR($A497="",$B497="",$C497="",$D497="",$E497="",$F497="",$I497="",$J497="",$K497=""),"Missing Required Input",IF(COUNTIF($A$5:$A$1004,$A497)&gt;1,"Duplicate Inspection ID",IF(COUNTIF('Tire Inventory'!$A$5:$A$1004,$E497)=0,"Unknown Tire ID",IF(OR($I497&lt;0,$I497&gt;32,$J497&lt;0,$J497&gt;32,$K497&lt;0,$K497&gt;32),"Check Tread Reading",IF(OR($D497&lt;0,$D497&gt;2000000),"Check Odometer",IF(AND($L497&lt;&gt;"",OR($L497&lt;0,$L497&gt;150)),"Check PSI","OK"))))))</f>
        <v/>
      </c>
    </row>
    <row r="498">
      <c r="A498" s="23" t="n"/>
      <c r="B498" s="42" t="n"/>
      <c r="C498" s="23" t="n"/>
      <c r="D498" s="25" t="n"/>
      <c r="E498" s="23" t="n"/>
      <c r="F498" s="23" t="n"/>
      <c r="G498" s="23" t="n"/>
      <c r="H498" s="23" t="n"/>
      <c r="I498" s="43" t="n"/>
      <c r="J498" s="43" t="n"/>
      <c r="K498" s="43" t="n"/>
      <c r="L498" s="43" t="n"/>
      <c r="M498" s="23" t="n"/>
      <c r="N498" s="23" t="n"/>
      <c r="O498" s="23" t="n"/>
      <c r="P498" s="27">
        <f>IF($A498="","",IFERROR(INDEX('Settings'!$F$5:$F$21,MATCH($F498,'Settings'!$E$5:$E$21,0)),"Other"))</f>
        <v/>
      </c>
      <c r="Q498" s="44">
        <f>IF($A498="","",IF(COUNT($I498,$J498,$K498)&lt;3,"",IFERROR(AVERAGE($I498,$J498,$K498),"")))</f>
        <v/>
      </c>
      <c r="R498" s="44">
        <f>IF($A498="","",IF(COUNT($I498,$J498,$K498)&lt;3,"",IFERROR(MIN($I498,$J498,$K498),"")))</f>
        <v/>
      </c>
      <c r="S498" s="44">
        <f>IF($A498="","",IF(COUNT($I498,$J498,$K498)&lt;3,"",IFERROR(MAX($I498,$J498,$K498)-MIN($I498,$J498,$K498),"")))</f>
        <v/>
      </c>
      <c r="T498" s="44">
        <f>IF($A498="","",IFERROR(INDEX('Tire Inventory'!$I$5:$I$1004,MATCH($E498,'Tire Inventory'!$A$5:$A$1004,0)),""))</f>
        <v/>
      </c>
      <c r="U498" s="44">
        <f>IF($A498="","",IF(OR($L498="",$T498=""),"",IFERROR($L498-$T498,"")))</f>
        <v/>
      </c>
      <c r="V498" s="27">
        <f>IF($A498="","",IF($R498="","No Data",IF($R498&lt;='Settings'!$B$6,"Critical",IF($R498&lt;='Settings'!$B$5,"Low","OK"))))</f>
        <v/>
      </c>
      <c r="W498" s="27">
        <f>IF($A498="","",IF($S498="","No Data",IF($S498&gt;='Settings'!$B$7,"Uneven","OK")))</f>
        <v/>
      </c>
      <c r="X498" s="27">
        <f>IF($A498="","",IF(OR($L498="",$T498=""),"No Data",IF($L498&lt;$T498-'Settings'!$B$8,"Low",IF($L498&gt;$T498+'Settings'!$B$8,"High","OK"))))</f>
        <v/>
      </c>
      <c r="Y498" s="27">
        <f>IF(COUNTA($A498:$O498)=0,"",IF(OR($A498="",$B498="",$C498="",$D498="",$E498="",$F498="",$I498="",$J498="",$K498=""),"Missing Required Input",IF(COUNTIF($A$5:$A$1004,$A498)&gt;1,"Duplicate Inspection ID",IF(COUNTIF('Tire Inventory'!$A$5:$A$1004,$E498)=0,"Unknown Tire ID",IF(OR($I498&lt;0,$I498&gt;32,$J498&lt;0,$J498&gt;32,$K498&lt;0,$K498&gt;32),"Check Tread Reading",IF(OR($D498&lt;0,$D498&gt;2000000),"Check Odometer",IF(AND($L498&lt;&gt;"",OR($L498&lt;0,$L498&gt;150)),"Check PSI","OK"))))))</f>
        <v/>
      </c>
    </row>
    <row r="499">
      <c r="A499" s="23" t="n"/>
      <c r="B499" s="42" t="n"/>
      <c r="C499" s="23" t="n"/>
      <c r="D499" s="25" t="n"/>
      <c r="E499" s="23" t="n"/>
      <c r="F499" s="23" t="n"/>
      <c r="G499" s="23" t="n"/>
      <c r="H499" s="23" t="n"/>
      <c r="I499" s="43" t="n"/>
      <c r="J499" s="43" t="n"/>
      <c r="K499" s="43" t="n"/>
      <c r="L499" s="43" t="n"/>
      <c r="M499" s="23" t="n"/>
      <c r="N499" s="23" t="n"/>
      <c r="O499" s="23" t="n"/>
      <c r="P499" s="27">
        <f>IF($A499="","",IFERROR(INDEX('Settings'!$F$5:$F$21,MATCH($F499,'Settings'!$E$5:$E$21,0)),"Other"))</f>
        <v/>
      </c>
      <c r="Q499" s="44">
        <f>IF($A499="","",IF(COUNT($I499,$J499,$K499)&lt;3,"",IFERROR(AVERAGE($I499,$J499,$K499),"")))</f>
        <v/>
      </c>
      <c r="R499" s="44">
        <f>IF($A499="","",IF(COUNT($I499,$J499,$K499)&lt;3,"",IFERROR(MIN($I499,$J499,$K499),"")))</f>
        <v/>
      </c>
      <c r="S499" s="44">
        <f>IF($A499="","",IF(COUNT($I499,$J499,$K499)&lt;3,"",IFERROR(MAX($I499,$J499,$K499)-MIN($I499,$J499,$K499),"")))</f>
        <v/>
      </c>
      <c r="T499" s="44">
        <f>IF($A499="","",IFERROR(INDEX('Tire Inventory'!$I$5:$I$1004,MATCH($E499,'Tire Inventory'!$A$5:$A$1004,0)),""))</f>
        <v/>
      </c>
      <c r="U499" s="44">
        <f>IF($A499="","",IF(OR($L499="",$T499=""),"",IFERROR($L499-$T499,"")))</f>
        <v/>
      </c>
      <c r="V499" s="27">
        <f>IF($A499="","",IF($R499="","No Data",IF($R499&lt;='Settings'!$B$6,"Critical",IF($R499&lt;='Settings'!$B$5,"Low","OK"))))</f>
        <v/>
      </c>
      <c r="W499" s="27">
        <f>IF($A499="","",IF($S499="","No Data",IF($S499&gt;='Settings'!$B$7,"Uneven","OK")))</f>
        <v/>
      </c>
      <c r="X499" s="27">
        <f>IF($A499="","",IF(OR($L499="",$T499=""),"No Data",IF($L499&lt;$T499-'Settings'!$B$8,"Low",IF($L499&gt;$T499+'Settings'!$B$8,"High","OK"))))</f>
        <v/>
      </c>
      <c r="Y499" s="27">
        <f>IF(COUNTA($A499:$O499)=0,"",IF(OR($A499="",$B499="",$C499="",$D499="",$E499="",$F499="",$I499="",$J499="",$K499=""),"Missing Required Input",IF(COUNTIF($A$5:$A$1004,$A499)&gt;1,"Duplicate Inspection ID",IF(COUNTIF('Tire Inventory'!$A$5:$A$1004,$E499)=0,"Unknown Tire ID",IF(OR($I499&lt;0,$I499&gt;32,$J499&lt;0,$J499&gt;32,$K499&lt;0,$K499&gt;32),"Check Tread Reading",IF(OR($D499&lt;0,$D499&gt;2000000),"Check Odometer",IF(AND($L499&lt;&gt;"",OR($L499&lt;0,$L499&gt;150)),"Check PSI","OK"))))))</f>
        <v/>
      </c>
    </row>
    <row r="500">
      <c r="A500" s="23" t="n"/>
      <c r="B500" s="42" t="n"/>
      <c r="C500" s="23" t="n"/>
      <c r="D500" s="25" t="n"/>
      <c r="E500" s="23" t="n"/>
      <c r="F500" s="23" t="n"/>
      <c r="G500" s="23" t="n"/>
      <c r="H500" s="23" t="n"/>
      <c r="I500" s="43" t="n"/>
      <c r="J500" s="43" t="n"/>
      <c r="K500" s="43" t="n"/>
      <c r="L500" s="43" t="n"/>
      <c r="M500" s="23" t="n"/>
      <c r="N500" s="23" t="n"/>
      <c r="O500" s="23" t="n"/>
      <c r="P500" s="27">
        <f>IF($A500="","",IFERROR(INDEX('Settings'!$F$5:$F$21,MATCH($F500,'Settings'!$E$5:$E$21,0)),"Other"))</f>
        <v/>
      </c>
      <c r="Q500" s="44">
        <f>IF($A500="","",IF(COUNT($I500,$J500,$K500)&lt;3,"",IFERROR(AVERAGE($I500,$J500,$K500),"")))</f>
        <v/>
      </c>
      <c r="R500" s="44">
        <f>IF($A500="","",IF(COUNT($I500,$J500,$K500)&lt;3,"",IFERROR(MIN($I500,$J500,$K500),"")))</f>
        <v/>
      </c>
      <c r="S500" s="44">
        <f>IF($A500="","",IF(COUNT($I500,$J500,$K500)&lt;3,"",IFERROR(MAX($I500,$J500,$K500)-MIN($I500,$J500,$K500),"")))</f>
        <v/>
      </c>
      <c r="T500" s="44">
        <f>IF($A500="","",IFERROR(INDEX('Tire Inventory'!$I$5:$I$1004,MATCH($E500,'Tire Inventory'!$A$5:$A$1004,0)),""))</f>
        <v/>
      </c>
      <c r="U500" s="44">
        <f>IF($A500="","",IF(OR($L500="",$T500=""),"",IFERROR($L500-$T500,"")))</f>
        <v/>
      </c>
      <c r="V500" s="27">
        <f>IF($A500="","",IF($R500="","No Data",IF($R500&lt;='Settings'!$B$6,"Critical",IF($R500&lt;='Settings'!$B$5,"Low","OK"))))</f>
        <v/>
      </c>
      <c r="W500" s="27">
        <f>IF($A500="","",IF($S500="","No Data",IF($S500&gt;='Settings'!$B$7,"Uneven","OK")))</f>
        <v/>
      </c>
      <c r="X500" s="27">
        <f>IF($A500="","",IF(OR($L500="",$T500=""),"No Data",IF($L500&lt;$T500-'Settings'!$B$8,"Low",IF($L500&gt;$T500+'Settings'!$B$8,"High","OK"))))</f>
        <v/>
      </c>
      <c r="Y500" s="27">
        <f>IF(COUNTA($A500:$O500)=0,"",IF(OR($A500="",$B500="",$C500="",$D500="",$E500="",$F500="",$I500="",$J500="",$K500=""),"Missing Required Input",IF(COUNTIF($A$5:$A$1004,$A500)&gt;1,"Duplicate Inspection ID",IF(COUNTIF('Tire Inventory'!$A$5:$A$1004,$E500)=0,"Unknown Tire ID",IF(OR($I500&lt;0,$I500&gt;32,$J500&lt;0,$J500&gt;32,$K500&lt;0,$K500&gt;32),"Check Tread Reading",IF(OR($D500&lt;0,$D500&gt;2000000),"Check Odometer",IF(AND($L500&lt;&gt;"",OR($L500&lt;0,$L500&gt;150)),"Check PSI","OK"))))))</f>
        <v/>
      </c>
    </row>
    <row r="501">
      <c r="A501" s="23" t="n"/>
      <c r="B501" s="42" t="n"/>
      <c r="C501" s="23" t="n"/>
      <c r="D501" s="25" t="n"/>
      <c r="E501" s="23" t="n"/>
      <c r="F501" s="23" t="n"/>
      <c r="G501" s="23" t="n"/>
      <c r="H501" s="23" t="n"/>
      <c r="I501" s="43" t="n"/>
      <c r="J501" s="43" t="n"/>
      <c r="K501" s="43" t="n"/>
      <c r="L501" s="43" t="n"/>
      <c r="M501" s="23" t="n"/>
      <c r="N501" s="23" t="n"/>
      <c r="O501" s="23" t="n"/>
      <c r="P501" s="27">
        <f>IF($A501="","",IFERROR(INDEX('Settings'!$F$5:$F$21,MATCH($F501,'Settings'!$E$5:$E$21,0)),"Other"))</f>
        <v/>
      </c>
      <c r="Q501" s="44">
        <f>IF($A501="","",IF(COUNT($I501,$J501,$K501)&lt;3,"",IFERROR(AVERAGE($I501,$J501,$K501),"")))</f>
        <v/>
      </c>
      <c r="R501" s="44">
        <f>IF($A501="","",IF(COUNT($I501,$J501,$K501)&lt;3,"",IFERROR(MIN($I501,$J501,$K501),"")))</f>
        <v/>
      </c>
      <c r="S501" s="44">
        <f>IF($A501="","",IF(COUNT($I501,$J501,$K501)&lt;3,"",IFERROR(MAX($I501,$J501,$K501)-MIN($I501,$J501,$K501),"")))</f>
        <v/>
      </c>
      <c r="T501" s="44">
        <f>IF($A501="","",IFERROR(INDEX('Tire Inventory'!$I$5:$I$1004,MATCH($E501,'Tire Inventory'!$A$5:$A$1004,0)),""))</f>
        <v/>
      </c>
      <c r="U501" s="44">
        <f>IF($A501="","",IF(OR($L501="",$T501=""),"",IFERROR($L501-$T501,"")))</f>
        <v/>
      </c>
      <c r="V501" s="27">
        <f>IF($A501="","",IF($R501="","No Data",IF($R501&lt;='Settings'!$B$6,"Critical",IF($R501&lt;='Settings'!$B$5,"Low","OK"))))</f>
        <v/>
      </c>
      <c r="W501" s="27">
        <f>IF($A501="","",IF($S501="","No Data",IF($S501&gt;='Settings'!$B$7,"Uneven","OK")))</f>
        <v/>
      </c>
      <c r="X501" s="27">
        <f>IF($A501="","",IF(OR($L501="",$T501=""),"No Data",IF($L501&lt;$T501-'Settings'!$B$8,"Low",IF($L501&gt;$T501+'Settings'!$B$8,"High","OK"))))</f>
        <v/>
      </c>
      <c r="Y501" s="27">
        <f>IF(COUNTA($A501:$O501)=0,"",IF(OR($A501="",$B501="",$C501="",$D501="",$E501="",$F501="",$I501="",$J501="",$K501=""),"Missing Required Input",IF(COUNTIF($A$5:$A$1004,$A501)&gt;1,"Duplicate Inspection ID",IF(COUNTIF('Tire Inventory'!$A$5:$A$1004,$E501)=0,"Unknown Tire ID",IF(OR($I501&lt;0,$I501&gt;32,$J501&lt;0,$J501&gt;32,$K501&lt;0,$K501&gt;32),"Check Tread Reading",IF(OR($D501&lt;0,$D501&gt;2000000),"Check Odometer",IF(AND($L501&lt;&gt;"",OR($L501&lt;0,$L501&gt;150)),"Check PSI","OK"))))))</f>
        <v/>
      </c>
    </row>
    <row r="502">
      <c r="A502" s="23" t="n"/>
      <c r="B502" s="42" t="n"/>
      <c r="C502" s="23" t="n"/>
      <c r="D502" s="25" t="n"/>
      <c r="E502" s="23" t="n"/>
      <c r="F502" s="23" t="n"/>
      <c r="G502" s="23" t="n"/>
      <c r="H502" s="23" t="n"/>
      <c r="I502" s="43" t="n"/>
      <c r="J502" s="43" t="n"/>
      <c r="K502" s="43" t="n"/>
      <c r="L502" s="43" t="n"/>
      <c r="M502" s="23" t="n"/>
      <c r="N502" s="23" t="n"/>
      <c r="O502" s="23" t="n"/>
      <c r="P502" s="27">
        <f>IF($A502="","",IFERROR(INDEX('Settings'!$F$5:$F$21,MATCH($F502,'Settings'!$E$5:$E$21,0)),"Other"))</f>
        <v/>
      </c>
      <c r="Q502" s="44">
        <f>IF($A502="","",IF(COUNT($I502,$J502,$K502)&lt;3,"",IFERROR(AVERAGE($I502,$J502,$K502),"")))</f>
        <v/>
      </c>
      <c r="R502" s="44">
        <f>IF($A502="","",IF(COUNT($I502,$J502,$K502)&lt;3,"",IFERROR(MIN($I502,$J502,$K502),"")))</f>
        <v/>
      </c>
      <c r="S502" s="44">
        <f>IF($A502="","",IF(COUNT($I502,$J502,$K502)&lt;3,"",IFERROR(MAX($I502,$J502,$K502)-MIN($I502,$J502,$K502),"")))</f>
        <v/>
      </c>
      <c r="T502" s="44">
        <f>IF($A502="","",IFERROR(INDEX('Tire Inventory'!$I$5:$I$1004,MATCH($E502,'Tire Inventory'!$A$5:$A$1004,0)),""))</f>
        <v/>
      </c>
      <c r="U502" s="44">
        <f>IF($A502="","",IF(OR($L502="",$T502=""),"",IFERROR($L502-$T502,"")))</f>
        <v/>
      </c>
      <c r="V502" s="27">
        <f>IF($A502="","",IF($R502="","No Data",IF($R502&lt;='Settings'!$B$6,"Critical",IF($R502&lt;='Settings'!$B$5,"Low","OK"))))</f>
        <v/>
      </c>
      <c r="W502" s="27">
        <f>IF($A502="","",IF($S502="","No Data",IF($S502&gt;='Settings'!$B$7,"Uneven","OK")))</f>
        <v/>
      </c>
      <c r="X502" s="27">
        <f>IF($A502="","",IF(OR($L502="",$T502=""),"No Data",IF($L502&lt;$T502-'Settings'!$B$8,"Low",IF($L502&gt;$T502+'Settings'!$B$8,"High","OK"))))</f>
        <v/>
      </c>
      <c r="Y502" s="27">
        <f>IF(COUNTA($A502:$O502)=0,"",IF(OR($A502="",$B502="",$C502="",$D502="",$E502="",$F502="",$I502="",$J502="",$K502=""),"Missing Required Input",IF(COUNTIF($A$5:$A$1004,$A502)&gt;1,"Duplicate Inspection ID",IF(COUNTIF('Tire Inventory'!$A$5:$A$1004,$E502)=0,"Unknown Tire ID",IF(OR($I502&lt;0,$I502&gt;32,$J502&lt;0,$J502&gt;32,$K502&lt;0,$K502&gt;32),"Check Tread Reading",IF(OR($D502&lt;0,$D502&gt;2000000),"Check Odometer",IF(AND($L502&lt;&gt;"",OR($L502&lt;0,$L502&gt;150)),"Check PSI","OK"))))))</f>
        <v/>
      </c>
    </row>
    <row r="503">
      <c r="A503" s="23" t="n"/>
      <c r="B503" s="42" t="n"/>
      <c r="C503" s="23" t="n"/>
      <c r="D503" s="25" t="n"/>
      <c r="E503" s="23" t="n"/>
      <c r="F503" s="23" t="n"/>
      <c r="G503" s="23" t="n"/>
      <c r="H503" s="23" t="n"/>
      <c r="I503" s="43" t="n"/>
      <c r="J503" s="43" t="n"/>
      <c r="K503" s="43" t="n"/>
      <c r="L503" s="43" t="n"/>
      <c r="M503" s="23" t="n"/>
      <c r="N503" s="23" t="n"/>
      <c r="O503" s="23" t="n"/>
      <c r="P503" s="27">
        <f>IF($A503="","",IFERROR(INDEX('Settings'!$F$5:$F$21,MATCH($F503,'Settings'!$E$5:$E$21,0)),"Other"))</f>
        <v/>
      </c>
      <c r="Q503" s="44">
        <f>IF($A503="","",IF(COUNT($I503,$J503,$K503)&lt;3,"",IFERROR(AVERAGE($I503,$J503,$K503),"")))</f>
        <v/>
      </c>
      <c r="R503" s="44">
        <f>IF($A503="","",IF(COUNT($I503,$J503,$K503)&lt;3,"",IFERROR(MIN($I503,$J503,$K503),"")))</f>
        <v/>
      </c>
      <c r="S503" s="44">
        <f>IF($A503="","",IF(COUNT($I503,$J503,$K503)&lt;3,"",IFERROR(MAX($I503,$J503,$K503)-MIN($I503,$J503,$K503),"")))</f>
        <v/>
      </c>
      <c r="T503" s="44">
        <f>IF($A503="","",IFERROR(INDEX('Tire Inventory'!$I$5:$I$1004,MATCH($E503,'Tire Inventory'!$A$5:$A$1004,0)),""))</f>
        <v/>
      </c>
      <c r="U503" s="44">
        <f>IF($A503="","",IF(OR($L503="",$T503=""),"",IFERROR($L503-$T503,"")))</f>
        <v/>
      </c>
      <c r="V503" s="27">
        <f>IF($A503="","",IF($R503="","No Data",IF($R503&lt;='Settings'!$B$6,"Critical",IF($R503&lt;='Settings'!$B$5,"Low","OK"))))</f>
        <v/>
      </c>
      <c r="W503" s="27">
        <f>IF($A503="","",IF($S503="","No Data",IF($S503&gt;='Settings'!$B$7,"Uneven","OK")))</f>
        <v/>
      </c>
      <c r="X503" s="27">
        <f>IF($A503="","",IF(OR($L503="",$T503=""),"No Data",IF($L503&lt;$T503-'Settings'!$B$8,"Low",IF($L503&gt;$T503+'Settings'!$B$8,"High","OK"))))</f>
        <v/>
      </c>
      <c r="Y503" s="27">
        <f>IF(COUNTA($A503:$O503)=0,"",IF(OR($A503="",$B503="",$C503="",$D503="",$E503="",$F503="",$I503="",$J503="",$K503=""),"Missing Required Input",IF(COUNTIF($A$5:$A$1004,$A503)&gt;1,"Duplicate Inspection ID",IF(COUNTIF('Tire Inventory'!$A$5:$A$1004,$E503)=0,"Unknown Tire ID",IF(OR($I503&lt;0,$I503&gt;32,$J503&lt;0,$J503&gt;32,$K503&lt;0,$K503&gt;32),"Check Tread Reading",IF(OR($D503&lt;0,$D503&gt;2000000),"Check Odometer",IF(AND($L503&lt;&gt;"",OR($L503&lt;0,$L503&gt;150)),"Check PSI","OK"))))))</f>
        <v/>
      </c>
    </row>
    <row r="504">
      <c r="A504" s="23" t="n"/>
      <c r="B504" s="42" t="n"/>
      <c r="C504" s="23" t="n"/>
      <c r="D504" s="25" t="n"/>
      <c r="E504" s="23" t="n"/>
      <c r="F504" s="23" t="n"/>
      <c r="G504" s="23" t="n"/>
      <c r="H504" s="23" t="n"/>
      <c r="I504" s="43" t="n"/>
      <c r="J504" s="43" t="n"/>
      <c r="K504" s="43" t="n"/>
      <c r="L504" s="43" t="n"/>
      <c r="M504" s="23" t="n"/>
      <c r="N504" s="23" t="n"/>
      <c r="O504" s="23" t="n"/>
      <c r="P504" s="27">
        <f>IF($A504="","",IFERROR(INDEX('Settings'!$F$5:$F$21,MATCH($F504,'Settings'!$E$5:$E$21,0)),"Other"))</f>
        <v/>
      </c>
      <c r="Q504" s="44">
        <f>IF($A504="","",IF(COUNT($I504,$J504,$K504)&lt;3,"",IFERROR(AVERAGE($I504,$J504,$K504),"")))</f>
        <v/>
      </c>
      <c r="R504" s="44">
        <f>IF($A504="","",IF(COUNT($I504,$J504,$K504)&lt;3,"",IFERROR(MIN($I504,$J504,$K504),"")))</f>
        <v/>
      </c>
      <c r="S504" s="44">
        <f>IF($A504="","",IF(COUNT($I504,$J504,$K504)&lt;3,"",IFERROR(MAX($I504,$J504,$K504)-MIN($I504,$J504,$K504),"")))</f>
        <v/>
      </c>
      <c r="T504" s="44">
        <f>IF($A504="","",IFERROR(INDEX('Tire Inventory'!$I$5:$I$1004,MATCH($E504,'Tire Inventory'!$A$5:$A$1004,0)),""))</f>
        <v/>
      </c>
      <c r="U504" s="44">
        <f>IF($A504="","",IF(OR($L504="",$T504=""),"",IFERROR($L504-$T504,"")))</f>
        <v/>
      </c>
      <c r="V504" s="27">
        <f>IF($A504="","",IF($R504="","No Data",IF($R504&lt;='Settings'!$B$6,"Critical",IF($R504&lt;='Settings'!$B$5,"Low","OK"))))</f>
        <v/>
      </c>
      <c r="W504" s="27">
        <f>IF($A504="","",IF($S504="","No Data",IF($S504&gt;='Settings'!$B$7,"Uneven","OK")))</f>
        <v/>
      </c>
      <c r="X504" s="27">
        <f>IF($A504="","",IF(OR($L504="",$T504=""),"No Data",IF($L504&lt;$T504-'Settings'!$B$8,"Low",IF($L504&gt;$T504+'Settings'!$B$8,"High","OK"))))</f>
        <v/>
      </c>
      <c r="Y504" s="27">
        <f>IF(COUNTA($A504:$O504)=0,"",IF(OR($A504="",$B504="",$C504="",$D504="",$E504="",$F504="",$I504="",$J504="",$K504=""),"Missing Required Input",IF(COUNTIF($A$5:$A$1004,$A504)&gt;1,"Duplicate Inspection ID",IF(COUNTIF('Tire Inventory'!$A$5:$A$1004,$E504)=0,"Unknown Tire ID",IF(OR($I504&lt;0,$I504&gt;32,$J504&lt;0,$J504&gt;32,$K504&lt;0,$K504&gt;32),"Check Tread Reading",IF(OR($D504&lt;0,$D504&gt;2000000),"Check Odometer",IF(AND($L504&lt;&gt;"",OR($L504&lt;0,$L504&gt;150)),"Check PSI","OK"))))))</f>
        <v/>
      </c>
    </row>
    <row r="505">
      <c r="A505" s="23" t="n"/>
      <c r="B505" s="42" t="n"/>
      <c r="C505" s="23" t="n"/>
      <c r="D505" s="25" t="n"/>
      <c r="E505" s="23" t="n"/>
      <c r="F505" s="23" t="n"/>
      <c r="G505" s="23" t="n"/>
      <c r="H505" s="23" t="n"/>
      <c r="I505" s="43" t="n"/>
      <c r="J505" s="43" t="n"/>
      <c r="K505" s="43" t="n"/>
      <c r="L505" s="43" t="n"/>
      <c r="M505" s="23" t="n"/>
      <c r="N505" s="23" t="n"/>
      <c r="O505" s="23" t="n"/>
      <c r="P505" s="27">
        <f>IF($A505="","",IFERROR(INDEX('Settings'!$F$5:$F$21,MATCH($F505,'Settings'!$E$5:$E$21,0)),"Other"))</f>
        <v/>
      </c>
      <c r="Q505" s="44">
        <f>IF($A505="","",IF(COUNT($I505,$J505,$K505)&lt;3,"",IFERROR(AVERAGE($I505,$J505,$K505),"")))</f>
        <v/>
      </c>
      <c r="R505" s="44">
        <f>IF($A505="","",IF(COUNT($I505,$J505,$K505)&lt;3,"",IFERROR(MIN($I505,$J505,$K505),"")))</f>
        <v/>
      </c>
      <c r="S505" s="44">
        <f>IF($A505="","",IF(COUNT($I505,$J505,$K505)&lt;3,"",IFERROR(MAX($I505,$J505,$K505)-MIN($I505,$J505,$K505),"")))</f>
        <v/>
      </c>
      <c r="T505" s="44">
        <f>IF($A505="","",IFERROR(INDEX('Tire Inventory'!$I$5:$I$1004,MATCH($E505,'Tire Inventory'!$A$5:$A$1004,0)),""))</f>
        <v/>
      </c>
      <c r="U505" s="44">
        <f>IF($A505="","",IF(OR($L505="",$T505=""),"",IFERROR($L505-$T505,"")))</f>
        <v/>
      </c>
      <c r="V505" s="27">
        <f>IF($A505="","",IF($R505="","No Data",IF($R505&lt;='Settings'!$B$6,"Critical",IF($R505&lt;='Settings'!$B$5,"Low","OK"))))</f>
        <v/>
      </c>
      <c r="W505" s="27">
        <f>IF($A505="","",IF($S505="","No Data",IF($S505&gt;='Settings'!$B$7,"Uneven","OK")))</f>
        <v/>
      </c>
      <c r="X505" s="27">
        <f>IF($A505="","",IF(OR($L505="",$T505=""),"No Data",IF($L505&lt;$T505-'Settings'!$B$8,"Low",IF($L505&gt;$T505+'Settings'!$B$8,"High","OK"))))</f>
        <v/>
      </c>
      <c r="Y505" s="27">
        <f>IF(COUNTA($A505:$O505)=0,"",IF(OR($A505="",$B505="",$C505="",$D505="",$E505="",$F505="",$I505="",$J505="",$K505=""),"Missing Required Input",IF(COUNTIF($A$5:$A$1004,$A505)&gt;1,"Duplicate Inspection ID",IF(COUNTIF('Tire Inventory'!$A$5:$A$1004,$E505)=0,"Unknown Tire ID",IF(OR($I505&lt;0,$I505&gt;32,$J505&lt;0,$J505&gt;32,$K505&lt;0,$K505&gt;32),"Check Tread Reading",IF(OR($D505&lt;0,$D505&gt;2000000),"Check Odometer",IF(AND($L505&lt;&gt;"",OR($L505&lt;0,$L505&gt;150)),"Check PSI","OK"))))))</f>
        <v/>
      </c>
    </row>
    <row r="506">
      <c r="A506" s="23" t="n"/>
      <c r="B506" s="42" t="n"/>
      <c r="C506" s="23" t="n"/>
      <c r="D506" s="25" t="n"/>
      <c r="E506" s="23" t="n"/>
      <c r="F506" s="23" t="n"/>
      <c r="G506" s="23" t="n"/>
      <c r="H506" s="23" t="n"/>
      <c r="I506" s="43" t="n"/>
      <c r="J506" s="43" t="n"/>
      <c r="K506" s="43" t="n"/>
      <c r="L506" s="43" t="n"/>
      <c r="M506" s="23" t="n"/>
      <c r="N506" s="23" t="n"/>
      <c r="O506" s="23" t="n"/>
      <c r="P506" s="27">
        <f>IF($A506="","",IFERROR(INDEX('Settings'!$F$5:$F$21,MATCH($F506,'Settings'!$E$5:$E$21,0)),"Other"))</f>
        <v/>
      </c>
      <c r="Q506" s="44">
        <f>IF($A506="","",IF(COUNT($I506,$J506,$K506)&lt;3,"",IFERROR(AVERAGE($I506,$J506,$K506),"")))</f>
        <v/>
      </c>
      <c r="R506" s="44">
        <f>IF($A506="","",IF(COUNT($I506,$J506,$K506)&lt;3,"",IFERROR(MIN($I506,$J506,$K506),"")))</f>
        <v/>
      </c>
      <c r="S506" s="44">
        <f>IF($A506="","",IF(COUNT($I506,$J506,$K506)&lt;3,"",IFERROR(MAX($I506,$J506,$K506)-MIN($I506,$J506,$K506),"")))</f>
        <v/>
      </c>
      <c r="T506" s="44">
        <f>IF($A506="","",IFERROR(INDEX('Tire Inventory'!$I$5:$I$1004,MATCH($E506,'Tire Inventory'!$A$5:$A$1004,0)),""))</f>
        <v/>
      </c>
      <c r="U506" s="44">
        <f>IF($A506="","",IF(OR($L506="",$T506=""),"",IFERROR($L506-$T506,"")))</f>
        <v/>
      </c>
      <c r="V506" s="27">
        <f>IF($A506="","",IF($R506="","No Data",IF($R506&lt;='Settings'!$B$6,"Critical",IF($R506&lt;='Settings'!$B$5,"Low","OK"))))</f>
        <v/>
      </c>
      <c r="W506" s="27">
        <f>IF($A506="","",IF($S506="","No Data",IF($S506&gt;='Settings'!$B$7,"Uneven","OK")))</f>
        <v/>
      </c>
      <c r="X506" s="27">
        <f>IF($A506="","",IF(OR($L506="",$T506=""),"No Data",IF($L506&lt;$T506-'Settings'!$B$8,"Low",IF($L506&gt;$T506+'Settings'!$B$8,"High","OK"))))</f>
        <v/>
      </c>
      <c r="Y506" s="27">
        <f>IF(COUNTA($A506:$O506)=0,"",IF(OR($A506="",$B506="",$C506="",$D506="",$E506="",$F506="",$I506="",$J506="",$K506=""),"Missing Required Input",IF(COUNTIF($A$5:$A$1004,$A506)&gt;1,"Duplicate Inspection ID",IF(COUNTIF('Tire Inventory'!$A$5:$A$1004,$E506)=0,"Unknown Tire ID",IF(OR($I506&lt;0,$I506&gt;32,$J506&lt;0,$J506&gt;32,$K506&lt;0,$K506&gt;32),"Check Tread Reading",IF(OR($D506&lt;0,$D506&gt;2000000),"Check Odometer",IF(AND($L506&lt;&gt;"",OR($L506&lt;0,$L506&gt;150)),"Check PSI","OK"))))))</f>
        <v/>
      </c>
    </row>
    <row r="507">
      <c r="A507" s="23" t="n"/>
      <c r="B507" s="42" t="n"/>
      <c r="C507" s="23" t="n"/>
      <c r="D507" s="25" t="n"/>
      <c r="E507" s="23" t="n"/>
      <c r="F507" s="23" t="n"/>
      <c r="G507" s="23" t="n"/>
      <c r="H507" s="23" t="n"/>
      <c r="I507" s="43" t="n"/>
      <c r="J507" s="43" t="n"/>
      <c r="K507" s="43" t="n"/>
      <c r="L507" s="43" t="n"/>
      <c r="M507" s="23" t="n"/>
      <c r="N507" s="23" t="n"/>
      <c r="O507" s="23" t="n"/>
      <c r="P507" s="27">
        <f>IF($A507="","",IFERROR(INDEX('Settings'!$F$5:$F$21,MATCH($F507,'Settings'!$E$5:$E$21,0)),"Other"))</f>
        <v/>
      </c>
      <c r="Q507" s="44">
        <f>IF($A507="","",IF(COUNT($I507,$J507,$K507)&lt;3,"",IFERROR(AVERAGE($I507,$J507,$K507),"")))</f>
        <v/>
      </c>
      <c r="R507" s="44">
        <f>IF($A507="","",IF(COUNT($I507,$J507,$K507)&lt;3,"",IFERROR(MIN($I507,$J507,$K507),"")))</f>
        <v/>
      </c>
      <c r="S507" s="44">
        <f>IF($A507="","",IF(COUNT($I507,$J507,$K507)&lt;3,"",IFERROR(MAX($I507,$J507,$K507)-MIN($I507,$J507,$K507),"")))</f>
        <v/>
      </c>
      <c r="T507" s="44">
        <f>IF($A507="","",IFERROR(INDEX('Tire Inventory'!$I$5:$I$1004,MATCH($E507,'Tire Inventory'!$A$5:$A$1004,0)),""))</f>
        <v/>
      </c>
      <c r="U507" s="44">
        <f>IF($A507="","",IF(OR($L507="",$T507=""),"",IFERROR($L507-$T507,"")))</f>
        <v/>
      </c>
      <c r="V507" s="27">
        <f>IF($A507="","",IF($R507="","No Data",IF($R507&lt;='Settings'!$B$6,"Critical",IF($R507&lt;='Settings'!$B$5,"Low","OK"))))</f>
        <v/>
      </c>
      <c r="W507" s="27">
        <f>IF($A507="","",IF($S507="","No Data",IF($S507&gt;='Settings'!$B$7,"Uneven","OK")))</f>
        <v/>
      </c>
      <c r="X507" s="27">
        <f>IF($A507="","",IF(OR($L507="",$T507=""),"No Data",IF($L507&lt;$T507-'Settings'!$B$8,"Low",IF($L507&gt;$T507+'Settings'!$B$8,"High","OK"))))</f>
        <v/>
      </c>
      <c r="Y507" s="27">
        <f>IF(COUNTA($A507:$O507)=0,"",IF(OR($A507="",$B507="",$C507="",$D507="",$E507="",$F507="",$I507="",$J507="",$K507=""),"Missing Required Input",IF(COUNTIF($A$5:$A$1004,$A507)&gt;1,"Duplicate Inspection ID",IF(COUNTIF('Tire Inventory'!$A$5:$A$1004,$E507)=0,"Unknown Tire ID",IF(OR($I507&lt;0,$I507&gt;32,$J507&lt;0,$J507&gt;32,$K507&lt;0,$K507&gt;32),"Check Tread Reading",IF(OR($D507&lt;0,$D507&gt;2000000),"Check Odometer",IF(AND($L507&lt;&gt;"",OR($L507&lt;0,$L507&gt;150)),"Check PSI","OK"))))))</f>
        <v/>
      </c>
    </row>
    <row r="508">
      <c r="A508" s="23" t="n"/>
      <c r="B508" s="42" t="n"/>
      <c r="C508" s="23" t="n"/>
      <c r="D508" s="25" t="n"/>
      <c r="E508" s="23" t="n"/>
      <c r="F508" s="23" t="n"/>
      <c r="G508" s="23" t="n"/>
      <c r="H508" s="23" t="n"/>
      <c r="I508" s="43" t="n"/>
      <c r="J508" s="43" t="n"/>
      <c r="K508" s="43" t="n"/>
      <c r="L508" s="43" t="n"/>
      <c r="M508" s="23" t="n"/>
      <c r="N508" s="23" t="n"/>
      <c r="O508" s="23" t="n"/>
      <c r="P508" s="27">
        <f>IF($A508="","",IFERROR(INDEX('Settings'!$F$5:$F$21,MATCH($F508,'Settings'!$E$5:$E$21,0)),"Other"))</f>
        <v/>
      </c>
      <c r="Q508" s="44">
        <f>IF($A508="","",IF(COUNT($I508,$J508,$K508)&lt;3,"",IFERROR(AVERAGE($I508,$J508,$K508),"")))</f>
        <v/>
      </c>
      <c r="R508" s="44">
        <f>IF($A508="","",IF(COUNT($I508,$J508,$K508)&lt;3,"",IFERROR(MIN($I508,$J508,$K508),"")))</f>
        <v/>
      </c>
      <c r="S508" s="44">
        <f>IF($A508="","",IF(COUNT($I508,$J508,$K508)&lt;3,"",IFERROR(MAX($I508,$J508,$K508)-MIN($I508,$J508,$K508),"")))</f>
        <v/>
      </c>
      <c r="T508" s="44">
        <f>IF($A508="","",IFERROR(INDEX('Tire Inventory'!$I$5:$I$1004,MATCH($E508,'Tire Inventory'!$A$5:$A$1004,0)),""))</f>
        <v/>
      </c>
      <c r="U508" s="44">
        <f>IF($A508="","",IF(OR($L508="",$T508=""),"",IFERROR($L508-$T508,"")))</f>
        <v/>
      </c>
      <c r="V508" s="27">
        <f>IF($A508="","",IF($R508="","No Data",IF($R508&lt;='Settings'!$B$6,"Critical",IF($R508&lt;='Settings'!$B$5,"Low","OK"))))</f>
        <v/>
      </c>
      <c r="W508" s="27">
        <f>IF($A508="","",IF($S508="","No Data",IF($S508&gt;='Settings'!$B$7,"Uneven","OK")))</f>
        <v/>
      </c>
      <c r="X508" s="27">
        <f>IF($A508="","",IF(OR($L508="",$T508=""),"No Data",IF($L508&lt;$T508-'Settings'!$B$8,"Low",IF($L508&gt;$T508+'Settings'!$B$8,"High","OK"))))</f>
        <v/>
      </c>
      <c r="Y508" s="27">
        <f>IF(COUNTA($A508:$O508)=0,"",IF(OR($A508="",$B508="",$C508="",$D508="",$E508="",$F508="",$I508="",$J508="",$K508=""),"Missing Required Input",IF(COUNTIF($A$5:$A$1004,$A508)&gt;1,"Duplicate Inspection ID",IF(COUNTIF('Tire Inventory'!$A$5:$A$1004,$E508)=0,"Unknown Tire ID",IF(OR($I508&lt;0,$I508&gt;32,$J508&lt;0,$J508&gt;32,$K508&lt;0,$K508&gt;32),"Check Tread Reading",IF(OR($D508&lt;0,$D508&gt;2000000),"Check Odometer",IF(AND($L508&lt;&gt;"",OR($L508&lt;0,$L508&gt;150)),"Check PSI","OK"))))))</f>
        <v/>
      </c>
    </row>
    <row r="509">
      <c r="A509" s="23" t="n"/>
      <c r="B509" s="42" t="n"/>
      <c r="C509" s="23" t="n"/>
      <c r="D509" s="25" t="n"/>
      <c r="E509" s="23" t="n"/>
      <c r="F509" s="23" t="n"/>
      <c r="G509" s="23" t="n"/>
      <c r="H509" s="23" t="n"/>
      <c r="I509" s="43" t="n"/>
      <c r="J509" s="43" t="n"/>
      <c r="K509" s="43" t="n"/>
      <c r="L509" s="43" t="n"/>
      <c r="M509" s="23" t="n"/>
      <c r="N509" s="23" t="n"/>
      <c r="O509" s="23" t="n"/>
      <c r="P509" s="27">
        <f>IF($A509="","",IFERROR(INDEX('Settings'!$F$5:$F$21,MATCH($F509,'Settings'!$E$5:$E$21,0)),"Other"))</f>
        <v/>
      </c>
      <c r="Q509" s="44">
        <f>IF($A509="","",IF(COUNT($I509,$J509,$K509)&lt;3,"",IFERROR(AVERAGE($I509,$J509,$K509),"")))</f>
        <v/>
      </c>
      <c r="R509" s="44">
        <f>IF($A509="","",IF(COUNT($I509,$J509,$K509)&lt;3,"",IFERROR(MIN($I509,$J509,$K509),"")))</f>
        <v/>
      </c>
      <c r="S509" s="44">
        <f>IF($A509="","",IF(COUNT($I509,$J509,$K509)&lt;3,"",IFERROR(MAX($I509,$J509,$K509)-MIN($I509,$J509,$K509),"")))</f>
        <v/>
      </c>
      <c r="T509" s="44">
        <f>IF($A509="","",IFERROR(INDEX('Tire Inventory'!$I$5:$I$1004,MATCH($E509,'Tire Inventory'!$A$5:$A$1004,0)),""))</f>
        <v/>
      </c>
      <c r="U509" s="44">
        <f>IF($A509="","",IF(OR($L509="",$T509=""),"",IFERROR($L509-$T509,"")))</f>
        <v/>
      </c>
      <c r="V509" s="27">
        <f>IF($A509="","",IF($R509="","No Data",IF($R509&lt;='Settings'!$B$6,"Critical",IF($R509&lt;='Settings'!$B$5,"Low","OK"))))</f>
        <v/>
      </c>
      <c r="W509" s="27">
        <f>IF($A509="","",IF($S509="","No Data",IF($S509&gt;='Settings'!$B$7,"Uneven","OK")))</f>
        <v/>
      </c>
      <c r="X509" s="27">
        <f>IF($A509="","",IF(OR($L509="",$T509=""),"No Data",IF($L509&lt;$T509-'Settings'!$B$8,"Low",IF($L509&gt;$T509+'Settings'!$B$8,"High","OK"))))</f>
        <v/>
      </c>
      <c r="Y509" s="27">
        <f>IF(COUNTA($A509:$O509)=0,"",IF(OR($A509="",$B509="",$C509="",$D509="",$E509="",$F509="",$I509="",$J509="",$K509=""),"Missing Required Input",IF(COUNTIF($A$5:$A$1004,$A509)&gt;1,"Duplicate Inspection ID",IF(COUNTIF('Tire Inventory'!$A$5:$A$1004,$E509)=0,"Unknown Tire ID",IF(OR($I509&lt;0,$I509&gt;32,$J509&lt;0,$J509&gt;32,$K509&lt;0,$K509&gt;32),"Check Tread Reading",IF(OR($D509&lt;0,$D509&gt;2000000),"Check Odometer",IF(AND($L509&lt;&gt;"",OR($L509&lt;0,$L509&gt;150)),"Check PSI","OK"))))))</f>
        <v/>
      </c>
    </row>
    <row r="510">
      <c r="A510" s="23" t="n"/>
      <c r="B510" s="42" t="n"/>
      <c r="C510" s="23" t="n"/>
      <c r="D510" s="25" t="n"/>
      <c r="E510" s="23" t="n"/>
      <c r="F510" s="23" t="n"/>
      <c r="G510" s="23" t="n"/>
      <c r="H510" s="23" t="n"/>
      <c r="I510" s="43" t="n"/>
      <c r="J510" s="43" t="n"/>
      <c r="K510" s="43" t="n"/>
      <c r="L510" s="43" t="n"/>
      <c r="M510" s="23" t="n"/>
      <c r="N510" s="23" t="n"/>
      <c r="O510" s="23" t="n"/>
      <c r="P510" s="27">
        <f>IF($A510="","",IFERROR(INDEX('Settings'!$F$5:$F$21,MATCH($F510,'Settings'!$E$5:$E$21,0)),"Other"))</f>
        <v/>
      </c>
      <c r="Q510" s="44">
        <f>IF($A510="","",IF(COUNT($I510,$J510,$K510)&lt;3,"",IFERROR(AVERAGE($I510,$J510,$K510),"")))</f>
        <v/>
      </c>
      <c r="R510" s="44">
        <f>IF($A510="","",IF(COUNT($I510,$J510,$K510)&lt;3,"",IFERROR(MIN($I510,$J510,$K510),"")))</f>
        <v/>
      </c>
      <c r="S510" s="44">
        <f>IF($A510="","",IF(COUNT($I510,$J510,$K510)&lt;3,"",IFERROR(MAX($I510,$J510,$K510)-MIN($I510,$J510,$K510),"")))</f>
        <v/>
      </c>
      <c r="T510" s="44">
        <f>IF($A510="","",IFERROR(INDEX('Tire Inventory'!$I$5:$I$1004,MATCH($E510,'Tire Inventory'!$A$5:$A$1004,0)),""))</f>
        <v/>
      </c>
      <c r="U510" s="44">
        <f>IF($A510="","",IF(OR($L510="",$T510=""),"",IFERROR($L510-$T510,"")))</f>
        <v/>
      </c>
      <c r="V510" s="27">
        <f>IF($A510="","",IF($R510="","No Data",IF($R510&lt;='Settings'!$B$6,"Critical",IF($R510&lt;='Settings'!$B$5,"Low","OK"))))</f>
        <v/>
      </c>
      <c r="W510" s="27">
        <f>IF($A510="","",IF($S510="","No Data",IF($S510&gt;='Settings'!$B$7,"Uneven","OK")))</f>
        <v/>
      </c>
      <c r="X510" s="27">
        <f>IF($A510="","",IF(OR($L510="",$T510=""),"No Data",IF($L510&lt;$T510-'Settings'!$B$8,"Low",IF($L510&gt;$T510+'Settings'!$B$8,"High","OK"))))</f>
        <v/>
      </c>
      <c r="Y510" s="27">
        <f>IF(COUNTA($A510:$O510)=0,"",IF(OR($A510="",$B510="",$C510="",$D510="",$E510="",$F510="",$I510="",$J510="",$K510=""),"Missing Required Input",IF(COUNTIF($A$5:$A$1004,$A510)&gt;1,"Duplicate Inspection ID",IF(COUNTIF('Tire Inventory'!$A$5:$A$1004,$E510)=0,"Unknown Tire ID",IF(OR($I510&lt;0,$I510&gt;32,$J510&lt;0,$J510&gt;32,$K510&lt;0,$K510&gt;32),"Check Tread Reading",IF(OR($D510&lt;0,$D510&gt;2000000),"Check Odometer",IF(AND($L510&lt;&gt;"",OR($L510&lt;0,$L510&gt;150)),"Check PSI","OK"))))))</f>
        <v/>
      </c>
    </row>
    <row r="511">
      <c r="A511" s="23" t="n"/>
      <c r="B511" s="42" t="n"/>
      <c r="C511" s="23" t="n"/>
      <c r="D511" s="25" t="n"/>
      <c r="E511" s="23" t="n"/>
      <c r="F511" s="23" t="n"/>
      <c r="G511" s="23" t="n"/>
      <c r="H511" s="23" t="n"/>
      <c r="I511" s="43" t="n"/>
      <c r="J511" s="43" t="n"/>
      <c r="K511" s="43" t="n"/>
      <c r="L511" s="43" t="n"/>
      <c r="M511" s="23" t="n"/>
      <c r="N511" s="23" t="n"/>
      <c r="O511" s="23" t="n"/>
      <c r="P511" s="27">
        <f>IF($A511="","",IFERROR(INDEX('Settings'!$F$5:$F$21,MATCH($F511,'Settings'!$E$5:$E$21,0)),"Other"))</f>
        <v/>
      </c>
      <c r="Q511" s="44">
        <f>IF($A511="","",IF(COUNT($I511,$J511,$K511)&lt;3,"",IFERROR(AVERAGE($I511,$J511,$K511),"")))</f>
        <v/>
      </c>
      <c r="R511" s="44">
        <f>IF($A511="","",IF(COUNT($I511,$J511,$K511)&lt;3,"",IFERROR(MIN($I511,$J511,$K511),"")))</f>
        <v/>
      </c>
      <c r="S511" s="44">
        <f>IF($A511="","",IF(COUNT($I511,$J511,$K511)&lt;3,"",IFERROR(MAX($I511,$J511,$K511)-MIN($I511,$J511,$K511),"")))</f>
        <v/>
      </c>
      <c r="T511" s="44">
        <f>IF($A511="","",IFERROR(INDEX('Tire Inventory'!$I$5:$I$1004,MATCH($E511,'Tire Inventory'!$A$5:$A$1004,0)),""))</f>
        <v/>
      </c>
      <c r="U511" s="44">
        <f>IF($A511="","",IF(OR($L511="",$T511=""),"",IFERROR($L511-$T511,"")))</f>
        <v/>
      </c>
      <c r="V511" s="27">
        <f>IF($A511="","",IF($R511="","No Data",IF($R511&lt;='Settings'!$B$6,"Critical",IF($R511&lt;='Settings'!$B$5,"Low","OK"))))</f>
        <v/>
      </c>
      <c r="W511" s="27">
        <f>IF($A511="","",IF($S511="","No Data",IF($S511&gt;='Settings'!$B$7,"Uneven","OK")))</f>
        <v/>
      </c>
      <c r="X511" s="27">
        <f>IF($A511="","",IF(OR($L511="",$T511=""),"No Data",IF($L511&lt;$T511-'Settings'!$B$8,"Low",IF($L511&gt;$T511+'Settings'!$B$8,"High","OK"))))</f>
        <v/>
      </c>
      <c r="Y511" s="27">
        <f>IF(COUNTA($A511:$O511)=0,"",IF(OR($A511="",$B511="",$C511="",$D511="",$E511="",$F511="",$I511="",$J511="",$K511=""),"Missing Required Input",IF(COUNTIF($A$5:$A$1004,$A511)&gt;1,"Duplicate Inspection ID",IF(COUNTIF('Tire Inventory'!$A$5:$A$1004,$E511)=0,"Unknown Tire ID",IF(OR($I511&lt;0,$I511&gt;32,$J511&lt;0,$J511&gt;32,$K511&lt;0,$K511&gt;32),"Check Tread Reading",IF(OR($D511&lt;0,$D511&gt;2000000),"Check Odometer",IF(AND($L511&lt;&gt;"",OR($L511&lt;0,$L511&gt;150)),"Check PSI","OK"))))))</f>
        <v/>
      </c>
    </row>
    <row r="512">
      <c r="A512" s="23" t="n"/>
      <c r="B512" s="42" t="n"/>
      <c r="C512" s="23" t="n"/>
      <c r="D512" s="25" t="n"/>
      <c r="E512" s="23" t="n"/>
      <c r="F512" s="23" t="n"/>
      <c r="G512" s="23" t="n"/>
      <c r="H512" s="23" t="n"/>
      <c r="I512" s="43" t="n"/>
      <c r="J512" s="43" t="n"/>
      <c r="K512" s="43" t="n"/>
      <c r="L512" s="43" t="n"/>
      <c r="M512" s="23" t="n"/>
      <c r="N512" s="23" t="n"/>
      <c r="O512" s="23" t="n"/>
      <c r="P512" s="27">
        <f>IF($A512="","",IFERROR(INDEX('Settings'!$F$5:$F$21,MATCH($F512,'Settings'!$E$5:$E$21,0)),"Other"))</f>
        <v/>
      </c>
      <c r="Q512" s="44">
        <f>IF($A512="","",IF(COUNT($I512,$J512,$K512)&lt;3,"",IFERROR(AVERAGE($I512,$J512,$K512),"")))</f>
        <v/>
      </c>
      <c r="R512" s="44">
        <f>IF($A512="","",IF(COUNT($I512,$J512,$K512)&lt;3,"",IFERROR(MIN($I512,$J512,$K512),"")))</f>
        <v/>
      </c>
      <c r="S512" s="44">
        <f>IF($A512="","",IF(COUNT($I512,$J512,$K512)&lt;3,"",IFERROR(MAX($I512,$J512,$K512)-MIN($I512,$J512,$K512),"")))</f>
        <v/>
      </c>
      <c r="T512" s="44">
        <f>IF($A512="","",IFERROR(INDEX('Tire Inventory'!$I$5:$I$1004,MATCH($E512,'Tire Inventory'!$A$5:$A$1004,0)),""))</f>
        <v/>
      </c>
      <c r="U512" s="44">
        <f>IF($A512="","",IF(OR($L512="",$T512=""),"",IFERROR($L512-$T512,"")))</f>
        <v/>
      </c>
      <c r="V512" s="27">
        <f>IF($A512="","",IF($R512="","No Data",IF($R512&lt;='Settings'!$B$6,"Critical",IF($R512&lt;='Settings'!$B$5,"Low","OK"))))</f>
        <v/>
      </c>
      <c r="W512" s="27">
        <f>IF($A512="","",IF($S512="","No Data",IF($S512&gt;='Settings'!$B$7,"Uneven","OK")))</f>
        <v/>
      </c>
      <c r="X512" s="27">
        <f>IF($A512="","",IF(OR($L512="",$T512=""),"No Data",IF($L512&lt;$T512-'Settings'!$B$8,"Low",IF($L512&gt;$T512+'Settings'!$B$8,"High","OK"))))</f>
        <v/>
      </c>
      <c r="Y512" s="27">
        <f>IF(COUNTA($A512:$O512)=0,"",IF(OR($A512="",$B512="",$C512="",$D512="",$E512="",$F512="",$I512="",$J512="",$K512=""),"Missing Required Input",IF(COUNTIF($A$5:$A$1004,$A512)&gt;1,"Duplicate Inspection ID",IF(COUNTIF('Tire Inventory'!$A$5:$A$1004,$E512)=0,"Unknown Tire ID",IF(OR($I512&lt;0,$I512&gt;32,$J512&lt;0,$J512&gt;32,$K512&lt;0,$K512&gt;32),"Check Tread Reading",IF(OR($D512&lt;0,$D512&gt;2000000),"Check Odometer",IF(AND($L512&lt;&gt;"",OR($L512&lt;0,$L512&gt;150)),"Check PSI","OK"))))))</f>
        <v/>
      </c>
    </row>
    <row r="513">
      <c r="A513" s="23" t="n"/>
      <c r="B513" s="42" t="n"/>
      <c r="C513" s="23" t="n"/>
      <c r="D513" s="25" t="n"/>
      <c r="E513" s="23" t="n"/>
      <c r="F513" s="23" t="n"/>
      <c r="G513" s="23" t="n"/>
      <c r="H513" s="23" t="n"/>
      <c r="I513" s="43" t="n"/>
      <c r="J513" s="43" t="n"/>
      <c r="K513" s="43" t="n"/>
      <c r="L513" s="43" t="n"/>
      <c r="M513" s="23" t="n"/>
      <c r="N513" s="23" t="n"/>
      <c r="O513" s="23" t="n"/>
      <c r="P513" s="27">
        <f>IF($A513="","",IFERROR(INDEX('Settings'!$F$5:$F$21,MATCH($F513,'Settings'!$E$5:$E$21,0)),"Other"))</f>
        <v/>
      </c>
      <c r="Q513" s="44">
        <f>IF($A513="","",IF(COUNT($I513,$J513,$K513)&lt;3,"",IFERROR(AVERAGE($I513,$J513,$K513),"")))</f>
        <v/>
      </c>
      <c r="R513" s="44">
        <f>IF($A513="","",IF(COUNT($I513,$J513,$K513)&lt;3,"",IFERROR(MIN($I513,$J513,$K513),"")))</f>
        <v/>
      </c>
      <c r="S513" s="44">
        <f>IF($A513="","",IF(COUNT($I513,$J513,$K513)&lt;3,"",IFERROR(MAX($I513,$J513,$K513)-MIN($I513,$J513,$K513),"")))</f>
        <v/>
      </c>
      <c r="T513" s="44">
        <f>IF($A513="","",IFERROR(INDEX('Tire Inventory'!$I$5:$I$1004,MATCH($E513,'Tire Inventory'!$A$5:$A$1004,0)),""))</f>
        <v/>
      </c>
      <c r="U513" s="44">
        <f>IF($A513="","",IF(OR($L513="",$T513=""),"",IFERROR($L513-$T513,"")))</f>
        <v/>
      </c>
      <c r="V513" s="27">
        <f>IF($A513="","",IF($R513="","No Data",IF($R513&lt;='Settings'!$B$6,"Critical",IF($R513&lt;='Settings'!$B$5,"Low","OK"))))</f>
        <v/>
      </c>
      <c r="W513" s="27">
        <f>IF($A513="","",IF($S513="","No Data",IF($S513&gt;='Settings'!$B$7,"Uneven","OK")))</f>
        <v/>
      </c>
      <c r="X513" s="27">
        <f>IF($A513="","",IF(OR($L513="",$T513=""),"No Data",IF($L513&lt;$T513-'Settings'!$B$8,"Low",IF($L513&gt;$T513+'Settings'!$B$8,"High","OK"))))</f>
        <v/>
      </c>
      <c r="Y513" s="27">
        <f>IF(COUNTA($A513:$O513)=0,"",IF(OR($A513="",$B513="",$C513="",$D513="",$E513="",$F513="",$I513="",$J513="",$K513=""),"Missing Required Input",IF(COUNTIF($A$5:$A$1004,$A513)&gt;1,"Duplicate Inspection ID",IF(COUNTIF('Tire Inventory'!$A$5:$A$1004,$E513)=0,"Unknown Tire ID",IF(OR($I513&lt;0,$I513&gt;32,$J513&lt;0,$J513&gt;32,$K513&lt;0,$K513&gt;32),"Check Tread Reading",IF(OR($D513&lt;0,$D513&gt;2000000),"Check Odometer",IF(AND($L513&lt;&gt;"",OR($L513&lt;0,$L513&gt;150)),"Check PSI","OK"))))))</f>
        <v/>
      </c>
    </row>
    <row r="514">
      <c r="A514" s="23" t="n"/>
      <c r="B514" s="42" t="n"/>
      <c r="C514" s="23" t="n"/>
      <c r="D514" s="25" t="n"/>
      <c r="E514" s="23" t="n"/>
      <c r="F514" s="23" t="n"/>
      <c r="G514" s="23" t="n"/>
      <c r="H514" s="23" t="n"/>
      <c r="I514" s="43" t="n"/>
      <c r="J514" s="43" t="n"/>
      <c r="K514" s="43" t="n"/>
      <c r="L514" s="43" t="n"/>
      <c r="M514" s="23" t="n"/>
      <c r="N514" s="23" t="n"/>
      <c r="O514" s="23" t="n"/>
      <c r="P514" s="27">
        <f>IF($A514="","",IFERROR(INDEX('Settings'!$F$5:$F$21,MATCH($F514,'Settings'!$E$5:$E$21,0)),"Other"))</f>
        <v/>
      </c>
      <c r="Q514" s="44">
        <f>IF($A514="","",IF(COUNT($I514,$J514,$K514)&lt;3,"",IFERROR(AVERAGE($I514,$J514,$K514),"")))</f>
        <v/>
      </c>
      <c r="R514" s="44">
        <f>IF($A514="","",IF(COUNT($I514,$J514,$K514)&lt;3,"",IFERROR(MIN($I514,$J514,$K514),"")))</f>
        <v/>
      </c>
      <c r="S514" s="44">
        <f>IF($A514="","",IF(COUNT($I514,$J514,$K514)&lt;3,"",IFERROR(MAX($I514,$J514,$K514)-MIN($I514,$J514,$K514),"")))</f>
        <v/>
      </c>
      <c r="T514" s="44">
        <f>IF($A514="","",IFERROR(INDEX('Tire Inventory'!$I$5:$I$1004,MATCH($E514,'Tire Inventory'!$A$5:$A$1004,0)),""))</f>
        <v/>
      </c>
      <c r="U514" s="44">
        <f>IF($A514="","",IF(OR($L514="",$T514=""),"",IFERROR($L514-$T514,"")))</f>
        <v/>
      </c>
      <c r="V514" s="27">
        <f>IF($A514="","",IF($R514="","No Data",IF($R514&lt;='Settings'!$B$6,"Critical",IF($R514&lt;='Settings'!$B$5,"Low","OK"))))</f>
        <v/>
      </c>
      <c r="W514" s="27">
        <f>IF($A514="","",IF($S514="","No Data",IF($S514&gt;='Settings'!$B$7,"Uneven","OK")))</f>
        <v/>
      </c>
      <c r="X514" s="27">
        <f>IF($A514="","",IF(OR($L514="",$T514=""),"No Data",IF($L514&lt;$T514-'Settings'!$B$8,"Low",IF($L514&gt;$T514+'Settings'!$B$8,"High","OK"))))</f>
        <v/>
      </c>
      <c r="Y514" s="27">
        <f>IF(COUNTA($A514:$O514)=0,"",IF(OR($A514="",$B514="",$C514="",$D514="",$E514="",$F514="",$I514="",$J514="",$K514=""),"Missing Required Input",IF(COUNTIF($A$5:$A$1004,$A514)&gt;1,"Duplicate Inspection ID",IF(COUNTIF('Tire Inventory'!$A$5:$A$1004,$E514)=0,"Unknown Tire ID",IF(OR($I514&lt;0,$I514&gt;32,$J514&lt;0,$J514&gt;32,$K514&lt;0,$K514&gt;32),"Check Tread Reading",IF(OR($D514&lt;0,$D514&gt;2000000),"Check Odometer",IF(AND($L514&lt;&gt;"",OR($L514&lt;0,$L514&gt;150)),"Check PSI","OK"))))))</f>
        <v/>
      </c>
    </row>
    <row r="515">
      <c r="A515" s="23" t="n"/>
      <c r="B515" s="42" t="n"/>
      <c r="C515" s="23" t="n"/>
      <c r="D515" s="25" t="n"/>
      <c r="E515" s="23" t="n"/>
      <c r="F515" s="23" t="n"/>
      <c r="G515" s="23" t="n"/>
      <c r="H515" s="23" t="n"/>
      <c r="I515" s="43" t="n"/>
      <c r="J515" s="43" t="n"/>
      <c r="K515" s="43" t="n"/>
      <c r="L515" s="43" t="n"/>
      <c r="M515" s="23" t="n"/>
      <c r="N515" s="23" t="n"/>
      <c r="O515" s="23" t="n"/>
      <c r="P515" s="27">
        <f>IF($A515="","",IFERROR(INDEX('Settings'!$F$5:$F$21,MATCH($F515,'Settings'!$E$5:$E$21,0)),"Other"))</f>
        <v/>
      </c>
      <c r="Q515" s="44">
        <f>IF($A515="","",IF(COUNT($I515,$J515,$K515)&lt;3,"",IFERROR(AVERAGE($I515,$J515,$K515),"")))</f>
        <v/>
      </c>
      <c r="R515" s="44">
        <f>IF($A515="","",IF(COUNT($I515,$J515,$K515)&lt;3,"",IFERROR(MIN($I515,$J515,$K515),"")))</f>
        <v/>
      </c>
      <c r="S515" s="44">
        <f>IF($A515="","",IF(COUNT($I515,$J515,$K515)&lt;3,"",IFERROR(MAX($I515,$J515,$K515)-MIN($I515,$J515,$K515),"")))</f>
        <v/>
      </c>
      <c r="T515" s="44">
        <f>IF($A515="","",IFERROR(INDEX('Tire Inventory'!$I$5:$I$1004,MATCH($E515,'Tire Inventory'!$A$5:$A$1004,0)),""))</f>
        <v/>
      </c>
      <c r="U515" s="44">
        <f>IF($A515="","",IF(OR($L515="",$T515=""),"",IFERROR($L515-$T515,"")))</f>
        <v/>
      </c>
      <c r="V515" s="27">
        <f>IF($A515="","",IF($R515="","No Data",IF($R515&lt;='Settings'!$B$6,"Critical",IF($R515&lt;='Settings'!$B$5,"Low","OK"))))</f>
        <v/>
      </c>
      <c r="W515" s="27">
        <f>IF($A515="","",IF($S515="","No Data",IF($S515&gt;='Settings'!$B$7,"Uneven","OK")))</f>
        <v/>
      </c>
      <c r="X515" s="27">
        <f>IF($A515="","",IF(OR($L515="",$T515=""),"No Data",IF($L515&lt;$T515-'Settings'!$B$8,"Low",IF($L515&gt;$T515+'Settings'!$B$8,"High","OK"))))</f>
        <v/>
      </c>
      <c r="Y515" s="27">
        <f>IF(COUNTA($A515:$O515)=0,"",IF(OR($A515="",$B515="",$C515="",$D515="",$E515="",$F515="",$I515="",$J515="",$K515=""),"Missing Required Input",IF(COUNTIF($A$5:$A$1004,$A515)&gt;1,"Duplicate Inspection ID",IF(COUNTIF('Tire Inventory'!$A$5:$A$1004,$E515)=0,"Unknown Tire ID",IF(OR($I515&lt;0,$I515&gt;32,$J515&lt;0,$J515&gt;32,$K515&lt;0,$K515&gt;32),"Check Tread Reading",IF(OR($D515&lt;0,$D515&gt;2000000),"Check Odometer",IF(AND($L515&lt;&gt;"",OR($L515&lt;0,$L515&gt;150)),"Check PSI","OK"))))))</f>
        <v/>
      </c>
    </row>
    <row r="516">
      <c r="A516" s="23" t="n"/>
      <c r="B516" s="42" t="n"/>
      <c r="C516" s="23" t="n"/>
      <c r="D516" s="25" t="n"/>
      <c r="E516" s="23" t="n"/>
      <c r="F516" s="23" t="n"/>
      <c r="G516" s="23" t="n"/>
      <c r="H516" s="23" t="n"/>
      <c r="I516" s="43" t="n"/>
      <c r="J516" s="43" t="n"/>
      <c r="K516" s="43" t="n"/>
      <c r="L516" s="43" t="n"/>
      <c r="M516" s="23" t="n"/>
      <c r="N516" s="23" t="n"/>
      <c r="O516" s="23" t="n"/>
      <c r="P516" s="27">
        <f>IF($A516="","",IFERROR(INDEX('Settings'!$F$5:$F$21,MATCH($F516,'Settings'!$E$5:$E$21,0)),"Other"))</f>
        <v/>
      </c>
      <c r="Q516" s="44">
        <f>IF($A516="","",IF(COUNT($I516,$J516,$K516)&lt;3,"",IFERROR(AVERAGE($I516,$J516,$K516),"")))</f>
        <v/>
      </c>
      <c r="R516" s="44">
        <f>IF($A516="","",IF(COUNT($I516,$J516,$K516)&lt;3,"",IFERROR(MIN($I516,$J516,$K516),"")))</f>
        <v/>
      </c>
      <c r="S516" s="44">
        <f>IF($A516="","",IF(COUNT($I516,$J516,$K516)&lt;3,"",IFERROR(MAX($I516,$J516,$K516)-MIN($I516,$J516,$K516),"")))</f>
        <v/>
      </c>
      <c r="T516" s="44">
        <f>IF($A516="","",IFERROR(INDEX('Tire Inventory'!$I$5:$I$1004,MATCH($E516,'Tire Inventory'!$A$5:$A$1004,0)),""))</f>
        <v/>
      </c>
      <c r="U516" s="44">
        <f>IF($A516="","",IF(OR($L516="",$T516=""),"",IFERROR($L516-$T516,"")))</f>
        <v/>
      </c>
      <c r="V516" s="27">
        <f>IF($A516="","",IF($R516="","No Data",IF($R516&lt;='Settings'!$B$6,"Critical",IF($R516&lt;='Settings'!$B$5,"Low","OK"))))</f>
        <v/>
      </c>
      <c r="W516" s="27">
        <f>IF($A516="","",IF($S516="","No Data",IF($S516&gt;='Settings'!$B$7,"Uneven","OK")))</f>
        <v/>
      </c>
      <c r="X516" s="27">
        <f>IF($A516="","",IF(OR($L516="",$T516=""),"No Data",IF($L516&lt;$T516-'Settings'!$B$8,"Low",IF($L516&gt;$T516+'Settings'!$B$8,"High","OK"))))</f>
        <v/>
      </c>
      <c r="Y516" s="27">
        <f>IF(COUNTA($A516:$O516)=0,"",IF(OR($A516="",$B516="",$C516="",$D516="",$E516="",$F516="",$I516="",$J516="",$K516=""),"Missing Required Input",IF(COUNTIF($A$5:$A$1004,$A516)&gt;1,"Duplicate Inspection ID",IF(COUNTIF('Tire Inventory'!$A$5:$A$1004,$E516)=0,"Unknown Tire ID",IF(OR($I516&lt;0,$I516&gt;32,$J516&lt;0,$J516&gt;32,$K516&lt;0,$K516&gt;32),"Check Tread Reading",IF(OR($D516&lt;0,$D516&gt;2000000),"Check Odometer",IF(AND($L516&lt;&gt;"",OR($L516&lt;0,$L516&gt;150)),"Check PSI","OK"))))))</f>
        <v/>
      </c>
    </row>
    <row r="517">
      <c r="A517" s="23" t="n"/>
      <c r="B517" s="42" t="n"/>
      <c r="C517" s="23" t="n"/>
      <c r="D517" s="25" t="n"/>
      <c r="E517" s="23" t="n"/>
      <c r="F517" s="23" t="n"/>
      <c r="G517" s="23" t="n"/>
      <c r="H517" s="23" t="n"/>
      <c r="I517" s="43" t="n"/>
      <c r="J517" s="43" t="n"/>
      <c r="K517" s="43" t="n"/>
      <c r="L517" s="43" t="n"/>
      <c r="M517" s="23" t="n"/>
      <c r="N517" s="23" t="n"/>
      <c r="O517" s="23" t="n"/>
      <c r="P517" s="27">
        <f>IF($A517="","",IFERROR(INDEX('Settings'!$F$5:$F$21,MATCH($F517,'Settings'!$E$5:$E$21,0)),"Other"))</f>
        <v/>
      </c>
      <c r="Q517" s="44">
        <f>IF($A517="","",IF(COUNT($I517,$J517,$K517)&lt;3,"",IFERROR(AVERAGE($I517,$J517,$K517),"")))</f>
        <v/>
      </c>
      <c r="R517" s="44">
        <f>IF($A517="","",IF(COUNT($I517,$J517,$K517)&lt;3,"",IFERROR(MIN($I517,$J517,$K517),"")))</f>
        <v/>
      </c>
      <c r="S517" s="44">
        <f>IF($A517="","",IF(COUNT($I517,$J517,$K517)&lt;3,"",IFERROR(MAX($I517,$J517,$K517)-MIN($I517,$J517,$K517),"")))</f>
        <v/>
      </c>
      <c r="T517" s="44">
        <f>IF($A517="","",IFERROR(INDEX('Tire Inventory'!$I$5:$I$1004,MATCH($E517,'Tire Inventory'!$A$5:$A$1004,0)),""))</f>
        <v/>
      </c>
      <c r="U517" s="44">
        <f>IF($A517="","",IF(OR($L517="",$T517=""),"",IFERROR($L517-$T517,"")))</f>
        <v/>
      </c>
      <c r="V517" s="27">
        <f>IF($A517="","",IF($R517="","No Data",IF($R517&lt;='Settings'!$B$6,"Critical",IF($R517&lt;='Settings'!$B$5,"Low","OK"))))</f>
        <v/>
      </c>
      <c r="W517" s="27">
        <f>IF($A517="","",IF($S517="","No Data",IF($S517&gt;='Settings'!$B$7,"Uneven","OK")))</f>
        <v/>
      </c>
      <c r="X517" s="27">
        <f>IF($A517="","",IF(OR($L517="",$T517=""),"No Data",IF($L517&lt;$T517-'Settings'!$B$8,"Low",IF($L517&gt;$T517+'Settings'!$B$8,"High","OK"))))</f>
        <v/>
      </c>
      <c r="Y517" s="27">
        <f>IF(COUNTA($A517:$O517)=0,"",IF(OR($A517="",$B517="",$C517="",$D517="",$E517="",$F517="",$I517="",$J517="",$K517=""),"Missing Required Input",IF(COUNTIF($A$5:$A$1004,$A517)&gt;1,"Duplicate Inspection ID",IF(COUNTIF('Tire Inventory'!$A$5:$A$1004,$E517)=0,"Unknown Tire ID",IF(OR($I517&lt;0,$I517&gt;32,$J517&lt;0,$J517&gt;32,$K517&lt;0,$K517&gt;32),"Check Tread Reading",IF(OR($D517&lt;0,$D517&gt;2000000),"Check Odometer",IF(AND($L517&lt;&gt;"",OR($L517&lt;0,$L517&gt;150)),"Check PSI","OK"))))))</f>
        <v/>
      </c>
    </row>
    <row r="518">
      <c r="A518" s="23" t="n"/>
      <c r="B518" s="42" t="n"/>
      <c r="C518" s="23" t="n"/>
      <c r="D518" s="25" t="n"/>
      <c r="E518" s="23" t="n"/>
      <c r="F518" s="23" t="n"/>
      <c r="G518" s="23" t="n"/>
      <c r="H518" s="23" t="n"/>
      <c r="I518" s="43" t="n"/>
      <c r="J518" s="43" t="n"/>
      <c r="K518" s="43" t="n"/>
      <c r="L518" s="43" t="n"/>
      <c r="M518" s="23" t="n"/>
      <c r="N518" s="23" t="n"/>
      <c r="O518" s="23" t="n"/>
      <c r="P518" s="27">
        <f>IF($A518="","",IFERROR(INDEX('Settings'!$F$5:$F$21,MATCH($F518,'Settings'!$E$5:$E$21,0)),"Other"))</f>
        <v/>
      </c>
      <c r="Q518" s="44">
        <f>IF($A518="","",IF(COUNT($I518,$J518,$K518)&lt;3,"",IFERROR(AVERAGE($I518,$J518,$K518),"")))</f>
        <v/>
      </c>
      <c r="R518" s="44">
        <f>IF($A518="","",IF(COUNT($I518,$J518,$K518)&lt;3,"",IFERROR(MIN($I518,$J518,$K518),"")))</f>
        <v/>
      </c>
      <c r="S518" s="44">
        <f>IF($A518="","",IF(COUNT($I518,$J518,$K518)&lt;3,"",IFERROR(MAX($I518,$J518,$K518)-MIN($I518,$J518,$K518),"")))</f>
        <v/>
      </c>
      <c r="T518" s="44">
        <f>IF($A518="","",IFERROR(INDEX('Tire Inventory'!$I$5:$I$1004,MATCH($E518,'Tire Inventory'!$A$5:$A$1004,0)),""))</f>
        <v/>
      </c>
      <c r="U518" s="44">
        <f>IF($A518="","",IF(OR($L518="",$T518=""),"",IFERROR($L518-$T518,"")))</f>
        <v/>
      </c>
      <c r="V518" s="27">
        <f>IF($A518="","",IF($R518="","No Data",IF($R518&lt;='Settings'!$B$6,"Critical",IF($R518&lt;='Settings'!$B$5,"Low","OK"))))</f>
        <v/>
      </c>
      <c r="W518" s="27">
        <f>IF($A518="","",IF($S518="","No Data",IF($S518&gt;='Settings'!$B$7,"Uneven","OK")))</f>
        <v/>
      </c>
      <c r="X518" s="27">
        <f>IF($A518="","",IF(OR($L518="",$T518=""),"No Data",IF($L518&lt;$T518-'Settings'!$B$8,"Low",IF($L518&gt;$T518+'Settings'!$B$8,"High","OK"))))</f>
        <v/>
      </c>
      <c r="Y518" s="27">
        <f>IF(COUNTA($A518:$O518)=0,"",IF(OR($A518="",$B518="",$C518="",$D518="",$E518="",$F518="",$I518="",$J518="",$K518=""),"Missing Required Input",IF(COUNTIF($A$5:$A$1004,$A518)&gt;1,"Duplicate Inspection ID",IF(COUNTIF('Tire Inventory'!$A$5:$A$1004,$E518)=0,"Unknown Tire ID",IF(OR($I518&lt;0,$I518&gt;32,$J518&lt;0,$J518&gt;32,$K518&lt;0,$K518&gt;32),"Check Tread Reading",IF(OR($D518&lt;0,$D518&gt;2000000),"Check Odometer",IF(AND($L518&lt;&gt;"",OR($L518&lt;0,$L518&gt;150)),"Check PSI","OK"))))))</f>
        <v/>
      </c>
    </row>
    <row r="519">
      <c r="A519" s="23" t="n"/>
      <c r="B519" s="42" t="n"/>
      <c r="C519" s="23" t="n"/>
      <c r="D519" s="25" t="n"/>
      <c r="E519" s="23" t="n"/>
      <c r="F519" s="23" t="n"/>
      <c r="G519" s="23" t="n"/>
      <c r="H519" s="23" t="n"/>
      <c r="I519" s="43" t="n"/>
      <c r="J519" s="43" t="n"/>
      <c r="K519" s="43" t="n"/>
      <c r="L519" s="43" t="n"/>
      <c r="M519" s="23" t="n"/>
      <c r="N519" s="23" t="n"/>
      <c r="O519" s="23" t="n"/>
      <c r="P519" s="27">
        <f>IF($A519="","",IFERROR(INDEX('Settings'!$F$5:$F$21,MATCH($F519,'Settings'!$E$5:$E$21,0)),"Other"))</f>
        <v/>
      </c>
      <c r="Q519" s="44">
        <f>IF($A519="","",IF(COUNT($I519,$J519,$K519)&lt;3,"",IFERROR(AVERAGE($I519,$J519,$K519),"")))</f>
        <v/>
      </c>
      <c r="R519" s="44">
        <f>IF($A519="","",IF(COUNT($I519,$J519,$K519)&lt;3,"",IFERROR(MIN($I519,$J519,$K519),"")))</f>
        <v/>
      </c>
      <c r="S519" s="44">
        <f>IF($A519="","",IF(COUNT($I519,$J519,$K519)&lt;3,"",IFERROR(MAX($I519,$J519,$K519)-MIN($I519,$J519,$K519),"")))</f>
        <v/>
      </c>
      <c r="T519" s="44">
        <f>IF($A519="","",IFERROR(INDEX('Tire Inventory'!$I$5:$I$1004,MATCH($E519,'Tire Inventory'!$A$5:$A$1004,0)),""))</f>
        <v/>
      </c>
      <c r="U519" s="44">
        <f>IF($A519="","",IF(OR($L519="",$T519=""),"",IFERROR($L519-$T519,"")))</f>
        <v/>
      </c>
      <c r="V519" s="27">
        <f>IF($A519="","",IF($R519="","No Data",IF($R519&lt;='Settings'!$B$6,"Critical",IF($R519&lt;='Settings'!$B$5,"Low","OK"))))</f>
        <v/>
      </c>
      <c r="W519" s="27">
        <f>IF($A519="","",IF($S519="","No Data",IF($S519&gt;='Settings'!$B$7,"Uneven","OK")))</f>
        <v/>
      </c>
      <c r="X519" s="27">
        <f>IF($A519="","",IF(OR($L519="",$T519=""),"No Data",IF($L519&lt;$T519-'Settings'!$B$8,"Low",IF($L519&gt;$T519+'Settings'!$B$8,"High","OK"))))</f>
        <v/>
      </c>
      <c r="Y519" s="27">
        <f>IF(COUNTA($A519:$O519)=0,"",IF(OR($A519="",$B519="",$C519="",$D519="",$E519="",$F519="",$I519="",$J519="",$K519=""),"Missing Required Input",IF(COUNTIF($A$5:$A$1004,$A519)&gt;1,"Duplicate Inspection ID",IF(COUNTIF('Tire Inventory'!$A$5:$A$1004,$E519)=0,"Unknown Tire ID",IF(OR($I519&lt;0,$I519&gt;32,$J519&lt;0,$J519&gt;32,$K519&lt;0,$K519&gt;32),"Check Tread Reading",IF(OR($D519&lt;0,$D519&gt;2000000),"Check Odometer",IF(AND($L519&lt;&gt;"",OR($L519&lt;0,$L519&gt;150)),"Check PSI","OK"))))))</f>
        <v/>
      </c>
    </row>
    <row r="520">
      <c r="A520" s="23" t="n"/>
      <c r="B520" s="42" t="n"/>
      <c r="C520" s="23" t="n"/>
      <c r="D520" s="25" t="n"/>
      <c r="E520" s="23" t="n"/>
      <c r="F520" s="23" t="n"/>
      <c r="G520" s="23" t="n"/>
      <c r="H520" s="23" t="n"/>
      <c r="I520" s="43" t="n"/>
      <c r="J520" s="43" t="n"/>
      <c r="K520" s="43" t="n"/>
      <c r="L520" s="43" t="n"/>
      <c r="M520" s="23" t="n"/>
      <c r="N520" s="23" t="n"/>
      <c r="O520" s="23" t="n"/>
      <c r="P520" s="27">
        <f>IF($A520="","",IFERROR(INDEX('Settings'!$F$5:$F$21,MATCH($F520,'Settings'!$E$5:$E$21,0)),"Other"))</f>
        <v/>
      </c>
      <c r="Q520" s="44">
        <f>IF($A520="","",IF(COUNT($I520,$J520,$K520)&lt;3,"",IFERROR(AVERAGE($I520,$J520,$K520),"")))</f>
        <v/>
      </c>
      <c r="R520" s="44">
        <f>IF($A520="","",IF(COUNT($I520,$J520,$K520)&lt;3,"",IFERROR(MIN($I520,$J520,$K520),"")))</f>
        <v/>
      </c>
      <c r="S520" s="44">
        <f>IF($A520="","",IF(COUNT($I520,$J520,$K520)&lt;3,"",IFERROR(MAX($I520,$J520,$K520)-MIN($I520,$J520,$K520),"")))</f>
        <v/>
      </c>
      <c r="T520" s="44">
        <f>IF($A520="","",IFERROR(INDEX('Tire Inventory'!$I$5:$I$1004,MATCH($E520,'Tire Inventory'!$A$5:$A$1004,0)),""))</f>
        <v/>
      </c>
      <c r="U520" s="44">
        <f>IF($A520="","",IF(OR($L520="",$T520=""),"",IFERROR($L520-$T520,"")))</f>
        <v/>
      </c>
      <c r="V520" s="27">
        <f>IF($A520="","",IF($R520="","No Data",IF($R520&lt;='Settings'!$B$6,"Critical",IF($R520&lt;='Settings'!$B$5,"Low","OK"))))</f>
        <v/>
      </c>
      <c r="W520" s="27">
        <f>IF($A520="","",IF($S520="","No Data",IF($S520&gt;='Settings'!$B$7,"Uneven","OK")))</f>
        <v/>
      </c>
      <c r="X520" s="27">
        <f>IF($A520="","",IF(OR($L520="",$T520=""),"No Data",IF($L520&lt;$T520-'Settings'!$B$8,"Low",IF($L520&gt;$T520+'Settings'!$B$8,"High","OK"))))</f>
        <v/>
      </c>
      <c r="Y520" s="27">
        <f>IF(COUNTA($A520:$O520)=0,"",IF(OR($A520="",$B520="",$C520="",$D520="",$E520="",$F520="",$I520="",$J520="",$K520=""),"Missing Required Input",IF(COUNTIF($A$5:$A$1004,$A520)&gt;1,"Duplicate Inspection ID",IF(COUNTIF('Tire Inventory'!$A$5:$A$1004,$E520)=0,"Unknown Tire ID",IF(OR($I520&lt;0,$I520&gt;32,$J520&lt;0,$J520&gt;32,$K520&lt;0,$K520&gt;32),"Check Tread Reading",IF(OR($D520&lt;0,$D520&gt;2000000),"Check Odometer",IF(AND($L520&lt;&gt;"",OR($L520&lt;0,$L520&gt;150)),"Check PSI","OK"))))))</f>
        <v/>
      </c>
    </row>
    <row r="521">
      <c r="A521" s="23" t="n"/>
      <c r="B521" s="42" t="n"/>
      <c r="C521" s="23" t="n"/>
      <c r="D521" s="25" t="n"/>
      <c r="E521" s="23" t="n"/>
      <c r="F521" s="23" t="n"/>
      <c r="G521" s="23" t="n"/>
      <c r="H521" s="23" t="n"/>
      <c r="I521" s="43" t="n"/>
      <c r="J521" s="43" t="n"/>
      <c r="K521" s="43" t="n"/>
      <c r="L521" s="43" t="n"/>
      <c r="M521" s="23" t="n"/>
      <c r="N521" s="23" t="n"/>
      <c r="O521" s="23" t="n"/>
      <c r="P521" s="27">
        <f>IF($A521="","",IFERROR(INDEX('Settings'!$F$5:$F$21,MATCH($F521,'Settings'!$E$5:$E$21,0)),"Other"))</f>
        <v/>
      </c>
      <c r="Q521" s="44">
        <f>IF($A521="","",IF(COUNT($I521,$J521,$K521)&lt;3,"",IFERROR(AVERAGE($I521,$J521,$K521),"")))</f>
        <v/>
      </c>
      <c r="R521" s="44">
        <f>IF($A521="","",IF(COUNT($I521,$J521,$K521)&lt;3,"",IFERROR(MIN($I521,$J521,$K521),"")))</f>
        <v/>
      </c>
      <c r="S521" s="44">
        <f>IF($A521="","",IF(COUNT($I521,$J521,$K521)&lt;3,"",IFERROR(MAX($I521,$J521,$K521)-MIN($I521,$J521,$K521),"")))</f>
        <v/>
      </c>
      <c r="T521" s="44">
        <f>IF($A521="","",IFERROR(INDEX('Tire Inventory'!$I$5:$I$1004,MATCH($E521,'Tire Inventory'!$A$5:$A$1004,0)),""))</f>
        <v/>
      </c>
      <c r="U521" s="44">
        <f>IF($A521="","",IF(OR($L521="",$T521=""),"",IFERROR($L521-$T521,"")))</f>
        <v/>
      </c>
      <c r="V521" s="27">
        <f>IF($A521="","",IF($R521="","No Data",IF($R521&lt;='Settings'!$B$6,"Critical",IF($R521&lt;='Settings'!$B$5,"Low","OK"))))</f>
        <v/>
      </c>
      <c r="W521" s="27">
        <f>IF($A521="","",IF($S521="","No Data",IF($S521&gt;='Settings'!$B$7,"Uneven","OK")))</f>
        <v/>
      </c>
      <c r="X521" s="27">
        <f>IF($A521="","",IF(OR($L521="",$T521=""),"No Data",IF($L521&lt;$T521-'Settings'!$B$8,"Low",IF($L521&gt;$T521+'Settings'!$B$8,"High","OK"))))</f>
        <v/>
      </c>
      <c r="Y521" s="27">
        <f>IF(COUNTA($A521:$O521)=0,"",IF(OR($A521="",$B521="",$C521="",$D521="",$E521="",$F521="",$I521="",$J521="",$K521=""),"Missing Required Input",IF(COUNTIF($A$5:$A$1004,$A521)&gt;1,"Duplicate Inspection ID",IF(COUNTIF('Tire Inventory'!$A$5:$A$1004,$E521)=0,"Unknown Tire ID",IF(OR($I521&lt;0,$I521&gt;32,$J521&lt;0,$J521&gt;32,$K521&lt;0,$K521&gt;32),"Check Tread Reading",IF(OR($D521&lt;0,$D521&gt;2000000),"Check Odometer",IF(AND($L521&lt;&gt;"",OR($L521&lt;0,$L521&gt;150)),"Check PSI","OK"))))))</f>
        <v/>
      </c>
    </row>
    <row r="522">
      <c r="A522" s="23" t="n"/>
      <c r="B522" s="42" t="n"/>
      <c r="C522" s="23" t="n"/>
      <c r="D522" s="25" t="n"/>
      <c r="E522" s="23" t="n"/>
      <c r="F522" s="23" t="n"/>
      <c r="G522" s="23" t="n"/>
      <c r="H522" s="23" t="n"/>
      <c r="I522" s="43" t="n"/>
      <c r="J522" s="43" t="n"/>
      <c r="K522" s="43" t="n"/>
      <c r="L522" s="43" t="n"/>
      <c r="M522" s="23" t="n"/>
      <c r="N522" s="23" t="n"/>
      <c r="O522" s="23" t="n"/>
      <c r="P522" s="27">
        <f>IF($A522="","",IFERROR(INDEX('Settings'!$F$5:$F$21,MATCH($F522,'Settings'!$E$5:$E$21,0)),"Other"))</f>
        <v/>
      </c>
      <c r="Q522" s="44">
        <f>IF($A522="","",IF(COUNT($I522,$J522,$K522)&lt;3,"",IFERROR(AVERAGE($I522,$J522,$K522),"")))</f>
        <v/>
      </c>
      <c r="R522" s="44">
        <f>IF($A522="","",IF(COUNT($I522,$J522,$K522)&lt;3,"",IFERROR(MIN($I522,$J522,$K522),"")))</f>
        <v/>
      </c>
      <c r="S522" s="44">
        <f>IF($A522="","",IF(COUNT($I522,$J522,$K522)&lt;3,"",IFERROR(MAX($I522,$J522,$K522)-MIN($I522,$J522,$K522),"")))</f>
        <v/>
      </c>
      <c r="T522" s="44">
        <f>IF($A522="","",IFERROR(INDEX('Tire Inventory'!$I$5:$I$1004,MATCH($E522,'Tire Inventory'!$A$5:$A$1004,0)),""))</f>
        <v/>
      </c>
      <c r="U522" s="44">
        <f>IF($A522="","",IF(OR($L522="",$T522=""),"",IFERROR($L522-$T522,"")))</f>
        <v/>
      </c>
      <c r="V522" s="27">
        <f>IF($A522="","",IF($R522="","No Data",IF($R522&lt;='Settings'!$B$6,"Critical",IF($R522&lt;='Settings'!$B$5,"Low","OK"))))</f>
        <v/>
      </c>
      <c r="W522" s="27">
        <f>IF($A522="","",IF($S522="","No Data",IF($S522&gt;='Settings'!$B$7,"Uneven","OK")))</f>
        <v/>
      </c>
      <c r="X522" s="27">
        <f>IF($A522="","",IF(OR($L522="",$T522=""),"No Data",IF($L522&lt;$T522-'Settings'!$B$8,"Low",IF($L522&gt;$T522+'Settings'!$B$8,"High","OK"))))</f>
        <v/>
      </c>
      <c r="Y522" s="27">
        <f>IF(COUNTA($A522:$O522)=0,"",IF(OR($A522="",$B522="",$C522="",$D522="",$E522="",$F522="",$I522="",$J522="",$K522=""),"Missing Required Input",IF(COUNTIF($A$5:$A$1004,$A522)&gt;1,"Duplicate Inspection ID",IF(COUNTIF('Tire Inventory'!$A$5:$A$1004,$E522)=0,"Unknown Tire ID",IF(OR($I522&lt;0,$I522&gt;32,$J522&lt;0,$J522&gt;32,$K522&lt;0,$K522&gt;32),"Check Tread Reading",IF(OR($D522&lt;0,$D522&gt;2000000),"Check Odometer",IF(AND($L522&lt;&gt;"",OR($L522&lt;0,$L522&gt;150)),"Check PSI","OK"))))))</f>
        <v/>
      </c>
    </row>
    <row r="523">
      <c r="A523" s="23" t="n"/>
      <c r="B523" s="42" t="n"/>
      <c r="C523" s="23" t="n"/>
      <c r="D523" s="25" t="n"/>
      <c r="E523" s="23" t="n"/>
      <c r="F523" s="23" t="n"/>
      <c r="G523" s="23" t="n"/>
      <c r="H523" s="23" t="n"/>
      <c r="I523" s="43" t="n"/>
      <c r="J523" s="43" t="n"/>
      <c r="K523" s="43" t="n"/>
      <c r="L523" s="43" t="n"/>
      <c r="M523" s="23" t="n"/>
      <c r="N523" s="23" t="n"/>
      <c r="O523" s="23" t="n"/>
      <c r="P523" s="27">
        <f>IF($A523="","",IFERROR(INDEX('Settings'!$F$5:$F$21,MATCH($F523,'Settings'!$E$5:$E$21,0)),"Other"))</f>
        <v/>
      </c>
      <c r="Q523" s="44">
        <f>IF($A523="","",IF(COUNT($I523,$J523,$K523)&lt;3,"",IFERROR(AVERAGE($I523,$J523,$K523),"")))</f>
        <v/>
      </c>
      <c r="R523" s="44">
        <f>IF($A523="","",IF(COUNT($I523,$J523,$K523)&lt;3,"",IFERROR(MIN($I523,$J523,$K523),"")))</f>
        <v/>
      </c>
      <c r="S523" s="44">
        <f>IF($A523="","",IF(COUNT($I523,$J523,$K523)&lt;3,"",IFERROR(MAX($I523,$J523,$K523)-MIN($I523,$J523,$K523),"")))</f>
        <v/>
      </c>
      <c r="T523" s="44">
        <f>IF($A523="","",IFERROR(INDEX('Tire Inventory'!$I$5:$I$1004,MATCH($E523,'Tire Inventory'!$A$5:$A$1004,0)),""))</f>
        <v/>
      </c>
      <c r="U523" s="44">
        <f>IF($A523="","",IF(OR($L523="",$T523=""),"",IFERROR($L523-$T523,"")))</f>
        <v/>
      </c>
      <c r="V523" s="27">
        <f>IF($A523="","",IF($R523="","No Data",IF($R523&lt;='Settings'!$B$6,"Critical",IF($R523&lt;='Settings'!$B$5,"Low","OK"))))</f>
        <v/>
      </c>
      <c r="W523" s="27">
        <f>IF($A523="","",IF($S523="","No Data",IF($S523&gt;='Settings'!$B$7,"Uneven","OK")))</f>
        <v/>
      </c>
      <c r="X523" s="27">
        <f>IF($A523="","",IF(OR($L523="",$T523=""),"No Data",IF($L523&lt;$T523-'Settings'!$B$8,"Low",IF($L523&gt;$T523+'Settings'!$B$8,"High","OK"))))</f>
        <v/>
      </c>
      <c r="Y523" s="27">
        <f>IF(COUNTA($A523:$O523)=0,"",IF(OR($A523="",$B523="",$C523="",$D523="",$E523="",$F523="",$I523="",$J523="",$K523=""),"Missing Required Input",IF(COUNTIF($A$5:$A$1004,$A523)&gt;1,"Duplicate Inspection ID",IF(COUNTIF('Tire Inventory'!$A$5:$A$1004,$E523)=0,"Unknown Tire ID",IF(OR($I523&lt;0,$I523&gt;32,$J523&lt;0,$J523&gt;32,$K523&lt;0,$K523&gt;32),"Check Tread Reading",IF(OR($D523&lt;0,$D523&gt;2000000),"Check Odometer",IF(AND($L523&lt;&gt;"",OR($L523&lt;0,$L523&gt;150)),"Check PSI","OK"))))))</f>
        <v/>
      </c>
    </row>
    <row r="524">
      <c r="A524" s="23" t="n"/>
      <c r="B524" s="42" t="n"/>
      <c r="C524" s="23" t="n"/>
      <c r="D524" s="25" t="n"/>
      <c r="E524" s="23" t="n"/>
      <c r="F524" s="23" t="n"/>
      <c r="G524" s="23" t="n"/>
      <c r="H524" s="23" t="n"/>
      <c r="I524" s="43" t="n"/>
      <c r="J524" s="43" t="n"/>
      <c r="K524" s="43" t="n"/>
      <c r="L524" s="43" t="n"/>
      <c r="M524" s="23" t="n"/>
      <c r="N524" s="23" t="n"/>
      <c r="O524" s="23" t="n"/>
      <c r="P524" s="27">
        <f>IF($A524="","",IFERROR(INDEX('Settings'!$F$5:$F$21,MATCH($F524,'Settings'!$E$5:$E$21,0)),"Other"))</f>
        <v/>
      </c>
      <c r="Q524" s="44">
        <f>IF($A524="","",IF(COUNT($I524,$J524,$K524)&lt;3,"",IFERROR(AVERAGE($I524,$J524,$K524),"")))</f>
        <v/>
      </c>
      <c r="R524" s="44">
        <f>IF($A524="","",IF(COUNT($I524,$J524,$K524)&lt;3,"",IFERROR(MIN($I524,$J524,$K524),"")))</f>
        <v/>
      </c>
      <c r="S524" s="44">
        <f>IF($A524="","",IF(COUNT($I524,$J524,$K524)&lt;3,"",IFERROR(MAX($I524,$J524,$K524)-MIN($I524,$J524,$K524),"")))</f>
        <v/>
      </c>
      <c r="T524" s="44">
        <f>IF($A524="","",IFERROR(INDEX('Tire Inventory'!$I$5:$I$1004,MATCH($E524,'Tire Inventory'!$A$5:$A$1004,0)),""))</f>
        <v/>
      </c>
      <c r="U524" s="44">
        <f>IF($A524="","",IF(OR($L524="",$T524=""),"",IFERROR($L524-$T524,"")))</f>
        <v/>
      </c>
      <c r="V524" s="27">
        <f>IF($A524="","",IF($R524="","No Data",IF($R524&lt;='Settings'!$B$6,"Critical",IF($R524&lt;='Settings'!$B$5,"Low","OK"))))</f>
        <v/>
      </c>
      <c r="W524" s="27">
        <f>IF($A524="","",IF($S524="","No Data",IF($S524&gt;='Settings'!$B$7,"Uneven","OK")))</f>
        <v/>
      </c>
      <c r="X524" s="27">
        <f>IF($A524="","",IF(OR($L524="",$T524=""),"No Data",IF($L524&lt;$T524-'Settings'!$B$8,"Low",IF($L524&gt;$T524+'Settings'!$B$8,"High","OK"))))</f>
        <v/>
      </c>
      <c r="Y524" s="27">
        <f>IF(COUNTA($A524:$O524)=0,"",IF(OR($A524="",$B524="",$C524="",$D524="",$E524="",$F524="",$I524="",$J524="",$K524=""),"Missing Required Input",IF(COUNTIF($A$5:$A$1004,$A524)&gt;1,"Duplicate Inspection ID",IF(COUNTIF('Tire Inventory'!$A$5:$A$1004,$E524)=0,"Unknown Tire ID",IF(OR($I524&lt;0,$I524&gt;32,$J524&lt;0,$J524&gt;32,$K524&lt;0,$K524&gt;32),"Check Tread Reading",IF(OR($D524&lt;0,$D524&gt;2000000),"Check Odometer",IF(AND($L524&lt;&gt;"",OR($L524&lt;0,$L524&gt;150)),"Check PSI","OK"))))))</f>
        <v/>
      </c>
    </row>
    <row r="525">
      <c r="A525" s="23" t="n"/>
      <c r="B525" s="42" t="n"/>
      <c r="C525" s="23" t="n"/>
      <c r="D525" s="25" t="n"/>
      <c r="E525" s="23" t="n"/>
      <c r="F525" s="23" t="n"/>
      <c r="G525" s="23" t="n"/>
      <c r="H525" s="23" t="n"/>
      <c r="I525" s="43" t="n"/>
      <c r="J525" s="43" t="n"/>
      <c r="K525" s="43" t="n"/>
      <c r="L525" s="43" t="n"/>
      <c r="M525" s="23" t="n"/>
      <c r="N525" s="23" t="n"/>
      <c r="O525" s="23" t="n"/>
      <c r="P525" s="27">
        <f>IF($A525="","",IFERROR(INDEX('Settings'!$F$5:$F$21,MATCH($F525,'Settings'!$E$5:$E$21,0)),"Other"))</f>
        <v/>
      </c>
      <c r="Q525" s="44">
        <f>IF($A525="","",IF(COUNT($I525,$J525,$K525)&lt;3,"",IFERROR(AVERAGE($I525,$J525,$K525),"")))</f>
        <v/>
      </c>
      <c r="R525" s="44">
        <f>IF($A525="","",IF(COUNT($I525,$J525,$K525)&lt;3,"",IFERROR(MIN($I525,$J525,$K525),"")))</f>
        <v/>
      </c>
      <c r="S525" s="44">
        <f>IF($A525="","",IF(COUNT($I525,$J525,$K525)&lt;3,"",IFERROR(MAX($I525,$J525,$K525)-MIN($I525,$J525,$K525),"")))</f>
        <v/>
      </c>
      <c r="T525" s="44">
        <f>IF($A525="","",IFERROR(INDEX('Tire Inventory'!$I$5:$I$1004,MATCH($E525,'Tire Inventory'!$A$5:$A$1004,0)),""))</f>
        <v/>
      </c>
      <c r="U525" s="44">
        <f>IF($A525="","",IF(OR($L525="",$T525=""),"",IFERROR($L525-$T525,"")))</f>
        <v/>
      </c>
      <c r="V525" s="27">
        <f>IF($A525="","",IF($R525="","No Data",IF($R525&lt;='Settings'!$B$6,"Critical",IF($R525&lt;='Settings'!$B$5,"Low","OK"))))</f>
        <v/>
      </c>
      <c r="W525" s="27">
        <f>IF($A525="","",IF($S525="","No Data",IF($S525&gt;='Settings'!$B$7,"Uneven","OK")))</f>
        <v/>
      </c>
      <c r="X525" s="27">
        <f>IF($A525="","",IF(OR($L525="",$T525=""),"No Data",IF($L525&lt;$T525-'Settings'!$B$8,"Low",IF($L525&gt;$T525+'Settings'!$B$8,"High","OK"))))</f>
        <v/>
      </c>
      <c r="Y525" s="27">
        <f>IF(COUNTA($A525:$O525)=0,"",IF(OR($A525="",$B525="",$C525="",$D525="",$E525="",$F525="",$I525="",$J525="",$K525=""),"Missing Required Input",IF(COUNTIF($A$5:$A$1004,$A525)&gt;1,"Duplicate Inspection ID",IF(COUNTIF('Tire Inventory'!$A$5:$A$1004,$E525)=0,"Unknown Tire ID",IF(OR($I525&lt;0,$I525&gt;32,$J525&lt;0,$J525&gt;32,$K525&lt;0,$K525&gt;32),"Check Tread Reading",IF(OR($D525&lt;0,$D525&gt;2000000),"Check Odometer",IF(AND($L525&lt;&gt;"",OR($L525&lt;0,$L525&gt;150)),"Check PSI","OK"))))))</f>
        <v/>
      </c>
    </row>
    <row r="526">
      <c r="A526" s="23" t="n"/>
      <c r="B526" s="42" t="n"/>
      <c r="C526" s="23" t="n"/>
      <c r="D526" s="25" t="n"/>
      <c r="E526" s="23" t="n"/>
      <c r="F526" s="23" t="n"/>
      <c r="G526" s="23" t="n"/>
      <c r="H526" s="23" t="n"/>
      <c r="I526" s="43" t="n"/>
      <c r="J526" s="43" t="n"/>
      <c r="K526" s="43" t="n"/>
      <c r="L526" s="43" t="n"/>
      <c r="M526" s="23" t="n"/>
      <c r="N526" s="23" t="n"/>
      <c r="O526" s="23" t="n"/>
      <c r="P526" s="27">
        <f>IF($A526="","",IFERROR(INDEX('Settings'!$F$5:$F$21,MATCH($F526,'Settings'!$E$5:$E$21,0)),"Other"))</f>
        <v/>
      </c>
      <c r="Q526" s="44">
        <f>IF($A526="","",IF(COUNT($I526,$J526,$K526)&lt;3,"",IFERROR(AVERAGE($I526,$J526,$K526),"")))</f>
        <v/>
      </c>
      <c r="R526" s="44">
        <f>IF($A526="","",IF(COUNT($I526,$J526,$K526)&lt;3,"",IFERROR(MIN($I526,$J526,$K526),"")))</f>
        <v/>
      </c>
      <c r="S526" s="44">
        <f>IF($A526="","",IF(COUNT($I526,$J526,$K526)&lt;3,"",IFERROR(MAX($I526,$J526,$K526)-MIN($I526,$J526,$K526),"")))</f>
        <v/>
      </c>
      <c r="T526" s="44">
        <f>IF($A526="","",IFERROR(INDEX('Tire Inventory'!$I$5:$I$1004,MATCH($E526,'Tire Inventory'!$A$5:$A$1004,0)),""))</f>
        <v/>
      </c>
      <c r="U526" s="44">
        <f>IF($A526="","",IF(OR($L526="",$T526=""),"",IFERROR($L526-$T526,"")))</f>
        <v/>
      </c>
      <c r="V526" s="27">
        <f>IF($A526="","",IF($R526="","No Data",IF($R526&lt;='Settings'!$B$6,"Critical",IF($R526&lt;='Settings'!$B$5,"Low","OK"))))</f>
        <v/>
      </c>
      <c r="W526" s="27">
        <f>IF($A526="","",IF($S526="","No Data",IF($S526&gt;='Settings'!$B$7,"Uneven","OK")))</f>
        <v/>
      </c>
      <c r="X526" s="27">
        <f>IF($A526="","",IF(OR($L526="",$T526=""),"No Data",IF($L526&lt;$T526-'Settings'!$B$8,"Low",IF($L526&gt;$T526+'Settings'!$B$8,"High","OK"))))</f>
        <v/>
      </c>
      <c r="Y526" s="27">
        <f>IF(COUNTA($A526:$O526)=0,"",IF(OR($A526="",$B526="",$C526="",$D526="",$E526="",$F526="",$I526="",$J526="",$K526=""),"Missing Required Input",IF(COUNTIF($A$5:$A$1004,$A526)&gt;1,"Duplicate Inspection ID",IF(COUNTIF('Tire Inventory'!$A$5:$A$1004,$E526)=0,"Unknown Tire ID",IF(OR($I526&lt;0,$I526&gt;32,$J526&lt;0,$J526&gt;32,$K526&lt;0,$K526&gt;32),"Check Tread Reading",IF(OR($D526&lt;0,$D526&gt;2000000),"Check Odometer",IF(AND($L526&lt;&gt;"",OR($L526&lt;0,$L526&gt;150)),"Check PSI","OK"))))))</f>
        <v/>
      </c>
    </row>
    <row r="527">
      <c r="A527" s="23" t="n"/>
      <c r="B527" s="42" t="n"/>
      <c r="C527" s="23" t="n"/>
      <c r="D527" s="25" t="n"/>
      <c r="E527" s="23" t="n"/>
      <c r="F527" s="23" t="n"/>
      <c r="G527" s="23" t="n"/>
      <c r="H527" s="23" t="n"/>
      <c r="I527" s="43" t="n"/>
      <c r="J527" s="43" t="n"/>
      <c r="K527" s="43" t="n"/>
      <c r="L527" s="43" t="n"/>
      <c r="M527" s="23" t="n"/>
      <c r="N527" s="23" t="n"/>
      <c r="O527" s="23" t="n"/>
      <c r="P527" s="27">
        <f>IF($A527="","",IFERROR(INDEX('Settings'!$F$5:$F$21,MATCH($F527,'Settings'!$E$5:$E$21,0)),"Other"))</f>
        <v/>
      </c>
      <c r="Q527" s="44">
        <f>IF($A527="","",IF(COUNT($I527,$J527,$K527)&lt;3,"",IFERROR(AVERAGE($I527,$J527,$K527),"")))</f>
        <v/>
      </c>
      <c r="R527" s="44">
        <f>IF($A527="","",IF(COUNT($I527,$J527,$K527)&lt;3,"",IFERROR(MIN($I527,$J527,$K527),"")))</f>
        <v/>
      </c>
      <c r="S527" s="44">
        <f>IF($A527="","",IF(COUNT($I527,$J527,$K527)&lt;3,"",IFERROR(MAX($I527,$J527,$K527)-MIN($I527,$J527,$K527),"")))</f>
        <v/>
      </c>
      <c r="T527" s="44">
        <f>IF($A527="","",IFERROR(INDEX('Tire Inventory'!$I$5:$I$1004,MATCH($E527,'Tire Inventory'!$A$5:$A$1004,0)),""))</f>
        <v/>
      </c>
      <c r="U527" s="44">
        <f>IF($A527="","",IF(OR($L527="",$T527=""),"",IFERROR($L527-$T527,"")))</f>
        <v/>
      </c>
      <c r="V527" s="27">
        <f>IF($A527="","",IF($R527="","No Data",IF($R527&lt;='Settings'!$B$6,"Critical",IF($R527&lt;='Settings'!$B$5,"Low","OK"))))</f>
        <v/>
      </c>
      <c r="W527" s="27">
        <f>IF($A527="","",IF($S527="","No Data",IF($S527&gt;='Settings'!$B$7,"Uneven","OK")))</f>
        <v/>
      </c>
      <c r="X527" s="27">
        <f>IF($A527="","",IF(OR($L527="",$T527=""),"No Data",IF($L527&lt;$T527-'Settings'!$B$8,"Low",IF($L527&gt;$T527+'Settings'!$B$8,"High","OK"))))</f>
        <v/>
      </c>
      <c r="Y527" s="27">
        <f>IF(COUNTA($A527:$O527)=0,"",IF(OR($A527="",$B527="",$C527="",$D527="",$E527="",$F527="",$I527="",$J527="",$K527=""),"Missing Required Input",IF(COUNTIF($A$5:$A$1004,$A527)&gt;1,"Duplicate Inspection ID",IF(COUNTIF('Tire Inventory'!$A$5:$A$1004,$E527)=0,"Unknown Tire ID",IF(OR($I527&lt;0,$I527&gt;32,$J527&lt;0,$J527&gt;32,$K527&lt;0,$K527&gt;32),"Check Tread Reading",IF(OR($D527&lt;0,$D527&gt;2000000),"Check Odometer",IF(AND($L527&lt;&gt;"",OR($L527&lt;0,$L527&gt;150)),"Check PSI","OK"))))))</f>
        <v/>
      </c>
    </row>
    <row r="528">
      <c r="A528" s="23" t="n"/>
      <c r="B528" s="42" t="n"/>
      <c r="C528" s="23" t="n"/>
      <c r="D528" s="25" t="n"/>
      <c r="E528" s="23" t="n"/>
      <c r="F528" s="23" t="n"/>
      <c r="G528" s="23" t="n"/>
      <c r="H528" s="23" t="n"/>
      <c r="I528" s="43" t="n"/>
      <c r="J528" s="43" t="n"/>
      <c r="K528" s="43" t="n"/>
      <c r="L528" s="43" t="n"/>
      <c r="M528" s="23" t="n"/>
      <c r="N528" s="23" t="n"/>
      <c r="O528" s="23" t="n"/>
      <c r="P528" s="27">
        <f>IF($A528="","",IFERROR(INDEX('Settings'!$F$5:$F$21,MATCH($F528,'Settings'!$E$5:$E$21,0)),"Other"))</f>
        <v/>
      </c>
      <c r="Q528" s="44">
        <f>IF($A528="","",IF(COUNT($I528,$J528,$K528)&lt;3,"",IFERROR(AVERAGE($I528,$J528,$K528),"")))</f>
        <v/>
      </c>
      <c r="R528" s="44">
        <f>IF($A528="","",IF(COUNT($I528,$J528,$K528)&lt;3,"",IFERROR(MIN($I528,$J528,$K528),"")))</f>
        <v/>
      </c>
      <c r="S528" s="44">
        <f>IF($A528="","",IF(COUNT($I528,$J528,$K528)&lt;3,"",IFERROR(MAX($I528,$J528,$K528)-MIN($I528,$J528,$K528),"")))</f>
        <v/>
      </c>
      <c r="T528" s="44">
        <f>IF($A528="","",IFERROR(INDEX('Tire Inventory'!$I$5:$I$1004,MATCH($E528,'Tire Inventory'!$A$5:$A$1004,0)),""))</f>
        <v/>
      </c>
      <c r="U528" s="44">
        <f>IF($A528="","",IF(OR($L528="",$T528=""),"",IFERROR($L528-$T528,"")))</f>
        <v/>
      </c>
      <c r="V528" s="27">
        <f>IF($A528="","",IF($R528="","No Data",IF($R528&lt;='Settings'!$B$6,"Critical",IF($R528&lt;='Settings'!$B$5,"Low","OK"))))</f>
        <v/>
      </c>
      <c r="W528" s="27">
        <f>IF($A528="","",IF($S528="","No Data",IF($S528&gt;='Settings'!$B$7,"Uneven","OK")))</f>
        <v/>
      </c>
      <c r="X528" s="27">
        <f>IF($A528="","",IF(OR($L528="",$T528=""),"No Data",IF($L528&lt;$T528-'Settings'!$B$8,"Low",IF($L528&gt;$T528+'Settings'!$B$8,"High","OK"))))</f>
        <v/>
      </c>
      <c r="Y528" s="27">
        <f>IF(COUNTA($A528:$O528)=0,"",IF(OR($A528="",$B528="",$C528="",$D528="",$E528="",$F528="",$I528="",$J528="",$K528=""),"Missing Required Input",IF(COUNTIF($A$5:$A$1004,$A528)&gt;1,"Duplicate Inspection ID",IF(COUNTIF('Tire Inventory'!$A$5:$A$1004,$E528)=0,"Unknown Tire ID",IF(OR($I528&lt;0,$I528&gt;32,$J528&lt;0,$J528&gt;32,$K528&lt;0,$K528&gt;32),"Check Tread Reading",IF(OR($D528&lt;0,$D528&gt;2000000),"Check Odometer",IF(AND($L528&lt;&gt;"",OR($L528&lt;0,$L528&gt;150)),"Check PSI","OK"))))))</f>
        <v/>
      </c>
    </row>
    <row r="529">
      <c r="A529" s="23" t="n"/>
      <c r="B529" s="42" t="n"/>
      <c r="C529" s="23" t="n"/>
      <c r="D529" s="25" t="n"/>
      <c r="E529" s="23" t="n"/>
      <c r="F529" s="23" t="n"/>
      <c r="G529" s="23" t="n"/>
      <c r="H529" s="23" t="n"/>
      <c r="I529" s="43" t="n"/>
      <c r="J529" s="43" t="n"/>
      <c r="K529" s="43" t="n"/>
      <c r="L529" s="43" t="n"/>
      <c r="M529" s="23" t="n"/>
      <c r="N529" s="23" t="n"/>
      <c r="O529" s="23" t="n"/>
      <c r="P529" s="27">
        <f>IF($A529="","",IFERROR(INDEX('Settings'!$F$5:$F$21,MATCH($F529,'Settings'!$E$5:$E$21,0)),"Other"))</f>
        <v/>
      </c>
      <c r="Q529" s="44">
        <f>IF($A529="","",IF(COUNT($I529,$J529,$K529)&lt;3,"",IFERROR(AVERAGE($I529,$J529,$K529),"")))</f>
        <v/>
      </c>
      <c r="R529" s="44">
        <f>IF($A529="","",IF(COUNT($I529,$J529,$K529)&lt;3,"",IFERROR(MIN($I529,$J529,$K529),"")))</f>
        <v/>
      </c>
      <c r="S529" s="44">
        <f>IF($A529="","",IF(COUNT($I529,$J529,$K529)&lt;3,"",IFERROR(MAX($I529,$J529,$K529)-MIN($I529,$J529,$K529),"")))</f>
        <v/>
      </c>
      <c r="T529" s="44">
        <f>IF($A529="","",IFERROR(INDEX('Tire Inventory'!$I$5:$I$1004,MATCH($E529,'Tire Inventory'!$A$5:$A$1004,0)),""))</f>
        <v/>
      </c>
      <c r="U529" s="44">
        <f>IF($A529="","",IF(OR($L529="",$T529=""),"",IFERROR($L529-$T529,"")))</f>
        <v/>
      </c>
      <c r="V529" s="27">
        <f>IF($A529="","",IF($R529="","No Data",IF($R529&lt;='Settings'!$B$6,"Critical",IF($R529&lt;='Settings'!$B$5,"Low","OK"))))</f>
        <v/>
      </c>
      <c r="W529" s="27">
        <f>IF($A529="","",IF($S529="","No Data",IF($S529&gt;='Settings'!$B$7,"Uneven","OK")))</f>
        <v/>
      </c>
      <c r="X529" s="27">
        <f>IF($A529="","",IF(OR($L529="",$T529=""),"No Data",IF($L529&lt;$T529-'Settings'!$B$8,"Low",IF($L529&gt;$T529+'Settings'!$B$8,"High","OK"))))</f>
        <v/>
      </c>
      <c r="Y529" s="27">
        <f>IF(COUNTA($A529:$O529)=0,"",IF(OR($A529="",$B529="",$C529="",$D529="",$E529="",$F529="",$I529="",$J529="",$K529=""),"Missing Required Input",IF(COUNTIF($A$5:$A$1004,$A529)&gt;1,"Duplicate Inspection ID",IF(COUNTIF('Tire Inventory'!$A$5:$A$1004,$E529)=0,"Unknown Tire ID",IF(OR($I529&lt;0,$I529&gt;32,$J529&lt;0,$J529&gt;32,$K529&lt;0,$K529&gt;32),"Check Tread Reading",IF(OR($D529&lt;0,$D529&gt;2000000),"Check Odometer",IF(AND($L529&lt;&gt;"",OR($L529&lt;0,$L529&gt;150)),"Check PSI","OK"))))))</f>
        <v/>
      </c>
    </row>
    <row r="530">
      <c r="A530" s="23" t="n"/>
      <c r="B530" s="42" t="n"/>
      <c r="C530" s="23" t="n"/>
      <c r="D530" s="25" t="n"/>
      <c r="E530" s="23" t="n"/>
      <c r="F530" s="23" t="n"/>
      <c r="G530" s="23" t="n"/>
      <c r="H530" s="23" t="n"/>
      <c r="I530" s="43" t="n"/>
      <c r="J530" s="43" t="n"/>
      <c r="K530" s="43" t="n"/>
      <c r="L530" s="43" t="n"/>
      <c r="M530" s="23" t="n"/>
      <c r="N530" s="23" t="n"/>
      <c r="O530" s="23" t="n"/>
      <c r="P530" s="27">
        <f>IF($A530="","",IFERROR(INDEX('Settings'!$F$5:$F$21,MATCH($F530,'Settings'!$E$5:$E$21,0)),"Other"))</f>
        <v/>
      </c>
      <c r="Q530" s="44">
        <f>IF($A530="","",IF(COUNT($I530,$J530,$K530)&lt;3,"",IFERROR(AVERAGE($I530,$J530,$K530),"")))</f>
        <v/>
      </c>
      <c r="R530" s="44">
        <f>IF($A530="","",IF(COUNT($I530,$J530,$K530)&lt;3,"",IFERROR(MIN($I530,$J530,$K530),"")))</f>
        <v/>
      </c>
      <c r="S530" s="44">
        <f>IF($A530="","",IF(COUNT($I530,$J530,$K530)&lt;3,"",IFERROR(MAX($I530,$J530,$K530)-MIN($I530,$J530,$K530),"")))</f>
        <v/>
      </c>
      <c r="T530" s="44">
        <f>IF($A530="","",IFERROR(INDEX('Tire Inventory'!$I$5:$I$1004,MATCH($E530,'Tire Inventory'!$A$5:$A$1004,0)),""))</f>
        <v/>
      </c>
      <c r="U530" s="44">
        <f>IF($A530="","",IF(OR($L530="",$T530=""),"",IFERROR($L530-$T530,"")))</f>
        <v/>
      </c>
      <c r="V530" s="27">
        <f>IF($A530="","",IF($R530="","No Data",IF($R530&lt;='Settings'!$B$6,"Critical",IF($R530&lt;='Settings'!$B$5,"Low","OK"))))</f>
        <v/>
      </c>
      <c r="W530" s="27">
        <f>IF($A530="","",IF($S530="","No Data",IF($S530&gt;='Settings'!$B$7,"Uneven","OK")))</f>
        <v/>
      </c>
      <c r="X530" s="27">
        <f>IF($A530="","",IF(OR($L530="",$T530=""),"No Data",IF($L530&lt;$T530-'Settings'!$B$8,"Low",IF($L530&gt;$T530+'Settings'!$B$8,"High","OK"))))</f>
        <v/>
      </c>
      <c r="Y530" s="27">
        <f>IF(COUNTA($A530:$O530)=0,"",IF(OR($A530="",$B530="",$C530="",$D530="",$E530="",$F530="",$I530="",$J530="",$K530=""),"Missing Required Input",IF(COUNTIF($A$5:$A$1004,$A530)&gt;1,"Duplicate Inspection ID",IF(COUNTIF('Tire Inventory'!$A$5:$A$1004,$E530)=0,"Unknown Tire ID",IF(OR($I530&lt;0,$I530&gt;32,$J530&lt;0,$J530&gt;32,$K530&lt;0,$K530&gt;32),"Check Tread Reading",IF(OR($D530&lt;0,$D530&gt;2000000),"Check Odometer",IF(AND($L530&lt;&gt;"",OR($L530&lt;0,$L530&gt;150)),"Check PSI","OK"))))))</f>
        <v/>
      </c>
    </row>
    <row r="531">
      <c r="A531" s="23" t="n"/>
      <c r="B531" s="42" t="n"/>
      <c r="C531" s="23" t="n"/>
      <c r="D531" s="25" t="n"/>
      <c r="E531" s="23" t="n"/>
      <c r="F531" s="23" t="n"/>
      <c r="G531" s="23" t="n"/>
      <c r="H531" s="23" t="n"/>
      <c r="I531" s="43" t="n"/>
      <c r="J531" s="43" t="n"/>
      <c r="K531" s="43" t="n"/>
      <c r="L531" s="43" t="n"/>
      <c r="M531" s="23" t="n"/>
      <c r="N531" s="23" t="n"/>
      <c r="O531" s="23" t="n"/>
      <c r="P531" s="27">
        <f>IF($A531="","",IFERROR(INDEX('Settings'!$F$5:$F$21,MATCH($F531,'Settings'!$E$5:$E$21,0)),"Other"))</f>
        <v/>
      </c>
      <c r="Q531" s="44">
        <f>IF($A531="","",IF(COUNT($I531,$J531,$K531)&lt;3,"",IFERROR(AVERAGE($I531,$J531,$K531),"")))</f>
        <v/>
      </c>
      <c r="R531" s="44">
        <f>IF($A531="","",IF(COUNT($I531,$J531,$K531)&lt;3,"",IFERROR(MIN($I531,$J531,$K531),"")))</f>
        <v/>
      </c>
      <c r="S531" s="44">
        <f>IF($A531="","",IF(COUNT($I531,$J531,$K531)&lt;3,"",IFERROR(MAX($I531,$J531,$K531)-MIN($I531,$J531,$K531),"")))</f>
        <v/>
      </c>
      <c r="T531" s="44">
        <f>IF($A531="","",IFERROR(INDEX('Tire Inventory'!$I$5:$I$1004,MATCH($E531,'Tire Inventory'!$A$5:$A$1004,0)),""))</f>
        <v/>
      </c>
      <c r="U531" s="44">
        <f>IF($A531="","",IF(OR($L531="",$T531=""),"",IFERROR($L531-$T531,"")))</f>
        <v/>
      </c>
      <c r="V531" s="27">
        <f>IF($A531="","",IF($R531="","No Data",IF($R531&lt;='Settings'!$B$6,"Critical",IF($R531&lt;='Settings'!$B$5,"Low","OK"))))</f>
        <v/>
      </c>
      <c r="W531" s="27">
        <f>IF($A531="","",IF($S531="","No Data",IF($S531&gt;='Settings'!$B$7,"Uneven","OK")))</f>
        <v/>
      </c>
      <c r="X531" s="27">
        <f>IF($A531="","",IF(OR($L531="",$T531=""),"No Data",IF($L531&lt;$T531-'Settings'!$B$8,"Low",IF($L531&gt;$T531+'Settings'!$B$8,"High","OK"))))</f>
        <v/>
      </c>
      <c r="Y531" s="27">
        <f>IF(COUNTA($A531:$O531)=0,"",IF(OR($A531="",$B531="",$C531="",$D531="",$E531="",$F531="",$I531="",$J531="",$K531=""),"Missing Required Input",IF(COUNTIF($A$5:$A$1004,$A531)&gt;1,"Duplicate Inspection ID",IF(COUNTIF('Tire Inventory'!$A$5:$A$1004,$E531)=0,"Unknown Tire ID",IF(OR($I531&lt;0,$I531&gt;32,$J531&lt;0,$J531&gt;32,$K531&lt;0,$K531&gt;32),"Check Tread Reading",IF(OR($D531&lt;0,$D531&gt;2000000),"Check Odometer",IF(AND($L531&lt;&gt;"",OR($L531&lt;0,$L531&gt;150)),"Check PSI","OK"))))))</f>
        <v/>
      </c>
    </row>
    <row r="532">
      <c r="A532" s="23" t="n"/>
      <c r="B532" s="42" t="n"/>
      <c r="C532" s="23" t="n"/>
      <c r="D532" s="25" t="n"/>
      <c r="E532" s="23" t="n"/>
      <c r="F532" s="23" t="n"/>
      <c r="G532" s="23" t="n"/>
      <c r="H532" s="23" t="n"/>
      <c r="I532" s="43" t="n"/>
      <c r="J532" s="43" t="n"/>
      <c r="K532" s="43" t="n"/>
      <c r="L532" s="43" t="n"/>
      <c r="M532" s="23" t="n"/>
      <c r="N532" s="23" t="n"/>
      <c r="O532" s="23" t="n"/>
      <c r="P532" s="27">
        <f>IF($A532="","",IFERROR(INDEX('Settings'!$F$5:$F$21,MATCH($F532,'Settings'!$E$5:$E$21,0)),"Other"))</f>
        <v/>
      </c>
      <c r="Q532" s="44">
        <f>IF($A532="","",IF(COUNT($I532,$J532,$K532)&lt;3,"",IFERROR(AVERAGE($I532,$J532,$K532),"")))</f>
        <v/>
      </c>
      <c r="R532" s="44">
        <f>IF($A532="","",IF(COUNT($I532,$J532,$K532)&lt;3,"",IFERROR(MIN($I532,$J532,$K532),"")))</f>
        <v/>
      </c>
      <c r="S532" s="44">
        <f>IF($A532="","",IF(COUNT($I532,$J532,$K532)&lt;3,"",IFERROR(MAX($I532,$J532,$K532)-MIN($I532,$J532,$K532),"")))</f>
        <v/>
      </c>
      <c r="T532" s="44">
        <f>IF($A532="","",IFERROR(INDEX('Tire Inventory'!$I$5:$I$1004,MATCH($E532,'Tire Inventory'!$A$5:$A$1004,0)),""))</f>
        <v/>
      </c>
      <c r="U532" s="44">
        <f>IF($A532="","",IF(OR($L532="",$T532=""),"",IFERROR($L532-$T532,"")))</f>
        <v/>
      </c>
      <c r="V532" s="27">
        <f>IF($A532="","",IF($R532="","No Data",IF($R532&lt;='Settings'!$B$6,"Critical",IF($R532&lt;='Settings'!$B$5,"Low","OK"))))</f>
        <v/>
      </c>
      <c r="W532" s="27">
        <f>IF($A532="","",IF($S532="","No Data",IF($S532&gt;='Settings'!$B$7,"Uneven","OK")))</f>
        <v/>
      </c>
      <c r="X532" s="27">
        <f>IF($A532="","",IF(OR($L532="",$T532=""),"No Data",IF($L532&lt;$T532-'Settings'!$B$8,"Low",IF($L532&gt;$T532+'Settings'!$B$8,"High","OK"))))</f>
        <v/>
      </c>
      <c r="Y532" s="27">
        <f>IF(COUNTA($A532:$O532)=0,"",IF(OR($A532="",$B532="",$C532="",$D532="",$E532="",$F532="",$I532="",$J532="",$K532=""),"Missing Required Input",IF(COUNTIF($A$5:$A$1004,$A532)&gt;1,"Duplicate Inspection ID",IF(COUNTIF('Tire Inventory'!$A$5:$A$1004,$E532)=0,"Unknown Tire ID",IF(OR($I532&lt;0,$I532&gt;32,$J532&lt;0,$J532&gt;32,$K532&lt;0,$K532&gt;32),"Check Tread Reading",IF(OR($D532&lt;0,$D532&gt;2000000),"Check Odometer",IF(AND($L532&lt;&gt;"",OR($L532&lt;0,$L532&gt;150)),"Check PSI","OK"))))))</f>
        <v/>
      </c>
    </row>
    <row r="533">
      <c r="A533" s="23" t="n"/>
      <c r="B533" s="42" t="n"/>
      <c r="C533" s="23" t="n"/>
      <c r="D533" s="25" t="n"/>
      <c r="E533" s="23" t="n"/>
      <c r="F533" s="23" t="n"/>
      <c r="G533" s="23" t="n"/>
      <c r="H533" s="23" t="n"/>
      <c r="I533" s="43" t="n"/>
      <c r="J533" s="43" t="n"/>
      <c r="K533" s="43" t="n"/>
      <c r="L533" s="43" t="n"/>
      <c r="M533" s="23" t="n"/>
      <c r="N533" s="23" t="n"/>
      <c r="O533" s="23" t="n"/>
      <c r="P533" s="27">
        <f>IF($A533="","",IFERROR(INDEX('Settings'!$F$5:$F$21,MATCH($F533,'Settings'!$E$5:$E$21,0)),"Other"))</f>
        <v/>
      </c>
      <c r="Q533" s="44">
        <f>IF($A533="","",IF(COUNT($I533,$J533,$K533)&lt;3,"",IFERROR(AVERAGE($I533,$J533,$K533),"")))</f>
        <v/>
      </c>
      <c r="R533" s="44">
        <f>IF($A533="","",IF(COUNT($I533,$J533,$K533)&lt;3,"",IFERROR(MIN($I533,$J533,$K533),"")))</f>
        <v/>
      </c>
      <c r="S533" s="44">
        <f>IF($A533="","",IF(COUNT($I533,$J533,$K533)&lt;3,"",IFERROR(MAX($I533,$J533,$K533)-MIN($I533,$J533,$K533),"")))</f>
        <v/>
      </c>
      <c r="T533" s="44">
        <f>IF($A533="","",IFERROR(INDEX('Tire Inventory'!$I$5:$I$1004,MATCH($E533,'Tire Inventory'!$A$5:$A$1004,0)),""))</f>
        <v/>
      </c>
      <c r="U533" s="44">
        <f>IF($A533="","",IF(OR($L533="",$T533=""),"",IFERROR($L533-$T533,"")))</f>
        <v/>
      </c>
      <c r="V533" s="27">
        <f>IF($A533="","",IF($R533="","No Data",IF($R533&lt;='Settings'!$B$6,"Critical",IF($R533&lt;='Settings'!$B$5,"Low","OK"))))</f>
        <v/>
      </c>
      <c r="W533" s="27">
        <f>IF($A533="","",IF($S533="","No Data",IF($S533&gt;='Settings'!$B$7,"Uneven","OK")))</f>
        <v/>
      </c>
      <c r="X533" s="27">
        <f>IF($A533="","",IF(OR($L533="",$T533=""),"No Data",IF($L533&lt;$T533-'Settings'!$B$8,"Low",IF($L533&gt;$T533+'Settings'!$B$8,"High","OK"))))</f>
        <v/>
      </c>
      <c r="Y533" s="27">
        <f>IF(COUNTA($A533:$O533)=0,"",IF(OR($A533="",$B533="",$C533="",$D533="",$E533="",$F533="",$I533="",$J533="",$K533=""),"Missing Required Input",IF(COUNTIF($A$5:$A$1004,$A533)&gt;1,"Duplicate Inspection ID",IF(COUNTIF('Tire Inventory'!$A$5:$A$1004,$E533)=0,"Unknown Tire ID",IF(OR($I533&lt;0,$I533&gt;32,$J533&lt;0,$J533&gt;32,$K533&lt;0,$K533&gt;32),"Check Tread Reading",IF(OR($D533&lt;0,$D533&gt;2000000),"Check Odometer",IF(AND($L533&lt;&gt;"",OR($L533&lt;0,$L533&gt;150)),"Check PSI","OK"))))))</f>
        <v/>
      </c>
    </row>
    <row r="534">
      <c r="A534" s="23" t="n"/>
      <c r="B534" s="42" t="n"/>
      <c r="C534" s="23" t="n"/>
      <c r="D534" s="25" t="n"/>
      <c r="E534" s="23" t="n"/>
      <c r="F534" s="23" t="n"/>
      <c r="G534" s="23" t="n"/>
      <c r="H534" s="23" t="n"/>
      <c r="I534" s="43" t="n"/>
      <c r="J534" s="43" t="n"/>
      <c r="K534" s="43" t="n"/>
      <c r="L534" s="43" t="n"/>
      <c r="M534" s="23" t="n"/>
      <c r="N534" s="23" t="n"/>
      <c r="O534" s="23" t="n"/>
      <c r="P534" s="27">
        <f>IF($A534="","",IFERROR(INDEX('Settings'!$F$5:$F$21,MATCH($F534,'Settings'!$E$5:$E$21,0)),"Other"))</f>
        <v/>
      </c>
      <c r="Q534" s="44">
        <f>IF($A534="","",IF(COUNT($I534,$J534,$K534)&lt;3,"",IFERROR(AVERAGE($I534,$J534,$K534),"")))</f>
        <v/>
      </c>
      <c r="R534" s="44">
        <f>IF($A534="","",IF(COUNT($I534,$J534,$K534)&lt;3,"",IFERROR(MIN($I534,$J534,$K534),"")))</f>
        <v/>
      </c>
      <c r="S534" s="44">
        <f>IF($A534="","",IF(COUNT($I534,$J534,$K534)&lt;3,"",IFERROR(MAX($I534,$J534,$K534)-MIN($I534,$J534,$K534),"")))</f>
        <v/>
      </c>
      <c r="T534" s="44">
        <f>IF($A534="","",IFERROR(INDEX('Tire Inventory'!$I$5:$I$1004,MATCH($E534,'Tire Inventory'!$A$5:$A$1004,0)),""))</f>
        <v/>
      </c>
      <c r="U534" s="44">
        <f>IF($A534="","",IF(OR($L534="",$T534=""),"",IFERROR($L534-$T534,"")))</f>
        <v/>
      </c>
      <c r="V534" s="27">
        <f>IF($A534="","",IF($R534="","No Data",IF($R534&lt;='Settings'!$B$6,"Critical",IF($R534&lt;='Settings'!$B$5,"Low","OK"))))</f>
        <v/>
      </c>
      <c r="W534" s="27">
        <f>IF($A534="","",IF($S534="","No Data",IF($S534&gt;='Settings'!$B$7,"Uneven","OK")))</f>
        <v/>
      </c>
      <c r="X534" s="27">
        <f>IF($A534="","",IF(OR($L534="",$T534=""),"No Data",IF($L534&lt;$T534-'Settings'!$B$8,"Low",IF($L534&gt;$T534+'Settings'!$B$8,"High","OK"))))</f>
        <v/>
      </c>
      <c r="Y534" s="27">
        <f>IF(COUNTA($A534:$O534)=0,"",IF(OR($A534="",$B534="",$C534="",$D534="",$E534="",$F534="",$I534="",$J534="",$K534=""),"Missing Required Input",IF(COUNTIF($A$5:$A$1004,$A534)&gt;1,"Duplicate Inspection ID",IF(COUNTIF('Tire Inventory'!$A$5:$A$1004,$E534)=0,"Unknown Tire ID",IF(OR($I534&lt;0,$I534&gt;32,$J534&lt;0,$J534&gt;32,$K534&lt;0,$K534&gt;32),"Check Tread Reading",IF(OR($D534&lt;0,$D534&gt;2000000),"Check Odometer",IF(AND($L534&lt;&gt;"",OR($L534&lt;0,$L534&gt;150)),"Check PSI","OK"))))))</f>
        <v/>
      </c>
    </row>
    <row r="535">
      <c r="A535" s="23" t="n"/>
      <c r="B535" s="42" t="n"/>
      <c r="C535" s="23" t="n"/>
      <c r="D535" s="25" t="n"/>
      <c r="E535" s="23" t="n"/>
      <c r="F535" s="23" t="n"/>
      <c r="G535" s="23" t="n"/>
      <c r="H535" s="23" t="n"/>
      <c r="I535" s="43" t="n"/>
      <c r="J535" s="43" t="n"/>
      <c r="K535" s="43" t="n"/>
      <c r="L535" s="43" t="n"/>
      <c r="M535" s="23" t="n"/>
      <c r="N535" s="23" t="n"/>
      <c r="O535" s="23" t="n"/>
      <c r="P535" s="27">
        <f>IF($A535="","",IFERROR(INDEX('Settings'!$F$5:$F$21,MATCH($F535,'Settings'!$E$5:$E$21,0)),"Other"))</f>
        <v/>
      </c>
      <c r="Q535" s="44">
        <f>IF($A535="","",IF(COUNT($I535,$J535,$K535)&lt;3,"",IFERROR(AVERAGE($I535,$J535,$K535),"")))</f>
        <v/>
      </c>
      <c r="R535" s="44">
        <f>IF($A535="","",IF(COUNT($I535,$J535,$K535)&lt;3,"",IFERROR(MIN($I535,$J535,$K535),"")))</f>
        <v/>
      </c>
      <c r="S535" s="44">
        <f>IF($A535="","",IF(COUNT($I535,$J535,$K535)&lt;3,"",IFERROR(MAX($I535,$J535,$K535)-MIN($I535,$J535,$K535),"")))</f>
        <v/>
      </c>
      <c r="T535" s="44">
        <f>IF($A535="","",IFERROR(INDEX('Tire Inventory'!$I$5:$I$1004,MATCH($E535,'Tire Inventory'!$A$5:$A$1004,0)),""))</f>
        <v/>
      </c>
      <c r="U535" s="44">
        <f>IF($A535="","",IF(OR($L535="",$T535=""),"",IFERROR($L535-$T535,"")))</f>
        <v/>
      </c>
      <c r="V535" s="27">
        <f>IF($A535="","",IF($R535="","No Data",IF($R535&lt;='Settings'!$B$6,"Critical",IF($R535&lt;='Settings'!$B$5,"Low","OK"))))</f>
        <v/>
      </c>
      <c r="W535" s="27">
        <f>IF($A535="","",IF($S535="","No Data",IF($S535&gt;='Settings'!$B$7,"Uneven","OK")))</f>
        <v/>
      </c>
      <c r="X535" s="27">
        <f>IF($A535="","",IF(OR($L535="",$T535=""),"No Data",IF($L535&lt;$T535-'Settings'!$B$8,"Low",IF($L535&gt;$T535+'Settings'!$B$8,"High","OK"))))</f>
        <v/>
      </c>
      <c r="Y535" s="27">
        <f>IF(COUNTA($A535:$O535)=0,"",IF(OR($A535="",$B535="",$C535="",$D535="",$E535="",$F535="",$I535="",$J535="",$K535=""),"Missing Required Input",IF(COUNTIF($A$5:$A$1004,$A535)&gt;1,"Duplicate Inspection ID",IF(COUNTIF('Tire Inventory'!$A$5:$A$1004,$E535)=0,"Unknown Tire ID",IF(OR($I535&lt;0,$I535&gt;32,$J535&lt;0,$J535&gt;32,$K535&lt;0,$K535&gt;32),"Check Tread Reading",IF(OR($D535&lt;0,$D535&gt;2000000),"Check Odometer",IF(AND($L535&lt;&gt;"",OR($L535&lt;0,$L535&gt;150)),"Check PSI","OK"))))))</f>
        <v/>
      </c>
    </row>
    <row r="536">
      <c r="A536" s="23" t="n"/>
      <c r="B536" s="42" t="n"/>
      <c r="C536" s="23" t="n"/>
      <c r="D536" s="25" t="n"/>
      <c r="E536" s="23" t="n"/>
      <c r="F536" s="23" t="n"/>
      <c r="G536" s="23" t="n"/>
      <c r="H536" s="23" t="n"/>
      <c r="I536" s="43" t="n"/>
      <c r="J536" s="43" t="n"/>
      <c r="K536" s="43" t="n"/>
      <c r="L536" s="43" t="n"/>
      <c r="M536" s="23" t="n"/>
      <c r="N536" s="23" t="n"/>
      <c r="O536" s="23" t="n"/>
      <c r="P536" s="27">
        <f>IF($A536="","",IFERROR(INDEX('Settings'!$F$5:$F$21,MATCH($F536,'Settings'!$E$5:$E$21,0)),"Other"))</f>
        <v/>
      </c>
      <c r="Q536" s="44">
        <f>IF($A536="","",IF(COUNT($I536,$J536,$K536)&lt;3,"",IFERROR(AVERAGE($I536,$J536,$K536),"")))</f>
        <v/>
      </c>
      <c r="R536" s="44">
        <f>IF($A536="","",IF(COUNT($I536,$J536,$K536)&lt;3,"",IFERROR(MIN($I536,$J536,$K536),"")))</f>
        <v/>
      </c>
      <c r="S536" s="44">
        <f>IF($A536="","",IF(COUNT($I536,$J536,$K536)&lt;3,"",IFERROR(MAX($I536,$J536,$K536)-MIN($I536,$J536,$K536),"")))</f>
        <v/>
      </c>
      <c r="T536" s="44">
        <f>IF($A536="","",IFERROR(INDEX('Tire Inventory'!$I$5:$I$1004,MATCH($E536,'Tire Inventory'!$A$5:$A$1004,0)),""))</f>
        <v/>
      </c>
      <c r="U536" s="44">
        <f>IF($A536="","",IF(OR($L536="",$T536=""),"",IFERROR($L536-$T536,"")))</f>
        <v/>
      </c>
      <c r="V536" s="27">
        <f>IF($A536="","",IF($R536="","No Data",IF($R536&lt;='Settings'!$B$6,"Critical",IF($R536&lt;='Settings'!$B$5,"Low","OK"))))</f>
        <v/>
      </c>
      <c r="W536" s="27">
        <f>IF($A536="","",IF($S536="","No Data",IF($S536&gt;='Settings'!$B$7,"Uneven","OK")))</f>
        <v/>
      </c>
      <c r="X536" s="27">
        <f>IF($A536="","",IF(OR($L536="",$T536=""),"No Data",IF($L536&lt;$T536-'Settings'!$B$8,"Low",IF($L536&gt;$T536+'Settings'!$B$8,"High","OK"))))</f>
        <v/>
      </c>
      <c r="Y536" s="27">
        <f>IF(COUNTA($A536:$O536)=0,"",IF(OR($A536="",$B536="",$C536="",$D536="",$E536="",$F536="",$I536="",$J536="",$K536=""),"Missing Required Input",IF(COUNTIF($A$5:$A$1004,$A536)&gt;1,"Duplicate Inspection ID",IF(COUNTIF('Tire Inventory'!$A$5:$A$1004,$E536)=0,"Unknown Tire ID",IF(OR($I536&lt;0,$I536&gt;32,$J536&lt;0,$J536&gt;32,$K536&lt;0,$K536&gt;32),"Check Tread Reading",IF(OR($D536&lt;0,$D536&gt;2000000),"Check Odometer",IF(AND($L536&lt;&gt;"",OR($L536&lt;0,$L536&gt;150)),"Check PSI","OK"))))))</f>
        <v/>
      </c>
    </row>
    <row r="537">
      <c r="A537" s="23" t="n"/>
      <c r="B537" s="42" t="n"/>
      <c r="C537" s="23" t="n"/>
      <c r="D537" s="25" t="n"/>
      <c r="E537" s="23" t="n"/>
      <c r="F537" s="23" t="n"/>
      <c r="G537" s="23" t="n"/>
      <c r="H537" s="23" t="n"/>
      <c r="I537" s="43" t="n"/>
      <c r="J537" s="43" t="n"/>
      <c r="K537" s="43" t="n"/>
      <c r="L537" s="43" t="n"/>
      <c r="M537" s="23" t="n"/>
      <c r="N537" s="23" t="n"/>
      <c r="O537" s="23" t="n"/>
      <c r="P537" s="27">
        <f>IF($A537="","",IFERROR(INDEX('Settings'!$F$5:$F$21,MATCH($F537,'Settings'!$E$5:$E$21,0)),"Other"))</f>
        <v/>
      </c>
      <c r="Q537" s="44">
        <f>IF($A537="","",IF(COUNT($I537,$J537,$K537)&lt;3,"",IFERROR(AVERAGE($I537,$J537,$K537),"")))</f>
        <v/>
      </c>
      <c r="R537" s="44">
        <f>IF($A537="","",IF(COUNT($I537,$J537,$K537)&lt;3,"",IFERROR(MIN($I537,$J537,$K537),"")))</f>
        <v/>
      </c>
      <c r="S537" s="44">
        <f>IF($A537="","",IF(COUNT($I537,$J537,$K537)&lt;3,"",IFERROR(MAX($I537,$J537,$K537)-MIN($I537,$J537,$K537),"")))</f>
        <v/>
      </c>
      <c r="T537" s="44">
        <f>IF($A537="","",IFERROR(INDEX('Tire Inventory'!$I$5:$I$1004,MATCH($E537,'Tire Inventory'!$A$5:$A$1004,0)),""))</f>
        <v/>
      </c>
      <c r="U537" s="44">
        <f>IF($A537="","",IF(OR($L537="",$T537=""),"",IFERROR($L537-$T537,"")))</f>
        <v/>
      </c>
      <c r="V537" s="27">
        <f>IF($A537="","",IF($R537="","No Data",IF($R537&lt;='Settings'!$B$6,"Critical",IF($R537&lt;='Settings'!$B$5,"Low","OK"))))</f>
        <v/>
      </c>
      <c r="W537" s="27">
        <f>IF($A537="","",IF($S537="","No Data",IF($S537&gt;='Settings'!$B$7,"Uneven","OK")))</f>
        <v/>
      </c>
      <c r="X537" s="27">
        <f>IF($A537="","",IF(OR($L537="",$T537=""),"No Data",IF($L537&lt;$T537-'Settings'!$B$8,"Low",IF($L537&gt;$T537+'Settings'!$B$8,"High","OK"))))</f>
        <v/>
      </c>
      <c r="Y537" s="27">
        <f>IF(COUNTA($A537:$O537)=0,"",IF(OR($A537="",$B537="",$C537="",$D537="",$E537="",$F537="",$I537="",$J537="",$K537=""),"Missing Required Input",IF(COUNTIF($A$5:$A$1004,$A537)&gt;1,"Duplicate Inspection ID",IF(COUNTIF('Tire Inventory'!$A$5:$A$1004,$E537)=0,"Unknown Tire ID",IF(OR($I537&lt;0,$I537&gt;32,$J537&lt;0,$J537&gt;32,$K537&lt;0,$K537&gt;32),"Check Tread Reading",IF(OR($D537&lt;0,$D537&gt;2000000),"Check Odometer",IF(AND($L537&lt;&gt;"",OR($L537&lt;0,$L537&gt;150)),"Check PSI","OK"))))))</f>
        <v/>
      </c>
    </row>
    <row r="538">
      <c r="A538" s="23" t="n"/>
      <c r="B538" s="42" t="n"/>
      <c r="C538" s="23" t="n"/>
      <c r="D538" s="25" t="n"/>
      <c r="E538" s="23" t="n"/>
      <c r="F538" s="23" t="n"/>
      <c r="G538" s="23" t="n"/>
      <c r="H538" s="23" t="n"/>
      <c r="I538" s="43" t="n"/>
      <c r="J538" s="43" t="n"/>
      <c r="K538" s="43" t="n"/>
      <c r="L538" s="43" t="n"/>
      <c r="M538" s="23" t="n"/>
      <c r="N538" s="23" t="n"/>
      <c r="O538" s="23" t="n"/>
      <c r="P538" s="27">
        <f>IF($A538="","",IFERROR(INDEX('Settings'!$F$5:$F$21,MATCH($F538,'Settings'!$E$5:$E$21,0)),"Other"))</f>
        <v/>
      </c>
      <c r="Q538" s="44">
        <f>IF($A538="","",IF(COUNT($I538,$J538,$K538)&lt;3,"",IFERROR(AVERAGE($I538,$J538,$K538),"")))</f>
        <v/>
      </c>
      <c r="R538" s="44">
        <f>IF($A538="","",IF(COUNT($I538,$J538,$K538)&lt;3,"",IFERROR(MIN($I538,$J538,$K538),"")))</f>
        <v/>
      </c>
      <c r="S538" s="44">
        <f>IF($A538="","",IF(COUNT($I538,$J538,$K538)&lt;3,"",IFERROR(MAX($I538,$J538,$K538)-MIN($I538,$J538,$K538),"")))</f>
        <v/>
      </c>
      <c r="T538" s="44">
        <f>IF($A538="","",IFERROR(INDEX('Tire Inventory'!$I$5:$I$1004,MATCH($E538,'Tire Inventory'!$A$5:$A$1004,0)),""))</f>
        <v/>
      </c>
      <c r="U538" s="44">
        <f>IF($A538="","",IF(OR($L538="",$T538=""),"",IFERROR($L538-$T538,"")))</f>
        <v/>
      </c>
      <c r="V538" s="27">
        <f>IF($A538="","",IF($R538="","No Data",IF($R538&lt;='Settings'!$B$6,"Critical",IF($R538&lt;='Settings'!$B$5,"Low","OK"))))</f>
        <v/>
      </c>
      <c r="W538" s="27">
        <f>IF($A538="","",IF($S538="","No Data",IF($S538&gt;='Settings'!$B$7,"Uneven","OK")))</f>
        <v/>
      </c>
      <c r="X538" s="27">
        <f>IF($A538="","",IF(OR($L538="",$T538=""),"No Data",IF($L538&lt;$T538-'Settings'!$B$8,"Low",IF($L538&gt;$T538+'Settings'!$B$8,"High","OK"))))</f>
        <v/>
      </c>
      <c r="Y538" s="27">
        <f>IF(COUNTA($A538:$O538)=0,"",IF(OR($A538="",$B538="",$C538="",$D538="",$E538="",$F538="",$I538="",$J538="",$K538=""),"Missing Required Input",IF(COUNTIF($A$5:$A$1004,$A538)&gt;1,"Duplicate Inspection ID",IF(COUNTIF('Tire Inventory'!$A$5:$A$1004,$E538)=0,"Unknown Tire ID",IF(OR($I538&lt;0,$I538&gt;32,$J538&lt;0,$J538&gt;32,$K538&lt;0,$K538&gt;32),"Check Tread Reading",IF(OR($D538&lt;0,$D538&gt;2000000),"Check Odometer",IF(AND($L538&lt;&gt;"",OR($L538&lt;0,$L538&gt;150)),"Check PSI","OK"))))))</f>
        <v/>
      </c>
    </row>
    <row r="539">
      <c r="A539" s="23" t="n"/>
      <c r="B539" s="42" t="n"/>
      <c r="C539" s="23" t="n"/>
      <c r="D539" s="25" t="n"/>
      <c r="E539" s="23" t="n"/>
      <c r="F539" s="23" t="n"/>
      <c r="G539" s="23" t="n"/>
      <c r="H539" s="23" t="n"/>
      <c r="I539" s="43" t="n"/>
      <c r="J539" s="43" t="n"/>
      <c r="K539" s="43" t="n"/>
      <c r="L539" s="43" t="n"/>
      <c r="M539" s="23" t="n"/>
      <c r="N539" s="23" t="n"/>
      <c r="O539" s="23" t="n"/>
      <c r="P539" s="27">
        <f>IF($A539="","",IFERROR(INDEX('Settings'!$F$5:$F$21,MATCH($F539,'Settings'!$E$5:$E$21,0)),"Other"))</f>
        <v/>
      </c>
      <c r="Q539" s="44">
        <f>IF($A539="","",IF(COUNT($I539,$J539,$K539)&lt;3,"",IFERROR(AVERAGE($I539,$J539,$K539),"")))</f>
        <v/>
      </c>
      <c r="R539" s="44">
        <f>IF($A539="","",IF(COUNT($I539,$J539,$K539)&lt;3,"",IFERROR(MIN($I539,$J539,$K539),"")))</f>
        <v/>
      </c>
      <c r="S539" s="44">
        <f>IF($A539="","",IF(COUNT($I539,$J539,$K539)&lt;3,"",IFERROR(MAX($I539,$J539,$K539)-MIN($I539,$J539,$K539),"")))</f>
        <v/>
      </c>
      <c r="T539" s="44">
        <f>IF($A539="","",IFERROR(INDEX('Tire Inventory'!$I$5:$I$1004,MATCH($E539,'Tire Inventory'!$A$5:$A$1004,0)),""))</f>
        <v/>
      </c>
      <c r="U539" s="44">
        <f>IF($A539="","",IF(OR($L539="",$T539=""),"",IFERROR($L539-$T539,"")))</f>
        <v/>
      </c>
      <c r="V539" s="27">
        <f>IF($A539="","",IF($R539="","No Data",IF($R539&lt;='Settings'!$B$6,"Critical",IF($R539&lt;='Settings'!$B$5,"Low","OK"))))</f>
        <v/>
      </c>
      <c r="W539" s="27">
        <f>IF($A539="","",IF($S539="","No Data",IF($S539&gt;='Settings'!$B$7,"Uneven","OK")))</f>
        <v/>
      </c>
      <c r="X539" s="27">
        <f>IF($A539="","",IF(OR($L539="",$T539=""),"No Data",IF($L539&lt;$T539-'Settings'!$B$8,"Low",IF($L539&gt;$T539+'Settings'!$B$8,"High","OK"))))</f>
        <v/>
      </c>
      <c r="Y539" s="27">
        <f>IF(COUNTA($A539:$O539)=0,"",IF(OR($A539="",$B539="",$C539="",$D539="",$E539="",$F539="",$I539="",$J539="",$K539=""),"Missing Required Input",IF(COUNTIF($A$5:$A$1004,$A539)&gt;1,"Duplicate Inspection ID",IF(COUNTIF('Tire Inventory'!$A$5:$A$1004,$E539)=0,"Unknown Tire ID",IF(OR($I539&lt;0,$I539&gt;32,$J539&lt;0,$J539&gt;32,$K539&lt;0,$K539&gt;32),"Check Tread Reading",IF(OR($D539&lt;0,$D539&gt;2000000),"Check Odometer",IF(AND($L539&lt;&gt;"",OR($L539&lt;0,$L539&gt;150)),"Check PSI","OK"))))))</f>
        <v/>
      </c>
    </row>
    <row r="540">
      <c r="A540" s="23" t="n"/>
      <c r="B540" s="42" t="n"/>
      <c r="C540" s="23" t="n"/>
      <c r="D540" s="25" t="n"/>
      <c r="E540" s="23" t="n"/>
      <c r="F540" s="23" t="n"/>
      <c r="G540" s="23" t="n"/>
      <c r="H540" s="23" t="n"/>
      <c r="I540" s="43" t="n"/>
      <c r="J540" s="43" t="n"/>
      <c r="K540" s="43" t="n"/>
      <c r="L540" s="43" t="n"/>
      <c r="M540" s="23" t="n"/>
      <c r="N540" s="23" t="n"/>
      <c r="O540" s="23" t="n"/>
      <c r="P540" s="27">
        <f>IF($A540="","",IFERROR(INDEX('Settings'!$F$5:$F$21,MATCH($F540,'Settings'!$E$5:$E$21,0)),"Other"))</f>
        <v/>
      </c>
      <c r="Q540" s="44">
        <f>IF($A540="","",IF(COUNT($I540,$J540,$K540)&lt;3,"",IFERROR(AVERAGE($I540,$J540,$K540),"")))</f>
        <v/>
      </c>
      <c r="R540" s="44">
        <f>IF($A540="","",IF(COUNT($I540,$J540,$K540)&lt;3,"",IFERROR(MIN($I540,$J540,$K540),"")))</f>
        <v/>
      </c>
      <c r="S540" s="44">
        <f>IF($A540="","",IF(COUNT($I540,$J540,$K540)&lt;3,"",IFERROR(MAX($I540,$J540,$K540)-MIN($I540,$J540,$K540),"")))</f>
        <v/>
      </c>
      <c r="T540" s="44">
        <f>IF($A540="","",IFERROR(INDEX('Tire Inventory'!$I$5:$I$1004,MATCH($E540,'Tire Inventory'!$A$5:$A$1004,0)),""))</f>
        <v/>
      </c>
      <c r="U540" s="44">
        <f>IF($A540="","",IF(OR($L540="",$T540=""),"",IFERROR($L540-$T540,"")))</f>
        <v/>
      </c>
      <c r="V540" s="27">
        <f>IF($A540="","",IF($R540="","No Data",IF($R540&lt;='Settings'!$B$6,"Critical",IF($R540&lt;='Settings'!$B$5,"Low","OK"))))</f>
        <v/>
      </c>
      <c r="W540" s="27">
        <f>IF($A540="","",IF($S540="","No Data",IF($S540&gt;='Settings'!$B$7,"Uneven","OK")))</f>
        <v/>
      </c>
      <c r="X540" s="27">
        <f>IF($A540="","",IF(OR($L540="",$T540=""),"No Data",IF($L540&lt;$T540-'Settings'!$B$8,"Low",IF($L540&gt;$T540+'Settings'!$B$8,"High","OK"))))</f>
        <v/>
      </c>
      <c r="Y540" s="27">
        <f>IF(COUNTA($A540:$O540)=0,"",IF(OR($A540="",$B540="",$C540="",$D540="",$E540="",$F540="",$I540="",$J540="",$K540=""),"Missing Required Input",IF(COUNTIF($A$5:$A$1004,$A540)&gt;1,"Duplicate Inspection ID",IF(COUNTIF('Tire Inventory'!$A$5:$A$1004,$E540)=0,"Unknown Tire ID",IF(OR($I540&lt;0,$I540&gt;32,$J540&lt;0,$J540&gt;32,$K540&lt;0,$K540&gt;32),"Check Tread Reading",IF(OR($D540&lt;0,$D540&gt;2000000),"Check Odometer",IF(AND($L540&lt;&gt;"",OR($L540&lt;0,$L540&gt;150)),"Check PSI","OK"))))))</f>
        <v/>
      </c>
    </row>
    <row r="541">
      <c r="A541" s="23" t="n"/>
      <c r="B541" s="42" t="n"/>
      <c r="C541" s="23" t="n"/>
      <c r="D541" s="25" t="n"/>
      <c r="E541" s="23" t="n"/>
      <c r="F541" s="23" t="n"/>
      <c r="G541" s="23" t="n"/>
      <c r="H541" s="23" t="n"/>
      <c r="I541" s="43" t="n"/>
      <c r="J541" s="43" t="n"/>
      <c r="K541" s="43" t="n"/>
      <c r="L541" s="43" t="n"/>
      <c r="M541" s="23" t="n"/>
      <c r="N541" s="23" t="n"/>
      <c r="O541" s="23" t="n"/>
      <c r="P541" s="27">
        <f>IF($A541="","",IFERROR(INDEX('Settings'!$F$5:$F$21,MATCH($F541,'Settings'!$E$5:$E$21,0)),"Other"))</f>
        <v/>
      </c>
      <c r="Q541" s="44">
        <f>IF($A541="","",IF(COUNT($I541,$J541,$K541)&lt;3,"",IFERROR(AVERAGE($I541,$J541,$K541),"")))</f>
        <v/>
      </c>
      <c r="R541" s="44">
        <f>IF($A541="","",IF(COUNT($I541,$J541,$K541)&lt;3,"",IFERROR(MIN($I541,$J541,$K541),"")))</f>
        <v/>
      </c>
      <c r="S541" s="44">
        <f>IF($A541="","",IF(COUNT($I541,$J541,$K541)&lt;3,"",IFERROR(MAX($I541,$J541,$K541)-MIN($I541,$J541,$K541),"")))</f>
        <v/>
      </c>
      <c r="T541" s="44">
        <f>IF($A541="","",IFERROR(INDEX('Tire Inventory'!$I$5:$I$1004,MATCH($E541,'Tire Inventory'!$A$5:$A$1004,0)),""))</f>
        <v/>
      </c>
      <c r="U541" s="44">
        <f>IF($A541="","",IF(OR($L541="",$T541=""),"",IFERROR($L541-$T541,"")))</f>
        <v/>
      </c>
      <c r="V541" s="27">
        <f>IF($A541="","",IF($R541="","No Data",IF($R541&lt;='Settings'!$B$6,"Critical",IF($R541&lt;='Settings'!$B$5,"Low","OK"))))</f>
        <v/>
      </c>
      <c r="W541" s="27">
        <f>IF($A541="","",IF($S541="","No Data",IF($S541&gt;='Settings'!$B$7,"Uneven","OK")))</f>
        <v/>
      </c>
      <c r="X541" s="27">
        <f>IF($A541="","",IF(OR($L541="",$T541=""),"No Data",IF($L541&lt;$T541-'Settings'!$B$8,"Low",IF($L541&gt;$T541+'Settings'!$B$8,"High","OK"))))</f>
        <v/>
      </c>
      <c r="Y541" s="27">
        <f>IF(COUNTA($A541:$O541)=0,"",IF(OR($A541="",$B541="",$C541="",$D541="",$E541="",$F541="",$I541="",$J541="",$K541=""),"Missing Required Input",IF(COUNTIF($A$5:$A$1004,$A541)&gt;1,"Duplicate Inspection ID",IF(COUNTIF('Tire Inventory'!$A$5:$A$1004,$E541)=0,"Unknown Tire ID",IF(OR($I541&lt;0,$I541&gt;32,$J541&lt;0,$J541&gt;32,$K541&lt;0,$K541&gt;32),"Check Tread Reading",IF(OR($D541&lt;0,$D541&gt;2000000),"Check Odometer",IF(AND($L541&lt;&gt;"",OR($L541&lt;0,$L541&gt;150)),"Check PSI","OK"))))))</f>
        <v/>
      </c>
    </row>
    <row r="542">
      <c r="A542" s="23" t="n"/>
      <c r="B542" s="42" t="n"/>
      <c r="C542" s="23" t="n"/>
      <c r="D542" s="25" t="n"/>
      <c r="E542" s="23" t="n"/>
      <c r="F542" s="23" t="n"/>
      <c r="G542" s="23" t="n"/>
      <c r="H542" s="23" t="n"/>
      <c r="I542" s="43" t="n"/>
      <c r="J542" s="43" t="n"/>
      <c r="K542" s="43" t="n"/>
      <c r="L542" s="43" t="n"/>
      <c r="M542" s="23" t="n"/>
      <c r="N542" s="23" t="n"/>
      <c r="O542" s="23" t="n"/>
      <c r="P542" s="27">
        <f>IF($A542="","",IFERROR(INDEX('Settings'!$F$5:$F$21,MATCH($F542,'Settings'!$E$5:$E$21,0)),"Other"))</f>
        <v/>
      </c>
      <c r="Q542" s="44">
        <f>IF($A542="","",IF(COUNT($I542,$J542,$K542)&lt;3,"",IFERROR(AVERAGE($I542,$J542,$K542),"")))</f>
        <v/>
      </c>
      <c r="R542" s="44">
        <f>IF($A542="","",IF(COUNT($I542,$J542,$K542)&lt;3,"",IFERROR(MIN($I542,$J542,$K542),"")))</f>
        <v/>
      </c>
      <c r="S542" s="44">
        <f>IF($A542="","",IF(COUNT($I542,$J542,$K542)&lt;3,"",IFERROR(MAX($I542,$J542,$K542)-MIN($I542,$J542,$K542),"")))</f>
        <v/>
      </c>
      <c r="T542" s="44">
        <f>IF($A542="","",IFERROR(INDEX('Tire Inventory'!$I$5:$I$1004,MATCH($E542,'Tire Inventory'!$A$5:$A$1004,0)),""))</f>
        <v/>
      </c>
      <c r="U542" s="44">
        <f>IF($A542="","",IF(OR($L542="",$T542=""),"",IFERROR($L542-$T542,"")))</f>
        <v/>
      </c>
      <c r="V542" s="27">
        <f>IF($A542="","",IF($R542="","No Data",IF($R542&lt;='Settings'!$B$6,"Critical",IF($R542&lt;='Settings'!$B$5,"Low","OK"))))</f>
        <v/>
      </c>
      <c r="W542" s="27">
        <f>IF($A542="","",IF($S542="","No Data",IF($S542&gt;='Settings'!$B$7,"Uneven","OK")))</f>
        <v/>
      </c>
      <c r="X542" s="27">
        <f>IF($A542="","",IF(OR($L542="",$T542=""),"No Data",IF($L542&lt;$T542-'Settings'!$B$8,"Low",IF($L542&gt;$T542+'Settings'!$B$8,"High","OK"))))</f>
        <v/>
      </c>
      <c r="Y542" s="27">
        <f>IF(COUNTA($A542:$O542)=0,"",IF(OR($A542="",$B542="",$C542="",$D542="",$E542="",$F542="",$I542="",$J542="",$K542=""),"Missing Required Input",IF(COUNTIF($A$5:$A$1004,$A542)&gt;1,"Duplicate Inspection ID",IF(COUNTIF('Tire Inventory'!$A$5:$A$1004,$E542)=0,"Unknown Tire ID",IF(OR($I542&lt;0,$I542&gt;32,$J542&lt;0,$J542&gt;32,$K542&lt;0,$K542&gt;32),"Check Tread Reading",IF(OR($D542&lt;0,$D542&gt;2000000),"Check Odometer",IF(AND($L542&lt;&gt;"",OR($L542&lt;0,$L542&gt;150)),"Check PSI","OK"))))))</f>
        <v/>
      </c>
    </row>
    <row r="543">
      <c r="A543" s="23" t="n"/>
      <c r="B543" s="42" t="n"/>
      <c r="C543" s="23" t="n"/>
      <c r="D543" s="25" t="n"/>
      <c r="E543" s="23" t="n"/>
      <c r="F543" s="23" t="n"/>
      <c r="G543" s="23" t="n"/>
      <c r="H543" s="23" t="n"/>
      <c r="I543" s="43" t="n"/>
      <c r="J543" s="43" t="n"/>
      <c r="K543" s="43" t="n"/>
      <c r="L543" s="43" t="n"/>
      <c r="M543" s="23" t="n"/>
      <c r="N543" s="23" t="n"/>
      <c r="O543" s="23" t="n"/>
      <c r="P543" s="27">
        <f>IF($A543="","",IFERROR(INDEX('Settings'!$F$5:$F$21,MATCH($F543,'Settings'!$E$5:$E$21,0)),"Other"))</f>
        <v/>
      </c>
      <c r="Q543" s="44">
        <f>IF($A543="","",IF(COUNT($I543,$J543,$K543)&lt;3,"",IFERROR(AVERAGE($I543,$J543,$K543),"")))</f>
        <v/>
      </c>
      <c r="R543" s="44">
        <f>IF($A543="","",IF(COUNT($I543,$J543,$K543)&lt;3,"",IFERROR(MIN($I543,$J543,$K543),"")))</f>
        <v/>
      </c>
      <c r="S543" s="44">
        <f>IF($A543="","",IF(COUNT($I543,$J543,$K543)&lt;3,"",IFERROR(MAX($I543,$J543,$K543)-MIN($I543,$J543,$K543),"")))</f>
        <v/>
      </c>
      <c r="T543" s="44">
        <f>IF($A543="","",IFERROR(INDEX('Tire Inventory'!$I$5:$I$1004,MATCH($E543,'Tire Inventory'!$A$5:$A$1004,0)),""))</f>
        <v/>
      </c>
      <c r="U543" s="44">
        <f>IF($A543="","",IF(OR($L543="",$T543=""),"",IFERROR($L543-$T543,"")))</f>
        <v/>
      </c>
      <c r="V543" s="27">
        <f>IF($A543="","",IF($R543="","No Data",IF($R543&lt;='Settings'!$B$6,"Critical",IF($R543&lt;='Settings'!$B$5,"Low","OK"))))</f>
        <v/>
      </c>
      <c r="W543" s="27">
        <f>IF($A543="","",IF($S543="","No Data",IF($S543&gt;='Settings'!$B$7,"Uneven","OK")))</f>
        <v/>
      </c>
      <c r="X543" s="27">
        <f>IF($A543="","",IF(OR($L543="",$T543=""),"No Data",IF($L543&lt;$T543-'Settings'!$B$8,"Low",IF($L543&gt;$T543+'Settings'!$B$8,"High","OK"))))</f>
        <v/>
      </c>
      <c r="Y543" s="27">
        <f>IF(COUNTA($A543:$O543)=0,"",IF(OR($A543="",$B543="",$C543="",$D543="",$E543="",$F543="",$I543="",$J543="",$K543=""),"Missing Required Input",IF(COUNTIF($A$5:$A$1004,$A543)&gt;1,"Duplicate Inspection ID",IF(COUNTIF('Tire Inventory'!$A$5:$A$1004,$E543)=0,"Unknown Tire ID",IF(OR($I543&lt;0,$I543&gt;32,$J543&lt;0,$J543&gt;32,$K543&lt;0,$K543&gt;32),"Check Tread Reading",IF(OR($D543&lt;0,$D543&gt;2000000),"Check Odometer",IF(AND($L543&lt;&gt;"",OR($L543&lt;0,$L543&gt;150)),"Check PSI","OK"))))))</f>
        <v/>
      </c>
    </row>
    <row r="544">
      <c r="A544" s="23" t="n"/>
      <c r="B544" s="42" t="n"/>
      <c r="C544" s="23" t="n"/>
      <c r="D544" s="25" t="n"/>
      <c r="E544" s="23" t="n"/>
      <c r="F544" s="23" t="n"/>
      <c r="G544" s="23" t="n"/>
      <c r="H544" s="23" t="n"/>
      <c r="I544" s="43" t="n"/>
      <c r="J544" s="43" t="n"/>
      <c r="K544" s="43" t="n"/>
      <c r="L544" s="43" t="n"/>
      <c r="M544" s="23" t="n"/>
      <c r="N544" s="23" t="n"/>
      <c r="O544" s="23" t="n"/>
      <c r="P544" s="27">
        <f>IF($A544="","",IFERROR(INDEX('Settings'!$F$5:$F$21,MATCH($F544,'Settings'!$E$5:$E$21,0)),"Other"))</f>
        <v/>
      </c>
      <c r="Q544" s="44">
        <f>IF($A544="","",IF(COUNT($I544,$J544,$K544)&lt;3,"",IFERROR(AVERAGE($I544,$J544,$K544),"")))</f>
        <v/>
      </c>
      <c r="R544" s="44">
        <f>IF($A544="","",IF(COUNT($I544,$J544,$K544)&lt;3,"",IFERROR(MIN($I544,$J544,$K544),"")))</f>
        <v/>
      </c>
      <c r="S544" s="44">
        <f>IF($A544="","",IF(COUNT($I544,$J544,$K544)&lt;3,"",IFERROR(MAX($I544,$J544,$K544)-MIN($I544,$J544,$K544),"")))</f>
        <v/>
      </c>
      <c r="T544" s="44">
        <f>IF($A544="","",IFERROR(INDEX('Tire Inventory'!$I$5:$I$1004,MATCH($E544,'Tire Inventory'!$A$5:$A$1004,0)),""))</f>
        <v/>
      </c>
      <c r="U544" s="44">
        <f>IF($A544="","",IF(OR($L544="",$T544=""),"",IFERROR($L544-$T544,"")))</f>
        <v/>
      </c>
      <c r="V544" s="27">
        <f>IF($A544="","",IF($R544="","No Data",IF($R544&lt;='Settings'!$B$6,"Critical",IF($R544&lt;='Settings'!$B$5,"Low","OK"))))</f>
        <v/>
      </c>
      <c r="W544" s="27">
        <f>IF($A544="","",IF($S544="","No Data",IF($S544&gt;='Settings'!$B$7,"Uneven","OK")))</f>
        <v/>
      </c>
      <c r="X544" s="27">
        <f>IF($A544="","",IF(OR($L544="",$T544=""),"No Data",IF($L544&lt;$T544-'Settings'!$B$8,"Low",IF($L544&gt;$T544+'Settings'!$B$8,"High","OK"))))</f>
        <v/>
      </c>
      <c r="Y544" s="27">
        <f>IF(COUNTA($A544:$O544)=0,"",IF(OR($A544="",$B544="",$C544="",$D544="",$E544="",$F544="",$I544="",$J544="",$K544=""),"Missing Required Input",IF(COUNTIF($A$5:$A$1004,$A544)&gt;1,"Duplicate Inspection ID",IF(COUNTIF('Tire Inventory'!$A$5:$A$1004,$E544)=0,"Unknown Tire ID",IF(OR($I544&lt;0,$I544&gt;32,$J544&lt;0,$J544&gt;32,$K544&lt;0,$K544&gt;32),"Check Tread Reading",IF(OR($D544&lt;0,$D544&gt;2000000),"Check Odometer",IF(AND($L544&lt;&gt;"",OR($L544&lt;0,$L544&gt;150)),"Check PSI","OK"))))))</f>
        <v/>
      </c>
    </row>
    <row r="545">
      <c r="A545" s="23" t="n"/>
      <c r="B545" s="42" t="n"/>
      <c r="C545" s="23" t="n"/>
      <c r="D545" s="25" t="n"/>
      <c r="E545" s="23" t="n"/>
      <c r="F545" s="23" t="n"/>
      <c r="G545" s="23" t="n"/>
      <c r="H545" s="23" t="n"/>
      <c r="I545" s="43" t="n"/>
      <c r="J545" s="43" t="n"/>
      <c r="K545" s="43" t="n"/>
      <c r="L545" s="43" t="n"/>
      <c r="M545" s="23" t="n"/>
      <c r="N545" s="23" t="n"/>
      <c r="O545" s="23" t="n"/>
      <c r="P545" s="27">
        <f>IF($A545="","",IFERROR(INDEX('Settings'!$F$5:$F$21,MATCH($F545,'Settings'!$E$5:$E$21,0)),"Other"))</f>
        <v/>
      </c>
      <c r="Q545" s="44">
        <f>IF($A545="","",IF(COUNT($I545,$J545,$K545)&lt;3,"",IFERROR(AVERAGE($I545,$J545,$K545),"")))</f>
        <v/>
      </c>
      <c r="R545" s="44">
        <f>IF($A545="","",IF(COUNT($I545,$J545,$K545)&lt;3,"",IFERROR(MIN($I545,$J545,$K545),"")))</f>
        <v/>
      </c>
      <c r="S545" s="44">
        <f>IF($A545="","",IF(COUNT($I545,$J545,$K545)&lt;3,"",IFERROR(MAX($I545,$J545,$K545)-MIN($I545,$J545,$K545),"")))</f>
        <v/>
      </c>
      <c r="T545" s="44">
        <f>IF($A545="","",IFERROR(INDEX('Tire Inventory'!$I$5:$I$1004,MATCH($E545,'Tire Inventory'!$A$5:$A$1004,0)),""))</f>
        <v/>
      </c>
      <c r="U545" s="44">
        <f>IF($A545="","",IF(OR($L545="",$T545=""),"",IFERROR($L545-$T545,"")))</f>
        <v/>
      </c>
      <c r="V545" s="27">
        <f>IF($A545="","",IF($R545="","No Data",IF($R545&lt;='Settings'!$B$6,"Critical",IF($R545&lt;='Settings'!$B$5,"Low","OK"))))</f>
        <v/>
      </c>
      <c r="W545" s="27">
        <f>IF($A545="","",IF($S545="","No Data",IF($S545&gt;='Settings'!$B$7,"Uneven","OK")))</f>
        <v/>
      </c>
      <c r="X545" s="27">
        <f>IF($A545="","",IF(OR($L545="",$T545=""),"No Data",IF($L545&lt;$T545-'Settings'!$B$8,"Low",IF($L545&gt;$T545+'Settings'!$B$8,"High","OK"))))</f>
        <v/>
      </c>
      <c r="Y545" s="27">
        <f>IF(COUNTA($A545:$O545)=0,"",IF(OR($A545="",$B545="",$C545="",$D545="",$E545="",$F545="",$I545="",$J545="",$K545=""),"Missing Required Input",IF(COUNTIF($A$5:$A$1004,$A545)&gt;1,"Duplicate Inspection ID",IF(COUNTIF('Tire Inventory'!$A$5:$A$1004,$E545)=0,"Unknown Tire ID",IF(OR($I545&lt;0,$I545&gt;32,$J545&lt;0,$J545&gt;32,$K545&lt;0,$K545&gt;32),"Check Tread Reading",IF(OR($D545&lt;0,$D545&gt;2000000),"Check Odometer",IF(AND($L545&lt;&gt;"",OR($L545&lt;0,$L545&gt;150)),"Check PSI","OK"))))))</f>
        <v/>
      </c>
    </row>
    <row r="546">
      <c r="A546" s="23" t="n"/>
      <c r="B546" s="42" t="n"/>
      <c r="C546" s="23" t="n"/>
      <c r="D546" s="25" t="n"/>
      <c r="E546" s="23" t="n"/>
      <c r="F546" s="23" t="n"/>
      <c r="G546" s="23" t="n"/>
      <c r="H546" s="23" t="n"/>
      <c r="I546" s="43" t="n"/>
      <c r="J546" s="43" t="n"/>
      <c r="K546" s="43" t="n"/>
      <c r="L546" s="43" t="n"/>
      <c r="M546" s="23" t="n"/>
      <c r="N546" s="23" t="n"/>
      <c r="O546" s="23" t="n"/>
      <c r="P546" s="27">
        <f>IF($A546="","",IFERROR(INDEX('Settings'!$F$5:$F$21,MATCH($F546,'Settings'!$E$5:$E$21,0)),"Other"))</f>
        <v/>
      </c>
      <c r="Q546" s="44">
        <f>IF($A546="","",IF(COUNT($I546,$J546,$K546)&lt;3,"",IFERROR(AVERAGE($I546,$J546,$K546),"")))</f>
        <v/>
      </c>
      <c r="R546" s="44">
        <f>IF($A546="","",IF(COUNT($I546,$J546,$K546)&lt;3,"",IFERROR(MIN($I546,$J546,$K546),"")))</f>
        <v/>
      </c>
      <c r="S546" s="44">
        <f>IF($A546="","",IF(COUNT($I546,$J546,$K546)&lt;3,"",IFERROR(MAX($I546,$J546,$K546)-MIN($I546,$J546,$K546),"")))</f>
        <v/>
      </c>
      <c r="T546" s="44">
        <f>IF($A546="","",IFERROR(INDEX('Tire Inventory'!$I$5:$I$1004,MATCH($E546,'Tire Inventory'!$A$5:$A$1004,0)),""))</f>
        <v/>
      </c>
      <c r="U546" s="44">
        <f>IF($A546="","",IF(OR($L546="",$T546=""),"",IFERROR($L546-$T546,"")))</f>
        <v/>
      </c>
      <c r="V546" s="27">
        <f>IF($A546="","",IF($R546="","No Data",IF($R546&lt;='Settings'!$B$6,"Critical",IF($R546&lt;='Settings'!$B$5,"Low","OK"))))</f>
        <v/>
      </c>
      <c r="W546" s="27">
        <f>IF($A546="","",IF($S546="","No Data",IF($S546&gt;='Settings'!$B$7,"Uneven","OK")))</f>
        <v/>
      </c>
      <c r="X546" s="27">
        <f>IF($A546="","",IF(OR($L546="",$T546=""),"No Data",IF($L546&lt;$T546-'Settings'!$B$8,"Low",IF($L546&gt;$T546+'Settings'!$B$8,"High","OK"))))</f>
        <v/>
      </c>
      <c r="Y546" s="27">
        <f>IF(COUNTA($A546:$O546)=0,"",IF(OR($A546="",$B546="",$C546="",$D546="",$E546="",$F546="",$I546="",$J546="",$K546=""),"Missing Required Input",IF(COUNTIF($A$5:$A$1004,$A546)&gt;1,"Duplicate Inspection ID",IF(COUNTIF('Tire Inventory'!$A$5:$A$1004,$E546)=0,"Unknown Tire ID",IF(OR($I546&lt;0,$I546&gt;32,$J546&lt;0,$J546&gt;32,$K546&lt;0,$K546&gt;32),"Check Tread Reading",IF(OR($D546&lt;0,$D546&gt;2000000),"Check Odometer",IF(AND($L546&lt;&gt;"",OR($L546&lt;0,$L546&gt;150)),"Check PSI","OK"))))))</f>
        <v/>
      </c>
    </row>
    <row r="547">
      <c r="A547" s="23" t="n"/>
      <c r="B547" s="42" t="n"/>
      <c r="C547" s="23" t="n"/>
      <c r="D547" s="25" t="n"/>
      <c r="E547" s="23" t="n"/>
      <c r="F547" s="23" t="n"/>
      <c r="G547" s="23" t="n"/>
      <c r="H547" s="23" t="n"/>
      <c r="I547" s="43" t="n"/>
      <c r="J547" s="43" t="n"/>
      <c r="K547" s="43" t="n"/>
      <c r="L547" s="43" t="n"/>
      <c r="M547" s="23" t="n"/>
      <c r="N547" s="23" t="n"/>
      <c r="O547" s="23" t="n"/>
      <c r="P547" s="27">
        <f>IF($A547="","",IFERROR(INDEX('Settings'!$F$5:$F$21,MATCH($F547,'Settings'!$E$5:$E$21,0)),"Other"))</f>
        <v/>
      </c>
      <c r="Q547" s="44">
        <f>IF($A547="","",IF(COUNT($I547,$J547,$K547)&lt;3,"",IFERROR(AVERAGE($I547,$J547,$K547),"")))</f>
        <v/>
      </c>
      <c r="R547" s="44">
        <f>IF($A547="","",IF(COUNT($I547,$J547,$K547)&lt;3,"",IFERROR(MIN($I547,$J547,$K547),"")))</f>
        <v/>
      </c>
      <c r="S547" s="44">
        <f>IF($A547="","",IF(COUNT($I547,$J547,$K547)&lt;3,"",IFERROR(MAX($I547,$J547,$K547)-MIN($I547,$J547,$K547),"")))</f>
        <v/>
      </c>
      <c r="T547" s="44">
        <f>IF($A547="","",IFERROR(INDEX('Tire Inventory'!$I$5:$I$1004,MATCH($E547,'Tire Inventory'!$A$5:$A$1004,0)),""))</f>
        <v/>
      </c>
      <c r="U547" s="44">
        <f>IF($A547="","",IF(OR($L547="",$T547=""),"",IFERROR($L547-$T547,"")))</f>
        <v/>
      </c>
      <c r="V547" s="27">
        <f>IF($A547="","",IF($R547="","No Data",IF($R547&lt;='Settings'!$B$6,"Critical",IF($R547&lt;='Settings'!$B$5,"Low","OK"))))</f>
        <v/>
      </c>
      <c r="W547" s="27">
        <f>IF($A547="","",IF($S547="","No Data",IF($S547&gt;='Settings'!$B$7,"Uneven","OK")))</f>
        <v/>
      </c>
      <c r="X547" s="27">
        <f>IF($A547="","",IF(OR($L547="",$T547=""),"No Data",IF($L547&lt;$T547-'Settings'!$B$8,"Low",IF($L547&gt;$T547+'Settings'!$B$8,"High","OK"))))</f>
        <v/>
      </c>
      <c r="Y547" s="27">
        <f>IF(COUNTA($A547:$O547)=0,"",IF(OR($A547="",$B547="",$C547="",$D547="",$E547="",$F547="",$I547="",$J547="",$K547=""),"Missing Required Input",IF(COUNTIF($A$5:$A$1004,$A547)&gt;1,"Duplicate Inspection ID",IF(COUNTIF('Tire Inventory'!$A$5:$A$1004,$E547)=0,"Unknown Tire ID",IF(OR($I547&lt;0,$I547&gt;32,$J547&lt;0,$J547&gt;32,$K547&lt;0,$K547&gt;32),"Check Tread Reading",IF(OR($D547&lt;0,$D547&gt;2000000),"Check Odometer",IF(AND($L547&lt;&gt;"",OR($L547&lt;0,$L547&gt;150)),"Check PSI","OK"))))))</f>
        <v/>
      </c>
    </row>
    <row r="548">
      <c r="A548" s="23" t="n"/>
      <c r="B548" s="42" t="n"/>
      <c r="C548" s="23" t="n"/>
      <c r="D548" s="25" t="n"/>
      <c r="E548" s="23" t="n"/>
      <c r="F548" s="23" t="n"/>
      <c r="G548" s="23" t="n"/>
      <c r="H548" s="23" t="n"/>
      <c r="I548" s="43" t="n"/>
      <c r="J548" s="43" t="n"/>
      <c r="K548" s="43" t="n"/>
      <c r="L548" s="43" t="n"/>
      <c r="M548" s="23" t="n"/>
      <c r="N548" s="23" t="n"/>
      <c r="O548" s="23" t="n"/>
      <c r="P548" s="27">
        <f>IF($A548="","",IFERROR(INDEX('Settings'!$F$5:$F$21,MATCH($F548,'Settings'!$E$5:$E$21,0)),"Other"))</f>
        <v/>
      </c>
      <c r="Q548" s="44">
        <f>IF($A548="","",IF(COUNT($I548,$J548,$K548)&lt;3,"",IFERROR(AVERAGE($I548,$J548,$K548),"")))</f>
        <v/>
      </c>
      <c r="R548" s="44">
        <f>IF($A548="","",IF(COUNT($I548,$J548,$K548)&lt;3,"",IFERROR(MIN($I548,$J548,$K548),"")))</f>
        <v/>
      </c>
      <c r="S548" s="44">
        <f>IF($A548="","",IF(COUNT($I548,$J548,$K548)&lt;3,"",IFERROR(MAX($I548,$J548,$K548)-MIN($I548,$J548,$K548),"")))</f>
        <v/>
      </c>
      <c r="T548" s="44">
        <f>IF($A548="","",IFERROR(INDEX('Tire Inventory'!$I$5:$I$1004,MATCH($E548,'Tire Inventory'!$A$5:$A$1004,0)),""))</f>
        <v/>
      </c>
      <c r="U548" s="44">
        <f>IF($A548="","",IF(OR($L548="",$T548=""),"",IFERROR($L548-$T548,"")))</f>
        <v/>
      </c>
      <c r="V548" s="27">
        <f>IF($A548="","",IF($R548="","No Data",IF($R548&lt;='Settings'!$B$6,"Critical",IF($R548&lt;='Settings'!$B$5,"Low","OK"))))</f>
        <v/>
      </c>
      <c r="W548" s="27">
        <f>IF($A548="","",IF($S548="","No Data",IF($S548&gt;='Settings'!$B$7,"Uneven","OK")))</f>
        <v/>
      </c>
      <c r="X548" s="27">
        <f>IF($A548="","",IF(OR($L548="",$T548=""),"No Data",IF($L548&lt;$T548-'Settings'!$B$8,"Low",IF($L548&gt;$T548+'Settings'!$B$8,"High","OK"))))</f>
        <v/>
      </c>
      <c r="Y548" s="27">
        <f>IF(COUNTA($A548:$O548)=0,"",IF(OR($A548="",$B548="",$C548="",$D548="",$E548="",$F548="",$I548="",$J548="",$K548=""),"Missing Required Input",IF(COUNTIF($A$5:$A$1004,$A548)&gt;1,"Duplicate Inspection ID",IF(COUNTIF('Tire Inventory'!$A$5:$A$1004,$E548)=0,"Unknown Tire ID",IF(OR($I548&lt;0,$I548&gt;32,$J548&lt;0,$J548&gt;32,$K548&lt;0,$K548&gt;32),"Check Tread Reading",IF(OR($D548&lt;0,$D548&gt;2000000),"Check Odometer",IF(AND($L548&lt;&gt;"",OR($L548&lt;0,$L548&gt;150)),"Check PSI","OK"))))))</f>
        <v/>
      </c>
    </row>
    <row r="549">
      <c r="A549" s="23" t="n"/>
      <c r="B549" s="42" t="n"/>
      <c r="C549" s="23" t="n"/>
      <c r="D549" s="25" t="n"/>
      <c r="E549" s="23" t="n"/>
      <c r="F549" s="23" t="n"/>
      <c r="G549" s="23" t="n"/>
      <c r="H549" s="23" t="n"/>
      <c r="I549" s="43" t="n"/>
      <c r="J549" s="43" t="n"/>
      <c r="K549" s="43" t="n"/>
      <c r="L549" s="43" t="n"/>
      <c r="M549" s="23" t="n"/>
      <c r="N549" s="23" t="n"/>
      <c r="O549" s="23" t="n"/>
      <c r="P549" s="27">
        <f>IF($A549="","",IFERROR(INDEX('Settings'!$F$5:$F$21,MATCH($F549,'Settings'!$E$5:$E$21,0)),"Other"))</f>
        <v/>
      </c>
      <c r="Q549" s="44">
        <f>IF($A549="","",IF(COUNT($I549,$J549,$K549)&lt;3,"",IFERROR(AVERAGE($I549,$J549,$K549),"")))</f>
        <v/>
      </c>
      <c r="R549" s="44">
        <f>IF($A549="","",IF(COUNT($I549,$J549,$K549)&lt;3,"",IFERROR(MIN($I549,$J549,$K549),"")))</f>
        <v/>
      </c>
      <c r="S549" s="44">
        <f>IF($A549="","",IF(COUNT($I549,$J549,$K549)&lt;3,"",IFERROR(MAX($I549,$J549,$K549)-MIN($I549,$J549,$K549),"")))</f>
        <v/>
      </c>
      <c r="T549" s="44">
        <f>IF($A549="","",IFERROR(INDEX('Tire Inventory'!$I$5:$I$1004,MATCH($E549,'Tire Inventory'!$A$5:$A$1004,0)),""))</f>
        <v/>
      </c>
      <c r="U549" s="44">
        <f>IF($A549="","",IF(OR($L549="",$T549=""),"",IFERROR($L549-$T549,"")))</f>
        <v/>
      </c>
      <c r="V549" s="27">
        <f>IF($A549="","",IF($R549="","No Data",IF($R549&lt;='Settings'!$B$6,"Critical",IF($R549&lt;='Settings'!$B$5,"Low","OK"))))</f>
        <v/>
      </c>
      <c r="W549" s="27">
        <f>IF($A549="","",IF($S549="","No Data",IF($S549&gt;='Settings'!$B$7,"Uneven","OK")))</f>
        <v/>
      </c>
      <c r="X549" s="27">
        <f>IF($A549="","",IF(OR($L549="",$T549=""),"No Data",IF($L549&lt;$T549-'Settings'!$B$8,"Low",IF($L549&gt;$T549+'Settings'!$B$8,"High","OK"))))</f>
        <v/>
      </c>
      <c r="Y549" s="27">
        <f>IF(COUNTA($A549:$O549)=0,"",IF(OR($A549="",$B549="",$C549="",$D549="",$E549="",$F549="",$I549="",$J549="",$K549=""),"Missing Required Input",IF(COUNTIF($A$5:$A$1004,$A549)&gt;1,"Duplicate Inspection ID",IF(COUNTIF('Tire Inventory'!$A$5:$A$1004,$E549)=0,"Unknown Tire ID",IF(OR($I549&lt;0,$I549&gt;32,$J549&lt;0,$J549&gt;32,$K549&lt;0,$K549&gt;32),"Check Tread Reading",IF(OR($D549&lt;0,$D549&gt;2000000),"Check Odometer",IF(AND($L549&lt;&gt;"",OR($L549&lt;0,$L549&gt;150)),"Check PSI","OK"))))))</f>
        <v/>
      </c>
    </row>
    <row r="550">
      <c r="A550" s="23" t="n"/>
      <c r="B550" s="42" t="n"/>
      <c r="C550" s="23" t="n"/>
      <c r="D550" s="25" t="n"/>
      <c r="E550" s="23" t="n"/>
      <c r="F550" s="23" t="n"/>
      <c r="G550" s="23" t="n"/>
      <c r="H550" s="23" t="n"/>
      <c r="I550" s="43" t="n"/>
      <c r="J550" s="43" t="n"/>
      <c r="K550" s="43" t="n"/>
      <c r="L550" s="43" t="n"/>
      <c r="M550" s="23" t="n"/>
      <c r="N550" s="23" t="n"/>
      <c r="O550" s="23" t="n"/>
      <c r="P550" s="27">
        <f>IF($A550="","",IFERROR(INDEX('Settings'!$F$5:$F$21,MATCH($F550,'Settings'!$E$5:$E$21,0)),"Other"))</f>
        <v/>
      </c>
      <c r="Q550" s="44">
        <f>IF($A550="","",IF(COUNT($I550,$J550,$K550)&lt;3,"",IFERROR(AVERAGE($I550,$J550,$K550),"")))</f>
        <v/>
      </c>
      <c r="R550" s="44">
        <f>IF($A550="","",IF(COUNT($I550,$J550,$K550)&lt;3,"",IFERROR(MIN($I550,$J550,$K550),"")))</f>
        <v/>
      </c>
      <c r="S550" s="44">
        <f>IF($A550="","",IF(COUNT($I550,$J550,$K550)&lt;3,"",IFERROR(MAX($I550,$J550,$K550)-MIN($I550,$J550,$K550),"")))</f>
        <v/>
      </c>
      <c r="T550" s="44">
        <f>IF($A550="","",IFERROR(INDEX('Tire Inventory'!$I$5:$I$1004,MATCH($E550,'Tire Inventory'!$A$5:$A$1004,0)),""))</f>
        <v/>
      </c>
      <c r="U550" s="44">
        <f>IF($A550="","",IF(OR($L550="",$T550=""),"",IFERROR($L550-$T550,"")))</f>
        <v/>
      </c>
      <c r="V550" s="27">
        <f>IF($A550="","",IF($R550="","No Data",IF($R550&lt;='Settings'!$B$6,"Critical",IF($R550&lt;='Settings'!$B$5,"Low","OK"))))</f>
        <v/>
      </c>
      <c r="W550" s="27">
        <f>IF($A550="","",IF($S550="","No Data",IF($S550&gt;='Settings'!$B$7,"Uneven","OK")))</f>
        <v/>
      </c>
      <c r="X550" s="27">
        <f>IF($A550="","",IF(OR($L550="",$T550=""),"No Data",IF($L550&lt;$T550-'Settings'!$B$8,"Low",IF($L550&gt;$T550+'Settings'!$B$8,"High","OK"))))</f>
        <v/>
      </c>
      <c r="Y550" s="27">
        <f>IF(COUNTA($A550:$O550)=0,"",IF(OR($A550="",$B550="",$C550="",$D550="",$E550="",$F550="",$I550="",$J550="",$K550=""),"Missing Required Input",IF(COUNTIF($A$5:$A$1004,$A550)&gt;1,"Duplicate Inspection ID",IF(COUNTIF('Tire Inventory'!$A$5:$A$1004,$E550)=0,"Unknown Tire ID",IF(OR($I550&lt;0,$I550&gt;32,$J550&lt;0,$J550&gt;32,$K550&lt;0,$K550&gt;32),"Check Tread Reading",IF(OR($D550&lt;0,$D550&gt;2000000),"Check Odometer",IF(AND($L550&lt;&gt;"",OR($L550&lt;0,$L550&gt;150)),"Check PSI","OK"))))))</f>
        <v/>
      </c>
    </row>
    <row r="551">
      <c r="A551" s="23" t="n"/>
      <c r="B551" s="42" t="n"/>
      <c r="C551" s="23" t="n"/>
      <c r="D551" s="25" t="n"/>
      <c r="E551" s="23" t="n"/>
      <c r="F551" s="23" t="n"/>
      <c r="G551" s="23" t="n"/>
      <c r="H551" s="23" t="n"/>
      <c r="I551" s="43" t="n"/>
      <c r="J551" s="43" t="n"/>
      <c r="K551" s="43" t="n"/>
      <c r="L551" s="43" t="n"/>
      <c r="M551" s="23" t="n"/>
      <c r="N551" s="23" t="n"/>
      <c r="O551" s="23" t="n"/>
      <c r="P551" s="27">
        <f>IF($A551="","",IFERROR(INDEX('Settings'!$F$5:$F$21,MATCH($F551,'Settings'!$E$5:$E$21,0)),"Other"))</f>
        <v/>
      </c>
      <c r="Q551" s="44">
        <f>IF($A551="","",IF(COUNT($I551,$J551,$K551)&lt;3,"",IFERROR(AVERAGE($I551,$J551,$K551),"")))</f>
        <v/>
      </c>
      <c r="R551" s="44">
        <f>IF($A551="","",IF(COUNT($I551,$J551,$K551)&lt;3,"",IFERROR(MIN($I551,$J551,$K551),"")))</f>
        <v/>
      </c>
      <c r="S551" s="44">
        <f>IF($A551="","",IF(COUNT($I551,$J551,$K551)&lt;3,"",IFERROR(MAX($I551,$J551,$K551)-MIN($I551,$J551,$K551),"")))</f>
        <v/>
      </c>
      <c r="T551" s="44">
        <f>IF($A551="","",IFERROR(INDEX('Tire Inventory'!$I$5:$I$1004,MATCH($E551,'Tire Inventory'!$A$5:$A$1004,0)),""))</f>
        <v/>
      </c>
      <c r="U551" s="44">
        <f>IF($A551="","",IF(OR($L551="",$T551=""),"",IFERROR($L551-$T551,"")))</f>
        <v/>
      </c>
      <c r="V551" s="27">
        <f>IF($A551="","",IF($R551="","No Data",IF($R551&lt;='Settings'!$B$6,"Critical",IF($R551&lt;='Settings'!$B$5,"Low","OK"))))</f>
        <v/>
      </c>
      <c r="W551" s="27">
        <f>IF($A551="","",IF($S551="","No Data",IF($S551&gt;='Settings'!$B$7,"Uneven","OK")))</f>
        <v/>
      </c>
      <c r="X551" s="27">
        <f>IF($A551="","",IF(OR($L551="",$T551=""),"No Data",IF($L551&lt;$T551-'Settings'!$B$8,"Low",IF($L551&gt;$T551+'Settings'!$B$8,"High","OK"))))</f>
        <v/>
      </c>
      <c r="Y551" s="27">
        <f>IF(COUNTA($A551:$O551)=0,"",IF(OR($A551="",$B551="",$C551="",$D551="",$E551="",$F551="",$I551="",$J551="",$K551=""),"Missing Required Input",IF(COUNTIF($A$5:$A$1004,$A551)&gt;1,"Duplicate Inspection ID",IF(COUNTIF('Tire Inventory'!$A$5:$A$1004,$E551)=0,"Unknown Tire ID",IF(OR($I551&lt;0,$I551&gt;32,$J551&lt;0,$J551&gt;32,$K551&lt;0,$K551&gt;32),"Check Tread Reading",IF(OR($D551&lt;0,$D551&gt;2000000),"Check Odometer",IF(AND($L551&lt;&gt;"",OR($L551&lt;0,$L551&gt;150)),"Check PSI","OK"))))))</f>
        <v/>
      </c>
    </row>
    <row r="552">
      <c r="A552" s="23" t="n"/>
      <c r="B552" s="42" t="n"/>
      <c r="C552" s="23" t="n"/>
      <c r="D552" s="25" t="n"/>
      <c r="E552" s="23" t="n"/>
      <c r="F552" s="23" t="n"/>
      <c r="G552" s="23" t="n"/>
      <c r="H552" s="23" t="n"/>
      <c r="I552" s="43" t="n"/>
      <c r="J552" s="43" t="n"/>
      <c r="K552" s="43" t="n"/>
      <c r="L552" s="43" t="n"/>
      <c r="M552" s="23" t="n"/>
      <c r="N552" s="23" t="n"/>
      <c r="O552" s="23" t="n"/>
      <c r="P552" s="27">
        <f>IF($A552="","",IFERROR(INDEX('Settings'!$F$5:$F$21,MATCH($F552,'Settings'!$E$5:$E$21,0)),"Other"))</f>
        <v/>
      </c>
      <c r="Q552" s="44">
        <f>IF($A552="","",IF(COUNT($I552,$J552,$K552)&lt;3,"",IFERROR(AVERAGE($I552,$J552,$K552),"")))</f>
        <v/>
      </c>
      <c r="R552" s="44">
        <f>IF($A552="","",IF(COUNT($I552,$J552,$K552)&lt;3,"",IFERROR(MIN($I552,$J552,$K552),"")))</f>
        <v/>
      </c>
      <c r="S552" s="44">
        <f>IF($A552="","",IF(COUNT($I552,$J552,$K552)&lt;3,"",IFERROR(MAX($I552,$J552,$K552)-MIN($I552,$J552,$K552),"")))</f>
        <v/>
      </c>
      <c r="T552" s="44">
        <f>IF($A552="","",IFERROR(INDEX('Tire Inventory'!$I$5:$I$1004,MATCH($E552,'Tire Inventory'!$A$5:$A$1004,0)),""))</f>
        <v/>
      </c>
      <c r="U552" s="44">
        <f>IF($A552="","",IF(OR($L552="",$T552=""),"",IFERROR($L552-$T552,"")))</f>
        <v/>
      </c>
      <c r="V552" s="27">
        <f>IF($A552="","",IF($R552="","No Data",IF($R552&lt;='Settings'!$B$6,"Critical",IF($R552&lt;='Settings'!$B$5,"Low","OK"))))</f>
        <v/>
      </c>
      <c r="W552" s="27">
        <f>IF($A552="","",IF($S552="","No Data",IF($S552&gt;='Settings'!$B$7,"Uneven","OK")))</f>
        <v/>
      </c>
      <c r="X552" s="27">
        <f>IF($A552="","",IF(OR($L552="",$T552=""),"No Data",IF($L552&lt;$T552-'Settings'!$B$8,"Low",IF($L552&gt;$T552+'Settings'!$B$8,"High","OK"))))</f>
        <v/>
      </c>
      <c r="Y552" s="27">
        <f>IF(COUNTA($A552:$O552)=0,"",IF(OR($A552="",$B552="",$C552="",$D552="",$E552="",$F552="",$I552="",$J552="",$K552=""),"Missing Required Input",IF(COUNTIF($A$5:$A$1004,$A552)&gt;1,"Duplicate Inspection ID",IF(COUNTIF('Tire Inventory'!$A$5:$A$1004,$E552)=0,"Unknown Tire ID",IF(OR($I552&lt;0,$I552&gt;32,$J552&lt;0,$J552&gt;32,$K552&lt;0,$K552&gt;32),"Check Tread Reading",IF(OR($D552&lt;0,$D552&gt;2000000),"Check Odometer",IF(AND($L552&lt;&gt;"",OR($L552&lt;0,$L552&gt;150)),"Check PSI","OK"))))))</f>
        <v/>
      </c>
    </row>
    <row r="553">
      <c r="A553" s="23" t="n"/>
      <c r="B553" s="42" t="n"/>
      <c r="C553" s="23" t="n"/>
      <c r="D553" s="25" t="n"/>
      <c r="E553" s="23" t="n"/>
      <c r="F553" s="23" t="n"/>
      <c r="G553" s="23" t="n"/>
      <c r="H553" s="23" t="n"/>
      <c r="I553" s="43" t="n"/>
      <c r="J553" s="43" t="n"/>
      <c r="K553" s="43" t="n"/>
      <c r="L553" s="43" t="n"/>
      <c r="M553" s="23" t="n"/>
      <c r="N553" s="23" t="n"/>
      <c r="O553" s="23" t="n"/>
      <c r="P553" s="27">
        <f>IF($A553="","",IFERROR(INDEX('Settings'!$F$5:$F$21,MATCH($F553,'Settings'!$E$5:$E$21,0)),"Other"))</f>
        <v/>
      </c>
      <c r="Q553" s="44">
        <f>IF($A553="","",IF(COUNT($I553,$J553,$K553)&lt;3,"",IFERROR(AVERAGE($I553,$J553,$K553),"")))</f>
        <v/>
      </c>
      <c r="R553" s="44">
        <f>IF($A553="","",IF(COUNT($I553,$J553,$K553)&lt;3,"",IFERROR(MIN($I553,$J553,$K553),"")))</f>
        <v/>
      </c>
      <c r="S553" s="44">
        <f>IF($A553="","",IF(COUNT($I553,$J553,$K553)&lt;3,"",IFERROR(MAX($I553,$J553,$K553)-MIN($I553,$J553,$K553),"")))</f>
        <v/>
      </c>
      <c r="T553" s="44">
        <f>IF($A553="","",IFERROR(INDEX('Tire Inventory'!$I$5:$I$1004,MATCH($E553,'Tire Inventory'!$A$5:$A$1004,0)),""))</f>
        <v/>
      </c>
      <c r="U553" s="44">
        <f>IF($A553="","",IF(OR($L553="",$T553=""),"",IFERROR($L553-$T553,"")))</f>
        <v/>
      </c>
      <c r="V553" s="27">
        <f>IF($A553="","",IF($R553="","No Data",IF($R553&lt;='Settings'!$B$6,"Critical",IF($R553&lt;='Settings'!$B$5,"Low","OK"))))</f>
        <v/>
      </c>
      <c r="W553" s="27">
        <f>IF($A553="","",IF($S553="","No Data",IF($S553&gt;='Settings'!$B$7,"Uneven","OK")))</f>
        <v/>
      </c>
      <c r="X553" s="27">
        <f>IF($A553="","",IF(OR($L553="",$T553=""),"No Data",IF($L553&lt;$T553-'Settings'!$B$8,"Low",IF($L553&gt;$T553+'Settings'!$B$8,"High","OK"))))</f>
        <v/>
      </c>
      <c r="Y553" s="27">
        <f>IF(COUNTA($A553:$O553)=0,"",IF(OR($A553="",$B553="",$C553="",$D553="",$E553="",$F553="",$I553="",$J553="",$K553=""),"Missing Required Input",IF(COUNTIF($A$5:$A$1004,$A553)&gt;1,"Duplicate Inspection ID",IF(COUNTIF('Tire Inventory'!$A$5:$A$1004,$E553)=0,"Unknown Tire ID",IF(OR($I553&lt;0,$I553&gt;32,$J553&lt;0,$J553&gt;32,$K553&lt;0,$K553&gt;32),"Check Tread Reading",IF(OR($D553&lt;0,$D553&gt;2000000),"Check Odometer",IF(AND($L553&lt;&gt;"",OR($L553&lt;0,$L553&gt;150)),"Check PSI","OK"))))))</f>
        <v/>
      </c>
    </row>
    <row r="554">
      <c r="A554" s="23" t="n"/>
      <c r="B554" s="42" t="n"/>
      <c r="C554" s="23" t="n"/>
      <c r="D554" s="25" t="n"/>
      <c r="E554" s="23" t="n"/>
      <c r="F554" s="23" t="n"/>
      <c r="G554" s="23" t="n"/>
      <c r="H554" s="23" t="n"/>
      <c r="I554" s="43" t="n"/>
      <c r="J554" s="43" t="n"/>
      <c r="K554" s="43" t="n"/>
      <c r="L554" s="43" t="n"/>
      <c r="M554" s="23" t="n"/>
      <c r="N554" s="23" t="n"/>
      <c r="O554" s="23" t="n"/>
      <c r="P554" s="27">
        <f>IF($A554="","",IFERROR(INDEX('Settings'!$F$5:$F$21,MATCH($F554,'Settings'!$E$5:$E$21,0)),"Other"))</f>
        <v/>
      </c>
      <c r="Q554" s="44">
        <f>IF($A554="","",IF(COUNT($I554,$J554,$K554)&lt;3,"",IFERROR(AVERAGE($I554,$J554,$K554),"")))</f>
        <v/>
      </c>
      <c r="R554" s="44">
        <f>IF($A554="","",IF(COUNT($I554,$J554,$K554)&lt;3,"",IFERROR(MIN($I554,$J554,$K554),"")))</f>
        <v/>
      </c>
      <c r="S554" s="44">
        <f>IF($A554="","",IF(COUNT($I554,$J554,$K554)&lt;3,"",IFERROR(MAX($I554,$J554,$K554)-MIN($I554,$J554,$K554),"")))</f>
        <v/>
      </c>
      <c r="T554" s="44">
        <f>IF($A554="","",IFERROR(INDEX('Tire Inventory'!$I$5:$I$1004,MATCH($E554,'Tire Inventory'!$A$5:$A$1004,0)),""))</f>
        <v/>
      </c>
      <c r="U554" s="44">
        <f>IF($A554="","",IF(OR($L554="",$T554=""),"",IFERROR($L554-$T554,"")))</f>
        <v/>
      </c>
      <c r="V554" s="27">
        <f>IF($A554="","",IF($R554="","No Data",IF($R554&lt;='Settings'!$B$6,"Critical",IF($R554&lt;='Settings'!$B$5,"Low","OK"))))</f>
        <v/>
      </c>
      <c r="W554" s="27">
        <f>IF($A554="","",IF($S554="","No Data",IF($S554&gt;='Settings'!$B$7,"Uneven","OK")))</f>
        <v/>
      </c>
      <c r="X554" s="27">
        <f>IF($A554="","",IF(OR($L554="",$T554=""),"No Data",IF($L554&lt;$T554-'Settings'!$B$8,"Low",IF($L554&gt;$T554+'Settings'!$B$8,"High","OK"))))</f>
        <v/>
      </c>
      <c r="Y554" s="27">
        <f>IF(COUNTA($A554:$O554)=0,"",IF(OR($A554="",$B554="",$C554="",$D554="",$E554="",$F554="",$I554="",$J554="",$K554=""),"Missing Required Input",IF(COUNTIF($A$5:$A$1004,$A554)&gt;1,"Duplicate Inspection ID",IF(COUNTIF('Tire Inventory'!$A$5:$A$1004,$E554)=0,"Unknown Tire ID",IF(OR($I554&lt;0,$I554&gt;32,$J554&lt;0,$J554&gt;32,$K554&lt;0,$K554&gt;32),"Check Tread Reading",IF(OR($D554&lt;0,$D554&gt;2000000),"Check Odometer",IF(AND($L554&lt;&gt;"",OR($L554&lt;0,$L554&gt;150)),"Check PSI","OK"))))))</f>
        <v/>
      </c>
    </row>
    <row r="555">
      <c r="A555" s="23" t="n"/>
      <c r="B555" s="42" t="n"/>
      <c r="C555" s="23" t="n"/>
      <c r="D555" s="25" t="n"/>
      <c r="E555" s="23" t="n"/>
      <c r="F555" s="23" t="n"/>
      <c r="G555" s="23" t="n"/>
      <c r="H555" s="23" t="n"/>
      <c r="I555" s="43" t="n"/>
      <c r="J555" s="43" t="n"/>
      <c r="K555" s="43" t="n"/>
      <c r="L555" s="43" t="n"/>
      <c r="M555" s="23" t="n"/>
      <c r="N555" s="23" t="n"/>
      <c r="O555" s="23" t="n"/>
      <c r="P555" s="27">
        <f>IF($A555="","",IFERROR(INDEX('Settings'!$F$5:$F$21,MATCH($F555,'Settings'!$E$5:$E$21,0)),"Other"))</f>
        <v/>
      </c>
      <c r="Q555" s="44">
        <f>IF($A555="","",IF(COUNT($I555,$J555,$K555)&lt;3,"",IFERROR(AVERAGE($I555,$J555,$K555),"")))</f>
        <v/>
      </c>
      <c r="R555" s="44">
        <f>IF($A555="","",IF(COUNT($I555,$J555,$K555)&lt;3,"",IFERROR(MIN($I555,$J555,$K555),"")))</f>
        <v/>
      </c>
      <c r="S555" s="44">
        <f>IF($A555="","",IF(COUNT($I555,$J555,$K555)&lt;3,"",IFERROR(MAX($I555,$J555,$K555)-MIN($I555,$J555,$K555),"")))</f>
        <v/>
      </c>
      <c r="T555" s="44">
        <f>IF($A555="","",IFERROR(INDEX('Tire Inventory'!$I$5:$I$1004,MATCH($E555,'Tire Inventory'!$A$5:$A$1004,0)),""))</f>
        <v/>
      </c>
      <c r="U555" s="44">
        <f>IF($A555="","",IF(OR($L555="",$T555=""),"",IFERROR($L555-$T555,"")))</f>
        <v/>
      </c>
      <c r="V555" s="27">
        <f>IF($A555="","",IF($R555="","No Data",IF($R555&lt;='Settings'!$B$6,"Critical",IF($R555&lt;='Settings'!$B$5,"Low","OK"))))</f>
        <v/>
      </c>
      <c r="W555" s="27">
        <f>IF($A555="","",IF($S555="","No Data",IF($S555&gt;='Settings'!$B$7,"Uneven","OK")))</f>
        <v/>
      </c>
      <c r="X555" s="27">
        <f>IF($A555="","",IF(OR($L555="",$T555=""),"No Data",IF($L555&lt;$T555-'Settings'!$B$8,"Low",IF($L555&gt;$T555+'Settings'!$B$8,"High","OK"))))</f>
        <v/>
      </c>
      <c r="Y555" s="27">
        <f>IF(COUNTA($A555:$O555)=0,"",IF(OR($A555="",$B555="",$C555="",$D555="",$E555="",$F555="",$I555="",$J555="",$K555=""),"Missing Required Input",IF(COUNTIF($A$5:$A$1004,$A555)&gt;1,"Duplicate Inspection ID",IF(COUNTIF('Tire Inventory'!$A$5:$A$1004,$E555)=0,"Unknown Tire ID",IF(OR($I555&lt;0,$I555&gt;32,$J555&lt;0,$J555&gt;32,$K555&lt;0,$K555&gt;32),"Check Tread Reading",IF(OR($D555&lt;0,$D555&gt;2000000),"Check Odometer",IF(AND($L555&lt;&gt;"",OR($L555&lt;0,$L555&gt;150)),"Check PSI","OK"))))))</f>
        <v/>
      </c>
    </row>
    <row r="556">
      <c r="A556" s="23" t="n"/>
      <c r="B556" s="42" t="n"/>
      <c r="C556" s="23" t="n"/>
      <c r="D556" s="25" t="n"/>
      <c r="E556" s="23" t="n"/>
      <c r="F556" s="23" t="n"/>
      <c r="G556" s="23" t="n"/>
      <c r="H556" s="23" t="n"/>
      <c r="I556" s="43" t="n"/>
      <c r="J556" s="43" t="n"/>
      <c r="K556" s="43" t="n"/>
      <c r="L556" s="43" t="n"/>
      <c r="M556" s="23" t="n"/>
      <c r="N556" s="23" t="n"/>
      <c r="O556" s="23" t="n"/>
      <c r="P556" s="27">
        <f>IF($A556="","",IFERROR(INDEX('Settings'!$F$5:$F$21,MATCH($F556,'Settings'!$E$5:$E$21,0)),"Other"))</f>
        <v/>
      </c>
      <c r="Q556" s="44">
        <f>IF($A556="","",IF(COUNT($I556,$J556,$K556)&lt;3,"",IFERROR(AVERAGE($I556,$J556,$K556),"")))</f>
        <v/>
      </c>
      <c r="R556" s="44">
        <f>IF($A556="","",IF(COUNT($I556,$J556,$K556)&lt;3,"",IFERROR(MIN($I556,$J556,$K556),"")))</f>
        <v/>
      </c>
      <c r="S556" s="44">
        <f>IF($A556="","",IF(COUNT($I556,$J556,$K556)&lt;3,"",IFERROR(MAX($I556,$J556,$K556)-MIN($I556,$J556,$K556),"")))</f>
        <v/>
      </c>
      <c r="T556" s="44">
        <f>IF($A556="","",IFERROR(INDEX('Tire Inventory'!$I$5:$I$1004,MATCH($E556,'Tire Inventory'!$A$5:$A$1004,0)),""))</f>
        <v/>
      </c>
      <c r="U556" s="44">
        <f>IF($A556="","",IF(OR($L556="",$T556=""),"",IFERROR($L556-$T556,"")))</f>
        <v/>
      </c>
      <c r="V556" s="27">
        <f>IF($A556="","",IF($R556="","No Data",IF($R556&lt;='Settings'!$B$6,"Critical",IF($R556&lt;='Settings'!$B$5,"Low","OK"))))</f>
        <v/>
      </c>
      <c r="W556" s="27">
        <f>IF($A556="","",IF($S556="","No Data",IF($S556&gt;='Settings'!$B$7,"Uneven","OK")))</f>
        <v/>
      </c>
      <c r="X556" s="27">
        <f>IF($A556="","",IF(OR($L556="",$T556=""),"No Data",IF($L556&lt;$T556-'Settings'!$B$8,"Low",IF($L556&gt;$T556+'Settings'!$B$8,"High","OK"))))</f>
        <v/>
      </c>
      <c r="Y556" s="27">
        <f>IF(COUNTA($A556:$O556)=0,"",IF(OR($A556="",$B556="",$C556="",$D556="",$E556="",$F556="",$I556="",$J556="",$K556=""),"Missing Required Input",IF(COUNTIF($A$5:$A$1004,$A556)&gt;1,"Duplicate Inspection ID",IF(COUNTIF('Tire Inventory'!$A$5:$A$1004,$E556)=0,"Unknown Tire ID",IF(OR($I556&lt;0,$I556&gt;32,$J556&lt;0,$J556&gt;32,$K556&lt;0,$K556&gt;32),"Check Tread Reading",IF(OR($D556&lt;0,$D556&gt;2000000),"Check Odometer",IF(AND($L556&lt;&gt;"",OR($L556&lt;0,$L556&gt;150)),"Check PSI","OK"))))))</f>
        <v/>
      </c>
    </row>
    <row r="557">
      <c r="A557" s="23" t="n"/>
      <c r="B557" s="42" t="n"/>
      <c r="C557" s="23" t="n"/>
      <c r="D557" s="25" t="n"/>
      <c r="E557" s="23" t="n"/>
      <c r="F557" s="23" t="n"/>
      <c r="G557" s="23" t="n"/>
      <c r="H557" s="23" t="n"/>
      <c r="I557" s="43" t="n"/>
      <c r="J557" s="43" t="n"/>
      <c r="K557" s="43" t="n"/>
      <c r="L557" s="43" t="n"/>
      <c r="M557" s="23" t="n"/>
      <c r="N557" s="23" t="n"/>
      <c r="O557" s="23" t="n"/>
      <c r="P557" s="27">
        <f>IF($A557="","",IFERROR(INDEX('Settings'!$F$5:$F$21,MATCH($F557,'Settings'!$E$5:$E$21,0)),"Other"))</f>
        <v/>
      </c>
      <c r="Q557" s="44">
        <f>IF($A557="","",IF(COUNT($I557,$J557,$K557)&lt;3,"",IFERROR(AVERAGE($I557,$J557,$K557),"")))</f>
        <v/>
      </c>
      <c r="R557" s="44">
        <f>IF($A557="","",IF(COUNT($I557,$J557,$K557)&lt;3,"",IFERROR(MIN($I557,$J557,$K557),"")))</f>
        <v/>
      </c>
      <c r="S557" s="44">
        <f>IF($A557="","",IF(COUNT($I557,$J557,$K557)&lt;3,"",IFERROR(MAX($I557,$J557,$K557)-MIN($I557,$J557,$K557),"")))</f>
        <v/>
      </c>
      <c r="T557" s="44">
        <f>IF($A557="","",IFERROR(INDEX('Tire Inventory'!$I$5:$I$1004,MATCH($E557,'Tire Inventory'!$A$5:$A$1004,0)),""))</f>
        <v/>
      </c>
      <c r="U557" s="44">
        <f>IF($A557="","",IF(OR($L557="",$T557=""),"",IFERROR($L557-$T557,"")))</f>
        <v/>
      </c>
      <c r="V557" s="27">
        <f>IF($A557="","",IF($R557="","No Data",IF($R557&lt;='Settings'!$B$6,"Critical",IF($R557&lt;='Settings'!$B$5,"Low","OK"))))</f>
        <v/>
      </c>
      <c r="W557" s="27">
        <f>IF($A557="","",IF($S557="","No Data",IF($S557&gt;='Settings'!$B$7,"Uneven","OK")))</f>
        <v/>
      </c>
      <c r="X557" s="27">
        <f>IF($A557="","",IF(OR($L557="",$T557=""),"No Data",IF($L557&lt;$T557-'Settings'!$B$8,"Low",IF($L557&gt;$T557+'Settings'!$B$8,"High","OK"))))</f>
        <v/>
      </c>
      <c r="Y557" s="27">
        <f>IF(COUNTA($A557:$O557)=0,"",IF(OR($A557="",$B557="",$C557="",$D557="",$E557="",$F557="",$I557="",$J557="",$K557=""),"Missing Required Input",IF(COUNTIF($A$5:$A$1004,$A557)&gt;1,"Duplicate Inspection ID",IF(COUNTIF('Tire Inventory'!$A$5:$A$1004,$E557)=0,"Unknown Tire ID",IF(OR($I557&lt;0,$I557&gt;32,$J557&lt;0,$J557&gt;32,$K557&lt;0,$K557&gt;32),"Check Tread Reading",IF(OR($D557&lt;0,$D557&gt;2000000),"Check Odometer",IF(AND($L557&lt;&gt;"",OR($L557&lt;0,$L557&gt;150)),"Check PSI","OK"))))))</f>
        <v/>
      </c>
    </row>
    <row r="558">
      <c r="A558" s="23" t="n"/>
      <c r="B558" s="42" t="n"/>
      <c r="C558" s="23" t="n"/>
      <c r="D558" s="25" t="n"/>
      <c r="E558" s="23" t="n"/>
      <c r="F558" s="23" t="n"/>
      <c r="G558" s="23" t="n"/>
      <c r="H558" s="23" t="n"/>
      <c r="I558" s="43" t="n"/>
      <c r="J558" s="43" t="n"/>
      <c r="K558" s="43" t="n"/>
      <c r="L558" s="43" t="n"/>
      <c r="M558" s="23" t="n"/>
      <c r="N558" s="23" t="n"/>
      <c r="O558" s="23" t="n"/>
      <c r="P558" s="27">
        <f>IF($A558="","",IFERROR(INDEX('Settings'!$F$5:$F$21,MATCH($F558,'Settings'!$E$5:$E$21,0)),"Other"))</f>
        <v/>
      </c>
      <c r="Q558" s="44">
        <f>IF($A558="","",IF(COUNT($I558,$J558,$K558)&lt;3,"",IFERROR(AVERAGE($I558,$J558,$K558),"")))</f>
        <v/>
      </c>
      <c r="R558" s="44">
        <f>IF($A558="","",IF(COUNT($I558,$J558,$K558)&lt;3,"",IFERROR(MIN($I558,$J558,$K558),"")))</f>
        <v/>
      </c>
      <c r="S558" s="44">
        <f>IF($A558="","",IF(COUNT($I558,$J558,$K558)&lt;3,"",IFERROR(MAX($I558,$J558,$K558)-MIN($I558,$J558,$K558),"")))</f>
        <v/>
      </c>
      <c r="T558" s="44">
        <f>IF($A558="","",IFERROR(INDEX('Tire Inventory'!$I$5:$I$1004,MATCH($E558,'Tire Inventory'!$A$5:$A$1004,0)),""))</f>
        <v/>
      </c>
      <c r="U558" s="44">
        <f>IF($A558="","",IF(OR($L558="",$T558=""),"",IFERROR($L558-$T558,"")))</f>
        <v/>
      </c>
      <c r="V558" s="27">
        <f>IF($A558="","",IF($R558="","No Data",IF($R558&lt;='Settings'!$B$6,"Critical",IF($R558&lt;='Settings'!$B$5,"Low","OK"))))</f>
        <v/>
      </c>
      <c r="W558" s="27">
        <f>IF($A558="","",IF($S558="","No Data",IF($S558&gt;='Settings'!$B$7,"Uneven","OK")))</f>
        <v/>
      </c>
      <c r="X558" s="27">
        <f>IF($A558="","",IF(OR($L558="",$T558=""),"No Data",IF($L558&lt;$T558-'Settings'!$B$8,"Low",IF($L558&gt;$T558+'Settings'!$B$8,"High","OK"))))</f>
        <v/>
      </c>
      <c r="Y558" s="27">
        <f>IF(COUNTA($A558:$O558)=0,"",IF(OR($A558="",$B558="",$C558="",$D558="",$E558="",$F558="",$I558="",$J558="",$K558=""),"Missing Required Input",IF(COUNTIF($A$5:$A$1004,$A558)&gt;1,"Duplicate Inspection ID",IF(COUNTIF('Tire Inventory'!$A$5:$A$1004,$E558)=0,"Unknown Tire ID",IF(OR($I558&lt;0,$I558&gt;32,$J558&lt;0,$J558&gt;32,$K558&lt;0,$K558&gt;32),"Check Tread Reading",IF(OR($D558&lt;0,$D558&gt;2000000),"Check Odometer",IF(AND($L558&lt;&gt;"",OR($L558&lt;0,$L558&gt;150)),"Check PSI","OK"))))))</f>
        <v/>
      </c>
    </row>
    <row r="559">
      <c r="A559" s="23" t="n"/>
      <c r="B559" s="42" t="n"/>
      <c r="C559" s="23" t="n"/>
      <c r="D559" s="25" t="n"/>
      <c r="E559" s="23" t="n"/>
      <c r="F559" s="23" t="n"/>
      <c r="G559" s="23" t="n"/>
      <c r="H559" s="23" t="n"/>
      <c r="I559" s="43" t="n"/>
      <c r="J559" s="43" t="n"/>
      <c r="K559" s="43" t="n"/>
      <c r="L559" s="43" t="n"/>
      <c r="M559" s="23" t="n"/>
      <c r="N559" s="23" t="n"/>
      <c r="O559" s="23" t="n"/>
      <c r="P559" s="27">
        <f>IF($A559="","",IFERROR(INDEX('Settings'!$F$5:$F$21,MATCH($F559,'Settings'!$E$5:$E$21,0)),"Other"))</f>
        <v/>
      </c>
      <c r="Q559" s="44">
        <f>IF($A559="","",IF(COUNT($I559,$J559,$K559)&lt;3,"",IFERROR(AVERAGE($I559,$J559,$K559),"")))</f>
        <v/>
      </c>
      <c r="R559" s="44">
        <f>IF($A559="","",IF(COUNT($I559,$J559,$K559)&lt;3,"",IFERROR(MIN($I559,$J559,$K559),"")))</f>
        <v/>
      </c>
      <c r="S559" s="44">
        <f>IF($A559="","",IF(COUNT($I559,$J559,$K559)&lt;3,"",IFERROR(MAX($I559,$J559,$K559)-MIN($I559,$J559,$K559),"")))</f>
        <v/>
      </c>
      <c r="T559" s="44">
        <f>IF($A559="","",IFERROR(INDEX('Tire Inventory'!$I$5:$I$1004,MATCH($E559,'Tire Inventory'!$A$5:$A$1004,0)),""))</f>
        <v/>
      </c>
      <c r="U559" s="44">
        <f>IF($A559="","",IF(OR($L559="",$T559=""),"",IFERROR($L559-$T559,"")))</f>
        <v/>
      </c>
      <c r="V559" s="27">
        <f>IF($A559="","",IF($R559="","No Data",IF($R559&lt;='Settings'!$B$6,"Critical",IF($R559&lt;='Settings'!$B$5,"Low","OK"))))</f>
        <v/>
      </c>
      <c r="W559" s="27">
        <f>IF($A559="","",IF($S559="","No Data",IF($S559&gt;='Settings'!$B$7,"Uneven","OK")))</f>
        <v/>
      </c>
      <c r="X559" s="27">
        <f>IF($A559="","",IF(OR($L559="",$T559=""),"No Data",IF($L559&lt;$T559-'Settings'!$B$8,"Low",IF($L559&gt;$T559+'Settings'!$B$8,"High","OK"))))</f>
        <v/>
      </c>
      <c r="Y559" s="27">
        <f>IF(COUNTA($A559:$O559)=0,"",IF(OR($A559="",$B559="",$C559="",$D559="",$E559="",$F559="",$I559="",$J559="",$K559=""),"Missing Required Input",IF(COUNTIF($A$5:$A$1004,$A559)&gt;1,"Duplicate Inspection ID",IF(COUNTIF('Tire Inventory'!$A$5:$A$1004,$E559)=0,"Unknown Tire ID",IF(OR($I559&lt;0,$I559&gt;32,$J559&lt;0,$J559&gt;32,$K559&lt;0,$K559&gt;32),"Check Tread Reading",IF(OR($D559&lt;0,$D559&gt;2000000),"Check Odometer",IF(AND($L559&lt;&gt;"",OR($L559&lt;0,$L559&gt;150)),"Check PSI","OK"))))))</f>
        <v/>
      </c>
    </row>
    <row r="560">
      <c r="A560" s="23" t="n"/>
      <c r="B560" s="42" t="n"/>
      <c r="C560" s="23" t="n"/>
      <c r="D560" s="25" t="n"/>
      <c r="E560" s="23" t="n"/>
      <c r="F560" s="23" t="n"/>
      <c r="G560" s="23" t="n"/>
      <c r="H560" s="23" t="n"/>
      <c r="I560" s="43" t="n"/>
      <c r="J560" s="43" t="n"/>
      <c r="K560" s="43" t="n"/>
      <c r="L560" s="43" t="n"/>
      <c r="M560" s="23" t="n"/>
      <c r="N560" s="23" t="n"/>
      <c r="O560" s="23" t="n"/>
      <c r="P560" s="27">
        <f>IF($A560="","",IFERROR(INDEX('Settings'!$F$5:$F$21,MATCH($F560,'Settings'!$E$5:$E$21,0)),"Other"))</f>
        <v/>
      </c>
      <c r="Q560" s="44">
        <f>IF($A560="","",IF(COUNT($I560,$J560,$K560)&lt;3,"",IFERROR(AVERAGE($I560,$J560,$K560),"")))</f>
        <v/>
      </c>
      <c r="R560" s="44">
        <f>IF($A560="","",IF(COUNT($I560,$J560,$K560)&lt;3,"",IFERROR(MIN($I560,$J560,$K560),"")))</f>
        <v/>
      </c>
      <c r="S560" s="44">
        <f>IF($A560="","",IF(COUNT($I560,$J560,$K560)&lt;3,"",IFERROR(MAX($I560,$J560,$K560)-MIN($I560,$J560,$K560),"")))</f>
        <v/>
      </c>
      <c r="T560" s="44">
        <f>IF($A560="","",IFERROR(INDEX('Tire Inventory'!$I$5:$I$1004,MATCH($E560,'Tire Inventory'!$A$5:$A$1004,0)),""))</f>
        <v/>
      </c>
      <c r="U560" s="44">
        <f>IF($A560="","",IF(OR($L560="",$T560=""),"",IFERROR($L560-$T560,"")))</f>
        <v/>
      </c>
      <c r="V560" s="27">
        <f>IF($A560="","",IF($R560="","No Data",IF($R560&lt;='Settings'!$B$6,"Critical",IF($R560&lt;='Settings'!$B$5,"Low","OK"))))</f>
        <v/>
      </c>
      <c r="W560" s="27">
        <f>IF($A560="","",IF($S560="","No Data",IF($S560&gt;='Settings'!$B$7,"Uneven","OK")))</f>
        <v/>
      </c>
      <c r="X560" s="27">
        <f>IF($A560="","",IF(OR($L560="",$T560=""),"No Data",IF($L560&lt;$T560-'Settings'!$B$8,"Low",IF($L560&gt;$T560+'Settings'!$B$8,"High","OK"))))</f>
        <v/>
      </c>
      <c r="Y560" s="27">
        <f>IF(COUNTA($A560:$O560)=0,"",IF(OR($A560="",$B560="",$C560="",$D560="",$E560="",$F560="",$I560="",$J560="",$K560=""),"Missing Required Input",IF(COUNTIF($A$5:$A$1004,$A560)&gt;1,"Duplicate Inspection ID",IF(COUNTIF('Tire Inventory'!$A$5:$A$1004,$E560)=0,"Unknown Tire ID",IF(OR($I560&lt;0,$I560&gt;32,$J560&lt;0,$J560&gt;32,$K560&lt;0,$K560&gt;32),"Check Tread Reading",IF(OR($D560&lt;0,$D560&gt;2000000),"Check Odometer",IF(AND($L560&lt;&gt;"",OR($L560&lt;0,$L560&gt;150)),"Check PSI","OK"))))))</f>
        <v/>
      </c>
    </row>
    <row r="561">
      <c r="A561" s="23" t="n"/>
      <c r="B561" s="42" t="n"/>
      <c r="C561" s="23" t="n"/>
      <c r="D561" s="25" t="n"/>
      <c r="E561" s="23" t="n"/>
      <c r="F561" s="23" t="n"/>
      <c r="G561" s="23" t="n"/>
      <c r="H561" s="23" t="n"/>
      <c r="I561" s="43" t="n"/>
      <c r="J561" s="43" t="n"/>
      <c r="K561" s="43" t="n"/>
      <c r="L561" s="43" t="n"/>
      <c r="M561" s="23" t="n"/>
      <c r="N561" s="23" t="n"/>
      <c r="O561" s="23" t="n"/>
      <c r="P561" s="27">
        <f>IF($A561="","",IFERROR(INDEX('Settings'!$F$5:$F$21,MATCH($F561,'Settings'!$E$5:$E$21,0)),"Other"))</f>
        <v/>
      </c>
      <c r="Q561" s="44">
        <f>IF($A561="","",IF(COUNT($I561,$J561,$K561)&lt;3,"",IFERROR(AVERAGE($I561,$J561,$K561),"")))</f>
        <v/>
      </c>
      <c r="R561" s="44">
        <f>IF($A561="","",IF(COUNT($I561,$J561,$K561)&lt;3,"",IFERROR(MIN($I561,$J561,$K561),"")))</f>
        <v/>
      </c>
      <c r="S561" s="44">
        <f>IF($A561="","",IF(COUNT($I561,$J561,$K561)&lt;3,"",IFERROR(MAX($I561,$J561,$K561)-MIN($I561,$J561,$K561),"")))</f>
        <v/>
      </c>
      <c r="T561" s="44">
        <f>IF($A561="","",IFERROR(INDEX('Tire Inventory'!$I$5:$I$1004,MATCH($E561,'Tire Inventory'!$A$5:$A$1004,0)),""))</f>
        <v/>
      </c>
      <c r="U561" s="44">
        <f>IF($A561="","",IF(OR($L561="",$T561=""),"",IFERROR($L561-$T561,"")))</f>
        <v/>
      </c>
      <c r="V561" s="27">
        <f>IF($A561="","",IF($R561="","No Data",IF($R561&lt;='Settings'!$B$6,"Critical",IF($R561&lt;='Settings'!$B$5,"Low","OK"))))</f>
        <v/>
      </c>
      <c r="W561" s="27">
        <f>IF($A561="","",IF($S561="","No Data",IF($S561&gt;='Settings'!$B$7,"Uneven","OK")))</f>
        <v/>
      </c>
      <c r="X561" s="27">
        <f>IF($A561="","",IF(OR($L561="",$T561=""),"No Data",IF($L561&lt;$T561-'Settings'!$B$8,"Low",IF($L561&gt;$T561+'Settings'!$B$8,"High","OK"))))</f>
        <v/>
      </c>
      <c r="Y561" s="27">
        <f>IF(COUNTA($A561:$O561)=0,"",IF(OR($A561="",$B561="",$C561="",$D561="",$E561="",$F561="",$I561="",$J561="",$K561=""),"Missing Required Input",IF(COUNTIF($A$5:$A$1004,$A561)&gt;1,"Duplicate Inspection ID",IF(COUNTIF('Tire Inventory'!$A$5:$A$1004,$E561)=0,"Unknown Tire ID",IF(OR($I561&lt;0,$I561&gt;32,$J561&lt;0,$J561&gt;32,$K561&lt;0,$K561&gt;32),"Check Tread Reading",IF(OR($D561&lt;0,$D561&gt;2000000),"Check Odometer",IF(AND($L561&lt;&gt;"",OR($L561&lt;0,$L561&gt;150)),"Check PSI","OK"))))))</f>
        <v/>
      </c>
    </row>
    <row r="562">
      <c r="A562" s="23" t="n"/>
      <c r="B562" s="42" t="n"/>
      <c r="C562" s="23" t="n"/>
      <c r="D562" s="25" t="n"/>
      <c r="E562" s="23" t="n"/>
      <c r="F562" s="23" t="n"/>
      <c r="G562" s="23" t="n"/>
      <c r="H562" s="23" t="n"/>
      <c r="I562" s="43" t="n"/>
      <c r="J562" s="43" t="n"/>
      <c r="K562" s="43" t="n"/>
      <c r="L562" s="43" t="n"/>
      <c r="M562" s="23" t="n"/>
      <c r="N562" s="23" t="n"/>
      <c r="O562" s="23" t="n"/>
      <c r="P562" s="27">
        <f>IF($A562="","",IFERROR(INDEX('Settings'!$F$5:$F$21,MATCH($F562,'Settings'!$E$5:$E$21,0)),"Other"))</f>
        <v/>
      </c>
      <c r="Q562" s="44">
        <f>IF($A562="","",IF(COUNT($I562,$J562,$K562)&lt;3,"",IFERROR(AVERAGE($I562,$J562,$K562),"")))</f>
        <v/>
      </c>
      <c r="R562" s="44">
        <f>IF($A562="","",IF(COUNT($I562,$J562,$K562)&lt;3,"",IFERROR(MIN($I562,$J562,$K562),"")))</f>
        <v/>
      </c>
      <c r="S562" s="44">
        <f>IF($A562="","",IF(COUNT($I562,$J562,$K562)&lt;3,"",IFERROR(MAX($I562,$J562,$K562)-MIN($I562,$J562,$K562),"")))</f>
        <v/>
      </c>
      <c r="T562" s="44">
        <f>IF($A562="","",IFERROR(INDEX('Tire Inventory'!$I$5:$I$1004,MATCH($E562,'Tire Inventory'!$A$5:$A$1004,0)),""))</f>
        <v/>
      </c>
      <c r="U562" s="44">
        <f>IF($A562="","",IF(OR($L562="",$T562=""),"",IFERROR($L562-$T562,"")))</f>
        <v/>
      </c>
      <c r="V562" s="27">
        <f>IF($A562="","",IF($R562="","No Data",IF($R562&lt;='Settings'!$B$6,"Critical",IF($R562&lt;='Settings'!$B$5,"Low","OK"))))</f>
        <v/>
      </c>
      <c r="W562" s="27">
        <f>IF($A562="","",IF($S562="","No Data",IF($S562&gt;='Settings'!$B$7,"Uneven","OK")))</f>
        <v/>
      </c>
      <c r="X562" s="27">
        <f>IF($A562="","",IF(OR($L562="",$T562=""),"No Data",IF($L562&lt;$T562-'Settings'!$B$8,"Low",IF($L562&gt;$T562+'Settings'!$B$8,"High","OK"))))</f>
        <v/>
      </c>
      <c r="Y562" s="27">
        <f>IF(COUNTA($A562:$O562)=0,"",IF(OR($A562="",$B562="",$C562="",$D562="",$E562="",$F562="",$I562="",$J562="",$K562=""),"Missing Required Input",IF(COUNTIF($A$5:$A$1004,$A562)&gt;1,"Duplicate Inspection ID",IF(COUNTIF('Tire Inventory'!$A$5:$A$1004,$E562)=0,"Unknown Tire ID",IF(OR($I562&lt;0,$I562&gt;32,$J562&lt;0,$J562&gt;32,$K562&lt;0,$K562&gt;32),"Check Tread Reading",IF(OR($D562&lt;0,$D562&gt;2000000),"Check Odometer",IF(AND($L562&lt;&gt;"",OR($L562&lt;0,$L562&gt;150)),"Check PSI","OK"))))))</f>
        <v/>
      </c>
    </row>
    <row r="563">
      <c r="A563" s="23" t="n"/>
      <c r="B563" s="42" t="n"/>
      <c r="C563" s="23" t="n"/>
      <c r="D563" s="25" t="n"/>
      <c r="E563" s="23" t="n"/>
      <c r="F563" s="23" t="n"/>
      <c r="G563" s="23" t="n"/>
      <c r="H563" s="23" t="n"/>
      <c r="I563" s="43" t="n"/>
      <c r="J563" s="43" t="n"/>
      <c r="K563" s="43" t="n"/>
      <c r="L563" s="43" t="n"/>
      <c r="M563" s="23" t="n"/>
      <c r="N563" s="23" t="n"/>
      <c r="O563" s="23" t="n"/>
      <c r="P563" s="27">
        <f>IF($A563="","",IFERROR(INDEX('Settings'!$F$5:$F$21,MATCH($F563,'Settings'!$E$5:$E$21,0)),"Other"))</f>
        <v/>
      </c>
      <c r="Q563" s="44">
        <f>IF($A563="","",IF(COUNT($I563,$J563,$K563)&lt;3,"",IFERROR(AVERAGE($I563,$J563,$K563),"")))</f>
        <v/>
      </c>
      <c r="R563" s="44">
        <f>IF($A563="","",IF(COUNT($I563,$J563,$K563)&lt;3,"",IFERROR(MIN($I563,$J563,$K563),"")))</f>
        <v/>
      </c>
      <c r="S563" s="44">
        <f>IF($A563="","",IF(COUNT($I563,$J563,$K563)&lt;3,"",IFERROR(MAX($I563,$J563,$K563)-MIN($I563,$J563,$K563),"")))</f>
        <v/>
      </c>
      <c r="T563" s="44">
        <f>IF($A563="","",IFERROR(INDEX('Tire Inventory'!$I$5:$I$1004,MATCH($E563,'Tire Inventory'!$A$5:$A$1004,0)),""))</f>
        <v/>
      </c>
      <c r="U563" s="44">
        <f>IF($A563="","",IF(OR($L563="",$T563=""),"",IFERROR($L563-$T563,"")))</f>
        <v/>
      </c>
      <c r="V563" s="27">
        <f>IF($A563="","",IF($R563="","No Data",IF($R563&lt;='Settings'!$B$6,"Critical",IF($R563&lt;='Settings'!$B$5,"Low","OK"))))</f>
        <v/>
      </c>
      <c r="W563" s="27">
        <f>IF($A563="","",IF($S563="","No Data",IF($S563&gt;='Settings'!$B$7,"Uneven","OK")))</f>
        <v/>
      </c>
      <c r="X563" s="27">
        <f>IF($A563="","",IF(OR($L563="",$T563=""),"No Data",IF($L563&lt;$T563-'Settings'!$B$8,"Low",IF($L563&gt;$T563+'Settings'!$B$8,"High","OK"))))</f>
        <v/>
      </c>
      <c r="Y563" s="27">
        <f>IF(COUNTA($A563:$O563)=0,"",IF(OR($A563="",$B563="",$C563="",$D563="",$E563="",$F563="",$I563="",$J563="",$K563=""),"Missing Required Input",IF(COUNTIF($A$5:$A$1004,$A563)&gt;1,"Duplicate Inspection ID",IF(COUNTIF('Tire Inventory'!$A$5:$A$1004,$E563)=0,"Unknown Tire ID",IF(OR($I563&lt;0,$I563&gt;32,$J563&lt;0,$J563&gt;32,$K563&lt;0,$K563&gt;32),"Check Tread Reading",IF(OR($D563&lt;0,$D563&gt;2000000),"Check Odometer",IF(AND($L563&lt;&gt;"",OR($L563&lt;0,$L563&gt;150)),"Check PSI","OK"))))))</f>
        <v/>
      </c>
    </row>
    <row r="564">
      <c r="A564" s="23" t="n"/>
      <c r="B564" s="42" t="n"/>
      <c r="C564" s="23" t="n"/>
      <c r="D564" s="25" t="n"/>
      <c r="E564" s="23" t="n"/>
      <c r="F564" s="23" t="n"/>
      <c r="G564" s="23" t="n"/>
      <c r="H564" s="23" t="n"/>
      <c r="I564" s="43" t="n"/>
      <c r="J564" s="43" t="n"/>
      <c r="K564" s="43" t="n"/>
      <c r="L564" s="43" t="n"/>
      <c r="M564" s="23" t="n"/>
      <c r="N564" s="23" t="n"/>
      <c r="O564" s="23" t="n"/>
      <c r="P564" s="27">
        <f>IF($A564="","",IFERROR(INDEX('Settings'!$F$5:$F$21,MATCH($F564,'Settings'!$E$5:$E$21,0)),"Other"))</f>
        <v/>
      </c>
      <c r="Q564" s="44">
        <f>IF($A564="","",IF(COUNT($I564,$J564,$K564)&lt;3,"",IFERROR(AVERAGE($I564,$J564,$K564),"")))</f>
        <v/>
      </c>
      <c r="R564" s="44">
        <f>IF($A564="","",IF(COUNT($I564,$J564,$K564)&lt;3,"",IFERROR(MIN($I564,$J564,$K564),"")))</f>
        <v/>
      </c>
      <c r="S564" s="44">
        <f>IF($A564="","",IF(COUNT($I564,$J564,$K564)&lt;3,"",IFERROR(MAX($I564,$J564,$K564)-MIN($I564,$J564,$K564),"")))</f>
        <v/>
      </c>
      <c r="T564" s="44">
        <f>IF($A564="","",IFERROR(INDEX('Tire Inventory'!$I$5:$I$1004,MATCH($E564,'Tire Inventory'!$A$5:$A$1004,0)),""))</f>
        <v/>
      </c>
      <c r="U564" s="44">
        <f>IF($A564="","",IF(OR($L564="",$T564=""),"",IFERROR($L564-$T564,"")))</f>
        <v/>
      </c>
      <c r="V564" s="27">
        <f>IF($A564="","",IF($R564="","No Data",IF($R564&lt;='Settings'!$B$6,"Critical",IF($R564&lt;='Settings'!$B$5,"Low","OK"))))</f>
        <v/>
      </c>
      <c r="W564" s="27">
        <f>IF($A564="","",IF($S564="","No Data",IF($S564&gt;='Settings'!$B$7,"Uneven","OK")))</f>
        <v/>
      </c>
      <c r="X564" s="27">
        <f>IF($A564="","",IF(OR($L564="",$T564=""),"No Data",IF($L564&lt;$T564-'Settings'!$B$8,"Low",IF($L564&gt;$T564+'Settings'!$B$8,"High","OK"))))</f>
        <v/>
      </c>
      <c r="Y564" s="27">
        <f>IF(COUNTA($A564:$O564)=0,"",IF(OR($A564="",$B564="",$C564="",$D564="",$E564="",$F564="",$I564="",$J564="",$K564=""),"Missing Required Input",IF(COUNTIF($A$5:$A$1004,$A564)&gt;1,"Duplicate Inspection ID",IF(COUNTIF('Tire Inventory'!$A$5:$A$1004,$E564)=0,"Unknown Tire ID",IF(OR($I564&lt;0,$I564&gt;32,$J564&lt;0,$J564&gt;32,$K564&lt;0,$K564&gt;32),"Check Tread Reading",IF(OR($D564&lt;0,$D564&gt;2000000),"Check Odometer",IF(AND($L564&lt;&gt;"",OR($L564&lt;0,$L564&gt;150)),"Check PSI","OK"))))))</f>
        <v/>
      </c>
    </row>
    <row r="565">
      <c r="A565" s="23" t="n"/>
      <c r="B565" s="42" t="n"/>
      <c r="C565" s="23" t="n"/>
      <c r="D565" s="25" t="n"/>
      <c r="E565" s="23" t="n"/>
      <c r="F565" s="23" t="n"/>
      <c r="G565" s="23" t="n"/>
      <c r="H565" s="23" t="n"/>
      <c r="I565" s="43" t="n"/>
      <c r="J565" s="43" t="n"/>
      <c r="K565" s="43" t="n"/>
      <c r="L565" s="43" t="n"/>
      <c r="M565" s="23" t="n"/>
      <c r="N565" s="23" t="n"/>
      <c r="O565" s="23" t="n"/>
      <c r="P565" s="27">
        <f>IF($A565="","",IFERROR(INDEX('Settings'!$F$5:$F$21,MATCH($F565,'Settings'!$E$5:$E$21,0)),"Other"))</f>
        <v/>
      </c>
      <c r="Q565" s="44">
        <f>IF($A565="","",IF(COUNT($I565,$J565,$K565)&lt;3,"",IFERROR(AVERAGE($I565,$J565,$K565),"")))</f>
        <v/>
      </c>
      <c r="R565" s="44">
        <f>IF($A565="","",IF(COUNT($I565,$J565,$K565)&lt;3,"",IFERROR(MIN($I565,$J565,$K565),"")))</f>
        <v/>
      </c>
      <c r="S565" s="44">
        <f>IF($A565="","",IF(COUNT($I565,$J565,$K565)&lt;3,"",IFERROR(MAX($I565,$J565,$K565)-MIN($I565,$J565,$K565),"")))</f>
        <v/>
      </c>
      <c r="T565" s="44">
        <f>IF($A565="","",IFERROR(INDEX('Tire Inventory'!$I$5:$I$1004,MATCH($E565,'Tire Inventory'!$A$5:$A$1004,0)),""))</f>
        <v/>
      </c>
      <c r="U565" s="44">
        <f>IF($A565="","",IF(OR($L565="",$T565=""),"",IFERROR($L565-$T565,"")))</f>
        <v/>
      </c>
      <c r="V565" s="27">
        <f>IF($A565="","",IF($R565="","No Data",IF($R565&lt;='Settings'!$B$6,"Critical",IF($R565&lt;='Settings'!$B$5,"Low","OK"))))</f>
        <v/>
      </c>
      <c r="W565" s="27">
        <f>IF($A565="","",IF($S565="","No Data",IF($S565&gt;='Settings'!$B$7,"Uneven","OK")))</f>
        <v/>
      </c>
      <c r="X565" s="27">
        <f>IF($A565="","",IF(OR($L565="",$T565=""),"No Data",IF($L565&lt;$T565-'Settings'!$B$8,"Low",IF($L565&gt;$T565+'Settings'!$B$8,"High","OK"))))</f>
        <v/>
      </c>
      <c r="Y565" s="27">
        <f>IF(COUNTA($A565:$O565)=0,"",IF(OR($A565="",$B565="",$C565="",$D565="",$E565="",$F565="",$I565="",$J565="",$K565=""),"Missing Required Input",IF(COUNTIF($A$5:$A$1004,$A565)&gt;1,"Duplicate Inspection ID",IF(COUNTIF('Tire Inventory'!$A$5:$A$1004,$E565)=0,"Unknown Tire ID",IF(OR($I565&lt;0,$I565&gt;32,$J565&lt;0,$J565&gt;32,$K565&lt;0,$K565&gt;32),"Check Tread Reading",IF(OR($D565&lt;0,$D565&gt;2000000),"Check Odometer",IF(AND($L565&lt;&gt;"",OR($L565&lt;0,$L565&gt;150)),"Check PSI","OK"))))))</f>
        <v/>
      </c>
    </row>
    <row r="566">
      <c r="A566" s="23" t="n"/>
      <c r="B566" s="42" t="n"/>
      <c r="C566" s="23" t="n"/>
      <c r="D566" s="25" t="n"/>
      <c r="E566" s="23" t="n"/>
      <c r="F566" s="23" t="n"/>
      <c r="G566" s="23" t="n"/>
      <c r="H566" s="23" t="n"/>
      <c r="I566" s="43" t="n"/>
      <c r="J566" s="43" t="n"/>
      <c r="K566" s="43" t="n"/>
      <c r="L566" s="43" t="n"/>
      <c r="M566" s="23" t="n"/>
      <c r="N566" s="23" t="n"/>
      <c r="O566" s="23" t="n"/>
      <c r="P566" s="27">
        <f>IF($A566="","",IFERROR(INDEX('Settings'!$F$5:$F$21,MATCH($F566,'Settings'!$E$5:$E$21,0)),"Other"))</f>
        <v/>
      </c>
      <c r="Q566" s="44">
        <f>IF($A566="","",IF(COUNT($I566,$J566,$K566)&lt;3,"",IFERROR(AVERAGE($I566,$J566,$K566),"")))</f>
        <v/>
      </c>
      <c r="R566" s="44">
        <f>IF($A566="","",IF(COUNT($I566,$J566,$K566)&lt;3,"",IFERROR(MIN($I566,$J566,$K566),"")))</f>
        <v/>
      </c>
      <c r="S566" s="44">
        <f>IF($A566="","",IF(COUNT($I566,$J566,$K566)&lt;3,"",IFERROR(MAX($I566,$J566,$K566)-MIN($I566,$J566,$K566),"")))</f>
        <v/>
      </c>
      <c r="T566" s="44">
        <f>IF($A566="","",IFERROR(INDEX('Tire Inventory'!$I$5:$I$1004,MATCH($E566,'Tire Inventory'!$A$5:$A$1004,0)),""))</f>
        <v/>
      </c>
      <c r="U566" s="44">
        <f>IF($A566="","",IF(OR($L566="",$T566=""),"",IFERROR($L566-$T566,"")))</f>
        <v/>
      </c>
      <c r="V566" s="27">
        <f>IF($A566="","",IF($R566="","No Data",IF($R566&lt;='Settings'!$B$6,"Critical",IF($R566&lt;='Settings'!$B$5,"Low","OK"))))</f>
        <v/>
      </c>
      <c r="W566" s="27">
        <f>IF($A566="","",IF($S566="","No Data",IF($S566&gt;='Settings'!$B$7,"Uneven","OK")))</f>
        <v/>
      </c>
      <c r="X566" s="27">
        <f>IF($A566="","",IF(OR($L566="",$T566=""),"No Data",IF($L566&lt;$T566-'Settings'!$B$8,"Low",IF($L566&gt;$T566+'Settings'!$B$8,"High","OK"))))</f>
        <v/>
      </c>
      <c r="Y566" s="27">
        <f>IF(COUNTA($A566:$O566)=0,"",IF(OR($A566="",$B566="",$C566="",$D566="",$E566="",$F566="",$I566="",$J566="",$K566=""),"Missing Required Input",IF(COUNTIF($A$5:$A$1004,$A566)&gt;1,"Duplicate Inspection ID",IF(COUNTIF('Tire Inventory'!$A$5:$A$1004,$E566)=0,"Unknown Tire ID",IF(OR($I566&lt;0,$I566&gt;32,$J566&lt;0,$J566&gt;32,$K566&lt;0,$K566&gt;32),"Check Tread Reading",IF(OR($D566&lt;0,$D566&gt;2000000),"Check Odometer",IF(AND($L566&lt;&gt;"",OR($L566&lt;0,$L566&gt;150)),"Check PSI","OK"))))))</f>
        <v/>
      </c>
    </row>
    <row r="567">
      <c r="A567" s="23" t="n"/>
      <c r="B567" s="42" t="n"/>
      <c r="C567" s="23" t="n"/>
      <c r="D567" s="25" t="n"/>
      <c r="E567" s="23" t="n"/>
      <c r="F567" s="23" t="n"/>
      <c r="G567" s="23" t="n"/>
      <c r="H567" s="23" t="n"/>
      <c r="I567" s="43" t="n"/>
      <c r="J567" s="43" t="n"/>
      <c r="K567" s="43" t="n"/>
      <c r="L567" s="43" t="n"/>
      <c r="M567" s="23" t="n"/>
      <c r="N567" s="23" t="n"/>
      <c r="O567" s="23" t="n"/>
      <c r="P567" s="27">
        <f>IF($A567="","",IFERROR(INDEX('Settings'!$F$5:$F$21,MATCH($F567,'Settings'!$E$5:$E$21,0)),"Other"))</f>
        <v/>
      </c>
      <c r="Q567" s="44">
        <f>IF($A567="","",IF(COUNT($I567,$J567,$K567)&lt;3,"",IFERROR(AVERAGE($I567,$J567,$K567),"")))</f>
        <v/>
      </c>
      <c r="R567" s="44">
        <f>IF($A567="","",IF(COUNT($I567,$J567,$K567)&lt;3,"",IFERROR(MIN($I567,$J567,$K567),"")))</f>
        <v/>
      </c>
      <c r="S567" s="44">
        <f>IF($A567="","",IF(COUNT($I567,$J567,$K567)&lt;3,"",IFERROR(MAX($I567,$J567,$K567)-MIN($I567,$J567,$K567),"")))</f>
        <v/>
      </c>
      <c r="T567" s="44">
        <f>IF($A567="","",IFERROR(INDEX('Tire Inventory'!$I$5:$I$1004,MATCH($E567,'Tire Inventory'!$A$5:$A$1004,0)),""))</f>
        <v/>
      </c>
      <c r="U567" s="44">
        <f>IF($A567="","",IF(OR($L567="",$T567=""),"",IFERROR($L567-$T567,"")))</f>
        <v/>
      </c>
      <c r="V567" s="27">
        <f>IF($A567="","",IF($R567="","No Data",IF($R567&lt;='Settings'!$B$6,"Critical",IF($R567&lt;='Settings'!$B$5,"Low","OK"))))</f>
        <v/>
      </c>
      <c r="W567" s="27">
        <f>IF($A567="","",IF($S567="","No Data",IF($S567&gt;='Settings'!$B$7,"Uneven","OK")))</f>
        <v/>
      </c>
      <c r="X567" s="27">
        <f>IF($A567="","",IF(OR($L567="",$T567=""),"No Data",IF($L567&lt;$T567-'Settings'!$B$8,"Low",IF($L567&gt;$T567+'Settings'!$B$8,"High","OK"))))</f>
        <v/>
      </c>
      <c r="Y567" s="27">
        <f>IF(COUNTA($A567:$O567)=0,"",IF(OR($A567="",$B567="",$C567="",$D567="",$E567="",$F567="",$I567="",$J567="",$K567=""),"Missing Required Input",IF(COUNTIF($A$5:$A$1004,$A567)&gt;1,"Duplicate Inspection ID",IF(COUNTIF('Tire Inventory'!$A$5:$A$1004,$E567)=0,"Unknown Tire ID",IF(OR($I567&lt;0,$I567&gt;32,$J567&lt;0,$J567&gt;32,$K567&lt;0,$K567&gt;32),"Check Tread Reading",IF(OR($D567&lt;0,$D567&gt;2000000),"Check Odometer",IF(AND($L567&lt;&gt;"",OR($L567&lt;0,$L567&gt;150)),"Check PSI","OK"))))))</f>
        <v/>
      </c>
    </row>
    <row r="568">
      <c r="A568" s="23" t="n"/>
      <c r="B568" s="42" t="n"/>
      <c r="C568" s="23" t="n"/>
      <c r="D568" s="25" t="n"/>
      <c r="E568" s="23" t="n"/>
      <c r="F568" s="23" t="n"/>
      <c r="G568" s="23" t="n"/>
      <c r="H568" s="23" t="n"/>
      <c r="I568" s="43" t="n"/>
      <c r="J568" s="43" t="n"/>
      <c r="K568" s="43" t="n"/>
      <c r="L568" s="43" t="n"/>
      <c r="M568" s="23" t="n"/>
      <c r="N568" s="23" t="n"/>
      <c r="O568" s="23" t="n"/>
      <c r="P568" s="27">
        <f>IF($A568="","",IFERROR(INDEX('Settings'!$F$5:$F$21,MATCH($F568,'Settings'!$E$5:$E$21,0)),"Other"))</f>
        <v/>
      </c>
      <c r="Q568" s="44">
        <f>IF($A568="","",IF(COUNT($I568,$J568,$K568)&lt;3,"",IFERROR(AVERAGE($I568,$J568,$K568),"")))</f>
        <v/>
      </c>
      <c r="R568" s="44">
        <f>IF($A568="","",IF(COUNT($I568,$J568,$K568)&lt;3,"",IFERROR(MIN($I568,$J568,$K568),"")))</f>
        <v/>
      </c>
      <c r="S568" s="44">
        <f>IF($A568="","",IF(COUNT($I568,$J568,$K568)&lt;3,"",IFERROR(MAX($I568,$J568,$K568)-MIN($I568,$J568,$K568),"")))</f>
        <v/>
      </c>
      <c r="T568" s="44">
        <f>IF($A568="","",IFERROR(INDEX('Tire Inventory'!$I$5:$I$1004,MATCH($E568,'Tire Inventory'!$A$5:$A$1004,0)),""))</f>
        <v/>
      </c>
      <c r="U568" s="44">
        <f>IF($A568="","",IF(OR($L568="",$T568=""),"",IFERROR($L568-$T568,"")))</f>
        <v/>
      </c>
      <c r="V568" s="27">
        <f>IF($A568="","",IF($R568="","No Data",IF($R568&lt;='Settings'!$B$6,"Critical",IF($R568&lt;='Settings'!$B$5,"Low","OK"))))</f>
        <v/>
      </c>
      <c r="W568" s="27">
        <f>IF($A568="","",IF($S568="","No Data",IF($S568&gt;='Settings'!$B$7,"Uneven","OK")))</f>
        <v/>
      </c>
      <c r="X568" s="27">
        <f>IF($A568="","",IF(OR($L568="",$T568=""),"No Data",IF($L568&lt;$T568-'Settings'!$B$8,"Low",IF($L568&gt;$T568+'Settings'!$B$8,"High","OK"))))</f>
        <v/>
      </c>
      <c r="Y568" s="27">
        <f>IF(COUNTA($A568:$O568)=0,"",IF(OR($A568="",$B568="",$C568="",$D568="",$E568="",$F568="",$I568="",$J568="",$K568=""),"Missing Required Input",IF(COUNTIF($A$5:$A$1004,$A568)&gt;1,"Duplicate Inspection ID",IF(COUNTIF('Tire Inventory'!$A$5:$A$1004,$E568)=0,"Unknown Tire ID",IF(OR($I568&lt;0,$I568&gt;32,$J568&lt;0,$J568&gt;32,$K568&lt;0,$K568&gt;32),"Check Tread Reading",IF(OR($D568&lt;0,$D568&gt;2000000),"Check Odometer",IF(AND($L568&lt;&gt;"",OR($L568&lt;0,$L568&gt;150)),"Check PSI","OK"))))))</f>
        <v/>
      </c>
    </row>
    <row r="569">
      <c r="A569" s="23" t="n"/>
      <c r="B569" s="42" t="n"/>
      <c r="C569" s="23" t="n"/>
      <c r="D569" s="25" t="n"/>
      <c r="E569" s="23" t="n"/>
      <c r="F569" s="23" t="n"/>
      <c r="G569" s="23" t="n"/>
      <c r="H569" s="23" t="n"/>
      <c r="I569" s="43" t="n"/>
      <c r="J569" s="43" t="n"/>
      <c r="K569" s="43" t="n"/>
      <c r="L569" s="43" t="n"/>
      <c r="M569" s="23" t="n"/>
      <c r="N569" s="23" t="n"/>
      <c r="O569" s="23" t="n"/>
      <c r="P569" s="27">
        <f>IF($A569="","",IFERROR(INDEX('Settings'!$F$5:$F$21,MATCH($F569,'Settings'!$E$5:$E$21,0)),"Other"))</f>
        <v/>
      </c>
      <c r="Q569" s="44">
        <f>IF($A569="","",IF(COUNT($I569,$J569,$K569)&lt;3,"",IFERROR(AVERAGE($I569,$J569,$K569),"")))</f>
        <v/>
      </c>
      <c r="R569" s="44">
        <f>IF($A569="","",IF(COUNT($I569,$J569,$K569)&lt;3,"",IFERROR(MIN($I569,$J569,$K569),"")))</f>
        <v/>
      </c>
      <c r="S569" s="44">
        <f>IF($A569="","",IF(COUNT($I569,$J569,$K569)&lt;3,"",IFERROR(MAX($I569,$J569,$K569)-MIN($I569,$J569,$K569),"")))</f>
        <v/>
      </c>
      <c r="T569" s="44">
        <f>IF($A569="","",IFERROR(INDEX('Tire Inventory'!$I$5:$I$1004,MATCH($E569,'Tire Inventory'!$A$5:$A$1004,0)),""))</f>
        <v/>
      </c>
      <c r="U569" s="44">
        <f>IF($A569="","",IF(OR($L569="",$T569=""),"",IFERROR($L569-$T569,"")))</f>
        <v/>
      </c>
      <c r="V569" s="27">
        <f>IF($A569="","",IF($R569="","No Data",IF($R569&lt;='Settings'!$B$6,"Critical",IF($R569&lt;='Settings'!$B$5,"Low","OK"))))</f>
        <v/>
      </c>
      <c r="W569" s="27">
        <f>IF($A569="","",IF($S569="","No Data",IF($S569&gt;='Settings'!$B$7,"Uneven","OK")))</f>
        <v/>
      </c>
      <c r="X569" s="27">
        <f>IF($A569="","",IF(OR($L569="",$T569=""),"No Data",IF($L569&lt;$T569-'Settings'!$B$8,"Low",IF($L569&gt;$T569+'Settings'!$B$8,"High","OK"))))</f>
        <v/>
      </c>
      <c r="Y569" s="27">
        <f>IF(COUNTA($A569:$O569)=0,"",IF(OR($A569="",$B569="",$C569="",$D569="",$E569="",$F569="",$I569="",$J569="",$K569=""),"Missing Required Input",IF(COUNTIF($A$5:$A$1004,$A569)&gt;1,"Duplicate Inspection ID",IF(COUNTIF('Tire Inventory'!$A$5:$A$1004,$E569)=0,"Unknown Tire ID",IF(OR($I569&lt;0,$I569&gt;32,$J569&lt;0,$J569&gt;32,$K569&lt;0,$K569&gt;32),"Check Tread Reading",IF(OR($D569&lt;0,$D569&gt;2000000),"Check Odometer",IF(AND($L569&lt;&gt;"",OR($L569&lt;0,$L569&gt;150)),"Check PSI","OK"))))))</f>
        <v/>
      </c>
    </row>
    <row r="570">
      <c r="A570" s="23" t="n"/>
      <c r="B570" s="42" t="n"/>
      <c r="C570" s="23" t="n"/>
      <c r="D570" s="25" t="n"/>
      <c r="E570" s="23" t="n"/>
      <c r="F570" s="23" t="n"/>
      <c r="G570" s="23" t="n"/>
      <c r="H570" s="23" t="n"/>
      <c r="I570" s="43" t="n"/>
      <c r="J570" s="43" t="n"/>
      <c r="K570" s="43" t="n"/>
      <c r="L570" s="43" t="n"/>
      <c r="M570" s="23" t="n"/>
      <c r="N570" s="23" t="n"/>
      <c r="O570" s="23" t="n"/>
      <c r="P570" s="27">
        <f>IF($A570="","",IFERROR(INDEX('Settings'!$F$5:$F$21,MATCH($F570,'Settings'!$E$5:$E$21,0)),"Other"))</f>
        <v/>
      </c>
      <c r="Q570" s="44">
        <f>IF($A570="","",IF(COUNT($I570,$J570,$K570)&lt;3,"",IFERROR(AVERAGE($I570,$J570,$K570),"")))</f>
        <v/>
      </c>
      <c r="R570" s="44">
        <f>IF($A570="","",IF(COUNT($I570,$J570,$K570)&lt;3,"",IFERROR(MIN($I570,$J570,$K570),"")))</f>
        <v/>
      </c>
      <c r="S570" s="44">
        <f>IF($A570="","",IF(COUNT($I570,$J570,$K570)&lt;3,"",IFERROR(MAX($I570,$J570,$K570)-MIN($I570,$J570,$K570),"")))</f>
        <v/>
      </c>
      <c r="T570" s="44">
        <f>IF($A570="","",IFERROR(INDEX('Tire Inventory'!$I$5:$I$1004,MATCH($E570,'Tire Inventory'!$A$5:$A$1004,0)),""))</f>
        <v/>
      </c>
      <c r="U570" s="44">
        <f>IF($A570="","",IF(OR($L570="",$T570=""),"",IFERROR($L570-$T570,"")))</f>
        <v/>
      </c>
      <c r="V570" s="27">
        <f>IF($A570="","",IF($R570="","No Data",IF($R570&lt;='Settings'!$B$6,"Critical",IF($R570&lt;='Settings'!$B$5,"Low","OK"))))</f>
        <v/>
      </c>
      <c r="W570" s="27">
        <f>IF($A570="","",IF($S570="","No Data",IF($S570&gt;='Settings'!$B$7,"Uneven","OK")))</f>
        <v/>
      </c>
      <c r="X570" s="27">
        <f>IF($A570="","",IF(OR($L570="",$T570=""),"No Data",IF($L570&lt;$T570-'Settings'!$B$8,"Low",IF($L570&gt;$T570+'Settings'!$B$8,"High","OK"))))</f>
        <v/>
      </c>
      <c r="Y570" s="27">
        <f>IF(COUNTA($A570:$O570)=0,"",IF(OR($A570="",$B570="",$C570="",$D570="",$E570="",$F570="",$I570="",$J570="",$K570=""),"Missing Required Input",IF(COUNTIF($A$5:$A$1004,$A570)&gt;1,"Duplicate Inspection ID",IF(COUNTIF('Tire Inventory'!$A$5:$A$1004,$E570)=0,"Unknown Tire ID",IF(OR($I570&lt;0,$I570&gt;32,$J570&lt;0,$J570&gt;32,$K570&lt;0,$K570&gt;32),"Check Tread Reading",IF(OR($D570&lt;0,$D570&gt;2000000),"Check Odometer",IF(AND($L570&lt;&gt;"",OR($L570&lt;0,$L570&gt;150)),"Check PSI","OK"))))))</f>
        <v/>
      </c>
    </row>
    <row r="571">
      <c r="A571" s="23" t="n"/>
      <c r="B571" s="42" t="n"/>
      <c r="C571" s="23" t="n"/>
      <c r="D571" s="25" t="n"/>
      <c r="E571" s="23" t="n"/>
      <c r="F571" s="23" t="n"/>
      <c r="G571" s="23" t="n"/>
      <c r="H571" s="23" t="n"/>
      <c r="I571" s="43" t="n"/>
      <c r="J571" s="43" t="n"/>
      <c r="K571" s="43" t="n"/>
      <c r="L571" s="43" t="n"/>
      <c r="M571" s="23" t="n"/>
      <c r="N571" s="23" t="n"/>
      <c r="O571" s="23" t="n"/>
      <c r="P571" s="27">
        <f>IF($A571="","",IFERROR(INDEX('Settings'!$F$5:$F$21,MATCH($F571,'Settings'!$E$5:$E$21,0)),"Other"))</f>
        <v/>
      </c>
      <c r="Q571" s="44">
        <f>IF($A571="","",IF(COUNT($I571,$J571,$K571)&lt;3,"",IFERROR(AVERAGE($I571,$J571,$K571),"")))</f>
        <v/>
      </c>
      <c r="R571" s="44">
        <f>IF($A571="","",IF(COUNT($I571,$J571,$K571)&lt;3,"",IFERROR(MIN($I571,$J571,$K571),"")))</f>
        <v/>
      </c>
      <c r="S571" s="44">
        <f>IF($A571="","",IF(COUNT($I571,$J571,$K571)&lt;3,"",IFERROR(MAX($I571,$J571,$K571)-MIN($I571,$J571,$K571),"")))</f>
        <v/>
      </c>
      <c r="T571" s="44">
        <f>IF($A571="","",IFERROR(INDEX('Tire Inventory'!$I$5:$I$1004,MATCH($E571,'Tire Inventory'!$A$5:$A$1004,0)),""))</f>
        <v/>
      </c>
      <c r="U571" s="44">
        <f>IF($A571="","",IF(OR($L571="",$T571=""),"",IFERROR($L571-$T571,"")))</f>
        <v/>
      </c>
      <c r="V571" s="27">
        <f>IF($A571="","",IF($R571="","No Data",IF($R571&lt;='Settings'!$B$6,"Critical",IF($R571&lt;='Settings'!$B$5,"Low","OK"))))</f>
        <v/>
      </c>
      <c r="W571" s="27">
        <f>IF($A571="","",IF($S571="","No Data",IF($S571&gt;='Settings'!$B$7,"Uneven","OK")))</f>
        <v/>
      </c>
      <c r="X571" s="27">
        <f>IF($A571="","",IF(OR($L571="",$T571=""),"No Data",IF($L571&lt;$T571-'Settings'!$B$8,"Low",IF($L571&gt;$T571+'Settings'!$B$8,"High","OK"))))</f>
        <v/>
      </c>
      <c r="Y571" s="27">
        <f>IF(COUNTA($A571:$O571)=0,"",IF(OR($A571="",$B571="",$C571="",$D571="",$E571="",$F571="",$I571="",$J571="",$K571=""),"Missing Required Input",IF(COUNTIF($A$5:$A$1004,$A571)&gt;1,"Duplicate Inspection ID",IF(COUNTIF('Tire Inventory'!$A$5:$A$1004,$E571)=0,"Unknown Tire ID",IF(OR($I571&lt;0,$I571&gt;32,$J571&lt;0,$J571&gt;32,$K571&lt;0,$K571&gt;32),"Check Tread Reading",IF(OR($D571&lt;0,$D571&gt;2000000),"Check Odometer",IF(AND($L571&lt;&gt;"",OR($L571&lt;0,$L571&gt;150)),"Check PSI","OK"))))))</f>
        <v/>
      </c>
    </row>
    <row r="572">
      <c r="A572" s="23" t="n"/>
      <c r="B572" s="42" t="n"/>
      <c r="C572" s="23" t="n"/>
      <c r="D572" s="25" t="n"/>
      <c r="E572" s="23" t="n"/>
      <c r="F572" s="23" t="n"/>
      <c r="G572" s="23" t="n"/>
      <c r="H572" s="23" t="n"/>
      <c r="I572" s="43" t="n"/>
      <c r="J572" s="43" t="n"/>
      <c r="K572" s="43" t="n"/>
      <c r="L572" s="43" t="n"/>
      <c r="M572" s="23" t="n"/>
      <c r="N572" s="23" t="n"/>
      <c r="O572" s="23" t="n"/>
      <c r="P572" s="27">
        <f>IF($A572="","",IFERROR(INDEX('Settings'!$F$5:$F$21,MATCH($F572,'Settings'!$E$5:$E$21,0)),"Other"))</f>
        <v/>
      </c>
      <c r="Q572" s="44">
        <f>IF($A572="","",IF(COUNT($I572,$J572,$K572)&lt;3,"",IFERROR(AVERAGE($I572,$J572,$K572),"")))</f>
        <v/>
      </c>
      <c r="R572" s="44">
        <f>IF($A572="","",IF(COUNT($I572,$J572,$K572)&lt;3,"",IFERROR(MIN($I572,$J572,$K572),"")))</f>
        <v/>
      </c>
      <c r="S572" s="44">
        <f>IF($A572="","",IF(COUNT($I572,$J572,$K572)&lt;3,"",IFERROR(MAX($I572,$J572,$K572)-MIN($I572,$J572,$K572),"")))</f>
        <v/>
      </c>
      <c r="T572" s="44">
        <f>IF($A572="","",IFERROR(INDEX('Tire Inventory'!$I$5:$I$1004,MATCH($E572,'Tire Inventory'!$A$5:$A$1004,0)),""))</f>
        <v/>
      </c>
      <c r="U572" s="44">
        <f>IF($A572="","",IF(OR($L572="",$T572=""),"",IFERROR($L572-$T572,"")))</f>
        <v/>
      </c>
      <c r="V572" s="27">
        <f>IF($A572="","",IF($R572="","No Data",IF($R572&lt;='Settings'!$B$6,"Critical",IF($R572&lt;='Settings'!$B$5,"Low","OK"))))</f>
        <v/>
      </c>
      <c r="W572" s="27">
        <f>IF($A572="","",IF($S572="","No Data",IF($S572&gt;='Settings'!$B$7,"Uneven","OK")))</f>
        <v/>
      </c>
      <c r="X572" s="27">
        <f>IF($A572="","",IF(OR($L572="",$T572=""),"No Data",IF($L572&lt;$T572-'Settings'!$B$8,"Low",IF($L572&gt;$T572+'Settings'!$B$8,"High","OK"))))</f>
        <v/>
      </c>
      <c r="Y572" s="27">
        <f>IF(COUNTA($A572:$O572)=0,"",IF(OR($A572="",$B572="",$C572="",$D572="",$E572="",$F572="",$I572="",$J572="",$K572=""),"Missing Required Input",IF(COUNTIF($A$5:$A$1004,$A572)&gt;1,"Duplicate Inspection ID",IF(COUNTIF('Tire Inventory'!$A$5:$A$1004,$E572)=0,"Unknown Tire ID",IF(OR($I572&lt;0,$I572&gt;32,$J572&lt;0,$J572&gt;32,$K572&lt;0,$K572&gt;32),"Check Tread Reading",IF(OR($D572&lt;0,$D572&gt;2000000),"Check Odometer",IF(AND($L572&lt;&gt;"",OR($L572&lt;0,$L572&gt;150)),"Check PSI","OK"))))))</f>
        <v/>
      </c>
    </row>
    <row r="573">
      <c r="A573" s="23" t="n"/>
      <c r="B573" s="42" t="n"/>
      <c r="C573" s="23" t="n"/>
      <c r="D573" s="25" t="n"/>
      <c r="E573" s="23" t="n"/>
      <c r="F573" s="23" t="n"/>
      <c r="G573" s="23" t="n"/>
      <c r="H573" s="23" t="n"/>
      <c r="I573" s="43" t="n"/>
      <c r="J573" s="43" t="n"/>
      <c r="K573" s="43" t="n"/>
      <c r="L573" s="43" t="n"/>
      <c r="M573" s="23" t="n"/>
      <c r="N573" s="23" t="n"/>
      <c r="O573" s="23" t="n"/>
      <c r="P573" s="27">
        <f>IF($A573="","",IFERROR(INDEX('Settings'!$F$5:$F$21,MATCH($F573,'Settings'!$E$5:$E$21,0)),"Other"))</f>
        <v/>
      </c>
      <c r="Q573" s="44">
        <f>IF($A573="","",IF(COUNT($I573,$J573,$K573)&lt;3,"",IFERROR(AVERAGE($I573,$J573,$K573),"")))</f>
        <v/>
      </c>
      <c r="R573" s="44">
        <f>IF($A573="","",IF(COUNT($I573,$J573,$K573)&lt;3,"",IFERROR(MIN($I573,$J573,$K573),"")))</f>
        <v/>
      </c>
      <c r="S573" s="44">
        <f>IF($A573="","",IF(COUNT($I573,$J573,$K573)&lt;3,"",IFERROR(MAX($I573,$J573,$K573)-MIN($I573,$J573,$K573),"")))</f>
        <v/>
      </c>
      <c r="T573" s="44">
        <f>IF($A573="","",IFERROR(INDEX('Tire Inventory'!$I$5:$I$1004,MATCH($E573,'Tire Inventory'!$A$5:$A$1004,0)),""))</f>
        <v/>
      </c>
      <c r="U573" s="44">
        <f>IF($A573="","",IF(OR($L573="",$T573=""),"",IFERROR($L573-$T573,"")))</f>
        <v/>
      </c>
      <c r="V573" s="27">
        <f>IF($A573="","",IF($R573="","No Data",IF($R573&lt;='Settings'!$B$6,"Critical",IF($R573&lt;='Settings'!$B$5,"Low","OK"))))</f>
        <v/>
      </c>
      <c r="W573" s="27">
        <f>IF($A573="","",IF($S573="","No Data",IF($S573&gt;='Settings'!$B$7,"Uneven","OK")))</f>
        <v/>
      </c>
      <c r="X573" s="27">
        <f>IF($A573="","",IF(OR($L573="",$T573=""),"No Data",IF($L573&lt;$T573-'Settings'!$B$8,"Low",IF($L573&gt;$T573+'Settings'!$B$8,"High","OK"))))</f>
        <v/>
      </c>
      <c r="Y573" s="27">
        <f>IF(COUNTA($A573:$O573)=0,"",IF(OR($A573="",$B573="",$C573="",$D573="",$E573="",$F573="",$I573="",$J573="",$K573=""),"Missing Required Input",IF(COUNTIF($A$5:$A$1004,$A573)&gt;1,"Duplicate Inspection ID",IF(COUNTIF('Tire Inventory'!$A$5:$A$1004,$E573)=0,"Unknown Tire ID",IF(OR($I573&lt;0,$I573&gt;32,$J573&lt;0,$J573&gt;32,$K573&lt;0,$K573&gt;32),"Check Tread Reading",IF(OR($D573&lt;0,$D573&gt;2000000),"Check Odometer",IF(AND($L573&lt;&gt;"",OR($L573&lt;0,$L573&gt;150)),"Check PSI","OK"))))))</f>
        <v/>
      </c>
    </row>
    <row r="574">
      <c r="A574" s="23" t="n"/>
      <c r="B574" s="42" t="n"/>
      <c r="C574" s="23" t="n"/>
      <c r="D574" s="25" t="n"/>
      <c r="E574" s="23" t="n"/>
      <c r="F574" s="23" t="n"/>
      <c r="G574" s="23" t="n"/>
      <c r="H574" s="23" t="n"/>
      <c r="I574" s="43" t="n"/>
      <c r="J574" s="43" t="n"/>
      <c r="K574" s="43" t="n"/>
      <c r="L574" s="43" t="n"/>
      <c r="M574" s="23" t="n"/>
      <c r="N574" s="23" t="n"/>
      <c r="O574" s="23" t="n"/>
      <c r="P574" s="27">
        <f>IF($A574="","",IFERROR(INDEX('Settings'!$F$5:$F$21,MATCH($F574,'Settings'!$E$5:$E$21,0)),"Other"))</f>
        <v/>
      </c>
      <c r="Q574" s="44">
        <f>IF($A574="","",IF(COUNT($I574,$J574,$K574)&lt;3,"",IFERROR(AVERAGE($I574,$J574,$K574),"")))</f>
        <v/>
      </c>
      <c r="R574" s="44">
        <f>IF($A574="","",IF(COUNT($I574,$J574,$K574)&lt;3,"",IFERROR(MIN($I574,$J574,$K574),"")))</f>
        <v/>
      </c>
      <c r="S574" s="44">
        <f>IF($A574="","",IF(COUNT($I574,$J574,$K574)&lt;3,"",IFERROR(MAX($I574,$J574,$K574)-MIN($I574,$J574,$K574),"")))</f>
        <v/>
      </c>
      <c r="T574" s="44">
        <f>IF($A574="","",IFERROR(INDEX('Tire Inventory'!$I$5:$I$1004,MATCH($E574,'Tire Inventory'!$A$5:$A$1004,0)),""))</f>
        <v/>
      </c>
      <c r="U574" s="44">
        <f>IF($A574="","",IF(OR($L574="",$T574=""),"",IFERROR($L574-$T574,"")))</f>
        <v/>
      </c>
      <c r="V574" s="27">
        <f>IF($A574="","",IF($R574="","No Data",IF($R574&lt;='Settings'!$B$6,"Critical",IF($R574&lt;='Settings'!$B$5,"Low","OK"))))</f>
        <v/>
      </c>
      <c r="W574" s="27">
        <f>IF($A574="","",IF($S574="","No Data",IF($S574&gt;='Settings'!$B$7,"Uneven","OK")))</f>
        <v/>
      </c>
      <c r="X574" s="27">
        <f>IF($A574="","",IF(OR($L574="",$T574=""),"No Data",IF($L574&lt;$T574-'Settings'!$B$8,"Low",IF($L574&gt;$T574+'Settings'!$B$8,"High","OK"))))</f>
        <v/>
      </c>
      <c r="Y574" s="27">
        <f>IF(COUNTA($A574:$O574)=0,"",IF(OR($A574="",$B574="",$C574="",$D574="",$E574="",$F574="",$I574="",$J574="",$K574=""),"Missing Required Input",IF(COUNTIF($A$5:$A$1004,$A574)&gt;1,"Duplicate Inspection ID",IF(COUNTIF('Tire Inventory'!$A$5:$A$1004,$E574)=0,"Unknown Tire ID",IF(OR($I574&lt;0,$I574&gt;32,$J574&lt;0,$J574&gt;32,$K574&lt;0,$K574&gt;32),"Check Tread Reading",IF(OR($D574&lt;0,$D574&gt;2000000),"Check Odometer",IF(AND($L574&lt;&gt;"",OR($L574&lt;0,$L574&gt;150)),"Check PSI","OK"))))))</f>
        <v/>
      </c>
    </row>
    <row r="575">
      <c r="A575" s="23" t="n"/>
      <c r="B575" s="42" t="n"/>
      <c r="C575" s="23" t="n"/>
      <c r="D575" s="25" t="n"/>
      <c r="E575" s="23" t="n"/>
      <c r="F575" s="23" t="n"/>
      <c r="G575" s="23" t="n"/>
      <c r="H575" s="23" t="n"/>
      <c r="I575" s="43" t="n"/>
      <c r="J575" s="43" t="n"/>
      <c r="K575" s="43" t="n"/>
      <c r="L575" s="43" t="n"/>
      <c r="M575" s="23" t="n"/>
      <c r="N575" s="23" t="n"/>
      <c r="O575" s="23" t="n"/>
      <c r="P575" s="27">
        <f>IF($A575="","",IFERROR(INDEX('Settings'!$F$5:$F$21,MATCH($F575,'Settings'!$E$5:$E$21,0)),"Other"))</f>
        <v/>
      </c>
      <c r="Q575" s="44">
        <f>IF($A575="","",IF(COUNT($I575,$J575,$K575)&lt;3,"",IFERROR(AVERAGE($I575,$J575,$K575),"")))</f>
        <v/>
      </c>
      <c r="R575" s="44">
        <f>IF($A575="","",IF(COUNT($I575,$J575,$K575)&lt;3,"",IFERROR(MIN($I575,$J575,$K575),"")))</f>
        <v/>
      </c>
      <c r="S575" s="44">
        <f>IF($A575="","",IF(COUNT($I575,$J575,$K575)&lt;3,"",IFERROR(MAX($I575,$J575,$K575)-MIN($I575,$J575,$K575),"")))</f>
        <v/>
      </c>
      <c r="T575" s="44">
        <f>IF($A575="","",IFERROR(INDEX('Tire Inventory'!$I$5:$I$1004,MATCH($E575,'Tire Inventory'!$A$5:$A$1004,0)),""))</f>
        <v/>
      </c>
      <c r="U575" s="44">
        <f>IF($A575="","",IF(OR($L575="",$T575=""),"",IFERROR($L575-$T575,"")))</f>
        <v/>
      </c>
      <c r="V575" s="27">
        <f>IF($A575="","",IF($R575="","No Data",IF($R575&lt;='Settings'!$B$6,"Critical",IF($R575&lt;='Settings'!$B$5,"Low","OK"))))</f>
        <v/>
      </c>
      <c r="W575" s="27">
        <f>IF($A575="","",IF($S575="","No Data",IF($S575&gt;='Settings'!$B$7,"Uneven","OK")))</f>
        <v/>
      </c>
      <c r="X575" s="27">
        <f>IF($A575="","",IF(OR($L575="",$T575=""),"No Data",IF($L575&lt;$T575-'Settings'!$B$8,"Low",IF($L575&gt;$T575+'Settings'!$B$8,"High","OK"))))</f>
        <v/>
      </c>
      <c r="Y575" s="27">
        <f>IF(COUNTA($A575:$O575)=0,"",IF(OR($A575="",$B575="",$C575="",$D575="",$E575="",$F575="",$I575="",$J575="",$K575=""),"Missing Required Input",IF(COUNTIF($A$5:$A$1004,$A575)&gt;1,"Duplicate Inspection ID",IF(COUNTIF('Tire Inventory'!$A$5:$A$1004,$E575)=0,"Unknown Tire ID",IF(OR($I575&lt;0,$I575&gt;32,$J575&lt;0,$J575&gt;32,$K575&lt;0,$K575&gt;32),"Check Tread Reading",IF(OR($D575&lt;0,$D575&gt;2000000),"Check Odometer",IF(AND($L575&lt;&gt;"",OR($L575&lt;0,$L575&gt;150)),"Check PSI","OK"))))))</f>
        <v/>
      </c>
    </row>
    <row r="576">
      <c r="A576" s="23" t="n"/>
      <c r="B576" s="42" t="n"/>
      <c r="C576" s="23" t="n"/>
      <c r="D576" s="25" t="n"/>
      <c r="E576" s="23" t="n"/>
      <c r="F576" s="23" t="n"/>
      <c r="G576" s="23" t="n"/>
      <c r="H576" s="23" t="n"/>
      <c r="I576" s="43" t="n"/>
      <c r="J576" s="43" t="n"/>
      <c r="K576" s="43" t="n"/>
      <c r="L576" s="43" t="n"/>
      <c r="M576" s="23" t="n"/>
      <c r="N576" s="23" t="n"/>
      <c r="O576" s="23" t="n"/>
      <c r="P576" s="27">
        <f>IF($A576="","",IFERROR(INDEX('Settings'!$F$5:$F$21,MATCH($F576,'Settings'!$E$5:$E$21,0)),"Other"))</f>
        <v/>
      </c>
      <c r="Q576" s="44">
        <f>IF($A576="","",IF(COUNT($I576,$J576,$K576)&lt;3,"",IFERROR(AVERAGE($I576,$J576,$K576),"")))</f>
        <v/>
      </c>
      <c r="R576" s="44">
        <f>IF($A576="","",IF(COUNT($I576,$J576,$K576)&lt;3,"",IFERROR(MIN($I576,$J576,$K576),"")))</f>
        <v/>
      </c>
      <c r="S576" s="44">
        <f>IF($A576="","",IF(COUNT($I576,$J576,$K576)&lt;3,"",IFERROR(MAX($I576,$J576,$K576)-MIN($I576,$J576,$K576),"")))</f>
        <v/>
      </c>
      <c r="T576" s="44">
        <f>IF($A576="","",IFERROR(INDEX('Tire Inventory'!$I$5:$I$1004,MATCH($E576,'Tire Inventory'!$A$5:$A$1004,0)),""))</f>
        <v/>
      </c>
      <c r="U576" s="44">
        <f>IF($A576="","",IF(OR($L576="",$T576=""),"",IFERROR($L576-$T576,"")))</f>
        <v/>
      </c>
      <c r="V576" s="27">
        <f>IF($A576="","",IF($R576="","No Data",IF($R576&lt;='Settings'!$B$6,"Critical",IF($R576&lt;='Settings'!$B$5,"Low","OK"))))</f>
        <v/>
      </c>
      <c r="W576" s="27">
        <f>IF($A576="","",IF($S576="","No Data",IF($S576&gt;='Settings'!$B$7,"Uneven","OK")))</f>
        <v/>
      </c>
      <c r="X576" s="27">
        <f>IF($A576="","",IF(OR($L576="",$T576=""),"No Data",IF($L576&lt;$T576-'Settings'!$B$8,"Low",IF($L576&gt;$T576+'Settings'!$B$8,"High","OK"))))</f>
        <v/>
      </c>
      <c r="Y576" s="27">
        <f>IF(COUNTA($A576:$O576)=0,"",IF(OR($A576="",$B576="",$C576="",$D576="",$E576="",$F576="",$I576="",$J576="",$K576=""),"Missing Required Input",IF(COUNTIF($A$5:$A$1004,$A576)&gt;1,"Duplicate Inspection ID",IF(COUNTIF('Tire Inventory'!$A$5:$A$1004,$E576)=0,"Unknown Tire ID",IF(OR($I576&lt;0,$I576&gt;32,$J576&lt;0,$J576&gt;32,$K576&lt;0,$K576&gt;32),"Check Tread Reading",IF(OR($D576&lt;0,$D576&gt;2000000),"Check Odometer",IF(AND($L576&lt;&gt;"",OR($L576&lt;0,$L576&gt;150)),"Check PSI","OK"))))))</f>
        <v/>
      </c>
    </row>
    <row r="577">
      <c r="A577" s="23" t="n"/>
      <c r="B577" s="42" t="n"/>
      <c r="C577" s="23" t="n"/>
      <c r="D577" s="25" t="n"/>
      <c r="E577" s="23" t="n"/>
      <c r="F577" s="23" t="n"/>
      <c r="G577" s="23" t="n"/>
      <c r="H577" s="23" t="n"/>
      <c r="I577" s="43" t="n"/>
      <c r="J577" s="43" t="n"/>
      <c r="K577" s="43" t="n"/>
      <c r="L577" s="43" t="n"/>
      <c r="M577" s="23" t="n"/>
      <c r="N577" s="23" t="n"/>
      <c r="O577" s="23" t="n"/>
      <c r="P577" s="27">
        <f>IF($A577="","",IFERROR(INDEX('Settings'!$F$5:$F$21,MATCH($F577,'Settings'!$E$5:$E$21,0)),"Other"))</f>
        <v/>
      </c>
      <c r="Q577" s="44">
        <f>IF($A577="","",IF(COUNT($I577,$J577,$K577)&lt;3,"",IFERROR(AVERAGE($I577,$J577,$K577),"")))</f>
        <v/>
      </c>
      <c r="R577" s="44">
        <f>IF($A577="","",IF(COUNT($I577,$J577,$K577)&lt;3,"",IFERROR(MIN($I577,$J577,$K577),"")))</f>
        <v/>
      </c>
      <c r="S577" s="44">
        <f>IF($A577="","",IF(COUNT($I577,$J577,$K577)&lt;3,"",IFERROR(MAX($I577,$J577,$K577)-MIN($I577,$J577,$K577),"")))</f>
        <v/>
      </c>
      <c r="T577" s="44">
        <f>IF($A577="","",IFERROR(INDEX('Tire Inventory'!$I$5:$I$1004,MATCH($E577,'Tire Inventory'!$A$5:$A$1004,0)),""))</f>
        <v/>
      </c>
      <c r="U577" s="44">
        <f>IF($A577="","",IF(OR($L577="",$T577=""),"",IFERROR($L577-$T577,"")))</f>
        <v/>
      </c>
      <c r="V577" s="27">
        <f>IF($A577="","",IF($R577="","No Data",IF($R577&lt;='Settings'!$B$6,"Critical",IF($R577&lt;='Settings'!$B$5,"Low","OK"))))</f>
        <v/>
      </c>
      <c r="W577" s="27">
        <f>IF($A577="","",IF($S577="","No Data",IF($S577&gt;='Settings'!$B$7,"Uneven","OK")))</f>
        <v/>
      </c>
      <c r="X577" s="27">
        <f>IF($A577="","",IF(OR($L577="",$T577=""),"No Data",IF($L577&lt;$T577-'Settings'!$B$8,"Low",IF($L577&gt;$T577+'Settings'!$B$8,"High","OK"))))</f>
        <v/>
      </c>
      <c r="Y577" s="27">
        <f>IF(COUNTA($A577:$O577)=0,"",IF(OR($A577="",$B577="",$C577="",$D577="",$E577="",$F577="",$I577="",$J577="",$K577=""),"Missing Required Input",IF(COUNTIF($A$5:$A$1004,$A577)&gt;1,"Duplicate Inspection ID",IF(COUNTIF('Tire Inventory'!$A$5:$A$1004,$E577)=0,"Unknown Tire ID",IF(OR($I577&lt;0,$I577&gt;32,$J577&lt;0,$J577&gt;32,$K577&lt;0,$K577&gt;32),"Check Tread Reading",IF(OR($D577&lt;0,$D577&gt;2000000),"Check Odometer",IF(AND($L577&lt;&gt;"",OR($L577&lt;0,$L577&gt;150)),"Check PSI","OK"))))))</f>
        <v/>
      </c>
    </row>
    <row r="578">
      <c r="A578" s="23" t="n"/>
      <c r="B578" s="42" t="n"/>
      <c r="C578" s="23" t="n"/>
      <c r="D578" s="25" t="n"/>
      <c r="E578" s="23" t="n"/>
      <c r="F578" s="23" t="n"/>
      <c r="G578" s="23" t="n"/>
      <c r="H578" s="23" t="n"/>
      <c r="I578" s="43" t="n"/>
      <c r="J578" s="43" t="n"/>
      <c r="K578" s="43" t="n"/>
      <c r="L578" s="43" t="n"/>
      <c r="M578" s="23" t="n"/>
      <c r="N578" s="23" t="n"/>
      <c r="O578" s="23" t="n"/>
      <c r="P578" s="27">
        <f>IF($A578="","",IFERROR(INDEX('Settings'!$F$5:$F$21,MATCH($F578,'Settings'!$E$5:$E$21,0)),"Other"))</f>
        <v/>
      </c>
      <c r="Q578" s="44">
        <f>IF($A578="","",IF(COUNT($I578,$J578,$K578)&lt;3,"",IFERROR(AVERAGE($I578,$J578,$K578),"")))</f>
        <v/>
      </c>
      <c r="R578" s="44">
        <f>IF($A578="","",IF(COUNT($I578,$J578,$K578)&lt;3,"",IFERROR(MIN($I578,$J578,$K578),"")))</f>
        <v/>
      </c>
      <c r="S578" s="44">
        <f>IF($A578="","",IF(COUNT($I578,$J578,$K578)&lt;3,"",IFERROR(MAX($I578,$J578,$K578)-MIN($I578,$J578,$K578),"")))</f>
        <v/>
      </c>
      <c r="T578" s="44">
        <f>IF($A578="","",IFERROR(INDEX('Tire Inventory'!$I$5:$I$1004,MATCH($E578,'Tire Inventory'!$A$5:$A$1004,0)),""))</f>
        <v/>
      </c>
      <c r="U578" s="44">
        <f>IF($A578="","",IF(OR($L578="",$T578=""),"",IFERROR($L578-$T578,"")))</f>
        <v/>
      </c>
      <c r="V578" s="27">
        <f>IF($A578="","",IF($R578="","No Data",IF($R578&lt;='Settings'!$B$6,"Critical",IF($R578&lt;='Settings'!$B$5,"Low","OK"))))</f>
        <v/>
      </c>
      <c r="W578" s="27">
        <f>IF($A578="","",IF($S578="","No Data",IF($S578&gt;='Settings'!$B$7,"Uneven","OK")))</f>
        <v/>
      </c>
      <c r="X578" s="27">
        <f>IF($A578="","",IF(OR($L578="",$T578=""),"No Data",IF($L578&lt;$T578-'Settings'!$B$8,"Low",IF($L578&gt;$T578+'Settings'!$B$8,"High","OK"))))</f>
        <v/>
      </c>
      <c r="Y578" s="27">
        <f>IF(COUNTA($A578:$O578)=0,"",IF(OR($A578="",$B578="",$C578="",$D578="",$E578="",$F578="",$I578="",$J578="",$K578=""),"Missing Required Input",IF(COUNTIF($A$5:$A$1004,$A578)&gt;1,"Duplicate Inspection ID",IF(COUNTIF('Tire Inventory'!$A$5:$A$1004,$E578)=0,"Unknown Tire ID",IF(OR($I578&lt;0,$I578&gt;32,$J578&lt;0,$J578&gt;32,$K578&lt;0,$K578&gt;32),"Check Tread Reading",IF(OR($D578&lt;0,$D578&gt;2000000),"Check Odometer",IF(AND($L578&lt;&gt;"",OR($L578&lt;0,$L578&gt;150)),"Check PSI","OK"))))))</f>
        <v/>
      </c>
    </row>
    <row r="579">
      <c r="A579" s="23" t="n"/>
      <c r="B579" s="42" t="n"/>
      <c r="C579" s="23" t="n"/>
      <c r="D579" s="25" t="n"/>
      <c r="E579" s="23" t="n"/>
      <c r="F579" s="23" t="n"/>
      <c r="G579" s="23" t="n"/>
      <c r="H579" s="23" t="n"/>
      <c r="I579" s="43" t="n"/>
      <c r="J579" s="43" t="n"/>
      <c r="K579" s="43" t="n"/>
      <c r="L579" s="43" t="n"/>
      <c r="M579" s="23" t="n"/>
      <c r="N579" s="23" t="n"/>
      <c r="O579" s="23" t="n"/>
      <c r="P579" s="27">
        <f>IF($A579="","",IFERROR(INDEX('Settings'!$F$5:$F$21,MATCH($F579,'Settings'!$E$5:$E$21,0)),"Other"))</f>
        <v/>
      </c>
      <c r="Q579" s="44">
        <f>IF($A579="","",IF(COUNT($I579,$J579,$K579)&lt;3,"",IFERROR(AVERAGE($I579,$J579,$K579),"")))</f>
        <v/>
      </c>
      <c r="R579" s="44">
        <f>IF($A579="","",IF(COUNT($I579,$J579,$K579)&lt;3,"",IFERROR(MIN($I579,$J579,$K579),"")))</f>
        <v/>
      </c>
      <c r="S579" s="44">
        <f>IF($A579="","",IF(COUNT($I579,$J579,$K579)&lt;3,"",IFERROR(MAX($I579,$J579,$K579)-MIN($I579,$J579,$K579),"")))</f>
        <v/>
      </c>
      <c r="T579" s="44">
        <f>IF($A579="","",IFERROR(INDEX('Tire Inventory'!$I$5:$I$1004,MATCH($E579,'Tire Inventory'!$A$5:$A$1004,0)),""))</f>
        <v/>
      </c>
      <c r="U579" s="44">
        <f>IF($A579="","",IF(OR($L579="",$T579=""),"",IFERROR($L579-$T579,"")))</f>
        <v/>
      </c>
      <c r="V579" s="27">
        <f>IF($A579="","",IF($R579="","No Data",IF($R579&lt;='Settings'!$B$6,"Critical",IF($R579&lt;='Settings'!$B$5,"Low","OK"))))</f>
        <v/>
      </c>
      <c r="W579" s="27">
        <f>IF($A579="","",IF($S579="","No Data",IF($S579&gt;='Settings'!$B$7,"Uneven","OK")))</f>
        <v/>
      </c>
      <c r="X579" s="27">
        <f>IF($A579="","",IF(OR($L579="",$T579=""),"No Data",IF($L579&lt;$T579-'Settings'!$B$8,"Low",IF($L579&gt;$T579+'Settings'!$B$8,"High","OK"))))</f>
        <v/>
      </c>
      <c r="Y579" s="27">
        <f>IF(COUNTA($A579:$O579)=0,"",IF(OR($A579="",$B579="",$C579="",$D579="",$E579="",$F579="",$I579="",$J579="",$K579=""),"Missing Required Input",IF(COUNTIF($A$5:$A$1004,$A579)&gt;1,"Duplicate Inspection ID",IF(COUNTIF('Tire Inventory'!$A$5:$A$1004,$E579)=0,"Unknown Tire ID",IF(OR($I579&lt;0,$I579&gt;32,$J579&lt;0,$J579&gt;32,$K579&lt;0,$K579&gt;32),"Check Tread Reading",IF(OR($D579&lt;0,$D579&gt;2000000),"Check Odometer",IF(AND($L579&lt;&gt;"",OR($L579&lt;0,$L579&gt;150)),"Check PSI","OK"))))))</f>
        <v/>
      </c>
    </row>
    <row r="580">
      <c r="A580" s="23" t="n"/>
      <c r="B580" s="42" t="n"/>
      <c r="C580" s="23" t="n"/>
      <c r="D580" s="25" t="n"/>
      <c r="E580" s="23" t="n"/>
      <c r="F580" s="23" t="n"/>
      <c r="G580" s="23" t="n"/>
      <c r="H580" s="23" t="n"/>
      <c r="I580" s="43" t="n"/>
      <c r="J580" s="43" t="n"/>
      <c r="K580" s="43" t="n"/>
      <c r="L580" s="43" t="n"/>
      <c r="M580" s="23" t="n"/>
      <c r="N580" s="23" t="n"/>
      <c r="O580" s="23" t="n"/>
      <c r="P580" s="27">
        <f>IF($A580="","",IFERROR(INDEX('Settings'!$F$5:$F$21,MATCH($F580,'Settings'!$E$5:$E$21,0)),"Other"))</f>
        <v/>
      </c>
      <c r="Q580" s="44">
        <f>IF($A580="","",IF(COUNT($I580,$J580,$K580)&lt;3,"",IFERROR(AVERAGE($I580,$J580,$K580),"")))</f>
        <v/>
      </c>
      <c r="R580" s="44">
        <f>IF($A580="","",IF(COUNT($I580,$J580,$K580)&lt;3,"",IFERROR(MIN($I580,$J580,$K580),"")))</f>
        <v/>
      </c>
      <c r="S580" s="44">
        <f>IF($A580="","",IF(COUNT($I580,$J580,$K580)&lt;3,"",IFERROR(MAX($I580,$J580,$K580)-MIN($I580,$J580,$K580),"")))</f>
        <v/>
      </c>
      <c r="T580" s="44">
        <f>IF($A580="","",IFERROR(INDEX('Tire Inventory'!$I$5:$I$1004,MATCH($E580,'Tire Inventory'!$A$5:$A$1004,0)),""))</f>
        <v/>
      </c>
      <c r="U580" s="44">
        <f>IF($A580="","",IF(OR($L580="",$T580=""),"",IFERROR($L580-$T580,"")))</f>
        <v/>
      </c>
      <c r="V580" s="27">
        <f>IF($A580="","",IF($R580="","No Data",IF($R580&lt;='Settings'!$B$6,"Critical",IF($R580&lt;='Settings'!$B$5,"Low","OK"))))</f>
        <v/>
      </c>
      <c r="W580" s="27">
        <f>IF($A580="","",IF($S580="","No Data",IF($S580&gt;='Settings'!$B$7,"Uneven","OK")))</f>
        <v/>
      </c>
      <c r="X580" s="27">
        <f>IF($A580="","",IF(OR($L580="",$T580=""),"No Data",IF($L580&lt;$T580-'Settings'!$B$8,"Low",IF($L580&gt;$T580+'Settings'!$B$8,"High","OK"))))</f>
        <v/>
      </c>
      <c r="Y580" s="27">
        <f>IF(COUNTA($A580:$O580)=0,"",IF(OR($A580="",$B580="",$C580="",$D580="",$E580="",$F580="",$I580="",$J580="",$K580=""),"Missing Required Input",IF(COUNTIF($A$5:$A$1004,$A580)&gt;1,"Duplicate Inspection ID",IF(COUNTIF('Tire Inventory'!$A$5:$A$1004,$E580)=0,"Unknown Tire ID",IF(OR($I580&lt;0,$I580&gt;32,$J580&lt;0,$J580&gt;32,$K580&lt;0,$K580&gt;32),"Check Tread Reading",IF(OR($D580&lt;0,$D580&gt;2000000),"Check Odometer",IF(AND($L580&lt;&gt;"",OR($L580&lt;0,$L580&gt;150)),"Check PSI","OK"))))))</f>
        <v/>
      </c>
    </row>
    <row r="581">
      <c r="A581" s="23" t="n"/>
      <c r="B581" s="42" t="n"/>
      <c r="C581" s="23" t="n"/>
      <c r="D581" s="25" t="n"/>
      <c r="E581" s="23" t="n"/>
      <c r="F581" s="23" t="n"/>
      <c r="G581" s="23" t="n"/>
      <c r="H581" s="23" t="n"/>
      <c r="I581" s="43" t="n"/>
      <c r="J581" s="43" t="n"/>
      <c r="K581" s="43" t="n"/>
      <c r="L581" s="43" t="n"/>
      <c r="M581" s="23" t="n"/>
      <c r="N581" s="23" t="n"/>
      <c r="O581" s="23" t="n"/>
      <c r="P581" s="27">
        <f>IF($A581="","",IFERROR(INDEX('Settings'!$F$5:$F$21,MATCH($F581,'Settings'!$E$5:$E$21,0)),"Other"))</f>
        <v/>
      </c>
      <c r="Q581" s="44">
        <f>IF($A581="","",IF(COUNT($I581,$J581,$K581)&lt;3,"",IFERROR(AVERAGE($I581,$J581,$K581),"")))</f>
        <v/>
      </c>
      <c r="R581" s="44">
        <f>IF($A581="","",IF(COUNT($I581,$J581,$K581)&lt;3,"",IFERROR(MIN($I581,$J581,$K581),"")))</f>
        <v/>
      </c>
      <c r="S581" s="44">
        <f>IF($A581="","",IF(COUNT($I581,$J581,$K581)&lt;3,"",IFERROR(MAX($I581,$J581,$K581)-MIN($I581,$J581,$K581),"")))</f>
        <v/>
      </c>
      <c r="T581" s="44">
        <f>IF($A581="","",IFERROR(INDEX('Tire Inventory'!$I$5:$I$1004,MATCH($E581,'Tire Inventory'!$A$5:$A$1004,0)),""))</f>
        <v/>
      </c>
      <c r="U581" s="44">
        <f>IF($A581="","",IF(OR($L581="",$T581=""),"",IFERROR($L581-$T581,"")))</f>
        <v/>
      </c>
      <c r="V581" s="27">
        <f>IF($A581="","",IF($R581="","No Data",IF($R581&lt;='Settings'!$B$6,"Critical",IF($R581&lt;='Settings'!$B$5,"Low","OK"))))</f>
        <v/>
      </c>
      <c r="W581" s="27">
        <f>IF($A581="","",IF($S581="","No Data",IF($S581&gt;='Settings'!$B$7,"Uneven","OK")))</f>
        <v/>
      </c>
      <c r="X581" s="27">
        <f>IF($A581="","",IF(OR($L581="",$T581=""),"No Data",IF($L581&lt;$T581-'Settings'!$B$8,"Low",IF($L581&gt;$T581+'Settings'!$B$8,"High","OK"))))</f>
        <v/>
      </c>
      <c r="Y581" s="27">
        <f>IF(COUNTA($A581:$O581)=0,"",IF(OR($A581="",$B581="",$C581="",$D581="",$E581="",$F581="",$I581="",$J581="",$K581=""),"Missing Required Input",IF(COUNTIF($A$5:$A$1004,$A581)&gt;1,"Duplicate Inspection ID",IF(COUNTIF('Tire Inventory'!$A$5:$A$1004,$E581)=0,"Unknown Tire ID",IF(OR($I581&lt;0,$I581&gt;32,$J581&lt;0,$J581&gt;32,$K581&lt;0,$K581&gt;32),"Check Tread Reading",IF(OR($D581&lt;0,$D581&gt;2000000),"Check Odometer",IF(AND($L581&lt;&gt;"",OR($L581&lt;0,$L581&gt;150)),"Check PSI","OK"))))))</f>
        <v/>
      </c>
    </row>
    <row r="582">
      <c r="A582" s="23" t="n"/>
      <c r="B582" s="42" t="n"/>
      <c r="C582" s="23" t="n"/>
      <c r="D582" s="25" t="n"/>
      <c r="E582" s="23" t="n"/>
      <c r="F582" s="23" t="n"/>
      <c r="G582" s="23" t="n"/>
      <c r="H582" s="23" t="n"/>
      <c r="I582" s="43" t="n"/>
      <c r="J582" s="43" t="n"/>
      <c r="K582" s="43" t="n"/>
      <c r="L582" s="43" t="n"/>
      <c r="M582" s="23" t="n"/>
      <c r="N582" s="23" t="n"/>
      <c r="O582" s="23" t="n"/>
      <c r="P582" s="27">
        <f>IF($A582="","",IFERROR(INDEX('Settings'!$F$5:$F$21,MATCH($F582,'Settings'!$E$5:$E$21,0)),"Other"))</f>
        <v/>
      </c>
      <c r="Q582" s="44">
        <f>IF($A582="","",IF(COUNT($I582,$J582,$K582)&lt;3,"",IFERROR(AVERAGE($I582,$J582,$K582),"")))</f>
        <v/>
      </c>
      <c r="R582" s="44">
        <f>IF($A582="","",IF(COUNT($I582,$J582,$K582)&lt;3,"",IFERROR(MIN($I582,$J582,$K582),"")))</f>
        <v/>
      </c>
      <c r="S582" s="44">
        <f>IF($A582="","",IF(COUNT($I582,$J582,$K582)&lt;3,"",IFERROR(MAX($I582,$J582,$K582)-MIN($I582,$J582,$K582),"")))</f>
        <v/>
      </c>
      <c r="T582" s="44">
        <f>IF($A582="","",IFERROR(INDEX('Tire Inventory'!$I$5:$I$1004,MATCH($E582,'Tire Inventory'!$A$5:$A$1004,0)),""))</f>
        <v/>
      </c>
      <c r="U582" s="44">
        <f>IF($A582="","",IF(OR($L582="",$T582=""),"",IFERROR($L582-$T582,"")))</f>
        <v/>
      </c>
      <c r="V582" s="27">
        <f>IF($A582="","",IF($R582="","No Data",IF($R582&lt;='Settings'!$B$6,"Critical",IF($R582&lt;='Settings'!$B$5,"Low","OK"))))</f>
        <v/>
      </c>
      <c r="W582" s="27">
        <f>IF($A582="","",IF($S582="","No Data",IF($S582&gt;='Settings'!$B$7,"Uneven","OK")))</f>
        <v/>
      </c>
      <c r="X582" s="27">
        <f>IF($A582="","",IF(OR($L582="",$T582=""),"No Data",IF($L582&lt;$T582-'Settings'!$B$8,"Low",IF($L582&gt;$T582+'Settings'!$B$8,"High","OK"))))</f>
        <v/>
      </c>
      <c r="Y582" s="27">
        <f>IF(COUNTA($A582:$O582)=0,"",IF(OR($A582="",$B582="",$C582="",$D582="",$E582="",$F582="",$I582="",$J582="",$K582=""),"Missing Required Input",IF(COUNTIF($A$5:$A$1004,$A582)&gt;1,"Duplicate Inspection ID",IF(COUNTIF('Tire Inventory'!$A$5:$A$1004,$E582)=0,"Unknown Tire ID",IF(OR($I582&lt;0,$I582&gt;32,$J582&lt;0,$J582&gt;32,$K582&lt;0,$K582&gt;32),"Check Tread Reading",IF(OR($D582&lt;0,$D582&gt;2000000),"Check Odometer",IF(AND($L582&lt;&gt;"",OR($L582&lt;0,$L582&gt;150)),"Check PSI","OK"))))))</f>
        <v/>
      </c>
    </row>
    <row r="583">
      <c r="A583" s="23" t="n"/>
      <c r="B583" s="42" t="n"/>
      <c r="C583" s="23" t="n"/>
      <c r="D583" s="25" t="n"/>
      <c r="E583" s="23" t="n"/>
      <c r="F583" s="23" t="n"/>
      <c r="G583" s="23" t="n"/>
      <c r="H583" s="23" t="n"/>
      <c r="I583" s="43" t="n"/>
      <c r="J583" s="43" t="n"/>
      <c r="K583" s="43" t="n"/>
      <c r="L583" s="43" t="n"/>
      <c r="M583" s="23" t="n"/>
      <c r="N583" s="23" t="n"/>
      <c r="O583" s="23" t="n"/>
      <c r="P583" s="27">
        <f>IF($A583="","",IFERROR(INDEX('Settings'!$F$5:$F$21,MATCH($F583,'Settings'!$E$5:$E$21,0)),"Other"))</f>
        <v/>
      </c>
      <c r="Q583" s="44">
        <f>IF($A583="","",IF(COUNT($I583,$J583,$K583)&lt;3,"",IFERROR(AVERAGE($I583,$J583,$K583),"")))</f>
        <v/>
      </c>
      <c r="R583" s="44">
        <f>IF($A583="","",IF(COUNT($I583,$J583,$K583)&lt;3,"",IFERROR(MIN($I583,$J583,$K583),"")))</f>
        <v/>
      </c>
      <c r="S583" s="44">
        <f>IF($A583="","",IF(COUNT($I583,$J583,$K583)&lt;3,"",IFERROR(MAX($I583,$J583,$K583)-MIN($I583,$J583,$K583),"")))</f>
        <v/>
      </c>
      <c r="T583" s="44">
        <f>IF($A583="","",IFERROR(INDEX('Tire Inventory'!$I$5:$I$1004,MATCH($E583,'Tire Inventory'!$A$5:$A$1004,0)),""))</f>
        <v/>
      </c>
      <c r="U583" s="44">
        <f>IF($A583="","",IF(OR($L583="",$T583=""),"",IFERROR($L583-$T583,"")))</f>
        <v/>
      </c>
      <c r="V583" s="27">
        <f>IF($A583="","",IF($R583="","No Data",IF($R583&lt;='Settings'!$B$6,"Critical",IF($R583&lt;='Settings'!$B$5,"Low","OK"))))</f>
        <v/>
      </c>
      <c r="W583" s="27">
        <f>IF($A583="","",IF($S583="","No Data",IF($S583&gt;='Settings'!$B$7,"Uneven","OK")))</f>
        <v/>
      </c>
      <c r="X583" s="27">
        <f>IF($A583="","",IF(OR($L583="",$T583=""),"No Data",IF($L583&lt;$T583-'Settings'!$B$8,"Low",IF($L583&gt;$T583+'Settings'!$B$8,"High","OK"))))</f>
        <v/>
      </c>
      <c r="Y583" s="27">
        <f>IF(COUNTA($A583:$O583)=0,"",IF(OR($A583="",$B583="",$C583="",$D583="",$E583="",$F583="",$I583="",$J583="",$K583=""),"Missing Required Input",IF(COUNTIF($A$5:$A$1004,$A583)&gt;1,"Duplicate Inspection ID",IF(COUNTIF('Tire Inventory'!$A$5:$A$1004,$E583)=0,"Unknown Tire ID",IF(OR($I583&lt;0,$I583&gt;32,$J583&lt;0,$J583&gt;32,$K583&lt;0,$K583&gt;32),"Check Tread Reading",IF(OR($D583&lt;0,$D583&gt;2000000),"Check Odometer",IF(AND($L583&lt;&gt;"",OR($L583&lt;0,$L583&gt;150)),"Check PSI","OK"))))))</f>
        <v/>
      </c>
    </row>
    <row r="584">
      <c r="A584" s="23" t="n"/>
      <c r="B584" s="42" t="n"/>
      <c r="C584" s="23" t="n"/>
      <c r="D584" s="25" t="n"/>
      <c r="E584" s="23" t="n"/>
      <c r="F584" s="23" t="n"/>
      <c r="G584" s="23" t="n"/>
      <c r="H584" s="23" t="n"/>
      <c r="I584" s="43" t="n"/>
      <c r="J584" s="43" t="n"/>
      <c r="K584" s="43" t="n"/>
      <c r="L584" s="43" t="n"/>
      <c r="M584" s="23" t="n"/>
      <c r="N584" s="23" t="n"/>
      <c r="O584" s="23" t="n"/>
      <c r="P584" s="27">
        <f>IF($A584="","",IFERROR(INDEX('Settings'!$F$5:$F$21,MATCH($F584,'Settings'!$E$5:$E$21,0)),"Other"))</f>
        <v/>
      </c>
      <c r="Q584" s="44">
        <f>IF($A584="","",IF(COUNT($I584,$J584,$K584)&lt;3,"",IFERROR(AVERAGE($I584,$J584,$K584),"")))</f>
        <v/>
      </c>
      <c r="R584" s="44">
        <f>IF($A584="","",IF(COUNT($I584,$J584,$K584)&lt;3,"",IFERROR(MIN($I584,$J584,$K584),"")))</f>
        <v/>
      </c>
      <c r="S584" s="44">
        <f>IF($A584="","",IF(COUNT($I584,$J584,$K584)&lt;3,"",IFERROR(MAX($I584,$J584,$K584)-MIN($I584,$J584,$K584),"")))</f>
        <v/>
      </c>
      <c r="T584" s="44">
        <f>IF($A584="","",IFERROR(INDEX('Tire Inventory'!$I$5:$I$1004,MATCH($E584,'Tire Inventory'!$A$5:$A$1004,0)),""))</f>
        <v/>
      </c>
      <c r="U584" s="44">
        <f>IF($A584="","",IF(OR($L584="",$T584=""),"",IFERROR($L584-$T584,"")))</f>
        <v/>
      </c>
      <c r="V584" s="27">
        <f>IF($A584="","",IF($R584="","No Data",IF($R584&lt;='Settings'!$B$6,"Critical",IF($R584&lt;='Settings'!$B$5,"Low","OK"))))</f>
        <v/>
      </c>
      <c r="W584" s="27">
        <f>IF($A584="","",IF($S584="","No Data",IF($S584&gt;='Settings'!$B$7,"Uneven","OK")))</f>
        <v/>
      </c>
      <c r="X584" s="27">
        <f>IF($A584="","",IF(OR($L584="",$T584=""),"No Data",IF($L584&lt;$T584-'Settings'!$B$8,"Low",IF($L584&gt;$T584+'Settings'!$B$8,"High","OK"))))</f>
        <v/>
      </c>
      <c r="Y584" s="27">
        <f>IF(COUNTA($A584:$O584)=0,"",IF(OR($A584="",$B584="",$C584="",$D584="",$E584="",$F584="",$I584="",$J584="",$K584=""),"Missing Required Input",IF(COUNTIF($A$5:$A$1004,$A584)&gt;1,"Duplicate Inspection ID",IF(COUNTIF('Tire Inventory'!$A$5:$A$1004,$E584)=0,"Unknown Tire ID",IF(OR($I584&lt;0,$I584&gt;32,$J584&lt;0,$J584&gt;32,$K584&lt;0,$K584&gt;32),"Check Tread Reading",IF(OR($D584&lt;0,$D584&gt;2000000),"Check Odometer",IF(AND($L584&lt;&gt;"",OR($L584&lt;0,$L584&gt;150)),"Check PSI","OK"))))))</f>
        <v/>
      </c>
    </row>
    <row r="585">
      <c r="A585" s="23" t="n"/>
      <c r="B585" s="42" t="n"/>
      <c r="C585" s="23" t="n"/>
      <c r="D585" s="25" t="n"/>
      <c r="E585" s="23" t="n"/>
      <c r="F585" s="23" t="n"/>
      <c r="G585" s="23" t="n"/>
      <c r="H585" s="23" t="n"/>
      <c r="I585" s="43" t="n"/>
      <c r="J585" s="43" t="n"/>
      <c r="K585" s="43" t="n"/>
      <c r="L585" s="43" t="n"/>
      <c r="M585" s="23" t="n"/>
      <c r="N585" s="23" t="n"/>
      <c r="O585" s="23" t="n"/>
      <c r="P585" s="27">
        <f>IF($A585="","",IFERROR(INDEX('Settings'!$F$5:$F$21,MATCH($F585,'Settings'!$E$5:$E$21,0)),"Other"))</f>
        <v/>
      </c>
      <c r="Q585" s="44">
        <f>IF($A585="","",IF(COUNT($I585,$J585,$K585)&lt;3,"",IFERROR(AVERAGE($I585,$J585,$K585),"")))</f>
        <v/>
      </c>
      <c r="R585" s="44">
        <f>IF($A585="","",IF(COUNT($I585,$J585,$K585)&lt;3,"",IFERROR(MIN($I585,$J585,$K585),"")))</f>
        <v/>
      </c>
      <c r="S585" s="44">
        <f>IF($A585="","",IF(COUNT($I585,$J585,$K585)&lt;3,"",IFERROR(MAX($I585,$J585,$K585)-MIN($I585,$J585,$K585),"")))</f>
        <v/>
      </c>
      <c r="T585" s="44">
        <f>IF($A585="","",IFERROR(INDEX('Tire Inventory'!$I$5:$I$1004,MATCH($E585,'Tire Inventory'!$A$5:$A$1004,0)),""))</f>
        <v/>
      </c>
      <c r="U585" s="44">
        <f>IF($A585="","",IF(OR($L585="",$T585=""),"",IFERROR($L585-$T585,"")))</f>
        <v/>
      </c>
      <c r="V585" s="27">
        <f>IF($A585="","",IF($R585="","No Data",IF($R585&lt;='Settings'!$B$6,"Critical",IF($R585&lt;='Settings'!$B$5,"Low","OK"))))</f>
        <v/>
      </c>
      <c r="W585" s="27">
        <f>IF($A585="","",IF($S585="","No Data",IF($S585&gt;='Settings'!$B$7,"Uneven","OK")))</f>
        <v/>
      </c>
      <c r="X585" s="27">
        <f>IF($A585="","",IF(OR($L585="",$T585=""),"No Data",IF($L585&lt;$T585-'Settings'!$B$8,"Low",IF($L585&gt;$T585+'Settings'!$B$8,"High","OK"))))</f>
        <v/>
      </c>
      <c r="Y585" s="27">
        <f>IF(COUNTA($A585:$O585)=0,"",IF(OR($A585="",$B585="",$C585="",$D585="",$E585="",$F585="",$I585="",$J585="",$K585=""),"Missing Required Input",IF(COUNTIF($A$5:$A$1004,$A585)&gt;1,"Duplicate Inspection ID",IF(COUNTIF('Tire Inventory'!$A$5:$A$1004,$E585)=0,"Unknown Tire ID",IF(OR($I585&lt;0,$I585&gt;32,$J585&lt;0,$J585&gt;32,$K585&lt;0,$K585&gt;32),"Check Tread Reading",IF(OR($D585&lt;0,$D585&gt;2000000),"Check Odometer",IF(AND($L585&lt;&gt;"",OR($L585&lt;0,$L585&gt;150)),"Check PSI","OK"))))))</f>
        <v/>
      </c>
    </row>
    <row r="586">
      <c r="A586" s="23" t="n"/>
      <c r="B586" s="42" t="n"/>
      <c r="C586" s="23" t="n"/>
      <c r="D586" s="25" t="n"/>
      <c r="E586" s="23" t="n"/>
      <c r="F586" s="23" t="n"/>
      <c r="G586" s="23" t="n"/>
      <c r="H586" s="23" t="n"/>
      <c r="I586" s="43" t="n"/>
      <c r="J586" s="43" t="n"/>
      <c r="K586" s="43" t="n"/>
      <c r="L586" s="43" t="n"/>
      <c r="M586" s="23" t="n"/>
      <c r="N586" s="23" t="n"/>
      <c r="O586" s="23" t="n"/>
      <c r="P586" s="27">
        <f>IF($A586="","",IFERROR(INDEX('Settings'!$F$5:$F$21,MATCH($F586,'Settings'!$E$5:$E$21,0)),"Other"))</f>
        <v/>
      </c>
      <c r="Q586" s="44">
        <f>IF($A586="","",IF(COUNT($I586,$J586,$K586)&lt;3,"",IFERROR(AVERAGE($I586,$J586,$K586),"")))</f>
        <v/>
      </c>
      <c r="R586" s="44">
        <f>IF($A586="","",IF(COUNT($I586,$J586,$K586)&lt;3,"",IFERROR(MIN($I586,$J586,$K586),"")))</f>
        <v/>
      </c>
      <c r="S586" s="44">
        <f>IF($A586="","",IF(COUNT($I586,$J586,$K586)&lt;3,"",IFERROR(MAX($I586,$J586,$K586)-MIN($I586,$J586,$K586),"")))</f>
        <v/>
      </c>
      <c r="T586" s="44">
        <f>IF($A586="","",IFERROR(INDEX('Tire Inventory'!$I$5:$I$1004,MATCH($E586,'Tire Inventory'!$A$5:$A$1004,0)),""))</f>
        <v/>
      </c>
      <c r="U586" s="44">
        <f>IF($A586="","",IF(OR($L586="",$T586=""),"",IFERROR($L586-$T586,"")))</f>
        <v/>
      </c>
      <c r="V586" s="27">
        <f>IF($A586="","",IF($R586="","No Data",IF($R586&lt;='Settings'!$B$6,"Critical",IF($R586&lt;='Settings'!$B$5,"Low","OK"))))</f>
        <v/>
      </c>
      <c r="W586" s="27">
        <f>IF($A586="","",IF($S586="","No Data",IF($S586&gt;='Settings'!$B$7,"Uneven","OK")))</f>
        <v/>
      </c>
      <c r="X586" s="27">
        <f>IF($A586="","",IF(OR($L586="",$T586=""),"No Data",IF($L586&lt;$T586-'Settings'!$B$8,"Low",IF($L586&gt;$T586+'Settings'!$B$8,"High","OK"))))</f>
        <v/>
      </c>
      <c r="Y586" s="27">
        <f>IF(COUNTA($A586:$O586)=0,"",IF(OR($A586="",$B586="",$C586="",$D586="",$E586="",$F586="",$I586="",$J586="",$K586=""),"Missing Required Input",IF(COUNTIF($A$5:$A$1004,$A586)&gt;1,"Duplicate Inspection ID",IF(COUNTIF('Tire Inventory'!$A$5:$A$1004,$E586)=0,"Unknown Tire ID",IF(OR($I586&lt;0,$I586&gt;32,$J586&lt;0,$J586&gt;32,$K586&lt;0,$K586&gt;32),"Check Tread Reading",IF(OR($D586&lt;0,$D586&gt;2000000),"Check Odometer",IF(AND($L586&lt;&gt;"",OR($L586&lt;0,$L586&gt;150)),"Check PSI","OK"))))))</f>
        <v/>
      </c>
    </row>
    <row r="587">
      <c r="A587" s="23" t="n"/>
      <c r="B587" s="42" t="n"/>
      <c r="C587" s="23" t="n"/>
      <c r="D587" s="25" t="n"/>
      <c r="E587" s="23" t="n"/>
      <c r="F587" s="23" t="n"/>
      <c r="G587" s="23" t="n"/>
      <c r="H587" s="23" t="n"/>
      <c r="I587" s="43" t="n"/>
      <c r="J587" s="43" t="n"/>
      <c r="K587" s="43" t="n"/>
      <c r="L587" s="43" t="n"/>
      <c r="M587" s="23" t="n"/>
      <c r="N587" s="23" t="n"/>
      <c r="O587" s="23" t="n"/>
      <c r="P587" s="27">
        <f>IF($A587="","",IFERROR(INDEX('Settings'!$F$5:$F$21,MATCH($F587,'Settings'!$E$5:$E$21,0)),"Other"))</f>
        <v/>
      </c>
      <c r="Q587" s="44">
        <f>IF($A587="","",IF(COUNT($I587,$J587,$K587)&lt;3,"",IFERROR(AVERAGE($I587,$J587,$K587),"")))</f>
        <v/>
      </c>
      <c r="R587" s="44">
        <f>IF($A587="","",IF(COUNT($I587,$J587,$K587)&lt;3,"",IFERROR(MIN($I587,$J587,$K587),"")))</f>
        <v/>
      </c>
      <c r="S587" s="44">
        <f>IF($A587="","",IF(COUNT($I587,$J587,$K587)&lt;3,"",IFERROR(MAX($I587,$J587,$K587)-MIN($I587,$J587,$K587),"")))</f>
        <v/>
      </c>
      <c r="T587" s="44">
        <f>IF($A587="","",IFERROR(INDEX('Tire Inventory'!$I$5:$I$1004,MATCH($E587,'Tire Inventory'!$A$5:$A$1004,0)),""))</f>
        <v/>
      </c>
      <c r="U587" s="44">
        <f>IF($A587="","",IF(OR($L587="",$T587=""),"",IFERROR($L587-$T587,"")))</f>
        <v/>
      </c>
      <c r="V587" s="27">
        <f>IF($A587="","",IF($R587="","No Data",IF($R587&lt;='Settings'!$B$6,"Critical",IF($R587&lt;='Settings'!$B$5,"Low","OK"))))</f>
        <v/>
      </c>
      <c r="W587" s="27">
        <f>IF($A587="","",IF($S587="","No Data",IF($S587&gt;='Settings'!$B$7,"Uneven","OK")))</f>
        <v/>
      </c>
      <c r="X587" s="27">
        <f>IF($A587="","",IF(OR($L587="",$T587=""),"No Data",IF($L587&lt;$T587-'Settings'!$B$8,"Low",IF($L587&gt;$T587+'Settings'!$B$8,"High","OK"))))</f>
        <v/>
      </c>
      <c r="Y587" s="27">
        <f>IF(COUNTA($A587:$O587)=0,"",IF(OR($A587="",$B587="",$C587="",$D587="",$E587="",$F587="",$I587="",$J587="",$K587=""),"Missing Required Input",IF(COUNTIF($A$5:$A$1004,$A587)&gt;1,"Duplicate Inspection ID",IF(COUNTIF('Tire Inventory'!$A$5:$A$1004,$E587)=0,"Unknown Tire ID",IF(OR($I587&lt;0,$I587&gt;32,$J587&lt;0,$J587&gt;32,$K587&lt;0,$K587&gt;32),"Check Tread Reading",IF(OR($D587&lt;0,$D587&gt;2000000),"Check Odometer",IF(AND($L587&lt;&gt;"",OR($L587&lt;0,$L587&gt;150)),"Check PSI","OK"))))))</f>
        <v/>
      </c>
    </row>
    <row r="588">
      <c r="A588" s="23" t="n"/>
      <c r="B588" s="42" t="n"/>
      <c r="C588" s="23" t="n"/>
      <c r="D588" s="25" t="n"/>
      <c r="E588" s="23" t="n"/>
      <c r="F588" s="23" t="n"/>
      <c r="G588" s="23" t="n"/>
      <c r="H588" s="23" t="n"/>
      <c r="I588" s="43" t="n"/>
      <c r="J588" s="43" t="n"/>
      <c r="K588" s="43" t="n"/>
      <c r="L588" s="43" t="n"/>
      <c r="M588" s="23" t="n"/>
      <c r="N588" s="23" t="n"/>
      <c r="O588" s="23" t="n"/>
      <c r="P588" s="27">
        <f>IF($A588="","",IFERROR(INDEX('Settings'!$F$5:$F$21,MATCH($F588,'Settings'!$E$5:$E$21,0)),"Other"))</f>
        <v/>
      </c>
      <c r="Q588" s="44">
        <f>IF($A588="","",IF(COUNT($I588,$J588,$K588)&lt;3,"",IFERROR(AVERAGE($I588,$J588,$K588),"")))</f>
        <v/>
      </c>
      <c r="R588" s="44">
        <f>IF($A588="","",IF(COUNT($I588,$J588,$K588)&lt;3,"",IFERROR(MIN($I588,$J588,$K588),"")))</f>
        <v/>
      </c>
      <c r="S588" s="44">
        <f>IF($A588="","",IF(COUNT($I588,$J588,$K588)&lt;3,"",IFERROR(MAX($I588,$J588,$K588)-MIN($I588,$J588,$K588),"")))</f>
        <v/>
      </c>
      <c r="T588" s="44">
        <f>IF($A588="","",IFERROR(INDEX('Tire Inventory'!$I$5:$I$1004,MATCH($E588,'Tire Inventory'!$A$5:$A$1004,0)),""))</f>
        <v/>
      </c>
      <c r="U588" s="44">
        <f>IF($A588="","",IF(OR($L588="",$T588=""),"",IFERROR($L588-$T588,"")))</f>
        <v/>
      </c>
      <c r="V588" s="27">
        <f>IF($A588="","",IF($R588="","No Data",IF($R588&lt;='Settings'!$B$6,"Critical",IF($R588&lt;='Settings'!$B$5,"Low","OK"))))</f>
        <v/>
      </c>
      <c r="W588" s="27">
        <f>IF($A588="","",IF($S588="","No Data",IF($S588&gt;='Settings'!$B$7,"Uneven","OK")))</f>
        <v/>
      </c>
      <c r="X588" s="27">
        <f>IF($A588="","",IF(OR($L588="",$T588=""),"No Data",IF($L588&lt;$T588-'Settings'!$B$8,"Low",IF($L588&gt;$T588+'Settings'!$B$8,"High","OK"))))</f>
        <v/>
      </c>
      <c r="Y588" s="27">
        <f>IF(COUNTA($A588:$O588)=0,"",IF(OR($A588="",$B588="",$C588="",$D588="",$E588="",$F588="",$I588="",$J588="",$K588=""),"Missing Required Input",IF(COUNTIF($A$5:$A$1004,$A588)&gt;1,"Duplicate Inspection ID",IF(COUNTIF('Tire Inventory'!$A$5:$A$1004,$E588)=0,"Unknown Tire ID",IF(OR($I588&lt;0,$I588&gt;32,$J588&lt;0,$J588&gt;32,$K588&lt;0,$K588&gt;32),"Check Tread Reading",IF(OR($D588&lt;0,$D588&gt;2000000),"Check Odometer",IF(AND($L588&lt;&gt;"",OR($L588&lt;0,$L588&gt;150)),"Check PSI","OK"))))))</f>
        <v/>
      </c>
    </row>
    <row r="589">
      <c r="A589" s="23" t="n"/>
      <c r="B589" s="42" t="n"/>
      <c r="C589" s="23" t="n"/>
      <c r="D589" s="25" t="n"/>
      <c r="E589" s="23" t="n"/>
      <c r="F589" s="23" t="n"/>
      <c r="G589" s="23" t="n"/>
      <c r="H589" s="23" t="n"/>
      <c r="I589" s="43" t="n"/>
      <c r="J589" s="43" t="n"/>
      <c r="K589" s="43" t="n"/>
      <c r="L589" s="43" t="n"/>
      <c r="M589" s="23" t="n"/>
      <c r="N589" s="23" t="n"/>
      <c r="O589" s="23" t="n"/>
      <c r="P589" s="27">
        <f>IF($A589="","",IFERROR(INDEX('Settings'!$F$5:$F$21,MATCH($F589,'Settings'!$E$5:$E$21,0)),"Other"))</f>
        <v/>
      </c>
      <c r="Q589" s="44">
        <f>IF($A589="","",IF(COUNT($I589,$J589,$K589)&lt;3,"",IFERROR(AVERAGE($I589,$J589,$K589),"")))</f>
        <v/>
      </c>
      <c r="R589" s="44">
        <f>IF($A589="","",IF(COUNT($I589,$J589,$K589)&lt;3,"",IFERROR(MIN($I589,$J589,$K589),"")))</f>
        <v/>
      </c>
      <c r="S589" s="44">
        <f>IF($A589="","",IF(COUNT($I589,$J589,$K589)&lt;3,"",IFERROR(MAX($I589,$J589,$K589)-MIN($I589,$J589,$K589),"")))</f>
        <v/>
      </c>
      <c r="T589" s="44">
        <f>IF($A589="","",IFERROR(INDEX('Tire Inventory'!$I$5:$I$1004,MATCH($E589,'Tire Inventory'!$A$5:$A$1004,0)),""))</f>
        <v/>
      </c>
      <c r="U589" s="44">
        <f>IF($A589="","",IF(OR($L589="",$T589=""),"",IFERROR($L589-$T589,"")))</f>
        <v/>
      </c>
      <c r="V589" s="27">
        <f>IF($A589="","",IF($R589="","No Data",IF($R589&lt;='Settings'!$B$6,"Critical",IF($R589&lt;='Settings'!$B$5,"Low","OK"))))</f>
        <v/>
      </c>
      <c r="W589" s="27">
        <f>IF($A589="","",IF($S589="","No Data",IF($S589&gt;='Settings'!$B$7,"Uneven","OK")))</f>
        <v/>
      </c>
      <c r="X589" s="27">
        <f>IF($A589="","",IF(OR($L589="",$T589=""),"No Data",IF($L589&lt;$T589-'Settings'!$B$8,"Low",IF($L589&gt;$T589+'Settings'!$B$8,"High","OK"))))</f>
        <v/>
      </c>
      <c r="Y589" s="27">
        <f>IF(COUNTA($A589:$O589)=0,"",IF(OR($A589="",$B589="",$C589="",$D589="",$E589="",$F589="",$I589="",$J589="",$K589=""),"Missing Required Input",IF(COUNTIF($A$5:$A$1004,$A589)&gt;1,"Duplicate Inspection ID",IF(COUNTIF('Tire Inventory'!$A$5:$A$1004,$E589)=0,"Unknown Tire ID",IF(OR($I589&lt;0,$I589&gt;32,$J589&lt;0,$J589&gt;32,$K589&lt;0,$K589&gt;32),"Check Tread Reading",IF(OR($D589&lt;0,$D589&gt;2000000),"Check Odometer",IF(AND($L589&lt;&gt;"",OR($L589&lt;0,$L589&gt;150)),"Check PSI","OK"))))))</f>
        <v/>
      </c>
    </row>
    <row r="590">
      <c r="A590" s="23" t="n"/>
      <c r="B590" s="42" t="n"/>
      <c r="C590" s="23" t="n"/>
      <c r="D590" s="25" t="n"/>
      <c r="E590" s="23" t="n"/>
      <c r="F590" s="23" t="n"/>
      <c r="G590" s="23" t="n"/>
      <c r="H590" s="23" t="n"/>
      <c r="I590" s="43" t="n"/>
      <c r="J590" s="43" t="n"/>
      <c r="K590" s="43" t="n"/>
      <c r="L590" s="43" t="n"/>
      <c r="M590" s="23" t="n"/>
      <c r="N590" s="23" t="n"/>
      <c r="O590" s="23" t="n"/>
      <c r="P590" s="27">
        <f>IF($A590="","",IFERROR(INDEX('Settings'!$F$5:$F$21,MATCH($F590,'Settings'!$E$5:$E$21,0)),"Other"))</f>
        <v/>
      </c>
      <c r="Q590" s="44">
        <f>IF($A590="","",IF(COUNT($I590,$J590,$K590)&lt;3,"",IFERROR(AVERAGE($I590,$J590,$K590),"")))</f>
        <v/>
      </c>
      <c r="R590" s="44">
        <f>IF($A590="","",IF(COUNT($I590,$J590,$K590)&lt;3,"",IFERROR(MIN($I590,$J590,$K590),"")))</f>
        <v/>
      </c>
      <c r="S590" s="44">
        <f>IF($A590="","",IF(COUNT($I590,$J590,$K590)&lt;3,"",IFERROR(MAX($I590,$J590,$K590)-MIN($I590,$J590,$K590),"")))</f>
        <v/>
      </c>
      <c r="T590" s="44">
        <f>IF($A590="","",IFERROR(INDEX('Tire Inventory'!$I$5:$I$1004,MATCH($E590,'Tire Inventory'!$A$5:$A$1004,0)),""))</f>
        <v/>
      </c>
      <c r="U590" s="44">
        <f>IF($A590="","",IF(OR($L590="",$T590=""),"",IFERROR($L590-$T590,"")))</f>
        <v/>
      </c>
      <c r="V590" s="27">
        <f>IF($A590="","",IF($R590="","No Data",IF($R590&lt;='Settings'!$B$6,"Critical",IF($R590&lt;='Settings'!$B$5,"Low","OK"))))</f>
        <v/>
      </c>
      <c r="W590" s="27">
        <f>IF($A590="","",IF($S590="","No Data",IF($S590&gt;='Settings'!$B$7,"Uneven","OK")))</f>
        <v/>
      </c>
      <c r="X590" s="27">
        <f>IF($A590="","",IF(OR($L590="",$T590=""),"No Data",IF($L590&lt;$T590-'Settings'!$B$8,"Low",IF($L590&gt;$T590+'Settings'!$B$8,"High","OK"))))</f>
        <v/>
      </c>
      <c r="Y590" s="27">
        <f>IF(COUNTA($A590:$O590)=0,"",IF(OR($A590="",$B590="",$C590="",$D590="",$E590="",$F590="",$I590="",$J590="",$K590=""),"Missing Required Input",IF(COUNTIF($A$5:$A$1004,$A590)&gt;1,"Duplicate Inspection ID",IF(COUNTIF('Tire Inventory'!$A$5:$A$1004,$E590)=0,"Unknown Tire ID",IF(OR($I590&lt;0,$I590&gt;32,$J590&lt;0,$J590&gt;32,$K590&lt;0,$K590&gt;32),"Check Tread Reading",IF(OR($D590&lt;0,$D590&gt;2000000),"Check Odometer",IF(AND($L590&lt;&gt;"",OR($L590&lt;0,$L590&gt;150)),"Check PSI","OK"))))))</f>
        <v/>
      </c>
    </row>
    <row r="591">
      <c r="A591" s="23" t="n"/>
      <c r="B591" s="42" t="n"/>
      <c r="C591" s="23" t="n"/>
      <c r="D591" s="25" t="n"/>
      <c r="E591" s="23" t="n"/>
      <c r="F591" s="23" t="n"/>
      <c r="G591" s="23" t="n"/>
      <c r="H591" s="23" t="n"/>
      <c r="I591" s="43" t="n"/>
      <c r="J591" s="43" t="n"/>
      <c r="K591" s="43" t="n"/>
      <c r="L591" s="43" t="n"/>
      <c r="M591" s="23" t="n"/>
      <c r="N591" s="23" t="n"/>
      <c r="O591" s="23" t="n"/>
      <c r="P591" s="27">
        <f>IF($A591="","",IFERROR(INDEX('Settings'!$F$5:$F$21,MATCH($F591,'Settings'!$E$5:$E$21,0)),"Other"))</f>
        <v/>
      </c>
      <c r="Q591" s="44">
        <f>IF($A591="","",IF(COUNT($I591,$J591,$K591)&lt;3,"",IFERROR(AVERAGE($I591,$J591,$K591),"")))</f>
        <v/>
      </c>
      <c r="R591" s="44">
        <f>IF($A591="","",IF(COUNT($I591,$J591,$K591)&lt;3,"",IFERROR(MIN($I591,$J591,$K591),"")))</f>
        <v/>
      </c>
      <c r="S591" s="44">
        <f>IF($A591="","",IF(COUNT($I591,$J591,$K591)&lt;3,"",IFERROR(MAX($I591,$J591,$K591)-MIN($I591,$J591,$K591),"")))</f>
        <v/>
      </c>
      <c r="T591" s="44">
        <f>IF($A591="","",IFERROR(INDEX('Tire Inventory'!$I$5:$I$1004,MATCH($E591,'Tire Inventory'!$A$5:$A$1004,0)),""))</f>
        <v/>
      </c>
      <c r="U591" s="44">
        <f>IF($A591="","",IF(OR($L591="",$T591=""),"",IFERROR($L591-$T591,"")))</f>
        <v/>
      </c>
      <c r="V591" s="27">
        <f>IF($A591="","",IF($R591="","No Data",IF($R591&lt;='Settings'!$B$6,"Critical",IF($R591&lt;='Settings'!$B$5,"Low","OK"))))</f>
        <v/>
      </c>
      <c r="W591" s="27">
        <f>IF($A591="","",IF($S591="","No Data",IF($S591&gt;='Settings'!$B$7,"Uneven","OK")))</f>
        <v/>
      </c>
      <c r="X591" s="27">
        <f>IF($A591="","",IF(OR($L591="",$T591=""),"No Data",IF($L591&lt;$T591-'Settings'!$B$8,"Low",IF($L591&gt;$T591+'Settings'!$B$8,"High","OK"))))</f>
        <v/>
      </c>
      <c r="Y591" s="27">
        <f>IF(COUNTA($A591:$O591)=0,"",IF(OR($A591="",$B591="",$C591="",$D591="",$E591="",$F591="",$I591="",$J591="",$K591=""),"Missing Required Input",IF(COUNTIF($A$5:$A$1004,$A591)&gt;1,"Duplicate Inspection ID",IF(COUNTIF('Tire Inventory'!$A$5:$A$1004,$E591)=0,"Unknown Tire ID",IF(OR($I591&lt;0,$I591&gt;32,$J591&lt;0,$J591&gt;32,$K591&lt;0,$K591&gt;32),"Check Tread Reading",IF(OR($D591&lt;0,$D591&gt;2000000),"Check Odometer",IF(AND($L591&lt;&gt;"",OR($L591&lt;0,$L591&gt;150)),"Check PSI","OK"))))))</f>
        <v/>
      </c>
    </row>
    <row r="592">
      <c r="A592" s="23" t="n"/>
      <c r="B592" s="42" t="n"/>
      <c r="C592" s="23" t="n"/>
      <c r="D592" s="25" t="n"/>
      <c r="E592" s="23" t="n"/>
      <c r="F592" s="23" t="n"/>
      <c r="G592" s="23" t="n"/>
      <c r="H592" s="23" t="n"/>
      <c r="I592" s="43" t="n"/>
      <c r="J592" s="43" t="n"/>
      <c r="K592" s="43" t="n"/>
      <c r="L592" s="43" t="n"/>
      <c r="M592" s="23" t="n"/>
      <c r="N592" s="23" t="n"/>
      <c r="O592" s="23" t="n"/>
      <c r="P592" s="27">
        <f>IF($A592="","",IFERROR(INDEX('Settings'!$F$5:$F$21,MATCH($F592,'Settings'!$E$5:$E$21,0)),"Other"))</f>
        <v/>
      </c>
      <c r="Q592" s="44">
        <f>IF($A592="","",IF(COUNT($I592,$J592,$K592)&lt;3,"",IFERROR(AVERAGE($I592,$J592,$K592),"")))</f>
        <v/>
      </c>
      <c r="R592" s="44">
        <f>IF($A592="","",IF(COUNT($I592,$J592,$K592)&lt;3,"",IFERROR(MIN($I592,$J592,$K592),"")))</f>
        <v/>
      </c>
      <c r="S592" s="44">
        <f>IF($A592="","",IF(COUNT($I592,$J592,$K592)&lt;3,"",IFERROR(MAX($I592,$J592,$K592)-MIN($I592,$J592,$K592),"")))</f>
        <v/>
      </c>
      <c r="T592" s="44">
        <f>IF($A592="","",IFERROR(INDEX('Tire Inventory'!$I$5:$I$1004,MATCH($E592,'Tire Inventory'!$A$5:$A$1004,0)),""))</f>
        <v/>
      </c>
      <c r="U592" s="44">
        <f>IF($A592="","",IF(OR($L592="",$T592=""),"",IFERROR($L592-$T592,"")))</f>
        <v/>
      </c>
      <c r="V592" s="27">
        <f>IF($A592="","",IF($R592="","No Data",IF($R592&lt;='Settings'!$B$6,"Critical",IF($R592&lt;='Settings'!$B$5,"Low","OK"))))</f>
        <v/>
      </c>
      <c r="W592" s="27">
        <f>IF($A592="","",IF($S592="","No Data",IF($S592&gt;='Settings'!$B$7,"Uneven","OK")))</f>
        <v/>
      </c>
      <c r="X592" s="27">
        <f>IF($A592="","",IF(OR($L592="",$T592=""),"No Data",IF($L592&lt;$T592-'Settings'!$B$8,"Low",IF($L592&gt;$T592+'Settings'!$B$8,"High","OK"))))</f>
        <v/>
      </c>
      <c r="Y592" s="27">
        <f>IF(COUNTA($A592:$O592)=0,"",IF(OR($A592="",$B592="",$C592="",$D592="",$E592="",$F592="",$I592="",$J592="",$K592=""),"Missing Required Input",IF(COUNTIF($A$5:$A$1004,$A592)&gt;1,"Duplicate Inspection ID",IF(COUNTIF('Tire Inventory'!$A$5:$A$1004,$E592)=0,"Unknown Tire ID",IF(OR($I592&lt;0,$I592&gt;32,$J592&lt;0,$J592&gt;32,$K592&lt;0,$K592&gt;32),"Check Tread Reading",IF(OR($D592&lt;0,$D592&gt;2000000),"Check Odometer",IF(AND($L592&lt;&gt;"",OR($L592&lt;0,$L592&gt;150)),"Check PSI","OK"))))))</f>
        <v/>
      </c>
    </row>
    <row r="593">
      <c r="A593" s="23" t="n"/>
      <c r="B593" s="42" t="n"/>
      <c r="C593" s="23" t="n"/>
      <c r="D593" s="25" t="n"/>
      <c r="E593" s="23" t="n"/>
      <c r="F593" s="23" t="n"/>
      <c r="G593" s="23" t="n"/>
      <c r="H593" s="23" t="n"/>
      <c r="I593" s="43" t="n"/>
      <c r="J593" s="43" t="n"/>
      <c r="K593" s="43" t="n"/>
      <c r="L593" s="43" t="n"/>
      <c r="M593" s="23" t="n"/>
      <c r="N593" s="23" t="n"/>
      <c r="O593" s="23" t="n"/>
      <c r="P593" s="27">
        <f>IF($A593="","",IFERROR(INDEX('Settings'!$F$5:$F$21,MATCH($F593,'Settings'!$E$5:$E$21,0)),"Other"))</f>
        <v/>
      </c>
      <c r="Q593" s="44">
        <f>IF($A593="","",IF(COUNT($I593,$J593,$K593)&lt;3,"",IFERROR(AVERAGE($I593,$J593,$K593),"")))</f>
        <v/>
      </c>
      <c r="R593" s="44">
        <f>IF($A593="","",IF(COUNT($I593,$J593,$K593)&lt;3,"",IFERROR(MIN($I593,$J593,$K593),"")))</f>
        <v/>
      </c>
      <c r="S593" s="44">
        <f>IF($A593="","",IF(COUNT($I593,$J593,$K593)&lt;3,"",IFERROR(MAX($I593,$J593,$K593)-MIN($I593,$J593,$K593),"")))</f>
        <v/>
      </c>
      <c r="T593" s="44">
        <f>IF($A593="","",IFERROR(INDEX('Tire Inventory'!$I$5:$I$1004,MATCH($E593,'Tire Inventory'!$A$5:$A$1004,0)),""))</f>
        <v/>
      </c>
      <c r="U593" s="44">
        <f>IF($A593="","",IF(OR($L593="",$T593=""),"",IFERROR($L593-$T593,"")))</f>
        <v/>
      </c>
      <c r="V593" s="27">
        <f>IF($A593="","",IF($R593="","No Data",IF($R593&lt;='Settings'!$B$6,"Critical",IF($R593&lt;='Settings'!$B$5,"Low","OK"))))</f>
        <v/>
      </c>
      <c r="W593" s="27">
        <f>IF($A593="","",IF($S593="","No Data",IF($S593&gt;='Settings'!$B$7,"Uneven","OK")))</f>
        <v/>
      </c>
      <c r="X593" s="27">
        <f>IF($A593="","",IF(OR($L593="",$T593=""),"No Data",IF($L593&lt;$T593-'Settings'!$B$8,"Low",IF($L593&gt;$T593+'Settings'!$B$8,"High","OK"))))</f>
        <v/>
      </c>
      <c r="Y593" s="27">
        <f>IF(COUNTA($A593:$O593)=0,"",IF(OR($A593="",$B593="",$C593="",$D593="",$E593="",$F593="",$I593="",$J593="",$K593=""),"Missing Required Input",IF(COUNTIF($A$5:$A$1004,$A593)&gt;1,"Duplicate Inspection ID",IF(COUNTIF('Tire Inventory'!$A$5:$A$1004,$E593)=0,"Unknown Tire ID",IF(OR($I593&lt;0,$I593&gt;32,$J593&lt;0,$J593&gt;32,$K593&lt;0,$K593&gt;32),"Check Tread Reading",IF(OR($D593&lt;0,$D593&gt;2000000),"Check Odometer",IF(AND($L593&lt;&gt;"",OR($L593&lt;0,$L593&gt;150)),"Check PSI","OK"))))))</f>
        <v/>
      </c>
    </row>
    <row r="594">
      <c r="A594" s="23" t="n"/>
      <c r="B594" s="42" t="n"/>
      <c r="C594" s="23" t="n"/>
      <c r="D594" s="25" t="n"/>
      <c r="E594" s="23" t="n"/>
      <c r="F594" s="23" t="n"/>
      <c r="G594" s="23" t="n"/>
      <c r="H594" s="23" t="n"/>
      <c r="I594" s="43" t="n"/>
      <c r="J594" s="43" t="n"/>
      <c r="K594" s="43" t="n"/>
      <c r="L594" s="43" t="n"/>
      <c r="M594" s="23" t="n"/>
      <c r="N594" s="23" t="n"/>
      <c r="O594" s="23" t="n"/>
      <c r="P594" s="27">
        <f>IF($A594="","",IFERROR(INDEX('Settings'!$F$5:$F$21,MATCH($F594,'Settings'!$E$5:$E$21,0)),"Other"))</f>
        <v/>
      </c>
      <c r="Q594" s="44">
        <f>IF($A594="","",IF(COUNT($I594,$J594,$K594)&lt;3,"",IFERROR(AVERAGE($I594,$J594,$K594),"")))</f>
        <v/>
      </c>
      <c r="R594" s="44">
        <f>IF($A594="","",IF(COUNT($I594,$J594,$K594)&lt;3,"",IFERROR(MIN($I594,$J594,$K594),"")))</f>
        <v/>
      </c>
      <c r="S594" s="44">
        <f>IF($A594="","",IF(COUNT($I594,$J594,$K594)&lt;3,"",IFERROR(MAX($I594,$J594,$K594)-MIN($I594,$J594,$K594),"")))</f>
        <v/>
      </c>
      <c r="T594" s="44">
        <f>IF($A594="","",IFERROR(INDEX('Tire Inventory'!$I$5:$I$1004,MATCH($E594,'Tire Inventory'!$A$5:$A$1004,0)),""))</f>
        <v/>
      </c>
      <c r="U594" s="44">
        <f>IF($A594="","",IF(OR($L594="",$T594=""),"",IFERROR($L594-$T594,"")))</f>
        <v/>
      </c>
      <c r="V594" s="27">
        <f>IF($A594="","",IF($R594="","No Data",IF($R594&lt;='Settings'!$B$6,"Critical",IF($R594&lt;='Settings'!$B$5,"Low","OK"))))</f>
        <v/>
      </c>
      <c r="W594" s="27">
        <f>IF($A594="","",IF($S594="","No Data",IF($S594&gt;='Settings'!$B$7,"Uneven","OK")))</f>
        <v/>
      </c>
      <c r="X594" s="27">
        <f>IF($A594="","",IF(OR($L594="",$T594=""),"No Data",IF($L594&lt;$T594-'Settings'!$B$8,"Low",IF($L594&gt;$T594+'Settings'!$B$8,"High","OK"))))</f>
        <v/>
      </c>
      <c r="Y594" s="27">
        <f>IF(COUNTA($A594:$O594)=0,"",IF(OR($A594="",$B594="",$C594="",$D594="",$E594="",$F594="",$I594="",$J594="",$K594=""),"Missing Required Input",IF(COUNTIF($A$5:$A$1004,$A594)&gt;1,"Duplicate Inspection ID",IF(COUNTIF('Tire Inventory'!$A$5:$A$1004,$E594)=0,"Unknown Tire ID",IF(OR($I594&lt;0,$I594&gt;32,$J594&lt;0,$J594&gt;32,$K594&lt;0,$K594&gt;32),"Check Tread Reading",IF(OR($D594&lt;0,$D594&gt;2000000),"Check Odometer",IF(AND($L594&lt;&gt;"",OR($L594&lt;0,$L594&gt;150)),"Check PSI","OK"))))))</f>
        <v/>
      </c>
    </row>
    <row r="595">
      <c r="A595" s="23" t="n"/>
      <c r="B595" s="42" t="n"/>
      <c r="C595" s="23" t="n"/>
      <c r="D595" s="25" t="n"/>
      <c r="E595" s="23" t="n"/>
      <c r="F595" s="23" t="n"/>
      <c r="G595" s="23" t="n"/>
      <c r="H595" s="23" t="n"/>
      <c r="I595" s="43" t="n"/>
      <c r="J595" s="43" t="n"/>
      <c r="K595" s="43" t="n"/>
      <c r="L595" s="43" t="n"/>
      <c r="M595" s="23" t="n"/>
      <c r="N595" s="23" t="n"/>
      <c r="O595" s="23" t="n"/>
      <c r="P595" s="27">
        <f>IF($A595="","",IFERROR(INDEX('Settings'!$F$5:$F$21,MATCH($F595,'Settings'!$E$5:$E$21,0)),"Other"))</f>
        <v/>
      </c>
      <c r="Q595" s="44">
        <f>IF($A595="","",IF(COUNT($I595,$J595,$K595)&lt;3,"",IFERROR(AVERAGE($I595,$J595,$K595),"")))</f>
        <v/>
      </c>
      <c r="R595" s="44">
        <f>IF($A595="","",IF(COUNT($I595,$J595,$K595)&lt;3,"",IFERROR(MIN($I595,$J595,$K595),"")))</f>
        <v/>
      </c>
      <c r="S595" s="44">
        <f>IF($A595="","",IF(COUNT($I595,$J595,$K595)&lt;3,"",IFERROR(MAX($I595,$J595,$K595)-MIN($I595,$J595,$K595),"")))</f>
        <v/>
      </c>
      <c r="T595" s="44">
        <f>IF($A595="","",IFERROR(INDEX('Tire Inventory'!$I$5:$I$1004,MATCH($E595,'Tire Inventory'!$A$5:$A$1004,0)),""))</f>
        <v/>
      </c>
      <c r="U595" s="44">
        <f>IF($A595="","",IF(OR($L595="",$T595=""),"",IFERROR($L595-$T595,"")))</f>
        <v/>
      </c>
      <c r="V595" s="27">
        <f>IF($A595="","",IF($R595="","No Data",IF($R595&lt;='Settings'!$B$6,"Critical",IF($R595&lt;='Settings'!$B$5,"Low","OK"))))</f>
        <v/>
      </c>
      <c r="W595" s="27">
        <f>IF($A595="","",IF($S595="","No Data",IF($S595&gt;='Settings'!$B$7,"Uneven","OK")))</f>
        <v/>
      </c>
      <c r="X595" s="27">
        <f>IF($A595="","",IF(OR($L595="",$T595=""),"No Data",IF($L595&lt;$T595-'Settings'!$B$8,"Low",IF($L595&gt;$T595+'Settings'!$B$8,"High","OK"))))</f>
        <v/>
      </c>
      <c r="Y595" s="27">
        <f>IF(COUNTA($A595:$O595)=0,"",IF(OR($A595="",$B595="",$C595="",$D595="",$E595="",$F595="",$I595="",$J595="",$K595=""),"Missing Required Input",IF(COUNTIF($A$5:$A$1004,$A595)&gt;1,"Duplicate Inspection ID",IF(COUNTIF('Tire Inventory'!$A$5:$A$1004,$E595)=0,"Unknown Tire ID",IF(OR($I595&lt;0,$I595&gt;32,$J595&lt;0,$J595&gt;32,$K595&lt;0,$K595&gt;32),"Check Tread Reading",IF(OR($D595&lt;0,$D595&gt;2000000),"Check Odometer",IF(AND($L595&lt;&gt;"",OR($L595&lt;0,$L595&gt;150)),"Check PSI","OK"))))))</f>
        <v/>
      </c>
    </row>
    <row r="596">
      <c r="A596" s="23" t="n"/>
      <c r="B596" s="42" t="n"/>
      <c r="C596" s="23" t="n"/>
      <c r="D596" s="25" t="n"/>
      <c r="E596" s="23" t="n"/>
      <c r="F596" s="23" t="n"/>
      <c r="G596" s="23" t="n"/>
      <c r="H596" s="23" t="n"/>
      <c r="I596" s="43" t="n"/>
      <c r="J596" s="43" t="n"/>
      <c r="K596" s="43" t="n"/>
      <c r="L596" s="43" t="n"/>
      <c r="M596" s="23" t="n"/>
      <c r="N596" s="23" t="n"/>
      <c r="O596" s="23" t="n"/>
      <c r="P596" s="27">
        <f>IF($A596="","",IFERROR(INDEX('Settings'!$F$5:$F$21,MATCH($F596,'Settings'!$E$5:$E$21,0)),"Other"))</f>
        <v/>
      </c>
      <c r="Q596" s="44">
        <f>IF($A596="","",IF(COUNT($I596,$J596,$K596)&lt;3,"",IFERROR(AVERAGE($I596,$J596,$K596),"")))</f>
        <v/>
      </c>
      <c r="R596" s="44">
        <f>IF($A596="","",IF(COUNT($I596,$J596,$K596)&lt;3,"",IFERROR(MIN($I596,$J596,$K596),"")))</f>
        <v/>
      </c>
      <c r="S596" s="44">
        <f>IF($A596="","",IF(COUNT($I596,$J596,$K596)&lt;3,"",IFERROR(MAX($I596,$J596,$K596)-MIN($I596,$J596,$K596),"")))</f>
        <v/>
      </c>
      <c r="T596" s="44">
        <f>IF($A596="","",IFERROR(INDEX('Tire Inventory'!$I$5:$I$1004,MATCH($E596,'Tire Inventory'!$A$5:$A$1004,0)),""))</f>
        <v/>
      </c>
      <c r="U596" s="44">
        <f>IF($A596="","",IF(OR($L596="",$T596=""),"",IFERROR($L596-$T596,"")))</f>
        <v/>
      </c>
      <c r="V596" s="27">
        <f>IF($A596="","",IF($R596="","No Data",IF($R596&lt;='Settings'!$B$6,"Critical",IF($R596&lt;='Settings'!$B$5,"Low","OK"))))</f>
        <v/>
      </c>
      <c r="W596" s="27">
        <f>IF($A596="","",IF($S596="","No Data",IF($S596&gt;='Settings'!$B$7,"Uneven","OK")))</f>
        <v/>
      </c>
      <c r="X596" s="27">
        <f>IF($A596="","",IF(OR($L596="",$T596=""),"No Data",IF($L596&lt;$T596-'Settings'!$B$8,"Low",IF($L596&gt;$T596+'Settings'!$B$8,"High","OK"))))</f>
        <v/>
      </c>
      <c r="Y596" s="27">
        <f>IF(COUNTA($A596:$O596)=0,"",IF(OR($A596="",$B596="",$C596="",$D596="",$E596="",$F596="",$I596="",$J596="",$K596=""),"Missing Required Input",IF(COUNTIF($A$5:$A$1004,$A596)&gt;1,"Duplicate Inspection ID",IF(COUNTIF('Tire Inventory'!$A$5:$A$1004,$E596)=0,"Unknown Tire ID",IF(OR($I596&lt;0,$I596&gt;32,$J596&lt;0,$J596&gt;32,$K596&lt;0,$K596&gt;32),"Check Tread Reading",IF(OR($D596&lt;0,$D596&gt;2000000),"Check Odometer",IF(AND($L596&lt;&gt;"",OR($L596&lt;0,$L596&gt;150)),"Check PSI","OK"))))))</f>
        <v/>
      </c>
    </row>
    <row r="597">
      <c r="A597" s="23" t="n"/>
      <c r="B597" s="42" t="n"/>
      <c r="C597" s="23" t="n"/>
      <c r="D597" s="25" t="n"/>
      <c r="E597" s="23" t="n"/>
      <c r="F597" s="23" t="n"/>
      <c r="G597" s="23" t="n"/>
      <c r="H597" s="23" t="n"/>
      <c r="I597" s="43" t="n"/>
      <c r="J597" s="43" t="n"/>
      <c r="K597" s="43" t="n"/>
      <c r="L597" s="43" t="n"/>
      <c r="M597" s="23" t="n"/>
      <c r="N597" s="23" t="n"/>
      <c r="O597" s="23" t="n"/>
      <c r="P597" s="27">
        <f>IF($A597="","",IFERROR(INDEX('Settings'!$F$5:$F$21,MATCH($F597,'Settings'!$E$5:$E$21,0)),"Other"))</f>
        <v/>
      </c>
      <c r="Q597" s="44">
        <f>IF($A597="","",IF(COUNT($I597,$J597,$K597)&lt;3,"",IFERROR(AVERAGE($I597,$J597,$K597),"")))</f>
        <v/>
      </c>
      <c r="R597" s="44">
        <f>IF($A597="","",IF(COUNT($I597,$J597,$K597)&lt;3,"",IFERROR(MIN($I597,$J597,$K597),"")))</f>
        <v/>
      </c>
      <c r="S597" s="44">
        <f>IF($A597="","",IF(COUNT($I597,$J597,$K597)&lt;3,"",IFERROR(MAX($I597,$J597,$K597)-MIN($I597,$J597,$K597),"")))</f>
        <v/>
      </c>
      <c r="T597" s="44">
        <f>IF($A597="","",IFERROR(INDEX('Tire Inventory'!$I$5:$I$1004,MATCH($E597,'Tire Inventory'!$A$5:$A$1004,0)),""))</f>
        <v/>
      </c>
      <c r="U597" s="44">
        <f>IF($A597="","",IF(OR($L597="",$T597=""),"",IFERROR($L597-$T597,"")))</f>
        <v/>
      </c>
      <c r="V597" s="27">
        <f>IF($A597="","",IF($R597="","No Data",IF($R597&lt;='Settings'!$B$6,"Critical",IF($R597&lt;='Settings'!$B$5,"Low","OK"))))</f>
        <v/>
      </c>
      <c r="W597" s="27">
        <f>IF($A597="","",IF($S597="","No Data",IF($S597&gt;='Settings'!$B$7,"Uneven","OK")))</f>
        <v/>
      </c>
      <c r="X597" s="27">
        <f>IF($A597="","",IF(OR($L597="",$T597=""),"No Data",IF($L597&lt;$T597-'Settings'!$B$8,"Low",IF($L597&gt;$T597+'Settings'!$B$8,"High","OK"))))</f>
        <v/>
      </c>
      <c r="Y597" s="27">
        <f>IF(COUNTA($A597:$O597)=0,"",IF(OR($A597="",$B597="",$C597="",$D597="",$E597="",$F597="",$I597="",$J597="",$K597=""),"Missing Required Input",IF(COUNTIF($A$5:$A$1004,$A597)&gt;1,"Duplicate Inspection ID",IF(COUNTIF('Tire Inventory'!$A$5:$A$1004,$E597)=0,"Unknown Tire ID",IF(OR($I597&lt;0,$I597&gt;32,$J597&lt;0,$J597&gt;32,$K597&lt;0,$K597&gt;32),"Check Tread Reading",IF(OR($D597&lt;0,$D597&gt;2000000),"Check Odometer",IF(AND($L597&lt;&gt;"",OR($L597&lt;0,$L597&gt;150)),"Check PSI","OK"))))))</f>
        <v/>
      </c>
    </row>
    <row r="598">
      <c r="A598" s="23" t="n"/>
      <c r="B598" s="42" t="n"/>
      <c r="C598" s="23" t="n"/>
      <c r="D598" s="25" t="n"/>
      <c r="E598" s="23" t="n"/>
      <c r="F598" s="23" t="n"/>
      <c r="G598" s="23" t="n"/>
      <c r="H598" s="23" t="n"/>
      <c r="I598" s="43" t="n"/>
      <c r="J598" s="43" t="n"/>
      <c r="K598" s="43" t="n"/>
      <c r="L598" s="43" t="n"/>
      <c r="M598" s="23" t="n"/>
      <c r="N598" s="23" t="n"/>
      <c r="O598" s="23" t="n"/>
      <c r="P598" s="27">
        <f>IF($A598="","",IFERROR(INDEX('Settings'!$F$5:$F$21,MATCH($F598,'Settings'!$E$5:$E$21,0)),"Other"))</f>
        <v/>
      </c>
      <c r="Q598" s="44">
        <f>IF($A598="","",IF(COUNT($I598,$J598,$K598)&lt;3,"",IFERROR(AVERAGE($I598,$J598,$K598),"")))</f>
        <v/>
      </c>
      <c r="R598" s="44">
        <f>IF($A598="","",IF(COUNT($I598,$J598,$K598)&lt;3,"",IFERROR(MIN($I598,$J598,$K598),"")))</f>
        <v/>
      </c>
      <c r="S598" s="44">
        <f>IF($A598="","",IF(COUNT($I598,$J598,$K598)&lt;3,"",IFERROR(MAX($I598,$J598,$K598)-MIN($I598,$J598,$K598),"")))</f>
        <v/>
      </c>
      <c r="T598" s="44">
        <f>IF($A598="","",IFERROR(INDEX('Tire Inventory'!$I$5:$I$1004,MATCH($E598,'Tire Inventory'!$A$5:$A$1004,0)),""))</f>
        <v/>
      </c>
      <c r="U598" s="44">
        <f>IF($A598="","",IF(OR($L598="",$T598=""),"",IFERROR($L598-$T598,"")))</f>
        <v/>
      </c>
      <c r="V598" s="27">
        <f>IF($A598="","",IF($R598="","No Data",IF($R598&lt;='Settings'!$B$6,"Critical",IF($R598&lt;='Settings'!$B$5,"Low","OK"))))</f>
        <v/>
      </c>
      <c r="W598" s="27">
        <f>IF($A598="","",IF($S598="","No Data",IF($S598&gt;='Settings'!$B$7,"Uneven","OK")))</f>
        <v/>
      </c>
      <c r="X598" s="27">
        <f>IF($A598="","",IF(OR($L598="",$T598=""),"No Data",IF($L598&lt;$T598-'Settings'!$B$8,"Low",IF($L598&gt;$T598+'Settings'!$B$8,"High","OK"))))</f>
        <v/>
      </c>
      <c r="Y598" s="27">
        <f>IF(COUNTA($A598:$O598)=0,"",IF(OR($A598="",$B598="",$C598="",$D598="",$E598="",$F598="",$I598="",$J598="",$K598=""),"Missing Required Input",IF(COUNTIF($A$5:$A$1004,$A598)&gt;1,"Duplicate Inspection ID",IF(COUNTIF('Tire Inventory'!$A$5:$A$1004,$E598)=0,"Unknown Tire ID",IF(OR($I598&lt;0,$I598&gt;32,$J598&lt;0,$J598&gt;32,$K598&lt;0,$K598&gt;32),"Check Tread Reading",IF(OR($D598&lt;0,$D598&gt;2000000),"Check Odometer",IF(AND($L598&lt;&gt;"",OR($L598&lt;0,$L598&gt;150)),"Check PSI","OK"))))))</f>
        <v/>
      </c>
    </row>
    <row r="599">
      <c r="A599" s="23" t="n"/>
      <c r="B599" s="42" t="n"/>
      <c r="C599" s="23" t="n"/>
      <c r="D599" s="25" t="n"/>
      <c r="E599" s="23" t="n"/>
      <c r="F599" s="23" t="n"/>
      <c r="G599" s="23" t="n"/>
      <c r="H599" s="23" t="n"/>
      <c r="I599" s="43" t="n"/>
      <c r="J599" s="43" t="n"/>
      <c r="K599" s="43" t="n"/>
      <c r="L599" s="43" t="n"/>
      <c r="M599" s="23" t="n"/>
      <c r="N599" s="23" t="n"/>
      <c r="O599" s="23" t="n"/>
      <c r="P599" s="27">
        <f>IF($A599="","",IFERROR(INDEX('Settings'!$F$5:$F$21,MATCH($F599,'Settings'!$E$5:$E$21,0)),"Other"))</f>
        <v/>
      </c>
      <c r="Q599" s="44">
        <f>IF($A599="","",IF(COUNT($I599,$J599,$K599)&lt;3,"",IFERROR(AVERAGE($I599,$J599,$K599),"")))</f>
        <v/>
      </c>
      <c r="R599" s="44">
        <f>IF($A599="","",IF(COUNT($I599,$J599,$K599)&lt;3,"",IFERROR(MIN($I599,$J599,$K599),"")))</f>
        <v/>
      </c>
      <c r="S599" s="44">
        <f>IF($A599="","",IF(COUNT($I599,$J599,$K599)&lt;3,"",IFERROR(MAX($I599,$J599,$K599)-MIN($I599,$J599,$K599),"")))</f>
        <v/>
      </c>
      <c r="T599" s="44">
        <f>IF($A599="","",IFERROR(INDEX('Tire Inventory'!$I$5:$I$1004,MATCH($E599,'Tire Inventory'!$A$5:$A$1004,0)),""))</f>
        <v/>
      </c>
      <c r="U599" s="44">
        <f>IF($A599="","",IF(OR($L599="",$T599=""),"",IFERROR($L599-$T599,"")))</f>
        <v/>
      </c>
      <c r="V599" s="27">
        <f>IF($A599="","",IF($R599="","No Data",IF($R599&lt;='Settings'!$B$6,"Critical",IF($R599&lt;='Settings'!$B$5,"Low","OK"))))</f>
        <v/>
      </c>
      <c r="W599" s="27">
        <f>IF($A599="","",IF($S599="","No Data",IF($S599&gt;='Settings'!$B$7,"Uneven","OK")))</f>
        <v/>
      </c>
      <c r="X599" s="27">
        <f>IF($A599="","",IF(OR($L599="",$T599=""),"No Data",IF($L599&lt;$T599-'Settings'!$B$8,"Low",IF($L599&gt;$T599+'Settings'!$B$8,"High","OK"))))</f>
        <v/>
      </c>
      <c r="Y599" s="27">
        <f>IF(COUNTA($A599:$O599)=0,"",IF(OR($A599="",$B599="",$C599="",$D599="",$E599="",$F599="",$I599="",$J599="",$K599=""),"Missing Required Input",IF(COUNTIF($A$5:$A$1004,$A599)&gt;1,"Duplicate Inspection ID",IF(COUNTIF('Tire Inventory'!$A$5:$A$1004,$E599)=0,"Unknown Tire ID",IF(OR($I599&lt;0,$I599&gt;32,$J599&lt;0,$J599&gt;32,$K599&lt;0,$K599&gt;32),"Check Tread Reading",IF(OR($D599&lt;0,$D599&gt;2000000),"Check Odometer",IF(AND($L599&lt;&gt;"",OR($L599&lt;0,$L599&gt;150)),"Check PSI","OK"))))))</f>
        <v/>
      </c>
    </row>
    <row r="600">
      <c r="A600" s="23" t="n"/>
      <c r="B600" s="42" t="n"/>
      <c r="C600" s="23" t="n"/>
      <c r="D600" s="25" t="n"/>
      <c r="E600" s="23" t="n"/>
      <c r="F600" s="23" t="n"/>
      <c r="G600" s="23" t="n"/>
      <c r="H600" s="23" t="n"/>
      <c r="I600" s="43" t="n"/>
      <c r="J600" s="43" t="n"/>
      <c r="K600" s="43" t="n"/>
      <c r="L600" s="43" t="n"/>
      <c r="M600" s="23" t="n"/>
      <c r="N600" s="23" t="n"/>
      <c r="O600" s="23" t="n"/>
      <c r="P600" s="27">
        <f>IF($A600="","",IFERROR(INDEX('Settings'!$F$5:$F$21,MATCH($F600,'Settings'!$E$5:$E$21,0)),"Other"))</f>
        <v/>
      </c>
      <c r="Q600" s="44">
        <f>IF($A600="","",IF(COUNT($I600,$J600,$K600)&lt;3,"",IFERROR(AVERAGE($I600,$J600,$K600),"")))</f>
        <v/>
      </c>
      <c r="R600" s="44">
        <f>IF($A600="","",IF(COUNT($I600,$J600,$K600)&lt;3,"",IFERROR(MIN($I600,$J600,$K600),"")))</f>
        <v/>
      </c>
      <c r="S600" s="44">
        <f>IF($A600="","",IF(COUNT($I600,$J600,$K600)&lt;3,"",IFERROR(MAX($I600,$J600,$K600)-MIN($I600,$J600,$K600),"")))</f>
        <v/>
      </c>
      <c r="T600" s="44">
        <f>IF($A600="","",IFERROR(INDEX('Tire Inventory'!$I$5:$I$1004,MATCH($E600,'Tire Inventory'!$A$5:$A$1004,0)),""))</f>
        <v/>
      </c>
      <c r="U600" s="44">
        <f>IF($A600="","",IF(OR($L600="",$T600=""),"",IFERROR($L600-$T600,"")))</f>
        <v/>
      </c>
      <c r="V600" s="27">
        <f>IF($A600="","",IF($R600="","No Data",IF($R600&lt;='Settings'!$B$6,"Critical",IF($R600&lt;='Settings'!$B$5,"Low","OK"))))</f>
        <v/>
      </c>
      <c r="W600" s="27">
        <f>IF($A600="","",IF($S600="","No Data",IF($S600&gt;='Settings'!$B$7,"Uneven","OK")))</f>
        <v/>
      </c>
      <c r="X600" s="27">
        <f>IF($A600="","",IF(OR($L600="",$T600=""),"No Data",IF($L600&lt;$T600-'Settings'!$B$8,"Low",IF($L600&gt;$T600+'Settings'!$B$8,"High","OK"))))</f>
        <v/>
      </c>
      <c r="Y600" s="27">
        <f>IF(COUNTA($A600:$O600)=0,"",IF(OR($A600="",$B600="",$C600="",$D600="",$E600="",$F600="",$I600="",$J600="",$K600=""),"Missing Required Input",IF(COUNTIF($A$5:$A$1004,$A600)&gt;1,"Duplicate Inspection ID",IF(COUNTIF('Tire Inventory'!$A$5:$A$1004,$E600)=0,"Unknown Tire ID",IF(OR($I600&lt;0,$I600&gt;32,$J600&lt;0,$J600&gt;32,$K600&lt;0,$K600&gt;32),"Check Tread Reading",IF(OR($D600&lt;0,$D600&gt;2000000),"Check Odometer",IF(AND($L600&lt;&gt;"",OR($L600&lt;0,$L600&gt;150)),"Check PSI","OK"))))))</f>
        <v/>
      </c>
    </row>
    <row r="601">
      <c r="A601" s="23" t="n"/>
      <c r="B601" s="42" t="n"/>
      <c r="C601" s="23" t="n"/>
      <c r="D601" s="25" t="n"/>
      <c r="E601" s="23" t="n"/>
      <c r="F601" s="23" t="n"/>
      <c r="G601" s="23" t="n"/>
      <c r="H601" s="23" t="n"/>
      <c r="I601" s="43" t="n"/>
      <c r="J601" s="43" t="n"/>
      <c r="K601" s="43" t="n"/>
      <c r="L601" s="43" t="n"/>
      <c r="M601" s="23" t="n"/>
      <c r="N601" s="23" t="n"/>
      <c r="O601" s="23" t="n"/>
      <c r="P601" s="27">
        <f>IF($A601="","",IFERROR(INDEX('Settings'!$F$5:$F$21,MATCH($F601,'Settings'!$E$5:$E$21,0)),"Other"))</f>
        <v/>
      </c>
      <c r="Q601" s="44">
        <f>IF($A601="","",IF(COUNT($I601,$J601,$K601)&lt;3,"",IFERROR(AVERAGE($I601,$J601,$K601),"")))</f>
        <v/>
      </c>
      <c r="R601" s="44">
        <f>IF($A601="","",IF(COUNT($I601,$J601,$K601)&lt;3,"",IFERROR(MIN($I601,$J601,$K601),"")))</f>
        <v/>
      </c>
      <c r="S601" s="44">
        <f>IF($A601="","",IF(COUNT($I601,$J601,$K601)&lt;3,"",IFERROR(MAX($I601,$J601,$K601)-MIN($I601,$J601,$K601),"")))</f>
        <v/>
      </c>
      <c r="T601" s="44">
        <f>IF($A601="","",IFERROR(INDEX('Tire Inventory'!$I$5:$I$1004,MATCH($E601,'Tire Inventory'!$A$5:$A$1004,0)),""))</f>
        <v/>
      </c>
      <c r="U601" s="44">
        <f>IF($A601="","",IF(OR($L601="",$T601=""),"",IFERROR($L601-$T601,"")))</f>
        <v/>
      </c>
      <c r="V601" s="27">
        <f>IF($A601="","",IF($R601="","No Data",IF($R601&lt;='Settings'!$B$6,"Critical",IF($R601&lt;='Settings'!$B$5,"Low","OK"))))</f>
        <v/>
      </c>
      <c r="W601" s="27">
        <f>IF($A601="","",IF($S601="","No Data",IF($S601&gt;='Settings'!$B$7,"Uneven","OK")))</f>
        <v/>
      </c>
      <c r="X601" s="27">
        <f>IF($A601="","",IF(OR($L601="",$T601=""),"No Data",IF($L601&lt;$T601-'Settings'!$B$8,"Low",IF($L601&gt;$T601+'Settings'!$B$8,"High","OK"))))</f>
        <v/>
      </c>
      <c r="Y601" s="27">
        <f>IF(COUNTA($A601:$O601)=0,"",IF(OR($A601="",$B601="",$C601="",$D601="",$E601="",$F601="",$I601="",$J601="",$K601=""),"Missing Required Input",IF(COUNTIF($A$5:$A$1004,$A601)&gt;1,"Duplicate Inspection ID",IF(COUNTIF('Tire Inventory'!$A$5:$A$1004,$E601)=0,"Unknown Tire ID",IF(OR($I601&lt;0,$I601&gt;32,$J601&lt;0,$J601&gt;32,$K601&lt;0,$K601&gt;32),"Check Tread Reading",IF(OR($D601&lt;0,$D601&gt;2000000),"Check Odometer",IF(AND($L601&lt;&gt;"",OR($L601&lt;0,$L601&gt;150)),"Check PSI","OK"))))))</f>
        <v/>
      </c>
    </row>
    <row r="602">
      <c r="A602" s="23" t="n"/>
      <c r="B602" s="42" t="n"/>
      <c r="C602" s="23" t="n"/>
      <c r="D602" s="25" t="n"/>
      <c r="E602" s="23" t="n"/>
      <c r="F602" s="23" t="n"/>
      <c r="G602" s="23" t="n"/>
      <c r="H602" s="23" t="n"/>
      <c r="I602" s="43" t="n"/>
      <c r="J602" s="43" t="n"/>
      <c r="K602" s="43" t="n"/>
      <c r="L602" s="43" t="n"/>
      <c r="M602" s="23" t="n"/>
      <c r="N602" s="23" t="n"/>
      <c r="O602" s="23" t="n"/>
      <c r="P602" s="27">
        <f>IF($A602="","",IFERROR(INDEX('Settings'!$F$5:$F$21,MATCH($F602,'Settings'!$E$5:$E$21,0)),"Other"))</f>
        <v/>
      </c>
      <c r="Q602" s="44">
        <f>IF($A602="","",IF(COUNT($I602,$J602,$K602)&lt;3,"",IFERROR(AVERAGE($I602,$J602,$K602),"")))</f>
        <v/>
      </c>
      <c r="R602" s="44">
        <f>IF($A602="","",IF(COUNT($I602,$J602,$K602)&lt;3,"",IFERROR(MIN($I602,$J602,$K602),"")))</f>
        <v/>
      </c>
      <c r="S602" s="44">
        <f>IF($A602="","",IF(COUNT($I602,$J602,$K602)&lt;3,"",IFERROR(MAX($I602,$J602,$K602)-MIN($I602,$J602,$K602),"")))</f>
        <v/>
      </c>
      <c r="T602" s="44">
        <f>IF($A602="","",IFERROR(INDEX('Tire Inventory'!$I$5:$I$1004,MATCH($E602,'Tire Inventory'!$A$5:$A$1004,0)),""))</f>
        <v/>
      </c>
      <c r="U602" s="44">
        <f>IF($A602="","",IF(OR($L602="",$T602=""),"",IFERROR($L602-$T602,"")))</f>
        <v/>
      </c>
      <c r="V602" s="27">
        <f>IF($A602="","",IF($R602="","No Data",IF($R602&lt;='Settings'!$B$6,"Critical",IF($R602&lt;='Settings'!$B$5,"Low","OK"))))</f>
        <v/>
      </c>
      <c r="W602" s="27">
        <f>IF($A602="","",IF($S602="","No Data",IF($S602&gt;='Settings'!$B$7,"Uneven","OK")))</f>
        <v/>
      </c>
      <c r="X602" s="27">
        <f>IF($A602="","",IF(OR($L602="",$T602=""),"No Data",IF($L602&lt;$T602-'Settings'!$B$8,"Low",IF($L602&gt;$T602+'Settings'!$B$8,"High","OK"))))</f>
        <v/>
      </c>
      <c r="Y602" s="27">
        <f>IF(COUNTA($A602:$O602)=0,"",IF(OR($A602="",$B602="",$C602="",$D602="",$E602="",$F602="",$I602="",$J602="",$K602=""),"Missing Required Input",IF(COUNTIF($A$5:$A$1004,$A602)&gt;1,"Duplicate Inspection ID",IF(COUNTIF('Tire Inventory'!$A$5:$A$1004,$E602)=0,"Unknown Tire ID",IF(OR($I602&lt;0,$I602&gt;32,$J602&lt;0,$J602&gt;32,$K602&lt;0,$K602&gt;32),"Check Tread Reading",IF(OR($D602&lt;0,$D602&gt;2000000),"Check Odometer",IF(AND($L602&lt;&gt;"",OR($L602&lt;0,$L602&gt;150)),"Check PSI","OK"))))))</f>
        <v/>
      </c>
    </row>
    <row r="603">
      <c r="A603" s="23" t="n"/>
      <c r="B603" s="42" t="n"/>
      <c r="C603" s="23" t="n"/>
      <c r="D603" s="25" t="n"/>
      <c r="E603" s="23" t="n"/>
      <c r="F603" s="23" t="n"/>
      <c r="G603" s="23" t="n"/>
      <c r="H603" s="23" t="n"/>
      <c r="I603" s="43" t="n"/>
      <c r="J603" s="43" t="n"/>
      <c r="K603" s="43" t="n"/>
      <c r="L603" s="43" t="n"/>
      <c r="M603" s="23" t="n"/>
      <c r="N603" s="23" t="n"/>
      <c r="O603" s="23" t="n"/>
      <c r="P603" s="27">
        <f>IF($A603="","",IFERROR(INDEX('Settings'!$F$5:$F$21,MATCH($F603,'Settings'!$E$5:$E$21,0)),"Other"))</f>
        <v/>
      </c>
      <c r="Q603" s="44">
        <f>IF($A603="","",IF(COUNT($I603,$J603,$K603)&lt;3,"",IFERROR(AVERAGE($I603,$J603,$K603),"")))</f>
        <v/>
      </c>
      <c r="R603" s="44">
        <f>IF($A603="","",IF(COUNT($I603,$J603,$K603)&lt;3,"",IFERROR(MIN($I603,$J603,$K603),"")))</f>
        <v/>
      </c>
      <c r="S603" s="44">
        <f>IF($A603="","",IF(COUNT($I603,$J603,$K603)&lt;3,"",IFERROR(MAX($I603,$J603,$K603)-MIN($I603,$J603,$K603),"")))</f>
        <v/>
      </c>
      <c r="T603" s="44">
        <f>IF($A603="","",IFERROR(INDEX('Tire Inventory'!$I$5:$I$1004,MATCH($E603,'Tire Inventory'!$A$5:$A$1004,0)),""))</f>
        <v/>
      </c>
      <c r="U603" s="44">
        <f>IF($A603="","",IF(OR($L603="",$T603=""),"",IFERROR($L603-$T603,"")))</f>
        <v/>
      </c>
      <c r="V603" s="27">
        <f>IF($A603="","",IF($R603="","No Data",IF($R603&lt;='Settings'!$B$6,"Critical",IF($R603&lt;='Settings'!$B$5,"Low","OK"))))</f>
        <v/>
      </c>
      <c r="W603" s="27">
        <f>IF($A603="","",IF($S603="","No Data",IF($S603&gt;='Settings'!$B$7,"Uneven","OK")))</f>
        <v/>
      </c>
      <c r="X603" s="27">
        <f>IF($A603="","",IF(OR($L603="",$T603=""),"No Data",IF($L603&lt;$T603-'Settings'!$B$8,"Low",IF($L603&gt;$T603+'Settings'!$B$8,"High","OK"))))</f>
        <v/>
      </c>
      <c r="Y603" s="27">
        <f>IF(COUNTA($A603:$O603)=0,"",IF(OR($A603="",$B603="",$C603="",$D603="",$E603="",$F603="",$I603="",$J603="",$K603=""),"Missing Required Input",IF(COUNTIF($A$5:$A$1004,$A603)&gt;1,"Duplicate Inspection ID",IF(COUNTIF('Tire Inventory'!$A$5:$A$1004,$E603)=0,"Unknown Tire ID",IF(OR($I603&lt;0,$I603&gt;32,$J603&lt;0,$J603&gt;32,$K603&lt;0,$K603&gt;32),"Check Tread Reading",IF(OR($D603&lt;0,$D603&gt;2000000),"Check Odometer",IF(AND($L603&lt;&gt;"",OR($L603&lt;0,$L603&gt;150)),"Check PSI","OK"))))))</f>
        <v/>
      </c>
    </row>
    <row r="604">
      <c r="A604" s="23" t="n"/>
      <c r="B604" s="42" t="n"/>
      <c r="C604" s="23" t="n"/>
      <c r="D604" s="25" t="n"/>
      <c r="E604" s="23" t="n"/>
      <c r="F604" s="23" t="n"/>
      <c r="G604" s="23" t="n"/>
      <c r="H604" s="23" t="n"/>
      <c r="I604" s="43" t="n"/>
      <c r="J604" s="43" t="n"/>
      <c r="K604" s="43" t="n"/>
      <c r="L604" s="43" t="n"/>
      <c r="M604" s="23" t="n"/>
      <c r="N604" s="23" t="n"/>
      <c r="O604" s="23" t="n"/>
      <c r="P604" s="27">
        <f>IF($A604="","",IFERROR(INDEX('Settings'!$F$5:$F$21,MATCH($F604,'Settings'!$E$5:$E$21,0)),"Other"))</f>
        <v/>
      </c>
      <c r="Q604" s="44">
        <f>IF($A604="","",IF(COUNT($I604,$J604,$K604)&lt;3,"",IFERROR(AVERAGE($I604,$J604,$K604),"")))</f>
        <v/>
      </c>
      <c r="R604" s="44">
        <f>IF($A604="","",IF(COUNT($I604,$J604,$K604)&lt;3,"",IFERROR(MIN($I604,$J604,$K604),"")))</f>
        <v/>
      </c>
      <c r="S604" s="44">
        <f>IF($A604="","",IF(COUNT($I604,$J604,$K604)&lt;3,"",IFERROR(MAX($I604,$J604,$K604)-MIN($I604,$J604,$K604),"")))</f>
        <v/>
      </c>
      <c r="T604" s="44">
        <f>IF($A604="","",IFERROR(INDEX('Tire Inventory'!$I$5:$I$1004,MATCH($E604,'Tire Inventory'!$A$5:$A$1004,0)),""))</f>
        <v/>
      </c>
      <c r="U604" s="44">
        <f>IF($A604="","",IF(OR($L604="",$T604=""),"",IFERROR($L604-$T604,"")))</f>
        <v/>
      </c>
      <c r="V604" s="27">
        <f>IF($A604="","",IF($R604="","No Data",IF($R604&lt;='Settings'!$B$6,"Critical",IF($R604&lt;='Settings'!$B$5,"Low","OK"))))</f>
        <v/>
      </c>
      <c r="W604" s="27">
        <f>IF($A604="","",IF($S604="","No Data",IF($S604&gt;='Settings'!$B$7,"Uneven","OK")))</f>
        <v/>
      </c>
      <c r="X604" s="27">
        <f>IF($A604="","",IF(OR($L604="",$T604=""),"No Data",IF($L604&lt;$T604-'Settings'!$B$8,"Low",IF($L604&gt;$T604+'Settings'!$B$8,"High","OK"))))</f>
        <v/>
      </c>
      <c r="Y604" s="27">
        <f>IF(COUNTA($A604:$O604)=0,"",IF(OR($A604="",$B604="",$C604="",$D604="",$E604="",$F604="",$I604="",$J604="",$K604=""),"Missing Required Input",IF(COUNTIF($A$5:$A$1004,$A604)&gt;1,"Duplicate Inspection ID",IF(COUNTIF('Tire Inventory'!$A$5:$A$1004,$E604)=0,"Unknown Tire ID",IF(OR($I604&lt;0,$I604&gt;32,$J604&lt;0,$J604&gt;32,$K604&lt;0,$K604&gt;32),"Check Tread Reading",IF(OR($D604&lt;0,$D604&gt;2000000),"Check Odometer",IF(AND($L604&lt;&gt;"",OR($L604&lt;0,$L604&gt;150)),"Check PSI","OK"))))))</f>
        <v/>
      </c>
    </row>
    <row r="605">
      <c r="A605" s="23" t="n"/>
      <c r="B605" s="42" t="n"/>
      <c r="C605" s="23" t="n"/>
      <c r="D605" s="25" t="n"/>
      <c r="E605" s="23" t="n"/>
      <c r="F605" s="23" t="n"/>
      <c r="G605" s="23" t="n"/>
      <c r="H605" s="23" t="n"/>
      <c r="I605" s="43" t="n"/>
      <c r="J605" s="43" t="n"/>
      <c r="K605" s="43" t="n"/>
      <c r="L605" s="43" t="n"/>
      <c r="M605" s="23" t="n"/>
      <c r="N605" s="23" t="n"/>
      <c r="O605" s="23" t="n"/>
      <c r="P605" s="27">
        <f>IF($A605="","",IFERROR(INDEX('Settings'!$F$5:$F$21,MATCH($F605,'Settings'!$E$5:$E$21,0)),"Other"))</f>
        <v/>
      </c>
      <c r="Q605" s="44">
        <f>IF($A605="","",IF(COUNT($I605,$J605,$K605)&lt;3,"",IFERROR(AVERAGE($I605,$J605,$K605),"")))</f>
        <v/>
      </c>
      <c r="R605" s="44">
        <f>IF($A605="","",IF(COUNT($I605,$J605,$K605)&lt;3,"",IFERROR(MIN($I605,$J605,$K605),"")))</f>
        <v/>
      </c>
      <c r="S605" s="44">
        <f>IF($A605="","",IF(COUNT($I605,$J605,$K605)&lt;3,"",IFERROR(MAX($I605,$J605,$K605)-MIN($I605,$J605,$K605),"")))</f>
        <v/>
      </c>
      <c r="T605" s="44">
        <f>IF($A605="","",IFERROR(INDEX('Tire Inventory'!$I$5:$I$1004,MATCH($E605,'Tire Inventory'!$A$5:$A$1004,0)),""))</f>
        <v/>
      </c>
      <c r="U605" s="44">
        <f>IF($A605="","",IF(OR($L605="",$T605=""),"",IFERROR($L605-$T605,"")))</f>
        <v/>
      </c>
      <c r="V605" s="27">
        <f>IF($A605="","",IF($R605="","No Data",IF($R605&lt;='Settings'!$B$6,"Critical",IF($R605&lt;='Settings'!$B$5,"Low","OK"))))</f>
        <v/>
      </c>
      <c r="W605" s="27">
        <f>IF($A605="","",IF($S605="","No Data",IF($S605&gt;='Settings'!$B$7,"Uneven","OK")))</f>
        <v/>
      </c>
      <c r="X605" s="27">
        <f>IF($A605="","",IF(OR($L605="",$T605=""),"No Data",IF($L605&lt;$T605-'Settings'!$B$8,"Low",IF($L605&gt;$T605+'Settings'!$B$8,"High","OK"))))</f>
        <v/>
      </c>
      <c r="Y605" s="27">
        <f>IF(COUNTA($A605:$O605)=0,"",IF(OR($A605="",$B605="",$C605="",$D605="",$E605="",$F605="",$I605="",$J605="",$K605=""),"Missing Required Input",IF(COUNTIF($A$5:$A$1004,$A605)&gt;1,"Duplicate Inspection ID",IF(COUNTIF('Tire Inventory'!$A$5:$A$1004,$E605)=0,"Unknown Tire ID",IF(OR($I605&lt;0,$I605&gt;32,$J605&lt;0,$J605&gt;32,$K605&lt;0,$K605&gt;32),"Check Tread Reading",IF(OR($D605&lt;0,$D605&gt;2000000),"Check Odometer",IF(AND($L605&lt;&gt;"",OR($L605&lt;0,$L605&gt;150)),"Check PSI","OK"))))))</f>
        <v/>
      </c>
    </row>
    <row r="606">
      <c r="A606" s="23" t="n"/>
      <c r="B606" s="42" t="n"/>
      <c r="C606" s="23" t="n"/>
      <c r="D606" s="25" t="n"/>
      <c r="E606" s="23" t="n"/>
      <c r="F606" s="23" t="n"/>
      <c r="G606" s="23" t="n"/>
      <c r="H606" s="23" t="n"/>
      <c r="I606" s="43" t="n"/>
      <c r="J606" s="43" t="n"/>
      <c r="K606" s="43" t="n"/>
      <c r="L606" s="43" t="n"/>
      <c r="M606" s="23" t="n"/>
      <c r="N606" s="23" t="n"/>
      <c r="O606" s="23" t="n"/>
      <c r="P606" s="27">
        <f>IF($A606="","",IFERROR(INDEX('Settings'!$F$5:$F$21,MATCH($F606,'Settings'!$E$5:$E$21,0)),"Other"))</f>
        <v/>
      </c>
      <c r="Q606" s="44">
        <f>IF($A606="","",IF(COUNT($I606,$J606,$K606)&lt;3,"",IFERROR(AVERAGE($I606,$J606,$K606),"")))</f>
        <v/>
      </c>
      <c r="R606" s="44">
        <f>IF($A606="","",IF(COUNT($I606,$J606,$K606)&lt;3,"",IFERROR(MIN($I606,$J606,$K606),"")))</f>
        <v/>
      </c>
      <c r="S606" s="44">
        <f>IF($A606="","",IF(COUNT($I606,$J606,$K606)&lt;3,"",IFERROR(MAX($I606,$J606,$K606)-MIN($I606,$J606,$K606),"")))</f>
        <v/>
      </c>
      <c r="T606" s="44">
        <f>IF($A606="","",IFERROR(INDEX('Tire Inventory'!$I$5:$I$1004,MATCH($E606,'Tire Inventory'!$A$5:$A$1004,0)),""))</f>
        <v/>
      </c>
      <c r="U606" s="44">
        <f>IF($A606="","",IF(OR($L606="",$T606=""),"",IFERROR($L606-$T606,"")))</f>
        <v/>
      </c>
      <c r="V606" s="27">
        <f>IF($A606="","",IF($R606="","No Data",IF($R606&lt;='Settings'!$B$6,"Critical",IF($R606&lt;='Settings'!$B$5,"Low","OK"))))</f>
        <v/>
      </c>
      <c r="W606" s="27">
        <f>IF($A606="","",IF($S606="","No Data",IF($S606&gt;='Settings'!$B$7,"Uneven","OK")))</f>
        <v/>
      </c>
      <c r="X606" s="27">
        <f>IF($A606="","",IF(OR($L606="",$T606=""),"No Data",IF($L606&lt;$T606-'Settings'!$B$8,"Low",IF($L606&gt;$T606+'Settings'!$B$8,"High","OK"))))</f>
        <v/>
      </c>
      <c r="Y606" s="27">
        <f>IF(COUNTA($A606:$O606)=0,"",IF(OR($A606="",$B606="",$C606="",$D606="",$E606="",$F606="",$I606="",$J606="",$K606=""),"Missing Required Input",IF(COUNTIF($A$5:$A$1004,$A606)&gt;1,"Duplicate Inspection ID",IF(COUNTIF('Tire Inventory'!$A$5:$A$1004,$E606)=0,"Unknown Tire ID",IF(OR($I606&lt;0,$I606&gt;32,$J606&lt;0,$J606&gt;32,$K606&lt;0,$K606&gt;32),"Check Tread Reading",IF(OR($D606&lt;0,$D606&gt;2000000),"Check Odometer",IF(AND($L606&lt;&gt;"",OR($L606&lt;0,$L606&gt;150)),"Check PSI","OK"))))))</f>
        <v/>
      </c>
    </row>
    <row r="607">
      <c r="A607" s="23" t="n"/>
      <c r="B607" s="42" t="n"/>
      <c r="C607" s="23" t="n"/>
      <c r="D607" s="25" t="n"/>
      <c r="E607" s="23" t="n"/>
      <c r="F607" s="23" t="n"/>
      <c r="G607" s="23" t="n"/>
      <c r="H607" s="23" t="n"/>
      <c r="I607" s="43" t="n"/>
      <c r="J607" s="43" t="n"/>
      <c r="K607" s="43" t="n"/>
      <c r="L607" s="43" t="n"/>
      <c r="M607" s="23" t="n"/>
      <c r="N607" s="23" t="n"/>
      <c r="O607" s="23" t="n"/>
      <c r="P607" s="27">
        <f>IF($A607="","",IFERROR(INDEX('Settings'!$F$5:$F$21,MATCH($F607,'Settings'!$E$5:$E$21,0)),"Other"))</f>
        <v/>
      </c>
      <c r="Q607" s="44">
        <f>IF($A607="","",IF(COUNT($I607,$J607,$K607)&lt;3,"",IFERROR(AVERAGE($I607,$J607,$K607),"")))</f>
        <v/>
      </c>
      <c r="R607" s="44">
        <f>IF($A607="","",IF(COUNT($I607,$J607,$K607)&lt;3,"",IFERROR(MIN($I607,$J607,$K607),"")))</f>
        <v/>
      </c>
      <c r="S607" s="44">
        <f>IF($A607="","",IF(COUNT($I607,$J607,$K607)&lt;3,"",IFERROR(MAX($I607,$J607,$K607)-MIN($I607,$J607,$K607),"")))</f>
        <v/>
      </c>
      <c r="T607" s="44">
        <f>IF($A607="","",IFERROR(INDEX('Tire Inventory'!$I$5:$I$1004,MATCH($E607,'Tire Inventory'!$A$5:$A$1004,0)),""))</f>
        <v/>
      </c>
      <c r="U607" s="44">
        <f>IF($A607="","",IF(OR($L607="",$T607=""),"",IFERROR($L607-$T607,"")))</f>
        <v/>
      </c>
      <c r="V607" s="27">
        <f>IF($A607="","",IF($R607="","No Data",IF($R607&lt;='Settings'!$B$6,"Critical",IF($R607&lt;='Settings'!$B$5,"Low","OK"))))</f>
        <v/>
      </c>
      <c r="W607" s="27">
        <f>IF($A607="","",IF($S607="","No Data",IF($S607&gt;='Settings'!$B$7,"Uneven","OK")))</f>
        <v/>
      </c>
      <c r="X607" s="27">
        <f>IF($A607="","",IF(OR($L607="",$T607=""),"No Data",IF($L607&lt;$T607-'Settings'!$B$8,"Low",IF($L607&gt;$T607+'Settings'!$B$8,"High","OK"))))</f>
        <v/>
      </c>
      <c r="Y607" s="27">
        <f>IF(COUNTA($A607:$O607)=0,"",IF(OR($A607="",$B607="",$C607="",$D607="",$E607="",$F607="",$I607="",$J607="",$K607=""),"Missing Required Input",IF(COUNTIF($A$5:$A$1004,$A607)&gt;1,"Duplicate Inspection ID",IF(COUNTIF('Tire Inventory'!$A$5:$A$1004,$E607)=0,"Unknown Tire ID",IF(OR($I607&lt;0,$I607&gt;32,$J607&lt;0,$J607&gt;32,$K607&lt;0,$K607&gt;32),"Check Tread Reading",IF(OR($D607&lt;0,$D607&gt;2000000),"Check Odometer",IF(AND($L607&lt;&gt;"",OR($L607&lt;0,$L607&gt;150)),"Check PSI","OK"))))))</f>
        <v/>
      </c>
    </row>
    <row r="608">
      <c r="A608" s="23" t="n"/>
      <c r="B608" s="42" t="n"/>
      <c r="C608" s="23" t="n"/>
      <c r="D608" s="25" t="n"/>
      <c r="E608" s="23" t="n"/>
      <c r="F608" s="23" t="n"/>
      <c r="G608" s="23" t="n"/>
      <c r="H608" s="23" t="n"/>
      <c r="I608" s="43" t="n"/>
      <c r="J608" s="43" t="n"/>
      <c r="K608" s="43" t="n"/>
      <c r="L608" s="43" t="n"/>
      <c r="M608" s="23" t="n"/>
      <c r="N608" s="23" t="n"/>
      <c r="O608" s="23" t="n"/>
      <c r="P608" s="27">
        <f>IF($A608="","",IFERROR(INDEX('Settings'!$F$5:$F$21,MATCH($F608,'Settings'!$E$5:$E$21,0)),"Other"))</f>
        <v/>
      </c>
      <c r="Q608" s="44">
        <f>IF($A608="","",IF(COUNT($I608,$J608,$K608)&lt;3,"",IFERROR(AVERAGE($I608,$J608,$K608),"")))</f>
        <v/>
      </c>
      <c r="R608" s="44">
        <f>IF($A608="","",IF(COUNT($I608,$J608,$K608)&lt;3,"",IFERROR(MIN($I608,$J608,$K608),"")))</f>
        <v/>
      </c>
      <c r="S608" s="44">
        <f>IF($A608="","",IF(COUNT($I608,$J608,$K608)&lt;3,"",IFERROR(MAX($I608,$J608,$K608)-MIN($I608,$J608,$K608),"")))</f>
        <v/>
      </c>
      <c r="T608" s="44">
        <f>IF($A608="","",IFERROR(INDEX('Tire Inventory'!$I$5:$I$1004,MATCH($E608,'Tire Inventory'!$A$5:$A$1004,0)),""))</f>
        <v/>
      </c>
      <c r="U608" s="44">
        <f>IF($A608="","",IF(OR($L608="",$T608=""),"",IFERROR($L608-$T608,"")))</f>
        <v/>
      </c>
      <c r="V608" s="27">
        <f>IF($A608="","",IF($R608="","No Data",IF($R608&lt;='Settings'!$B$6,"Critical",IF($R608&lt;='Settings'!$B$5,"Low","OK"))))</f>
        <v/>
      </c>
      <c r="W608" s="27">
        <f>IF($A608="","",IF($S608="","No Data",IF($S608&gt;='Settings'!$B$7,"Uneven","OK")))</f>
        <v/>
      </c>
      <c r="X608" s="27">
        <f>IF($A608="","",IF(OR($L608="",$T608=""),"No Data",IF($L608&lt;$T608-'Settings'!$B$8,"Low",IF($L608&gt;$T608+'Settings'!$B$8,"High","OK"))))</f>
        <v/>
      </c>
      <c r="Y608" s="27">
        <f>IF(COUNTA($A608:$O608)=0,"",IF(OR($A608="",$B608="",$C608="",$D608="",$E608="",$F608="",$I608="",$J608="",$K608=""),"Missing Required Input",IF(COUNTIF($A$5:$A$1004,$A608)&gt;1,"Duplicate Inspection ID",IF(COUNTIF('Tire Inventory'!$A$5:$A$1004,$E608)=0,"Unknown Tire ID",IF(OR($I608&lt;0,$I608&gt;32,$J608&lt;0,$J608&gt;32,$K608&lt;0,$K608&gt;32),"Check Tread Reading",IF(OR($D608&lt;0,$D608&gt;2000000),"Check Odometer",IF(AND($L608&lt;&gt;"",OR($L608&lt;0,$L608&gt;150)),"Check PSI","OK"))))))</f>
        <v/>
      </c>
    </row>
    <row r="609">
      <c r="A609" s="23" t="n"/>
      <c r="B609" s="42" t="n"/>
      <c r="C609" s="23" t="n"/>
      <c r="D609" s="25" t="n"/>
      <c r="E609" s="23" t="n"/>
      <c r="F609" s="23" t="n"/>
      <c r="G609" s="23" t="n"/>
      <c r="H609" s="23" t="n"/>
      <c r="I609" s="43" t="n"/>
      <c r="J609" s="43" t="n"/>
      <c r="K609" s="43" t="n"/>
      <c r="L609" s="43" t="n"/>
      <c r="M609" s="23" t="n"/>
      <c r="N609" s="23" t="n"/>
      <c r="O609" s="23" t="n"/>
      <c r="P609" s="27">
        <f>IF($A609="","",IFERROR(INDEX('Settings'!$F$5:$F$21,MATCH($F609,'Settings'!$E$5:$E$21,0)),"Other"))</f>
        <v/>
      </c>
      <c r="Q609" s="44">
        <f>IF($A609="","",IF(COUNT($I609,$J609,$K609)&lt;3,"",IFERROR(AVERAGE($I609,$J609,$K609),"")))</f>
        <v/>
      </c>
      <c r="R609" s="44">
        <f>IF($A609="","",IF(COUNT($I609,$J609,$K609)&lt;3,"",IFERROR(MIN($I609,$J609,$K609),"")))</f>
        <v/>
      </c>
      <c r="S609" s="44">
        <f>IF($A609="","",IF(COUNT($I609,$J609,$K609)&lt;3,"",IFERROR(MAX($I609,$J609,$K609)-MIN($I609,$J609,$K609),"")))</f>
        <v/>
      </c>
      <c r="T609" s="44">
        <f>IF($A609="","",IFERROR(INDEX('Tire Inventory'!$I$5:$I$1004,MATCH($E609,'Tire Inventory'!$A$5:$A$1004,0)),""))</f>
        <v/>
      </c>
      <c r="U609" s="44">
        <f>IF($A609="","",IF(OR($L609="",$T609=""),"",IFERROR($L609-$T609,"")))</f>
        <v/>
      </c>
      <c r="V609" s="27">
        <f>IF($A609="","",IF($R609="","No Data",IF($R609&lt;='Settings'!$B$6,"Critical",IF($R609&lt;='Settings'!$B$5,"Low","OK"))))</f>
        <v/>
      </c>
      <c r="W609" s="27">
        <f>IF($A609="","",IF($S609="","No Data",IF($S609&gt;='Settings'!$B$7,"Uneven","OK")))</f>
        <v/>
      </c>
      <c r="X609" s="27">
        <f>IF($A609="","",IF(OR($L609="",$T609=""),"No Data",IF($L609&lt;$T609-'Settings'!$B$8,"Low",IF($L609&gt;$T609+'Settings'!$B$8,"High","OK"))))</f>
        <v/>
      </c>
      <c r="Y609" s="27">
        <f>IF(COUNTA($A609:$O609)=0,"",IF(OR($A609="",$B609="",$C609="",$D609="",$E609="",$F609="",$I609="",$J609="",$K609=""),"Missing Required Input",IF(COUNTIF($A$5:$A$1004,$A609)&gt;1,"Duplicate Inspection ID",IF(COUNTIF('Tire Inventory'!$A$5:$A$1004,$E609)=0,"Unknown Tire ID",IF(OR($I609&lt;0,$I609&gt;32,$J609&lt;0,$J609&gt;32,$K609&lt;0,$K609&gt;32),"Check Tread Reading",IF(OR($D609&lt;0,$D609&gt;2000000),"Check Odometer",IF(AND($L609&lt;&gt;"",OR($L609&lt;0,$L609&gt;150)),"Check PSI","OK"))))))</f>
        <v/>
      </c>
    </row>
    <row r="610">
      <c r="A610" s="23" t="n"/>
      <c r="B610" s="42" t="n"/>
      <c r="C610" s="23" t="n"/>
      <c r="D610" s="25" t="n"/>
      <c r="E610" s="23" t="n"/>
      <c r="F610" s="23" t="n"/>
      <c r="G610" s="23" t="n"/>
      <c r="H610" s="23" t="n"/>
      <c r="I610" s="43" t="n"/>
      <c r="J610" s="43" t="n"/>
      <c r="K610" s="43" t="n"/>
      <c r="L610" s="43" t="n"/>
      <c r="M610" s="23" t="n"/>
      <c r="N610" s="23" t="n"/>
      <c r="O610" s="23" t="n"/>
      <c r="P610" s="27">
        <f>IF($A610="","",IFERROR(INDEX('Settings'!$F$5:$F$21,MATCH($F610,'Settings'!$E$5:$E$21,0)),"Other"))</f>
        <v/>
      </c>
      <c r="Q610" s="44">
        <f>IF($A610="","",IF(COUNT($I610,$J610,$K610)&lt;3,"",IFERROR(AVERAGE($I610,$J610,$K610),"")))</f>
        <v/>
      </c>
      <c r="R610" s="44">
        <f>IF($A610="","",IF(COUNT($I610,$J610,$K610)&lt;3,"",IFERROR(MIN($I610,$J610,$K610),"")))</f>
        <v/>
      </c>
      <c r="S610" s="44">
        <f>IF($A610="","",IF(COUNT($I610,$J610,$K610)&lt;3,"",IFERROR(MAX($I610,$J610,$K610)-MIN($I610,$J610,$K610),"")))</f>
        <v/>
      </c>
      <c r="T610" s="44">
        <f>IF($A610="","",IFERROR(INDEX('Tire Inventory'!$I$5:$I$1004,MATCH($E610,'Tire Inventory'!$A$5:$A$1004,0)),""))</f>
        <v/>
      </c>
      <c r="U610" s="44">
        <f>IF($A610="","",IF(OR($L610="",$T610=""),"",IFERROR($L610-$T610,"")))</f>
        <v/>
      </c>
      <c r="V610" s="27">
        <f>IF($A610="","",IF($R610="","No Data",IF($R610&lt;='Settings'!$B$6,"Critical",IF($R610&lt;='Settings'!$B$5,"Low","OK"))))</f>
        <v/>
      </c>
      <c r="W610" s="27">
        <f>IF($A610="","",IF($S610="","No Data",IF($S610&gt;='Settings'!$B$7,"Uneven","OK")))</f>
        <v/>
      </c>
      <c r="X610" s="27">
        <f>IF($A610="","",IF(OR($L610="",$T610=""),"No Data",IF($L610&lt;$T610-'Settings'!$B$8,"Low",IF($L610&gt;$T610+'Settings'!$B$8,"High","OK"))))</f>
        <v/>
      </c>
      <c r="Y610" s="27">
        <f>IF(COUNTA($A610:$O610)=0,"",IF(OR($A610="",$B610="",$C610="",$D610="",$E610="",$F610="",$I610="",$J610="",$K610=""),"Missing Required Input",IF(COUNTIF($A$5:$A$1004,$A610)&gt;1,"Duplicate Inspection ID",IF(COUNTIF('Tire Inventory'!$A$5:$A$1004,$E610)=0,"Unknown Tire ID",IF(OR($I610&lt;0,$I610&gt;32,$J610&lt;0,$J610&gt;32,$K610&lt;0,$K610&gt;32),"Check Tread Reading",IF(OR($D610&lt;0,$D610&gt;2000000),"Check Odometer",IF(AND($L610&lt;&gt;"",OR($L610&lt;0,$L610&gt;150)),"Check PSI","OK"))))))</f>
        <v/>
      </c>
    </row>
    <row r="611">
      <c r="A611" s="23" t="n"/>
      <c r="B611" s="42" t="n"/>
      <c r="C611" s="23" t="n"/>
      <c r="D611" s="25" t="n"/>
      <c r="E611" s="23" t="n"/>
      <c r="F611" s="23" t="n"/>
      <c r="G611" s="23" t="n"/>
      <c r="H611" s="23" t="n"/>
      <c r="I611" s="43" t="n"/>
      <c r="J611" s="43" t="n"/>
      <c r="K611" s="43" t="n"/>
      <c r="L611" s="43" t="n"/>
      <c r="M611" s="23" t="n"/>
      <c r="N611" s="23" t="n"/>
      <c r="O611" s="23" t="n"/>
      <c r="P611" s="27">
        <f>IF($A611="","",IFERROR(INDEX('Settings'!$F$5:$F$21,MATCH($F611,'Settings'!$E$5:$E$21,0)),"Other"))</f>
        <v/>
      </c>
      <c r="Q611" s="44">
        <f>IF($A611="","",IF(COUNT($I611,$J611,$K611)&lt;3,"",IFERROR(AVERAGE($I611,$J611,$K611),"")))</f>
        <v/>
      </c>
      <c r="R611" s="44">
        <f>IF($A611="","",IF(COUNT($I611,$J611,$K611)&lt;3,"",IFERROR(MIN($I611,$J611,$K611),"")))</f>
        <v/>
      </c>
      <c r="S611" s="44">
        <f>IF($A611="","",IF(COUNT($I611,$J611,$K611)&lt;3,"",IFERROR(MAX($I611,$J611,$K611)-MIN($I611,$J611,$K611),"")))</f>
        <v/>
      </c>
      <c r="T611" s="44">
        <f>IF($A611="","",IFERROR(INDEX('Tire Inventory'!$I$5:$I$1004,MATCH($E611,'Tire Inventory'!$A$5:$A$1004,0)),""))</f>
        <v/>
      </c>
      <c r="U611" s="44">
        <f>IF($A611="","",IF(OR($L611="",$T611=""),"",IFERROR($L611-$T611,"")))</f>
        <v/>
      </c>
      <c r="V611" s="27">
        <f>IF($A611="","",IF($R611="","No Data",IF($R611&lt;='Settings'!$B$6,"Critical",IF($R611&lt;='Settings'!$B$5,"Low","OK"))))</f>
        <v/>
      </c>
      <c r="W611" s="27">
        <f>IF($A611="","",IF($S611="","No Data",IF($S611&gt;='Settings'!$B$7,"Uneven","OK")))</f>
        <v/>
      </c>
      <c r="X611" s="27">
        <f>IF($A611="","",IF(OR($L611="",$T611=""),"No Data",IF($L611&lt;$T611-'Settings'!$B$8,"Low",IF($L611&gt;$T611+'Settings'!$B$8,"High","OK"))))</f>
        <v/>
      </c>
      <c r="Y611" s="27">
        <f>IF(COUNTA($A611:$O611)=0,"",IF(OR($A611="",$B611="",$C611="",$D611="",$E611="",$F611="",$I611="",$J611="",$K611=""),"Missing Required Input",IF(COUNTIF($A$5:$A$1004,$A611)&gt;1,"Duplicate Inspection ID",IF(COUNTIF('Tire Inventory'!$A$5:$A$1004,$E611)=0,"Unknown Tire ID",IF(OR($I611&lt;0,$I611&gt;32,$J611&lt;0,$J611&gt;32,$K611&lt;0,$K611&gt;32),"Check Tread Reading",IF(OR($D611&lt;0,$D611&gt;2000000),"Check Odometer",IF(AND($L611&lt;&gt;"",OR($L611&lt;0,$L611&gt;150)),"Check PSI","OK"))))))</f>
        <v/>
      </c>
    </row>
    <row r="612">
      <c r="A612" s="23" t="n"/>
      <c r="B612" s="42" t="n"/>
      <c r="C612" s="23" t="n"/>
      <c r="D612" s="25" t="n"/>
      <c r="E612" s="23" t="n"/>
      <c r="F612" s="23" t="n"/>
      <c r="G612" s="23" t="n"/>
      <c r="H612" s="23" t="n"/>
      <c r="I612" s="43" t="n"/>
      <c r="J612" s="43" t="n"/>
      <c r="K612" s="43" t="n"/>
      <c r="L612" s="43" t="n"/>
      <c r="M612" s="23" t="n"/>
      <c r="N612" s="23" t="n"/>
      <c r="O612" s="23" t="n"/>
      <c r="P612" s="27">
        <f>IF($A612="","",IFERROR(INDEX('Settings'!$F$5:$F$21,MATCH($F612,'Settings'!$E$5:$E$21,0)),"Other"))</f>
        <v/>
      </c>
      <c r="Q612" s="44">
        <f>IF($A612="","",IF(COUNT($I612,$J612,$K612)&lt;3,"",IFERROR(AVERAGE($I612,$J612,$K612),"")))</f>
        <v/>
      </c>
      <c r="R612" s="44">
        <f>IF($A612="","",IF(COUNT($I612,$J612,$K612)&lt;3,"",IFERROR(MIN($I612,$J612,$K612),"")))</f>
        <v/>
      </c>
      <c r="S612" s="44">
        <f>IF($A612="","",IF(COUNT($I612,$J612,$K612)&lt;3,"",IFERROR(MAX($I612,$J612,$K612)-MIN($I612,$J612,$K612),"")))</f>
        <v/>
      </c>
      <c r="T612" s="44">
        <f>IF($A612="","",IFERROR(INDEX('Tire Inventory'!$I$5:$I$1004,MATCH($E612,'Tire Inventory'!$A$5:$A$1004,0)),""))</f>
        <v/>
      </c>
      <c r="U612" s="44">
        <f>IF($A612="","",IF(OR($L612="",$T612=""),"",IFERROR($L612-$T612,"")))</f>
        <v/>
      </c>
      <c r="V612" s="27">
        <f>IF($A612="","",IF($R612="","No Data",IF($R612&lt;='Settings'!$B$6,"Critical",IF($R612&lt;='Settings'!$B$5,"Low","OK"))))</f>
        <v/>
      </c>
      <c r="W612" s="27">
        <f>IF($A612="","",IF($S612="","No Data",IF($S612&gt;='Settings'!$B$7,"Uneven","OK")))</f>
        <v/>
      </c>
      <c r="X612" s="27">
        <f>IF($A612="","",IF(OR($L612="",$T612=""),"No Data",IF($L612&lt;$T612-'Settings'!$B$8,"Low",IF($L612&gt;$T612+'Settings'!$B$8,"High","OK"))))</f>
        <v/>
      </c>
      <c r="Y612" s="27">
        <f>IF(COUNTA($A612:$O612)=0,"",IF(OR($A612="",$B612="",$C612="",$D612="",$E612="",$F612="",$I612="",$J612="",$K612=""),"Missing Required Input",IF(COUNTIF($A$5:$A$1004,$A612)&gt;1,"Duplicate Inspection ID",IF(COUNTIF('Tire Inventory'!$A$5:$A$1004,$E612)=0,"Unknown Tire ID",IF(OR($I612&lt;0,$I612&gt;32,$J612&lt;0,$J612&gt;32,$K612&lt;0,$K612&gt;32),"Check Tread Reading",IF(OR($D612&lt;0,$D612&gt;2000000),"Check Odometer",IF(AND($L612&lt;&gt;"",OR($L612&lt;0,$L612&gt;150)),"Check PSI","OK"))))))</f>
        <v/>
      </c>
    </row>
    <row r="613">
      <c r="A613" s="23" t="n"/>
      <c r="B613" s="42" t="n"/>
      <c r="C613" s="23" t="n"/>
      <c r="D613" s="25" t="n"/>
      <c r="E613" s="23" t="n"/>
      <c r="F613" s="23" t="n"/>
      <c r="G613" s="23" t="n"/>
      <c r="H613" s="23" t="n"/>
      <c r="I613" s="43" t="n"/>
      <c r="J613" s="43" t="n"/>
      <c r="K613" s="43" t="n"/>
      <c r="L613" s="43" t="n"/>
      <c r="M613" s="23" t="n"/>
      <c r="N613" s="23" t="n"/>
      <c r="O613" s="23" t="n"/>
      <c r="P613" s="27">
        <f>IF($A613="","",IFERROR(INDEX('Settings'!$F$5:$F$21,MATCH($F613,'Settings'!$E$5:$E$21,0)),"Other"))</f>
        <v/>
      </c>
      <c r="Q613" s="44">
        <f>IF($A613="","",IF(COUNT($I613,$J613,$K613)&lt;3,"",IFERROR(AVERAGE($I613,$J613,$K613),"")))</f>
        <v/>
      </c>
      <c r="R613" s="44">
        <f>IF($A613="","",IF(COUNT($I613,$J613,$K613)&lt;3,"",IFERROR(MIN($I613,$J613,$K613),"")))</f>
        <v/>
      </c>
      <c r="S613" s="44">
        <f>IF($A613="","",IF(COUNT($I613,$J613,$K613)&lt;3,"",IFERROR(MAX($I613,$J613,$K613)-MIN($I613,$J613,$K613),"")))</f>
        <v/>
      </c>
      <c r="T613" s="44">
        <f>IF($A613="","",IFERROR(INDEX('Tire Inventory'!$I$5:$I$1004,MATCH($E613,'Tire Inventory'!$A$5:$A$1004,0)),""))</f>
        <v/>
      </c>
      <c r="U613" s="44">
        <f>IF($A613="","",IF(OR($L613="",$T613=""),"",IFERROR($L613-$T613,"")))</f>
        <v/>
      </c>
      <c r="V613" s="27">
        <f>IF($A613="","",IF($R613="","No Data",IF($R613&lt;='Settings'!$B$6,"Critical",IF($R613&lt;='Settings'!$B$5,"Low","OK"))))</f>
        <v/>
      </c>
      <c r="W613" s="27">
        <f>IF($A613="","",IF($S613="","No Data",IF($S613&gt;='Settings'!$B$7,"Uneven","OK")))</f>
        <v/>
      </c>
      <c r="X613" s="27">
        <f>IF($A613="","",IF(OR($L613="",$T613=""),"No Data",IF($L613&lt;$T613-'Settings'!$B$8,"Low",IF($L613&gt;$T613+'Settings'!$B$8,"High","OK"))))</f>
        <v/>
      </c>
      <c r="Y613" s="27">
        <f>IF(COUNTA($A613:$O613)=0,"",IF(OR($A613="",$B613="",$C613="",$D613="",$E613="",$F613="",$I613="",$J613="",$K613=""),"Missing Required Input",IF(COUNTIF($A$5:$A$1004,$A613)&gt;1,"Duplicate Inspection ID",IF(COUNTIF('Tire Inventory'!$A$5:$A$1004,$E613)=0,"Unknown Tire ID",IF(OR($I613&lt;0,$I613&gt;32,$J613&lt;0,$J613&gt;32,$K613&lt;0,$K613&gt;32),"Check Tread Reading",IF(OR($D613&lt;0,$D613&gt;2000000),"Check Odometer",IF(AND($L613&lt;&gt;"",OR($L613&lt;0,$L613&gt;150)),"Check PSI","OK"))))))</f>
        <v/>
      </c>
    </row>
    <row r="614">
      <c r="A614" s="23" t="n"/>
      <c r="B614" s="42" t="n"/>
      <c r="C614" s="23" t="n"/>
      <c r="D614" s="25" t="n"/>
      <c r="E614" s="23" t="n"/>
      <c r="F614" s="23" t="n"/>
      <c r="G614" s="23" t="n"/>
      <c r="H614" s="23" t="n"/>
      <c r="I614" s="43" t="n"/>
      <c r="J614" s="43" t="n"/>
      <c r="K614" s="43" t="n"/>
      <c r="L614" s="43" t="n"/>
      <c r="M614" s="23" t="n"/>
      <c r="N614" s="23" t="n"/>
      <c r="O614" s="23" t="n"/>
      <c r="P614" s="27">
        <f>IF($A614="","",IFERROR(INDEX('Settings'!$F$5:$F$21,MATCH($F614,'Settings'!$E$5:$E$21,0)),"Other"))</f>
        <v/>
      </c>
      <c r="Q614" s="44">
        <f>IF($A614="","",IF(COUNT($I614,$J614,$K614)&lt;3,"",IFERROR(AVERAGE($I614,$J614,$K614),"")))</f>
        <v/>
      </c>
      <c r="R614" s="44">
        <f>IF($A614="","",IF(COUNT($I614,$J614,$K614)&lt;3,"",IFERROR(MIN($I614,$J614,$K614),"")))</f>
        <v/>
      </c>
      <c r="S614" s="44">
        <f>IF($A614="","",IF(COUNT($I614,$J614,$K614)&lt;3,"",IFERROR(MAX($I614,$J614,$K614)-MIN($I614,$J614,$K614),"")))</f>
        <v/>
      </c>
      <c r="T614" s="44">
        <f>IF($A614="","",IFERROR(INDEX('Tire Inventory'!$I$5:$I$1004,MATCH($E614,'Tire Inventory'!$A$5:$A$1004,0)),""))</f>
        <v/>
      </c>
      <c r="U614" s="44">
        <f>IF($A614="","",IF(OR($L614="",$T614=""),"",IFERROR($L614-$T614,"")))</f>
        <v/>
      </c>
      <c r="V614" s="27">
        <f>IF($A614="","",IF($R614="","No Data",IF($R614&lt;='Settings'!$B$6,"Critical",IF($R614&lt;='Settings'!$B$5,"Low","OK"))))</f>
        <v/>
      </c>
      <c r="W614" s="27">
        <f>IF($A614="","",IF($S614="","No Data",IF($S614&gt;='Settings'!$B$7,"Uneven","OK")))</f>
        <v/>
      </c>
      <c r="X614" s="27">
        <f>IF($A614="","",IF(OR($L614="",$T614=""),"No Data",IF($L614&lt;$T614-'Settings'!$B$8,"Low",IF($L614&gt;$T614+'Settings'!$B$8,"High","OK"))))</f>
        <v/>
      </c>
      <c r="Y614" s="27">
        <f>IF(COUNTA($A614:$O614)=0,"",IF(OR($A614="",$B614="",$C614="",$D614="",$E614="",$F614="",$I614="",$J614="",$K614=""),"Missing Required Input",IF(COUNTIF($A$5:$A$1004,$A614)&gt;1,"Duplicate Inspection ID",IF(COUNTIF('Tire Inventory'!$A$5:$A$1004,$E614)=0,"Unknown Tire ID",IF(OR($I614&lt;0,$I614&gt;32,$J614&lt;0,$J614&gt;32,$K614&lt;0,$K614&gt;32),"Check Tread Reading",IF(OR($D614&lt;0,$D614&gt;2000000),"Check Odometer",IF(AND($L614&lt;&gt;"",OR($L614&lt;0,$L614&gt;150)),"Check PSI","OK"))))))</f>
        <v/>
      </c>
    </row>
    <row r="615">
      <c r="A615" s="23" t="n"/>
      <c r="B615" s="42" t="n"/>
      <c r="C615" s="23" t="n"/>
      <c r="D615" s="25" t="n"/>
      <c r="E615" s="23" t="n"/>
      <c r="F615" s="23" t="n"/>
      <c r="G615" s="23" t="n"/>
      <c r="H615" s="23" t="n"/>
      <c r="I615" s="43" t="n"/>
      <c r="J615" s="43" t="n"/>
      <c r="K615" s="43" t="n"/>
      <c r="L615" s="43" t="n"/>
      <c r="M615" s="23" t="n"/>
      <c r="N615" s="23" t="n"/>
      <c r="O615" s="23" t="n"/>
      <c r="P615" s="27">
        <f>IF($A615="","",IFERROR(INDEX('Settings'!$F$5:$F$21,MATCH($F615,'Settings'!$E$5:$E$21,0)),"Other"))</f>
        <v/>
      </c>
      <c r="Q615" s="44">
        <f>IF($A615="","",IF(COUNT($I615,$J615,$K615)&lt;3,"",IFERROR(AVERAGE($I615,$J615,$K615),"")))</f>
        <v/>
      </c>
      <c r="R615" s="44">
        <f>IF($A615="","",IF(COUNT($I615,$J615,$K615)&lt;3,"",IFERROR(MIN($I615,$J615,$K615),"")))</f>
        <v/>
      </c>
      <c r="S615" s="44">
        <f>IF($A615="","",IF(COUNT($I615,$J615,$K615)&lt;3,"",IFERROR(MAX($I615,$J615,$K615)-MIN($I615,$J615,$K615),"")))</f>
        <v/>
      </c>
      <c r="T615" s="44">
        <f>IF($A615="","",IFERROR(INDEX('Tire Inventory'!$I$5:$I$1004,MATCH($E615,'Tire Inventory'!$A$5:$A$1004,0)),""))</f>
        <v/>
      </c>
      <c r="U615" s="44">
        <f>IF($A615="","",IF(OR($L615="",$T615=""),"",IFERROR($L615-$T615,"")))</f>
        <v/>
      </c>
      <c r="V615" s="27">
        <f>IF($A615="","",IF($R615="","No Data",IF($R615&lt;='Settings'!$B$6,"Critical",IF($R615&lt;='Settings'!$B$5,"Low","OK"))))</f>
        <v/>
      </c>
      <c r="W615" s="27">
        <f>IF($A615="","",IF($S615="","No Data",IF($S615&gt;='Settings'!$B$7,"Uneven","OK")))</f>
        <v/>
      </c>
      <c r="X615" s="27">
        <f>IF($A615="","",IF(OR($L615="",$T615=""),"No Data",IF($L615&lt;$T615-'Settings'!$B$8,"Low",IF($L615&gt;$T615+'Settings'!$B$8,"High","OK"))))</f>
        <v/>
      </c>
      <c r="Y615" s="27">
        <f>IF(COUNTA($A615:$O615)=0,"",IF(OR($A615="",$B615="",$C615="",$D615="",$E615="",$F615="",$I615="",$J615="",$K615=""),"Missing Required Input",IF(COUNTIF($A$5:$A$1004,$A615)&gt;1,"Duplicate Inspection ID",IF(COUNTIF('Tire Inventory'!$A$5:$A$1004,$E615)=0,"Unknown Tire ID",IF(OR($I615&lt;0,$I615&gt;32,$J615&lt;0,$J615&gt;32,$K615&lt;0,$K615&gt;32),"Check Tread Reading",IF(OR($D615&lt;0,$D615&gt;2000000),"Check Odometer",IF(AND($L615&lt;&gt;"",OR($L615&lt;0,$L615&gt;150)),"Check PSI","OK"))))))</f>
        <v/>
      </c>
    </row>
    <row r="616">
      <c r="A616" s="23" t="n"/>
      <c r="B616" s="42" t="n"/>
      <c r="C616" s="23" t="n"/>
      <c r="D616" s="25" t="n"/>
      <c r="E616" s="23" t="n"/>
      <c r="F616" s="23" t="n"/>
      <c r="G616" s="23" t="n"/>
      <c r="H616" s="23" t="n"/>
      <c r="I616" s="43" t="n"/>
      <c r="J616" s="43" t="n"/>
      <c r="K616" s="43" t="n"/>
      <c r="L616" s="43" t="n"/>
      <c r="M616" s="23" t="n"/>
      <c r="N616" s="23" t="n"/>
      <c r="O616" s="23" t="n"/>
      <c r="P616" s="27">
        <f>IF($A616="","",IFERROR(INDEX('Settings'!$F$5:$F$21,MATCH($F616,'Settings'!$E$5:$E$21,0)),"Other"))</f>
        <v/>
      </c>
      <c r="Q616" s="44">
        <f>IF($A616="","",IF(COUNT($I616,$J616,$K616)&lt;3,"",IFERROR(AVERAGE($I616,$J616,$K616),"")))</f>
        <v/>
      </c>
      <c r="R616" s="44">
        <f>IF($A616="","",IF(COUNT($I616,$J616,$K616)&lt;3,"",IFERROR(MIN($I616,$J616,$K616),"")))</f>
        <v/>
      </c>
      <c r="S616" s="44">
        <f>IF($A616="","",IF(COUNT($I616,$J616,$K616)&lt;3,"",IFERROR(MAX($I616,$J616,$K616)-MIN($I616,$J616,$K616),"")))</f>
        <v/>
      </c>
      <c r="T616" s="44">
        <f>IF($A616="","",IFERROR(INDEX('Tire Inventory'!$I$5:$I$1004,MATCH($E616,'Tire Inventory'!$A$5:$A$1004,0)),""))</f>
        <v/>
      </c>
      <c r="U616" s="44">
        <f>IF($A616="","",IF(OR($L616="",$T616=""),"",IFERROR($L616-$T616,"")))</f>
        <v/>
      </c>
      <c r="V616" s="27">
        <f>IF($A616="","",IF($R616="","No Data",IF($R616&lt;='Settings'!$B$6,"Critical",IF($R616&lt;='Settings'!$B$5,"Low","OK"))))</f>
        <v/>
      </c>
      <c r="W616" s="27">
        <f>IF($A616="","",IF($S616="","No Data",IF($S616&gt;='Settings'!$B$7,"Uneven","OK")))</f>
        <v/>
      </c>
      <c r="X616" s="27">
        <f>IF($A616="","",IF(OR($L616="",$T616=""),"No Data",IF($L616&lt;$T616-'Settings'!$B$8,"Low",IF($L616&gt;$T616+'Settings'!$B$8,"High","OK"))))</f>
        <v/>
      </c>
      <c r="Y616" s="27">
        <f>IF(COUNTA($A616:$O616)=0,"",IF(OR($A616="",$B616="",$C616="",$D616="",$E616="",$F616="",$I616="",$J616="",$K616=""),"Missing Required Input",IF(COUNTIF($A$5:$A$1004,$A616)&gt;1,"Duplicate Inspection ID",IF(COUNTIF('Tire Inventory'!$A$5:$A$1004,$E616)=0,"Unknown Tire ID",IF(OR($I616&lt;0,$I616&gt;32,$J616&lt;0,$J616&gt;32,$K616&lt;0,$K616&gt;32),"Check Tread Reading",IF(OR($D616&lt;0,$D616&gt;2000000),"Check Odometer",IF(AND($L616&lt;&gt;"",OR($L616&lt;0,$L616&gt;150)),"Check PSI","OK"))))))</f>
        <v/>
      </c>
    </row>
    <row r="617">
      <c r="A617" s="23" t="n"/>
      <c r="B617" s="42" t="n"/>
      <c r="C617" s="23" t="n"/>
      <c r="D617" s="25" t="n"/>
      <c r="E617" s="23" t="n"/>
      <c r="F617" s="23" t="n"/>
      <c r="G617" s="23" t="n"/>
      <c r="H617" s="23" t="n"/>
      <c r="I617" s="43" t="n"/>
      <c r="J617" s="43" t="n"/>
      <c r="K617" s="43" t="n"/>
      <c r="L617" s="43" t="n"/>
      <c r="M617" s="23" t="n"/>
      <c r="N617" s="23" t="n"/>
      <c r="O617" s="23" t="n"/>
      <c r="P617" s="27">
        <f>IF($A617="","",IFERROR(INDEX('Settings'!$F$5:$F$21,MATCH($F617,'Settings'!$E$5:$E$21,0)),"Other"))</f>
        <v/>
      </c>
      <c r="Q617" s="44">
        <f>IF($A617="","",IF(COUNT($I617,$J617,$K617)&lt;3,"",IFERROR(AVERAGE($I617,$J617,$K617),"")))</f>
        <v/>
      </c>
      <c r="R617" s="44">
        <f>IF($A617="","",IF(COUNT($I617,$J617,$K617)&lt;3,"",IFERROR(MIN($I617,$J617,$K617),"")))</f>
        <v/>
      </c>
      <c r="S617" s="44">
        <f>IF($A617="","",IF(COUNT($I617,$J617,$K617)&lt;3,"",IFERROR(MAX($I617,$J617,$K617)-MIN($I617,$J617,$K617),"")))</f>
        <v/>
      </c>
      <c r="T617" s="44">
        <f>IF($A617="","",IFERROR(INDEX('Tire Inventory'!$I$5:$I$1004,MATCH($E617,'Tire Inventory'!$A$5:$A$1004,0)),""))</f>
        <v/>
      </c>
      <c r="U617" s="44">
        <f>IF($A617="","",IF(OR($L617="",$T617=""),"",IFERROR($L617-$T617,"")))</f>
        <v/>
      </c>
      <c r="V617" s="27">
        <f>IF($A617="","",IF($R617="","No Data",IF($R617&lt;='Settings'!$B$6,"Critical",IF($R617&lt;='Settings'!$B$5,"Low","OK"))))</f>
        <v/>
      </c>
      <c r="W617" s="27">
        <f>IF($A617="","",IF($S617="","No Data",IF($S617&gt;='Settings'!$B$7,"Uneven","OK")))</f>
        <v/>
      </c>
      <c r="X617" s="27">
        <f>IF($A617="","",IF(OR($L617="",$T617=""),"No Data",IF($L617&lt;$T617-'Settings'!$B$8,"Low",IF($L617&gt;$T617+'Settings'!$B$8,"High","OK"))))</f>
        <v/>
      </c>
      <c r="Y617" s="27">
        <f>IF(COUNTA($A617:$O617)=0,"",IF(OR($A617="",$B617="",$C617="",$D617="",$E617="",$F617="",$I617="",$J617="",$K617=""),"Missing Required Input",IF(COUNTIF($A$5:$A$1004,$A617)&gt;1,"Duplicate Inspection ID",IF(COUNTIF('Tire Inventory'!$A$5:$A$1004,$E617)=0,"Unknown Tire ID",IF(OR($I617&lt;0,$I617&gt;32,$J617&lt;0,$J617&gt;32,$K617&lt;0,$K617&gt;32),"Check Tread Reading",IF(OR($D617&lt;0,$D617&gt;2000000),"Check Odometer",IF(AND($L617&lt;&gt;"",OR($L617&lt;0,$L617&gt;150)),"Check PSI","OK"))))))</f>
        <v/>
      </c>
    </row>
    <row r="618">
      <c r="A618" s="23" t="n"/>
      <c r="B618" s="42" t="n"/>
      <c r="C618" s="23" t="n"/>
      <c r="D618" s="25" t="n"/>
      <c r="E618" s="23" t="n"/>
      <c r="F618" s="23" t="n"/>
      <c r="G618" s="23" t="n"/>
      <c r="H618" s="23" t="n"/>
      <c r="I618" s="43" t="n"/>
      <c r="J618" s="43" t="n"/>
      <c r="K618" s="43" t="n"/>
      <c r="L618" s="43" t="n"/>
      <c r="M618" s="23" t="n"/>
      <c r="N618" s="23" t="n"/>
      <c r="O618" s="23" t="n"/>
      <c r="P618" s="27">
        <f>IF($A618="","",IFERROR(INDEX('Settings'!$F$5:$F$21,MATCH($F618,'Settings'!$E$5:$E$21,0)),"Other"))</f>
        <v/>
      </c>
      <c r="Q618" s="44">
        <f>IF($A618="","",IF(COUNT($I618,$J618,$K618)&lt;3,"",IFERROR(AVERAGE($I618,$J618,$K618),"")))</f>
        <v/>
      </c>
      <c r="R618" s="44">
        <f>IF($A618="","",IF(COUNT($I618,$J618,$K618)&lt;3,"",IFERROR(MIN($I618,$J618,$K618),"")))</f>
        <v/>
      </c>
      <c r="S618" s="44">
        <f>IF($A618="","",IF(COUNT($I618,$J618,$K618)&lt;3,"",IFERROR(MAX($I618,$J618,$K618)-MIN($I618,$J618,$K618),"")))</f>
        <v/>
      </c>
      <c r="T618" s="44">
        <f>IF($A618="","",IFERROR(INDEX('Tire Inventory'!$I$5:$I$1004,MATCH($E618,'Tire Inventory'!$A$5:$A$1004,0)),""))</f>
        <v/>
      </c>
      <c r="U618" s="44">
        <f>IF($A618="","",IF(OR($L618="",$T618=""),"",IFERROR($L618-$T618,"")))</f>
        <v/>
      </c>
      <c r="V618" s="27">
        <f>IF($A618="","",IF($R618="","No Data",IF($R618&lt;='Settings'!$B$6,"Critical",IF($R618&lt;='Settings'!$B$5,"Low","OK"))))</f>
        <v/>
      </c>
      <c r="W618" s="27">
        <f>IF($A618="","",IF($S618="","No Data",IF($S618&gt;='Settings'!$B$7,"Uneven","OK")))</f>
        <v/>
      </c>
      <c r="X618" s="27">
        <f>IF($A618="","",IF(OR($L618="",$T618=""),"No Data",IF($L618&lt;$T618-'Settings'!$B$8,"Low",IF($L618&gt;$T618+'Settings'!$B$8,"High","OK"))))</f>
        <v/>
      </c>
      <c r="Y618" s="27">
        <f>IF(COUNTA($A618:$O618)=0,"",IF(OR($A618="",$B618="",$C618="",$D618="",$E618="",$F618="",$I618="",$J618="",$K618=""),"Missing Required Input",IF(COUNTIF($A$5:$A$1004,$A618)&gt;1,"Duplicate Inspection ID",IF(COUNTIF('Tire Inventory'!$A$5:$A$1004,$E618)=0,"Unknown Tire ID",IF(OR($I618&lt;0,$I618&gt;32,$J618&lt;0,$J618&gt;32,$K618&lt;0,$K618&gt;32),"Check Tread Reading",IF(OR($D618&lt;0,$D618&gt;2000000),"Check Odometer",IF(AND($L618&lt;&gt;"",OR($L618&lt;0,$L618&gt;150)),"Check PSI","OK"))))))</f>
        <v/>
      </c>
    </row>
    <row r="619">
      <c r="A619" s="23" t="n"/>
      <c r="B619" s="42" t="n"/>
      <c r="C619" s="23" t="n"/>
      <c r="D619" s="25" t="n"/>
      <c r="E619" s="23" t="n"/>
      <c r="F619" s="23" t="n"/>
      <c r="G619" s="23" t="n"/>
      <c r="H619" s="23" t="n"/>
      <c r="I619" s="43" t="n"/>
      <c r="J619" s="43" t="n"/>
      <c r="K619" s="43" t="n"/>
      <c r="L619" s="43" t="n"/>
      <c r="M619" s="23" t="n"/>
      <c r="N619" s="23" t="n"/>
      <c r="O619" s="23" t="n"/>
      <c r="P619" s="27">
        <f>IF($A619="","",IFERROR(INDEX('Settings'!$F$5:$F$21,MATCH($F619,'Settings'!$E$5:$E$21,0)),"Other"))</f>
        <v/>
      </c>
      <c r="Q619" s="44">
        <f>IF($A619="","",IF(COUNT($I619,$J619,$K619)&lt;3,"",IFERROR(AVERAGE($I619,$J619,$K619),"")))</f>
        <v/>
      </c>
      <c r="R619" s="44">
        <f>IF($A619="","",IF(COUNT($I619,$J619,$K619)&lt;3,"",IFERROR(MIN($I619,$J619,$K619),"")))</f>
        <v/>
      </c>
      <c r="S619" s="44">
        <f>IF($A619="","",IF(COUNT($I619,$J619,$K619)&lt;3,"",IFERROR(MAX($I619,$J619,$K619)-MIN($I619,$J619,$K619),"")))</f>
        <v/>
      </c>
      <c r="T619" s="44">
        <f>IF($A619="","",IFERROR(INDEX('Tire Inventory'!$I$5:$I$1004,MATCH($E619,'Tire Inventory'!$A$5:$A$1004,0)),""))</f>
        <v/>
      </c>
      <c r="U619" s="44">
        <f>IF($A619="","",IF(OR($L619="",$T619=""),"",IFERROR($L619-$T619,"")))</f>
        <v/>
      </c>
      <c r="V619" s="27">
        <f>IF($A619="","",IF($R619="","No Data",IF($R619&lt;='Settings'!$B$6,"Critical",IF($R619&lt;='Settings'!$B$5,"Low","OK"))))</f>
        <v/>
      </c>
      <c r="W619" s="27">
        <f>IF($A619="","",IF($S619="","No Data",IF($S619&gt;='Settings'!$B$7,"Uneven","OK")))</f>
        <v/>
      </c>
      <c r="X619" s="27">
        <f>IF($A619="","",IF(OR($L619="",$T619=""),"No Data",IF($L619&lt;$T619-'Settings'!$B$8,"Low",IF($L619&gt;$T619+'Settings'!$B$8,"High","OK"))))</f>
        <v/>
      </c>
      <c r="Y619" s="27">
        <f>IF(COUNTA($A619:$O619)=0,"",IF(OR($A619="",$B619="",$C619="",$D619="",$E619="",$F619="",$I619="",$J619="",$K619=""),"Missing Required Input",IF(COUNTIF($A$5:$A$1004,$A619)&gt;1,"Duplicate Inspection ID",IF(COUNTIF('Tire Inventory'!$A$5:$A$1004,$E619)=0,"Unknown Tire ID",IF(OR($I619&lt;0,$I619&gt;32,$J619&lt;0,$J619&gt;32,$K619&lt;0,$K619&gt;32),"Check Tread Reading",IF(OR($D619&lt;0,$D619&gt;2000000),"Check Odometer",IF(AND($L619&lt;&gt;"",OR($L619&lt;0,$L619&gt;150)),"Check PSI","OK"))))))</f>
        <v/>
      </c>
    </row>
    <row r="620">
      <c r="A620" s="23" t="n"/>
      <c r="B620" s="42" t="n"/>
      <c r="C620" s="23" t="n"/>
      <c r="D620" s="25" t="n"/>
      <c r="E620" s="23" t="n"/>
      <c r="F620" s="23" t="n"/>
      <c r="G620" s="23" t="n"/>
      <c r="H620" s="23" t="n"/>
      <c r="I620" s="43" t="n"/>
      <c r="J620" s="43" t="n"/>
      <c r="K620" s="43" t="n"/>
      <c r="L620" s="43" t="n"/>
      <c r="M620" s="23" t="n"/>
      <c r="N620" s="23" t="n"/>
      <c r="O620" s="23" t="n"/>
      <c r="P620" s="27">
        <f>IF($A620="","",IFERROR(INDEX('Settings'!$F$5:$F$21,MATCH($F620,'Settings'!$E$5:$E$21,0)),"Other"))</f>
        <v/>
      </c>
      <c r="Q620" s="44">
        <f>IF($A620="","",IF(COUNT($I620,$J620,$K620)&lt;3,"",IFERROR(AVERAGE($I620,$J620,$K620),"")))</f>
        <v/>
      </c>
      <c r="R620" s="44">
        <f>IF($A620="","",IF(COUNT($I620,$J620,$K620)&lt;3,"",IFERROR(MIN($I620,$J620,$K620),"")))</f>
        <v/>
      </c>
      <c r="S620" s="44">
        <f>IF($A620="","",IF(COUNT($I620,$J620,$K620)&lt;3,"",IFERROR(MAX($I620,$J620,$K620)-MIN($I620,$J620,$K620),"")))</f>
        <v/>
      </c>
      <c r="T620" s="44">
        <f>IF($A620="","",IFERROR(INDEX('Tire Inventory'!$I$5:$I$1004,MATCH($E620,'Tire Inventory'!$A$5:$A$1004,0)),""))</f>
        <v/>
      </c>
      <c r="U620" s="44">
        <f>IF($A620="","",IF(OR($L620="",$T620=""),"",IFERROR($L620-$T620,"")))</f>
        <v/>
      </c>
      <c r="V620" s="27">
        <f>IF($A620="","",IF($R620="","No Data",IF($R620&lt;='Settings'!$B$6,"Critical",IF($R620&lt;='Settings'!$B$5,"Low","OK"))))</f>
        <v/>
      </c>
      <c r="W620" s="27">
        <f>IF($A620="","",IF($S620="","No Data",IF($S620&gt;='Settings'!$B$7,"Uneven","OK")))</f>
        <v/>
      </c>
      <c r="X620" s="27">
        <f>IF($A620="","",IF(OR($L620="",$T620=""),"No Data",IF($L620&lt;$T620-'Settings'!$B$8,"Low",IF($L620&gt;$T620+'Settings'!$B$8,"High","OK"))))</f>
        <v/>
      </c>
      <c r="Y620" s="27">
        <f>IF(COUNTA($A620:$O620)=0,"",IF(OR($A620="",$B620="",$C620="",$D620="",$E620="",$F620="",$I620="",$J620="",$K620=""),"Missing Required Input",IF(COUNTIF($A$5:$A$1004,$A620)&gt;1,"Duplicate Inspection ID",IF(COUNTIF('Tire Inventory'!$A$5:$A$1004,$E620)=0,"Unknown Tire ID",IF(OR($I620&lt;0,$I620&gt;32,$J620&lt;0,$J620&gt;32,$K620&lt;0,$K620&gt;32),"Check Tread Reading",IF(OR($D620&lt;0,$D620&gt;2000000),"Check Odometer",IF(AND($L620&lt;&gt;"",OR($L620&lt;0,$L620&gt;150)),"Check PSI","OK"))))))</f>
        <v/>
      </c>
    </row>
    <row r="621">
      <c r="A621" s="23" t="n"/>
      <c r="B621" s="42" t="n"/>
      <c r="C621" s="23" t="n"/>
      <c r="D621" s="25" t="n"/>
      <c r="E621" s="23" t="n"/>
      <c r="F621" s="23" t="n"/>
      <c r="G621" s="23" t="n"/>
      <c r="H621" s="23" t="n"/>
      <c r="I621" s="43" t="n"/>
      <c r="J621" s="43" t="n"/>
      <c r="K621" s="43" t="n"/>
      <c r="L621" s="43" t="n"/>
      <c r="M621" s="23" t="n"/>
      <c r="N621" s="23" t="n"/>
      <c r="O621" s="23" t="n"/>
      <c r="P621" s="27">
        <f>IF($A621="","",IFERROR(INDEX('Settings'!$F$5:$F$21,MATCH($F621,'Settings'!$E$5:$E$21,0)),"Other"))</f>
        <v/>
      </c>
      <c r="Q621" s="44">
        <f>IF($A621="","",IF(COUNT($I621,$J621,$K621)&lt;3,"",IFERROR(AVERAGE($I621,$J621,$K621),"")))</f>
        <v/>
      </c>
      <c r="R621" s="44">
        <f>IF($A621="","",IF(COUNT($I621,$J621,$K621)&lt;3,"",IFERROR(MIN($I621,$J621,$K621),"")))</f>
        <v/>
      </c>
      <c r="S621" s="44">
        <f>IF($A621="","",IF(COUNT($I621,$J621,$K621)&lt;3,"",IFERROR(MAX($I621,$J621,$K621)-MIN($I621,$J621,$K621),"")))</f>
        <v/>
      </c>
      <c r="T621" s="44">
        <f>IF($A621="","",IFERROR(INDEX('Tire Inventory'!$I$5:$I$1004,MATCH($E621,'Tire Inventory'!$A$5:$A$1004,0)),""))</f>
        <v/>
      </c>
      <c r="U621" s="44">
        <f>IF($A621="","",IF(OR($L621="",$T621=""),"",IFERROR($L621-$T621,"")))</f>
        <v/>
      </c>
      <c r="V621" s="27">
        <f>IF($A621="","",IF($R621="","No Data",IF($R621&lt;='Settings'!$B$6,"Critical",IF($R621&lt;='Settings'!$B$5,"Low","OK"))))</f>
        <v/>
      </c>
      <c r="W621" s="27">
        <f>IF($A621="","",IF($S621="","No Data",IF($S621&gt;='Settings'!$B$7,"Uneven","OK")))</f>
        <v/>
      </c>
      <c r="X621" s="27">
        <f>IF($A621="","",IF(OR($L621="",$T621=""),"No Data",IF($L621&lt;$T621-'Settings'!$B$8,"Low",IF($L621&gt;$T621+'Settings'!$B$8,"High","OK"))))</f>
        <v/>
      </c>
      <c r="Y621" s="27">
        <f>IF(COUNTA($A621:$O621)=0,"",IF(OR($A621="",$B621="",$C621="",$D621="",$E621="",$F621="",$I621="",$J621="",$K621=""),"Missing Required Input",IF(COUNTIF($A$5:$A$1004,$A621)&gt;1,"Duplicate Inspection ID",IF(COUNTIF('Tire Inventory'!$A$5:$A$1004,$E621)=0,"Unknown Tire ID",IF(OR($I621&lt;0,$I621&gt;32,$J621&lt;0,$J621&gt;32,$K621&lt;0,$K621&gt;32),"Check Tread Reading",IF(OR($D621&lt;0,$D621&gt;2000000),"Check Odometer",IF(AND($L621&lt;&gt;"",OR($L621&lt;0,$L621&gt;150)),"Check PSI","OK"))))))</f>
        <v/>
      </c>
    </row>
    <row r="622">
      <c r="A622" s="23" t="n"/>
      <c r="B622" s="42" t="n"/>
      <c r="C622" s="23" t="n"/>
      <c r="D622" s="25" t="n"/>
      <c r="E622" s="23" t="n"/>
      <c r="F622" s="23" t="n"/>
      <c r="G622" s="23" t="n"/>
      <c r="H622" s="23" t="n"/>
      <c r="I622" s="43" t="n"/>
      <c r="J622" s="43" t="n"/>
      <c r="K622" s="43" t="n"/>
      <c r="L622" s="43" t="n"/>
      <c r="M622" s="23" t="n"/>
      <c r="N622" s="23" t="n"/>
      <c r="O622" s="23" t="n"/>
      <c r="P622" s="27">
        <f>IF($A622="","",IFERROR(INDEX('Settings'!$F$5:$F$21,MATCH($F622,'Settings'!$E$5:$E$21,0)),"Other"))</f>
        <v/>
      </c>
      <c r="Q622" s="44">
        <f>IF($A622="","",IF(COUNT($I622,$J622,$K622)&lt;3,"",IFERROR(AVERAGE($I622,$J622,$K622),"")))</f>
        <v/>
      </c>
      <c r="R622" s="44">
        <f>IF($A622="","",IF(COUNT($I622,$J622,$K622)&lt;3,"",IFERROR(MIN($I622,$J622,$K622),"")))</f>
        <v/>
      </c>
      <c r="S622" s="44">
        <f>IF($A622="","",IF(COUNT($I622,$J622,$K622)&lt;3,"",IFERROR(MAX($I622,$J622,$K622)-MIN($I622,$J622,$K622),"")))</f>
        <v/>
      </c>
      <c r="T622" s="44">
        <f>IF($A622="","",IFERROR(INDEX('Tire Inventory'!$I$5:$I$1004,MATCH($E622,'Tire Inventory'!$A$5:$A$1004,0)),""))</f>
        <v/>
      </c>
      <c r="U622" s="44">
        <f>IF($A622="","",IF(OR($L622="",$T622=""),"",IFERROR($L622-$T622,"")))</f>
        <v/>
      </c>
      <c r="V622" s="27">
        <f>IF($A622="","",IF($R622="","No Data",IF($R622&lt;='Settings'!$B$6,"Critical",IF($R622&lt;='Settings'!$B$5,"Low","OK"))))</f>
        <v/>
      </c>
      <c r="W622" s="27">
        <f>IF($A622="","",IF($S622="","No Data",IF($S622&gt;='Settings'!$B$7,"Uneven","OK")))</f>
        <v/>
      </c>
      <c r="X622" s="27">
        <f>IF($A622="","",IF(OR($L622="",$T622=""),"No Data",IF($L622&lt;$T622-'Settings'!$B$8,"Low",IF($L622&gt;$T622+'Settings'!$B$8,"High","OK"))))</f>
        <v/>
      </c>
      <c r="Y622" s="27">
        <f>IF(COUNTA($A622:$O622)=0,"",IF(OR($A622="",$B622="",$C622="",$D622="",$E622="",$F622="",$I622="",$J622="",$K622=""),"Missing Required Input",IF(COUNTIF($A$5:$A$1004,$A622)&gt;1,"Duplicate Inspection ID",IF(COUNTIF('Tire Inventory'!$A$5:$A$1004,$E622)=0,"Unknown Tire ID",IF(OR($I622&lt;0,$I622&gt;32,$J622&lt;0,$J622&gt;32,$K622&lt;0,$K622&gt;32),"Check Tread Reading",IF(OR($D622&lt;0,$D622&gt;2000000),"Check Odometer",IF(AND($L622&lt;&gt;"",OR($L622&lt;0,$L622&gt;150)),"Check PSI","OK"))))))</f>
        <v/>
      </c>
    </row>
    <row r="623">
      <c r="A623" s="23" t="n"/>
      <c r="B623" s="42" t="n"/>
      <c r="C623" s="23" t="n"/>
      <c r="D623" s="25" t="n"/>
      <c r="E623" s="23" t="n"/>
      <c r="F623" s="23" t="n"/>
      <c r="G623" s="23" t="n"/>
      <c r="H623" s="23" t="n"/>
      <c r="I623" s="43" t="n"/>
      <c r="J623" s="43" t="n"/>
      <c r="K623" s="43" t="n"/>
      <c r="L623" s="43" t="n"/>
      <c r="M623" s="23" t="n"/>
      <c r="N623" s="23" t="n"/>
      <c r="O623" s="23" t="n"/>
      <c r="P623" s="27">
        <f>IF($A623="","",IFERROR(INDEX('Settings'!$F$5:$F$21,MATCH($F623,'Settings'!$E$5:$E$21,0)),"Other"))</f>
        <v/>
      </c>
      <c r="Q623" s="44">
        <f>IF($A623="","",IF(COUNT($I623,$J623,$K623)&lt;3,"",IFERROR(AVERAGE($I623,$J623,$K623),"")))</f>
        <v/>
      </c>
      <c r="R623" s="44">
        <f>IF($A623="","",IF(COUNT($I623,$J623,$K623)&lt;3,"",IFERROR(MIN($I623,$J623,$K623),"")))</f>
        <v/>
      </c>
      <c r="S623" s="44">
        <f>IF($A623="","",IF(COUNT($I623,$J623,$K623)&lt;3,"",IFERROR(MAX($I623,$J623,$K623)-MIN($I623,$J623,$K623),"")))</f>
        <v/>
      </c>
      <c r="T623" s="44">
        <f>IF($A623="","",IFERROR(INDEX('Tire Inventory'!$I$5:$I$1004,MATCH($E623,'Tire Inventory'!$A$5:$A$1004,0)),""))</f>
        <v/>
      </c>
      <c r="U623" s="44">
        <f>IF($A623="","",IF(OR($L623="",$T623=""),"",IFERROR($L623-$T623,"")))</f>
        <v/>
      </c>
      <c r="V623" s="27">
        <f>IF($A623="","",IF($R623="","No Data",IF($R623&lt;='Settings'!$B$6,"Critical",IF($R623&lt;='Settings'!$B$5,"Low","OK"))))</f>
        <v/>
      </c>
      <c r="W623" s="27">
        <f>IF($A623="","",IF($S623="","No Data",IF($S623&gt;='Settings'!$B$7,"Uneven","OK")))</f>
        <v/>
      </c>
      <c r="X623" s="27">
        <f>IF($A623="","",IF(OR($L623="",$T623=""),"No Data",IF($L623&lt;$T623-'Settings'!$B$8,"Low",IF($L623&gt;$T623+'Settings'!$B$8,"High","OK"))))</f>
        <v/>
      </c>
      <c r="Y623" s="27">
        <f>IF(COUNTA($A623:$O623)=0,"",IF(OR($A623="",$B623="",$C623="",$D623="",$E623="",$F623="",$I623="",$J623="",$K623=""),"Missing Required Input",IF(COUNTIF($A$5:$A$1004,$A623)&gt;1,"Duplicate Inspection ID",IF(COUNTIF('Tire Inventory'!$A$5:$A$1004,$E623)=0,"Unknown Tire ID",IF(OR($I623&lt;0,$I623&gt;32,$J623&lt;0,$J623&gt;32,$K623&lt;0,$K623&gt;32),"Check Tread Reading",IF(OR($D623&lt;0,$D623&gt;2000000),"Check Odometer",IF(AND($L623&lt;&gt;"",OR($L623&lt;0,$L623&gt;150)),"Check PSI","OK"))))))</f>
        <v/>
      </c>
    </row>
    <row r="624">
      <c r="A624" s="23" t="n"/>
      <c r="B624" s="42" t="n"/>
      <c r="C624" s="23" t="n"/>
      <c r="D624" s="25" t="n"/>
      <c r="E624" s="23" t="n"/>
      <c r="F624" s="23" t="n"/>
      <c r="G624" s="23" t="n"/>
      <c r="H624" s="23" t="n"/>
      <c r="I624" s="43" t="n"/>
      <c r="J624" s="43" t="n"/>
      <c r="K624" s="43" t="n"/>
      <c r="L624" s="43" t="n"/>
      <c r="M624" s="23" t="n"/>
      <c r="N624" s="23" t="n"/>
      <c r="O624" s="23" t="n"/>
      <c r="P624" s="27">
        <f>IF($A624="","",IFERROR(INDEX('Settings'!$F$5:$F$21,MATCH($F624,'Settings'!$E$5:$E$21,0)),"Other"))</f>
        <v/>
      </c>
      <c r="Q624" s="44">
        <f>IF($A624="","",IF(COUNT($I624,$J624,$K624)&lt;3,"",IFERROR(AVERAGE($I624,$J624,$K624),"")))</f>
        <v/>
      </c>
      <c r="R624" s="44">
        <f>IF($A624="","",IF(COUNT($I624,$J624,$K624)&lt;3,"",IFERROR(MIN($I624,$J624,$K624),"")))</f>
        <v/>
      </c>
      <c r="S624" s="44">
        <f>IF($A624="","",IF(COUNT($I624,$J624,$K624)&lt;3,"",IFERROR(MAX($I624,$J624,$K624)-MIN($I624,$J624,$K624),"")))</f>
        <v/>
      </c>
      <c r="T624" s="44">
        <f>IF($A624="","",IFERROR(INDEX('Tire Inventory'!$I$5:$I$1004,MATCH($E624,'Tire Inventory'!$A$5:$A$1004,0)),""))</f>
        <v/>
      </c>
      <c r="U624" s="44">
        <f>IF($A624="","",IF(OR($L624="",$T624=""),"",IFERROR($L624-$T624,"")))</f>
        <v/>
      </c>
      <c r="V624" s="27">
        <f>IF($A624="","",IF($R624="","No Data",IF($R624&lt;='Settings'!$B$6,"Critical",IF($R624&lt;='Settings'!$B$5,"Low","OK"))))</f>
        <v/>
      </c>
      <c r="W624" s="27">
        <f>IF($A624="","",IF($S624="","No Data",IF($S624&gt;='Settings'!$B$7,"Uneven","OK")))</f>
        <v/>
      </c>
      <c r="X624" s="27">
        <f>IF($A624="","",IF(OR($L624="",$T624=""),"No Data",IF($L624&lt;$T624-'Settings'!$B$8,"Low",IF($L624&gt;$T624+'Settings'!$B$8,"High","OK"))))</f>
        <v/>
      </c>
      <c r="Y624" s="27">
        <f>IF(COUNTA($A624:$O624)=0,"",IF(OR($A624="",$B624="",$C624="",$D624="",$E624="",$F624="",$I624="",$J624="",$K624=""),"Missing Required Input",IF(COUNTIF($A$5:$A$1004,$A624)&gt;1,"Duplicate Inspection ID",IF(COUNTIF('Tire Inventory'!$A$5:$A$1004,$E624)=0,"Unknown Tire ID",IF(OR($I624&lt;0,$I624&gt;32,$J624&lt;0,$J624&gt;32,$K624&lt;0,$K624&gt;32),"Check Tread Reading",IF(OR($D624&lt;0,$D624&gt;2000000),"Check Odometer",IF(AND($L624&lt;&gt;"",OR($L624&lt;0,$L624&gt;150)),"Check PSI","OK"))))))</f>
        <v/>
      </c>
    </row>
    <row r="625">
      <c r="A625" s="23" t="n"/>
      <c r="B625" s="42" t="n"/>
      <c r="C625" s="23" t="n"/>
      <c r="D625" s="25" t="n"/>
      <c r="E625" s="23" t="n"/>
      <c r="F625" s="23" t="n"/>
      <c r="G625" s="23" t="n"/>
      <c r="H625" s="23" t="n"/>
      <c r="I625" s="43" t="n"/>
      <c r="J625" s="43" t="n"/>
      <c r="K625" s="43" t="n"/>
      <c r="L625" s="43" t="n"/>
      <c r="M625" s="23" t="n"/>
      <c r="N625" s="23" t="n"/>
      <c r="O625" s="23" t="n"/>
      <c r="P625" s="27">
        <f>IF($A625="","",IFERROR(INDEX('Settings'!$F$5:$F$21,MATCH($F625,'Settings'!$E$5:$E$21,0)),"Other"))</f>
        <v/>
      </c>
      <c r="Q625" s="44">
        <f>IF($A625="","",IF(COUNT($I625,$J625,$K625)&lt;3,"",IFERROR(AVERAGE($I625,$J625,$K625),"")))</f>
        <v/>
      </c>
      <c r="R625" s="44">
        <f>IF($A625="","",IF(COUNT($I625,$J625,$K625)&lt;3,"",IFERROR(MIN($I625,$J625,$K625),"")))</f>
        <v/>
      </c>
      <c r="S625" s="44">
        <f>IF($A625="","",IF(COUNT($I625,$J625,$K625)&lt;3,"",IFERROR(MAX($I625,$J625,$K625)-MIN($I625,$J625,$K625),"")))</f>
        <v/>
      </c>
      <c r="T625" s="44">
        <f>IF($A625="","",IFERROR(INDEX('Tire Inventory'!$I$5:$I$1004,MATCH($E625,'Tire Inventory'!$A$5:$A$1004,0)),""))</f>
        <v/>
      </c>
      <c r="U625" s="44">
        <f>IF($A625="","",IF(OR($L625="",$T625=""),"",IFERROR($L625-$T625,"")))</f>
        <v/>
      </c>
      <c r="V625" s="27">
        <f>IF($A625="","",IF($R625="","No Data",IF($R625&lt;='Settings'!$B$6,"Critical",IF($R625&lt;='Settings'!$B$5,"Low","OK"))))</f>
        <v/>
      </c>
      <c r="W625" s="27">
        <f>IF($A625="","",IF($S625="","No Data",IF($S625&gt;='Settings'!$B$7,"Uneven","OK")))</f>
        <v/>
      </c>
      <c r="X625" s="27">
        <f>IF($A625="","",IF(OR($L625="",$T625=""),"No Data",IF($L625&lt;$T625-'Settings'!$B$8,"Low",IF($L625&gt;$T625+'Settings'!$B$8,"High","OK"))))</f>
        <v/>
      </c>
      <c r="Y625" s="27">
        <f>IF(COUNTA($A625:$O625)=0,"",IF(OR($A625="",$B625="",$C625="",$D625="",$E625="",$F625="",$I625="",$J625="",$K625=""),"Missing Required Input",IF(COUNTIF($A$5:$A$1004,$A625)&gt;1,"Duplicate Inspection ID",IF(COUNTIF('Tire Inventory'!$A$5:$A$1004,$E625)=0,"Unknown Tire ID",IF(OR($I625&lt;0,$I625&gt;32,$J625&lt;0,$J625&gt;32,$K625&lt;0,$K625&gt;32),"Check Tread Reading",IF(OR($D625&lt;0,$D625&gt;2000000),"Check Odometer",IF(AND($L625&lt;&gt;"",OR($L625&lt;0,$L625&gt;150)),"Check PSI","OK"))))))</f>
        <v/>
      </c>
    </row>
    <row r="626">
      <c r="A626" s="23" t="n"/>
      <c r="B626" s="42" t="n"/>
      <c r="C626" s="23" t="n"/>
      <c r="D626" s="25" t="n"/>
      <c r="E626" s="23" t="n"/>
      <c r="F626" s="23" t="n"/>
      <c r="G626" s="23" t="n"/>
      <c r="H626" s="23" t="n"/>
      <c r="I626" s="43" t="n"/>
      <c r="J626" s="43" t="n"/>
      <c r="K626" s="43" t="n"/>
      <c r="L626" s="43" t="n"/>
      <c r="M626" s="23" t="n"/>
      <c r="N626" s="23" t="n"/>
      <c r="O626" s="23" t="n"/>
      <c r="P626" s="27">
        <f>IF($A626="","",IFERROR(INDEX('Settings'!$F$5:$F$21,MATCH($F626,'Settings'!$E$5:$E$21,0)),"Other"))</f>
        <v/>
      </c>
      <c r="Q626" s="44">
        <f>IF($A626="","",IF(COUNT($I626,$J626,$K626)&lt;3,"",IFERROR(AVERAGE($I626,$J626,$K626),"")))</f>
        <v/>
      </c>
      <c r="R626" s="44">
        <f>IF($A626="","",IF(COUNT($I626,$J626,$K626)&lt;3,"",IFERROR(MIN($I626,$J626,$K626),"")))</f>
        <v/>
      </c>
      <c r="S626" s="44">
        <f>IF($A626="","",IF(COUNT($I626,$J626,$K626)&lt;3,"",IFERROR(MAX($I626,$J626,$K626)-MIN($I626,$J626,$K626),"")))</f>
        <v/>
      </c>
      <c r="T626" s="44">
        <f>IF($A626="","",IFERROR(INDEX('Tire Inventory'!$I$5:$I$1004,MATCH($E626,'Tire Inventory'!$A$5:$A$1004,0)),""))</f>
        <v/>
      </c>
      <c r="U626" s="44">
        <f>IF($A626="","",IF(OR($L626="",$T626=""),"",IFERROR($L626-$T626,"")))</f>
        <v/>
      </c>
      <c r="V626" s="27">
        <f>IF($A626="","",IF($R626="","No Data",IF($R626&lt;='Settings'!$B$6,"Critical",IF($R626&lt;='Settings'!$B$5,"Low","OK"))))</f>
        <v/>
      </c>
      <c r="W626" s="27">
        <f>IF($A626="","",IF($S626="","No Data",IF($S626&gt;='Settings'!$B$7,"Uneven","OK")))</f>
        <v/>
      </c>
      <c r="X626" s="27">
        <f>IF($A626="","",IF(OR($L626="",$T626=""),"No Data",IF($L626&lt;$T626-'Settings'!$B$8,"Low",IF($L626&gt;$T626+'Settings'!$B$8,"High","OK"))))</f>
        <v/>
      </c>
      <c r="Y626" s="27">
        <f>IF(COUNTA($A626:$O626)=0,"",IF(OR($A626="",$B626="",$C626="",$D626="",$E626="",$F626="",$I626="",$J626="",$K626=""),"Missing Required Input",IF(COUNTIF($A$5:$A$1004,$A626)&gt;1,"Duplicate Inspection ID",IF(COUNTIF('Tire Inventory'!$A$5:$A$1004,$E626)=0,"Unknown Tire ID",IF(OR($I626&lt;0,$I626&gt;32,$J626&lt;0,$J626&gt;32,$K626&lt;0,$K626&gt;32),"Check Tread Reading",IF(OR($D626&lt;0,$D626&gt;2000000),"Check Odometer",IF(AND($L626&lt;&gt;"",OR($L626&lt;0,$L626&gt;150)),"Check PSI","OK"))))))</f>
        <v/>
      </c>
    </row>
    <row r="627">
      <c r="A627" s="23" t="n"/>
      <c r="B627" s="42" t="n"/>
      <c r="C627" s="23" t="n"/>
      <c r="D627" s="25" t="n"/>
      <c r="E627" s="23" t="n"/>
      <c r="F627" s="23" t="n"/>
      <c r="G627" s="23" t="n"/>
      <c r="H627" s="23" t="n"/>
      <c r="I627" s="43" t="n"/>
      <c r="J627" s="43" t="n"/>
      <c r="K627" s="43" t="n"/>
      <c r="L627" s="43" t="n"/>
      <c r="M627" s="23" t="n"/>
      <c r="N627" s="23" t="n"/>
      <c r="O627" s="23" t="n"/>
      <c r="P627" s="27">
        <f>IF($A627="","",IFERROR(INDEX('Settings'!$F$5:$F$21,MATCH($F627,'Settings'!$E$5:$E$21,0)),"Other"))</f>
        <v/>
      </c>
      <c r="Q627" s="44">
        <f>IF($A627="","",IF(COUNT($I627,$J627,$K627)&lt;3,"",IFERROR(AVERAGE($I627,$J627,$K627),"")))</f>
        <v/>
      </c>
      <c r="R627" s="44">
        <f>IF($A627="","",IF(COUNT($I627,$J627,$K627)&lt;3,"",IFERROR(MIN($I627,$J627,$K627),"")))</f>
        <v/>
      </c>
      <c r="S627" s="44">
        <f>IF($A627="","",IF(COUNT($I627,$J627,$K627)&lt;3,"",IFERROR(MAX($I627,$J627,$K627)-MIN($I627,$J627,$K627),"")))</f>
        <v/>
      </c>
      <c r="T627" s="44">
        <f>IF($A627="","",IFERROR(INDEX('Tire Inventory'!$I$5:$I$1004,MATCH($E627,'Tire Inventory'!$A$5:$A$1004,0)),""))</f>
        <v/>
      </c>
      <c r="U627" s="44">
        <f>IF($A627="","",IF(OR($L627="",$T627=""),"",IFERROR($L627-$T627,"")))</f>
        <v/>
      </c>
      <c r="V627" s="27">
        <f>IF($A627="","",IF($R627="","No Data",IF($R627&lt;='Settings'!$B$6,"Critical",IF($R627&lt;='Settings'!$B$5,"Low","OK"))))</f>
        <v/>
      </c>
      <c r="W627" s="27">
        <f>IF($A627="","",IF($S627="","No Data",IF($S627&gt;='Settings'!$B$7,"Uneven","OK")))</f>
        <v/>
      </c>
      <c r="X627" s="27">
        <f>IF($A627="","",IF(OR($L627="",$T627=""),"No Data",IF($L627&lt;$T627-'Settings'!$B$8,"Low",IF($L627&gt;$T627+'Settings'!$B$8,"High","OK"))))</f>
        <v/>
      </c>
      <c r="Y627" s="27">
        <f>IF(COUNTA($A627:$O627)=0,"",IF(OR($A627="",$B627="",$C627="",$D627="",$E627="",$F627="",$I627="",$J627="",$K627=""),"Missing Required Input",IF(COUNTIF($A$5:$A$1004,$A627)&gt;1,"Duplicate Inspection ID",IF(COUNTIF('Tire Inventory'!$A$5:$A$1004,$E627)=0,"Unknown Tire ID",IF(OR($I627&lt;0,$I627&gt;32,$J627&lt;0,$J627&gt;32,$K627&lt;0,$K627&gt;32),"Check Tread Reading",IF(OR($D627&lt;0,$D627&gt;2000000),"Check Odometer",IF(AND($L627&lt;&gt;"",OR($L627&lt;0,$L627&gt;150)),"Check PSI","OK"))))))</f>
        <v/>
      </c>
    </row>
    <row r="628">
      <c r="A628" s="23" t="n"/>
      <c r="B628" s="42" t="n"/>
      <c r="C628" s="23" t="n"/>
      <c r="D628" s="25" t="n"/>
      <c r="E628" s="23" t="n"/>
      <c r="F628" s="23" t="n"/>
      <c r="G628" s="23" t="n"/>
      <c r="H628" s="23" t="n"/>
      <c r="I628" s="43" t="n"/>
      <c r="J628" s="43" t="n"/>
      <c r="K628" s="43" t="n"/>
      <c r="L628" s="43" t="n"/>
      <c r="M628" s="23" t="n"/>
      <c r="N628" s="23" t="n"/>
      <c r="O628" s="23" t="n"/>
      <c r="P628" s="27">
        <f>IF($A628="","",IFERROR(INDEX('Settings'!$F$5:$F$21,MATCH($F628,'Settings'!$E$5:$E$21,0)),"Other"))</f>
        <v/>
      </c>
      <c r="Q628" s="44">
        <f>IF($A628="","",IF(COUNT($I628,$J628,$K628)&lt;3,"",IFERROR(AVERAGE($I628,$J628,$K628),"")))</f>
        <v/>
      </c>
      <c r="R628" s="44">
        <f>IF($A628="","",IF(COUNT($I628,$J628,$K628)&lt;3,"",IFERROR(MIN($I628,$J628,$K628),"")))</f>
        <v/>
      </c>
      <c r="S628" s="44">
        <f>IF($A628="","",IF(COUNT($I628,$J628,$K628)&lt;3,"",IFERROR(MAX($I628,$J628,$K628)-MIN($I628,$J628,$K628),"")))</f>
        <v/>
      </c>
      <c r="T628" s="44">
        <f>IF($A628="","",IFERROR(INDEX('Tire Inventory'!$I$5:$I$1004,MATCH($E628,'Tire Inventory'!$A$5:$A$1004,0)),""))</f>
        <v/>
      </c>
      <c r="U628" s="44">
        <f>IF($A628="","",IF(OR($L628="",$T628=""),"",IFERROR($L628-$T628,"")))</f>
        <v/>
      </c>
      <c r="V628" s="27">
        <f>IF($A628="","",IF($R628="","No Data",IF($R628&lt;='Settings'!$B$6,"Critical",IF($R628&lt;='Settings'!$B$5,"Low","OK"))))</f>
        <v/>
      </c>
      <c r="W628" s="27">
        <f>IF($A628="","",IF($S628="","No Data",IF($S628&gt;='Settings'!$B$7,"Uneven","OK")))</f>
        <v/>
      </c>
      <c r="X628" s="27">
        <f>IF($A628="","",IF(OR($L628="",$T628=""),"No Data",IF($L628&lt;$T628-'Settings'!$B$8,"Low",IF($L628&gt;$T628+'Settings'!$B$8,"High","OK"))))</f>
        <v/>
      </c>
      <c r="Y628" s="27">
        <f>IF(COUNTA($A628:$O628)=0,"",IF(OR($A628="",$B628="",$C628="",$D628="",$E628="",$F628="",$I628="",$J628="",$K628=""),"Missing Required Input",IF(COUNTIF($A$5:$A$1004,$A628)&gt;1,"Duplicate Inspection ID",IF(COUNTIF('Tire Inventory'!$A$5:$A$1004,$E628)=0,"Unknown Tire ID",IF(OR($I628&lt;0,$I628&gt;32,$J628&lt;0,$J628&gt;32,$K628&lt;0,$K628&gt;32),"Check Tread Reading",IF(OR($D628&lt;0,$D628&gt;2000000),"Check Odometer",IF(AND($L628&lt;&gt;"",OR($L628&lt;0,$L628&gt;150)),"Check PSI","OK"))))))</f>
        <v/>
      </c>
    </row>
    <row r="629">
      <c r="A629" s="23" t="n"/>
      <c r="B629" s="42" t="n"/>
      <c r="C629" s="23" t="n"/>
      <c r="D629" s="25" t="n"/>
      <c r="E629" s="23" t="n"/>
      <c r="F629" s="23" t="n"/>
      <c r="G629" s="23" t="n"/>
      <c r="H629" s="23" t="n"/>
      <c r="I629" s="43" t="n"/>
      <c r="J629" s="43" t="n"/>
      <c r="K629" s="43" t="n"/>
      <c r="L629" s="43" t="n"/>
      <c r="M629" s="23" t="n"/>
      <c r="N629" s="23" t="n"/>
      <c r="O629" s="23" t="n"/>
      <c r="P629" s="27">
        <f>IF($A629="","",IFERROR(INDEX('Settings'!$F$5:$F$21,MATCH($F629,'Settings'!$E$5:$E$21,0)),"Other"))</f>
        <v/>
      </c>
      <c r="Q629" s="44">
        <f>IF($A629="","",IF(COUNT($I629,$J629,$K629)&lt;3,"",IFERROR(AVERAGE($I629,$J629,$K629),"")))</f>
        <v/>
      </c>
      <c r="R629" s="44">
        <f>IF($A629="","",IF(COUNT($I629,$J629,$K629)&lt;3,"",IFERROR(MIN($I629,$J629,$K629),"")))</f>
        <v/>
      </c>
      <c r="S629" s="44">
        <f>IF($A629="","",IF(COUNT($I629,$J629,$K629)&lt;3,"",IFERROR(MAX($I629,$J629,$K629)-MIN($I629,$J629,$K629),"")))</f>
        <v/>
      </c>
      <c r="T629" s="44">
        <f>IF($A629="","",IFERROR(INDEX('Tire Inventory'!$I$5:$I$1004,MATCH($E629,'Tire Inventory'!$A$5:$A$1004,0)),""))</f>
        <v/>
      </c>
      <c r="U629" s="44">
        <f>IF($A629="","",IF(OR($L629="",$T629=""),"",IFERROR($L629-$T629,"")))</f>
        <v/>
      </c>
      <c r="V629" s="27">
        <f>IF($A629="","",IF($R629="","No Data",IF($R629&lt;='Settings'!$B$6,"Critical",IF($R629&lt;='Settings'!$B$5,"Low","OK"))))</f>
        <v/>
      </c>
      <c r="W629" s="27">
        <f>IF($A629="","",IF($S629="","No Data",IF($S629&gt;='Settings'!$B$7,"Uneven","OK")))</f>
        <v/>
      </c>
      <c r="X629" s="27">
        <f>IF($A629="","",IF(OR($L629="",$T629=""),"No Data",IF($L629&lt;$T629-'Settings'!$B$8,"Low",IF($L629&gt;$T629+'Settings'!$B$8,"High","OK"))))</f>
        <v/>
      </c>
      <c r="Y629" s="27">
        <f>IF(COUNTA($A629:$O629)=0,"",IF(OR($A629="",$B629="",$C629="",$D629="",$E629="",$F629="",$I629="",$J629="",$K629=""),"Missing Required Input",IF(COUNTIF($A$5:$A$1004,$A629)&gt;1,"Duplicate Inspection ID",IF(COUNTIF('Tire Inventory'!$A$5:$A$1004,$E629)=0,"Unknown Tire ID",IF(OR($I629&lt;0,$I629&gt;32,$J629&lt;0,$J629&gt;32,$K629&lt;0,$K629&gt;32),"Check Tread Reading",IF(OR($D629&lt;0,$D629&gt;2000000),"Check Odometer",IF(AND($L629&lt;&gt;"",OR($L629&lt;0,$L629&gt;150)),"Check PSI","OK"))))))</f>
        <v/>
      </c>
    </row>
    <row r="630">
      <c r="A630" s="23" t="n"/>
      <c r="B630" s="42" t="n"/>
      <c r="C630" s="23" t="n"/>
      <c r="D630" s="25" t="n"/>
      <c r="E630" s="23" t="n"/>
      <c r="F630" s="23" t="n"/>
      <c r="G630" s="23" t="n"/>
      <c r="H630" s="23" t="n"/>
      <c r="I630" s="43" t="n"/>
      <c r="J630" s="43" t="n"/>
      <c r="K630" s="43" t="n"/>
      <c r="L630" s="43" t="n"/>
      <c r="M630" s="23" t="n"/>
      <c r="N630" s="23" t="n"/>
      <c r="O630" s="23" t="n"/>
      <c r="P630" s="27">
        <f>IF($A630="","",IFERROR(INDEX('Settings'!$F$5:$F$21,MATCH($F630,'Settings'!$E$5:$E$21,0)),"Other"))</f>
        <v/>
      </c>
      <c r="Q630" s="44">
        <f>IF($A630="","",IF(COUNT($I630,$J630,$K630)&lt;3,"",IFERROR(AVERAGE($I630,$J630,$K630),"")))</f>
        <v/>
      </c>
      <c r="R630" s="44">
        <f>IF($A630="","",IF(COUNT($I630,$J630,$K630)&lt;3,"",IFERROR(MIN($I630,$J630,$K630),"")))</f>
        <v/>
      </c>
      <c r="S630" s="44">
        <f>IF($A630="","",IF(COUNT($I630,$J630,$K630)&lt;3,"",IFERROR(MAX($I630,$J630,$K630)-MIN($I630,$J630,$K630),"")))</f>
        <v/>
      </c>
      <c r="T630" s="44">
        <f>IF($A630="","",IFERROR(INDEX('Tire Inventory'!$I$5:$I$1004,MATCH($E630,'Tire Inventory'!$A$5:$A$1004,0)),""))</f>
        <v/>
      </c>
      <c r="U630" s="44">
        <f>IF($A630="","",IF(OR($L630="",$T630=""),"",IFERROR($L630-$T630,"")))</f>
        <v/>
      </c>
      <c r="V630" s="27">
        <f>IF($A630="","",IF($R630="","No Data",IF($R630&lt;='Settings'!$B$6,"Critical",IF($R630&lt;='Settings'!$B$5,"Low","OK"))))</f>
        <v/>
      </c>
      <c r="W630" s="27">
        <f>IF($A630="","",IF($S630="","No Data",IF($S630&gt;='Settings'!$B$7,"Uneven","OK")))</f>
        <v/>
      </c>
      <c r="X630" s="27">
        <f>IF($A630="","",IF(OR($L630="",$T630=""),"No Data",IF($L630&lt;$T630-'Settings'!$B$8,"Low",IF($L630&gt;$T630+'Settings'!$B$8,"High","OK"))))</f>
        <v/>
      </c>
      <c r="Y630" s="27">
        <f>IF(COUNTA($A630:$O630)=0,"",IF(OR($A630="",$B630="",$C630="",$D630="",$E630="",$F630="",$I630="",$J630="",$K630=""),"Missing Required Input",IF(COUNTIF($A$5:$A$1004,$A630)&gt;1,"Duplicate Inspection ID",IF(COUNTIF('Tire Inventory'!$A$5:$A$1004,$E630)=0,"Unknown Tire ID",IF(OR($I630&lt;0,$I630&gt;32,$J630&lt;0,$J630&gt;32,$K630&lt;0,$K630&gt;32),"Check Tread Reading",IF(OR($D630&lt;0,$D630&gt;2000000),"Check Odometer",IF(AND($L630&lt;&gt;"",OR($L630&lt;0,$L630&gt;150)),"Check PSI","OK"))))))</f>
        <v/>
      </c>
    </row>
    <row r="631">
      <c r="A631" s="23" t="n"/>
      <c r="B631" s="42" t="n"/>
      <c r="C631" s="23" t="n"/>
      <c r="D631" s="25" t="n"/>
      <c r="E631" s="23" t="n"/>
      <c r="F631" s="23" t="n"/>
      <c r="G631" s="23" t="n"/>
      <c r="H631" s="23" t="n"/>
      <c r="I631" s="43" t="n"/>
      <c r="J631" s="43" t="n"/>
      <c r="K631" s="43" t="n"/>
      <c r="L631" s="43" t="n"/>
      <c r="M631" s="23" t="n"/>
      <c r="N631" s="23" t="n"/>
      <c r="O631" s="23" t="n"/>
      <c r="P631" s="27">
        <f>IF($A631="","",IFERROR(INDEX('Settings'!$F$5:$F$21,MATCH($F631,'Settings'!$E$5:$E$21,0)),"Other"))</f>
        <v/>
      </c>
      <c r="Q631" s="44">
        <f>IF($A631="","",IF(COUNT($I631,$J631,$K631)&lt;3,"",IFERROR(AVERAGE($I631,$J631,$K631),"")))</f>
        <v/>
      </c>
      <c r="R631" s="44">
        <f>IF($A631="","",IF(COUNT($I631,$J631,$K631)&lt;3,"",IFERROR(MIN($I631,$J631,$K631),"")))</f>
        <v/>
      </c>
      <c r="S631" s="44">
        <f>IF($A631="","",IF(COUNT($I631,$J631,$K631)&lt;3,"",IFERROR(MAX($I631,$J631,$K631)-MIN($I631,$J631,$K631),"")))</f>
        <v/>
      </c>
      <c r="T631" s="44">
        <f>IF($A631="","",IFERROR(INDEX('Tire Inventory'!$I$5:$I$1004,MATCH($E631,'Tire Inventory'!$A$5:$A$1004,0)),""))</f>
        <v/>
      </c>
      <c r="U631" s="44">
        <f>IF($A631="","",IF(OR($L631="",$T631=""),"",IFERROR($L631-$T631,"")))</f>
        <v/>
      </c>
      <c r="V631" s="27">
        <f>IF($A631="","",IF($R631="","No Data",IF($R631&lt;='Settings'!$B$6,"Critical",IF($R631&lt;='Settings'!$B$5,"Low","OK"))))</f>
        <v/>
      </c>
      <c r="W631" s="27">
        <f>IF($A631="","",IF($S631="","No Data",IF($S631&gt;='Settings'!$B$7,"Uneven","OK")))</f>
        <v/>
      </c>
      <c r="X631" s="27">
        <f>IF($A631="","",IF(OR($L631="",$T631=""),"No Data",IF($L631&lt;$T631-'Settings'!$B$8,"Low",IF($L631&gt;$T631+'Settings'!$B$8,"High","OK"))))</f>
        <v/>
      </c>
      <c r="Y631" s="27">
        <f>IF(COUNTA($A631:$O631)=0,"",IF(OR($A631="",$B631="",$C631="",$D631="",$E631="",$F631="",$I631="",$J631="",$K631=""),"Missing Required Input",IF(COUNTIF($A$5:$A$1004,$A631)&gt;1,"Duplicate Inspection ID",IF(COUNTIF('Tire Inventory'!$A$5:$A$1004,$E631)=0,"Unknown Tire ID",IF(OR($I631&lt;0,$I631&gt;32,$J631&lt;0,$J631&gt;32,$K631&lt;0,$K631&gt;32),"Check Tread Reading",IF(OR($D631&lt;0,$D631&gt;2000000),"Check Odometer",IF(AND($L631&lt;&gt;"",OR($L631&lt;0,$L631&gt;150)),"Check PSI","OK"))))))</f>
        <v/>
      </c>
    </row>
    <row r="632">
      <c r="A632" s="23" t="n"/>
      <c r="B632" s="42" t="n"/>
      <c r="C632" s="23" t="n"/>
      <c r="D632" s="25" t="n"/>
      <c r="E632" s="23" t="n"/>
      <c r="F632" s="23" t="n"/>
      <c r="G632" s="23" t="n"/>
      <c r="H632" s="23" t="n"/>
      <c r="I632" s="43" t="n"/>
      <c r="J632" s="43" t="n"/>
      <c r="K632" s="43" t="n"/>
      <c r="L632" s="43" t="n"/>
      <c r="M632" s="23" t="n"/>
      <c r="N632" s="23" t="n"/>
      <c r="O632" s="23" t="n"/>
      <c r="P632" s="27">
        <f>IF($A632="","",IFERROR(INDEX('Settings'!$F$5:$F$21,MATCH($F632,'Settings'!$E$5:$E$21,0)),"Other"))</f>
        <v/>
      </c>
      <c r="Q632" s="44">
        <f>IF($A632="","",IF(COUNT($I632,$J632,$K632)&lt;3,"",IFERROR(AVERAGE($I632,$J632,$K632),"")))</f>
        <v/>
      </c>
      <c r="R632" s="44">
        <f>IF($A632="","",IF(COUNT($I632,$J632,$K632)&lt;3,"",IFERROR(MIN($I632,$J632,$K632),"")))</f>
        <v/>
      </c>
      <c r="S632" s="44">
        <f>IF($A632="","",IF(COUNT($I632,$J632,$K632)&lt;3,"",IFERROR(MAX($I632,$J632,$K632)-MIN($I632,$J632,$K632),"")))</f>
        <v/>
      </c>
      <c r="T632" s="44">
        <f>IF($A632="","",IFERROR(INDEX('Tire Inventory'!$I$5:$I$1004,MATCH($E632,'Tire Inventory'!$A$5:$A$1004,0)),""))</f>
        <v/>
      </c>
      <c r="U632" s="44">
        <f>IF($A632="","",IF(OR($L632="",$T632=""),"",IFERROR($L632-$T632,"")))</f>
        <v/>
      </c>
      <c r="V632" s="27">
        <f>IF($A632="","",IF($R632="","No Data",IF($R632&lt;='Settings'!$B$6,"Critical",IF($R632&lt;='Settings'!$B$5,"Low","OK"))))</f>
        <v/>
      </c>
      <c r="W632" s="27">
        <f>IF($A632="","",IF($S632="","No Data",IF($S632&gt;='Settings'!$B$7,"Uneven","OK")))</f>
        <v/>
      </c>
      <c r="X632" s="27">
        <f>IF($A632="","",IF(OR($L632="",$T632=""),"No Data",IF($L632&lt;$T632-'Settings'!$B$8,"Low",IF($L632&gt;$T632+'Settings'!$B$8,"High","OK"))))</f>
        <v/>
      </c>
      <c r="Y632" s="27">
        <f>IF(COUNTA($A632:$O632)=0,"",IF(OR($A632="",$B632="",$C632="",$D632="",$E632="",$F632="",$I632="",$J632="",$K632=""),"Missing Required Input",IF(COUNTIF($A$5:$A$1004,$A632)&gt;1,"Duplicate Inspection ID",IF(COUNTIF('Tire Inventory'!$A$5:$A$1004,$E632)=0,"Unknown Tire ID",IF(OR($I632&lt;0,$I632&gt;32,$J632&lt;0,$J632&gt;32,$K632&lt;0,$K632&gt;32),"Check Tread Reading",IF(OR($D632&lt;0,$D632&gt;2000000),"Check Odometer",IF(AND($L632&lt;&gt;"",OR($L632&lt;0,$L632&gt;150)),"Check PSI","OK"))))))</f>
        <v/>
      </c>
    </row>
    <row r="633">
      <c r="A633" s="23" t="n"/>
      <c r="B633" s="42" t="n"/>
      <c r="C633" s="23" t="n"/>
      <c r="D633" s="25" t="n"/>
      <c r="E633" s="23" t="n"/>
      <c r="F633" s="23" t="n"/>
      <c r="G633" s="23" t="n"/>
      <c r="H633" s="23" t="n"/>
      <c r="I633" s="43" t="n"/>
      <c r="J633" s="43" t="n"/>
      <c r="K633" s="43" t="n"/>
      <c r="L633" s="43" t="n"/>
      <c r="M633" s="23" t="n"/>
      <c r="N633" s="23" t="n"/>
      <c r="O633" s="23" t="n"/>
      <c r="P633" s="27">
        <f>IF($A633="","",IFERROR(INDEX('Settings'!$F$5:$F$21,MATCH($F633,'Settings'!$E$5:$E$21,0)),"Other"))</f>
        <v/>
      </c>
      <c r="Q633" s="44">
        <f>IF($A633="","",IF(COUNT($I633,$J633,$K633)&lt;3,"",IFERROR(AVERAGE($I633,$J633,$K633),"")))</f>
        <v/>
      </c>
      <c r="R633" s="44">
        <f>IF($A633="","",IF(COUNT($I633,$J633,$K633)&lt;3,"",IFERROR(MIN($I633,$J633,$K633),"")))</f>
        <v/>
      </c>
      <c r="S633" s="44">
        <f>IF($A633="","",IF(COUNT($I633,$J633,$K633)&lt;3,"",IFERROR(MAX($I633,$J633,$K633)-MIN($I633,$J633,$K633),"")))</f>
        <v/>
      </c>
      <c r="T633" s="44">
        <f>IF($A633="","",IFERROR(INDEX('Tire Inventory'!$I$5:$I$1004,MATCH($E633,'Tire Inventory'!$A$5:$A$1004,0)),""))</f>
        <v/>
      </c>
      <c r="U633" s="44">
        <f>IF($A633="","",IF(OR($L633="",$T633=""),"",IFERROR($L633-$T633,"")))</f>
        <v/>
      </c>
      <c r="V633" s="27">
        <f>IF($A633="","",IF($R633="","No Data",IF($R633&lt;='Settings'!$B$6,"Critical",IF($R633&lt;='Settings'!$B$5,"Low","OK"))))</f>
        <v/>
      </c>
      <c r="W633" s="27">
        <f>IF($A633="","",IF($S633="","No Data",IF($S633&gt;='Settings'!$B$7,"Uneven","OK")))</f>
        <v/>
      </c>
      <c r="X633" s="27">
        <f>IF($A633="","",IF(OR($L633="",$T633=""),"No Data",IF($L633&lt;$T633-'Settings'!$B$8,"Low",IF($L633&gt;$T633+'Settings'!$B$8,"High","OK"))))</f>
        <v/>
      </c>
      <c r="Y633" s="27">
        <f>IF(COUNTA($A633:$O633)=0,"",IF(OR($A633="",$B633="",$C633="",$D633="",$E633="",$F633="",$I633="",$J633="",$K633=""),"Missing Required Input",IF(COUNTIF($A$5:$A$1004,$A633)&gt;1,"Duplicate Inspection ID",IF(COUNTIF('Tire Inventory'!$A$5:$A$1004,$E633)=0,"Unknown Tire ID",IF(OR($I633&lt;0,$I633&gt;32,$J633&lt;0,$J633&gt;32,$K633&lt;0,$K633&gt;32),"Check Tread Reading",IF(OR($D633&lt;0,$D633&gt;2000000),"Check Odometer",IF(AND($L633&lt;&gt;"",OR($L633&lt;0,$L633&gt;150)),"Check PSI","OK"))))))</f>
        <v/>
      </c>
    </row>
    <row r="634">
      <c r="A634" s="23" t="n"/>
      <c r="B634" s="42" t="n"/>
      <c r="C634" s="23" t="n"/>
      <c r="D634" s="25" t="n"/>
      <c r="E634" s="23" t="n"/>
      <c r="F634" s="23" t="n"/>
      <c r="G634" s="23" t="n"/>
      <c r="H634" s="23" t="n"/>
      <c r="I634" s="43" t="n"/>
      <c r="J634" s="43" t="n"/>
      <c r="K634" s="43" t="n"/>
      <c r="L634" s="43" t="n"/>
      <c r="M634" s="23" t="n"/>
      <c r="N634" s="23" t="n"/>
      <c r="O634" s="23" t="n"/>
      <c r="P634" s="27">
        <f>IF($A634="","",IFERROR(INDEX('Settings'!$F$5:$F$21,MATCH($F634,'Settings'!$E$5:$E$21,0)),"Other"))</f>
        <v/>
      </c>
      <c r="Q634" s="44">
        <f>IF($A634="","",IF(COUNT($I634,$J634,$K634)&lt;3,"",IFERROR(AVERAGE($I634,$J634,$K634),"")))</f>
        <v/>
      </c>
      <c r="R634" s="44">
        <f>IF($A634="","",IF(COUNT($I634,$J634,$K634)&lt;3,"",IFERROR(MIN($I634,$J634,$K634),"")))</f>
        <v/>
      </c>
      <c r="S634" s="44">
        <f>IF($A634="","",IF(COUNT($I634,$J634,$K634)&lt;3,"",IFERROR(MAX($I634,$J634,$K634)-MIN($I634,$J634,$K634),"")))</f>
        <v/>
      </c>
      <c r="T634" s="44">
        <f>IF($A634="","",IFERROR(INDEX('Tire Inventory'!$I$5:$I$1004,MATCH($E634,'Tire Inventory'!$A$5:$A$1004,0)),""))</f>
        <v/>
      </c>
      <c r="U634" s="44">
        <f>IF($A634="","",IF(OR($L634="",$T634=""),"",IFERROR($L634-$T634,"")))</f>
        <v/>
      </c>
      <c r="V634" s="27">
        <f>IF($A634="","",IF($R634="","No Data",IF($R634&lt;='Settings'!$B$6,"Critical",IF($R634&lt;='Settings'!$B$5,"Low","OK"))))</f>
        <v/>
      </c>
      <c r="W634" s="27">
        <f>IF($A634="","",IF($S634="","No Data",IF($S634&gt;='Settings'!$B$7,"Uneven","OK")))</f>
        <v/>
      </c>
      <c r="X634" s="27">
        <f>IF($A634="","",IF(OR($L634="",$T634=""),"No Data",IF($L634&lt;$T634-'Settings'!$B$8,"Low",IF($L634&gt;$T634+'Settings'!$B$8,"High","OK"))))</f>
        <v/>
      </c>
      <c r="Y634" s="27">
        <f>IF(COUNTA($A634:$O634)=0,"",IF(OR($A634="",$B634="",$C634="",$D634="",$E634="",$F634="",$I634="",$J634="",$K634=""),"Missing Required Input",IF(COUNTIF($A$5:$A$1004,$A634)&gt;1,"Duplicate Inspection ID",IF(COUNTIF('Tire Inventory'!$A$5:$A$1004,$E634)=0,"Unknown Tire ID",IF(OR($I634&lt;0,$I634&gt;32,$J634&lt;0,$J634&gt;32,$K634&lt;0,$K634&gt;32),"Check Tread Reading",IF(OR($D634&lt;0,$D634&gt;2000000),"Check Odometer",IF(AND($L634&lt;&gt;"",OR($L634&lt;0,$L634&gt;150)),"Check PSI","OK"))))))</f>
        <v/>
      </c>
    </row>
    <row r="635">
      <c r="A635" s="23" t="n"/>
      <c r="B635" s="42" t="n"/>
      <c r="C635" s="23" t="n"/>
      <c r="D635" s="25" t="n"/>
      <c r="E635" s="23" t="n"/>
      <c r="F635" s="23" t="n"/>
      <c r="G635" s="23" t="n"/>
      <c r="H635" s="23" t="n"/>
      <c r="I635" s="43" t="n"/>
      <c r="J635" s="43" t="n"/>
      <c r="K635" s="43" t="n"/>
      <c r="L635" s="43" t="n"/>
      <c r="M635" s="23" t="n"/>
      <c r="N635" s="23" t="n"/>
      <c r="O635" s="23" t="n"/>
      <c r="P635" s="27">
        <f>IF($A635="","",IFERROR(INDEX('Settings'!$F$5:$F$21,MATCH($F635,'Settings'!$E$5:$E$21,0)),"Other"))</f>
        <v/>
      </c>
      <c r="Q635" s="44">
        <f>IF($A635="","",IF(COUNT($I635,$J635,$K635)&lt;3,"",IFERROR(AVERAGE($I635,$J635,$K635),"")))</f>
        <v/>
      </c>
      <c r="R635" s="44">
        <f>IF($A635="","",IF(COUNT($I635,$J635,$K635)&lt;3,"",IFERROR(MIN($I635,$J635,$K635),"")))</f>
        <v/>
      </c>
      <c r="S635" s="44">
        <f>IF($A635="","",IF(COUNT($I635,$J635,$K635)&lt;3,"",IFERROR(MAX($I635,$J635,$K635)-MIN($I635,$J635,$K635),"")))</f>
        <v/>
      </c>
      <c r="T635" s="44">
        <f>IF($A635="","",IFERROR(INDEX('Tire Inventory'!$I$5:$I$1004,MATCH($E635,'Tire Inventory'!$A$5:$A$1004,0)),""))</f>
        <v/>
      </c>
      <c r="U635" s="44">
        <f>IF($A635="","",IF(OR($L635="",$T635=""),"",IFERROR($L635-$T635,"")))</f>
        <v/>
      </c>
      <c r="V635" s="27">
        <f>IF($A635="","",IF($R635="","No Data",IF($R635&lt;='Settings'!$B$6,"Critical",IF($R635&lt;='Settings'!$B$5,"Low","OK"))))</f>
        <v/>
      </c>
      <c r="W635" s="27">
        <f>IF($A635="","",IF($S635="","No Data",IF($S635&gt;='Settings'!$B$7,"Uneven","OK")))</f>
        <v/>
      </c>
      <c r="X635" s="27">
        <f>IF($A635="","",IF(OR($L635="",$T635=""),"No Data",IF($L635&lt;$T635-'Settings'!$B$8,"Low",IF($L635&gt;$T635+'Settings'!$B$8,"High","OK"))))</f>
        <v/>
      </c>
      <c r="Y635" s="27">
        <f>IF(COUNTA($A635:$O635)=0,"",IF(OR($A635="",$B635="",$C635="",$D635="",$E635="",$F635="",$I635="",$J635="",$K635=""),"Missing Required Input",IF(COUNTIF($A$5:$A$1004,$A635)&gt;1,"Duplicate Inspection ID",IF(COUNTIF('Tire Inventory'!$A$5:$A$1004,$E635)=0,"Unknown Tire ID",IF(OR($I635&lt;0,$I635&gt;32,$J635&lt;0,$J635&gt;32,$K635&lt;0,$K635&gt;32),"Check Tread Reading",IF(OR($D635&lt;0,$D635&gt;2000000),"Check Odometer",IF(AND($L635&lt;&gt;"",OR($L635&lt;0,$L635&gt;150)),"Check PSI","OK"))))))</f>
        <v/>
      </c>
    </row>
    <row r="636">
      <c r="A636" s="23" t="n"/>
      <c r="B636" s="42" t="n"/>
      <c r="C636" s="23" t="n"/>
      <c r="D636" s="25" t="n"/>
      <c r="E636" s="23" t="n"/>
      <c r="F636" s="23" t="n"/>
      <c r="G636" s="23" t="n"/>
      <c r="H636" s="23" t="n"/>
      <c r="I636" s="43" t="n"/>
      <c r="J636" s="43" t="n"/>
      <c r="K636" s="43" t="n"/>
      <c r="L636" s="43" t="n"/>
      <c r="M636" s="23" t="n"/>
      <c r="N636" s="23" t="n"/>
      <c r="O636" s="23" t="n"/>
      <c r="P636" s="27">
        <f>IF($A636="","",IFERROR(INDEX('Settings'!$F$5:$F$21,MATCH($F636,'Settings'!$E$5:$E$21,0)),"Other"))</f>
        <v/>
      </c>
      <c r="Q636" s="44">
        <f>IF($A636="","",IF(COUNT($I636,$J636,$K636)&lt;3,"",IFERROR(AVERAGE($I636,$J636,$K636),"")))</f>
        <v/>
      </c>
      <c r="R636" s="44">
        <f>IF($A636="","",IF(COUNT($I636,$J636,$K636)&lt;3,"",IFERROR(MIN($I636,$J636,$K636),"")))</f>
        <v/>
      </c>
      <c r="S636" s="44">
        <f>IF($A636="","",IF(COUNT($I636,$J636,$K636)&lt;3,"",IFERROR(MAX($I636,$J636,$K636)-MIN($I636,$J636,$K636),"")))</f>
        <v/>
      </c>
      <c r="T636" s="44">
        <f>IF($A636="","",IFERROR(INDEX('Tire Inventory'!$I$5:$I$1004,MATCH($E636,'Tire Inventory'!$A$5:$A$1004,0)),""))</f>
        <v/>
      </c>
      <c r="U636" s="44">
        <f>IF($A636="","",IF(OR($L636="",$T636=""),"",IFERROR($L636-$T636,"")))</f>
        <v/>
      </c>
      <c r="V636" s="27">
        <f>IF($A636="","",IF($R636="","No Data",IF($R636&lt;='Settings'!$B$6,"Critical",IF($R636&lt;='Settings'!$B$5,"Low","OK"))))</f>
        <v/>
      </c>
      <c r="W636" s="27">
        <f>IF($A636="","",IF($S636="","No Data",IF($S636&gt;='Settings'!$B$7,"Uneven","OK")))</f>
        <v/>
      </c>
      <c r="X636" s="27">
        <f>IF($A636="","",IF(OR($L636="",$T636=""),"No Data",IF($L636&lt;$T636-'Settings'!$B$8,"Low",IF($L636&gt;$T636+'Settings'!$B$8,"High","OK"))))</f>
        <v/>
      </c>
      <c r="Y636" s="27">
        <f>IF(COUNTA($A636:$O636)=0,"",IF(OR($A636="",$B636="",$C636="",$D636="",$E636="",$F636="",$I636="",$J636="",$K636=""),"Missing Required Input",IF(COUNTIF($A$5:$A$1004,$A636)&gt;1,"Duplicate Inspection ID",IF(COUNTIF('Tire Inventory'!$A$5:$A$1004,$E636)=0,"Unknown Tire ID",IF(OR($I636&lt;0,$I636&gt;32,$J636&lt;0,$J636&gt;32,$K636&lt;0,$K636&gt;32),"Check Tread Reading",IF(OR($D636&lt;0,$D636&gt;2000000),"Check Odometer",IF(AND($L636&lt;&gt;"",OR($L636&lt;0,$L636&gt;150)),"Check PSI","OK"))))))</f>
        <v/>
      </c>
    </row>
    <row r="637">
      <c r="A637" s="23" t="n"/>
      <c r="B637" s="42" t="n"/>
      <c r="C637" s="23" t="n"/>
      <c r="D637" s="25" t="n"/>
      <c r="E637" s="23" t="n"/>
      <c r="F637" s="23" t="n"/>
      <c r="G637" s="23" t="n"/>
      <c r="H637" s="23" t="n"/>
      <c r="I637" s="43" t="n"/>
      <c r="J637" s="43" t="n"/>
      <c r="K637" s="43" t="n"/>
      <c r="L637" s="43" t="n"/>
      <c r="M637" s="23" t="n"/>
      <c r="N637" s="23" t="n"/>
      <c r="O637" s="23" t="n"/>
      <c r="P637" s="27">
        <f>IF($A637="","",IFERROR(INDEX('Settings'!$F$5:$F$21,MATCH($F637,'Settings'!$E$5:$E$21,0)),"Other"))</f>
        <v/>
      </c>
      <c r="Q637" s="44">
        <f>IF($A637="","",IF(COUNT($I637,$J637,$K637)&lt;3,"",IFERROR(AVERAGE($I637,$J637,$K637),"")))</f>
        <v/>
      </c>
      <c r="R637" s="44">
        <f>IF($A637="","",IF(COUNT($I637,$J637,$K637)&lt;3,"",IFERROR(MIN($I637,$J637,$K637),"")))</f>
        <v/>
      </c>
      <c r="S637" s="44">
        <f>IF($A637="","",IF(COUNT($I637,$J637,$K637)&lt;3,"",IFERROR(MAX($I637,$J637,$K637)-MIN($I637,$J637,$K637),"")))</f>
        <v/>
      </c>
      <c r="T637" s="44">
        <f>IF($A637="","",IFERROR(INDEX('Tire Inventory'!$I$5:$I$1004,MATCH($E637,'Tire Inventory'!$A$5:$A$1004,0)),""))</f>
        <v/>
      </c>
      <c r="U637" s="44">
        <f>IF($A637="","",IF(OR($L637="",$T637=""),"",IFERROR($L637-$T637,"")))</f>
        <v/>
      </c>
      <c r="V637" s="27">
        <f>IF($A637="","",IF($R637="","No Data",IF($R637&lt;='Settings'!$B$6,"Critical",IF($R637&lt;='Settings'!$B$5,"Low","OK"))))</f>
        <v/>
      </c>
      <c r="W637" s="27">
        <f>IF($A637="","",IF($S637="","No Data",IF($S637&gt;='Settings'!$B$7,"Uneven","OK")))</f>
        <v/>
      </c>
      <c r="X637" s="27">
        <f>IF($A637="","",IF(OR($L637="",$T637=""),"No Data",IF($L637&lt;$T637-'Settings'!$B$8,"Low",IF($L637&gt;$T637+'Settings'!$B$8,"High","OK"))))</f>
        <v/>
      </c>
      <c r="Y637" s="27">
        <f>IF(COUNTA($A637:$O637)=0,"",IF(OR($A637="",$B637="",$C637="",$D637="",$E637="",$F637="",$I637="",$J637="",$K637=""),"Missing Required Input",IF(COUNTIF($A$5:$A$1004,$A637)&gt;1,"Duplicate Inspection ID",IF(COUNTIF('Tire Inventory'!$A$5:$A$1004,$E637)=0,"Unknown Tire ID",IF(OR($I637&lt;0,$I637&gt;32,$J637&lt;0,$J637&gt;32,$K637&lt;0,$K637&gt;32),"Check Tread Reading",IF(OR($D637&lt;0,$D637&gt;2000000),"Check Odometer",IF(AND($L637&lt;&gt;"",OR($L637&lt;0,$L637&gt;150)),"Check PSI","OK"))))))</f>
        <v/>
      </c>
    </row>
    <row r="638">
      <c r="A638" s="23" t="n"/>
      <c r="B638" s="42" t="n"/>
      <c r="C638" s="23" t="n"/>
      <c r="D638" s="25" t="n"/>
      <c r="E638" s="23" t="n"/>
      <c r="F638" s="23" t="n"/>
      <c r="G638" s="23" t="n"/>
      <c r="H638" s="23" t="n"/>
      <c r="I638" s="43" t="n"/>
      <c r="J638" s="43" t="n"/>
      <c r="K638" s="43" t="n"/>
      <c r="L638" s="43" t="n"/>
      <c r="M638" s="23" t="n"/>
      <c r="N638" s="23" t="n"/>
      <c r="O638" s="23" t="n"/>
      <c r="P638" s="27">
        <f>IF($A638="","",IFERROR(INDEX('Settings'!$F$5:$F$21,MATCH($F638,'Settings'!$E$5:$E$21,0)),"Other"))</f>
        <v/>
      </c>
      <c r="Q638" s="44">
        <f>IF($A638="","",IF(COUNT($I638,$J638,$K638)&lt;3,"",IFERROR(AVERAGE($I638,$J638,$K638),"")))</f>
        <v/>
      </c>
      <c r="R638" s="44">
        <f>IF($A638="","",IF(COUNT($I638,$J638,$K638)&lt;3,"",IFERROR(MIN($I638,$J638,$K638),"")))</f>
        <v/>
      </c>
      <c r="S638" s="44">
        <f>IF($A638="","",IF(COUNT($I638,$J638,$K638)&lt;3,"",IFERROR(MAX($I638,$J638,$K638)-MIN($I638,$J638,$K638),"")))</f>
        <v/>
      </c>
      <c r="T638" s="44">
        <f>IF($A638="","",IFERROR(INDEX('Tire Inventory'!$I$5:$I$1004,MATCH($E638,'Tire Inventory'!$A$5:$A$1004,0)),""))</f>
        <v/>
      </c>
      <c r="U638" s="44">
        <f>IF($A638="","",IF(OR($L638="",$T638=""),"",IFERROR($L638-$T638,"")))</f>
        <v/>
      </c>
      <c r="V638" s="27">
        <f>IF($A638="","",IF($R638="","No Data",IF($R638&lt;='Settings'!$B$6,"Critical",IF($R638&lt;='Settings'!$B$5,"Low","OK"))))</f>
        <v/>
      </c>
      <c r="W638" s="27">
        <f>IF($A638="","",IF($S638="","No Data",IF($S638&gt;='Settings'!$B$7,"Uneven","OK")))</f>
        <v/>
      </c>
      <c r="X638" s="27">
        <f>IF($A638="","",IF(OR($L638="",$T638=""),"No Data",IF($L638&lt;$T638-'Settings'!$B$8,"Low",IF($L638&gt;$T638+'Settings'!$B$8,"High","OK"))))</f>
        <v/>
      </c>
      <c r="Y638" s="27">
        <f>IF(COUNTA($A638:$O638)=0,"",IF(OR($A638="",$B638="",$C638="",$D638="",$E638="",$F638="",$I638="",$J638="",$K638=""),"Missing Required Input",IF(COUNTIF($A$5:$A$1004,$A638)&gt;1,"Duplicate Inspection ID",IF(COUNTIF('Tire Inventory'!$A$5:$A$1004,$E638)=0,"Unknown Tire ID",IF(OR($I638&lt;0,$I638&gt;32,$J638&lt;0,$J638&gt;32,$K638&lt;0,$K638&gt;32),"Check Tread Reading",IF(OR($D638&lt;0,$D638&gt;2000000),"Check Odometer",IF(AND($L638&lt;&gt;"",OR($L638&lt;0,$L638&gt;150)),"Check PSI","OK"))))))</f>
        <v/>
      </c>
    </row>
    <row r="639">
      <c r="A639" s="23" t="n"/>
      <c r="B639" s="42" t="n"/>
      <c r="C639" s="23" t="n"/>
      <c r="D639" s="25" t="n"/>
      <c r="E639" s="23" t="n"/>
      <c r="F639" s="23" t="n"/>
      <c r="G639" s="23" t="n"/>
      <c r="H639" s="23" t="n"/>
      <c r="I639" s="43" t="n"/>
      <c r="J639" s="43" t="n"/>
      <c r="K639" s="43" t="n"/>
      <c r="L639" s="43" t="n"/>
      <c r="M639" s="23" t="n"/>
      <c r="N639" s="23" t="n"/>
      <c r="O639" s="23" t="n"/>
      <c r="P639" s="27">
        <f>IF($A639="","",IFERROR(INDEX('Settings'!$F$5:$F$21,MATCH($F639,'Settings'!$E$5:$E$21,0)),"Other"))</f>
        <v/>
      </c>
      <c r="Q639" s="44">
        <f>IF($A639="","",IF(COUNT($I639,$J639,$K639)&lt;3,"",IFERROR(AVERAGE($I639,$J639,$K639),"")))</f>
        <v/>
      </c>
      <c r="R639" s="44">
        <f>IF($A639="","",IF(COUNT($I639,$J639,$K639)&lt;3,"",IFERROR(MIN($I639,$J639,$K639),"")))</f>
        <v/>
      </c>
      <c r="S639" s="44">
        <f>IF($A639="","",IF(COUNT($I639,$J639,$K639)&lt;3,"",IFERROR(MAX($I639,$J639,$K639)-MIN($I639,$J639,$K639),"")))</f>
        <v/>
      </c>
      <c r="T639" s="44">
        <f>IF($A639="","",IFERROR(INDEX('Tire Inventory'!$I$5:$I$1004,MATCH($E639,'Tire Inventory'!$A$5:$A$1004,0)),""))</f>
        <v/>
      </c>
      <c r="U639" s="44">
        <f>IF($A639="","",IF(OR($L639="",$T639=""),"",IFERROR($L639-$T639,"")))</f>
        <v/>
      </c>
      <c r="V639" s="27">
        <f>IF($A639="","",IF($R639="","No Data",IF($R639&lt;='Settings'!$B$6,"Critical",IF($R639&lt;='Settings'!$B$5,"Low","OK"))))</f>
        <v/>
      </c>
      <c r="W639" s="27">
        <f>IF($A639="","",IF($S639="","No Data",IF($S639&gt;='Settings'!$B$7,"Uneven","OK")))</f>
        <v/>
      </c>
      <c r="X639" s="27">
        <f>IF($A639="","",IF(OR($L639="",$T639=""),"No Data",IF($L639&lt;$T639-'Settings'!$B$8,"Low",IF($L639&gt;$T639+'Settings'!$B$8,"High","OK"))))</f>
        <v/>
      </c>
      <c r="Y639" s="27">
        <f>IF(COUNTA($A639:$O639)=0,"",IF(OR($A639="",$B639="",$C639="",$D639="",$E639="",$F639="",$I639="",$J639="",$K639=""),"Missing Required Input",IF(COUNTIF($A$5:$A$1004,$A639)&gt;1,"Duplicate Inspection ID",IF(COUNTIF('Tire Inventory'!$A$5:$A$1004,$E639)=0,"Unknown Tire ID",IF(OR($I639&lt;0,$I639&gt;32,$J639&lt;0,$J639&gt;32,$K639&lt;0,$K639&gt;32),"Check Tread Reading",IF(OR($D639&lt;0,$D639&gt;2000000),"Check Odometer",IF(AND($L639&lt;&gt;"",OR($L639&lt;0,$L639&gt;150)),"Check PSI","OK"))))))</f>
        <v/>
      </c>
    </row>
    <row r="640">
      <c r="A640" s="23" t="n"/>
      <c r="B640" s="42" t="n"/>
      <c r="C640" s="23" t="n"/>
      <c r="D640" s="25" t="n"/>
      <c r="E640" s="23" t="n"/>
      <c r="F640" s="23" t="n"/>
      <c r="G640" s="23" t="n"/>
      <c r="H640" s="23" t="n"/>
      <c r="I640" s="43" t="n"/>
      <c r="J640" s="43" t="n"/>
      <c r="K640" s="43" t="n"/>
      <c r="L640" s="43" t="n"/>
      <c r="M640" s="23" t="n"/>
      <c r="N640" s="23" t="n"/>
      <c r="O640" s="23" t="n"/>
      <c r="P640" s="27">
        <f>IF($A640="","",IFERROR(INDEX('Settings'!$F$5:$F$21,MATCH($F640,'Settings'!$E$5:$E$21,0)),"Other"))</f>
        <v/>
      </c>
      <c r="Q640" s="44">
        <f>IF($A640="","",IF(COUNT($I640,$J640,$K640)&lt;3,"",IFERROR(AVERAGE($I640,$J640,$K640),"")))</f>
        <v/>
      </c>
      <c r="R640" s="44">
        <f>IF($A640="","",IF(COUNT($I640,$J640,$K640)&lt;3,"",IFERROR(MIN($I640,$J640,$K640),"")))</f>
        <v/>
      </c>
      <c r="S640" s="44">
        <f>IF($A640="","",IF(COUNT($I640,$J640,$K640)&lt;3,"",IFERROR(MAX($I640,$J640,$K640)-MIN($I640,$J640,$K640),"")))</f>
        <v/>
      </c>
      <c r="T640" s="44">
        <f>IF($A640="","",IFERROR(INDEX('Tire Inventory'!$I$5:$I$1004,MATCH($E640,'Tire Inventory'!$A$5:$A$1004,0)),""))</f>
        <v/>
      </c>
      <c r="U640" s="44">
        <f>IF($A640="","",IF(OR($L640="",$T640=""),"",IFERROR($L640-$T640,"")))</f>
        <v/>
      </c>
      <c r="V640" s="27">
        <f>IF($A640="","",IF($R640="","No Data",IF($R640&lt;='Settings'!$B$6,"Critical",IF($R640&lt;='Settings'!$B$5,"Low","OK"))))</f>
        <v/>
      </c>
      <c r="W640" s="27">
        <f>IF($A640="","",IF($S640="","No Data",IF($S640&gt;='Settings'!$B$7,"Uneven","OK")))</f>
        <v/>
      </c>
      <c r="X640" s="27">
        <f>IF($A640="","",IF(OR($L640="",$T640=""),"No Data",IF($L640&lt;$T640-'Settings'!$B$8,"Low",IF($L640&gt;$T640+'Settings'!$B$8,"High","OK"))))</f>
        <v/>
      </c>
      <c r="Y640" s="27">
        <f>IF(COUNTA($A640:$O640)=0,"",IF(OR($A640="",$B640="",$C640="",$D640="",$E640="",$F640="",$I640="",$J640="",$K640=""),"Missing Required Input",IF(COUNTIF($A$5:$A$1004,$A640)&gt;1,"Duplicate Inspection ID",IF(COUNTIF('Tire Inventory'!$A$5:$A$1004,$E640)=0,"Unknown Tire ID",IF(OR($I640&lt;0,$I640&gt;32,$J640&lt;0,$J640&gt;32,$K640&lt;0,$K640&gt;32),"Check Tread Reading",IF(OR($D640&lt;0,$D640&gt;2000000),"Check Odometer",IF(AND($L640&lt;&gt;"",OR($L640&lt;0,$L640&gt;150)),"Check PSI","OK"))))))</f>
        <v/>
      </c>
    </row>
    <row r="641">
      <c r="A641" s="23" t="n"/>
      <c r="B641" s="42" t="n"/>
      <c r="C641" s="23" t="n"/>
      <c r="D641" s="25" t="n"/>
      <c r="E641" s="23" t="n"/>
      <c r="F641" s="23" t="n"/>
      <c r="G641" s="23" t="n"/>
      <c r="H641" s="23" t="n"/>
      <c r="I641" s="43" t="n"/>
      <c r="J641" s="43" t="n"/>
      <c r="K641" s="43" t="n"/>
      <c r="L641" s="43" t="n"/>
      <c r="M641" s="23" t="n"/>
      <c r="N641" s="23" t="n"/>
      <c r="O641" s="23" t="n"/>
      <c r="P641" s="27">
        <f>IF($A641="","",IFERROR(INDEX('Settings'!$F$5:$F$21,MATCH($F641,'Settings'!$E$5:$E$21,0)),"Other"))</f>
        <v/>
      </c>
      <c r="Q641" s="44">
        <f>IF($A641="","",IF(COUNT($I641,$J641,$K641)&lt;3,"",IFERROR(AVERAGE($I641,$J641,$K641),"")))</f>
        <v/>
      </c>
      <c r="R641" s="44">
        <f>IF($A641="","",IF(COUNT($I641,$J641,$K641)&lt;3,"",IFERROR(MIN($I641,$J641,$K641),"")))</f>
        <v/>
      </c>
      <c r="S641" s="44">
        <f>IF($A641="","",IF(COUNT($I641,$J641,$K641)&lt;3,"",IFERROR(MAX($I641,$J641,$K641)-MIN($I641,$J641,$K641),"")))</f>
        <v/>
      </c>
      <c r="T641" s="44">
        <f>IF($A641="","",IFERROR(INDEX('Tire Inventory'!$I$5:$I$1004,MATCH($E641,'Tire Inventory'!$A$5:$A$1004,0)),""))</f>
        <v/>
      </c>
      <c r="U641" s="44">
        <f>IF($A641="","",IF(OR($L641="",$T641=""),"",IFERROR($L641-$T641,"")))</f>
        <v/>
      </c>
      <c r="V641" s="27">
        <f>IF($A641="","",IF($R641="","No Data",IF($R641&lt;='Settings'!$B$6,"Critical",IF($R641&lt;='Settings'!$B$5,"Low","OK"))))</f>
        <v/>
      </c>
      <c r="W641" s="27">
        <f>IF($A641="","",IF($S641="","No Data",IF($S641&gt;='Settings'!$B$7,"Uneven","OK")))</f>
        <v/>
      </c>
      <c r="X641" s="27">
        <f>IF($A641="","",IF(OR($L641="",$T641=""),"No Data",IF($L641&lt;$T641-'Settings'!$B$8,"Low",IF($L641&gt;$T641+'Settings'!$B$8,"High","OK"))))</f>
        <v/>
      </c>
      <c r="Y641" s="27">
        <f>IF(COUNTA($A641:$O641)=0,"",IF(OR($A641="",$B641="",$C641="",$D641="",$E641="",$F641="",$I641="",$J641="",$K641=""),"Missing Required Input",IF(COUNTIF($A$5:$A$1004,$A641)&gt;1,"Duplicate Inspection ID",IF(COUNTIF('Tire Inventory'!$A$5:$A$1004,$E641)=0,"Unknown Tire ID",IF(OR($I641&lt;0,$I641&gt;32,$J641&lt;0,$J641&gt;32,$K641&lt;0,$K641&gt;32),"Check Tread Reading",IF(OR($D641&lt;0,$D641&gt;2000000),"Check Odometer",IF(AND($L641&lt;&gt;"",OR($L641&lt;0,$L641&gt;150)),"Check PSI","OK"))))))</f>
        <v/>
      </c>
    </row>
    <row r="642">
      <c r="A642" s="23" t="n"/>
      <c r="B642" s="42" t="n"/>
      <c r="C642" s="23" t="n"/>
      <c r="D642" s="25" t="n"/>
      <c r="E642" s="23" t="n"/>
      <c r="F642" s="23" t="n"/>
      <c r="G642" s="23" t="n"/>
      <c r="H642" s="23" t="n"/>
      <c r="I642" s="43" t="n"/>
      <c r="J642" s="43" t="n"/>
      <c r="K642" s="43" t="n"/>
      <c r="L642" s="43" t="n"/>
      <c r="M642" s="23" t="n"/>
      <c r="N642" s="23" t="n"/>
      <c r="O642" s="23" t="n"/>
      <c r="P642" s="27">
        <f>IF($A642="","",IFERROR(INDEX('Settings'!$F$5:$F$21,MATCH($F642,'Settings'!$E$5:$E$21,0)),"Other"))</f>
        <v/>
      </c>
      <c r="Q642" s="44">
        <f>IF($A642="","",IF(COUNT($I642,$J642,$K642)&lt;3,"",IFERROR(AVERAGE($I642,$J642,$K642),"")))</f>
        <v/>
      </c>
      <c r="R642" s="44">
        <f>IF($A642="","",IF(COUNT($I642,$J642,$K642)&lt;3,"",IFERROR(MIN($I642,$J642,$K642),"")))</f>
        <v/>
      </c>
      <c r="S642" s="44">
        <f>IF($A642="","",IF(COUNT($I642,$J642,$K642)&lt;3,"",IFERROR(MAX($I642,$J642,$K642)-MIN($I642,$J642,$K642),"")))</f>
        <v/>
      </c>
      <c r="T642" s="44">
        <f>IF($A642="","",IFERROR(INDEX('Tire Inventory'!$I$5:$I$1004,MATCH($E642,'Tire Inventory'!$A$5:$A$1004,0)),""))</f>
        <v/>
      </c>
      <c r="U642" s="44">
        <f>IF($A642="","",IF(OR($L642="",$T642=""),"",IFERROR($L642-$T642,"")))</f>
        <v/>
      </c>
      <c r="V642" s="27">
        <f>IF($A642="","",IF($R642="","No Data",IF($R642&lt;='Settings'!$B$6,"Critical",IF($R642&lt;='Settings'!$B$5,"Low","OK"))))</f>
        <v/>
      </c>
      <c r="W642" s="27">
        <f>IF($A642="","",IF($S642="","No Data",IF($S642&gt;='Settings'!$B$7,"Uneven","OK")))</f>
        <v/>
      </c>
      <c r="X642" s="27">
        <f>IF($A642="","",IF(OR($L642="",$T642=""),"No Data",IF($L642&lt;$T642-'Settings'!$B$8,"Low",IF($L642&gt;$T642+'Settings'!$B$8,"High","OK"))))</f>
        <v/>
      </c>
      <c r="Y642" s="27">
        <f>IF(COUNTA($A642:$O642)=0,"",IF(OR($A642="",$B642="",$C642="",$D642="",$E642="",$F642="",$I642="",$J642="",$K642=""),"Missing Required Input",IF(COUNTIF($A$5:$A$1004,$A642)&gt;1,"Duplicate Inspection ID",IF(COUNTIF('Tire Inventory'!$A$5:$A$1004,$E642)=0,"Unknown Tire ID",IF(OR($I642&lt;0,$I642&gt;32,$J642&lt;0,$J642&gt;32,$K642&lt;0,$K642&gt;32),"Check Tread Reading",IF(OR($D642&lt;0,$D642&gt;2000000),"Check Odometer",IF(AND($L642&lt;&gt;"",OR($L642&lt;0,$L642&gt;150)),"Check PSI","OK"))))))</f>
        <v/>
      </c>
    </row>
    <row r="643">
      <c r="A643" s="23" t="n"/>
      <c r="B643" s="42" t="n"/>
      <c r="C643" s="23" t="n"/>
      <c r="D643" s="25" t="n"/>
      <c r="E643" s="23" t="n"/>
      <c r="F643" s="23" t="n"/>
      <c r="G643" s="23" t="n"/>
      <c r="H643" s="23" t="n"/>
      <c r="I643" s="43" t="n"/>
      <c r="J643" s="43" t="n"/>
      <c r="K643" s="43" t="n"/>
      <c r="L643" s="43" t="n"/>
      <c r="M643" s="23" t="n"/>
      <c r="N643" s="23" t="n"/>
      <c r="O643" s="23" t="n"/>
      <c r="P643" s="27">
        <f>IF($A643="","",IFERROR(INDEX('Settings'!$F$5:$F$21,MATCH($F643,'Settings'!$E$5:$E$21,0)),"Other"))</f>
        <v/>
      </c>
      <c r="Q643" s="44">
        <f>IF($A643="","",IF(COUNT($I643,$J643,$K643)&lt;3,"",IFERROR(AVERAGE($I643,$J643,$K643),"")))</f>
        <v/>
      </c>
      <c r="R643" s="44">
        <f>IF($A643="","",IF(COUNT($I643,$J643,$K643)&lt;3,"",IFERROR(MIN($I643,$J643,$K643),"")))</f>
        <v/>
      </c>
      <c r="S643" s="44">
        <f>IF($A643="","",IF(COUNT($I643,$J643,$K643)&lt;3,"",IFERROR(MAX($I643,$J643,$K643)-MIN($I643,$J643,$K643),"")))</f>
        <v/>
      </c>
      <c r="T643" s="44">
        <f>IF($A643="","",IFERROR(INDEX('Tire Inventory'!$I$5:$I$1004,MATCH($E643,'Tire Inventory'!$A$5:$A$1004,0)),""))</f>
        <v/>
      </c>
      <c r="U643" s="44">
        <f>IF($A643="","",IF(OR($L643="",$T643=""),"",IFERROR($L643-$T643,"")))</f>
        <v/>
      </c>
      <c r="V643" s="27">
        <f>IF($A643="","",IF($R643="","No Data",IF($R643&lt;='Settings'!$B$6,"Critical",IF($R643&lt;='Settings'!$B$5,"Low","OK"))))</f>
        <v/>
      </c>
      <c r="W643" s="27">
        <f>IF($A643="","",IF($S643="","No Data",IF($S643&gt;='Settings'!$B$7,"Uneven","OK")))</f>
        <v/>
      </c>
      <c r="X643" s="27">
        <f>IF($A643="","",IF(OR($L643="",$T643=""),"No Data",IF($L643&lt;$T643-'Settings'!$B$8,"Low",IF($L643&gt;$T643+'Settings'!$B$8,"High","OK"))))</f>
        <v/>
      </c>
      <c r="Y643" s="27">
        <f>IF(COUNTA($A643:$O643)=0,"",IF(OR($A643="",$B643="",$C643="",$D643="",$E643="",$F643="",$I643="",$J643="",$K643=""),"Missing Required Input",IF(COUNTIF($A$5:$A$1004,$A643)&gt;1,"Duplicate Inspection ID",IF(COUNTIF('Tire Inventory'!$A$5:$A$1004,$E643)=0,"Unknown Tire ID",IF(OR($I643&lt;0,$I643&gt;32,$J643&lt;0,$J643&gt;32,$K643&lt;0,$K643&gt;32),"Check Tread Reading",IF(OR($D643&lt;0,$D643&gt;2000000),"Check Odometer",IF(AND($L643&lt;&gt;"",OR($L643&lt;0,$L643&gt;150)),"Check PSI","OK"))))))</f>
        <v/>
      </c>
    </row>
    <row r="644">
      <c r="A644" s="23" t="n"/>
      <c r="B644" s="42" t="n"/>
      <c r="C644" s="23" t="n"/>
      <c r="D644" s="25" t="n"/>
      <c r="E644" s="23" t="n"/>
      <c r="F644" s="23" t="n"/>
      <c r="G644" s="23" t="n"/>
      <c r="H644" s="23" t="n"/>
      <c r="I644" s="43" t="n"/>
      <c r="J644" s="43" t="n"/>
      <c r="K644" s="43" t="n"/>
      <c r="L644" s="43" t="n"/>
      <c r="M644" s="23" t="n"/>
      <c r="N644" s="23" t="n"/>
      <c r="O644" s="23" t="n"/>
      <c r="P644" s="27">
        <f>IF($A644="","",IFERROR(INDEX('Settings'!$F$5:$F$21,MATCH($F644,'Settings'!$E$5:$E$21,0)),"Other"))</f>
        <v/>
      </c>
      <c r="Q644" s="44">
        <f>IF($A644="","",IF(COUNT($I644,$J644,$K644)&lt;3,"",IFERROR(AVERAGE($I644,$J644,$K644),"")))</f>
        <v/>
      </c>
      <c r="R644" s="44">
        <f>IF($A644="","",IF(COUNT($I644,$J644,$K644)&lt;3,"",IFERROR(MIN($I644,$J644,$K644),"")))</f>
        <v/>
      </c>
      <c r="S644" s="44">
        <f>IF($A644="","",IF(COUNT($I644,$J644,$K644)&lt;3,"",IFERROR(MAX($I644,$J644,$K644)-MIN($I644,$J644,$K644),"")))</f>
        <v/>
      </c>
      <c r="T644" s="44">
        <f>IF($A644="","",IFERROR(INDEX('Tire Inventory'!$I$5:$I$1004,MATCH($E644,'Tire Inventory'!$A$5:$A$1004,0)),""))</f>
        <v/>
      </c>
      <c r="U644" s="44">
        <f>IF($A644="","",IF(OR($L644="",$T644=""),"",IFERROR($L644-$T644,"")))</f>
        <v/>
      </c>
      <c r="V644" s="27">
        <f>IF($A644="","",IF($R644="","No Data",IF($R644&lt;='Settings'!$B$6,"Critical",IF($R644&lt;='Settings'!$B$5,"Low","OK"))))</f>
        <v/>
      </c>
      <c r="W644" s="27">
        <f>IF($A644="","",IF($S644="","No Data",IF($S644&gt;='Settings'!$B$7,"Uneven","OK")))</f>
        <v/>
      </c>
      <c r="X644" s="27">
        <f>IF($A644="","",IF(OR($L644="",$T644=""),"No Data",IF($L644&lt;$T644-'Settings'!$B$8,"Low",IF($L644&gt;$T644+'Settings'!$B$8,"High","OK"))))</f>
        <v/>
      </c>
      <c r="Y644" s="27">
        <f>IF(COUNTA($A644:$O644)=0,"",IF(OR($A644="",$B644="",$C644="",$D644="",$E644="",$F644="",$I644="",$J644="",$K644=""),"Missing Required Input",IF(COUNTIF($A$5:$A$1004,$A644)&gt;1,"Duplicate Inspection ID",IF(COUNTIF('Tire Inventory'!$A$5:$A$1004,$E644)=0,"Unknown Tire ID",IF(OR($I644&lt;0,$I644&gt;32,$J644&lt;0,$J644&gt;32,$K644&lt;0,$K644&gt;32),"Check Tread Reading",IF(OR($D644&lt;0,$D644&gt;2000000),"Check Odometer",IF(AND($L644&lt;&gt;"",OR($L644&lt;0,$L644&gt;150)),"Check PSI","OK"))))))</f>
        <v/>
      </c>
    </row>
    <row r="645">
      <c r="A645" s="23" t="n"/>
      <c r="B645" s="42" t="n"/>
      <c r="C645" s="23" t="n"/>
      <c r="D645" s="25" t="n"/>
      <c r="E645" s="23" t="n"/>
      <c r="F645" s="23" t="n"/>
      <c r="G645" s="23" t="n"/>
      <c r="H645" s="23" t="n"/>
      <c r="I645" s="43" t="n"/>
      <c r="J645" s="43" t="n"/>
      <c r="K645" s="43" t="n"/>
      <c r="L645" s="43" t="n"/>
      <c r="M645" s="23" t="n"/>
      <c r="N645" s="23" t="n"/>
      <c r="O645" s="23" t="n"/>
      <c r="P645" s="27">
        <f>IF($A645="","",IFERROR(INDEX('Settings'!$F$5:$F$21,MATCH($F645,'Settings'!$E$5:$E$21,0)),"Other"))</f>
        <v/>
      </c>
      <c r="Q645" s="44">
        <f>IF($A645="","",IF(COUNT($I645,$J645,$K645)&lt;3,"",IFERROR(AVERAGE($I645,$J645,$K645),"")))</f>
        <v/>
      </c>
      <c r="R645" s="44">
        <f>IF($A645="","",IF(COUNT($I645,$J645,$K645)&lt;3,"",IFERROR(MIN($I645,$J645,$K645),"")))</f>
        <v/>
      </c>
      <c r="S645" s="44">
        <f>IF($A645="","",IF(COUNT($I645,$J645,$K645)&lt;3,"",IFERROR(MAX($I645,$J645,$K645)-MIN($I645,$J645,$K645),"")))</f>
        <v/>
      </c>
      <c r="T645" s="44">
        <f>IF($A645="","",IFERROR(INDEX('Tire Inventory'!$I$5:$I$1004,MATCH($E645,'Tire Inventory'!$A$5:$A$1004,0)),""))</f>
        <v/>
      </c>
      <c r="U645" s="44">
        <f>IF($A645="","",IF(OR($L645="",$T645=""),"",IFERROR($L645-$T645,"")))</f>
        <v/>
      </c>
      <c r="V645" s="27">
        <f>IF($A645="","",IF($R645="","No Data",IF($R645&lt;='Settings'!$B$6,"Critical",IF($R645&lt;='Settings'!$B$5,"Low","OK"))))</f>
        <v/>
      </c>
      <c r="W645" s="27">
        <f>IF($A645="","",IF($S645="","No Data",IF($S645&gt;='Settings'!$B$7,"Uneven","OK")))</f>
        <v/>
      </c>
      <c r="X645" s="27">
        <f>IF($A645="","",IF(OR($L645="",$T645=""),"No Data",IF($L645&lt;$T645-'Settings'!$B$8,"Low",IF($L645&gt;$T645+'Settings'!$B$8,"High","OK"))))</f>
        <v/>
      </c>
      <c r="Y645" s="27">
        <f>IF(COUNTA($A645:$O645)=0,"",IF(OR($A645="",$B645="",$C645="",$D645="",$E645="",$F645="",$I645="",$J645="",$K645=""),"Missing Required Input",IF(COUNTIF($A$5:$A$1004,$A645)&gt;1,"Duplicate Inspection ID",IF(COUNTIF('Tire Inventory'!$A$5:$A$1004,$E645)=0,"Unknown Tire ID",IF(OR($I645&lt;0,$I645&gt;32,$J645&lt;0,$J645&gt;32,$K645&lt;0,$K645&gt;32),"Check Tread Reading",IF(OR($D645&lt;0,$D645&gt;2000000),"Check Odometer",IF(AND($L645&lt;&gt;"",OR($L645&lt;0,$L645&gt;150)),"Check PSI","OK"))))))</f>
        <v/>
      </c>
    </row>
    <row r="646">
      <c r="A646" s="23" t="n"/>
      <c r="B646" s="42" t="n"/>
      <c r="C646" s="23" t="n"/>
      <c r="D646" s="25" t="n"/>
      <c r="E646" s="23" t="n"/>
      <c r="F646" s="23" t="n"/>
      <c r="G646" s="23" t="n"/>
      <c r="H646" s="23" t="n"/>
      <c r="I646" s="43" t="n"/>
      <c r="J646" s="43" t="n"/>
      <c r="K646" s="43" t="n"/>
      <c r="L646" s="43" t="n"/>
      <c r="M646" s="23" t="n"/>
      <c r="N646" s="23" t="n"/>
      <c r="O646" s="23" t="n"/>
      <c r="P646" s="27">
        <f>IF($A646="","",IFERROR(INDEX('Settings'!$F$5:$F$21,MATCH($F646,'Settings'!$E$5:$E$21,0)),"Other"))</f>
        <v/>
      </c>
      <c r="Q646" s="44">
        <f>IF($A646="","",IF(COUNT($I646,$J646,$K646)&lt;3,"",IFERROR(AVERAGE($I646,$J646,$K646),"")))</f>
        <v/>
      </c>
      <c r="R646" s="44">
        <f>IF($A646="","",IF(COUNT($I646,$J646,$K646)&lt;3,"",IFERROR(MIN($I646,$J646,$K646),"")))</f>
        <v/>
      </c>
      <c r="S646" s="44">
        <f>IF($A646="","",IF(COUNT($I646,$J646,$K646)&lt;3,"",IFERROR(MAX($I646,$J646,$K646)-MIN($I646,$J646,$K646),"")))</f>
        <v/>
      </c>
      <c r="T646" s="44">
        <f>IF($A646="","",IFERROR(INDEX('Tire Inventory'!$I$5:$I$1004,MATCH($E646,'Tire Inventory'!$A$5:$A$1004,0)),""))</f>
        <v/>
      </c>
      <c r="U646" s="44">
        <f>IF($A646="","",IF(OR($L646="",$T646=""),"",IFERROR($L646-$T646,"")))</f>
        <v/>
      </c>
      <c r="V646" s="27">
        <f>IF($A646="","",IF($R646="","No Data",IF($R646&lt;='Settings'!$B$6,"Critical",IF($R646&lt;='Settings'!$B$5,"Low","OK"))))</f>
        <v/>
      </c>
      <c r="W646" s="27">
        <f>IF($A646="","",IF($S646="","No Data",IF($S646&gt;='Settings'!$B$7,"Uneven","OK")))</f>
        <v/>
      </c>
      <c r="X646" s="27">
        <f>IF($A646="","",IF(OR($L646="",$T646=""),"No Data",IF($L646&lt;$T646-'Settings'!$B$8,"Low",IF($L646&gt;$T646+'Settings'!$B$8,"High","OK"))))</f>
        <v/>
      </c>
      <c r="Y646" s="27">
        <f>IF(COUNTA($A646:$O646)=0,"",IF(OR($A646="",$B646="",$C646="",$D646="",$E646="",$F646="",$I646="",$J646="",$K646=""),"Missing Required Input",IF(COUNTIF($A$5:$A$1004,$A646)&gt;1,"Duplicate Inspection ID",IF(COUNTIF('Tire Inventory'!$A$5:$A$1004,$E646)=0,"Unknown Tire ID",IF(OR($I646&lt;0,$I646&gt;32,$J646&lt;0,$J646&gt;32,$K646&lt;0,$K646&gt;32),"Check Tread Reading",IF(OR($D646&lt;0,$D646&gt;2000000),"Check Odometer",IF(AND($L646&lt;&gt;"",OR($L646&lt;0,$L646&gt;150)),"Check PSI","OK"))))))</f>
        <v/>
      </c>
    </row>
    <row r="647">
      <c r="A647" s="23" t="n"/>
      <c r="B647" s="42" t="n"/>
      <c r="C647" s="23" t="n"/>
      <c r="D647" s="25" t="n"/>
      <c r="E647" s="23" t="n"/>
      <c r="F647" s="23" t="n"/>
      <c r="G647" s="23" t="n"/>
      <c r="H647" s="23" t="n"/>
      <c r="I647" s="43" t="n"/>
      <c r="J647" s="43" t="n"/>
      <c r="K647" s="43" t="n"/>
      <c r="L647" s="43" t="n"/>
      <c r="M647" s="23" t="n"/>
      <c r="N647" s="23" t="n"/>
      <c r="O647" s="23" t="n"/>
      <c r="P647" s="27">
        <f>IF($A647="","",IFERROR(INDEX('Settings'!$F$5:$F$21,MATCH($F647,'Settings'!$E$5:$E$21,0)),"Other"))</f>
        <v/>
      </c>
      <c r="Q647" s="44">
        <f>IF($A647="","",IF(COUNT($I647,$J647,$K647)&lt;3,"",IFERROR(AVERAGE($I647,$J647,$K647),"")))</f>
        <v/>
      </c>
      <c r="R647" s="44">
        <f>IF($A647="","",IF(COUNT($I647,$J647,$K647)&lt;3,"",IFERROR(MIN($I647,$J647,$K647),"")))</f>
        <v/>
      </c>
      <c r="S647" s="44">
        <f>IF($A647="","",IF(COUNT($I647,$J647,$K647)&lt;3,"",IFERROR(MAX($I647,$J647,$K647)-MIN($I647,$J647,$K647),"")))</f>
        <v/>
      </c>
      <c r="T647" s="44">
        <f>IF($A647="","",IFERROR(INDEX('Tire Inventory'!$I$5:$I$1004,MATCH($E647,'Tire Inventory'!$A$5:$A$1004,0)),""))</f>
        <v/>
      </c>
      <c r="U647" s="44">
        <f>IF($A647="","",IF(OR($L647="",$T647=""),"",IFERROR($L647-$T647,"")))</f>
        <v/>
      </c>
      <c r="V647" s="27">
        <f>IF($A647="","",IF($R647="","No Data",IF($R647&lt;='Settings'!$B$6,"Critical",IF($R647&lt;='Settings'!$B$5,"Low","OK"))))</f>
        <v/>
      </c>
      <c r="W647" s="27">
        <f>IF($A647="","",IF($S647="","No Data",IF($S647&gt;='Settings'!$B$7,"Uneven","OK")))</f>
        <v/>
      </c>
      <c r="X647" s="27">
        <f>IF($A647="","",IF(OR($L647="",$T647=""),"No Data",IF($L647&lt;$T647-'Settings'!$B$8,"Low",IF($L647&gt;$T647+'Settings'!$B$8,"High","OK"))))</f>
        <v/>
      </c>
      <c r="Y647" s="27">
        <f>IF(COUNTA($A647:$O647)=0,"",IF(OR($A647="",$B647="",$C647="",$D647="",$E647="",$F647="",$I647="",$J647="",$K647=""),"Missing Required Input",IF(COUNTIF($A$5:$A$1004,$A647)&gt;1,"Duplicate Inspection ID",IF(COUNTIF('Tire Inventory'!$A$5:$A$1004,$E647)=0,"Unknown Tire ID",IF(OR($I647&lt;0,$I647&gt;32,$J647&lt;0,$J647&gt;32,$K647&lt;0,$K647&gt;32),"Check Tread Reading",IF(OR($D647&lt;0,$D647&gt;2000000),"Check Odometer",IF(AND($L647&lt;&gt;"",OR($L647&lt;0,$L647&gt;150)),"Check PSI","OK"))))))</f>
        <v/>
      </c>
    </row>
    <row r="648">
      <c r="A648" s="23" t="n"/>
      <c r="B648" s="42" t="n"/>
      <c r="C648" s="23" t="n"/>
      <c r="D648" s="25" t="n"/>
      <c r="E648" s="23" t="n"/>
      <c r="F648" s="23" t="n"/>
      <c r="G648" s="23" t="n"/>
      <c r="H648" s="23" t="n"/>
      <c r="I648" s="43" t="n"/>
      <c r="J648" s="43" t="n"/>
      <c r="K648" s="43" t="n"/>
      <c r="L648" s="43" t="n"/>
      <c r="M648" s="23" t="n"/>
      <c r="N648" s="23" t="n"/>
      <c r="O648" s="23" t="n"/>
      <c r="P648" s="27">
        <f>IF($A648="","",IFERROR(INDEX('Settings'!$F$5:$F$21,MATCH($F648,'Settings'!$E$5:$E$21,0)),"Other"))</f>
        <v/>
      </c>
      <c r="Q648" s="44">
        <f>IF($A648="","",IF(COUNT($I648,$J648,$K648)&lt;3,"",IFERROR(AVERAGE($I648,$J648,$K648),"")))</f>
        <v/>
      </c>
      <c r="R648" s="44">
        <f>IF($A648="","",IF(COUNT($I648,$J648,$K648)&lt;3,"",IFERROR(MIN($I648,$J648,$K648),"")))</f>
        <v/>
      </c>
      <c r="S648" s="44">
        <f>IF($A648="","",IF(COUNT($I648,$J648,$K648)&lt;3,"",IFERROR(MAX($I648,$J648,$K648)-MIN($I648,$J648,$K648),"")))</f>
        <v/>
      </c>
      <c r="T648" s="44">
        <f>IF($A648="","",IFERROR(INDEX('Tire Inventory'!$I$5:$I$1004,MATCH($E648,'Tire Inventory'!$A$5:$A$1004,0)),""))</f>
        <v/>
      </c>
      <c r="U648" s="44">
        <f>IF($A648="","",IF(OR($L648="",$T648=""),"",IFERROR($L648-$T648,"")))</f>
        <v/>
      </c>
      <c r="V648" s="27">
        <f>IF($A648="","",IF($R648="","No Data",IF($R648&lt;='Settings'!$B$6,"Critical",IF($R648&lt;='Settings'!$B$5,"Low","OK"))))</f>
        <v/>
      </c>
      <c r="W648" s="27">
        <f>IF($A648="","",IF($S648="","No Data",IF($S648&gt;='Settings'!$B$7,"Uneven","OK")))</f>
        <v/>
      </c>
      <c r="X648" s="27">
        <f>IF($A648="","",IF(OR($L648="",$T648=""),"No Data",IF($L648&lt;$T648-'Settings'!$B$8,"Low",IF($L648&gt;$T648+'Settings'!$B$8,"High","OK"))))</f>
        <v/>
      </c>
      <c r="Y648" s="27">
        <f>IF(COUNTA($A648:$O648)=0,"",IF(OR($A648="",$B648="",$C648="",$D648="",$E648="",$F648="",$I648="",$J648="",$K648=""),"Missing Required Input",IF(COUNTIF($A$5:$A$1004,$A648)&gt;1,"Duplicate Inspection ID",IF(COUNTIF('Tire Inventory'!$A$5:$A$1004,$E648)=0,"Unknown Tire ID",IF(OR($I648&lt;0,$I648&gt;32,$J648&lt;0,$J648&gt;32,$K648&lt;0,$K648&gt;32),"Check Tread Reading",IF(OR($D648&lt;0,$D648&gt;2000000),"Check Odometer",IF(AND($L648&lt;&gt;"",OR($L648&lt;0,$L648&gt;150)),"Check PSI","OK"))))))</f>
        <v/>
      </c>
    </row>
    <row r="649">
      <c r="A649" s="23" t="n"/>
      <c r="B649" s="42" t="n"/>
      <c r="C649" s="23" t="n"/>
      <c r="D649" s="25" t="n"/>
      <c r="E649" s="23" t="n"/>
      <c r="F649" s="23" t="n"/>
      <c r="G649" s="23" t="n"/>
      <c r="H649" s="23" t="n"/>
      <c r="I649" s="43" t="n"/>
      <c r="J649" s="43" t="n"/>
      <c r="K649" s="43" t="n"/>
      <c r="L649" s="43" t="n"/>
      <c r="M649" s="23" t="n"/>
      <c r="N649" s="23" t="n"/>
      <c r="O649" s="23" t="n"/>
      <c r="P649" s="27">
        <f>IF($A649="","",IFERROR(INDEX('Settings'!$F$5:$F$21,MATCH($F649,'Settings'!$E$5:$E$21,0)),"Other"))</f>
        <v/>
      </c>
      <c r="Q649" s="44">
        <f>IF($A649="","",IF(COUNT($I649,$J649,$K649)&lt;3,"",IFERROR(AVERAGE($I649,$J649,$K649),"")))</f>
        <v/>
      </c>
      <c r="R649" s="44">
        <f>IF($A649="","",IF(COUNT($I649,$J649,$K649)&lt;3,"",IFERROR(MIN($I649,$J649,$K649),"")))</f>
        <v/>
      </c>
      <c r="S649" s="44">
        <f>IF($A649="","",IF(COUNT($I649,$J649,$K649)&lt;3,"",IFERROR(MAX($I649,$J649,$K649)-MIN($I649,$J649,$K649),"")))</f>
        <v/>
      </c>
      <c r="T649" s="44">
        <f>IF($A649="","",IFERROR(INDEX('Tire Inventory'!$I$5:$I$1004,MATCH($E649,'Tire Inventory'!$A$5:$A$1004,0)),""))</f>
        <v/>
      </c>
      <c r="U649" s="44">
        <f>IF($A649="","",IF(OR($L649="",$T649=""),"",IFERROR($L649-$T649,"")))</f>
        <v/>
      </c>
      <c r="V649" s="27">
        <f>IF($A649="","",IF($R649="","No Data",IF($R649&lt;='Settings'!$B$6,"Critical",IF($R649&lt;='Settings'!$B$5,"Low","OK"))))</f>
        <v/>
      </c>
      <c r="W649" s="27">
        <f>IF($A649="","",IF($S649="","No Data",IF($S649&gt;='Settings'!$B$7,"Uneven","OK")))</f>
        <v/>
      </c>
      <c r="X649" s="27">
        <f>IF($A649="","",IF(OR($L649="",$T649=""),"No Data",IF($L649&lt;$T649-'Settings'!$B$8,"Low",IF($L649&gt;$T649+'Settings'!$B$8,"High","OK"))))</f>
        <v/>
      </c>
      <c r="Y649" s="27">
        <f>IF(COUNTA($A649:$O649)=0,"",IF(OR($A649="",$B649="",$C649="",$D649="",$E649="",$F649="",$I649="",$J649="",$K649=""),"Missing Required Input",IF(COUNTIF($A$5:$A$1004,$A649)&gt;1,"Duplicate Inspection ID",IF(COUNTIF('Tire Inventory'!$A$5:$A$1004,$E649)=0,"Unknown Tire ID",IF(OR($I649&lt;0,$I649&gt;32,$J649&lt;0,$J649&gt;32,$K649&lt;0,$K649&gt;32),"Check Tread Reading",IF(OR($D649&lt;0,$D649&gt;2000000),"Check Odometer",IF(AND($L649&lt;&gt;"",OR($L649&lt;0,$L649&gt;150)),"Check PSI","OK"))))))</f>
        <v/>
      </c>
    </row>
    <row r="650">
      <c r="A650" s="23" t="n"/>
      <c r="B650" s="42" t="n"/>
      <c r="C650" s="23" t="n"/>
      <c r="D650" s="25" t="n"/>
      <c r="E650" s="23" t="n"/>
      <c r="F650" s="23" t="n"/>
      <c r="G650" s="23" t="n"/>
      <c r="H650" s="23" t="n"/>
      <c r="I650" s="43" t="n"/>
      <c r="J650" s="43" t="n"/>
      <c r="K650" s="43" t="n"/>
      <c r="L650" s="43" t="n"/>
      <c r="M650" s="23" t="n"/>
      <c r="N650" s="23" t="n"/>
      <c r="O650" s="23" t="n"/>
      <c r="P650" s="27">
        <f>IF($A650="","",IFERROR(INDEX('Settings'!$F$5:$F$21,MATCH($F650,'Settings'!$E$5:$E$21,0)),"Other"))</f>
        <v/>
      </c>
      <c r="Q650" s="44">
        <f>IF($A650="","",IF(COUNT($I650,$J650,$K650)&lt;3,"",IFERROR(AVERAGE($I650,$J650,$K650),"")))</f>
        <v/>
      </c>
      <c r="R650" s="44">
        <f>IF($A650="","",IF(COUNT($I650,$J650,$K650)&lt;3,"",IFERROR(MIN($I650,$J650,$K650),"")))</f>
        <v/>
      </c>
      <c r="S650" s="44">
        <f>IF($A650="","",IF(COUNT($I650,$J650,$K650)&lt;3,"",IFERROR(MAX($I650,$J650,$K650)-MIN($I650,$J650,$K650),"")))</f>
        <v/>
      </c>
      <c r="T650" s="44">
        <f>IF($A650="","",IFERROR(INDEX('Tire Inventory'!$I$5:$I$1004,MATCH($E650,'Tire Inventory'!$A$5:$A$1004,0)),""))</f>
        <v/>
      </c>
      <c r="U650" s="44">
        <f>IF($A650="","",IF(OR($L650="",$T650=""),"",IFERROR($L650-$T650,"")))</f>
        <v/>
      </c>
      <c r="V650" s="27">
        <f>IF($A650="","",IF($R650="","No Data",IF($R650&lt;='Settings'!$B$6,"Critical",IF($R650&lt;='Settings'!$B$5,"Low","OK"))))</f>
        <v/>
      </c>
      <c r="W650" s="27">
        <f>IF($A650="","",IF($S650="","No Data",IF($S650&gt;='Settings'!$B$7,"Uneven","OK")))</f>
        <v/>
      </c>
      <c r="X650" s="27">
        <f>IF($A650="","",IF(OR($L650="",$T650=""),"No Data",IF($L650&lt;$T650-'Settings'!$B$8,"Low",IF($L650&gt;$T650+'Settings'!$B$8,"High","OK"))))</f>
        <v/>
      </c>
      <c r="Y650" s="27">
        <f>IF(COUNTA($A650:$O650)=0,"",IF(OR($A650="",$B650="",$C650="",$D650="",$E650="",$F650="",$I650="",$J650="",$K650=""),"Missing Required Input",IF(COUNTIF($A$5:$A$1004,$A650)&gt;1,"Duplicate Inspection ID",IF(COUNTIF('Tire Inventory'!$A$5:$A$1004,$E650)=0,"Unknown Tire ID",IF(OR($I650&lt;0,$I650&gt;32,$J650&lt;0,$J650&gt;32,$K650&lt;0,$K650&gt;32),"Check Tread Reading",IF(OR($D650&lt;0,$D650&gt;2000000),"Check Odometer",IF(AND($L650&lt;&gt;"",OR($L650&lt;0,$L650&gt;150)),"Check PSI","OK"))))))</f>
        <v/>
      </c>
    </row>
    <row r="651">
      <c r="A651" s="23" t="n"/>
      <c r="B651" s="42" t="n"/>
      <c r="C651" s="23" t="n"/>
      <c r="D651" s="25" t="n"/>
      <c r="E651" s="23" t="n"/>
      <c r="F651" s="23" t="n"/>
      <c r="G651" s="23" t="n"/>
      <c r="H651" s="23" t="n"/>
      <c r="I651" s="43" t="n"/>
      <c r="J651" s="43" t="n"/>
      <c r="K651" s="43" t="n"/>
      <c r="L651" s="43" t="n"/>
      <c r="M651" s="23" t="n"/>
      <c r="N651" s="23" t="n"/>
      <c r="O651" s="23" t="n"/>
      <c r="P651" s="27">
        <f>IF($A651="","",IFERROR(INDEX('Settings'!$F$5:$F$21,MATCH($F651,'Settings'!$E$5:$E$21,0)),"Other"))</f>
        <v/>
      </c>
      <c r="Q651" s="44">
        <f>IF($A651="","",IF(COUNT($I651,$J651,$K651)&lt;3,"",IFERROR(AVERAGE($I651,$J651,$K651),"")))</f>
        <v/>
      </c>
      <c r="R651" s="44">
        <f>IF($A651="","",IF(COUNT($I651,$J651,$K651)&lt;3,"",IFERROR(MIN($I651,$J651,$K651),"")))</f>
        <v/>
      </c>
      <c r="S651" s="44">
        <f>IF($A651="","",IF(COUNT($I651,$J651,$K651)&lt;3,"",IFERROR(MAX($I651,$J651,$K651)-MIN($I651,$J651,$K651),"")))</f>
        <v/>
      </c>
      <c r="T651" s="44">
        <f>IF($A651="","",IFERROR(INDEX('Tire Inventory'!$I$5:$I$1004,MATCH($E651,'Tire Inventory'!$A$5:$A$1004,0)),""))</f>
        <v/>
      </c>
      <c r="U651" s="44">
        <f>IF($A651="","",IF(OR($L651="",$T651=""),"",IFERROR($L651-$T651,"")))</f>
        <v/>
      </c>
      <c r="V651" s="27">
        <f>IF($A651="","",IF($R651="","No Data",IF($R651&lt;='Settings'!$B$6,"Critical",IF($R651&lt;='Settings'!$B$5,"Low","OK"))))</f>
        <v/>
      </c>
      <c r="W651" s="27">
        <f>IF($A651="","",IF($S651="","No Data",IF($S651&gt;='Settings'!$B$7,"Uneven","OK")))</f>
        <v/>
      </c>
      <c r="X651" s="27">
        <f>IF($A651="","",IF(OR($L651="",$T651=""),"No Data",IF($L651&lt;$T651-'Settings'!$B$8,"Low",IF($L651&gt;$T651+'Settings'!$B$8,"High","OK"))))</f>
        <v/>
      </c>
      <c r="Y651" s="27">
        <f>IF(COUNTA($A651:$O651)=0,"",IF(OR($A651="",$B651="",$C651="",$D651="",$E651="",$F651="",$I651="",$J651="",$K651=""),"Missing Required Input",IF(COUNTIF($A$5:$A$1004,$A651)&gt;1,"Duplicate Inspection ID",IF(COUNTIF('Tire Inventory'!$A$5:$A$1004,$E651)=0,"Unknown Tire ID",IF(OR($I651&lt;0,$I651&gt;32,$J651&lt;0,$J651&gt;32,$K651&lt;0,$K651&gt;32),"Check Tread Reading",IF(OR($D651&lt;0,$D651&gt;2000000),"Check Odometer",IF(AND($L651&lt;&gt;"",OR($L651&lt;0,$L651&gt;150)),"Check PSI","OK"))))))</f>
        <v/>
      </c>
    </row>
    <row r="652">
      <c r="A652" s="23" t="n"/>
      <c r="B652" s="42" t="n"/>
      <c r="C652" s="23" t="n"/>
      <c r="D652" s="25" t="n"/>
      <c r="E652" s="23" t="n"/>
      <c r="F652" s="23" t="n"/>
      <c r="G652" s="23" t="n"/>
      <c r="H652" s="23" t="n"/>
      <c r="I652" s="43" t="n"/>
      <c r="J652" s="43" t="n"/>
      <c r="K652" s="43" t="n"/>
      <c r="L652" s="43" t="n"/>
      <c r="M652" s="23" t="n"/>
      <c r="N652" s="23" t="n"/>
      <c r="O652" s="23" t="n"/>
      <c r="P652" s="27">
        <f>IF($A652="","",IFERROR(INDEX('Settings'!$F$5:$F$21,MATCH($F652,'Settings'!$E$5:$E$21,0)),"Other"))</f>
        <v/>
      </c>
      <c r="Q652" s="44">
        <f>IF($A652="","",IF(COUNT($I652,$J652,$K652)&lt;3,"",IFERROR(AVERAGE($I652,$J652,$K652),"")))</f>
        <v/>
      </c>
      <c r="R652" s="44">
        <f>IF($A652="","",IF(COUNT($I652,$J652,$K652)&lt;3,"",IFERROR(MIN($I652,$J652,$K652),"")))</f>
        <v/>
      </c>
      <c r="S652" s="44">
        <f>IF($A652="","",IF(COUNT($I652,$J652,$K652)&lt;3,"",IFERROR(MAX($I652,$J652,$K652)-MIN($I652,$J652,$K652),"")))</f>
        <v/>
      </c>
      <c r="T652" s="44">
        <f>IF($A652="","",IFERROR(INDEX('Tire Inventory'!$I$5:$I$1004,MATCH($E652,'Tire Inventory'!$A$5:$A$1004,0)),""))</f>
        <v/>
      </c>
      <c r="U652" s="44">
        <f>IF($A652="","",IF(OR($L652="",$T652=""),"",IFERROR($L652-$T652,"")))</f>
        <v/>
      </c>
      <c r="V652" s="27">
        <f>IF($A652="","",IF($R652="","No Data",IF($R652&lt;='Settings'!$B$6,"Critical",IF($R652&lt;='Settings'!$B$5,"Low","OK"))))</f>
        <v/>
      </c>
      <c r="W652" s="27">
        <f>IF($A652="","",IF($S652="","No Data",IF($S652&gt;='Settings'!$B$7,"Uneven","OK")))</f>
        <v/>
      </c>
      <c r="X652" s="27">
        <f>IF($A652="","",IF(OR($L652="",$T652=""),"No Data",IF($L652&lt;$T652-'Settings'!$B$8,"Low",IF($L652&gt;$T652+'Settings'!$B$8,"High","OK"))))</f>
        <v/>
      </c>
      <c r="Y652" s="27">
        <f>IF(COUNTA($A652:$O652)=0,"",IF(OR($A652="",$B652="",$C652="",$D652="",$E652="",$F652="",$I652="",$J652="",$K652=""),"Missing Required Input",IF(COUNTIF($A$5:$A$1004,$A652)&gt;1,"Duplicate Inspection ID",IF(COUNTIF('Tire Inventory'!$A$5:$A$1004,$E652)=0,"Unknown Tire ID",IF(OR($I652&lt;0,$I652&gt;32,$J652&lt;0,$J652&gt;32,$K652&lt;0,$K652&gt;32),"Check Tread Reading",IF(OR($D652&lt;0,$D652&gt;2000000),"Check Odometer",IF(AND($L652&lt;&gt;"",OR($L652&lt;0,$L652&gt;150)),"Check PSI","OK"))))))</f>
        <v/>
      </c>
    </row>
    <row r="653">
      <c r="A653" s="23" t="n"/>
      <c r="B653" s="42" t="n"/>
      <c r="C653" s="23" t="n"/>
      <c r="D653" s="25" t="n"/>
      <c r="E653" s="23" t="n"/>
      <c r="F653" s="23" t="n"/>
      <c r="G653" s="23" t="n"/>
      <c r="H653" s="23" t="n"/>
      <c r="I653" s="43" t="n"/>
      <c r="J653" s="43" t="n"/>
      <c r="K653" s="43" t="n"/>
      <c r="L653" s="43" t="n"/>
      <c r="M653" s="23" t="n"/>
      <c r="N653" s="23" t="n"/>
      <c r="O653" s="23" t="n"/>
      <c r="P653" s="27">
        <f>IF($A653="","",IFERROR(INDEX('Settings'!$F$5:$F$21,MATCH($F653,'Settings'!$E$5:$E$21,0)),"Other"))</f>
        <v/>
      </c>
      <c r="Q653" s="44">
        <f>IF($A653="","",IF(COUNT($I653,$J653,$K653)&lt;3,"",IFERROR(AVERAGE($I653,$J653,$K653),"")))</f>
        <v/>
      </c>
      <c r="R653" s="44">
        <f>IF($A653="","",IF(COUNT($I653,$J653,$K653)&lt;3,"",IFERROR(MIN($I653,$J653,$K653),"")))</f>
        <v/>
      </c>
      <c r="S653" s="44">
        <f>IF($A653="","",IF(COUNT($I653,$J653,$K653)&lt;3,"",IFERROR(MAX($I653,$J653,$K653)-MIN($I653,$J653,$K653),"")))</f>
        <v/>
      </c>
      <c r="T653" s="44">
        <f>IF($A653="","",IFERROR(INDEX('Tire Inventory'!$I$5:$I$1004,MATCH($E653,'Tire Inventory'!$A$5:$A$1004,0)),""))</f>
        <v/>
      </c>
      <c r="U653" s="44">
        <f>IF($A653="","",IF(OR($L653="",$T653=""),"",IFERROR($L653-$T653,"")))</f>
        <v/>
      </c>
      <c r="V653" s="27">
        <f>IF($A653="","",IF($R653="","No Data",IF($R653&lt;='Settings'!$B$6,"Critical",IF($R653&lt;='Settings'!$B$5,"Low","OK"))))</f>
        <v/>
      </c>
      <c r="W653" s="27">
        <f>IF($A653="","",IF($S653="","No Data",IF($S653&gt;='Settings'!$B$7,"Uneven","OK")))</f>
        <v/>
      </c>
      <c r="X653" s="27">
        <f>IF($A653="","",IF(OR($L653="",$T653=""),"No Data",IF($L653&lt;$T653-'Settings'!$B$8,"Low",IF($L653&gt;$T653+'Settings'!$B$8,"High","OK"))))</f>
        <v/>
      </c>
      <c r="Y653" s="27">
        <f>IF(COUNTA($A653:$O653)=0,"",IF(OR($A653="",$B653="",$C653="",$D653="",$E653="",$F653="",$I653="",$J653="",$K653=""),"Missing Required Input",IF(COUNTIF($A$5:$A$1004,$A653)&gt;1,"Duplicate Inspection ID",IF(COUNTIF('Tire Inventory'!$A$5:$A$1004,$E653)=0,"Unknown Tire ID",IF(OR($I653&lt;0,$I653&gt;32,$J653&lt;0,$J653&gt;32,$K653&lt;0,$K653&gt;32),"Check Tread Reading",IF(OR($D653&lt;0,$D653&gt;2000000),"Check Odometer",IF(AND($L653&lt;&gt;"",OR($L653&lt;0,$L653&gt;150)),"Check PSI","OK"))))))</f>
        <v/>
      </c>
    </row>
    <row r="654">
      <c r="A654" s="23" t="n"/>
      <c r="B654" s="42" t="n"/>
      <c r="C654" s="23" t="n"/>
      <c r="D654" s="25" t="n"/>
      <c r="E654" s="23" t="n"/>
      <c r="F654" s="23" t="n"/>
      <c r="G654" s="23" t="n"/>
      <c r="H654" s="23" t="n"/>
      <c r="I654" s="43" t="n"/>
      <c r="J654" s="43" t="n"/>
      <c r="K654" s="43" t="n"/>
      <c r="L654" s="43" t="n"/>
      <c r="M654" s="23" t="n"/>
      <c r="N654" s="23" t="n"/>
      <c r="O654" s="23" t="n"/>
      <c r="P654" s="27">
        <f>IF($A654="","",IFERROR(INDEX('Settings'!$F$5:$F$21,MATCH($F654,'Settings'!$E$5:$E$21,0)),"Other"))</f>
        <v/>
      </c>
      <c r="Q654" s="44">
        <f>IF($A654="","",IF(COUNT($I654,$J654,$K654)&lt;3,"",IFERROR(AVERAGE($I654,$J654,$K654),"")))</f>
        <v/>
      </c>
      <c r="R654" s="44">
        <f>IF($A654="","",IF(COUNT($I654,$J654,$K654)&lt;3,"",IFERROR(MIN($I654,$J654,$K654),"")))</f>
        <v/>
      </c>
      <c r="S654" s="44">
        <f>IF($A654="","",IF(COUNT($I654,$J654,$K654)&lt;3,"",IFERROR(MAX($I654,$J654,$K654)-MIN($I654,$J654,$K654),"")))</f>
        <v/>
      </c>
      <c r="T654" s="44">
        <f>IF($A654="","",IFERROR(INDEX('Tire Inventory'!$I$5:$I$1004,MATCH($E654,'Tire Inventory'!$A$5:$A$1004,0)),""))</f>
        <v/>
      </c>
      <c r="U654" s="44">
        <f>IF($A654="","",IF(OR($L654="",$T654=""),"",IFERROR($L654-$T654,"")))</f>
        <v/>
      </c>
      <c r="V654" s="27">
        <f>IF($A654="","",IF($R654="","No Data",IF($R654&lt;='Settings'!$B$6,"Critical",IF($R654&lt;='Settings'!$B$5,"Low","OK"))))</f>
        <v/>
      </c>
      <c r="W654" s="27">
        <f>IF($A654="","",IF($S654="","No Data",IF($S654&gt;='Settings'!$B$7,"Uneven","OK")))</f>
        <v/>
      </c>
      <c r="X654" s="27">
        <f>IF($A654="","",IF(OR($L654="",$T654=""),"No Data",IF($L654&lt;$T654-'Settings'!$B$8,"Low",IF($L654&gt;$T654+'Settings'!$B$8,"High","OK"))))</f>
        <v/>
      </c>
      <c r="Y654" s="27">
        <f>IF(COUNTA($A654:$O654)=0,"",IF(OR($A654="",$B654="",$C654="",$D654="",$E654="",$F654="",$I654="",$J654="",$K654=""),"Missing Required Input",IF(COUNTIF($A$5:$A$1004,$A654)&gt;1,"Duplicate Inspection ID",IF(COUNTIF('Tire Inventory'!$A$5:$A$1004,$E654)=0,"Unknown Tire ID",IF(OR($I654&lt;0,$I654&gt;32,$J654&lt;0,$J654&gt;32,$K654&lt;0,$K654&gt;32),"Check Tread Reading",IF(OR($D654&lt;0,$D654&gt;2000000),"Check Odometer",IF(AND($L654&lt;&gt;"",OR($L654&lt;0,$L654&gt;150)),"Check PSI","OK"))))))</f>
        <v/>
      </c>
    </row>
    <row r="655">
      <c r="A655" s="23" t="n"/>
      <c r="B655" s="42" t="n"/>
      <c r="C655" s="23" t="n"/>
      <c r="D655" s="25" t="n"/>
      <c r="E655" s="23" t="n"/>
      <c r="F655" s="23" t="n"/>
      <c r="G655" s="23" t="n"/>
      <c r="H655" s="23" t="n"/>
      <c r="I655" s="43" t="n"/>
      <c r="J655" s="43" t="n"/>
      <c r="K655" s="43" t="n"/>
      <c r="L655" s="43" t="n"/>
      <c r="M655" s="23" t="n"/>
      <c r="N655" s="23" t="n"/>
      <c r="O655" s="23" t="n"/>
      <c r="P655" s="27">
        <f>IF($A655="","",IFERROR(INDEX('Settings'!$F$5:$F$21,MATCH($F655,'Settings'!$E$5:$E$21,0)),"Other"))</f>
        <v/>
      </c>
      <c r="Q655" s="44">
        <f>IF($A655="","",IF(COUNT($I655,$J655,$K655)&lt;3,"",IFERROR(AVERAGE($I655,$J655,$K655),"")))</f>
        <v/>
      </c>
      <c r="R655" s="44">
        <f>IF($A655="","",IF(COUNT($I655,$J655,$K655)&lt;3,"",IFERROR(MIN($I655,$J655,$K655),"")))</f>
        <v/>
      </c>
      <c r="S655" s="44">
        <f>IF($A655="","",IF(COUNT($I655,$J655,$K655)&lt;3,"",IFERROR(MAX($I655,$J655,$K655)-MIN($I655,$J655,$K655),"")))</f>
        <v/>
      </c>
      <c r="T655" s="44">
        <f>IF($A655="","",IFERROR(INDEX('Tire Inventory'!$I$5:$I$1004,MATCH($E655,'Tire Inventory'!$A$5:$A$1004,0)),""))</f>
        <v/>
      </c>
      <c r="U655" s="44">
        <f>IF($A655="","",IF(OR($L655="",$T655=""),"",IFERROR($L655-$T655,"")))</f>
        <v/>
      </c>
      <c r="V655" s="27">
        <f>IF($A655="","",IF($R655="","No Data",IF($R655&lt;='Settings'!$B$6,"Critical",IF($R655&lt;='Settings'!$B$5,"Low","OK"))))</f>
        <v/>
      </c>
      <c r="W655" s="27">
        <f>IF($A655="","",IF($S655="","No Data",IF($S655&gt;='Settings'!$B$7,"Uneven","OK")))</f>
        <v/>
      </c>
      <c r="X655" s="27">
        <f>IF($A655="","",IF(OR($L655="",$T655=""),"No Data",IF($L655&lt;$T655-'Settings'!$B$8,"Low",IF($L655&gt;$T655+'Settings'!$B$8,"High","OK"))))</f>
        <v/>
      </c>
      <c r="Y655" s="27">
        <f>IF(COUNTA($A655:$O655)=0,"",IF(OR($A655="",$B655="",$C655="",$D655="",$E655="",$F655="",$I655="",$J655="",$K655=""),"Missing Required Input",IF(COUNTIF($A$5:$A$1004,$A655)&gt;1,"Duplicate Inspection ID",IF(COUNTIF('Tire Inventory'!$A$5:$A$1004,$E655)=0,"Unknown Tire ID",IF(OR($I655&lt;0,$I655&gt;32,$J655&lt;0,$J655&gt;32,$K655&lt;0,$K655&gt;32),"Check Tread Reading",IF(OR($D655&lt;0,$D655&gt;2000000),"Check Odometer",IF(AND($L655&lt;&gt;"",OR($L655&lt;0,$L655&gt;150)),"Check PSI","OK"))))))</f>
        <v/>
      </c>
    </row>
    <row r="656">
      <c r="A656" s="23" t="n"/>
      <c r="B656" s="42" t="n"/>
      <c r="C656" s="23" t="n"/>
      <c r="D656" s="25" t="n"/>
      <c r="E656" s="23" t="n"/>
      <c r="F656" s="23" t="n"/>
      <c r="G656" s="23" t="n"/>
      <c r="H656" s="23" t="n"/>
      <c r="I656" s="43" t="n"/>
      <c r="J656" s="43" t="n"/>
      <c r="K656" s="43" t="n"/>
      <c r="L656" s="43" t="n"/>
      <c r="M656" s="23" t="n"/>
      <c r="N656" s="23" t="n"/>
      <c r="O656" s="23" t="n"/>
      <c r="P656" s="27">
        <f>IF($A656="","",IFERROR(INDEX('Settings'!$F$5:$F$21,MATCH($F656,'Settings'!$E$5:$E$21,0)),"Other"))</f>
        <v/>
      </c>
      <c r="Q656" s="44">
        <f>IF($A656="","",IF(COUNT($I656,$J656,$K656)&lt;3,"",IFERROR(AVERAGE($I656,$J656,$K656),"")))</f>
        <v/>
      </c>
      <c r="R656" s="44">
        <f>IF($A656="","",IF(COUNT($I656,$J656,$K656)&lt;3,"",IFERROR(MIN($I656,$J656,$K656),"")))</f>
        <v/>
      </c>
      <c r="S656" s="44">
        <f>IF($A656="","",IF(COUNT($I656,$J656,$K656)&lt;3,"",IFERROR(MAX($I656,$J656,$K656)-MIN($I656,$J656,$K656),"")))</f>
        <v/>
      </c>
      <c r="T656" s="44">
        <f>IF($A656="","",IFERROR(INDEX('Tire Inventory'!$I$5:$I$1004,MATCH($E656,'Tire Inventory'!$A$5:$A$1004,0)),""))</f>
        <v/>
      </c>
      <c r="U656" s="44">
        <f>IF($A656="","",IF(OR($L656="",$T656=""),"",IFERROR($L656-$T656,"")))</f>
        <v/>
      </c>
      <c r="V656" s="27">
        <f>IF($A656="","",IF($R656="","No Data",IF($R656&lt;='Settings'!$B$6,"Critical",IF($R656&lt;='Settings'!$B$5,"Low","OK"))))</f>
        <v/>
      </c>
      <c r="W656" s="27">
        <f>IF($A656="","",IF($S656="","No Data",IF($S656&gt;='Settings'!$B$7,"Uneven","OK")))</f>
        <v/>
      </c>
      <c r="X656" s="27">
        <f>IF($A656="","",IF(OR($L656="",$T656=""),"No Data",IF($L656&lt;$T656-'Settings'!$B$8,"Low",IF($L656&gt;$T656+'Settings'!$B$8,"High","OK"))))</f>
        <v/>
      </c>
      <c r="Y656" s="27">
        <f>IF(COUNTA($A656:$O656)=0,"",IF(OR($A656="",$B656="",$C656="",$D656="",$E656="",$F656="",$I656="",$J656="",$K656=""),"Missing Required Input",IF(COUNTIF($A$5:$A$1004,$A656)&gt;1,"Duplicate Inspection ID",IF(COUNTIF('Tire Inventory'!$A$5:$A$1004,$E656)=0,"Unknown Tire ID",IF(OR($I656&lt;0,$I656&gt;32,$J656&lt;0,$J656&gt;32,$K656&lt;0,$K656&gt;32),"Check Tread Reading",IF(OR($D656&lt;0,$D656&gt;2000000),"Check Odometer",IF(AND($L656&lt;&gt;"",OR($L656&lt;0,$L656&gt;150)),"Check PSI","OK"))))))</f>
        <v/>
      </c>
    </row>
    <row r="657">
      <c r="A657" s="23" t="n"/>
      <c r="B657" s="42" t="n"/>
      <c r="C657" s="23" t="n"/>
      <c r="D657" s="25" t="n"/>
      <c r="E657" s="23" t="n"/>
      <c r="F657" s="23" t="n"/>
      <c r="G657" s="23" t="n"/>
      <c r="H657" s="23" t="n"/>
      <c r="I657" s="43" t="n"/>
      <c r="J657" s="43" t="n"/>
      <c r="K657" s="43" t="n"/>
      <c r="L657" s="43" t="n"/>
      <c r="M657" s="23" t="n"/>
      <c r="N657" s="23" t="n"/>
      <c r="O657" s="23" t="n"/>
      <c r="P657" s="27">
        <f>IF($A657="","",IFERROR(INDEX('Settings'!$F$5:$F$21,MATCH($F657,'Settings'!$E$5:$E$21,0)),"Other"))</f>
        <v/>
      </c>
      <c r="Q657" s="44">
        <f>IF($A657="","",IF(COUNT($I657,$J657,$K657)&lt;3,"",IFERROR(AVERAGE($I657,$J657,$K657),"")))</f>
        <v/>
      </c>
      <c r="R657" s="44">
        <f>IF($A657="","",IF(COUNT($I657,$J657,$K657)&lt;3,"",IFERROR(MIN($I657,$J657,$K657),"")))</f>
        <v/>
      </c>
      <c r="S657" s="44">
        <f>IF($A657="","",IF(COUNT($I657,$J657,$K657)&lt;3,"",IFERROR(MAX($I657,$J657,$K657)-MIN($I657,$J657,$K657),"")))</f>
        <v/>
      </c>
      <c r="T657" s="44">
        <f>IF($A657="","",IFERROR(INDEX('Tire Inventory'!$I$5:$I$1004,MATCH($E657,'Tire Inventory'!$A$5:$A$1004,0)),""))</f>
        <v/>
      </c>
      <c r="U657" s="44">
        <f>IF($A657="","",IF(OR($L657="",$T657=""),"",IFERROR($L657-$T657,"")))</f>
        <v/>
      </c>
      <c r="V657" s="27">
        <f>IF($A657="","",IF($R657="","No Data",IF($R657&lt;='Settings'!$B$6,"Critical",IF($R657&lt;='Settings'!$B$5,"Low","OK"))))</f>
        <v/>
      </c>
      <c r="W657" s="27">
        <f>IF($A657="","",IF($S657="","No Data",IF($S657&gt;='Settings'!$B$7,"Uneven","OK")))</f>
        <v/>
      </c>
      <c r="X657" s="27">
        <f>IF($A657="","",IF(OR($L657="",$T657=""),"No Data",IF($L657&lt;$T657-'Settings'!$B$8,"Low",IF($L657&gt;$T657+'Settings'!$B$8,"High","OK"))))</f>
        <v/>
      </c>
      <c r="Y657" s="27">
        <f>IF(COUNTA($A657:$O657)=0,"",IF(OR($A657="",$B657="",$C657="",$D657="",$E657="",$F657="",$I657="",$J657="",$K657=""),"Missing Required Input",IF(COUNTIF($A$5:$A$1004,$A657)&gt;1,"Duplicate Inspection ID",IF(COUNTIF('Tire Inventory'!$A$5:$A$1004,$E657)=0,"Unknown Tire ID",IF(OR($I657&lt;0,$I657&gt;32,$J657&lt;0,$J657&gt;32,$K657&lt;0,$K657&gt;32),"Check Tread Reading",IF(OR($D657&lt;0,$D657&gt;2000000),"Check Odometer",IF(AND($L657&lt;&gt;"",OR($L657&lt;0,$L657&gt;150)),"Check PSI","OK"))))))</f>
        <v/>
      </c>
    </row>
    <row r="658">
      <c r="A658" s="23" t="n"/>
      <c r="B658" s="42" t="n"/>
      <c r="C658" s="23" t="n"/>
      <c r="D658" s="25" t="n"/>
      <c r="E658" s="23" t="n"/>
      <c r="F658" s="23" t="n"/>
      <c r="G658" s="23" t="n"/>
      <c r="H658" s="23" t="n"/>
      <c r="I658" s="43" t="n"/>
      <c r="J658" s="43" t="n"/>
      <c r="K658" s="43" t="n"/>
      <c r="L658" s="43" t="n"/>
      <c r="M658" s="23" t="n"/>
      <c r="N658" s="23" t="n"/>
      <c r="O658" s="23" t="n"/>
      <c r="P658" s="27">
        <f>IF($A658="","",IFERROR(INDEX('Settings'!$F$5:$F$21,MATCH($F658,'Settings'!$E$5:$E$21,0)),"Other"))</f>
        <v/>
      </c>
      <c r="Q658" s="44">
        <f>IF($A658="","",IF(COUNT($I658,$J658,$K658)&lt;3,"",IFERROR(AVERAGE($I658,$J658,$K658),"")))</f>
        <v/>
      </c>
      <c r="R658" s="44">
        <f>IF($A658="","",IF(COUNT($I658,$J658,$K658)&lt;3,"",IFERROR(MIN($I658,$J658,$K658),"")))</f>
        <v/>
      </c>
      <c r="S658" s="44">
        <f>IF($A658="","",IF(COUNT($I658,$J658,$K658)&lt;3,"",IFERROR(MAX($I658,$J658,$K658)-MIN($I658,$J658,$K658),"")))</f>
        <v/>
      </c>
      <c r="T658" s="44">
        <f>IF($A658="","",IFERROR(INDEX('Tire Inventory'!$I$5:$I$1004,MATCH($E658,'Tire Inventory'!$A$5:$A$1004,0)),""))</f>
        <v/>
      </c>
      <c r="U658" s="44">
        <f>IF($A658="","",IF(OR($L658="",$T658=""),"",IFERROR($L658-$T658,"")))</f>
        <v/>
      </c>
      <c r="V658" s="27">
        <f>IF($A658="","",IF($R658="","No Data",IF($R658&lt;='Settings'!$B$6,"Critical",IF($R658&lt;='Settings'!$B$5,"Low","OK"))))</f>
        <v/>
      </c>
      <c r="W658" s="27">
        <f>IF($A658="","",IF($S658="","No Data",IF($S658&gt;='Settings'!$B$7,"Uneven","OK")))</f>
        <v/>
      </c>
      <c r="X658" s="27">
        <f>IF($A658="","",IF(OR($L658="",$T658=""),"No Data",IF($L658&lt;$T658-'Settings'!$B$8,"Low",IF($L658&gt;$T658+'Settings'!$B$8,"High","OK"))))</f>
        <v/>
      </c>
      <c r="Y658" s="27">
        <f>IF(COUNTA($A658:$O658)=0,"",IF(OR($A658="",$B658="",$C658="",$D658="",$E658="",$F658="",$I658="",$J658="",$K658=""),"Missing Required Input",IF(COUNTIF($A$5:$A$1004,$A658)&gt;1,"Duplicate Inspection ID",IF(COUNTIF('Tire Inventory'!$A$5:$A$1004,$E658)=0,"Unknown Tire ID",IF(OR($I658&lt;0,$I658&gt;32,$J658&lt;0,$J658&gt;32,$K658&lt;0,$K658&gt;32),"Check Tread Reading",IF(OR($D658&lt;0,$D658&gt;2000000),"Check Odometer",IF(AND($L658&lt;&gt;"",OR($L658&lt;0,$L658&gt;150)),"Check PSI","OK"))))))</f>
        <v/>
      </c>
    </row>
    <row r="659">
      <c r="A659" s="23" t="n"/>
      <c r="B659" s="42" t="n"/>
      <c r="C659" s="23" t="n"/>
      <c r="D659" s="25" t="n"/>
      <c r="E659" s="23" t="n"/>
      <c r="F659" s="23" t="n"/>
      <c r="G659" s="23" t="n"/>
      <c r="H659" s="23" t="n"/>
      <c r="I659" s="43" t="n"/>
      <c r="J659" s="43" t="n"/>
      <c r="K659" s="43" t="n"/>
      <c r="L659" s="43" t="n"/>
      <c r="M659" s="23" t="n"/>
      <c r="N659" s="23" t="n"/>
      <c r="O659" s="23" t="n"/>
      <c r="P659" s="27">
        <f>IF($A659="","",IFERROR(INDEX('Settings'!$F$5:$F$21,MATCH($F659,'Settings'!$E$5:$E$21,0)),"Other"))</f>
        <v/>
      </c>
      <c r="Q659" s="44">
        <f>IF($A659="","",IF(COUNT($I659,$J659,$K659)&lt;3,"",IFERROR(AVERAGE($I659,$J659,$K659),"")))</f>
        <v/>
      </c>
      <c r="R659" s="44">
        <f>IF($A659="","",IF(COUNT($I659,$J659,$K659)&lt;3,"",IFERROR(MIN($I659,$J659,$K659),"")))</f>
        <v/>
      </c>
      <c r="S659" s="44">
        <f>IF($A659="","",IF(COUNT($I659,$J659,$K659)&lt;3,"",IFERROR(MAX($I659,$J659,$K659)-MIN($I659,$J659,$K659),"")))</f>
        <v/>
      </c>
      <c r="T659" s="44">
        <f>IF($A659="","",IFERROR(INDEX('Tire Inventory'!$I$5:$I$1004,MATCH($E659,'Tire Inventory'!$A$5:$A$1004,0)),""))</f>
        <v/>
      </c>
      <c r="U659" s="44">
        <f>IF($A659="","",IF(OR($L659="",$T659=""),"",IFERROR($L659-$T659,"")))</f>
        <v/>
      </c>
      <c r="V659" s="27">
        <f>IF($A659="","",IF($R659="","No Data",IF($R659&lt;='Settings'!$B$6,"Critical",IF($R659&lt;='Settings'!$B$5,"Low","OK"))))</f>
        <v/>
      </c>
      <c r="W659" s="27">
        <f>IF($A659="","",IF($S659="","No Data",IF($S659&gt;='Settings'!$B$7,"Uneven","OK")))</f>
        <v/>
      </c>
      <c r="X659" s="27">
        <f>IF($A659="","",IF(OR($L659="",$T659=""),"No Data",IF($L659&lt;$T659-'Settings'!$B$8,"Low",IF($L659&gt;$T659+'Settings'!$B$8,"High","OK"))))</f>
        <v/>
      </c>
      <c r="Y659" s="27">
        <f>IF(COUNTA($A659:$O659)=0,"",IF(OR($A659="",$B659="",$C659="",$D659="",$E659="",$F659="",$I659="",$J659="",$K659=""),"Missing Required Input",IF(COUNTIF($A$5:$A$1004,$A659)&gt;1,"Duplicate Inspection ID",IF(COUNTIF('Tire Inventory'!$A$5:$A$1004,$E659)=0,"Unknown Tire ID",IF(OR($I659&lt;0,$I659&gt;32,$J659&lt;0,$J659&gt;32,$K659&lt;0,$K659&gt;32),"Check Tread Reading",IF(OR($D659&lt;0,$D659&gt;2000000),"Check Odometer",IF(AND($L659&lt;&gt;"",OR($L659&lt;0,$L659&gt;150)),"Check PSI","OK"))))))</f>
        <v/>
      </c>
    </row>
    <row r="660">
      <c r="A660" s="23" t="n"/>
      <c r="B660" s="42" t="n"/>
      <c r="C660" s="23" t="n"/>
      <c r="D660" s="25" t="n"/>
      <c r="E660" s="23" t="n"/>
      <c r="F660" s="23" t="n"/>
      <c r="G660" s="23" t="n"/>
      <c r="H660" s="23" t="n"/>
      <c r="I660" s="43" t="n"/>
      <c r="J660" s="43" t="n"/>
      <c r="K660" s="43" t="n"/>
      <c r="L660" s="43" t="n"/>
      <c r="M660" s="23" t="n"/>
      <c r="N660" s="23" t="n"/>
      <c r="O660" s="23" t="n"/>
      <c r="P660" s="27">
        <f>IF($A660="","",IFERROR(INDEX('Settings'!$F$5:$F$21,MATCH($F660,'Settings'!$E$5:$E$21,0)),"Other"))</f>
        <v/>
      </c>
      <c r="Q660" s="44">
        <f>IF($A660="","",IF(COUNT($I660,$J660,$K660)&lt;3,"",IFERROR(AVERAGE($I660,$J660,$K660),"")))</f>
        <v/>
      </c>
      <c r="R660" s="44">
        <f>IF($A660="","",IF(COUNT($I660,$J660,$K660)&lt;3,"",IFERROR(MIN($I660,$J660,$K660),"")))</f>
        <v/>
      </c>
      <c r="S660" s="44">
        <f>IF($A660="","",IF(COUNT($I660,$J660,$K660)&lt;3,"",IFERROR(MAX($I660,$J660,$K660)-MIN($I660,$J660,$K660),"")))</f>
        <v/>
      </c>
      <c r="T660" s="44">
        <f>IF($A660="","",IFERROR(INDEX('Tire Inventory'!$I$5:$I$1004,MATCH($E660,'Tire Inventory'!$A$5:$A$1004,0)),""))</f>
        <v/>
      </c>
      <c r="U660" s="44">
        <f>IF($A660="","",IF(OR($L660="",$T660=""),"",IFERROR($L660-$T660,"")))</f>
        <v/>
      </c>
      <c r="V660" s="27">
        <f>IF($A660="","",IF($R660="","No Data",IF($R660&lt;='Settings'!$B$6,"Critical",IF($R660&lt;='Settings'!$B$5,"Low","OK"))))</f>
        <v/>
      </c>
      <c r="W660" s="27">
        <f>IF($A660="","",IF($S660="","No Data",IF($S660&gt;='Settings'!$B$7,"Uneven","OK")))</f>
        <v/>
      </c>
      <c r="X660" s="27">
        <f>IF($A660="","",IF(OR($L660="",$T660=""),"No Data",IF($L660&lt;$T660-'Settings'!$B$8,"Low",IF($L660&gt;$T660+'Settings'!$B$8,"High","OK"))))</f>
        <v/>
      </c>
      <c r="Y660" s="27">
        <f>IF(COUNTA($A660:$O660)=0,"",IF(OR($A660="",$B660="",$C660="",$D660="",$E660="",$F660="",$I660="",$J660="",$K660=""),"Missing Required Input",IF(COUNTIF($A$5:$A$1004,$A660)&gt;1,"Duplicate Inspection ID",IF(COUNTIF('Tire Inventory'!$A$5:$A$1004,$E660)=0,"Unknown Tire ID",IF(OR($I660&lt;0,$I660&gt;32,$J660&lt;0,$J660&gt;32,$K660&lt;0,$K660&gt;32),"Check Tread Reading",IF(OR($D660&lt;0,$D660&gt;2000000),"Check Odometer",IF(AND($L660&lt;&gt;"",OR($L660&lt;0,$L660&gt;150)),"Check PSI","OK"))))))</f>
        <v/>
      </c>
    </row>
    <row r="661">
      <c r="A661" s="23" t="n"/>
      <c r="B661" s="42" t="n"/>
      <c r="C661" s="23" t="n"/>
      <c r="D661" s="25" t="n"/>
      <c r="E661" s="23" t="n"/>
      <c r="F661" s="23" t="n"/>
      <c r="G661" s="23" t="n"/>
      <c r="H661" s="23" t="n"/>
      <c r="I661" s="43" t="n"/>
      <c r="J661" s="43" t="n"/>
      <c r="K661" s="43" t="n"/>
      <c r="L661" s="43" t="n"/>
      <c r="M661" s="23" t="n"/>
      <c r="N661" s="23" t="n"/>
      <c r="O661" s="23" t="n"/>
      <c r="P661" s="27">
        <f>IF($A661="","",IFERROR(INDEX('Settings'!$F$5:$F$21,MATCH($F661,'Settings'!$E$5:$E$21,0)),"Other"))</f>
        <v/>
      </c>
      <c r="Q661" s="44">
        <f>IF($A661="","",IF(COUNT($I661,$J661,$K661)&lt;3,"",IFERROR(AVERAGE($I661,$J661,$K661),"")))</f>
        <v/>
      </c>
      <c r="R661" s="44">
        <f>IF($A661="","",IF(COUNT($I661,$J661,$K661)&lt;3,"",IFERROR(MIN($I661,$J661,$K661),"")))</f>
        <v/>
      </c>
      <c r="S661" s="44">
        <f>IF($A661="","",IF(COUNT($I661,$J661,$K661)&lt;3,"",IFERROR(MAX($I661,$J661,$K661)-MIN($I661,$J661,$K661),"")))</f>
        <v/>
      </c>
      <c r="T661" s="44">
        <f>IF($A661="","",IFERROR(INDEX('Tire Inventory'!$I$5:$I$1004,MATCH($E661,'Tire Inventory'!$A$5:$A$1004,0)),""))</f>
        <v/>
      </c>
      <c r="U661" s="44">
        <f>IF($A661="","",IF(OR($L661="",$T661=""),"",IFERROR($L661-$T661,"")))</f>
        <v/>
      </c>
      <c r="V661" s="27">
        <f>IF($A661="","",IF($R661="","No Data",IF($R661&lt;='Settings'!$B$6,"Critical",IF($R661&lt;='Settings'!$B$5,"Low","OK"))))</f>
        <v/>
      </c>
      <c r="W661" s="27">
        <f>IF($A661="","",IF($S661="","No Data",IF($S661&gt;='Settings'!$B$7,"Uneven","OK")))</f>
        <v/>
      </c>
      <c r="X661" s="27">
        <f>IF($A661="","",IF(OR($L661="",$T661=""),"No Data",IF($L661&lt;$T661-'Settings'!$B$8,"Low",IF($L661&gt;$T661+'Settings'!$B$8,"High","OK"))))</f>
        <v/>
      </c>
      <c r="Y661" s="27">
        <f>IF(COUNTA($A661:$O661)=0,"",IF(OR($A661="",$B661="",$C661="",$D661="",$E661="",$F661="",$I661="",$J661="",$K661=""),"Missing Required Input",IF(COUNTIF($A$5:$A$1004,$A661)&gt;1,"Duplicate Inspection ID",IF(COUNTIF('Tire Inventory'!$A$5:$A$1004,$E661)=0,"Unknown Tire ID",IF(OR($I661&lt;0,$I661&gt;32,$J661&lt;0,$J661&gt;32,$K661&lt;0,$K661&gt;32),"Check Tread Reading",IF(OR($D661&lt;0,$D661&gt;2000000),"Check Odometer",IF(AND($L661&lt;&gt;"",OR($L661&lt;0,$L661&gt;150)),"Check PSI","OK"))))))</f>
        <v/>
      </c>
    </row>
    <row r="662">
      <c r="A662" s="23" t="n"/>
      <c r="B662" s="42" t="n"/>
      <c r="C662" s="23" t="n"/>
      <c r="D662" s="25" t="n"/>
      <c r="E662" s="23" t="n"/>
      <c r="F662" s="23" t="n"/>
      <c r="G662" s="23" t="n"/>
      <c r="H662" s="23" t="n"/>
      <c r="I662" s="43" t="n"/>
      <c r="J662" s="43" t="n"/>
      <c r="K662" s="43" t="n"/>
      <c r="L662" s="43" t="n"/>
      <c r="M662" s="23" t="n"/>
      <c r="N662" s="23" t="n"/>
      <c r="O662" s="23" t="n"/>
      <c r="P662" s="27">
        <f>IF($A662="","",IFERROR(INDEX('Settings'!$F$5:$F$21,MATCH($F662,'Settings'!$E$5:$E$21,0)),"Other"))</f>
        <v/>
      </c>
      <c r="Q662" s="44">
        <f>IF($A662="","",IF(COUNT($I662,$J662,$K662)&lt;3,"",IFERROR(AVERAGE($I662,$J662,$K662),"")))</f>
        <v/>
      </c>
      <c r="R662" s="44">
        <f>IF($A662="","",IF(COUNT($I662,$J662,$K662)&lt;3,"",IFERROR(MIN($I662,$J662,$K662),"")))</f>
        <v/>
      </c>
      <c r="S662" s="44">
        <f>IF($A662="","",IF(COUNT($I662,$J662,$K662)&lt;3,"",IFERROR(MAX($I662,$J662,$K662)-MIN($I662,$J662,$K662),"")))</f>
        <v/>
      </c>
      <c r="T662" s="44">
        <f>IF($A662="","",IFERROR(INDEX('Tire Inventory'!$I$5:$I$1004,MATCH($E662,'Tire Inventory'!$A$5:$A$1004,0)),""))</f>
        <v/>
      </c>
      <c r="U662" s="44">
        <f>IF($A662="","",IF(OR($L662="",$T662=""),"",IFERROR($L662-$T662,"")))</f>
        <v/>
      </c>
      <c r="V662" s="27">
        <f>IF($A662="","",IF($R662="","No Data",IF($R662&lt;='Settings'!$B$6,"Critical",IF($R662&lt;='Settings'!$B$5,"Low","OK"))))</f>
        <v/>
      </c>
      <c r="W662" s="27">
        <f>IF($A662="","",IF($S662="","No Data",IF($S662&gt;='Settings'!$B$7,"Uneven","OK")))</f>
        <v/>
      </c>
      <c r="X662" s="27">
        <f>IF($A662="","",IF(OR($L662="",$T662=""),"No Data",IF($L662&lt;$T662-'Settings'!$B$8,"Low",IF($L662&gt;$T662+'Settings'!$B$8,"High","OK"))))</f>
        <v/>
      </c>
      <c r="Y662" s="27">
        <f>IF(COUNTA($A662:$O662)=0,"",IF(OR($A662="",$B662="",$C662="",$D662="",$E662="",$F662="",$I662="",$J662="",$K662=""),"Missing Required Input",IF(COUNTIF($A$5:$A$1004,$A662)&gt;1,"Duplicate Inspection ID",IF(COUNTIF('Tire Inventory'!$A$5:$A$1004,$E662)=0,"Unknown Tire ID",IF(OR($I662&lt;0,$I662&gt;32,$J662&lt;0,$J662&gt;32,$K662&lt;0,$K662&gt;32),"Check Tread Reading",IF(OR($D662&lt;0,$D662&gt;2000000),"Check Odometer",IF(AND($L662&lt;&gt;"",OR($L662&lt;0,$L662&gt;150)),"Check PSI","OK"))))))</f>
        <v/>
      </c>
    </row>
    <row r="663">
      <c r="A663" s="23" t="n"/>
      <c r="B663" s="42" t="n"/>
      <c r="C663" s="23" t="n"/>
      <c r="D663" s="25" t="n"/>
      <c r="E663" s="23" t="n"/>
      <c r="F663" s="23" t="n"/>
      <c r="G663" s="23" t="n"/>
      <c r="H663" s="23" t="n"/>
      <c r="I663" s="43" t="n"/>
      <c r="J663" s="43" t="n"/>
      <c r="K663" s="43" t="n"/>
      <c r="L663" s="43" t="n"/>
      <c r="M663" s="23" t="n"/>
      <c r="N663" s="23" t="n"/>
      <c r="O663" s="23" t="n"/>
      <c r="P663" s="27">
        <f>IF($A663="","",IFERROR(INDEX('Settings'!$F$5:$F$21,MATCH($F663,'Settings'!$E$5:$E$21,0)),"Other"))</f>
        <v/>
      </c>
      <c r="Q663" s="44">
        <f>IF($A663="","",IF(COUNT($I663,$J663,$K663)&lt;3,"",IFERROR(AVERAGE($I663,$J663,$K663),"")))</f>
        <v/>
      </c>
      <c r="R663" s="44">
        <f>IF($A663="","",IF(COUNT($I663,$J663,$K663)&lt;3,"",IFERROR(MIN($I663,$J663,$K663),"")))</f>
        <v/>
      </c>
      <c r="S663" s="44">
        <f>IF($A663="","",IF(COUNT($I663,$J663,$K663)&lt;3,"",IFERROR(MAX($I663,$J663,$K663)-MIN($I663,$J663,$K663),"")))</f>
        <v/>
      </c>
      <c r="T663" s="44">
        <f>IF($A663="","",IFERROR(INDEX('Tire Inventory'!$I$5:$I$1004,MATCH($E663,'Tire Inventory'!$A$5:$A$1004,0)),""))</f>
        <v/>
      </c>
      <c r="U663" s="44">
        <f>IF($A663="","",IF(OR($L663="",$T663=""),"",IFERROR($L663-$T663,"")))</f>
        <v/>
      </c>
      <c r="V663" s="27">
        <f>IF($A663="","",IF($R663="","No Data",IF($R663&lt;='Settings'!$B$6,"Critical",IF($R663&lt;='Settings'!$B$5,"Low","OK"))))</f>
        <v/>
      </c>
      <c r="W663" s="27">
        <f>IF($A663="","",IF($S663="","No Data",IF($S663&gt;='Settings'!$B$7,"Uneven","OK")))</f>
        <v/>
      </c>
      <c r="X663" s="27">
        <f>IF($A663="","",IF(OR($L663="",$T663=""),"No Data",IF($L663&lt;$T663-'Settings'!$B$8,"Low",IF($L663&gt;$T663+'Settings'!$B$8,"High","OK"))))</f>
        <v/>
      </c>
      <c r="Y663" s="27">
        <f>IF(COUNTA($A663:$O663)=0,"",IF(OR($A663="",$B663="",$C663="",$D663="",$E663="",$F663="",$I663="",$J663="",$K663=""),"Missing Required Input",IF(COUNTIF($A$5:$A$1004,$A663)&gt;1,"Duplicate Inspection ID",IF(COUNTIF('Tire Inventory'!$A$5:$A$1004,$E663)=0,"Unknown Tire ID",IF(OR($I663&lt;0,$I663&gt;32,$J663&lt;0,$J663&gt;32,$K663&lt;0,$K663&gt;32),"Check Tread Reading",IF(OR($D663&lt;0,$D663&gt;2000000),"Check Odometer",IF(AND($L663&lt;&gt;"",OR($L663&lt;0,$L663&gt;150)),"Check PSI","OK"))))))</f>
        <v/>
      </c>
    </row>
    <row r="664">
      <c r="A664" s="23" t="n"/>
      <c r="B664" s="42" t="n"/>
      <c r="C664" s="23" t="n"/>
      <c r="D664" s="25" t="n"/>
      <c r="E664" s="23" t="n"/>
      <c r="F664" s="23" t="n"/>
      <c r="G664" s="23" t="n"/>
      <c r="H664" s="23" t="n"/>
      <c r="I664" s="43" t="n"/>
      <c r="J664" s="43" t="n"/>
      <c r="K664" s="43" t="n"/>
      <c r="L664" s="43" t="n"/>
      <c r="M664" s="23" t="n"/>
      <c r="N664" s="23" t="n"/>
      <c r="O664" s="23" t="n"/>
      <c r="P664" s="27">
        <f>IF($A664="","",IFERROR(INDEX('Settings'!$F$5:$F$21,MATCH($F664,'Settings'!$E$5:$E$21,0)),"Other"))</f>
        <v/>
      </c>
      <c r="Q664" s="44">
        <f>IF($A664="","",IF(COUNT($I664,$J664,$K664)&lt;3,"",IFERROR(AVERAGE($I664,$J664,$K664),"")))</f>
        <v/>
      </c>
      <c r="R664" s="44">
        <f>IF($A664="","",IF(COUNT($I664,$J664,$K664)&lt;3,"",IFERROR(MIN($I664,$J664,$K664),"")))</f>
        <v/>
      </c>
      <c r="S664" s="44">
        <f>IF($A664="","",IF(COUNT($I664,$J664,$K664)&lt;3,"",IFERROR(MAX($I664,$J664,$K664)-MIN($I664,$J664,$K664),"")))</f>
        <v/>
      </c>
      <c r="T664" s="44">
        <f>IF($A664="","",IFERROR(INDEX('Tire Inventory'!$I$5:$I$1004,MATCH($E664,'Tire Inventory'!$A$5:$A$1004,0)),""))</f>
        <v/>
      </c>
      <c r="U664" s="44">
        <f>IF($A664="","",IF(OR($L664="",$T664=""),"",IFERROR($L664-$T664,"")))</f>
        <v/>
      </c>
      <c r="V664" s="27">
        <f>IF($A664="","",IF($R664="","No Data",IF($R664&lt;='Settings'!$B$6,"Critical",IF($R664&lt;='Settings'!$B$5,"Low","OK"))))</f>
        <v/>
      </c>
      <c r="W664" s="27">
        <f>IF($A664="","",IF($S664="","No Data",IF($S664&gt;='Settings'!$B$7,"Uneven","OK")))</f>
        <v/>
      </c>
      <c r="X664" s="27">
        <f>IF($A664="","",IF(OR($L664="",$T664=""),"No Data",IF($L664&lt;$T664-'Settings'!$B$8,"Low",IF($L664&gt;$T664+'Settings'!$B$8,"High","OK"))))</f>
        <v/>
      </c>
      <c r="Y664" s="27">
        <f>IF(COUNTA($A664:$O664)=0,"",IF(OR($A664="",$B664="",$C664="",$D664="",$E664="",$F664="",$I664="",$J664="",$K664=""),"Missing Required Input",IF(COUNTIF($A$5:$A$1004,$A664)&gt;1,"Duplicate Inspection ID",IF(COUNTIF('Tire Inventory'!$A$5:$A$1004,$E664)=0,"Unknown Tire ID",IF(OR($I664&lt;0,$I664&gt;32,$J664&lt;0,$J664&gt;32,$K664&lt;0,$K664&gt;32),"Check Tread Reading",IF(OR($D664&lt;0,$D664&gt;2000000),"Check Odometer",IF(AND($L664&lt;&gt;"",OR($L664&lt;0,$L664&gt;150)),"Check PSI","OK"))))))</f>
        <v/>
      </c>
    </row>
    <row r="665">
      <c r="A665" s="23" t="n"/>
      <c r="B665" s="42" t="n"/>
      <c r="C665" s="23" t="n"/>
      <c r="D665" s="25" t="n"/>
      <c r="E665" s="23" t="n"/>
      <c r="F665" s="23" t="n"/>
      <c r="G665" s="23" t="n"/>
      <c r="H665" s="23" t="n"/>
      <c r="I665" s="43" t="n"/>
      <c r="J665" s="43" t="n"/>
      <c r="K665" s="43" t="n"/>
      <c r="L665" s="43" t="n"/>
      <c r="M665" s="23" t="n"/>
      <c r="N665" s="23" t="n"/>
      <c r="O665" s="23" t="n"/>
      <c r="P665" s="27">
        <f>IF($A665="","",IFERROR(INDEX('Settings'!$F$5:$F$21,MATCH($F665,'Settings'!$E$5:$E$21,0)),"Other"))</f>
        <v/>
      </c>
      <c r="Q665" s="44">
        <f>IF($A665="","",IF(COUNT($I665,$J665,$K665)&lt;3,"",IFERROR(AVERAGE($I665,$J665,$K665),"")))</f>
        <v/>
      </c>
      <c r="R665" s="44">
        <f>IF($A665="","",IF(COUNT($I665,$J665,$K665)&lt;3,"",IFERROR(MIN($I665,$J665,$K665),"")))</f>
        <v/>
      </c>
      <c r="S665" s="44">
        <f>IF($A665="","",IF(COUNT($I665,$J665,$K665)&lt;3,"",IFERROR(MAX($I665,$J665,$K665)-MIN($I665,$J665,$K665),"")))</f>
        <v/>
      </c>
      <c r="T665" s="44">
        <f>IF($A665="","",IFERROR(INDEX('Tire Inventory'!$I$5:$I$1004,MATCH($E665,'Tire Inventory'!$A$5:$A$1004,0)),""))</f>
        <v/>
      </c>
      <c r="U665" s="44">
        <f>IF($A665="","",IF(OR($L665="",$T665=""),"",IFERROR($L665-$T665,"")))</f>
        <v/>
      </c>
      <c r="V665" s="27">
        <f>IF($A665="","",IF($R665="","No Data",IF($R665&lt;='Settings'!$B$6,"Critical",IF($R665&lt;='Settings'!$B$5,"Low","OK"))))</f>
        <v/>
      </c>
      <c r="W665" s="27">
        <f>IF($A665="","",IF($S665="","No Data",IF($S665&gt;='Settings'!$B$7,"Uneven","OK")))</f>
        <v/>
      </c>
      <c r="X665" s="27">
        <f>IF($A665="","",IF(OR($L665="",$T665=""),"No Data",IF($L665&lt;$T665-'Settings'!$B$8,"Low",IF($L665&gt;$T665+'Settings'!$B$8,"High","OK"))))</f>
        <v/>
      </c>
      <c r="Y665" s="27">
        <f>IF(COUNTA($A665:$O665)=0,"",IF(OR($A665="",$B665="",$C665="",$D665="",$E665="",$F665="",$I665="",$J665="",$K665=""),"Missing Required Input",IF(COUNTIF($A$5:$A$1004,$A665)&gt;1,"Duplicate Inspection ID",IF(COUNTIF('Tire Inventory'!$A$5:$A$1004,$E665)=0,"Unknown Tire ID",IF(OR($I665&lt;0,$I665&gt;32,$J665&lt;0,$J665&gt;32,$K665&lt;0,$K665&gt;32),"Check Tread Reading",IF(OR($D665&lt;0,$D665&gt;2000000),"Check Odometer",IF(AND($L665&lt;&gt;"",OR($L665&lt;0,$L665&gt;150)),"Check PSI","OK"))))))</f>
        <v/>
      </c>
    </row>
    <row r="666">
      <c r="A666" s="23" t="n"/>
      <c r="B666" s="42" t="n"/>
      <c r="C666" s="23" t="n"/>
      <c r="D666" s="25" t="n"/>
      <c r="E666" s="23" t="n"/>
      <c r="F666" s="23" t="n"/>
      <c r="G666" s="23" t="n"/>
      <c r="H666" s="23" t="n"/>
      <c r="I666" s="43" t="n"/>
      <c r="J666" s="43" t="n"/>
      <c r="K666" s="43" t="n"/>
      <c r="L666" s="43" t="n"/>
      <c r="M666" s="23" t="n"/>
      <c r="N666" s="23" t="n"/>
      <c r="O666" s="23" t="n"/>
      <c r="P666" s="27">
        <f>IF($A666="","",IFERROR(INDEX('Settings'!$F$5:$F$21,MATCH($F666,'Settings'!$E$5:$E$21,0)),"Other"))</f>
        <v/>
      </c>
      <c r="Q666" s="44">
        <f>IF($A666="","",IF(COUNT($I666,$J666,$K666)&lt;3,"",IFERROR(AVERAGE($I666,$J666,$K666),"")))</f>
        <v/>
      </c>
      <c r="R666" s="44">
        <f>IF($A666="","",IF(COUNT($I666,$J666,$K666)&lt;3,"",IFERROR(MIN($I666,$J666,$K666),"")))</f>
        <v/>
      </c>
      <c r="S666" s="44">
        <f>IF($A666="","",IF(COUNT($I666,$J666,$K666)&lt;3,"",IFERROR(MAX($I666,$J666,$K666)-MIN($I666,$J666,$K666),"")))</f>
        <v/>
      </c>
      <c r="T666" s="44">
        <f>IF($A666="","",IFERROR(INDEX('Tire Inventory'!$I$5:$I$1004,MATCH($E666,'Tire Inventory'!$A$5:$A$1004,0)),""))</f>
        <v/>
      </c>
      <c r="U666" s="44">
        <f>IF($A666="","",IF(OR($L666="",$T666=""),"",IFERROR($L666-$T666,"")))</f>
        <v/>
      </c>
      <c r="V666" s="27">
        <f>IF($A666="","",IF($R666="","No Data",IF($R666&lt;='Settings'!$B$6,"Critical",IF($R666&lt;='Settings'!$B$5,"Low","OK"))))</f>
        <v/>
      </c>
      <c r="W666" s="27">
        <f>IF($A666="","",IF($S666="","No Data",IF($S666&gt;='Settings'!$B$7,"Uneven","OK")))</f>
        <v/>
      </c>
      <c r="X666" s="27">
        <f>IF($A666="","",IF(OR($L666="",$T666=""),"No Data",IF($L666&lt;$T666-'Settings'!$B$8,"Low",IF($L666&gt;$T666+'Settings'!$B$8,"High","OK"))))</f>
        <v/>
      </c>
      <c r="Y666" s="27">
        <f>IF(COUNTA($A666:$O666)=0,"",IF(OR($A666="",$B666="",$C666="",$D666="",$E666="",$F666="",$I666="",$J666="",$K666=""),"Missing Required Input",IF(COUNTIF($A$5:$A$1004,$A666)&gt;1,"Duplicate Inspection ID",IF(COUNTIF('Tire Inventory'!$A$5:$A$1004,$E666)=0,"Unknown Tire ID",IF(OR($I666&lt;0,$I666&gt;32,$J666&lt;0,$J666&gt;32,$K666&lt;0,$K666&gt;32),"Check Tread Reading",IF(OR($D666&lt;0,$D666&gt;2000000),"Check Odometer",IF(AND($L666&lt;&gt;"",OR($L666&lt;0,$L666&gt;150)),"Check PSI","OK"))))))</f>
        <v/>
      </c>
    </row>
    <row r="667">
      <c r="A667" s="23" t="n"/>
      <c r="B667" s="42" t="n"/>
      <c r="C667" s="23" t="n"/>
      <c r="D667" s="25" t="n"/>
      <c r="E667" s="23" t="n"/>
      <c r="F667" s="23" t="n"/>
      <c r="G667" s="23" t="n"/>
      <c r="H667" s="23" t="n"/>
      <c r="I667" s="43" t="n"/>
      <c r="J667" s="43" t="n"/>
      <c r="K667" s="43" t="n"/>
      <c r="L667" s="43" t="n"/>
      <c r="M667" s="23" t="n"/>
      <c r="N667" s="23" t="n"/>
      <c r="O667" s="23" t="n"/>
      <c r="P667" s="27">
        <f>IF($A667="","",IFERROR(INDEX('Settings'!$F$5:$F$21,MATCH($F667,'Settings'!$E$5:$E$21,0)),"Other"))</f>
        <v/>
      </c>
      <c r="Q667" s="44">
        <f>IF($A667="","",IF(COUNT($I667,$J667,$K667)&lt;3,"",IFERROR(AVERAGE($I667,$J667,$K667),"")))</f>
        <v/>
      </c>
      <c r="R667" s="44">
        <f>IF($A667="","",IF(COUNT($I667,$J667,$K667)&lt;3,"",IFERROR(MIN($I667,$J667,$K667),"")))</f>
        <v/>
      </c>
      <c r="S667" s="44">
        <f>IF($A667="","",IF(COUNT($I667,$J667,$K667)&lt;3,"",IFERROR(MAX($I667,$J667,$K667)-MIN($I667,$J667,$K667),"")))</f>
        <v/>
      </c>
      <c r="T667" s="44">
        <f>IF($A667="","",IFERROR(INDEX('Tire Inventory'!$I$5:$I$1004,MATCH($E667,'Tire Inventory'!$A$5:$A$1004,0)),""))</f>
        <v/>
      </c>
      <c r="U667" s="44">
        <f>IF($A667="","",IF(OR($L667="",$T667=""),"",IFERROR($L667-$T667,"")))</f>
        <v/>
      </c>
      <c r="V667" s="27">
        <f>IF($A667="","",IF($R667="","No Data",IF($R667&lt;='Settings'!$B$6,"Critical",IF($R667&lt;='Settings'!$B$5,"Low","OK"))))</f>
        <v/>
      </c>
      <c r="W667" s="27">
        <f>IF($A667="","",IF($S667="","No Data",IF($S667&gt;='Settings'!$B$7,"Uneven","OK")))</f>
        <v/>
      </c>
      <c r="X667" s="27">
        <f>IF($A667="","",IF(OR($L667="",$T667=""),"No Data",IF($L667&lt;$T667-'Settings'!$B$8,"Low",IF($L667&gt;$T667+'Settings'!$B$8,"High","OK"))))</f>
        <v/>
      </c>
      <c r="Y667" s="27">
        <f>IF(COUNTA($A667:$O667)=0,"",IF(OR($A667="",$B667="",$C667="",$D667="",$E667="",$F667="",$I667="",$J667="",$K667=""),"Missing Required Input",IF(COUNTIF($A$5:$A$1004,$A667)&gt;1,"Duplicate Inspection ID",IF(COUNTIF('Tire Inventory'!$A$5:$A$1004,$E667)=0,"Unknown Tire ID",IF(OR($I667&lt;0,$I667&gt;32,$J667&lt;0,$J667&gt;32,$K667&lt;0,$K667&gt;32),"Check Tread Reading",IF(OR($D667&lt;0,$D667&gt;2000000),"Check Odometer",IF(AND($L667&lt;&gt;"",OR($L667&lt;0,$L667&gt;150)),"Check PSI","OK"))))))</f>
        <v/>
      </c>
    </row>
    <row r="668">
      <c r="A668" s="23" t="n"/>
      <c r="B668" s="42" t="n"/>
      <c r="C668" s="23" t="n"/>
      <c r="D668" s="25" t="n"/>
      <c r="E668" s="23" t="n"/>
      <c r="F668" s="23" t="n"/>
      <c r="G668" s="23" t="n"/>
      <c r="H668" s="23" t="n"/>
      <c r="I668" s="43" t="n"/>
      <c r="J668" s="43" t="n"/>
      <c r="K668" s="43" t="n"/>
      <c r="L668" s="43" t="n"/>
      <c r="M668" s="23" t="n"/>
      <c r="N668" s="23" t="n"/>
      <c r="O668" s="23" t="n"/>
      <c r="P668" s="27">
        <f>IF($A668="","",IFERROR(INDEX('Settings'!$F$5:$F$21,MATCH($F668,'Settings'!$E$5:$E$21,0)),"Other"))</f>
        <v/>
      </c>
      <c r="Q668" s="44">
        <f>IF($A668="","",IF(COUNT($I668,$J668,$K668)&lt;3,"",IFERROR(AVERAGE($I668,$J668,$K668),"")))</f>
        <v/>
      </c>
      <c r="R668" s="44">
        <f>IF($A668="","",IF(COUNT($I668,$J668,$K668)&lt;3,"",IFERROR(MIN($I668,$J668,$K668),"")))</f>
        <v/>
      </c>
      <c r="S668" s="44">
        <f>IF($A668="","",IF(COUNT($I668,$J668,$K668)&lt;3,"",IFERROR(MAX($I668,$J668,$K668)-MIN($I668,$J668,$K668),"")))</f>
        <v/>
      </c>
      <c r="T668" s="44">
        <f>IF($A668="","",IFERROR(INDEX('Tire Inventory'!$I$5:$I$1004,MATCH($E668,'Tire Inventory'!$A$5:$A$1004,0)),""))</f>
        <v/>
      </c>
      <c r="U668" s="44">
        <f>IF($A668="","",IF(OR($L668="",$T668=""),"",IFERROR($L668-$T668,"")))</f>
        <v/>
      </c>
      <c r="V668" s="27">
        <f>IF($A668="","",IF($R668="","No Data",IF($R668&lt;='Settings'!$B$6,"Critical",IF($R668&lt;='Settings'!$B$5,"Low","OK"))))</f>
        <v/>
      </c>
      <c r="W668" s="27">
        <f>IF($A668="","",IF($S668="","No Data",IF($S668&gt;='Settings'!$B$7,"Uneven","OK")))</f>
        <v/>
      </c>
      <c r="X668" s="27">
        <f>IF($A668="","",IF(OR($L668="",$T668=""),"No Data",IF($L668&lt;$T668-'Settings'!$B$8,"Low",IF($L668&gt;$T668+'Settings'!$B$8,"High","OK"))))</f>
        <v/>
      </c>
      <c r="Y668" s="27">
        <f>IF(COUNTA($A668:$O668)=0,"",IF(OR($A668="",$B668="",$C668="",$D668="",$E668="",$F668="",$I668="",$J668="",$K668=""),"Missing Required Input",IF(COUNTIF($A$5:$A$1004,$A668)&gt;1,"Duplicate Inspection ID",IF(COUNTIF('Tire Inventory'!$A$5:$A$1004,$E668)=0,"Unknown Tire ID",IF(OR($I668&lt;0,$I668&gt;32,$J668&lt;0,$J668&gt;32,$K668&lt;0,$K668&gt;32),"Check Tread Reading",IF(OR($D668&lt;0,$D668&gt;2000000),"Check Odometer",IF(AND($L668&lt;&gt;"",OR($L668&lt;0,$L668&gt;150)),"Check PSI","OK"))))))</f>
        <v/>
      </c>
    </row>
    <row r="669">
      <c r="A669" s="23" t="n"/>
      <c r="B669" s="42" t="n"/>
      <c r="C669" s="23" t="n"/>
      <c r="D669" s="25" t="n"/>
      <c r="E669" s="23" t="n"/>
      <c r="F669" s="23" t="n"/>
      <c r="G669" s="23" t="n"/>
      <c r="H669" s="23" t="n"/>
      <c r="I669" s="43" t="n"/>
      <c r="J669" s="43" t="n"/>
      <c r="K669" s="43" t="n"/>
      <c r="L669" s="43" t="n"/>
      <c r="M669" s="23" t="n"/>
      <c r="N669" s="23" t="n"/>
      <c r="O669" s="23" t="n"/>
      <c r="P669" s="27">
        <f>IF($A669="","",IFERROR(INDEX('Settings'!$F$5:$F$21,MATCH($F669,'Settings'!$E$5:$E$21,0)),"Other"))</f>
        <v/>
      </c>
      <c r="Q669" s="44">
        <f>IF($A669="","",IF(COUNT($I669,$J669,$K669)&lt;3,"",IFERROR(AVERAGE($I669,$J669,$K669),"")))</f>
        <v/>
      </c>
      <c r="R669" s="44">
        <f>IF($A669="","",IF(COUNT($I669,$J669,$K669)&lt;3,"",IFERROR(MIN($I669,$J669,$K669),"")))</f>
        <v/>
      </c>
      <c r="S669" s="44">
        <f>IF($A669="","",IF(COUNT($I669,$J669,$K669)&lt;3,"",IFERROR(MAX($I669,$J669,$K669)-MIN($I669,$J669,$K669),"")))</f>
        <v/>
      </c>
      <c r="T669" s="44">
        <f>IF($A669="","",IFERROR(INDEX('Tire Inventory'!$I$5:$I$1004,MATCH($E669,'Tire Inventory'!$A$5:$A$1004,0)),""))</f>
        <v/>
      </c>
      <c r="U669" s="44">
        <f>IF($A669="","",IF(OR($L669="",$T669=""),"",IFERROR($L669-$T669,"")))</f>
        <v/>
      </c>
      <c r="V669" s="27">
        <f>IF($A669="","",IF($R669="","No Data",IF($R669&lt;='Settings'!$B$6,"Critical",IF($R669&lt;='Settings'!$B$5,"Low","OK"))))</f>
        <v/>
      </c>
      <c r="W669" s="27">
        <f>IF($A669="","",IF($S669="","No Data",IF($S669&gt;='Settings'!$B$7,"Uneven","OK")))</f>
        <v/>
      </c>
      <c r="X669" s="27">
        <f>IF($A669="","",IF(OR($L669="",$T669=""),"No Data",IF($L669&lt;$T669-'Settings'!$B$8,"Low",IF($L669&gt;$T669+'Settings'!$B$8,"High","OK"))))</f>
        <v/>
      </c>
      <c r="Y669" s="27">
        <f>IF(COUNTA($A669:$O669)=0,"",IF(OR($A669="",$B669="",$C669="",$D669="",$E669="",$F669="",$I669="",$J669="",$K669=""),"Missing Required Input",IF(COUNTIF($A$5:$A$1004,$A669)&gt;1,"Duplicate Inspection ID",IF(COUNTIF('Tire Inventory'!$A$5:$A$1004,$E669)=0,"Unknown Tire ID",IF(OR($I669&lt;0,$I669&gt;32,$J669&lt;0,$J669&gt;32,$K669&lt;0,$K669&gt;32),"Check Tread Reading",IF(OR($D669&lt;0,$D669&gt;2000000),"Check Odometer",IF(AND($L669&lt;&gt;"",OR($L669&lt;0,$L669&gt;150)),"Check PSI","OK"))))))</f>
        <v/>
      </c>
    </row>
    <row r="670">
      <c r="A670" s="23" t="n"/>
      <c r="B670" s="42" t="n"/>
      <c r="C670" s="23" t="n"/>
      <c r="D670" s="25" t="n"/>
      <c r="E670" s="23" t="n"/>
      <c r="F670" s="23" t="n"/>
      <c r="G670" s="23" t="n"/>
      <c r="H670" s="23" t="n"/>
      <c r="I670" s="43" t="n"/>
      <c r="J670" s="43" t="n"/>
      <c r="K670" s="43" t="n"/>
      <c r="L670" s="43" t="n"/>
      <c r="M670" s="23" t="n"/>
      <c r="N670" s="23" t="n"/>
      <c r="O670" s="23" t="n"/>
      <c r="P670" s="27">
        <f>IF($A670="","",IFERROR(INDEX('Settings'!$F$5:$F$21,MATCH($F670,'Settings'!$E$5:$E$21,0)),"Other"))</f>
        <v/>
      </c>
      <c r="Q670" s="44">
        <f>IF($A670="","",IF(COUNT($I670,$J670,$K670)&lt;3,"",IFERROR(AVERAGE($I670,$J670,$K670),"")))</f>
        <v/>
      </c>
      <c r="R670" s="44">
        <f>IF($A670="","",IF(COUNT($I670,$J670,$K670)&lt;3,"",IFERROR(MIN($I670,$J670,$K670),"")))</f>
        <v/>
      </c>
      <c r="S670" s="44">
        <f>IF($A670="","",IF(COUNT($I670,$J670,$K670)&lt;3,"",IFERROR(MAX($I670,$J670,$K670)-MIN($I670,$J670,$K670),"")))</f>
        <v/>
      </c>
      <c r="T670" s="44">
        <f>IF($A670="","",IFERROR(INDEX('Tire Inventory'!$I$5:$I$1004,MATCH($E670,'Tire Inventory'!$A$5:$A$1004,0)),""))</f>
        <v/>
      </c>
      <c r="U670" s="44">
        <f>IF($A670="","",IF(OR($L670="",$T670=""),"",IFERROR($L670-$T670,"")))</f>
        <v/>
      </c>
      <c r="V670" s="27">
        <f>IF($A670="","",IF($R670="","No Data",IF($R670&lt;='Settings'!$B$6,"Critical",IF($R670&lt;='Settings'!$B$5,"Low","OK"))))</f>
        <v/>
      </c>
      <c r="W670" s="27">
        <f>IF($A670="","",IF($S670="","No Data",IF($S670&gt;='Settings'!$B$7,"Uneven","OK")))</f>
        <v/>
      </c>
      <c r="X670" s="27">
        <f>IF($A670="","",IF(OR($L670="",$T670=""),"No Data",IF($L670&lt;$T670-'Settings'!$B$8,"Low",IF($L670&gt;$T670+'Settings'!$B$8,"High","OK"))))</f>
        <v/>
      </c>
      <c r="Y670" s="27">
        <f>IF(COUNTA($A670:$O670)=0,"",IF(OR($A670="",$B670="",$C670="",$D670="",$E670="",$F670="",$I670="",$J670="",$K670=""),"Missing Required Input",IF(COUNTIF($A$5:$A$1004,$A670)&gt;1,"Duplicate Inspection ID",IF(COUNTIF('Tire Inventory'!$A$5:$A$1004,$E670)=0,"Unknown Tire ID",IF(OR($I670&lt;0,$I670&gt;32,$J670&lt;0,$J670&gt;32,$K670&lt;0,$K670&gt;32),"Check Tread Reading",IF(OR($D670&lt;0,$D670&gt;2000000),"Check Odometer",IF(AND($L670&lt;&gt;"",OR($L670&lt;0,$L670&gt;150)),"Check PSI","OK"))))))</f>
        <v/>
      </c>
    </row>
    <row r="671">
      <c r="A671" s="23" t="n"/>
      <c r="B671" s="42" t="n"/>
      <c r="C671" s="23" t="n"/>
      <c r="D671" s="25" t="n"/>
      <c r="E671" s="23" t="n"/>
      <c r="F671" s="23" t="n"/>
      <c r="G671" s="23" t="n"/>
      <c r="H671" s="23" t="n"/>
      <c r="I671" s="43" t="n"/>
      <c r="J671" s="43" t="n"/>
      <c r="K671" s="43" t="n"/>
      <c r="L671" s="43" t="n"/>
      <c r="M671" s="23" t="n"/>
      <c r="N671" s="23" t="n"/>
      <c r="O671" s="23" t="n"/>
      <c r="P671" s="27">
        <f>IF($A671="","",IFERROR(INDEX('Settings'!$F$5:$F$21,MATCH($F671,'Settings'!$E$5:$E$21,0)),"Other"))</f>
        <v/>
      </c>
      <c r="Q671" s="44">
        <f>IF($A671="","",IF(COUNT($I671,$J671,$K671)&lt;3,"",IFERROR(AVERAGE($I671,$J671,$K671),"")))</f>
        <v/>
      </c>
      <c r="R671" s="44">
        <f>IF($A671="","",IF(COUNT($I671,$J671,$K671)&lt;3,"",IFERROR(MIN($I671,$J671,$K671),"")))</f>
        <v/>
      </c>
      <c r="S671" s="44">
        <f>IF($A671="","",IF(COUNT($I671,$J671,$K671)&lt;3,"",IFERROR(MAX($I671,$J671,$K671)-MIN($I671,$J671,$K671),"")))</f>
        <v/>
      </c>
      <c r="T671" s="44">
        <f>IF($A671="","",IFERROR(INDEX('Tire Inventory'!$I$5:$I$1004,MATCH($E671,'Tire Inventory'!$A$5:$A$1004,0)),""))</f>
        <v/>
      </c>
      <c r="U671" s="44">
        <f>IF($A671="","",IF(OR($L671="",$T671=""),"",IFERROR($L671-$T671,"")))</f>
        <v/>
      </c>
      <c r="V671" s="27">
        <f>IF($A671="","",IF($R671="","No Data",IF($R671&lt;='Settings'!$B$6,"Critical",IF($R671&lt;='Settings'!$B$5,"Low","OK"))))</f>
        <v/>
      </c>
      <c r="W671" s="27">
        <f>IF($A671="","",IF($S671="","No Data",IF($S671&gt;='Settings'!$B$7,"Uneven","OK")))</f>
        <v/>
      </c>
      <c r="X671" s="27">
        <f>IF($A671="","",IF(OR($L671="",$T671=""),"No Data",IF($L671&lt;$T671-'Settings'!$B$8,"Low",IF($L671&gt;$T671+'Settings'!$B$8,"High","OK"))))</f>
        <v/>
      </c>
      <c r="Y671" s="27">
        <f>IF(COUNTA($A671:$O671)=0,"",IF(OR($A671="",$B671="",$C671="",$D671="",$E671="",$F671="",$I671="",$J671="",$K671=""),"Missing Required Input",IF(COUNTIF($A$5:$A$1004,$A671)&gt;1,"Duplicate Inspection ID",IF(COUNTIF('Tire Inventory'!$A$5:$A$1004,$E671)=0,"Unknown Tire ID",IF(OR($I671&lt;0,$I671&gt;32,$J671&lt;0,$J671&gt;32,$K671&lt;0,$K671&gt;32),"Check Tread Reading",IF(OR($D671&lt;0,$D671&gt;2000000),"Check Odometer",IF(AND($L671&lt;&gt;"",OR($L671&lt;0,$L671&gt;150)),"Check PSI","OK"))))))</f>
        <v/>
      </c>
    </row>
    <row r="672">
      <c r="A672" s="23" t="n"/>
      <c r="B672" s="42" t="n"/>
      <c r="C672" s="23" t="n"/>
      <c r="D672" s="25" t="n"/>
      <c r="E672" s="23" t="n"/>
      <c r="F672" s="23" t="n"/>
      <c r="G672" s="23" t="n"/>
      <c r="H672" s="23" t="n"/>
      <c r="I672" s="43" t="n"/>
      <c r="J672" s="43" t="n"/>
      <c r="K672" s="43" t="n"/>
      <c r="L672" s="43" t="n"/>
      <c r="M672" s="23" t="n"/>
      <c r="N672" s="23" t="n"/>
      <c r="O672" s="23" t="n"/>
      <c r="P672" s="27">
        <f>IF($A672="","",IFERROR(INDEX('Settings'!$F$5:$F$21,MATCH($F672,'Settings'!$E$5:$E$21,0)),"Other"))</f>
        <v/>
      </c>
      <c r="Q672" s="44">
        <f>IF($A672="","",IF(COUNT($I672,$J672,$K672)&lt;3,"",IFERROR(AVERAGE($I672,$J672,$K672),"")))</f>
        <v/>
      </c>
      <c r="R672" s="44">
        <f>IF($A672="","",IF(COUNT($I672,$J672,$K672)&lt;3,"",IFERROR(MIN($I672,$J672,$K672),"")))</f>
        <v/>
      </c>
      <c r="S672" s="44">
        <f>IF($A672="","",IF(COUNT($I672,$J672,$K672)&lt;3,"",IFERROR(MAX($I672,$J672,$K672)-MIN($I672,$J672,$K672),"")))</f>
        <v/>
      </c>
      <c r="T672" s="44">
        <f>IF($A672="","",IFERROR(INDEX('Tire Inventory'!$I$5:$I$1004,MATCH($E672,'Tire Inventory'!$A$5:$A$1004,0)),""))</f>
        <v/>
      </c>
      <c r="U672" s="44">
        <f>IF($A672="","",IF(OR($L672="",$T672=""),"",IFERROR($L672-$T672,"")))</f>
        <v/>
      </c>
      <c r="V672" s="27">
        <f>IF($A672="","",IF($R672="","No Data",IF($R672&lt;='Settings'!$B$6,"Critical",IF($R672&lt;='Settings'!$B$5,"Low","OK"))))</f>
        <v/>
      </c>
      <c r="W672" s="27">
        <f>IF($A672="","",IF($S672="","No Data",IF($S672&gt;='Settings'!$B$7,"Uneven","OK")))</f>
        <v/>
      </c>
      <c r="X672" s="27">
        <f>IF($A672="","",IF(OR($L672="",$T672=""),"No Data",IF($L672&lt;$T672-'Settings'!$B$8,"Low",IF($L672&gt;$T672+'Settings'!$B$8,"High","OK"))))</f>
        <v/>
      </c>
      <c r="Y672" s="27">
        <f>IF(COUNTA($A672:$O672)=0,"",IF(OR($A672="",$B672="",$C672="",$D672="",$E672="",$F672="",$I672="",$J672="",$K672=""),"Missing Required Input",IF(COUNTIF($A$5:$A$1004,$A672)&gt;1,"Duplicate Inspection ID",IF(COUNTIF('Tire Inventory'!$A$5:$A$1004,$E672)=0,"Unknown Tire ID",IF(OR($I672&lt;0,$I672&gt;32,$J672&lt;0,$J672&gt;32,$K672&lt;0,$K672&gt;32),"Check Tread Reading",IF(OR($D672&lt;0,$D672&gt;2000000),"Check Odometer",IF(AND($L672&lt;&gt;"",OR($L672&lt;0,$L672&gt;150)),"Check PSI","OK"))))))</f>
        <v/>
      </c>
    </row>
    <row r="673">
      <c r="A673" s="23" t="n"/>
      <c r="B673" s="42" t="n"/>
      <c r="C673" s="23" t="n"/>
      <c r="D673" s="25" t="n"/>
      <c r="E673" s="23" t="n"/>
      <c r="F673" s="23" t="n"/>
      <c r="G673" s="23" t="n"/>
      <c r="H673" s="23" t="n"/>
      <c r="I673" s="43" t="n"/>
      <c r="J673" s="43" t="n"/>
      <c r="K673" s="43" t="n"/>
      <c r="L673" s="43" t="n"/>
      <c r="M673" s="23" t="n"/>
      <c r="N673" s="23" t="n"/>
      <c r="O673" s="23" t="n"/>
      <c r="P673" s="27">
        <f>IF($A673="","",IFERROR(INDEX('Settings'!$F$5:$F$21,MATCH($F673,'Settings'!$E$5:$E$21,0)),"Other"))</f>
        <v/>
      </c>
      <c r="Q673" s="44">
        <f>IF($A673="","",IF(COUNT($I673,$J673,$K673)&lt;3,"",IFERROR(AVERAGE($I673,$J673,$K673),"")))</f>
        <v/>
      </c>
      <c r="R673" s="44">
        <f>IF($A673="","",IF(COUNT($I673,$J673,$K673)&lt;3,"",IFERROR(MIN($I673,$J673,$K673),"")))</f>
        <v/>
      </c>
      <c r="S673" s="44">
        <f>IF($A673="","",IF(COUNT($I673,$J673,$K673)&lt;3,"",IFERROR(MAX($I673,$J673,$K673)-MIN($I673,$J673,$K673),"")))</f>
        <v/>
      </c>
      <c r="T673" s="44">
        <f>IF($A673="","",IFERROR(INDEX('Tire Inventory'!$I$5:$I$1004,MATCH($E673,'Tire Inventory'!$A$5:$A$1004,0)),""))</f>
        <v/>
      </c>
      <c r="U673" s="44">
        <f>IF($A673="","",IF(OR($L673="",$T673=""),"",IFERROR($L673-$T673,"")))</f>
        <v/>
      </c>
      <c r="V673" s="27">
        <f>IF($A673="","",IF($R673="","No Data",IF($R673&lt;='Settings'!$B$6,"Critical",IF($R673&lt;='Settings'!$B$5,"Low","OK"))))</f>
        <v/>
      </c>
      <c r="W673" s="27">
        <f>IF($A673="","",IF($S673="","No Data",IF($S673&gt;='Settings'!$B$7,"Uneven","OK")))</f>
        <v/>
      </c>
      <c r="X673" s="27">
        <f>IF($A673="","",IF(OR($L673="",$T673=""),"No Data",IF($L673&lt;$T673-'Settings'!$B$8,"Low",IF($L673&gt;$T673+'Settings'!$B$8,"High","OK"))))</f>
        <v/>
      </c>
      <c r="Y673" s="27">
        <f>IF(COUNTA($A673:$O673)=0,"",IF(OR($A673="",$B673="",$C673="",$D673="",$E673="",$F673="",$I673="",$J673="",$K673=""),"Missing Required Input",IF(COUNTIF($A$5:$A$1004,$A673)&gt;1,"Duplicate Inspection ID",IF(COUNTIF('Tire Inventory'!$A$5:$A$1004,$E673)=0,"Unknown Tire ID",IF(OR($I673&lt;0,$I673&gt;32,$J673&lt;0,$J673&gt;32,$K673&lt;0,$K673&gt;32),"Check Tread Reading",IF(OR($D673&lt;0,$D673&gt;2000000),"Check Odometer",IF(AND($L673&lt;&gt;"",OR($L673&lt;0,$L673&gt;150)),"Check PSI","OK"))))))</f>
        <v/>
      </c>
    </row>
    <row r="674">
      <c r="A674" s="23" t="n"/>
      <c r="B674" s="42" t="n"/>
      <c r="C674" s="23" t="n"/>
      <c r="D674" s="25" t="n"/>
      <c r="E674" s="23" t="n"/>
      <c r="F674" s="23" t="n"/>
      <c r="G674" s="23" t="n"/>
      <c r="H674" s="23" t="n"/>
      <c r="I674" s="43" t="n"/>
      <c r="J674" s="43" t="n"/>
      <c r="K674" s="43" t="n"/>
      <c r="L674" s="43" t="n"/>
      <c r="M674" s="23" t="n"/>
      <c r="N674" s="23" t="n"/>
      <c r="O674" s="23" t="n"/>
      <c r="P674" s="27">
        <f>IF($A674="","",IFERROR(INDEX('Settings'!$F$5:$F$21,MATCH($F674,'Settings'!$E$5:$E$21,0)),"Other"))</f>
        <v/>
      </c>
      <c r="Q674" s="44">
        <f>IF($A674="","",IF(COUNT($I674,$J674,$K674)&lt;3,"",IFERROR(AVERAGE($I674,$J674,$K674),"")))</f>
        <v/>
      </c>
      <c r="R674" s="44">
        <f>IF($A674="","",IF(COUNT($I674,$J674,$K674)&lt;3,"",IFERROR(MIN($I674,$J674,$K674),"")))</f>
        <v/>
      </c>
      <c r="S674" s="44">
        <f>IF($A674="","",IF(COUNT($I674,$J674,$K674)&lt;3,"",IFERROR(MAX($I674,$J674,$K674)-MIN($I674,$J674,$K674),"")))</f>
        <v/>
      </c>
      <c r="T674" s="44">
        <f>IF($A674="","",IFERROR(INDEX('Tire Inventory'!$I$5:$I$1004,MATCH($E674,'Tire Inventory'!$A$5:$A$1004,0)),""))</f>
        <v/>
      </c>
      <c r="U674" s="44">
        <f>IF($A674="","",IF(OR($L674="",$T674=""),"",IFERROR($L674-$T674,"")))</f>
        <v/>
      </c>
      <c r="V674" s="27">
        <f>IF($A674="","",IF($R674="","No Data",IF($R674&lt;='Settings'!$B$6,"Critical",IF($R674&lt;='Settings'!$B$5,"Low","OK"))))</f>
        <v/>
      </c>
      <c r="W674" s="27">
        <f>IF($A674="","",IF($S674="","No Data",IF($S674&gt;='Settings'!$B$7,"Uneven","OK")))</f>
        <v/>
      </c>
      <c r="X674" s="27">
        <f>IF($A674="","",IF(OR($L674="",$T674=""),"No Data",IF($L674&lt;$T674-'Settings'!$B$8,"Low",IF($L674&gt;$T674+'Settings'!$B$8,"High","OK"))))</f>
        <v/>
      </c>
      <c r="Y674" s="27">
        <f>IF(COUNTA($A674:$O674)=0,"",IF(OR($A674="",$B674="",$C674="",$D674="",$E674="",$F674="",$I674="",$J674="",$K674=""),"Missing Required Input",IF(COUNTIF($A$5:$A$1004,$A674)&gt;1,"Duplicate Inspection ID",IF(COUNTIF('Tire Inventory'!$A$5:$A$1004,$E674)=0,"Unknown Tire ID",IF(OR($I674&lt;0,$I674&gt;32,$J674&lt;0,$J674&gt;32,$K674&lt;0,$K674&gt;32),"Check Tread Reading",IF(OR($D674&lt;0,$D674&gt;2000000),"Check Odometer",IF(AND($L674&lt;&gt;"",OR($L674&lt;0,$L674&gt;150)),"Check PSI","OK"))))))</f>
        <v/>
      </c>
    </row>
    <row r="675">
      <c r="A675" s="23" t="n"/>
      <c r="B675" s="42" t="n"/>
      <c r="C675" s="23" t="n"/>
      <c r="D675" s="25" t="n"/>
      <c r="E675" s="23" t="n"/>
      <c r="F675" s="23" t="n"/>
      <c r="G675" s="23" t="n"/>
      <c r="H675" s="23" t="n"/>
      <c r="I675" s="43" t="n"/>
      <c r="J675" s="43" t="n"/>
      <c r="K675" s="43" t="n"/>
      <c r="L675" s="43" t="n"/>
      <c r="M675" s="23" t="n"/>
      <c r="N675" s="23" t="n"/>
      <c r="O675" s="23" t="n"/>
      <c r="P675" s="27">
        <f>IF($A675="","",IFERROR(INDEX('Settings'!$F$5:$F$21,MATCH($F675,'Settings'!$E$5:$E$21,0)),"Other"))</f>
        <v/>
      </c>
      <c r="Q675" s="44">
        <f>IF($A675="","",IF(COUNT($I675,$J675,$K675)&lt;3,"",IFERROR(AVERAGE($I675,$J675,$K675),"")))</f>
        <v/>
      </c>
      <c r="R675" s="44">
        <f>IF($A675="","",IF(COUNT($I675,$J675,$K675)&lt;3,"",IFERROR(MIN($I675,$J675,$K675),"")))</f>
        <v/>
      </c>
      <c r="S675" s="44">
        <f>IF($A675="","",IF(COUNT($I675,$J675,$K675)&lt;3,"",IFERROR(MAX($I675,$J675,$K675)-MIN($I675,$J675,$K675),"")))</f>
        <v/>
      </c>
      <c r="T675" s="44">
        <f>IF($A675="","",IFERROR(INDEX('Tire Inventory'!$I$5:$I$1004,MATCH($E675,'Tire Inventory'!$A$5:$A$1004,0)),""))</f>
        <v/>
      </c>
      <c r="U675" s="44">
        <f>IF($A675="","",IF(OR($L675="",$T675=""),"",IFERROR($L675-$T675,"")))</f>
        <v/>
      </c>
      <c r="V675" s="27">
        <f>IF($A675="","",IF($R675="","No Data",IF($R675&lt;='Settings'!$B$6,"Critical",IF($R675&lt;='Settings'!$B$5,"Low","OK"))))</f>
        <v/>
      </c>
      <c r="W675" s="27">
        <f>IF($A675="","",IF($S675="","No Data",IF($S675&gt;='Settings'!$B$7,"Uneven","OK")))</f>
        <v/>
      </c>
      <c r="X675" s="27">
        <f>IF($A675="","",IF(OR($L675="",$T675=""),"No Data",IF($L675&lt;$T675-'Settings'!$B$8,"Low",IF($L675&gt;$T675+'Settings'!$B$8,"High","OK"))))</f>
        <v/>
      </c>
      <c r="Y675" s="27">
        <f>IF(COUNTA($A675:$O675)=0,"",IF(OR($A675="",$B675="",$C675="",$D675="",$E675="",$F675="",$I675="",$J675="",$K675=""),"Missing Required Input",IF(COUNTIF($A$5:$A$1004,$A675)&gt;1,"Duplicate Inspection ID",IF(COUNTIF('Tire Inventory'!$A$5:$A$1004,$E675)=0,"Unknown Tire ID",IF(OR($I675&lt;0,$I675&gt;32,$J675&lt;0,$J675&gt;32,$K675&lt;0,$K675&gt;32),"Check Tread Reading",IF(OR($D675&lt;0,$D675&gt;2000000),"Check Odometer",IF(AND($L675&lt;&gt;"",OR($L675&lt;0,$L675&gt;150)),"Check PSI","OK"))))))</f>
        <v/>
      </c>
    </row>
    <row r="676">
      <c r="A676" s="23" t="n"/>
      <c r="B676" s="42" t="n"/>
      <c r="C676" s="23" t="n"/>
      <c r="D676" s="25" t="n"/>
      <c r="E676" s="23" t="n"/>
      <c r="F676" s="23" t="n"/>
      <c r="G676" s="23" t="n"/>
      <c r="H676" s="23" t="n"/>
      <c r="I676" s="43" t="n"/>
      <c r="J676" s="43" t="n"/>
      <c r="K676" s="43" t="n"/>
      <c r="L676" s="43" t="n"/>
      <c r="M676" s="23" t="n"/>
      <c r="N676" s="23" t="n"/>
      <c r="O676" s="23" t="n"/>
      <c r="P676" s="27">
        <f>IF($A676="","",IFERROR(INDEX('Settings'!$F$5:$F$21,MATCH($F676,'Settings'!$E$5:$E$21,0)),"Other"))</f>
        <v/>
      </c>
      <c r="Q676" s="44">
        <f>IF($A676="","",IF(COUNT($I676,$J676,$K676)&lt;3,"",IFERROR(AVERAGE($I676,$J676,$K676),"")))</f>
        <v/>
      </c>
      <c r="R676" s="44">
        <f>IF($A676="","",IF(COUNT($I676,$J676,$K676)&lt;3,"",IFERROR(MIN($I676,$J676,$K676),"")))</f>
        <v/>
      </c>
      <c r="S676" s="44">
        <f>IF($A676="","",IF(COUNT($I676,$J676,$K676)&lt;3,"",IFERROR(MAX($I676,$J676,$K676)-MIN($I676,$J676,$K676),"")))</f>
        <v/>
      </c>
      <c r="T676" s="44">
        <f>IF($A676="","",IFERROR(INDEX('Tire Inventory'!$I$5:$I$1004,MATCH($E676,'Tire Inventory'!$A$5:$A$1004,0)),""))</f>
        <v/>
      </c>
      <c r="U676" s="44">
        <f>IF($A676="","",IF(OR($L676="",$T676=""),"",IFERROR($L676-$T676,"")))</f>
        <v/>
      </c>
      <c r="V676" s="27">
        <f>IF($A676="","",IF($R676="","No Data",IF($R676&lt;='Settings'!$B$6,"Critical",IF($R676&lt;='Settings'!$B$5,"Low","OK"))))</f>
        <v/>
      </c>
      <c r="W676" s="27">
        <f>IF($A676="","",IF($S676="","No Data",IF($S676&gt;='Settings'!$B$7,"Uneven","OK")))</f>
        <v/>
      </c>
      <c r="X676" s="27">
        <f>IF($A676="","",IF(OR($L676="",$T676=""),"No Data",IF($L676&lt;$T676-'Settings'!$B$8,"Low",IF($L676&gt;$T676+'Settings'!$B$8,"High","OK"))))</f>
        <v/>
      </c>
      <c r="Y676" s="27">
        <f>IF(COUNTA($A676:$O676)=0,"",IF(OR($A676="",$B676="",$C676="",$D676="",$E676="",$F676="",$I676="",$J676="",$K676=""),"Missing Required Input",IF(COUNTIF($A$5:$A$1004,$A676)&gt;1,"Duplicate Inspection ID",IF(COUNTIF('Tire Inventory'!$A$5:$A$1004,$E676)=0,"Unknown Tire ID",IF(OR($I676&lt;0,$I676&gt;32,$J676&lt;0,$J676&gt;32,$K676&lt;0,$K676&gt;32),"Check Tread Reading",IF(OR($D676&lt;0,$D676&gt;2000000),"Check Odometer",IF(AND($L676&lt;&gt;"",OR($L676&lt;0,$L676&gt;150)),"Check PSI","OK"))))))</f>
        <v/>
      </c>
    </row>
    <row r="677">
      <c r="A677" s="23" t="n"/>
      <c r="B677" s="42" t="n"/>
      <c r="C677" s="23" t="n"/>
      <c r="D677" s="25" t="n"/>
      <c r="E677" s="23" t="n"/>
      <c r="F677" s="23" t="n"/>
      <c r="G677" s="23" t="n"/>
      <c r="H677" s="23" t="n"/>
      <c r="I677" s="43" t="n"/>
      <c r="J677" s="43" t="n"/>
      <c r="K677" s="43" t="n"/>
      <c r="L677" s="43" t="n"/>
      <c r="M677" s="23" t="n"/>
      <c r="N677" s="23" t="n"/>
      <c r="O677" s="23" t="n"/>
      <c r="P677" s="27">
        <f>IF($A677="","",IFERROR(INDEX('Settings'!$F$5:$F$21,MATCH($F677,'Settings'!$E$5:$E$21,0)),"Other"))</f>
        <v/>
      </c>
      <c r="Q677" s="44">
        <f>IF($A677="","",IF(COUNT($I677,$J677,$K677)&lt;3,"",IFERROR(AVERAGE($I677,$J677,$K677),"")))</f>
        <v/>
      </c>
      <c r="R677" s="44">
        <f>IF($A677="","",IF(COUNT($I677,$J677,$K677)&lt;3,"",IFERROR(MIN($I677,$J677,$K677),"")))</f>
        <v/>
      </c>
      <c r="S677" s="44">
        <f>IF($A677="","",IF(COUNT($I677,$J677,$K677)&lt;3,"",IFERROR(MAX($I677,$J677,$K677)-MIN($I677,$J677,$K677),"")))</f>
        <v/>
      </c>
      <c r="T677" s="44">
        <f>IF($A677="","",IFERROR(INDEX('Tire Inventory'!$I$5:$I$1004,MATCH($E677,'Tire Inventory'!$A$5:$A$1004,0)),""))</f>
        <v/>
      </c>
      <c r="U677" s="44">
        <f>IF($A677="","",IF(OR($L677="",$T677=""),"",IFERROR($L677-$T677,"")))</f>
        <v/>
      </c>
      <c r="V677" s="27">
        <f>IF($A677="","",IF($R677="","No Data",IF($R677&lt;='Settings'!$B$6,"Critical",IF($R677&lt;='Settings'!$B$5,"Low","OK"))))</f>
        <v/>
      </c>
      <c r="W677" s="27">
        <f>IF($A677="","",IF($S677="","No Data",IF($S677&gt;='Settings'!$B$7,"Uneven","OK")))</f>
        <v/>
      </c>
      <c r="X677" s="27">
        <f>IF($A677="","",IF(OR($L677="",$T677=""),"No Data",IF($L677&lt;$T677-'Settings'!$B$8,"Low",IF($L677&gt;$T677+'Settings'!$B$8,"High","OK"))))</f>
        <v/>
      </c>
      <c r="Y677" s="27">
        <f>IF(COUNTA($A677:$O677)=0,"",IF(OR($A677="",$B677="",$C677="",$D677="",$E677="",$F677="",$I677="",$J677="",$K677=""),"Missing Required Input",IF(COUNTIF($A$5:$A$1004,$A677)&gt;1,"Duplicate Inspection ID",IF(COUNTIF('Tire Inventory'!$A$5:$A$1004,$E677)=0,"Unknown Tire ID",IF(OR($I677&lt;0,$I677&gt;32,$J677&lt;0,$J677&gt;32,$K677&lt;0,$K677&gt;32),"Check Tread Reading",IF(OR($D677&lt;0,$D677&gt;2000000),"Check Odometer",IF(AND($L677&lt;&gt;"",OR($L677&lt;0,$L677&gt;150)),"Check PSI","OK"))))))</f>
        <v/>
      </c>
    </row>
    <row r="678">
      <c r="A678" s="23" t="n"/>
      <c r="B678" s="42" t="n"/>
      <c r="C678" s="23" t="n"/>
      <c r="D678" s="25" t="n"/>
      <c r="E678" s="23" t="n"/>
      <c r="F678" s="23" t="n"/>
      <c r="G678" s="23" t="n"/>
      <c r="H678" s="23" t="n"/>
      <c r="I678" s="43" t="n"/>
      <c r="J678" s="43" t="n"/>
      <c r="K678" s="43" t="n"/>
      <c r="L678" s="43" t="n"/>
      <c r="M678" s="23" t="n"/>
      <c r="N678" s="23" t="n"/>
      <c r="O678" s="23" t="n"/>
      <c r="P678" s="27">
        <f>IF($A678="","",IFERROR(INDEX('Settings'!$F$5:$F$21,MATCH($F678,'Settings'!$E$5:$E$21,0)),"Other"))</f>
        <v/>
      </c>
      <c r="Q678" s="44">
        <f>IF($A678="","",IF(COUNT($I678,$J678,$K678)&lt;3,"",IFERROR(AVERAGE($I678,$J678,$K678),"")))</f>
        <v/>
      </c>
      <c r="R678" s="44">
        <f>IF($A678="","",IF(COUNT($I678,$J678,$K678)&lt;3,"",IFERROR(MIN($I678,$J678,$K678),"")))</f>
        <v/>
      </c>
      <c r="S678" s="44">
        <f>IF($A678="","",IF(COUNT($I678,$J678,$K678)&lt;3,"",IFERROR(MAX($I678,$J678,$K678)-MIN($I678,$J678,$K678),"")))</f>
        <v/>
      </c>
      <c r="T678" s="44">
        <f>IF($A678="","",IFERROR(INDEX('Tire Inventory'!$I$5:$I$1004,MATCH($E678,'Tire Inventory'!$A$5:$A$1004,0)),""))</f>
        <v/>
      </c>
      <c r="U678" s="44">
        <f>IF($A678="","",IF(OR($L678="",$T678=""),"",IFERROR($L678-$T678,"")))</f>
        <v/>
      </c>
      <c r="V678" s="27">
        <f>IF($A678="","",IF($R678="","No Data",IF($R678&lt;='Settings'!$B$6,"Critical",IF($R678&lt;='Settings'!$B$5,"Low","OK"))))</f>
        <v/>
      </c>
      <c r="W678" s="27">
        <f>IF($A678="","",IF($S678="","No Data",IF($S678&gt;='Settings'!$B$7,"Uneven","OK")))</f>
        <v/>
      </c>
      <c r="X678" s="27">
        <f>IF($A678="","",IF(OR($L678="",$T678=""),"No Data",IF($L678&lt;$T678-'Settings'!$B$8,"Low",IF($L678&gt;$T678+'Settings'!$B$8,"High","OK"))))</f>
        <v/>
      </c>
      <c r="Y678" s="27">
        <f>IF(COUNTA($A678:$O678)=0,"",IF(OR($A678="",$B678="",$C678="",$D678="",$E678="",$F678="",$I678="",$J678="",$K678=""),"Missing Required Input",IF(COUNTIF($A$5:$A$1004,$A678)&gt;1,"Duplicate Inspection ID",IF(COUNTIF('Tire Inventory'!$A$5:$A$1004,$E678)=0,"Unknown Tire ID",IF(OR($I678&lt;0,$I678&gt;32,$J678&lt;0,$J678&gt;32,$K678&lt;0,$K678&gt;32),"Check Tread Reading",IF(OR($D678&lt;0,$D678&gt;2000000),"Check Odometer",IF(AND($L678&lt;&gt;"",OR($L678&lt;0,$L678&gt;150)),"Check PSI","OK"))))))</f>
        <v/>
      </c>
    </row>
    <row r="679">
      <c r="A679" s="23" t="n"/>
      <c r="B679" s="42" t="n"/>
      <c r="C679" s="23" t="n"/>
      <c r="D679" s="25" t="n"/>
      <c r="E679" s="23" t="n"/>
      <c r="F679" s="23" t="n"/>
      <c r="G679" s="23" t="n"/>
      <c r="H679" s="23" t="n"/>
      <c r="I679" s="43" t="n"/>
      <c r="J679" s="43" t="n"/>
      <c r="K679" s="43" t="n"/>
      <c r="L679" s="43" t="n"/>
      <c r="M679" s="23" t="n"/>
      <c r="N679" s="23" t="n"/>
      <c r="O679" s="23" t="n"/>
      <c r="P679" s="27">
        <f>IF($A679="","",IFERROR(INDEX('Settings'!$F$5:$F$21,MATCH($F679,'Settings'!$E$5:$E$21,0)),"Other"))</f>
        <v/>
      </c>
      <c r="Q679" s="44">
        <f>IF($A679="","",IF(COUNT($I679,$J679,$K679)&lt;3,"",IFERROR(AVERAGE($I679,$J679,$K679),"")))</f>
        <v/>
      </c>
      <c r="R679" s="44">
        <f>IF($A679="","",IF(COUNT($I679,$J679,$K679)&lt;3,"",IFERROR(MIN($I679,$J679,$K679),"")))</f>
        <v/>
      </c>
      <c r="S679" s="44">
        <f>IF($A679="","",IF(COUNT($I679,$J679,$K679)&lt;3,"",IFERROR(MAX($I679,$J679,$K679)-MIN($I679,$J679,$K679),"")))</f>
        <v/>
      </c>
      <c r="T679" s="44">
        <f>IF($A679="","",IFERROR(INDEX('Tire Inventory'!$I$5:$I$1004,MATCH($E679,'Tire Inventory'!$A$5:$A$1004,0)),""))</f>
        <v/>
      </c>
      <c r="U679" s="44">
        <f>IF($A679="","",IF(OR($L679="",$T679=""),"",IFERROR($L679-$T679,"")))</f>
        <v/>
      </c>
      <c r="V679" s="27">
        <f>IF($A679="","",IF($R679="","No Data",IF($R679&lt;='Settings'!$B$6,"Critical",IF($R679&lt;='Settings'!$B$5,"Low","OK"))))</f>
        <v/>
      </c>
      <c r="W679" s="27">
        <f>IF($A679="","",IF($S679="","No Data",IF($S679&gt;='Settings'!$B$7,"Uneven","OK")))</f>
        <v/>
      </c>
      <c r="X679" s="27">
        <f>IF($A679="","",IF(OR($L679="",$T679=""),"No Data",IF($L679&lt;$T679-'Settings'!$B$8,"Low",IF($L679&gt;$T679+'Settings'!$B$8,"High","OK"))))</f>
        <v/>
      </c>
      <c r="Y679" s="27">
        <f>IF(COUNTA($A679:$O679)=0,"",IF(OR($A679="",$B679="",$C679="",$D679="",$E679="",$F679="",$I679="",$J679="",$K679=""),"Missing Required Input",IF(COUNTIF($A$5:$A$1004,$A679)&gt;1,"Duplicate Inspection ID",IF(COUNTIF('Tire Inventory'!$A$5:$A$1004,$E679)=0,"Unknown Tire ID",IF(OR($I679&lt;0,$I679&gt;32,$J679&lt;0,$J679&gt;32,$K679&lt;0,$K679&gt;32),"Check Tread Reading",IF(OR($D679&lt;0,$D679&gt;2000000),"Check Odometer",IF(AND($L679&lt;&gt;"",OR($L679&lt;0,$L679&gt;150)),"Check PSI","OK"))))))</f>
        <v/>
      </c>
    </row>
    <row r="680">
      <c r="A680" s="23" t="n"/>
      <c r="B680" s="42" t="n"/>
      <c r="C680" s="23" t="n"/>
      <c r="D680" s="25" t="n"/>
      <c r="E680" s="23" t="n"/>
      <c r="F680" s="23" t="n"/>
      <c r="G680" s="23" t="n"/>
      <c r="H680" s="23" t="n"/>
      <c r="I680" s="43" t="n"/>
      <c r="J680" s="43" t="n"/>
      <c r="K680" s="43" t="n"/>
      <c r="L680" s="43" t="n"/>
      <c r="M680" s="23" t="n"/>
      <c r="N680" s="23" t="n"/>
      <c r="O680" s="23" t="n"/>
      <c r="P680" s="27">
        <f>IF($A680="","",IFERROR(INDEX('Settings'!$F$5:$F$21,MATCH($F680,'Settings'!$E$5:$E$21,0)),"Other"))</f>
        <v/>
      </c>
      <c r="Q680" s="44">
        <f>IF($A680="","",IF(COUNT($I680,$J680,$K680)&lt;3,"",IFERROR(AVERAGE($I680,$J680,$K680),"")))</f>
        <v/>
      </c>
      <c r="R680" s="44">
        <f>IF($A680="","",IF(COUNT($I680,$J680,$K680)&lt;3,"",IFERROR(MIN($I680,$J680,$K680),"")))</f>
        <v/>
      </c>
      <c r="S680" s="44">
        <f>IF($A680="","",IF(COUNT($I680,$J680,$K680)&lt;3,"",IFERROR(MAX($I680,$J680,$K680)-MIN($I680,$J680,$K680),"")))</f>
        <v/>
      </c>
      <c r="T680" s="44">
        <f>IF($A680="","",IFERROR(INDEX('Tire Inventory'!$I$5:$I$1004,MATCH($E680,'Tire Inventory'!$A$5:$A$1004,0)),""))</f>
        <v/>
      </c>
      <c r="U680" s="44">
        <f>IF($A680="","",IF(OR($L680="",$T680=""),"",IFERROR($L680-$T680,"")))</f>
        <v/>
      </c>
      <c r="V680" s="27">
        <f>IF($A680="","",IF($R680="","No Data",IF($R680&lt;='Settings'!$B$6,"Critical",IF($R680&lt;='Settings'!$B$5,"Low","OK"))))</f>
        <v/>
      </c>
      <c r="W680" s="27">
        <f>IF($A680="","",IF($S680="","No Data",IF($S680&gt;='Settings'!$B$7,"Uneven","OK")))</f>
        <v/>
      </c>
      <c r="X680" s="27">
        <f>IF($A680="","",IF(OR($L680="",$T680=""),"No Data",IF($L680&lt;$T680-'Settings'!$B$8,"Low",IF($L680&gt;$T680+'Settings'!$B$8,"High","OK"))))</f>
        <v/>
      </c>
      <c r="Y680" s="27">
        <f>IF(COUNTA($A680:$O680)=0,"",IF(OR($A680="",$B680="",$C680="",$D680="",$E680="",$F680="",$I680="",$J680="",$K680=""),"Missing Required Input",IF(COUNTIF($A$5:$A$1004,$A680)&gt;1,"Duplicate Inspection ID",IF(COUNTIF('Tire Inventory'!$A$5:$A$1004,$E680)=0,"Unknown Tire ID",IF(OR($I680&lt;0,$I680&gt;32,$J680&lt;0,$J680&gt;32,$K680&lt;0,$K680&gt;32),"Check Tread Reading",IF(OR($D680&lt;0,$D680&gt;2000000),"Check Odometer",IF(AND($L680&lt;&gt;"",OR($L680&lt;0,$L680&gt;150)),"Check PSI","OK"))))))</f>
        <v/>
      </c>
    </row>
    <row r="681">
      <c r="A681" s="23" t="n"/>
      <c r="B681" s="42" t="n"/>
      <c r="C681" s="23" t="n"/>
      <c r="D681" s="25" t="n"/>
      <c r="E681" s="23" t="n"/>
      <c r="F681" s="23" t="n"/>
      <c r="G681" s="23" t="n"/>
      <c r="H681" s="23" t="n"/>
      <c r="I681" s="43" t="n"/>
      <c r="J681" s="43" t="n"/>
      <c r="K681" s="43" t="n"/>
      <c r="L681" s="43" t="n"/>
      <c r="M681" s="23" t="n"/>
      <c r="N681" s="23" t="n"/>
      <c r="O681" s="23" t="n"/>
      <c r="P681" s="27">
        <f>IF($A681="","",IFERROR(INDEX('Settings'!$F$5:$F$21,MATCH($F681,'Settings'!$E$5:$E$21,0)),"Other"))</f>
        <v/>
      </c>
      <c r="Q681" s="44">
        <f>IF($A681="","",IF(COUNT($I681,$J681,$K681)&lt;3,"",IFERROR(AVERAGE($I681,$J681,$K681),"")))</f>
        <v/>
      </c>
      <c r="R681" s="44">
        <f>IF($A681="","",IF(COUNT($I681,$J681,$K681)&lt;3,"",IFERROR(MIN($I681,$J681,$K681),"")))</f>
        <v/>
      </c>
      <c r="S681" s="44">
        <f>IF($A681="","",IF(COUNT($I681,$J681,$K681)&lt;3,"",IFERROR(MAX($I681,$J681,$K681)-MIN($I681,$J681,$K681),"")))</f>
        <v/>
      </c>
      <c r="T681" s="44">
        <f>IF($A681="","",IFERROR(INDEX('Tire Inventory'!$I$5:$I$1004,MATCH($E681,'Tire Inventory'!$A$5:$A$1004,0)),""))</f>
        <v/>
      </c>
      <c r="U681" s="44">
        <f>IF($A681="","",IF(OR($L681="",$T681=""),"",IFERROR($L681-$T681,"")))</f>
        <v/>
      </c>
      <c r="V681" s="27">
        <f>IF($A681="","",IF($R681="","No Data",IF($R681&lt;='Settings'!$B$6,"Critical",IF($R681&lt;='Settings'!$B$5,"Low","OK"))))</f>
        <v/>
      </c>
      <c r="W681" s="27">
        <f>IF($A681="","",IF($S681="","No Data",IF($S681&gt;='Settings'!$B$7,"Uneven","OK")))</f>
        <v/>
      </c>
      <c r="X681" s="27">
        <f>IF($A681="","",IF(OR($L681="",$T681=""),"No Data",IF($L681&lt;$T681-'Settings'!$B$8,"Low",IF($L681&gt;$T681+'Settings'!$B$8,"High","OK"))))</f>
        <v/>
      </c>
      <c r="Y681" s="27">
        <f>IF(COUNTA($A681:$O681)=0,"",IF(OR($A681="",$B681="",$C681="",$D681="",$E681="",$F681="",$I681="",$J681="",$K681=""),"Missing Required Input",IF(COUNTIF($A$5:$A$1004,$A681)&gt;1,"Duplicate Inspection ID",IF(COUNTIF('Tire Inventory'!$A$5:$A$1004,$E681)=0,"Unknown Tire ID",IF(OR($I681&lt;0,$I681&gt;32,$J681&lt;0,$J681&gt;32,$K681&lt;0,$K681&gt;32),"Check Tread Reading",IF(OR($D681&lt;0,$D681&gt;2000000),"Check Odometer",IF(AND($L681&lt;&gt;"",OR($L681&lt;0,$L681&gt;150)),"Check PSI","OK"))))))</f>
        <v/>
      </c>
    </row>
    <row r="682">
      <c r="A682" s="23" t="n"/>
      <c r="B682" s="42" t="n"/>
      <c r="C682" s="23" t="n"/>
      <c r="D682" s="25" t="n"/>
      <c r="E682" s="23" t="n"/>
      <c r="F682" s="23" t="n"/>
      <c r="G682" s="23" t="n"/>
      <c r="H682" s="23" t="n"/>
      <c r="I682" s="43" t="n"/>
      <c r="J682" s="43" t="n"/>
      <c r="K682" s="43" t="n"/>
      <c r="L682" s="43" t="n"/>
      <c r="M682" s="23" t="n"/>
      <c r="N682" s="23" t="n"/>
      <c r="O682" s="23" t="n"/>
      <c r="P682" s="27">
        <f>IF($A682="","",IFERROR(INDEX('Settings'!$F$5:$F$21,MATCH($F682,'Settings'!$E$5:$E$21,0)),"Other"))</f>
        <v/>
      </c>
      <c r="Q682" s="44">
        <f>IF($A682="","",IF(COUNT($I682,$J682,$K682)&lt;3,"",IFERROR(AVERAGE($I682,$J682,$K682),"")))</f>
        <v/>
      </c>
      <c r="R682" s="44">
        <f>IF($A682="","",IF(COUNT($I682,$J682,$K682)&lt;3,"",IFERROR(MIN($I682,$J682,$K682),"")))</f>
        <v/>
      </c>
      <c r="S682" s="44">
        <f>IF($A682="","",IF(COUNT($I682,$J682,$K682)&lt;3,"",IFERROR(MAX($I682,$J682,$K682)-MIN($I682,$J682,$K682),"")))</f>
        <v/>
      </c>
      <c r="T682" s="44">
        <f>IF($A682="","",IFERROR(INDEX('Tire Inventory'!$I$5:$I$1004,MATCH($E682,'Tire Inventory'!$A$5:$A$1004,0)),""))</f>
        <v/>
      </c>
      <c r="U682" s="44">
        <f>IF($A682="","",IF(OR($L682="",$T682=""),"",IFERROR($L682-$T682,"")))</f>
        <v/>
      </c>
      <c r="V682" s="27">
        <f>IF($A682="","",IF($R682="","No Data",IF($R682&lt;='Settings'!$B$6,"Critical",IF($R682&lt;='Settings'!$B$5,"Low","OK"))))</f>
        <v/>
      </c>
      <c r="W682" s="27">
        <f>IF($A682="","",IF($S682="","No Data",IF($S682&gt;='Settings'!$B$7,"Uneven","OK")))</f>
        <v/>
      </c>
      <c r="X682" s="27">
        <f>IF($A682="","",IF(OR($L682="",$T682=""),"No Data",IF($L682&lt;$T682-'Settings'!$B$8,"Low",IF($L682&gt;$T682+'Settings'!$B$8,"High","OK"))))</f>
        <v/>
      </c>
      <c r="Y682" s="27">
        <f>IF(COUNTA($A682:$O682)=0,"",IF(OR($A682="",$B682="",$C682="",$D682="",$E682="",$F682="",$I682="",$J682="",$K682=""),"Missing Required Input",IF(COUNTIF($A$5:$A$1004,$A682)&gt;1,"Duplicate Inspection ID",IF(COUNTIF('Tire Inventory'!$A$5:$A$1004,$E682)=0,"Unknown Tire ID",IF(OR($I682&lt;0,$I682&gt;32,$J682&lt;0,$J682&gt;32,$K682&lt;0,$K682&gt;32),"Check Tread Reading",IF(OR($D682&lt;0,$D682&gt;2000000),"Check Odometer",IF(AND($L682&lt;&gt;"",OR($L682&lt;0,$L682&gt;150)),"Check PSI","OK"))))))</f>
        <v/>
      </c>
    </row>
    <row r="683">
      <c r="A683" s="23" t="n"/>
      <c r="B683" s="42" t="n"/>
      <c r="C683" s="23" t="n"/>
      <c r="D683" s="25" t="n"/>
      <c r="E683" s="23" t="n"/>
      <c r="F683" s="23" t="n"/>
      <c r="G683" s="23" t="n"/>
      <c r="H683" s="23" t="n"/>
      <c r="I683" s="43" t="n"/>
      <c r="J683" s="43" t="n"/>
      <c r="K683" s="43" t="n"/>
      <c r="L683" s="43" t="n"/>
      <c r="M683" s="23" t="n"/>
      <c r="N683" s="23" t="n"/>
      <c r="O683" s="23" t="n"/>
      <c r="P683" s="27">
        <f>IF($A683="","",IFERROR(INDEX('Settings'!$F$5:$F$21,MATCH($F683,'Settings'!$E$5:$E$21,0)),"Other"))</f>
        <v/>
      </c>
      <c r="Q683" s="44">
        <f>IF($A683="","",IF(COUNT($I683,$J683,$K683)&lt;3,"",IFERROR(AVERAGE($I683,$J683,$K683),"")))</f>
        <v/>
      </c>
      <c r="R683" s="44">
        <f>IF($A683="","",IF(COUNT($I683,$J683,$K683)&lt;3,"",IFERROR(MIN($I683,$J683,$K683),"")))</f>
        <v/>
      </c>
      <c r="S683" s="44">
        <f>IF($A683="","",IF(COUNT($I683,$J683,$K683)&lt;3,"",IFERROR(MAX($I683,$J683,$K683)-MIN($I683,$J683,$K683),"")))</f>
        <v/>
      </c>
      <c r="T683" s="44">
        <f>IF($A683="","",IFERROR(INDEX('Tire Inventory'!$I$5:$I$1004,MATCH($E683,'Tire Inventory'!$A$5:$A$1004,0)),""))</f>
        <v/>
      </c>
      <c r="U683" s="44">
        <f>IF($A683="","",IF(OR($L683="",$T683=""),"",IFERROR($L683-$T683,"")))</f>
        <v/>
      </c>
      <c r="V683" s="27">
        <f>IF($A683="","",IF($R683="","No Data",IF($R683&lt;='Settings'!$B$6,"Critical",IF($R683&lt;='Settings'!$B$5,"Low","OK"))))</f>
        <v/>
      </c>
      <c r="W683" s="27">
        <f>IF($A683="","",IF($S683="","No Data",IF($S683&gt;='Settings'!$B$7,"Uneven","OK")))</f>
        <v/>
      </c>
      <c r="X683" s="27">
        <f>IF($A683="","",IF(OR($L683="",$T683=""),"No Data",IF($L683&lt;$T683-'Settings'!$B$8,"Low",IF($L683&gt;$T683+'Settings'!$B$8,"High","OK"))))</f>
        <v/>
      </c>
      <c r="Y683" s="27">
        <f>IF(COUNTA($A683:$O683)=0,"",IF(OR($A683="",$B683="",$C683="",$D683="",$E683="",$F683="",$I683="",$J683="",$K683=""),"Missing Required Input",IF(COUNTIF($A$5:$A$1004,$A683)&gt;1,"Duplicate Inspection ID",IF(COUNTIF('Tire Inventory'!$A$5:$A$1004,$E683)=0,"Unknown Tire ID",IF(OR($I683&lt;0,$I683&gt;32,$J683&lt;0,$J683&gt;32,$K683&lt;0,$K683&gt;32),"Check Tread Reading",IF(OR($D683&lt;0,$D683&gt;2000000),"Check Odometer",IF(AND($L683&lt;&gt;"",OR($L683&lt;0,$L683&gt;150)),"Check PSI","OK"))))))</f>
        <v/>
      </c>
    </row>
    <row r="684">
      <c r="A684" s="23" t="n"/>
      <c r="B684" s="42" t="n"/>
      <c r="C684" s="23" t="n"/>
      <c r="D684" s="25" t="n"/>
      <c r="E684" s="23" t="n"/>
      <c r="F684" s="23" t="n"/>
      <c r="G684" s="23" t="n"/>
      <c r="H684" s="23" t="n"/>
      <c r="I684" s="43" t="n"/>
      <c r="J684" s="43" t="n"/>
      <c r="K684" s="43" t="n"/>
      <c r="L684" s="43" t="n"/>
      <c r="M684" s="23" t="n"/>
      <c r="N684" s="23" t="n"/>
      <c r="O684" s="23" t="n"/>
      <c r="P684" s="27">
        <f>IF($A684="","",IFERROR(INDEX('Settings'!$F$5:$F$21,MATCH($F684,'Settings'!$E$5:$E$21,0)),"Other"))</f>
        <v/>
      </c>
      <c r="Q684" s="44">
        <f>IF($A684="","",IF(COUNT($I684,$J684,$K684)&lt;3,"",IFERROR(AVERAGE($I684,$J684,$K684),"")))</f>
        <v/>
      </c>
      <c r="R684" s="44">
        <f>IF($A684="","",IF(COUNT($I684,$J684,$K684)&lt;3,"",IFERROR(MIN($I684,$J684,$K684),"")))</f>
        <v/>
      </c>
      <c r="S684" s="44">
        <f>IF($A684="","",IF(COUNT($I684,$J684,$K684)&lt;3,"",IFERROR(MAX($I684,$J684,$K684)-MIN($I684,$J684,$K684),"")))</f>
        <v/>
      </c>
      <c r="T684" s="44">
        <f>IF($A684="","",IFERROR(INDEX('Tire Inventory'!$I$5:$I$1004,MATCH($E684,'Tire Inventory'!$A$5:$A$1004,0)),""))</f>
        <v/>
      </c>
      <c r="U684" s="44">
        <f>IF($A684="","",IF(OR($L684="",$T684=""),"",IFERROR($L684-$T684,"")))</f>
        <v/>
      </c>
      <c r="V684" s="27">
        <f>IF($A684="","",IF($R684="","No Data",IF($R684&lt;='Settings'!$B$6,"Critical",IF($R684&lt;='Settings'!$B$5,"Low","OK"))))</f>
        <v/>
      </c>
      <c r="W684" s="27">
        <f>IF($A684="","",IF($S684="","No Data",IF($S684&gt;='Settings'!$B$7,"Uneven","OK")))</f>
        <v/>
      </c>
      <c r="X684" s="27">
        <f>IF($A684="","",IF(OR($L684="",$T684=""),"No Data",IF($L684&lt;$T684-'Settings'!$B$8,"Low",IF($L684&gt;$T684+'Settings'!$B$8,"High","OK"))))</f>
        <v/>
      </c>
      <c r="Y684" s="27">
        <f>IF(COUNTA($A684:$O684)=0,"",IF(OR($A684="",$B684="",$C684="",$D684="",$E684="",$F684="",$I684="",$J684="",$K684=""),"Missing Required Input",IF(COUNTIF($A$5:$A$1004,$A684)&gt;1,"Duplicate Inspection ID",IF(COUNTIF('Tire Inventory'!$A$5:$A$1004,$E684)=0,"Unknown Tire ID",IF(OR($I684&lt;0,$I684&gt;32,$J684&lt;0,$J684&gt;32,$K684&lt;0,$K684&gt;32),"Check Tread Reading",IF(OR($D684&lt;0,$D684&gt;2000000),"Check Odometer",IF(AND($L684&lt;&gt;"",OR($L684&lt;0,$L684&gt;150)),"Check PSI","OK"))))))</f>
        <v/>
      </c>
    </row>
    <row r="685">
      <c r="A685" s="23" t="n"/>
      <c r="B685" s="42" t="n"/>
      <c r="C685" s="23" t="n"/>
      <c r="D685" s="25" t="n"/>
      <c r="E685" s="23" t="n"/>
      <c r="F685" s="23" t="n"/>
      <c r="G685" s="23" t="n"/>
      <c r="H685" s="23" t="n"/>
      <c r="I685" s="43" t="n"/>
      <c r="J685" s="43" t="n"/>
      <c r="K685" s="43" t="n"/>
      <c r="L685" s="43" t="n"/>
      <c r="M685" s="23" t="n"/>
      <c r="N685" s="23" t="n"/>
      <c r="O685" s="23" t="n"/>
      <c r="P685" s="27">
        <f>IF($A685="","",IFERROR(INDEX('Settings'!$F$5:$F$21,MATCH($F685,'Settings'!$E$5:$E$21,0)),"Other"))</f>
        <v/>
      </c>
      <c r="Q685" s="44">
        <f>IF($A685="","",IF(COUNT($I685,$J685,$K685)&lt;3,"",IFERROR(AVERAGE($I685,$J685,$K685),"")))</f>
        <v/>
      </c>
      <c r="R685" s="44">
        <f>IF($A685="","",IF(COUNT($I685,$J685,$K685)&lt;3,"",IFERROR(MIN($I685,$J685,$K685),"")))</f>
        <v/>
      </c>
      <c r="S685" s="44">
        <f>IF($A685="","",IF(COUNT($I685,$J685,$K685)&lt;3,"",IFERROR(MAX($I685,$J685,$K685)-MIN($I685,$J685,$K685),"")))</f>
        <v/>
      </c>
      <c r="T685" s="44">
        <f>IF($A685="","",IFERROR(INDEX('Tire Inventory'!$I$5:$I$1004,MATCH($E685,'Tire Inventory'!$A$5:$A$1004,0)),""))</f>
        <v/>
      </c>
      <c r="U685" s="44">
        <f>IF($A685="","",IF(OR($L685="",$T685=""),"",IFERROR($L685-$T685,"")))</f>
        <v/>
      </c>
      <c r="V685" s="27">
        <f>IF($A685="","",IF($R685="","No Data",IF($R685&lt;='Settings'!$B$6,"Critical",IF($R685&lt;='Settings'!$B$5,"Low","OK"))))</f>
        <v/>
      </c>
      <c r="W685" s="27">
        <f>IF($A685="","",IF($S685="","No Data",IF($S685&gt;='Settings'!$B$7,"Uneven","OK")))</f>
        <v/>
      </c>
      <c r="X685" s="27">
        <f>IF($A685="","",IF(OR($L685="",$T685=""),"No Data",IF($L685&lt;$T685-'Settings'!$B$8,"Low",IF($L685&gt;$T685+'Settings'!$B$8,"High","OK"))))</f>
        <v/>
      </c>
      <c r="Y685" s="27">
        <f>IF(COUNTA($A685:$O685)=0,"",IF(OR($A685="",$B685="",$C685="",$D685="",$E685="",$F685="",$I685="",$J685="",$K685=""),"Missing Required Input",IF(COUNTIF($A$5:$A$1004,$A685)&gt;1,"Duplicate Inspection ID",IF(COUNTIF('Tire Inventory'!$A$5:$A$1004,$E685)=0,"Unknown Tire ID",IF(OR($I685&lt;0,$I685&gt;32,$J685&lt;0,$J685&gt;32,$K685&lt;0,$K685&gt;32),"Check Tread Reading",IF(OR($D685&lt;0,$D685&gt;2000000),"Check Odometer",IF(AND($L685&lt;&gt;"",OR($L685&lt;0,$L685&gt;150)),"Check PSI","OK"))))))</f>
        <v/>
      </c>
    </row>
    <row r="686">
      <c r="A686" s="23" t="n"/>
      <c r="B686" s="42" t="n"/>
      <c r="C686" s="23" t="n"/>
      <c r="D686" s="25" t="n"/>
      <c r="E686" s="23" t="n"/>
      <c r="F686" s="23" t="n"/>
      <c r="G686" s="23" t="n"/>
      <c r="H686" s="23" t="n"/>
      <c r="I686" s="43" t="n"/>
      <c r="J686" s="43" t="n"/>
      <c r="K686" s="43" t="n"/>
      <c r="L686" s="43" t="n"/>
      <c r="M686" s="23" t="n"/>
      <c r="N686" s="23" t="n"/>
      <c r="O686" s="23" t="n"/>
      <c r="P686" s="27">
        <f>IF($A686="","",IFERROR(INDEX('Settings'!$F$5:$F$21,MATCH($F686,'Settings'!$E$5:$E$21,0)),"Other"))</f>
        <v/>
      </c>
      <c r="Q686" s="44">
        <f>IF($A686="","",IF(COUNT($I686,$J686,$K686)&lt;3,"",IFERROR(AVERAGE($I686,$J686,$K686),"")))</f>
        <v/>
      </c>
      <c r="R686" s="44">
        <f>IF($A686="","",IF(COUNT($I686,$J686,$K686)&lt;3,"",IFERROR(MIN($I686,$J686,$K686),"")))</f>
        <v/>
      </c>
      <c r="S686" s="44">
        <f>IF($A686="","",IF(COUNT($I686,$J686,$K686)&lt;3,"",IFERROR(MAX($I686,$J686,$K686)-MIN($I686,$J686,$K686),"")))</f>
        <v/>
      </c>
      <c r="T686" s="44">
        <f>IF($A686="","",IFERROR(INDEX('Tire Inventory'!$I$5:$I$1004,MATCH($E686,'Tire Inventory'!$A$5:$A$1004,0)),""))</f>
        <v/>
      </c>
      <c r="U686" s="44">
        <f>IF($A686="","",IF(OR($L686="",$T686=""),"",IFERROR($L686-$T686,"")))</f>
        <v/>
      </c>
      <c r="V686" s="27">
        <f>IF($A686="","",IF($R686="","No Data",IF($R686&lt;='Settings'!$B$6,"Critical",IF($R686&lt;='Settings'!$B$5,"Low","OK"))))</f>
        <v/>
      </c>
      <c r="W686" s="27">
        <f>IF($A686="","",IF($S686="","No Data",IF($S686&gt;='Settings'!$B$7,"Uneven","OK")))</f>
        <v/>
      </c>
      <c r="X686" s="27">
        <f>IF($A686="","",IF(OR($L686="",$T686=""),"No Data",IF($L686&lt;$T686-'Settings'!$B$8,"Low",IF($L686&gt;$T686+'Settings'!$B$8,"High","OK"))))</f>
        <v/>
      </c>
      <c r="Y686" s="27">
        <f>IF(COUNTA($A686:$O686)=0,"",IF(OR($A686="",$B686="",$C686="",$D686="",$E686="",$F686="",$I686="",$J686="",$K686=""),"Missing Required Input",IF(COUNTIF($A$5:$A$1004,$A686)&gt;1,"Duplicate Inspection ID",IF(COUNTIF('Tire Inventory'!$A$5:$A$1004,$E686)=0,"Unknown Tire ID",IF(OR($I686&lt;0,$I686&gt;32,$J686&lt;0,$J686&gt;32,$K686&lt;0,$K686&gt;32),"Check Tread Reading",IF(OR($D686&lt;0,$D686&gt;2000000),"Check Odometer",IF(AND($L686&lt;&gt;"",OR($L686&lt;0,$L686&gt;150)),"Check PSI","OK"))))))</f>
        <v/>
      </c>
    </row>
    <row r="687">
      <c r="A687" s="23" t="n"/>
      <c r="B687" s="42" t="n"/>
      <c r="C687" s="23" t="n"/>
      <c r="D687" s="25" t="n"/>
      <c r="E687" s="23" t="n"/>
      <c r="F687" s="23" t="n"/>
      <c r="G687" s="23" t="n"/>
      <c r="H687" s="23" t="n"/>
      <c r="I687" s="43" t="n"/>
      <c r="J687" s="43" t="n"/>
      <c r="K687" s="43" t="n"/>
      <c r="L687" s="43" t="n"/>
      <c r="M687" s="23" t="n"/>
      <c r="N687" s="23" t="n"/>
      <c r="O687" s="23" t="n"/>
      <c r="P687" s="27">
        <f>IF($A687="","",IFERROR(INDEX('Settings'!$F$5:$F$21,MATCH($F687,'Settings'!$E$5:$E$21,0)),"Other"))</f>
        <v/>
      </c>
      <c r="Q687" s="44">
        <f>IF($A687="","",IF(COUNT($I687,$J687,$K687)&lt;3,"",IFERROR(AVERAGE($I687,$J687,$K687),"")))</f>
        <v/>
      </c>
      <c r="R687" s="44">
        <f>IF($A687="","",IF(COUNT($I687,$J687,$K687)&lt;3,"",IFERROR(MIN($I687,$J687,$K687),"")))</f>
        <v/>
      </c>
      <c r="S687" s="44">
        <f>IF($A687="","",IF(COUNT($I687,$J687,$K687)&lt;3,"",IFERROR(MAX($I687,$J687,$K687)-MIN($I687,$J687,$K687),"")))</f>
        <v/>
      </c>
      <c r="T687" s="44">
        <f>IF($A687="","",IFERROR(INDEX('Tire Inventory'!$I$5:$I$1004,MATCH($E687,'Tire Inventory'!$A$5:$A$1004,0)),""))</f>
        <v/>
      </c>
      <c r="U687" s="44">
        <f>IF($A687="","",IF(OR($L687="",$T687=""),"",IFERROR($L687-$T687,"")))</f>
        <v/>
      </c>
      <c r="V687" s="27">
        <f>IF($A687="","",IF($R687="","No Data",IF($R687&lt;='Settings'!$B$6,"Critical",IF($R687&lt;='Settings'!$B$5,"Low","OK"))))</f>
        <v/>
      </c>
      <c r="W687" s="27">
        <f>IF($A687="","",IF($S687="","No Data",IF($S687&gt;='Settings'!$B$7,"Uneven","OK")))</f>
        <v/>
      </c>
      <c r="X687" s="27">
        <f>IF($A687="","",IF(OR($L687="",$T687=""),"No Data",IF($L687&lt;$T687-'Settings'!$B$8,"Low",IF($L687&gt;$T687+'Settings'!$B$8,"High","OK"))))</f>
        <v/>
      </c>
      <c r="Y687" s="27">
        <f>IF(COUNTA($A687:$O687)=0,"",IF(OR($A687="",$B687="",$C687="",$D687="",$E687="",$F687="",$I687="",$J687="",$K687=""),"Missing Required Input",IF(COUNTIF($A$5:$A$1004,$A687)&gt;1,"Duplicate Inspection ID",IF(COUNTIF('Tire Inventory'!$A$5:$A$1004,$E687)=0,"Unknown Tire ID",IF(OR($I687&lt;0,$I687&gt;32,$J687&lt;0,$J687&gt;32,$K687&lt;0,$K687&gt;32),"Check Tread Reading",IF(OR($D687&lt;0,$D687&gt;2000000),"Check Odometer",IF(AND($L687&lt;&gt;"",OR($L687&lt;0,$L687&gt;150)),"Check PSI","OK"))))))</f>
        <v/>
      </c>
    </row>
    <row r="688">
      <c r="A688" s="23" t="n"/>
      <c r="B688" s="42" t="n"/>
      <c r="C688" s="23" t="n"/>
      <c r="D688" s="25" t="n"/>
      <c r="E688" s="23" t="n"/>
      <c r="F688" s="23" t="n"/>
      <c r="G688" s="23" t="n"/>
      <c r="H688" s="23" t="n"/>
      <c r="I688" s="43" t="n"/>
      <c r="J688" s="43" t="n"/>
      <c r="K688" s="43" t="n"/>
      <c r="L688" s="43" t="n"/>
      <c r="M688" s="23" t="n"/>
      <c r="N688" s="23" t="n"/>
      <c r="O688" s="23" t="n"/>
      <c r="P688" s="27">
        <f>IF($A688="","",IFERROR(INDEX('Settings'!$F$5:$F$21,MATCH($F688,'Settings'!$E$5:$E$21,0)),"Other"))</f>
        <v/>
      </c>
      <c r="Q688" s="44">
        <f>IF($A688="","",IF(COUNT($I688,$J688,$K688)&lt;3,"",IFERROR(AVERAGE($I688,$J688,$K688),"")))</f>
        <v/>
      </c>
      <c r="R688" s="44">
        <f>IF($A688="","",IF(COUNT($I688,$J688,$K688)&lt;3,"",IFERROR(MIN($I688,$J688,$K688),"")))</f>
        <v/>
      </c>
      <c r="S688" s="44">
        <f>IF($A688="","",IF(COUNT($I688,$J688,$K688)&lt;3,"",IFERROR(MAX($I688,$J688,$K688)-MIN($I688,$J688,$K688),"")))</f>
        <v/>
      </c>
      <c r="T688" s="44">
        <f>IF($A688="","",IFERROR(INDEX('Tire Inventory'!$I$5:$I$1004,MATCH($E688,'Tire Inventory'!$A$5:$A$1004,0)),""))</f>
        <v/>
      </c>
      <c r="U688" s="44">
        <f>IF($A688="","",IF(OR($L688="",$T688=""),"",IFERROR($L688-$T688,"")))</f>
        <v/>
      </c>
      <c r="V688" s="27">
        <f>IF($A688="","",IF($R688="","No Data",IF($R688&lt;='Settings'!$B$6,"Critical",IF($R688&lt;='Settings'!$B$5,"Low","OK"))))</f>
        <v/>
      </c>
      <c r="W688" s="27">
        <f>IF($A688="","",IF($S688="","No Data",IF($S688&gt;='Settings'!$B$7,"Uneven","OK")))</f>
        <v/>
      </c>
      <c r="X688" s="27">
        <f>IF($A688="","",IF(OR($L688="",$T688=""),"No Data",IF($L688&lt;$T688-'Settings'!$B$8,"Low",IF($L688&gt;$T688+'Settings'!$B$8,"High","OK"))))</f>
        <v/>
      </c>
      <c r="Y688" s="27">
        <f>IF(COUNTA($A688:$O688)=0,"",IF(OR($A688="",$B688="",$C688="",$D688="",$E688="",$F688="",$I688="",$J688="",$K688=""),"Missing Required Input",IF(COUNTIF($A$5:$A$1004,$A688)&gt;1,"Duplicate Inspection ID",IF(COUNTIF('Tire Inventory'!$A$5:$A$1004,$E688)=0,"Unknown Tire ID",IF(OR($I688&lt;0,$I688&gt;32,$J688&lt;0,$J688&gt;32,$K688&lt;0,$K688&gt;32),"Check Tread Reading",IF(OR($D688&lt;0,$D688&gt;2000000),"Check Odometer",IF(AND($L688&lt;&gt;"",OR($L688&lt;0,$L688&gt;150)),"Check PSI","OK"))))))</f>
        <v/>
      </c>
    </row>
    <row r="689">
      <c r="A689" s="23" t="n"/>
      <c r="B689" s="42" t="n"/>
      <c r="C689" s="23" t="n"/>
      <c r="D689" s="25" t="n"/>
      <c r="E689" s="23" t="n"/>
      <c r="F689" s="23" t="n"/>
      <c r="G689" s="23" t="n"/>
      <c r="H689" s="23" t="n"/>
      <c r="I689" s="43" t="n"/>
      <c r="J689" s="43" t="n"/>
      <c r="K689" s="43" t="n"/>
      <c r="L689" s="43" t="n"/>
      <c r="M689" s="23" t="n"/>
      <c r="N689" s="23" t="n"/>
      <c r="O689" s="23" t="n"/>
      <c r="P689" s="27">
        <f>IF($A689="","",IFERROR(INDEX('Settings'!$F$5:$F$21,MATCH($F689,'Settings'!$E$5:$E$21,0)),"Other"))</f>
        <v/>
      </c>
      <c r="Q689" s="44">
        <f>IF($A689="","",IF(COUNT($I689,$J689,$K689)&lt;3,"",IFERROR(AVERAGE($I689,$J689,$K689),"")))</f>
        <v/>
      </c>
      <c r="R689" s="44">
        <f>IF($A689="","",IF(COUNT($I689,$J689,$K689)&lt;3,"",IFERROR(MIN($I689,$J689,$K689),"")))</f>
        <v/>
      </c>
      <c r="S689" s="44">
        <f>IF($A689="","",IF(COUNT($I689,$J689,$K689)&lt;3,"",IFERROR(MAX($I689,$J689,$K689)-MIN($I689,$J689,$K689),"")))</f>
        <v/>
      </c>
      <c r="T689" s="44">
        <f>IF($A689="","",IFERROR(INDEX('Tire Inventory'!$I$5:$I$1004,MATCH($E689,'Tire Inventory'!$A$5:$A$1004,0)),""))</f>
        <v/>
      </c>
      <c r="U689" s="44">
        <f>IF($A689="","",IF(OR($L689="",$T689=""),"",IFERROR($L689-$T689,"")))</f>
        <v/>
      </c>
      <c r="V689" s="27">
        <f>IF($A689="","",IF($R689="","No Data",IF($R689&lt;='Settings'!$B$6,"Critical",IF($R689&lt;='Settings'!$B$5,"Low","OK"))))</f>
        <v/>
      </c>
      <c r="W689" s="27">
        <f>IF($A689="","",IF($S689="","No Data",IF($S689&gt;='Settings'!$B$7,"Uneven","OK")))</f>
        <v/>
      </c>
      <c r="X689" s="27">
        <f>IF($A689="","",IF(OR($L689="",$T689=""),"No Data",IF($L689&lt;$T689-'Settings'!$B$8,"Low",IF($L689&gt;$T689+'Settings'!$B$8,"High","OK"))))</f>
        <v/>
      </c>
      <c r="Y689" s="27">
        <f>IF(COUNTA($A689:$O689)=0,"",IF(OR($A689="",$B689="",$C689="",$D689="",$E689="",$F689="",$I689="",$J689="",$K689=""),"Missing Required Input",IF(COUNTIF($A$5:$A$1004,$A689)&gt;1,"Duplicate Inspection ID",IF(COUNTIF('Tire Inventory'!$A$5:$A$1004,$E689)=0,"Unknown Tire ID",IF(OR($I689&lt;0,$I689&gt;32,$J689&lt;0,$J689&gt;32,$K689&lt;0,$K689&gt;32),"Check Tread Reading",IF(OR($D689&lt;0,$D689&gt;2000000),"Check Odometer",IF(AND($L689&lt;&gt;"",OR($L689&lt;0,$L689&gt;150)),"Check PSI","OK"))))))</f>
        <v/>
      </c>
    </row>
    <row r="690">
      <c r="A690" s="23" t="n"/>
      <c r="B690" s="42" t="n"/>
      <c r="C690" s="23" t="n"/>
      <c r="D690" s="25" t="n"/>
      <c r="E690" s="23" t="n"/>
      <c r="F690" s="23" t="n"/>
      <c r="G690" s="23" t="n"/>
      <c r="H690" s="23" t="n"/>
      <c r="I690" s="43" t="n"/>
      <c r="J690" s="43" t="n"/>
      <c r="K690" s="43" t="n"/>
      <c r="L690" s="43" t="n"/>
      <c r="M690" s="23" t="n"/>
      <c r="N690" s="23" t="n"/>
      <c r="O690" s="23" t="n"/>
      <c r="P690" s="27">
        <f>IF($A690="","",IFERROR(INDEX('Settings'!$F$5:$F$21,MATCH($F690,'Settings'!$E$5:$E$21,0)),"Other"))</f>
        <v/>
      </c>
      <c r="Q690" s="44">
        <f>IF($A690="","",IF(COUNT($I690,$J690,$K690)&lt;3,"",IFERROR(AVERAGE($I690,$J690,$K690),"")))</f>
        <v/>
      </c>
      <c r="R690" s="44">
        <f>IF($A690="","",IF(COUNT($I690,$J690,$K690)&lt;3,"",IFERROR(MIN($I690,$J690,$K690),"")))</f>
        <v/>
      </c>
      <c r="S690" s="44">
        <f>IF($A690="","",IF(COUNT($I690,$J690,$K690)&lt;3,"",IFERROR(MAX($I690,$J690,$K690)-MIN($I690,$J690,$K690),"")))</f>
        <v/>
      </c>
      <c r="T690" s="44">
        <f>IF($A690="","",IFERROR(INDEX('Tire Inventory'!$I$5:$I$1004,MATCH($E690,'Tire Inventory'!$A$5:$A$1004,0)),""))</f>
        <v/>
      </c>
      <c r="U690" s="44">
        <f>IF($A690="","",IF(OR($L690="",$T690=""),"",IFERROR($L690-$T690,"")))</f>
        <v/>
      </c>
      <c r="V690" s="27">
        <f>IF($A690="","",IF($R690="","No Data",IF($R690&lt;='Settings'!$B$6,"Critical",IF($R690&lt;='Settings'!$B$5,"Low","OK"))))</f>
        <v/>
      </c>
      <c r="W690" s="27">
        <f>IF($A690="","",IF($S690="","No Data",IF($S690&gt;='Settings'!$B$7,"Uneven","OK")))</f>
        <v/>
      </c>
      <c r="X690" s="27">
        <f>IF($A690="","",IF(OR($L690="",$T690=""),"No Data",IF($L690&lt;$T690-'Settings'!$B$8,"Low",IF($L690&gt;$T690+'Settings'!$B$8,"High","OK"))))</f>
        <v/>
      </c>
      <c r="Y690" s="27">
        <f>IF(COUNTA($A690:$O690)=0,"",IF(OR($A690="",$B690="",$C690="",$D690="",$E690="",$F690="",$I690="",$J690="",$K690=""),"Missing Required Input",IF(COUNTIF($A$5:$A$1004,$A690)&gt;1,"Duplicate Inspection ID",IF(COUNTIF('Tire Inventory'!$A$5:$A$1004,$E690)=0,"Unknown Tire ID",IF(OR($I690&lt;0,$I690&gt;32,$J690&lt;0,$J690&gt;32,$K690&lt;0,$K690&gt;32),"Check Tread Reading",IF(OR($D690&lt;0,$D690&gt;2000000),"Check Odometer",IF(AND($L690&lt;&gt;"",OR($L690&lt;0,$L690&gt;150)),"Check PSI","OK"))))))</f>
        <v/>
      </c>
    </row>
    <row r="691">
      <c r="A691" s="23" t="n"/>
      <c r="B691" s="42" t="n"/>
      <c r="C691" s="23" t="n"/>
      <c r="D691" s="25" t="n"/>
      <c r="E691" s="23" t="n"/>
      <c r="F691" s="23" t="n"/>
      <c r="G691" s="23" t="n"/>
      <c r="H691" s="23" t="n"/>
      <c r="I691" s="43" t="n"/>
      <c r="J691" s="43" t="n"/>
      <c r="K691" s="43" t="n"/>
      <c r="L691" s="43" t="n"/>
      <c r="M691" s="23" t="n"/>
      <c r="N691" s="23" t="n"/>
      <c r="O691" s="23" t="n"/>
      <c r="P691" s="27">
        <f>IF($A691="","",IFERROR(INDEX('Settings'!$F$5:$F$21,MATCH($F691,'Settings'!$E$5:$E$21,0)),"Other"))</f>
        <v/>
      </c>
      <c r="Q691" s="44">
        <f>IF($A691="","",IF(COUNT($I691,$J691,$K691)&lt;3,"",IFERROR(AVERAGE($I691,$J691,$K691),"")))</f>
        <v/>
      </c>
      <c r="R691" s="44">
        <f>IF($A691="","",IF(COUNT($I691,$J691,$K691)&lt;3,"",IFERROR(MIN($I691,$J691,$K691),"")))</f>
        <v/>
      </c>
      <c r="S691" s="44">
        <f>IF($A691="","",IF(COUNT($I691,$J691,$K691)&lt;3,"",IFERROR(MAX($I691,$J691,$K691)-MIN($I691,$J691,$K691),"")))</f>
        <v/>
      </c>
      <c r="T691" s="44">
        <f>IF($A691="","",IFERROR(INDEX('Tire Inventory'!$I$5:$I$1004,MATCH($E691,'Tire Inventory'!$A$5:$A$1004,0)),""))</f>
        <v/>
      </c>
      <c r="U691" s="44">
        <f>IF($A691="","",IF(OR($L691="",$T691=""),"",IFERROR($L691-$T691,"")))</f>
        <v/>
      </c>
      <c r="V691" s="27">
        <f>IF($A691="","",IF($R691="","No Data",IF($R691&lt;='Settings'!$B$6,"Critical",IF($R691&lt;='Settings'!$B$5,"Low","OK"))))</f>
        <v/>
      </c>
      <c r="W691" s="27">
        <f>IF($A691="","",IF($S691="","No Data",IF($S691&gt;='Settings'!$B$7,"Uneven","OK")))</f>
        <v/>
      </c>
      <c r="X691" s="27">
        <f>IF($A691="","",IF(OR($L691="",$T691=""),"No Data",IF($L691&lt;$T691-'Settings'!$B$8,"Low",IF($L691&gt;$T691+'Settings'!$B$8,"High","OK"))))</f>
        <v/>
      </c>
      <c r="Y691" s="27">
        <f>IF(COUNTA($A691:$O691)=0,"",IF(OR($A691="",$B691="",$C691="",$D691="",$E691="",$F691="",$I691="",$J691="",$K691=""),"Missing Required Input",IF(COUNTIF($A$5:$A$1004,$A691)&gt;1,"Duplicate Inspection ID",IF(COUNTIF('Tire Inventory'!$A$5:$A$1004,$E691)=0,"Unknown Tire ID",IF(OR($I691&lt;0,$I691&gt;32,$J691&lt;0,$J691&gt;32,$K691&lt;0,$K691&gt;32),"Check Tread Reading",IF(OR($D691&lt;0,$D691&gt;2000000),"Check Odometer",IF(AND($L691&lt;&gt;"",OR($L691&lt;0,$L691&gt;150)),"Check PSI","OK"))))))</f>
        <v/>
      </c>
    </row>
    <row r="692">
      <c r="A692" s="23" t="n"/>
      <c r="B692" s="42" t="n"/>
      <c r="C692" s="23" t="n"/>
      <c r="D692" s="25" t="n"/>
      <c r="E692" s="23" t="n"/>
      <c r="F692" s="23" t="n"/>
      <c r="G692" s="23" t="n"/>
      <c r="H692" s="23" t="n"/>
      <c r="I692" s="43" t="n"/>
      <c r="J692" s="43" t="n"/>
      <c r="K692" s="43" t="n"/>
      <c r="L692" s="43" t="n"/>
      <c r="M692" s="23" t="n"/>
      <c r="N692" s="23" t="n"/>
      <c r="O692" s="23" t="n"/>
      <c r="P692" s="27">
        <f>IF($A692="","",IFERROR(INDEX('Settings'!$F$5:$F$21,MATCH($F692,'Settings'!$E$5:$E$21,0)),"Other"))</f>
        <v/>
      </c>
      <c r="Q692" s="44">
        <f>IF($A692="","",IF(COUNT($I692,$J692,$K692)&lt;3,"",IFERROR(AVERAGE($I692,$J692,$K692),"")))</f>
        <v/>
      </c>
      <c r="R692" s="44">
        <f>IF($A692="","",IF(COUNT($I692,$J692,$K692)&lt;3,"",IFERROR(MIN($I692,$J692,$K692),"")))</f>
        <v/>
      </c>
      <c r="S692" s="44">
        <f>IF($A692="","",IF(COUNT($I692,$J692,$K692)&lt;3,"",IFERROR(MAX($I692,$J692,$K692)-MIN($I692,$J692,$K692),"")))</f>
        <v/>
      </c>
      <c r="T692" s="44">
        <f>IF($A692="","",IFERROR(INDEX('Tire Inventory'!$I$5:$I$1004,MATCH($E692,'Tire Inventory'!$A$5:$A$1004,0)),""))</f>
        <v/>
      </c>
      <c r="U692" s="44">
        <f>IF($A692="","",IF(OR($L692="",$T692=""),"",IFERROR($L692-$T692,"")))</f>
        <v/>
      </c>
      <c r="V692" s="27">
        <f>IF($A692="","",IF($R692="","No Data",IF($R692&lt;='Settings'!$B$6,"Critical",IF($R692&lt;='Settings'!$B$5,"Low","OK"))))</f>
        <v/>
      </c>
      <c r="W692" s="27">
        <f>IF($A692="","",IF($S692="","No Data",IF($S692&gt;='Settings'!$B$7,"Uneven","OK")))</f>
        <v/>
      </c>
      <c r="X692" s="27">
        <f>IF($A692="","",IF(OR($L692="",$T692=""),"No Data",IF($L692&lt;$T692-'Settings'!$B$8,"Low",IF($L692&gt;$T692+'Settings'!$B$8,"High","OK"))))</f>
        <v/>
      </c>
      <c r="Y692" s="27">
        <f>IF(COUNTA($A692:$O692)=0,"",IF(OR($A692="",$B692="",$C692="",$D692="",$E692="",$F692="",$I692="",$J692="",$K692=""),"Missing Required Input",IF(COUNTIF($A$5:$A$1004,$A692)&gt;1,"Duplicate Inspection ID",IF(COUNTIF('Tire Inventory'!$A$5:$A$1004,$E692)=0,"Unknown Tire ID",IF(OR($I692&lt;0,$I692&gt;32,$J692&lt;0,$J692&gt;32,$K692&lt;0,$K692&gt;32),"Check Tread Reading",IF(OR($D692&lt;0,$D692&gt;2000000),"Check Odometer",IF(AND($L692&lt;&gt;"",OR($L692&lt;0,$L692&gt;150)),"Check PSI","OK"))))))</f>
        <v/>
      </c>
    </row>
    <row r="693">
      <c r="A693" s="23" t="n"/>
      <c r="B693" s="42" t="n"/>
      <c r="C693" s="23" t="n"/>
      <c r="D693" s="25" t="n"/>
      <c r="E693" s="23" t="n"/>
      <c r="F693" s="23" t="n"/>
      <c r="G693" s="23" t="n"/>
      <c r="H693" s="23" t="n"/>
      <c r="I693" s="43" t="n"/>
      <c r="J693" s="43" t="n"/>
      <c r="K693" s="43" t="n"/>
      <c r="L693" s="43" t="n"/>
      <c r="M693" s="23" t="n"/>
      <c r="N693" s="23" t="n"/>
      <c r="O693" s="23" t="n"/>
      <c r="P693" s="27">
        <f>IF($A693="","",IFERROR(INDEX('Settings'!$F$5:$F$21,MATCH($F693,'Settings'!$E$5:$E$21,0)),"Other"))</f>
        <v/>
      </c>
      <c r="Q693" s="44">
        <f>IF($A693="","",IF(COUNT($I693,$J693,$K693)&lt;3,"",IFERROR(AVERAGE($I693,$J693,$K693),"")))</f>
        <v/>
      </c>
      <c r="R693" s="44">
        <f>IF($A693="","",IF(COUNT($I693,$J693,$K693)&lt;3,"",IFERROR(MIN($I693,$J693,$K693),"")))</f>
        <v/>
      </c>
      <c r="S693" s="44">
        <f>IF($A693="","",IF(COUNT($I693,$J693,$K693)&lt;3,"",IFERROR(MAX($I693,$J693,$K693)-MIN($I693,$J693,$K693),"")))</f>
        <v/>
      </c>
      <c r="T693" s="44">
        <f>IF($A693="","",IFERROR(INDEX('Tire Inventory'!$I$5:$I$1004,MATCH($E693,'Tire Inventory'!$A$5:$A$1004,0)),""))</f>
        <v/>
      </c>
      <c r="U693" s="44">
        <f>IF($A693="","",IF(OR($L693="",$T693=""),"",IFERROR($L693-$T693,"")))</f>
        <v/>
      </c>
      <c r="V693" s="27">
        <f>IF($A693="","",IF($R693="","No Data",IF($R693&lt;='Settings'!$B$6,"Critical",IF($R693&lt;='Settings'!$B$5,"Low","OK"))))</f>
        <v/>
      </c>
      <c r="W693" s="27">
        <f>IF($A693="","",IF($S693="","No Data",IF($S693&gt;='Settings'!$B$7,"Uneven","OK")))</f>
        <v/>
      </c>
      <c r="X693" s="27">
        <f>IF($A693="","",IF(OR($L693="",$T693=""),"No Data",IF($L693&lt;$T693-'Settings'!$B$8,"Low",IF($L693&gt;$T693+'Settings'!$B$8,"High","OK"))))</f>
        <v/>
      </c>
      <c r="Y693" s="27">
        <f>IF(COUNTA($A693:$O693)=0,"",IF(OR($A693="",$B693="",$C693="",$D693="",$E693="",$F693="",$I693="",$J693="",$K693=""),"Missing Required Input",IF(COUNTIF($A$5:$A$1004,$A693)&gt;1,"Duplicate Inspection ID",IF(COUNTIF('Tire Inventory'!$A$5:$A$1004,$E693)=0,"Unknown Tire ID",IF(OR($I693&lt;0,$I693&gt;32,$J693&lt;0,$J693&gt;32,$K693&lt;0,$K693&gt;32),"Check Tread Reading",IF(OR($D693&lt;0,$D693&gt;2000000),"Check Odometer",IF(AND($L693&lt;&gt;"",OR($L693&lt;0,$L693&gt;150)),"Check PSI","OK"))))))</f>
        <v/>
      </c>
    </row>
    <row r="694">
      <c r="A694" s="23" t="n"/>
      <c r="B694" s="42" t="n"/>
      <c r="C694" s="23" t="n"/>
      <c r="D694" s="25" t="n"/>
      <c r="E694" s="23" t="n"/>
      <c r="F694" s="23" t="n"/>
      <c r="G694" s="23" t="n"/>
      <c r="H694" s="23" t="n"/>
      <c r="I694" s="43" t="n"/>
      <c r="J694" s="43" t="n"/>
      <c r="K694" s="43" t="n"/>
      <c r="L694" s="43" t="n"/>
      <c r="M694" s="23" t="n"/>
      <c r="N694" s="23" t="n"/>
      <c r="O694" s="23" t="n"/>
      <c r="P694" s="27">
        <f>IF($A694="","",IFERROR(INDEX('Settings'!$F$5:$F$21,MATCH($F694,'Settings'!$E$5:$E$21,0)),"Other"))</f>
        <v/>
      </c>
      <c r="Q694" s="44">
        <f>IF($A694="","",IF(COUNT($I694,$J694,$K694)&lt;3,"",IFERROR(AVERAGE($I694,$J694,$K694),"")))</f>
        <v/>
      </c>
      <c r="R694" s="44">
        <f>IF($A694="","",IF(COUNT($I694,$J694,$K694)&lt;3,"",IFERROR(MIN($I694,$J694,$K694),"")))</f>
        <v/>
      </c>
      <c r="S694" s="44">
        <f>IF($A694="","",IF(COUNT($I694,$J694,$K694)&lt;3,"",IFERROR(MAX($I694,$J694,$K694)-MIN($I694,$J694,$K694),"")))</f>
        <v/>
      </c>
      <c r="T694" s="44">
        <f>IF($A694="","",IFERROR(INDEX('Tire Inventory'!$I$5:$I$1004,MATCH($E694,'Tire Inventory'!$A$5:$A$1004,0)),""))</f>
        <v/>
      </c>
      <c r="U694" s="44">
        <f>IF($A694="","",IF(OR($L694="",$T694=""),"",IFERROR($L694-$T694,"")))</f>
        <v/>
      </c>
      <c r="V694" s="27">
        <f>IF($A694="","",IF($R694="","No Data",IF($R694&lt;='Settings'!$B$6,"Critical",IF($R694&lt;='Settings'!$B$5,"Low","OK"))))</f>
        <v/>
      </c>
      <c r="W694" s="27">
        <f>IF($A694="","",IF($S694="","No Data",IF($S694&gt;='Settings'!$B$7,"Uneven","OK")))</f>
        <v/>
      </c>
      <c r="X694" s="27">
        <f>IF($A694="","",IF(OR($L694="",$T694=""),"No Data",IF($L694&lt;$T694-'Settings'!$B$8,"Low",IF($L694&gt;$T694+'Settings'!$B$8,"High","OK"))))</f>
        <v/>
      </c>
      <c r="Y694" s="27">
        <f>IF(COUNTA($A694:$O694)=0,"",IF(OR($A694="",$B694="",$C694="",$D694="",$E694="",$F694="",$I694="",$J694="",$K694=""),"Missing Required Input",IF(COUNTIF($A$5:$A$1004,$A694)&gt;1,"Duplicate Inspection ID",IF(COUNTIF('Tire Inventory'!$A$5:$A$1004,$E694)=0,"Unknown Tire ID",IF(OR($I694&lt;0,$I694&gt;32,$J694&lt;0,$J694&gt;32,$K694&lt;0,$K694&gt;32),"Check Tread Reading",IF(OR($D694&lt;0,$D694&gt;2000000),"Check Odometer",IF(AND($L694&lt;&gt;"",OR($L694&lt;0,$L694&gt;150)),"Check PSI","OK"))))))</f>
        <v/>
      </c>
    </row>
    <row r="695">
      <c r="A695" s="23" t="n"/>
      <c r="B695" s="42" t="n"/>
      <c r="C695" s="23" t="n"/>
      <c r="D695" s="25" t="n"/>
      <c r="E695" s="23" t="n"/>
      <c r="F695" s="23" t="n"/>
      <c r="G695" s="23" t="n"/>
      <c r="H695" s="23" t="n"/>
      <c r="I695" s="43" t="n"/>
      <c r="J695" s="43" t="n"/>
      <c r="K695" s="43" t="n"/>
      <c r="L695" s="43" t="n"/>
      <c r="M695" s="23" t="n"/>
      <c r="N695" s="23" t="n"/>
      <c r="O695" s="23" t="n"/>
      <c r="P695" s="27">
        <f>IF($A695="","",IFERROR(INDEX('Settings'!$F$5:$F$21,MATCH($F695,'Settings'!$E$5:$E$21,0)),"Other"))</f>
        <v/>
      </c>
      <c r="Q695" s="44">
        <f>IF($A695="","",IF(COUNT($I695,$J695,$K695)&lt;3,"",IFERROR(AVERAGE($I695,$J695,$K695),"")))</f>
        <v/>
      </c>
      <c r="R695" s="44">
        <f>IF($A695="","",IF(COUNT($I695,$J695,$K695)&lt;3,"",IFERROR(MIN($I695,$J695,$K695),"")))</f>
        <v/>
      </c>
      <c r="S695" s="44">
        <f>IF($A695="","",IF(COUNT($I695,$J695,$K695)&lt;3,"",IFERROR(MAX($I695,$J695,$K695)-MIN($I695,$J695,$K695),"")))</f>
        <v/>
      </c>
      <c r="T695" s="44">
        <f>IF($A695="","",IFERROR(INDEX('Tire Inventory'!$I$5:$I$1004,MATCH($E695,'Tire Inventory'!$A$5:$A$1004,0)),""))</f>
        <v/>
      </c>
      <c r="U695" s="44">
        <f>IF($A695="","",IF(OR($L695="",$T695=""),"",IFERROR($L695-$T695,"")))</f>
        <v/>
      </c>
      <c r="V695" s="27">
        <f>IF($A695="","",IF($R695="","No Data",IF($R695&lt;='Settings'!$B$6,"Critical",IF($R695&lt;='Settings'!$B$5,"Low","OK"))))</f>
        <v/>
      </c>
      <c r="W695" s="27">
        <f>IF($A695="","",IF($S695="","No Data",IF($S695&gt;='Settings'!$B$7,"Uneven","OK")))</f>
        <v/>
      </c>
      <c r="X695" s="27">
        <f>IF($A695="","",IF(OR($L695="",$T695=""),"No Data",IF($L695&lt;$T695-'Settings'!$B$8,"Low",IF($L695&gt;$T695+'Settings'!$B$8,"High","OK"))))</f>
        <v/>
      </c>
      <c r="Y695" s="27">
        <f>IF(COUNTA($A695:$O695)=0,"",IF(OR($A695="",$B695="",$C695="",$D695="",$E695="",$F695="",$I695="",$J695="",$K695=""),"Missing Required Input",IF(COUNTIF($A$5:$A$1004,$A695)&gt;1,"Duplicate Inspection ID",IF(COUNTIF('Tire Inventory'!$A$5:$A$1004,$E695)=0,"Unknown Tire ID",IF(OR($I695&lt;0,$I695&gt;32,$J695&lt;0,$J695&gt;32,$K695&lt;0,$K695&gt;32),"Check Tread Reading",IF(OR($D695&lt;0,$D695&gt;2000000),"Check Odometer",IF(AND($L695&lt;&gt;"",OR($L695&lt;0,$L695&gt;150)),"Check PSI","OK"))))))</f>
        <v/>
      </c>
    </row>
    <row r="696">
      <c r="A696" s="23" t="n"/>
      <c r="B696" s="42" t="n"/>
      <c r="C696" s="23" t="n"/>
      <c r="D696" s="25" t="n"/>
      <c r="E696" s="23" t="n"/>
      <c r="F696" s="23" t="n"/>
      <c r="G696" s="23" t="n"/>
      <c r="H696" s="23" t="n"/>
      <c r="I696" s="43" t="n"/>
      <c r="J696" s="43" t="n"/>
      <c r="K696" s="43" t="n"/>
      <c r="L696" s="43" t="n"/>
      <c r="M696" s="23" t="n"/>
      <c r="N696" s="23" t="n"/>
      <c r="O696" s="23" t="n"/>
      <c r="P696" s="27">
        <f>IF($A696="","",IFERROR(INDEX('Settings'!$F$5:$F$21,MATCH($F696,'Settings'!$E$5:$E$21,0)),"Other"))</f>
        <v/>
      </c>
      <c r="Q696" s="44">
        <f>IF($A696="","",IF(COUNT($I696,$J696,$K696)&lt;3,"",IFERROR(AVERAGE($I696,$J696,$K696),"")))</f>
        <v/>
      </c>
      <c r="R696" s="44">
        <f>IF($A696="","",IF(COUNT($I696,$J696,$K696)&lt;3,"",IFERROR(MIN($I696,$J696,$K696),"")))</f>
        <v/>
      </c>
      <c r="S696" s="44">
        <f>IF($A696="","",IF(COUNT($I696,$J696,$K696)&lt;3,"",IFERROR(MAX($I696,$J696,$K696)-MIN($I696,$J696,$K696),"")))</f>
        <v/>
      </c>
      <c r="T696" s="44">
        <f>IF($A696="","",IFERROR(INDEX('Tire Inventory'!$I$5:$I$1004,MATCH($E696,'Tire Inventory'!$A$5:$A$1004,0)),""))</f>
        <v/>
      </c>
      <c r="U696" s="44">
        <f>IF($A696="","",IF(OR($L696="",$T696=""),"",IFERROR($L696-$T696,"")))</f>
        <v/>
      </c>
      <c r="V696" s="27">
        <f>IF($A696="","",IF($R696="","No Data",IF($R696&lt;='Settings'!$B$6,"Critical",IF($R696&lt;='Settings'!$B$5,"Low","OK"))))</f>
        <v/>
      </c>
      <c r="W696" s="27">
        <f>IF($A696="","",IF($S696="","No Data",IF($S696&gt;='Settings'!$B$7,"Uneven","OK")))</f>
        <v/>
      </c>
      <c r="X696" s="27">
        <f>IF($A696="","",IF(OR($L696="",$T696=""),"No Data",IF($L696&lt;$T696-'Settings'!$B$8,"Low",IF($L696&gt;$T696+'Settings'!$B$8,"High","OK"))))</f>
        <v/>
      </c>
      <c r="Y696" s="27">
        <f>IF(COUNTA($A696:$O696)=0,"",IF(OR($A696="",$B696="",$C696="",$D696="",$E696="",$F696="",$I696="",$J696="",$K696=""),"Missing Required Input",IF(COUNTIF($A$5:$A$1004,$A696)&gt;1,"Duplicate Inspection ID",IF(COUNTIF('Tire Inventory'!$A$5:$A$1004,$E696)=0,"Unknown Tire ID",IF(OR($I696&lt;0,$I696&gt;32,$J696&lt;0,$J696&gt;32,$K696&lt;0,$K696&gt;32),"Check Tread Reading",IF(OR($D696&lt;0,$D696&gt;2000000),"Check Odometer",IF(AND($L696&lt;&gt;"",OR($L696&lt;0,$L696&gt;150)),"Check PSI","OK"))))))</f>
        <v/>
      </c>
    </row>
    <row r="697">
      <c r="A697" s="23" t="n"/>
      <c r="B697" s="42" t="n"/>
      <c r="C697" s="23" t="n"/>
      <c r="D697" s="25" t="n"/>
      <c r="E697" s="23" t="n"/>
      <c r="F697" s="23" t="n"/>
      <c r="G697" s="23" t="n"/>
      <c r="H697" s="23" t="n"/>
      <c r="I697" s="43" t="n"/>
      <c r="J697" s="43" t="n"/>
      <c r="K697" s="43" t="n"/>
      <c r="L697" s="43" t="n"/>
      <c r="M697" s="23" t="n"/>
      <c r="N697" s="23" t="n"/>
      <c r="O697" s="23" t="n"/>
      <c r="P697" s="27">
        <f>IF($A697="","",IFERROR(INDEX('Settings'!$F$5:$F$21,MATCH($F697,'Settings'!$E$5:$E$21,0)),"Other"))</f>
        <v/>
      </c>
      <c r="Q697" s="44">
        <f>IF($A697="","",IF(COUNT($I697,$J697,$K697)&lt;3,"",IFERROR(AVERAGE($I697,$J697,$K697),"")))</f>
        <v/>
      </c>
      <c r="R697" s="44">
        <f>IF($A697="","",IF(COUNT($I697,$J697,$K697)&lt;3,"",IFERROR(MIN($I697,$J697,$K697),"")))</f>
        <v/>
      </c>
      <c r="S697" s="44">
        <f>IF($A697="","",IF(COUNT($I697,$J697,$K697)&lt;3,"",IFERROR(MAX($I697,$J697,$K697)-MIN($I697,$J697,$K697),"")))</f>
        <v/>
      </c>
      <c r="T697" s="44">
        <f>IF($A697="","",IFERROR(INDEX('Tire Inventory'!$I$5:$I$1004,MATCH($E697,'Tire Inventory'!$A$5:$A$1004,0)),""))</f>
        <v/>
      </c>
      <c r="U697" s="44">
        <f>IF($A697="","",IF(OR($L697="",$T697=""),"",IFERROR($L697-$T697,"")))</f>
        <v/>
      </c>
      <c r="V697" s="27">
        <f>IF($A697="","",IF($R697="","No Data",IF($R697&lt;='Settings'!$B$6,"Critical",IF($R697&lt;='Settings'!$B$5,"Low","OK"))))</f>
        <v/>
      </c>
      <c r="W697" s="27">
        <f>IF($A697="","",IF($S697="","No Data",IF($S697&gt;='Settings'!$B$7,"Uneven","OK")))</f>
        <v/>
      </c>
      <c r="X697" s="27">
        <f>IF($A697="","",IF(OR($L697="",$T697=""),"No Data",IF($L697&lt;$T697-'Settings'!$B$8,"Low",IF($L697&gt;$T697+'Settings'!$B$8,"High","OK"))))</f>
        <v/>
      </c>
      <c r="Y697" s="27">
        <f>IF(COUNTA($A697:$O697)=0,"",IF(OR($A697="",$B697="",$C697="",$D697="",$E697="",$F697="",$I697="",$J697="",$K697=""),"Missing Required Input",IF(COUNTIF($A$5:$A$1004,$A697)&gt;1,"Duplicate Inspection ID",IF(COUNTIF('Tire Inventory'!$A$5:$A$1004,$E697)=0,"Unknown Tire ID",IF(OR($I697&lt;0,$I697&gt;32,$J697&lt;0,$J697&gt;32,$K697&lt;0,$K697&gt;32),"Check Tread Reading",IF(OR($D697&lt;0,$D697&gt;2000000),"Check Odometer",IF(AND($L697&lt;&gt;"",OR($L697&lt;0,$L697&gt;150)),"Check PSI","OK"))))))</f>
        <v/>
      </c>
    </row>
    <row r="698">
      <c r="A698" s="23" t="n"/>
      <c r="B698" s="42" t="n"/>
      <c r="C698" s="23" t="n"/>
      <c r="D698" s="25" t="n"/>
      <c r="E698" s="23" t="n"/>
      <c r="F698" s="23" t="n"/>
      <c r="G698" s="23" t="n"/>
      <c r="H698" s="23" t="n"/>
      <c r="I698" s="43" t="n"/>
      <c r="J698" s="43" t="n"/>
      <c r="K698" s="43" t="n"/>
      <c r="L698" s="43" t="n"/>
      <c r="M698" s="23" t="n"/>
      <c r="N698" s="23" t="n"/>
      <c r="O698" s="23" t="n"/>
      <c r="P698" s="27">
        <f>IF($A698="","",IFERROR(INDEX('Settings'!$F$5:$F$21,MATCH($F698,'Settings'!$E$5:$E$21,0)),"Other"))</f>
        <v/>
      </c>
      <c r="Q698" s="44">
        <f>IF($A698="","",IF(COUNT($I698,$J698,$K698)&lt;3,"",IFERROR(AVERAGE($I698,$J698,$K698),"")))</f>
        <v/>
      </c>
      <c r="R698" s="44">
        <f>IF($A698="","",IF(COUNT($I698,$J698,$K698)&lt;3,"",IFERROR(MIN($I698,$J698,$K698),"")))</f>
        <v/>
      </c>
      <c r="S698" s="44">
        <f>IF($A698="","",IF(COUNT($I698,$J698,$K698)&lt;3,"",IFERROR(MAX($I698,$J698,$K698)-MIN($I698,$J698,$K698),"")))</f>
        <v/>
      </c>
      <c r="T698" s="44">
        <f>IF($A698="","",IFERROR(INDEX('Tire Inventory'!$I$5:$I$1004,MATCH($E698,'Tire Inventory'!$A$5:$A$1004,0)),""))</f>
        <v/>
      </c>
      <c r="U698" s="44">
        <f>IF($A698="","",IF(OR($L698="",$T698=""),"",IFERROR($L698-$T698,"")))</f>
        <v/>
      </c>
      <c r="V698" s="27">
        <f>IF($A698="","",IF($R698="","No Data",IF($R698&lt;='Settings'!$B$6,"Critical",IF($R698&lt;='Settings'!$B$5,"Low","OK"))))</f>
        <v/>
      </c>
      <c r="W698" s="27">
        <f>IF($A698="","",IF($S698="","No Data",IF($S698&gt;='Settings'!$B$7,"Uneven","OK")))</f>
        <v/>
      </c>
      <c r="X698" s="27">
        <f>IF($A698="","",IF(OR($L698="",$T698=""),"No Data",IF($L698&lt;$T698-'Settings'!$B$8,"Low",IF($L698&gt;$T698+'Settings'!$B$8,"High","OK"))))</f>
        <v/>
      </c>
      <c r="Y698" s="27">
        <f>IF(COUNTA($A698:$O698)=0,"",IF(OR($A698="",$B698="",$C698="",$D698="",$E698="",$F698="",$I698="",$J698="",$K698=""),"Missing Required Input",IF(COUNTIF($A$5:$A$1004,$A698)&gt;1,"Duplicate Inspection ID",IF(COUNTIF('Tire Inventory'!$A$5:$A$1004,$E698)=0,"Unknown Tire ID",IF(OR($I698&lt;0,$I698&gt;32,$J698&lt;0,$J698&gt;32,$K698&lt;0,$K698&gt;32),"Check Tread Reading",IF(OR($D698&lt;0,$D698&gt;2000000),"Check Odometer",IF(AND($L698&lt;&gt;"",OR($L698&lt;0,$L698&gt;150)),"Check PSI","OK"))))))</f>
        <v/>
      </c>
    </row>
    <row r="699">
      <c r="A699" s="23" t="n"/>
      <c r="B699" s="42" t="n"/>
      <c r="C699" s="23" t="n"/>
      <c r="D699" s="25" t="n"/>
      <c r="E699" s="23" t="n"/>
      <c r="F699" s="23" t="n"/>
      <c r="G699" s="23" t="n"/>
      <c r="H699" s="23" t="n"/>
      <c r="I699" s="43" t="n"/>
      <c r="J699" s="43" t="n"/>
      <c r="K699" s="43" t="n"/>
      <c r="L699" s="43" t="n"/>
      <c r="M699" s="23" t="n"/>
      <c r="N699" s="23" t="n"/>
      <c r="O699" s="23" t="n"/>
      <c r="P699" s="27">
        <f>IF($A699="","",IFERROR(INDEX('Settings'!$F$5:$F$21,MATCH($F699,'Settings'!$E$5:$E$21,0)),"Other"))</f>
        <v/>
      </c>
      <c r="Q699" s="44">
        <f>IF($A699="","",IF(COUNT($I699,$J699,$K699)&lt;3,"",IFERROR(AVERAGE($I699,$J699,$K699),"")))</f>
        <v/>
      </c>
      <c r="R699" s="44">
        <f>IF($A699="","",IF(COUNT($I699,$J699,$K699)&lt;3,"",IFERROR(MIN($I699,$J699,$K699),"")))</f>
        <v/>
      </c>
      <c r="S699" s="44">
        <f>IF($A699="","",IF(COUNT($I699,$J699,$K699)&lt;3,"",IFERROR(MAX($I699,$J699,$K699)-MIN($I699,$J699,$K699),"")))</f>
        <v/>
      </c>
      <c r="T699" s="44">
        <f>IF($A699="","",IFERROR(INDEX('Tire Inventory'!$I$5:$I$1004,MATCH($E699,'Tire Inventory'!$A$5:$A$1004,0)),""))</f>
        <v/>
      </c>
      <c r="U699" s="44">
        <f>IF($A699="","",IF(OR($L699="",$T699=""),"",IFERROR($L699-$T699,"")))</f>
        <v/>
      </c>
      <c r="V699" s="27">
        <f>IF($A699="","",IF($R699="","No Data",IF($R699&lt;='Settings'!$B$6,"Critical",IF($R699&lt;='Settings'!$B$5,"Low","OK"))))</f>
        <v/>
      </c>
      <c r="W699" s="27">
        <f>IF($A699="","",IF($S699="","No Data",IF($S699&gt;='Settings'!$B$7,"Uneven","OK")))</f>
        <v/>
      </c>
      <c r="X699" s="27">
        <f>IF($A699="","",IF(OR($L699="",$T699=""),"No Data",IF($L699&lt;$T699-'Settings'!$B$8,"Low",IF($L699&gt;$T699+'Settings'!$B$8,"High","OK"))))</f>
        <v/>
      </c>
      <c r="Y699" s="27">
        <f>IF(COUNTA($A699:$O699)=0,"",IF(OR($A699="",$B699="",$C699="",$D699="",$E699="",$F699="",$I699="",$J699="",$K699=""),"Missing Required Input",IF(COUNTIF($A$5:$A$1004,$A699)&gt;1,"Duplicate Inspection ID",IF(COUNTIF('Tire Inventory'!$A$5:$A$1004,$E699)=0,"Unknown Tire ID",IF(OR($I699&lt;0,$I699&gt;32,$J699&lt;0,$J699&gt;32,$K699&lt;0,$K699&gt;32),"Check Tread Reading",IF(OR($D699&lt;0,$D699&gt;2000000),"Check Odometer",IF(AND($L699&lt;&gt;"",OR($L699&lt;0,$L699&gt;150)),"Check PSI","OK"))))))</f>
        <v/>
      </c>
    </row>
    <row r="700">
      <c r="A700" s="23" t="n"/>
      <c r="B700" s="42" t="n"/>
      <c r="C700" s="23" t="n"/>
      <c r="D700" s="25" t="n"/>
      <c r="E700" s="23" t="n"/>
      <c r="F700" s="23" t="n"/>
      <c r="G700" s="23" t="n"/>
      <c r="H700" s="23" t="n"/>
      <c r="I700" s="43" t="n"/>
      <c r="J700" s="43" t="n"/>
      <c r="K700" s="43" t="n"/>
      <c r="L700" s="43" t="n"/>
      <c r="M700" s="23" t="n"/>
      <c r="N700" s="23" t="n"/>
      <c r="O700" s="23" t="n"/>
      <c r="P700" s="27">
        <f>IF($A700="","",IFERROR(INDEX('Settings'!$F$5:$F$21,MATCH($F700,'Settings'!$E$5:$E$21,0)),"Other"))</f>
        <v/>
      </c>
      <c r="Q700" s="44">
        <f>IF($A700="","",IF(COUNT($I700,$J700,$K700)&lt;3,"",IFERROR(AVERAGE($I700,$J700,$K700),"")))</f>
        <v/>
      </c>
      <c r="R700" s="44">
        <f>IF($A700="","",IF(COUNT($I700,$J700,$K700)&lt;3,"",IFERROR(MIN($I700,$J700,$K700),"")))</f>
        <v/>
      </c>
      <c r="S700" s="44">
        <f>IF($A700="","",IF(COUNT($I700,$J700,$K700)&lt;3,"",IFERROR(MAX($I700,$J700,$K700)-MIN($I700,$J700,$K700),"")))</f>
        <v/>
      </c>
      <c r="T700" s="44">
        <f>IF($A700="","",IFERROR(INDEX('Tire Inventory'!$I$5:$I$1004,MATCH($E700,'Tire Inventory'!$A$5:$A$1004,0)),""))</f>
        <v/>
      </c>
      <c r="U700" s="44">
        <f>IF($A700="","",IF(OR($L700="",$T700=""),"",IFERROR($L700-$T700,"")))</f>
        <v/>
      </c>
      <c r="V700" s="27">
        <f>IF($A700="","",IF($R700="","No Data",IF($R700&lt;='Settings'!$B$6,"Critical",IF($R700&lt;='Settings'!$B$5,"Low","OK"))))</f>
        <v/>
      </c>
      <c r="W700" s="27">
        <f>IF($A700="","",IF($S700="","No Data",IF($S700&gt;='Settings'!$B$7,"Uneven","OK")))</f>
        <v/>
      </c>
      <c r="X700" s="27">
        <f>IF($A700="","",IF(OR($L700="",$T700=""),"No Data",IF($L700&lt;$T700-'Settings'!$B$8,"Low",IF($L700&gt;$T700+'Settings'!$B$8,"High","OK"))))</f>
        <v/>
      </c>
      <c r="Y700" s="27">
        <f>IF(COUNTA($A700:$O700)=0,"",IF(OR($A700="",$B700="",$C700="",$D700="",$E700="",$F700="",$I700="",$J700="",$K700=""),"Missing Required Input",IF(COUNTIF($A$5:$A$1004,$A700)&gt;1,"Duplicate Inspection ID",IF(COUNTIF('Tire Inventory'!$A$5:$A$1004,$E700)=0,"Unknown Tire ID",IF(OR($I700&lt;0,$I700&gt;32,$J700&lt;0,$J700&gt;32,$K700&lt;0,$K700&gt;32),"Check Tread Reading",IF(OR($D700&lt;0,$D700&gt;2000000),"Check Odometer",IF(AND($L700&lt;&gt;"",OR($L700&lt;0,$L700&gt;150)),"Check PSI","OK"))))))</f>
        <v/>
      </c>
    </row>
    <row r="701">
      <c r="A701" s="23" t="n"/>
      <c r="B701" s="42" t="n"/>
      <c r="C701" s="23" t="n"/>
      <c r="D701" s="25" t="n"/>
      <c r="E701" s="23" t="n"/>
      <c r="F701" s="23" t="n"/>
      <c r="G701" s="23" t="n"/>
      <c r="H701" s="23" t="n"/>
      <c r="I701" s="43" t="n"/>
      <c r="J701" s="43" t="n"/>
      <c r="K701" s="43" t="n"/>
      <c r="L701" s="43" t="n"/>
      <c r="M701" s="23" t="n"/>
      <c r="N701" s="23" t="n"/>
      <c r="O701" s="23" t="n"/>
      <c r="P701" s="27">
        <f>IF($A701="","",IFERROR(INDEX('Settings'!$F$5:$F$21,MATCH($F701,'Settings'!$E$5:$E$21,0)),"Other"))</f>
        <v/>
      </c>
      <c r="Q701" s="44">
        <f>IF($A701="","",IF(COUNT($I701,$J701,$K701)&lt;3,"",IFERROR(AVERAGE($I701,$J701,$K701),"")))</f>
        <v/>
      </c>
      <c r="R701" s="44">
        <f>IF($A701="","",IF(COUNT($I701,$J701,$K701)&lt;3,"",IFERROR(MIN($I701,$J701,$K701),"")))</f>
        <v/>
      </c>
      <c r="S701" s="44">
        <f>IF($A701="","",IF(COUNT($I701,$J701,$K701)&lt;3,"",IFERROR(MAX($I701,$J701,$K701)-MIN($I701,$J701,$K701),"")))</f>
        <v/>
      </c>
      <c r="T701" s="44">
        <f>IF($A701="","",IFERROR(INDEX('Tire Inventory'!$I$5:$I$1004,MATCH($E701,'Tire Inventory'!$A$5:$A$1004,0)),""))</f>
        <v/>
      </c>
      <c r="U701" s="44">
        <f>IF($A701="","",IF(OR($L701="",$T701=""),"",IFERROR($L701-$T701,"")))</f>
        <v/>
      </c>
      <c r="V701" s="27">
        <f>IF($A701="","",IF($R701="","No Data",IF($R701&lt;='Settings'!$B$6,"Critical",IF($R701&lt;='Settings'!$B$5,"Low","OK"))))</f>
        <v/>
      </c>
      <c r="W701" s="27">
        <f>IF($A701="","",IF($S701="","No Data",IF($S701&gt;='Settings'!$B$7,"Uneven","OK")))</f>
        <v/>
      </c>
      <c r="X701" s="27">
        <f>IF($A701="","",IF(OR($L701="",$T701=""),"No Data",IF($L701&lt;$T701-'Settings'!$B$8,"Low",IF($L701&gt;$T701+'Settings'!$B$8,"High","OK"))))</f>
        <v/>
      </c>
      <c r="Y701" s="27">
        <f>IF(COUNTA($A701:$O701)=0,"",IF(OR($A701="",$B701="",$C701="",$D701="",$E701="",$F701="",$I701="",$J701="",$K701=""),"Missing Required Input",IF(COUNTIF($A$5:$A$1004,$A701)&gt;1,"Duplicate Inspection ID",IF(COUNTIF('Tire Inventory'!$A$5:$A$1004,$E701)=0,"Unknown Tire ID",IF(OR($I701&lt;0,$I701&gt;32,$J701&lt;0,$J701&gt;32,$K701&lt;0,$K701&gt;32),"Check Tread Reading",IF(OR($D701&lt;0,$D701&gt;2000000),"Check Odometer",IF(AND($L701&lt;&gt;"",OR($L701&lt;0,$L701&gt;150)),"Check PSI","OK"))))))</f>
        <v/>
      </c>
    </row>
    <row r="702">
      <c r="A702" s="23" t="n"/>
      <c r="B702" s="42" t="n"/>
      <c r="C702" s="23" t="n"/>
      <c r="D702" s="25" t="n"/>
      <c r="E702" s="23" t="n"/>
      <c r="F702" s="23" t="n"/>
      <c r="G702" s="23" t="n"/>
      <c r="H702" s="23" t="n"/>
      <c r="I702" s="43" t="n"/>
      <c r="J702" s="43" t="n"/>
      <c r="K702" s="43" t="n"/>
      <c r="L702" s="43" t="n"/>
      <c r="M702" s="23" t="n"/>
      <c r="N702" s="23" t="n"/>
      <c r="O702" s="23" t="n"/>
      <c r="P702" s="27">
        <f>IF($A702="","",IFERROR(INDEX('Settings'!$F$5:$F$21,MATCH($F702,'Settings'!$E$5:$E$21,0)),"Other"))</f>
        <v/>
      </c>
      <c r="Q702" s="44">
        <f>IF($A702="","",IF(COUNT($I702,$J702,$K702)&lt;3,"",IFERROR(AVERAGE($I702,$J702,$K702),"")))</f>
        <v/>
      </c>
      <c r="R702" s="44">
        <f>IF($A702="","",IF(COUNT($I702,$J702,$K702)&lt;3,"",IFERROR(MIN($I702,$J702,$K702),"")))</f>
        <v/>
      </c>
      <c r="S702" s="44">
        <f>IF($A702="","",IF(COUNT($I702,$J702,$K702)&lt;3,"",IFERROR(MAX($I702,$J702,$K702)-MIN($I702,$J702,$K702),"")))</f>
        <v/>
      </c>
      <c r="T702" s="44">
        <f>IF($A702="","",IFERROR(INDEX('Tire Inventory'!$I$5:$I$1004,MATCH($E702,'Tire Inventory'!$A$5:$A$1004,0)),""))</f>
        <v/>
      </c>
      <c r="U702" s="44">
        <f>IF($A702="","",IF(OR($L702="",$T702=""),"",IFERROR($L702-$T702,"")))</f>
        <v/>
      </c>
      <c r="V702" s="27">
        <f>IF($A702="","",IF($R702="","No Data",IF($R702&lt;='Settings'!$B$6,"Critical",IF($R702&lt;='Settings'!$B$5,"Low","OK"))))</f>
        <v/>
      </c>
      <c r="W702" s="27">
        <f>IF($A702="","",IF($S702="","No Data",IF($S702&gt;='Settings'!$B$7,"Uneven","OK")))</f>
        <v/>
      </c>
      <c r="X702" s="27">
        <f>IF($A702="","",IF(OR($L702="",$T702=""),"No Data",IF($L702&lt;$T702-'Settings'!$B$8,"Low",IF($L702&gt;$T702+'Settings'!$B$8,"High","OK"))))</f>
        <v/>
      </c>
      <c r="Y702" s="27">
        <f>IF(COUNTA($A702:$O702)=0,"",IF(OR($A702="",$B702="",$C702="",$D702="",$E702="",$F702="",$I702="",$J702="",$K702=""),"Missing Required Input",IF(COUNTIF($A$5:$A$1004,$A702)&gt;1,"Duplicate Inspection ID",IF(COUNTIF('Tire Inventory'!$A$5:$A$1004,$E702)=0,"Unknown Tire ID",IF(OR($I702&lt;0,$I702&gt;32,$J702&lt;0,$J702&gt;32,$K702&lt;0,$K702&gt;32),"Check Tread Reading",IF(OR($D702&lt;0,$D702&gt;2000000),"Check Odometer",IF(AND($L702&lt;&gt;"",OR($L702&lt;0,$L702&gt;150)),"Check PSI","OK"))))))</f>
        <v/>
      </c>
    </row>
    <row r="703">
      <c r="A703" s="23" t="n"/>
      <c r="B703" s="42" t="n"/>
      <c r="C703" s="23" t="n"/>
      <c r="D703" s="25" t="n"/>
      <c r="E703" s="23" t="n"/>
      <c r="F703" s="23" t="n"/>
      <c r="G703" s="23" t="n"/>
      <c r="H703" s="23" t="n"/>
      <c r="I703" s="43" t="n"/>
      <c r="J703" s="43" t="n"/>
      <c r="K703" s="43" t="n"/>
      <c r="L703" s="43" t="n"/>
      <c r="M703" s="23" t="n"/>
      <c r="N703" s="23" t="n"/>
      <c r="O703" s="23" t="n"/>
      <c r="P703" s="27">
        <f>IF($A703="","",IFERROR(INDEX('Settings'!$F$5:$F$21,MATCH($F703,'Settings'!$E$5:$E$21,0)),"Other"))</f>
        <v/>
      </c>
      <c r="Q703" s="44">
        <f>IF($A703="","",IF(COUNT($I703,$J703,$K703)&lt;3,"",IFERROR(AVERAGE($I703,$J703,$K703),"")))</f>
        <v/>
      </c>
      <c r="R703" s="44">
        <f>IF($A703="","",IF(COUNT($I703,$J703,$K703)&lt;3,"",IFERROR(MIN($I703,$J703,$K703),"")))</f>
        <v/>
      </c>
      <c r="S703" s="44">
        <f>IF($A703="","",IF(COUNT($I703,$J703,$K703)&lt;3,"",IFERROR(MAX($I703,$J703,$K703)-MIN($I703,$J703,$K703),"")))</f>
        <v/>
      </c>
      <c r="T703" s="44">
        <f>IF($A703="","",IFERROR(INDEX('Tire Inventory'!$I$5:$I$1004,MATCH($E703,'Tire Inventory'!$A$5:$A$1004,0)),""))</f>
        <v/>
      </c>
      <c r="U703" s="44">
        <f>IF($A703="","",IF(OR($L703="",$T703=""),"",IFERROR($L703-$T703,"")))</f>
        <v/>
      </c>
      <c r="V703" s="27">
        <f>IF($A703="","",IF($R703="","No Data",IF($R703&lt;='Settings'!$B$6,"Critical",IF($R703&lt;='Settings'!$B$5,"Low","OK"))))</f>
        <v/>
      </c>
      <c r="W703" s="27">
        <f>IF($A703="","",IF($S703="","No Data",IF($S703&gt;='Settings'!$B$7,"Uneven","OK")))</f>
        <v/>
      </c>
      <c r="X703" s="27">
        <f>IF($A703="","",IF(OR($L703="",$T703=""),"No Data",IF($L703&lt;$T703-'Settings'!$B$8,"Low",IF($L703&gt;$T703+'Settings'!$B$8,"High","OK"))))</f>
        <v/>
      </c>
      <c r="Y703" s="27">
        <f>IF(COUNTA($A703:$O703)=0,"",IF(OR($A703="",$B703="",$C703="",$D703="",$E703="",$F703="",$I703="",$J703="",$K703=""),"Missing Required Input",IF(COUNTIF($A$5:$A$1004,$A703)&gt;1,"Duplicate Inspection ID",IF(COUNTIF('Tire Inventory'!$A$5:$A$1004,$E703)=0,"Unknown Tire ID",IF(OR($I703&lt;0,$I703&gt;32,$J703&lt;0,$J703&gt;32,$K703&lt;0,$K703&gt;32),"Check Tread Reading",IF(OR($D703&lt;0,$D703&gt;2000000),"Check Odometer",IF(AND($L703&lt;&gt;"",OR($L703&lt;0,$L703&gt;150)),"Check PSI","OK"))))))</f>
        <v/>
      </c>
    </row>
    <row r="704">
      <c r="A704" s="23" t="n"/>
      <c r="B704" s="42" t="n"/>
      <c r="C704" s="23" t="n"/>
      <c r="D704" s="25" t="n"/>
      <c r="E704" s="23" t="n"/>
      <c r="F704" s="23" t="n"/>
      <c r="G704" s="23" t="n"/>
      <c r="H704" s="23" t="n"/>
      <c r="I704" s="43" t="n"/>
      <c r="J704" s="43" t="n"/>
      <c r="K704" s="43" t="n"/>
      <c r="L704" s="43" t="n"/>
      <c r="M704" s="23" t="n"/>
      <c r="N704" s="23" t="n"/>
      <c r="O704" s="23" t="n"/>
      <c r="P704" s="27">
        <f>IF($A704="","",IFERROR(INDEX('Settings'!$F$5:$F$21,MATCH($F704,'Settings'!$E$5:$E$21,0)),"Other"))</f>
        <v/>
      </c>
      <c r="Q704" s="44">
        <f>IF($A704="","",IF(COUNT($I704,$J704,$K704)&lt;3,"",IFERROR(AVERAGE($I704,$J704,$K704),"")))</f>
        <v/>
      </c>
      <c r="R704" s="44">
        <f>IF($A704="","",IF(COUNT($I704,$J704,$K704)&lt;3,"",IFERROR(MIN($I704,$J704,$K704),"")))</f>
        <v/>
      </c>
      <c r="S704" s="44">
        <f>IF($A704="","",IF(COUNT($I704,$J704,$K704)&lt;3,"",IFERROR(MAX($I704,$J704,$K704)-MIN($I704,$J704,$K704),"")))</f>
        <v/>
      </c>
      <c r="T704" s="44">
        <f>IF($A704="","",IFERROR(INDEX('Tire Inventory'!$I$5:$I$1004,MATCH($E704,'Tire Inventory'!$A$5:$A$1004,0)),""))</f>
        <v/>
      </c>
      <c r="U704" s="44">
        <f>IF($A704="","",IF(OR($L704="",$T704=""),"",IFERROR($L704-$T704,"")))</f>
        <v/>
      </c>
      <c r="V704" s="27">
        <f>IF($A704="","",IF($R704="","No Data",IF($R704&lt;='Settings'!$B$6,"Critical",IF($R704&lt;='Settings'!$B$5,"Low","OK"))))</f>
        <v/>
      </c>
      <c r="W704" s="27">
        <f>IF($A704="","",IF($S704="","No Data",IF($S704&gt;='Settings'!$B$7,"Uneven","OK")))</f>
        <v/>
      </c>
      <c r="X704" s="27">
        <f>IF($A704="","",IF(OR($L704="",$T704=""),"No Data",IF($L704&lt;$T704-'Settings'!$B$8,"Low",IF($L704&gt;$T704+'Settings'!$B$8,"High","OK"))))</f>
        <v/>
      </c>
      <c r="Y704" s="27">
        <f>IF(COUNTA($A704:$O704)=0,"",IF(OR($A704="",$B704="",$C704="",$D704="",$E704="",$F704="",$I704="",$J704="",$K704=""),"Missing Required Input",IF(COUNTIF($A$5:$A$1004,$A704)&gt;1,"Duplicate Inspection ID",IF(COUNTIF('Tire Inventory'!$A$5:$A$1004,$E704)=0,"Unknown Tire ID",IF(OR($I704&lt;0,$I704&gt;32,$J704&lt;0,$J704&gt;32,$K704&lt;0,$K704&gt;32),"Check Tread Reading",IF(OR($D704&lt;0,$D704&gt;2000000),"Check Odometer",IF(AND($L704&lt;&gt;"",OR($L704&lt;0,$L704&gt;150)),"Check PSI","OK"))))))</f>
        <v/>
      </c>
    </row>
    <row r="705">
      <c r="A705" s="23" t="n"/>
      <c r="B705" s="42" t="n"/>
      <c r="C705" s="23" t="n"/>
      <c r="D705" s="25" t="n"/>
      <c r="E705" s="23" t="n"/>
      <c r="F705" s="23" t="n"/>
      <c r="G705" s="23" t="n"/>
      <c r="H705" s="23" t="n"/>
      <c r="I705" s="43" t="n"/>
      <c r="J705" s="43" t="n"/>
      <c r="K705" s="43" t="n"/>
      <c r="L705" s="43" t="n"/>
      <c r="M705" s="23" t="n"/>
      <c r="N705" s="23" t="n"/>
      <c r="O705" s="23" t="n"/>
      <c r="P705" s="27">
        <f>IF($A705="","",IFERROR(INDEX('Settings'!$F$5:$F$21,MATCH($F705,'Settings'!$E$5:$E$21,0)),"Other"))</f>
        <v/>
      </c>
      <c r="Q705" s="44">
        <f>IF($A705="","",IF(COUNT($I705,$J705,$K705)&lt;3,"",IFERROR(AVERAGE($I705,$J705,$K705),"")))</f>
        <v/>
      </c>
      <c r="R705" s="44">
        <f>IF($A705="","",IF(COUNT($I705,$J705,$K705)&lt;3,"",IFERROR(MIN($I705,$J705,$K705),"")))</f>
        <v/>
      </c>
      <c r="S705" s="44">
        <f>IF($A705="","",IF(COUNT($I705,$J705,$K705)&lt;3,"",IFERROR(MAX($I705,$J705,$K705)-MIN($I705,$J705,$K705),"")))</f>
        <v/>
      </c>
      <c r="T705" s="44">
        <f>IF($A705="","",IFERROR(INDEX('Tire Inventory'!$I$5:$I$1004,MATCH($E705,'Tire Inventory'!$A$5:$A$1004,0)),""))</f>
        <v/>
      </c>
      <c r="U705" s="44">
        <f>IF($A705="","",IF(OR($L705="",$T705=""),"",IFERROR($L705-$T705,"")))</f>
        <v/>
      </c>
      <c r="V705" s="27">
        <f>IF($A705="","",IF($R705="","No Data",IF($R705&lt;='Settings'!$B$6,"Critical",IF($R705&lt;='Settings'!$B$5,"Low","OK"))))</f>
        <v/>
      </c>
      <c r="W705" s="27">
        <f>IF($A705="","",IF($S705="","No Data",IF($S705&gt;='Settings'!$B$7,"Uneven","OK")))</f>
        <v/>
      </c>
      <c r="X705" s="27">
        <f>IF($A705="","",IF(OR($L705="",$T705=""),"No Data",IF($L705&lt;$T705-'Settings'!$B$8,"Low",IF($L705&gt;$T705+'Settings'!$B$8,"High","OK"))))</f>
        <v/>
      </c>
      <c r="Y705" s="27">
        <f>IF(COUNTA($A705:$O705)=0,"",IF(OR($A705="",$B705="",$C705="",$D705="",$E705="",$F705="",$I705="",$J705="",$K705=""),"Missing Required Input",IF(COUNTIF($A$5:$A$1004,$A705)&gt;1,"Duplicate Inspection ID",IF(COUNTIF('Tire Inventory'!$A$5:$A$1004,$E705)=0,"Unknown Tire ID",IF(OR($I705&lt;0,$I705&gt;32,$J705&lt;0,$J705&gt;32,$K705&lt;0,$K705&gt;32),"Check Tread Reading",IF(OR($D705&lt;0,$D705&gt;2000000),"Check Odometer",IF(AND($L705&lt;&gt;"",OR($L705&lt;0,$L705&gt;150)),"Check PSI","OK"))))))</f>
        <v/>
      </c>
    </row>
    <row r="706">
      <c r="A706" s="23" t="n"/>
      <c r="B706" s="42" t="n"/>
      <c r="C706" s="23" t="n"/>
      <c r="D706" s="25" t="n"/>
      <c r="E706" s="23" t="n"/>
      <c r="F706" s="23" t="n"/>
      <c r="G706" s="23" t="n"/>
      <c r="H706" s="23" t="n"/>
      <c r="I706" s="43" t="n"/>
      <c r="J706" s="43" t="n"/>
      <c r="K706" s="43" t="n"/>
      <c r="L706" s="43" t="n"/>
      <c r="M706" s="23" t="n"/>
      <c r="N706" s="23" t="n"/>
      <c r="O706" s="23" t="n"/>
      <c r="P706" s="27">
        <f>IF($A706="","",IFERROR(INDEX('Settings'!$F$5:$F$21,MATCH($F706,'Settings'!$E$5:$E$21,0)),"Other"))</f>
        <v/>
      </c>
      <c r="Q706" s="44">
        <f>IF($A706="","",IF(COUNT($I706,$J706,$K706)&lt;3,"",IFERROR(AVERAGE($I706,$J706,$K706),"")))</f>
        <v/>
      </c>
      <c r="R706" s="44">
        <f>IF($A706="","",IF(COUNT($I706,$J706,$K706)&lt;3,"",IFERROR(MIN($I706,$J706,$K706),"")))</f>
        <v/>
      </c>
      <c r="S706" s="44">
        <f>IF($A706="","",IF(COUNT($I706,$J706,$K706)&lt;3,"",IFERROR(MAX($I706,$J706,$K706)-MIN($I706,$J706,$K706),"")))</f>
        <v/>
      </c>
      <c r="T706" s="44">
        <f>IF($A706="","",IFERROR(INDEX('Tire Inventory'!$I$5:$I$1004,MATCH($E706,'Tire Inventory'!$A$5:$A$1004,0)),""))</f>
        <v/>
      </c>
      <c r="U706" s="44">
        <f>IF($A706="","",IF(OR($L706="",$T706=""),"",IFERROR($L706-$T706,"")))</f>
        <v/>
      </c>
      <c r="V706" s="27">
        <f>IF($A706="","",IF($R706="","No Data",IF($R706&lt;='Settings'!$B$6,"Critical",IF($R706&lt;='Settings'!$B$5,"Low","OK"))))</f>
        <v/>
      </c>
      <c r="W706" s="27">
        <f>IF($A706="","",IF($S706="","No Data",IF($S706&gt;='Settings'!$B$7,"Uneven","OK")))</f>
        <v/>
      </c>
      <c r="X706" s="27">
        <f>IF($A706="","",IF(OR($L706="",$T706=""),"No Data",IF($L706&lt;$T706-'Settings'!$B$8,"Low",IF($L706&gt;$T706+'Settings'!$B$8,"High","OK"))))</f>
        <v/>
      </c>
      <c r="Y706" s="27">
        <f>IF(COUNTA($A706:$O706)=0,"",IF(OR($A706="",$B706="",$C706="",$D706="",$E706="",$F706="",$I706="",$J706="",$K706=""),"Missing Required Input",IF(COUNTIF($A$5:$A$1004,$A706)&gt;1,"Duplicate Inspection ID",IF(COUNTIF('Tire Inventory'!$A$5:$A$1004,$E706)=0,"Unknown Tire ID",IF(OR($I706&lt;0,$I706&gt;32,$J706&lt;0,$J706&gt;32,$K706&lt;0,$K706&gt;32),"Check Tread Reading",IF(OR($D706&lt;0,$D706&gt;2000000),"Check Odometer",IF(AND($L706&lt;&gt;"",OR($L706&lt;0,$L706&gt;150)),"Check PSI","OK"))))))</f>
        <v/>
      </c>
    </row>
    <row r="707">
      <c r="A707" s="23" t="n"/>
      <c r="B707" s="42" t="n"/>
      <c r="C707" s="23" t="n"/>
      <c r="D707" s="25" t="n"/>
      <c r="E707" s="23" t="n"/>
      <c r="F707" s="23" t="n"/>
      <c r="G707" s="23" t="n"/>
      <c r="H707" s="23" t="n"/>
      <c r="I707" s="43" t="n"/>
      <c r="J707" s="43" t="n"/>
      <c r="K707" s="43" t="n"/>
      <c r="L707" s="43" t="n"/>
      <c r="M707" s="23" t="n"/>
      <c r="N707" s="23" t="n"/>
      <c r="O707" s="23" t="n"/>
      <c r="P707" s="27">
        <f>IF($A707="","",IFERROR(INDEX('Settings'!$F$5:$F$21,MATCH($F707,'Settings'!$E$5:$E$21,0)),"Other"))</f>
        <v/>
      </c>
      <c r="Q707" s="44">
        <f>IF($A707="","",IF(COUNT($I707,$J707,$K707)&lt;3,"",IFERROR(AVERAGE($I707,$J707,$K707),"")))</f>
        <v/>
      </c>
      <c r="R707" s="44">
        <f>IF($A707="","",IF(COUNT($I707,$J707,$K707)&lt;3,"",IFERROR(MIN($I707,$J707,$K707),"")))</f>
        <v/>
      </c>
      <c r="S707" s="44">
        <f>IF($A707="","",IF(COUNT($I707,$J707,$K707)&lt;3,"",IFERROR(MAX($I707,$J707,$K707)-MIN($I707,$J707,$K707),"")))</f>
        <v/>
      </c>
      <c r="T707" s="44">
        <f>IF($A707="","",IFERROR(INDEX('Tire Inventory'!$I$5:$I$1004,MATCH($E707,'Tire Inventory'!$A$5:$A$1004,0)),""))</f>
        <v/>
      </c>
      <c r="U707" s="44">
        <f>IF($A707="","",IF(OR($L707="",$T707=""),"",IFERROR($L707-$T707,"")))</f>
        <v/>
      </c>
      <c r="V707" s="27">
        <f>IF($A707="","",IF($R707="","No Data",IF($R707&lt;='Settings'!$B$6,"Critical",IF($R707&lt;='Settings'!$B$5,"Low","OK"))))</f>
        <v/>
      </c>
      <c r="W707" s="27">
        <f>IF($A707="","",IF($S707="","No Data",IF($S707&gt;='Settings'!$B$7,"Uneven","OK")))</f>
        <v/>
      </c>
      <c r="X707" s="27">
        <f>IF($A707="","",IF(OR($L707="",$T707=""),"No Data",IF($L707&lt;$T707-'Settings'!$B$8,"Low",IF($L707&gt;$T707+'Settings'!$B$8,"High","OK"))))</f>
        <v/>
      </c>
      <c r="Y707" s="27">
        <f>IF(COUNTA($A707:$O707)=0,"",IF(OR($A707="",$B707="",$C707="",$D707="",$E707="",$F707="",$I707="",$J707="",$K707=""),"Missing Required Input",IF(COUNTIF($A$5:$A$1004,$A707)&gt;1,"Duplicate Inspection ID",IF(COUNTIF('Tire Inventory'!$A$5:$A$1004,$E707)=0,"Unknown Tire ID",IF(OR($I707&lt;0,$I707&gt;32,$J707&lt;0,$J707&gt;32,$K707&lt;0,$K707&gt;32),"Check Tread Reading",IF(OR($D707&lt;0,$D707&gt;2000000),"Check Odometer",IF(AND($L707&lt;&gt;"",OR($L707&lt;0,$L707&gt;150)),"Check PSI","OK"))))))</f>
        <v/>
      </c>
    </row>
    <row r="708">
      <c r="A708" s="23" t="n"/>
      <c r="B708" s="42" t="n"/>
      <c r="C708" s="23" t="n"/>
      <c r="D708" s="25" t="n"/>
      <c r="E708" s="23" t="n"/>
      <c r="F708" s="23" t="n"/>
      <c r="G708" s="23" t="n"/>
      <c r="H708" s="23" t="n"/>
      <c r="I708" s="43" t="n"/>
      <c r="J708" s="43" t="n"/>
      <c r="K708" s="43" t="n"/>
      <c r="L708" s="43" t="n"/>
      <c r="M708" s="23" t="n"/>
      <c r="N708" s="23" t="n"/>
      <c r="O708" s="23" t="n"/>
      <c r="P708" s="27">
        <f>IF($A708="","",IFERROR(INDEX('Settings'!$F$5:$F$21,MATCH($F708,'Settings'!$E$5:$E$21,0)),"Other"))</f>
        <v/>
      </c>
      <c r="Q708" s="44">
        <f>IF($A708="","",IF(COUNT($I708,$J708,$K708)&lt;3,"",IFERROR(AVERAGE($I708,$J708,$K708),"")))</f>
        <v/>
      </c>
      <c r="R708" s="44">
        <f>IF($A708="","",IF(COUNT($I708,$J708,$K708)&lt;3,"",IFERROR(MIN($I708,$J708,$K708),"")))</f>
        <v/>
      </c>
      <c r="S708" s="44">
        <f>IF($A708="","",IF(COUNT($I708,$J708,$K708)&lt;3,"",IFERROR(MAX($I708,$J708,$K708)-MIN($I708,$J708,$K708),"")))</f>
        <v/>
      </c>
      <c r="T708" s="44">
        <f>IF($A708="","",IFERROR(INDEX('Tire Inventory'!$I$5:$I$1004,MATCH($E708,'Tire Inventory'!$A$5:$A$1004,0)),""))</f>
        <v/>
      </c>
      <c r="U708" s="44">
        <f>IF($A708="","",IF(OR($L708="",$T708=""),"",IFERROR($L708-$T708,"")))</f>
        <v/>
      </c>
      <c r="V708" s="27">
        <f>IF($A708="","",IF($R708="","No Data",IF($R708&lt;='Settings'!$B$6,"Critical",IF($R708&lt;='Settings'!$B$5,"Low","OK"))))</f>
        <v/>
      </c>
      <c r="W708" s="27">
        <f>IF($A708="","",IF($S708="","No Data",IF($S708&gt;='Settings'!$B$7,"Uneven","OK")))</f>
        <v/>
      </c>
      <c r="X708" s="27">
        <f>IF($A708="","",IF(OR($L708="",$T708=""),"No Data",IF($L708&lt;$T708-'Settings'!$B$8,"Low",IF($L708&gt;$T708+'Settings'!$B$8,"High","OK"))))</f>
        <v/>
      </c>
      <c r="Y708" s="27">
        <f>IF(COUNTA($A708:$O708)=0,"",IF(OR($A708="",$B708="",$C708="",$D708="",$E708="",$F708="",$I708="",$J708="",$K708=""),"Missing Required Input",IF(COUNTIF($A$5:$A$1004,$A708)&gt;1,"Duplicate Inspection ID",IF(COUNTIF('Tire Inventory'!$A$5:$A$1004,$E708)=0,"Unknown Tire ID",IF(OR($I708&lt;0,$I708&gt;32,$J708&lt;0,$J708&gt;32,$K708&lt;0,$K708&gt;32),"Check Tread Reading",IF(OR($D708&lt;0,$D708&gt;2000000),"Check Odometer",IF(AND($L708&lt;&gt;"",OR($L708&lt;0,$L708&gt;150)),"Check PSI","OK"))))))</f>
        <v/>
      </c>
    </row>
    <row r="709">
      <c r="A709" s="23" t="n"/>
      <c r="B709" s="42" t="n"/>
      <c r="C709" s="23" t="n"/>
      <c r="D709" s="25" t="n"/>
      <c r="E709" s="23" t="n"/>
      <c r="F709" s="23" t="n"/>
      <c r="G709" s="23" t="n"/>
      <c r="H709" s="23" t="n"/>
      <c r="I709" s="43" t="n"/>
      <c r="J709" s="43" t="n"/>
      <c r="K709" s="43" t="n"/>
      <c r="L709" s="43" t="n"/>
      <c r="M709" s="23" t="n"/>
      <c r="N709" s="23" t="n"/>
      <c r="O709" s="23" t="n"/>
      <c r="P709" s="27">
        <f>IF($A709="","",IFERROR(INDEX('Settings'!$F$5:$F$21,MATCH($F709,'Settings'!$E$5:$E$21,0)),"Other"))</f>
        <v/>
      </c>
      <c r="Q709" s="44">
        <f>IF($A709="","",IF(COUNT($I709,$J709,$K709)&lt;3,"",IFERROR(AVERAGE($I709,$J709,$K709),"")))</f>
        <v/>
      </c>
      <c r="R709" s="44">
        <f>IF($A709="","",IF(COUNT($I709,$J709,$K709)&lt;3,"",IFERROR(MIN($I709,$J709,$K709),"")))</f>
        <v/>
      </c>
      <c r="S709" s="44">
        <f>IF($A709="","",IF(COUNT($I709,$J709,$K709)&lt;3,"",IFERROR(MAX($I709,$J709,$K709)-MIN($I709,$J709,$K709),"")))</f>
        <v/>
      </c>
      <c r="T709" s="44">
        <f>IF($A709="","",IFERROR(INDEX('Tire Inventory'!$I$5:$I$1004,MATCH($E709,'Tire Inventory'!$A$5:$A$1004,0)),""))</f>
        <v/>
      </c>
      <c r="U709" s="44">
        <f>IF($A709="","",IF(OR($L709="",$T709=""),"",IFERROR($L709-$T709,"")))</f>
        <v/>
      </c>
      <c r="V709" s="27">
        <f>IF($A709="","",IF($R709="","No Data",IF($R709&lt;='Settings'!$B$6,"Critical",IF($R709&lt;='Settings'!$B$5,"Low","OK"))))</f>
        <v/>
      </c>
      <c r="W709" s="27">
        <f>IF($A709="","",IF($S709="","No Data",IF($S709&gt;='Settings'!$B$7,"Uneven","OK")))</f>
        <v/>
      </c>
      <c r="X709" s="27">
        <f>IF($A709="","",IF(OR($L709="",$T709=""),"No Data",IF($L709&lt;$T709-'Settings'!$B$8,"Low",IF($L709&gt;$T709+'Settings'!$B$8,"High","OK"))))</f>
        <v/>
      </c>
      <c r="Y709" s="27">
        <f>IF(COUNTA($A709:$O709)=0,"",IF(OR($A709="",$B709="",$C709="",$D709="",$E709="",$F709="",$I709="",$J709="",$K709=""),"Missing Required Input",IF(COUNTIF($A$5:$A$1004,$A709)&gt;1,"Duplicate Inspection ID",IF(COUNTIF('Tire Inventory'!$A$5:$A$1004,$E709)=0,"Unknown Tire ID",IF(OR($I709&lt;0,$I709&gt;32,$J709&lt;0,$J709&gt;32,$K709&lt;0,$K709&gt;32),"Check Tread Reading",IF(OR($D709&lt;0,$D709&gt;2000000),"Check Odometer",IF(AND($L709&lt;&gt;"",OR($L709&lt;0,$L709&gt;150)),"Check PSI","OK"))))))</f>
        <v/>
      </c>
    </row>
    <row r="710">
      <c r="A710" s="23" t="n"/>
      <c r="B710" s="42" t="n"/>
      <c r="C710" s="23" t="n"/>
      <c r="D710" s="25" t="n"/>
      <c r="E710" s="23" t="n"/>
      <c r="F710" s="23" t="n"/>
      <c r="G710" s="23" t="n"/>
      <c r="H710" s="23" t="n"/>
      <c r="I710" s="43" t="n"/>
      <c r="J710" s="43" t="n"/>
      <c r="K710" s="43" t="n"/>
      <c r="L710" s="43" t="n"/>
      <c r="M710" s="23" t="n"/>
      <c r="N710" s="23" t="n"/>
      <c r="O710" s="23" t="n"/>
      <c r="P710" s="27">
        <f>IF($A710="","",IFERROR(INDEX('Settings'!$F$5:$F$21,MATCH($F710,'Settings'!$E$5:$E$21,0)),"Other"))</f>
        <v/>
      </c>
      <c r="Q710" s="44">
        <f>IF($A710="","",IF(COUNT($I710,$J710,$K710)&lt;3,"",IFERROR(AVERAGE($I710,$J710,$K710),"")))</f>
        <v/>
      </c>
      <c r="R710" s="44">
        <f>IF($A710="","",IF(COUNT($I710,$J710,$K710)&lt;3,"",IFERROR(MIN($I710,$J710,$K710),"")))</f>
        <v/>
      </c>
      <c r="S710" s="44">
        <f>IF($A710="","",IF(COUNT($I710,$J710,$K710)&lt;3,"",IFERROR(MAX($I710,$J710,$K710)-MIN($I710,$J710,$K710),"")))</f>
        <v/>
      </c>
      <c r="T710" s="44">
        <f>IF($A710="","",IFERROR(INDEX('Tire Inventory'!$I$5:$I$1004,MATCH($E710,'Tire Inventory'!$A$5:$A$1004,0)),""))</f>
        <v/>
      </c>
      <c r="U710" s="44">
        <f>IF($A710="","",IF(OR($L710="",$T710=""),"",IFERROR($L710-$T710,"")))</f>
        <v/>
      </c>
      <c r="V710" s="27">
        <f>IF($A710="","",IF($R710="","No Data",IF($R710&lt;='Settings'!$B$6,"Critical",IF($R710&lt;='Settings'!$B$5,"Low","OK"))))</f>
        <v/>
      </c>
      <c r="W710" s="27">
        <f>IF($A710="","",IF($S710="","No Data",IF($S710&gt;='Settings'!$B$7,"Uneven","OK")))</f>
        <v/>
      </c>
      <c r="X710" s="27">
        <f>IF($A710="","",IF(OR($L710="",$T710=""),"No Data",IF($L710&lt;$T710-'Settings'!$B$8,"Low",IF($L710&gt;$T710+'Settings'!$B$8,"High","OK"))))</f>
        <v/>
      </c>
      <c r="Y710" s="27">
        <f>IF(COUNTA($A710:$O710)=0,"",IF(OR($A710="",$B710="",$C710="",$D710="",$E710="",$F710="",$I710="",$J710="",$K710=""),"Missing Required Input",IF(COUNTIF($A$5:$A$1004,$A710)&gt;1,"Duplicate Inspection ID",IF(COUNTIF('Tire Inventory'!$A$5:$A$1004,$E710)=0,"Unknown Tire ID",IF(OR($I710&lt;0,$I710&gt;32,$J710&lt;0,$J710&gt;32,$K710&lt;0,$K710&gt;32),"Check Tread Reading",IF(OR($D710&lt;0,$D710&gt;2000000),"Check Odometer",IF(AND($L710&lt;&gt;"",OR($L710&lt;0,$L710&gt;150)),"Check PSI","OK"))))))</f>
        <v/>
      </c>
    </row>
    <row r="711">
      <c r="A711" s="23" t="n"/>
      <c r="B711" s="42" t="n"/>
      <c r="C711" s="23" t="n"/>
      <c r="D711" s="25" t="n"/>
      <c r="E711" s="23" t="n"/>
      <c r="F711" s="23" t="n"/>
      <c r="G711" s="23" t="n"/>
      <c r="H711" s="23" t="n"/>
      <c r="I711" s="43" t="n"/>
      <c r="J711" s="43" t="n"/>
      <c r="K711" s="43" t="n"/>
      <c r="L711" s="43" t="n"/>
      <c r="M711" s="23" t="n"/>
      <c r="N711" s="23" t="n"/>
      <c r="O711" s="23" t="n"/>
      <c r="P711" s="27">
        <f>IF($A711="","",IFERROR(INDEX('Settings'!$F$5:$F$21,MATCH($F711,'Settings'!$E$5:$E$21,0)),"Other"))</f>
        <v/>
      </c>
      <c r="Q711" s="44">
        <f>IF($A711="","",IF(COUNT($I711,$J711,$K711)&lt;3,"",IFERROR(AVERAGE($I711,$J711,$K711),"")))</f>
        <v/>
      </c>
      <c r="R711" s="44">
        <f>IF($A711="","",IF(COUNT($I711,$J711,$K711)&lt;3,"",IFERROR(MIN($I711,$J711,$K711),"")))</f>
        <v/>
      </c>
      <c r="S711" s="44">
        <f>IF($A711="","",IF(COUNT($I711,$J711,$K711)&lt;3,"",IFERROR(MAX($I711,$J711,$K711)-MIN($I711,$J711,$K711),"")))</f>
        <v/>
      </c>
      <c r="T711" s="44">
        <f>IF($A711="","",IFERROR(INDEX('Tire Inventory'!$I$5:$I$1004,MATCH($E711,'Tire Inventory'!$A$5:$A$1004,0)),""))</f>
        <v/>
      </c>
      <c r="U711" s="44">
        <f>IF($A711="","",IF(OR($L711="",$T711=""),"",IFERROR($L711-$T711,"")))</f>
        <v/>
      </c>
      <c r="V711" s="27">
        <f>IF($A711="","",IF($R711="","No Data",IF($R711&lt;='Settings'!$B$6,"Critical",IF($R711&lt;='Settings'!$B$5,"Low","OK"))))</f>
        <v/>
      </c>
      <c r="W711" s="27">
        <f>IF($A711="","",IF($S711="","No Data",IF($S711&gt;='Settings'!$B$7,"Uneven","OK")))</f>
        <v/>
      </c>
      <c r="X711" s="27">
        <f>IF($A711="","",IF(OR($L711="",$T711=""),"No Data",IF($L711&lt;$T711-'Settings'!$B$8,"Low",IF($L711&gt;$T711+'Settings'!$B$8,"High","OK"))))</f>
        <v/>
      </c>
      <c r="Y711" s="27">
        <f>IF(COUNTA($A711:$O711)=0,"",IF(OR($A711="",$B711="",$C711="",$D711="",$E711="",$F711="",$I711="",$J711="",$K711=""),"Missing Required Input",IF(COUNTIF($A$5:$A$1004,$A711)&gt;1,"Duplicate Inspection ID",IF(COUNTIF('Tire Inventory'!$A$5:$A$1004,$E711)=0,"Unknown Tire ID",IF(OR($I711&lt;0,$I711&gt;32,$J711&lt;0,$J711&gt;32,$K711&lt;0,$K711&gt;32),"Check Tread Reading",IF(OR($D711&lt;0,$D711&gt;2000000),"Check Odometer",IF(AND($L711&lt;&gt;"",OR($L711&lt;0,$L711&gt;150)),"Check PSI","OK"))))))</f>
        <v/>
      </c>
    </row>
    <row r="712">
      <c r="A712" s="23" t="n"/>
      <c r="B712" s="42" t="n"/>
      <c r="C712" s="23" t="n"/>
      <c r="D712" s="25" t="n"/>
      <c r="E712" s="23" t="n"/>
      <c r="F712" s="23" t="n"/>
      <c r="G712" s="23" t="n"/>
      <c r="H712" s="23" t="n"/>
      <c r="I712" s="43" t="n"/>
      <c r="J712" s="43" t="n"/>
      <c r="K712" s="43" t="n"/>
      <c r="L712" s="43" t="n"/>
      <c r="M712" s="23" t="n"/>
      <c r="N712" s="23" t="n"/>
      <c r="O712" s="23" t="n"/>
      <c r="P712" s="27">
        <f>IF($A712="","",IFERROR(INDEX('Settings'!$F$5:$F$21,MATCH($F712,'Settings'!$E$5:$E$21,0)),"Other"))</f>
        <v/>
      </c>
      <c r="Q712" s="44">
        <f>IF($A712="","",IF(COUNT($I712,$J712,$K712)&lt;3,"",IFERROR(AVERAGE($I712,$J712,$K712),"")))</f>
        <v/>
      </c>
      <c r="R712" s="44">
        <f>IF($A712="","",IF(COUNT($I712,$J712,$K712)&lt;3,"",IFERROR(MIN($I712,$J712,$K712),"")))</f>
        <v/>
      </c>
      <c r="S712" s="44">
        <f>IF($A712="","",IF(COUNT($I712,$J712,$K712)&lt;3,"",IFERROR(MAX($I712,$J712,$K712)-MIN($I712,$J712,$K712),"")))</f>
        <v/>
      </c>
      <c r="T712" s="44">
        <f>IF($A712="","",IFERROR(INDEX('Tire Inventory'!$I$5:$I$1004,MATCH($E712,'Tire Inventory'!$A$5:$A$1004,0)),""))</f>
        <v/>
      </c>
      <c r="U712" s="44">
        <f>IF($A712="","",IF(OR($L712="",$T712=""),"",IFERROR($L712-$T712,"")))</f>
        <v/>
      </c>
      <c r="V712" s="27">
        <f>IF($A712="","",IF($R712="","No Data",IF($R712&lt;='Settings'!$B$6,"Critical",IF($R712&lt;='Settings'!$B$5,"Low","OK"))))</f>
        <v/>
      </c>
      <c r="W712" s="27">
        <f>IF($A712="","",IF($S712="","No Data",IF($S712&gt;='Settings'!$B$7,"Uneven","OK")))</f>
        <v/>
      </c>
      <c r="X712" s="27">
        <f>IF($A712="","",IF(OR($L712="",$T712=""),"No Data",IF($L712&lt;$T712-'Settings'!$B$8,"Low",IF($L712&gt;$T712+'Settings'!$B$8,"High","OK"))))</f>
        <v/>
      </c>
      <c r="Y712" s="27">
        <f>IF(COUNTA($A712:$O712)=0,"",IF(OR($A712="",$B712="",$C712="",$D712="",$E712="",$F712="",$I712="",$J712="",$K712=""),"Missing Required Input",IF(COUNTIF($A$5:$A$1004,$A712)&gt;1,"Duplicate Inspection ID",IF(COUNTIF('Tire Inventory'!$A$5:$A$1004,$E712)=0,"Unknown Tire ID",IF(OR($I712&lt;0,$I712&gt;32,$J712&lt;0,$J712&gt;32,$K712&lt;0,$K712&gt;32),"Check Tread Reading",IF(OR($D712&lt;0,$D712&gt;2000000),"Check Odometer",IF(AND($L712&lt;&gt;"",OR($L712&lt;0,$L712&gt;150)),"Check PSI","OK"))))))</f>
        <v/>
      </c>
    </row>
    <row r="713">
      <c r="A713" s="23" t="n"/>
      <c r="B713" s="42" t="n"/>
      <c r="C713" s="23" t="n"/>
      <c r="D713" s="25" t="n"/>
      <c r="E713" s="23" t="n"/>
      <c r="F713" s="23" t="n"/>
      <c r="G713" s="23" t="n"/>
      <c r="H713" s="23" t="n"/>
      <c r="I713" s="43" t="n"/>
      <c r="J713" s="43" t="n"/>
      <c r="K713" s="43" t="n"/>
      <c r="L713" s="43" t="n"/>
      <c r="M713" s="23" t="n"/>
      <c r="N713" s="23" t="n"/>
      <c r="O713" s="23" t="n"/>
      <c r="P713" s="27">
        <f>IF($A713="","",IFERROR(INDEX('Settings'!$F$5:$F$21,MATCH($F713,'Settings'!$E$5:$E$21,0)),"Other"))</f>
        <v/>
      </c>
      <c r="Q713" s="44">
        <f>IF($A713="","",IF(COUNT($I713,$J713,$K713)&lt;3,"",IFERROR(AVERAGE($I713,$J713,$K713),"")))</f>
        <v/>
      </c>
      <c r="R713" s="44">
        <f>IF($A713="","",IF(COUNT($I713,$J713,$K713)&lt;3,"",IFERROR(MIN($I713,$J713,$K713),"")))</f>
        <v/>
      </c>
      <c r="S713" s="44">
        <f>IF($A713="","",IF(COUNT($I713,$J713,$K713)&lt;3,"",IFERROR(MAX($I713,$J713,$K713)-MIN($I713,$J713,$K713),"")))</f>
        <v/>
      </c>
      <c r="T713" s="44">
        <f>IF($A713="","",IFERROR(INDEX('Tire Inventory'!$I$5:$I$1004,MATCH($E713,'Tire Inventory'!$A$5:$A$1004,0)),""))</f>
        <v/>
      </c>
      <c r="U713" s="44">
        <f>IF($A713="","",IF(OR($L713="",$T713=""),"",IFERROR($L713-$T713,"")))</f>
        <v/>
      </c>
      <c r="V713" s="27">
        <f>IF($A713="","",IF($R713="","No Data",IF($R713&lt;='Settings'!$B$6,"Critical",IF($R713&lt;='Settings'!$B$5,"Low","OK"))))</f>
        <v/>
      </c>
      <c r="W713" s="27">
        <f>IF($A713="","",IF($S713="","No Data",IF($S713&gt;='Settings'!$B$7,"Uneven","OK")))</f>
        <v/>
      </c>
      <c r="X713" s="27">
        <f>IF($A713="","",IF(OR($L713="",$T713=""),"No Data",IF($L713&lt;$T713-'Settings'!$B$8,"Low",IF($L713&gt;$T713+'Settings'!$B$8,"High","OK"))))</f>
        <v/>
      </c>
      <c r="Y713" s="27">
        <f>IF(COUNTA($A713:$O713)=0,"",IF(OR($A713="",$B713="",$C713="",$D713="",$E713="",$F713="",$I713="",$J713="",$K713=""),"Missing Required Input",IF(COUNTIF($A$5:$A$1004,$A713)&gt;1,"Duplicate Inspection ID",IF(COUNTIF('Tire Inventory'!$A$5:$A$1004,$E713)=0,"Unknown Tire ID",IF(OR($I713&lt;0,$I713&gt;32,$J713&lt;0,$J713&gt;32,$K713&lt;0,$K713&gt;32),"Check Tread Reading",IF(OR($D713&lt;0,$D713&gt;2000000),"Check Odometer",IF(AND($L713&lt;&gt;"",OR($L713&lt;0,$L713&gt;150)),"Check PSI","OK"))))))</f>
        <v/>
      </c>
    </row>
    <row r="714">
      <c r="A714" s="23" t="n"/>
      <c r="B714" s="42" t="n"/>
      <c r="C714" s="23" t="n"/>
      <c r="D714" s="25" t="n"/>
      <c r="E714" s="23" t="n"/>
      <c r="F714" s="23" t="n"/>
      <c r="G714" s="23" t="n"/>
      <c r="H714" s="23" t="n"/>
      <c r="I714" s="43" t="n"/>
      <c r="J714" s="43" t="n"/>
      <c r="K714" s="43" t="n"/>
      <c r="L714" s="43" t="n"/>
      <c r="M714" s="23" t="n"/>
      <c r="N714" s="23" t="n"/>
      <c r="O714" s="23" t="n"/>
      <c r="P714" s="27">
        <f>IF($A714="","",IFERROR(INDEX('Settings'!$F$5:$F$21,MATCH($F714,'Settings'!$E$5:$E$21,0)),"Other"))</f>
        <v/>
      </c>
      <c r="Q714" s="44">
        <f>IF($A714="","",IF(COUNT($I714,$J714,$K714)&lt;3,"",IFERROR(AVERAGE($I714,$J714,$K714),"")))</f>
        <v/>
      </c>
      <c r="R714" s="44">
        <f>IF($A714="","",IF(COUNT($I714,$J714,$K714)&lt;3,"",IFERROR(MIN($I714,$J714,$K714),"")))</f>
        <v/>
      </c>
      <c r="S714" s="44">
        <f>IF($A714="","",IF(COUNT($I714,$J714,$K714)&lt;3,"",IFERROR(MAX($I714,$J714,$K714)-MIN($I714,$J714,$K714),"")))</f>
        <v/>
      </c>
      <c r="T714" s="44">
        <f>IF($A714="","",IFERROR(INDEX('Tire Inventory'!$I$5:$I$1004,MATCH($E714,'Tire Inventory'!$A$5:$A$1004,0)),""))</f>
        <v/>
      </c>
      <c r="U714" s="44">
        <f>IF($A714="","",IF(OR($L714="",$T714=""),"",IFERROR($L714-$T714,"")))</f>
        <v/>
      </c>
      <c r="V714" s="27">
        <f>IF($A714="","",IF($R714="","No Data",IF($R714&lt;='Settings'!$B$6,"Critical",IF($R714&lt;='Settings'!$B$5,"Low","OK"))))</f>
        <v/>
      </c>
      <c r="W714" s="27">
        <f>IF($A714="","",IF($S714="","No Data",IF($S714&gt;='Settings'!$B$7,"Uneven","OK")))</f>
        <v/>
      </c>
      <c r="X714" s="27">
        <f>IF($A714="","",IF(OR($L714="",$T714=""),"No Data",IF($L714&lt;$T714-'Settings'!$B$8,"Low",IF($L714&gt;$T714+'Settings'!$B$8,"High","OK"))))</f>
        <v/>
      </c>
      <c r="Y714" s="27">
        <f>IF(COUNTA($A714:$O714)=0,"",IF(OR($A714="",$B714="",$C714="",$D714="",$E714="",$F714="",$I714="",$J714="",$K714=""),"Missing Required Input",IF(COUNTIF($A$5:$A$1004,$A714)&gt;1,"Duplicate Inspection ID",IF(COUNTIF('Tire Inventory'!$A$5:$A$1004,$E714)=0,"Unknown Tire ID",IF(OR($I714&lt;0,$I714&gt;32,$J714&lt;0,$J714&gt;32,$K714&lt;0,$K714&gt;32),"Check Tread Reading",IF(OR($D714&lt;0,$D714&gt;2000000),"Check Odometer",IF(AND($L714&lt;&gt;"",OR($L714&lt;0,$L714&gt;150)),"Check PSI","OK"))))))</f>
        <v/>
      </c>
    </row>
    <row r="715">
      <c r="A715" s="23" t="n"/>
      <c r="B715" s="42" t="n"/>
      <c r="C715" s="23" t="n"/>
      <c r="D715" s="25" t="n"/>
      <c r="E715" s="23" t="n"/>
      <c r="F715" s="23" t="n"/>
      <c r="G715" s="23" t="n"/>
      <c r="H715" s="23" t="n"/>
      <c r="I715" s="43" t="n"/>
      <c r="J715" s="43" t="n"/>
      <c r="K715" s="43" t="n"/>
      <c r="L715" s="43" t="n"/>
      <c r="M715" s="23" t="n"/>
      <c r="N715" s="23" t="n"/>
      <c r="O715" s="23" t="n"/>
      <c r="P715" s="27">
        <f>IF($A715="","",IFERROR(INDEX('Settings'!$F$5:$F$21,MATCH($F715,'Settings'!$E$5:$E$21,0)),"Other"))</f>
        <v/>
      </c>
      <c r="Q715" s="44">
        <f>IF($A715="","",IF(COUNT($I715,$J715,$K715)&lt;3,"",IFERROR(AVERAGE($I715,$J715,$K715),"")))</f>
        <v/>
      </c>
      <c r="R715" s="44">
        <f>IF($A715="","",IF(COUNT($I715,$J715,$K715)&lt;3,"",IFERROR(MIN($I715,$J715,$K715),"")))</f>
        <v/>
      </c>
      <c r="S715" s="44">
        <f>IF($A715="","",IF(COUNT($I715,$J715,$K715)&lt;3,"",IFERROR(MAX($I715,$J715,$K715)-MIN($I715,$J715,$K715),"")))</f>
        <v/>
      </c>
      <c r="T715" s="44">
        <f>IF($A715="","",IFERROR(INDEX('Tire Inventory'!$I$5:$I$1004,MATCH($E715,'Tire Inventory'!$A$5:$A$1004,0)),""))</f>
        <v/>
      </c>
      <c r="U715" s="44">
        <f>IF($A715="","",IF(OR($L715="",$T715=""),"",IFERROR($L715-$T715,"")))</f>
        <v/>
      </c>
      <c r="V715" s="27">
        <f>IF($A715="","",IF($R715="","No Data",IF($R715&lt;='Settings'!$B$6,"Critical",IF($R715&lt;='Settings'!$B$5,"Low","OK"))))</f>
        <v/>
      </c>
      <c r="W715" s="27">
        <f>IF($A715="","",IF($S715="","No Data",IF($S715&gt;='Settings'!$B$7,"Uneven","OK")))</f>
        <v/>
      </c>
      <c r="X715" s="27">
        <f>IF($A715="","",IF(OR($L715="",$T715=""),"No Data",IF($L715&lt;$T715-'Settings'!$B$8,"Low",IF($L715&gt;$T715+'Settings'!$B$8,"High","OK"))))</f>
        <v/>
      </c>
      <c r="Y715" s="27">
        <f>IF(COUNTA($A715:$O715)=0,"",IF(OR($A715="",$B715="",$C715="",$D715="",$E715="",$F715="",$I715="",$J715="",$K715=""),"Missing Required Input",IF(COUNTIF($A$5:$A$1004,$A715)&gt;1,"Duplicate Inspection ID",IF(COUNTIF('Tire Inventory'!$A$5:$A$1004,$E715)=0,"Unknown Tire ID",IF(OR($I715&lt;0,$I715&gt;32,$J715&lt;0,$J715&gt;32,$K715&lt;0,$K715&gt;32),"Check Tread Reading",IF(OR($D715&lt;0,$D715&gt;2000000),"Check Odometer",IF(AND($L715&lt;&gt;"",OR($L715&lt;0,$L715&gt;150)),"Check PSI","OK"))))))</f>
        <v/>
      </c>
    </row>
    <row r="716">
      <c r="A716" s="23" t="n"/>
      <c r="B716" s="42" t="n"/>
      <c r="C716" s="23" t="n"/>
      <c r="D716" s="25" t="n"/>
      <c r="E716" s="23" t="n"/>
      <c r="F716" s="23" t="n"/>
      <c r="G716" s="23" t="n"/>
      <c r="H716" s="23" t="n"/>
      <c r="I716" s="43" t="n"/>
      <c r="J716" s="43" t="n"/>
      <c r="K716" s="43" t="n"/>
      <c r="L716" s="43" t="n"/>
      <c r="M716" s="23" t="n"/>
      <c r="N716" s="23" t="n"/>
      <c r="O716" s="23" t="n"/>
      <c r="P716" s="27">
        <f>IF($A716="","",IFERROR(INDEX('Settings'!$F$5:$F$21,MATCH($F716,'Settings'!$E$5:$E$21,0)),"Other"))</f>
        <v/>
      </c>
      <c r="Q716" s="44">
        <f>IF($A716="","",IF(COUNT($I716,$J716,$K716)&lt;3,"",IFERROR(AVERAGE($I716,$J716,$K716),"")))</f>
        <v/>
      </c>
      <c r="R716" s="44">
        <f>IF($A716="","",IF(COUNT($I716,$J716,$K716)&lt;3,"",IFERROR(MIN($I716,$J716,$K716),"")))</f>
        <v/>
      </c>
      <c r="S716" s="44">
        <f>IF($A716="","",IF(COUNT($I716,$J716,$K716)&lt;3,"",IFERROR(MAX($I716,$J716,$K716)-MIN($I716,$J716,$K716),"")))</f>
        <v/>
      </c>
      <c r="T716" s="44">
        <f>IF($A716="","",IFERROR(INDEX('Tire Inventory'!$I$5:$I$1004,MATCH($E716,'Tire Inventory'!$A$5:$A$1004,0)),""))</f>
        <v/>
      </c>
      <c r="U716" s="44">
        <f>IF($A716="","",IF(OR($L716="",$T716=""),"",IFERROR($L716-$T716,"")))</f>
        <v/>
      </c>
      <c r="V716" s="27">
        <f>IF($A716="","",IF($R716="","No Data",IF($R716&lt;='Settings'!$B$6,"Critical",IF($R716&lt;='Settings'!$B$5,"Low","OK"))))</f>
        <v/>
      </c>
      <c r="W716" s="27">
        <f>IF($A716="","",IF($S716="","No Data",IF($S716&gt;='Settings'!$B$7,"Uneven","OK")))</f>
        <v/>
      </c>
      <c r="X716" s="27">
        <f>IF($A716="","",IF(OR($L716="",$T716=""),"No Data",IF($L716&lt;$T716-'Settings'!$B$8,"Low",IF($L716&gt;$T716+'Settings'!$B$8,"High","OK"))))</f>
        <v/>
      </c>
      <c r="Y716" s="27">
        <f>IF(COUNTA($A716:$O716)=0,"",IF(OR($A716="",$B716="",$C716="",$D716="",$E716="",$F716="",$I716="",$J716="",$K716=""),"Missing Required Input",IF(COUNTIF($A$5:$A$1004,$A716)&gt;1,"Duplicate Inspection ID",IF(COUNTIF('Tire Inventory'!$A$5:$A$1004,$E716)=0,"Unknown Tire ID",IF(OR($I716&lt;0,$I716&gt;32,$J716&lt;0,$J716&gt;32,$K716&lt;0,$K716&gt;32),"Check Tread Reading",IF(OR($D716&lt;0,$D716&gt;2000000),"Check Odometer",IF(AND($L716&lt;&gt;"",OR($L716&lt;0,$L716&gt;150)),"Check PSI","OK"))))))</f>
        <v/>
      </c>
    </row>
    <row r="717">
      <c r="A717" s="23" t="n"/>
      <c r="B717" s="42" t="n"/>
      <c r="C717" s="23" t="n"/>
      <c r="D717" s="25" t="n"/>
      <c r="E717" s="23" t="n"/>
      <c r="F717" s="23" t="n"/>
      <c r="G717" s="23" t="n"/>
      <c r="H717" s="23" t="n"/>
      <c r="I717" s="43" t="n"/>
      <c r="J717" s="43" t="n"/>
      <c r="K717" s="43" t="n"/>
      <c r="L717" s="43" t="n"/>
      <c r="M717" s="23" t="n"/>
      <c r="N717" s="23" t="n"/>
      <c r="O717" s="23" t="n"/>
      <c r="P717" s="27">
        <f>IF($A717="","",IFERROR(INDEX('Settings'!$F$5:$F$21,MATCH($F717,'Settings'!$E$5:$E$21,0)),"Other"))</f>
        <v/>
      </c>
      <c r="Q717" s="44">
        <f>IF($A717="","",IF(COUNT($I717,$J717,$K717)&lt;3,"",IFERROR(AVERAGE($I717,$J717,$K717),"")))</f>
        <v/>
      </c>
      <c r="R717" s="44">
        <f>IF($A717="","",IF(COUNT($I717,$J717,$K717)&lt;3,"",IFERROR(MIN($I717,$J717,$K717),"")))</f>
        <v/>
      </c>
      <c r="S717" s="44">
        <f>IF($A717="","",IF(COUNT($I717,$J717,$K717)&lt;3,"",IFERROR(MAX($I717,$J717,$K717)-MIN($I717,$J717,$K717),"")))</f>
        <v/>
      </c>
      <c r="T717" s="44">
        <f>IF($A717="","",IFERROR(INDEX('Tire Inventory'!$I$5:$I$1004,MATCH($E717,'Tire Inventory'!$A$5:$A$1004,0)),""))</f>
        <v/>
      </c>
      <c r="U717" s="44">
        <f>IF($A717="","",IF(OR($L717="",$T717=""),"",IFERROR($L717-$T717,"")))</f>
        <v/>
      </c>
      <c r="V717" s="27">
        <f>IF($A717="","",IF($R717="","No Data",IF($R717&lt;='Settings'!$B$6,"Critical",IF($R717&lt;='Settings'!$B$5,"Low","OK"))))</f>
        <v/>
      </c>
      <c r="W717" s="27">
        <f>IF($A717="","",IF($S717="","No Data",IF($S717&gt;='Settings'!$B$7,"Uneven","OK")))</f>
        <v/>
      </c>
      <c r="X717" s="27">
        <f>IF($A717="","",IF(OR($L717="",$T717=""),"No Data",IF($L717&lt;$T717-'Settings'!$B$8,"Low",IF($L717&gt;$T717+'Settings'!$B$8,"High","OK"))))</f>
        <v/>
      </c>
      <c r="Y717" s="27">
        <f>IF(COUNTA($A717:$O717)=0,"",IF(OR($A717="",$B717="",$C717="",$D717="",$E717="",$F717="",$I717="",$J717="",$K717=""),"Missing Required Input",IF(COUNTIF($A$5:$A$1004,$A717)&gt;1,"Duplicate Inspection ID",IF(COUNTIF('Tire Inventory'!$A$5:$A$1004,$E717)=0,"Unknown Tire ID",IF(OR($I717&lt;0,$I717&gt;32,$J717&lt;0,$J717&gt;32,$K717&lt;0,$K717&gt;32),"Check Tread Reading",IF(OR($D717&lt;0,$D717&gt;2000000),"Check Odometer",IF(AND($L717&lt;&gt;"",OR($L717&lt;0,$L717&gt;150)),"Check PSI","OK"))))))</f>
        <v/>
      </c>
    </row>
    <row r="718">
      <c r="A718" s="23" t="n"/>
      <c r="B718" s="42" t="n"/>
      <c r="C718" s="23" t="n"/>
      <c r="D718" s="25" t="n"/>
      <c r="E718" s="23" t="n"/>
      <c r="F718" s="23" t="n"/>
      <c r="G718" s="23" t="n"/>
      <c r="H718" s="23" t="n"/>
      <c r="I718" s="43" t="n"/>
      <c r="J718" s="43" t="n"/>
      <c r="K718" s="43" t="n"/>
      <c r="L718" s="43" t="n"/>
      <c r="M718" s="23" t="n"/>
      <c r="N718" s="23" t="n"/>
      <c r="O718" s="23" t="n"/>
      <c r="P718" s="27">
        <f>IF($A718="","",IFERROR(INDEX('Settings'!$F$5:$F$21,MATCH($F718,'Settings'!$E$5:$E$21,0)),"Other"))</f>
        <v/>
      </c>
      <c r="Q718" s="44">
        <f>IF($A718="","",IF(COUNT($I718,$J718,$K718)&lt;3,"",IFERROR(AVERAGE($I718,$J718,$K718),"")))</f>
        <v/>
      </c>
      <c r="R718" s="44">
        <f>IF($A718="","",IF(COUNT($I718,$J718,$K718)&lt;3,"",IFERROR(MIN($I718,$J718,$K718),"")))</f>
        <v/>
      </c>
      <c r="S718" s="44">
        <f>IF($A718="","",IF(COUNT($I718,$J718,$K718)&lt;3,"",IFERROR(MAX($I718,$J718,$K718)-MIN($I718,$J718,$K718),"")))</f>
        <v/>
      </c>
      <c r="T718" s="44">
        <f>IF($A718="","",IFERROR(INDEX('Tire Inventory'!$I$5:$I$1004,MATCH($E718,'Tire Inventory'!$A$5:$A$1004,0)),""))</f>
        <v/>
      </c>
      <c r="U718" s="44">
        <f>IF($A718="","",IF(OR($L718="",$T718=""),"",IFERROR($L718-$T718,"")))</f>
        <v/>
      </c>
      <c r="V718" s="27">
        <f>IF($A718="","",IF($R718="","No Data",IF($R718&lt;='Settings'!$B$6,"Critical",IF($R718&lt;='Settings'!$B$5,"Low","OK"))))</f>
        <v/>
      </c>
      <c r="W718" s="27">
        <f>IF($A718="","",IF($S718="","No Data",IF($S718&gt;='Settings'!$B$7,"Uneven","OK")))</f>
        <v/>
      </c>
      <c r="X718" s="27">
        <f>IF($A718="","",IF(OR($L718="",$T718=""),"No Data",IF($L718&lt;$T718-'Settings'!$B$8,"Low",IF($L718&gt;$T718+'Settings'!$B$8,"High","OK"))))</f>
        <v/>
      </c>
      <c r="Y718" s="27">
        <f>IF(COUNTA($A718:$O718)=0,"",IF(OR($A718="",$B718="",$C718="",$D718="",$E718="",$F718="",$I718="",$J718="",$K718=""),"Missing Required Input",IF(COUNTIF($A$5:$A$1004,$A718)&gt;1,"Duplicate Inspection ID",IF(COUNTIF('Tire Inventory'!$A$5:$A$1004,$E718)=0,"Unknown Tire ID",IF(OR($I718&lt;0,$I718&gt;32,$J718&lt;0,$J718&gt;32,$K718&lt;0,$K718&gt;32),"Check Tread Reading",IF(OR($D718&lt;0,$D718&gt;2000000),"Check Odometer",IF(AND($L718&lt;&gt;"",OR($L718&lt;0,$L718&gt;150)),"Check PSI","OK"))))))</f>
        <v/>
      </c>
    </row>
    <row r="719">
      <c r="A719" s="23" t="n"/>
      <c r="B719" s="42" t="n"/>
      <c r="C719" s="23" t="n"/>
      <c r="D719" s="25" t="n"/>
      <c r="E719" s="23" t="n"/>
      <c r="F719" s="23" t="n"/>
      <c r="G719" s="23" t="n"/>
      <c r="H719" s="23" t="n"/>
      <c r="I719" s="43" t="n"/>
      <c r="J719" s="43" t="n"/>
      <c r="K719" s="43" t="n"/>
      <c r="L719" s="43" t="n"/>
      <c r="M719" s="23" t="n"/>
      <c r="N719" s="23" t="n"/>
      <c r="O719" s="23" t="n"/>
      <c r="P719" s="27">
        <f>IF($A719="","",IFERROR(INDEX('Settings'!$F$5:$F$21,MATCH($F719,'Settings'!$E$5:$E$21,0)),"Other"))</f>
        <v/>
      </c>
      <c r="Q719" s="44">
        <f>IF($A719="","",IF(COUNT($I719,$J719,$K719)&lt;3,"",IFERROR(AVERAGE($I719,$J719,$K719),"")))</f>
        <v/>
      </c>
      <c r="R719" s="44">
        <f>IF($A719="","",IF(COUNT($I719,$J719,$K719)&lt;3,"",IFERROR(MIN($I719,$J719,$K719),"")))</f>
        <v/>
      </c>
      <c r="S719" s="44">
        <f>IF($A719="","",IF(COUNT($I719,$J719,$K719)&lt;3,"",IFERROR(MAX($I719,$J719,$K719)-MIN($I719,$J719,$K719),"")))</f>
        <v/>
      </c>
      <c r="T719" s="44">
        <f>IF($A719="","",IFERROR(INDEX('Tire Inventory'!$I$5:$I$1004,MATCH($E719,'Tire Inventory'!$A$5:$A$1004,0)),""))</f>
        <v/>
      </c>
      <c r="U719" s="44">
        <f>IF($A719="","",IF(OR($L719="",$T719=""),"",IFERROR($L719-$T719,"")))</f>
        <v/>
      </c>
      <c r="V719" s="27">
        <f>IF($A719="","",IF($R719="","No Data",IF($R719&lt;='Settings'!$B$6,"Critical",IF($R719&lt;='Settings'!$B$5,"Low","OK"))))</f>
        <v/>
      </c>
      <c r="W719" s="27">
        <f>IF($A719="","",IF($S719="","No Data",IF($S719&gt;='Settings'!$B$7,"Uneven","OK")))</f>
        <v/>
      </c>
      <c r="X719" s="27">
        <f>IF($A719="","",IF(OR($L719="",$T719=""),"No Data",IF($L719&lt;$T719-'Settings'!$B$8,"Low",IF($L719&gt;$T719+'Settings'!$B$8,"High","OK"))))</f>
        <v/>
      </c>
      <c r="Y719" s="27">
        <f>IF(COUNTA($A719:$O719)=0,"",IF(OR($A719="",$B719="",$C719="",$D719="",$E719="",$F719="",$I719="",$J719="",$K719=""),"Missing Required Input",IF(COUNTIF($A$5:$A$1004,$A719)&gt;1,"Duplicate Inspection ID",IF(COUNTIF('Tire Inventory'!$A$5:$A$1004,$E719)=0,"Unknown Tire ID",IF(OR($I719&lt;0,$I719&gt;32,$J719&lt;0,$J719&gt;32,$K719&lt;0,$K719&gt;32),"Check Tread Reading",IF(OR($D719&lt;0,$D719&gt;2000000),"Check Odometer",IF(AND($L719&lt;&gt;"",OR($L719&lt;0,$L719&gt;150)),"Check PSI","OK"))))))</f>
        <v/>
      </c>
    </row>
    <row r="720">
      <c r="A720" s="23" t="n"/>
      <c r="B720" s="42" t="n"/>
      <c r="C720" s="23" t="n"/>
      <c r="D720" s="25" t="n"/>
      <c r="E720" s="23" t="n"/>
      <c r="F720" s="23" t="n"/>
      <c r="G720" s="23" t="n"/>
      <c r="H720" s="23" t="n"/>
      <c r="I720" s="43" t="n"/>
      <c r="J720" s="43" t="n"/>
      <c r="K720" s="43" t="n"/>
      <c r="L720" s="43" t="n"/>
      <c r="M720" s="23" t="n"/>
      <c r="N720" s="23" t="n"/>
      <c r="O720" s="23" t="n"/>
      <c r="P720" s="27">
        <f>IF($A720="","",IFERROR(INDEX('Settings'!$F$5:$F$21,MATCH($F720,'Settings'!$E$5:$E$21,0)),"Other"))</f>
        <v/>
      </c>
      <c r="Q720" s="44">
        <f>IF($A720="","",IF(COUNT($I720,$J720,$K720)&lt;3,"",IFERROR(AVERAGE($I720,$J720,$K720),"")))</f>
        <v/>
      </c>
      <c r="R720" s="44">
        <f>IF($A720="","",IF(COUNT($I720,$J720,$K720)&lt;3,"",IFERROR(MIN($I720,$J720,$K720),"")))</f>
        <v/>
      </c>
      <c r="S720" s="44">
        <f>IF($A720="","",IF(COUNT($I720,$J720,$K720)&lt;3,"",IFERROR(MAX($I720,$J720,$K720)-MIN($I720,$J720,$K720),"")))</f>
        <v/>
      </c>
      <c r="T720" s="44">
        <f>IF($A720="","",IFERROR(INDEX('Tire Inventory'!$I$5:$I$1004,MATCH($E720,'Tire Inventory'!$A$5:$A$1004,0)),""))</f>
        <v/>
      </c>
      <c r="U720" s="44">
        <f>IF($A720="","",IF(OR($L720="",$T720=""),"",IFERROR($L720-$T720,"")))</f>
        <v/>
      </c>
      <c r="V720" s="27">
        <f>IF($A720="","",IF($R720="","No Data",IF($R720&lt;='Settings'!$B$6,"Critical",IF($R720&lt;='Settings'!$B$5,"Low","OK"))))</f>
        <v/>
      </c>
      <c r="W720" s="27">
        <f>IF($A720="","",IF($S720="","No Data",IF($S720&gt;='Settings'!$B$7,"Uneven","OK")))</f>
        <v/>
      </c>
      <c r="X720" s="27">
        <f>IF($A720="","",IF(OR($L720="",$T720=""),"No Data",IF($L720&lt;$T720-'Settings'!$B$8,"Low",IF($L720&gt;$T720+'Settings'!$B$8,"High","OK"))))</f>
        <v/>
      </c>
      <c r="Y720" s="27">
        <f>IF(COUNTA($A720:$O720)=0,"",IF(OR($A720="",$B720="",$C720="",$D720="",$E720="",$F720="",$I720="",$J720="",$K720=""),"Missing Required Input",IF(COUNTIF($A$5:$A$1004,$A720)&gt;1,"Duplicate Inspection ID",IF(COUNTIF('Tire Inventory'!$A$5:$A$1004,$E720)=0,"Unknown Tire ID",IF(OR($I720&lt;0,$I720&gt;32,$J720&lt;0,$J720&gt;32,$K720&lt;0,$K720&gt;32),"Check Tread Reading",IF(OR($D720&lt;0,$D720&gt;2000000),"Check Odometer",IF(AND($L720&lt;&gt;"",OR($L720&lt;0,$L720&gt;150)),"Check PSI","OK"))))))</f>
        <v/>
      </c>
    </row>
    <row r="721">
      <c r="A721" s="23" t="n"/>
      <c r="B721" s="42" t="n"/>
      <c r="C721" s="23" t="n"/>
      <c r="D721" s="25" t="n"/>
      <c r="E721" s="23" t="n"/>
      <c r="F721" s="23" t="n"/>
      <c r="G721" s="23" t="n"/>
      <c r="H721" s="23" t="n"/>
      <c r="I721" s="43" t="n"/>
      <c r="J721" s="43" t="n"/>
      <c r="K721" s="43" t="n"/>
      <c r="L721" s="43" t="n"/>
      <c r="M721" s="23" t="n"/>
      <c r="N721" s="23" t="n"/>
      <c r="O721" s="23" t="n"/>
      <c r="P721" s="27">
        <f>IF($A721="","",IFERROR(INDEX('Settings'!$F$5:$F$21,MATCH($F721,'Settings'!$E$5:$E$21,0)),"Other"))</f>
        <v/>
      </c>
      <c r="Q721" s="44">
        <f>IF($A721="","",IF(COUNT($I721,$J721,$K721)&lt;3,"",IFERROR(AVERAGE($I721,$J721,$K721),"")))</f>
        <v/>
      </c>
      <c r="R721" s="44">
        <f>IF($A721="","",IF(COUNT($I721,$J721,$K721)&lt;3,"",IFERROR(MIN($I721,$J721,$K721),"")))</f>
        <v/>
      </c>
      <c r="S721" s="44">
        <f>IF($A721="","",IF(COUNT($I721,$J721,$K721)&lt;3,"",IFERROR(MAX($I721,$J721,$K721)-MIN($I721,$J721,$K721),"")))</f>
        <v/>
      </c>
      <c r="T721" s="44">
        <f>IF($A721="","",IFERROR(INDEX('Tire Inventory'!$I$5:$I$1004,MATCH($E721,'Tire Inventory'!$A$5:$A$1004,0)),""))</f>
        <v/>
      </c>
      <c r="U721" s="44">
        <f>IF($A721="","",IF(OR($L721="",$T721=""),"",IFERROR($L721-$T721,"")))</f>
        <v/>
      </c>
      <c r="V721" s="27">
        <f>IF($A721="","",IF($R721="","No Data",IF($R721&lt;='Settings'!$B$6,"Critical",IF($R721&lt;='Settings'!$B$5,"Low","OK"))))</f>
        <v/>
      </c>
      <c r="W721" s="27">
        <f>IF($A721="","",IF($S721="","No Data",IF($S721&gt;='Settings'!$B$7,"Uneven","OK")))</f>
        <v/>
      </c>
      <c r="X721" s="27">
        <f>IF($A721="","",IF(OR($L721="",$T721=""),"No Data",IF($L721&lt;$T721-'Settings'!$B$8,"Low",IF($L721&gt;$T721+'Settings'!$B$8,"High","OK"))))</f>
        <v/>
      </c>
      <c r="Y721" s="27">
        <f>IF(COUNTA($A721:$O721)=0,"",IF(OR($A721="",$B721="",$C721="",$D721="",$E721="",$F721="",$I721="",$J721="",$K721=""),"Missing Required Input",IF(COUNTIF($A$5:$A$1004,$A721)&gt;1,"Duplicate Inspection ID",IF(COUNTIF('Tire Inventory'!$A$5:$A$1004,$E721)=0,"Unknown Tire ID",IF(OR($I721&lt;0,$I721&gt;32,$J721&lt;0,$J721&gt;32,$K721&lt;0,$K721&gt;32),"Check Tread Reading",IF(OR($D721&lt;0,$D721&gt;2000000),"Check Odometer",IF(AND($L721&lt;&gt;"",OR($L721&lt;0,$L721&gt;150)),"Check PSI","OK"))))))</f>
        <v/>
      </c>
    </row>
    <row r="722">
      <c r="A722" s="23" t="n"/>
      <c r="B722" s="42" t="n"/>
      <c r="C722" s="23" t="n"/>
      <c r="D722" s="25" t="n"/>
      <c r="E722" s="23" t="n"/>
      <c r="F722" s="23" t="n"/>
      <c r="G722" s="23" t="n"/>
      <c r="H722" s="23" t="n"/>
      <c r="I722" s="43" t="n"/>
      <c r="J722" s="43" t="n"/>
      <c r="K722" s="43" t="n"/>
      <c r="L722" s="43" t="n"/>
      <c r="M722" s="23" t="n"/>
      <c r="N722" s="23" t="n"/>
      <c r="O722" s="23" t="n"/>
      <c r="P722" s="27">
        <f>IF($A722="","",IFERROR(INDEX('Settings'!$F$5:$F$21,MATCH($F722,'Settings'!$E$5:$E$21,0)),"Other"))</f>
        <v/>
      </c>
      <c r="Q722" s="44">
        <f>IF($A722="","",IF(COUNT($I722,$J722,$K722)&lt;3,"",IFERROR(AVERAGE($I722,$J722,$K722),"")))</f>
        <v/>
      </c>
      <c r="R722" s="44">
        <f>IF($A722="","",IF(COUNT($I722,$J722,$K722)&lt;3,"",IFERROR(MIN($I722,$J722,$K722),"")))</f>
        <v/>
      </c>
      <c r="S722" s="44">
        <f>IF($A722="","",IF(COUNT($I722,$J722,$K722)&lt;3,"",IFERROR(MAX($I722,$J722,$K722)-MIN($I722,$J722,$K722),"")))</f>
        <v/>
      </c>
      <c r="T722" s="44">
        <f>IF($A722="","",IFERROR(INDEX('Tire Inventory'!$I$5:$I$1004,MATCH($E722,'Tire Inventory'!$A$5:$A$1004,0)),""))</f>
        <v/>
      </c>
      <c r="U722" s="44">
        <f>IF($A722="","",IF(OR($L722="",$T722=""),"",IFERROR($L722-$T722,"")))</f>
        <v/>
      </c>
      <c r="V722" s="27">
        <f>IF($A722="","",IF($R722="","No Data",IF($R722&lt;='Settings'!$B$6,"Critical",IF($R722&lt;='Settings'!$B$5,"Low","OK"))))</f>
        <v/>
      </c>
      <c r="W722" s="27">
        <f>IF($A722="","",IF($S722="","No Data",IF($S722&gt;='Settings'!$B$7,"Uneven","OK")))</f>
        <v/>
      </c>
      <c r="X722" s="27">
        <f>IF($A722="","",IF(OR($L722="",$T722=""),"No Data",IF($L722&lt;$T722-'Settings'!$B$8,"Low",IF($L722&gt;$T722+'Settings'!$B$8,"High","OK"))))</f>
        <v/>
      </c>
      <c r="Y722" s="27">
        <f>IF(COUNTA($A722:$O722)=0,"",IF(OR($A722="",$B722="",$C722="",$D722="",$E722="",$F722="",$I722="",$J722="",$K722=""),"Missing Required Input",IF(COUNTIF($A$5:$A$1004,$A722)&gt;1,"Duplicate Inspection ID",IF(COUNTIF('Tire Inventory'!$A$5:$A$1004,$E722)=0,"Unknown Tire ID",IF(OR($I722&lt;0,$I722&gt;32,$J722&lt;0,$J722&gt;32,$K722&lt;0,$K722&gt;32),"Check Tread Reading",IF(OR($D722&lt;0,$D722&gt;2000000),"Check Odometer",IF(AND($L722&lt;&gt;"",OR($L722&lt;0,$L722&gt;150)),"Check PSI","OK"))))))</f>
        <v/>
      </c>
    </row>
    <row r="723">
      <c r="A723" s="23" t="n"/>
      <c r="B723" s="42" t="n"/>
      <c r="C723" s="23" t="n"/>
      <c r="D723" s="25" t="n"/>
      <c r="E723" s="23" t="n"/>
      <c r="F723" s="23" t="n"/>
      <c r="G723" s="23" t="n"/>
      <c r="H723" s="23" t="n"/>
      <c r="I723" s="43" t="n"/>
      <c r="J723" s="43" t="n"/>
      <c r="K723" s="43" t="n"/>
      <c r="L723" s="43" t="n"/>
      <c r="M723" s="23" t="n"/>
      <c r="N723" s="23" t="n"/>
      <c r="O723" s="23" t="n"/>
      <c r="P723" s="27">
        <f>IF($A723="","",IFERROR(INDEX('Settings'!$F$5:$F$21,MATCH($F723,'Settings'!$E$5:$E$21,0)),"Other"))</f>
        <v/>
      </c>
      <c r="Q723" s="44">
        <f>IF($A723="","",IF(COUNT($I723,$J723,$K723)&lt;3,"",IFERROR(AVERAGE($I723,$J723,$K723),"")))</f>
        <v/>
      </c>
      <c r="R723" s="44">
        <f>IF($A723="","",IF(COUNT($I723,$J723,$K723)&lt;3,"",IFERROR(MIN($I723,$J723,$K723),"")))</f>
        <v/>
      </c>
      <c r="S723" s="44">
        <f>IF($A723="","",IF(COUNT($I723,$J723,$K723)&lt;3,"",IFERROR(MAX($I723,$J723,$K723)-MIN($I723,$J723,$K723),"")))</f>
        <v/>
      </c>
      <c r="T723" s="44">
        <f>IF($A723="","",IFERROR(INDEX('Tire Inventory'!$I$5:$I$1004,MATCH($E723,'Tire Inventory'!$A$5:$A$1004,0)),""))</f>
        <v/>
      </c>
      <c r="U723" s="44">
        <f>IF($A723="","",IF(OR($L723="",$T723=""),"",IFERROR($L723-$T723,"")))</f>
        <v/>
      </c>
      <c r="V723" s="27">
        <f>IF($A723="","",IF($R723="","No Data",IF($R723&lt;='Settings'!$B$6,"Critical",IF($R723&lt;='Settings'!$B$5,"Low","OK"))))</f>
        <v/>
      </c>
      <c r="W723" s="27">
        <f>IF($A723="","",IF($S723="","No Data",IF($S723&gt;='Settings'!$B$7,"Uneven","OK")))</f>
        <v/>
      </c>
      <c r="X723" s="27">
        <f>IF($A723="","",IF(OR($L723="",$T723=""),"No Data",IF($L723&lt;$T723-'Settings'!$B$8,"Low",IF($L723&gt;$T723+'Settings'!$B$8,"High","OK"))))</f>
        <v/>
      </c>
      <c r="Y723" s="27">
        <f>IF(COUNTA($A723:$O723)=0,"",IF(OR($A723="",$B723="",$C723="",$D723="",$E723="",$F723="",$I723="",$J723="",$K723=""),"Missing Required Input",IF(COUNTIF($A$5:$A$1004,$A723)&gt;1,"Duplicate Inspection ID",IF(COUNTIF('Tire Inventory'!$A$5:$A$1004,$E723)=0,"Unknown Tire ID",IF(OR($I723&lt;0,$I723&gt;32,$J723&lt;0,$J723&gt;32,$K723&lt;0,$K723&gt;32),"Check Tread Reading",IF(OR($D723&lt;0,$D723&gt;2000000),"Check Odometer",IF(AND($L723&lt;&gt;"",OR($L723&lt;0,$L723&gt;150)),"Check PSI","OK"))))))</f>
        <v/>
      </c>
    </row>
    <row r="724">
      <c r="A724" s="23" t="n"/>
      <c r="B724" s="42" t="n"/>
      <c r="C724" s="23" t="n"/>
      <c r="D724" s="25" t="n"/>
      <c r="E724" s="23" t="n"/>
      <c r="F724" s="23" t="n"/>
      <c r="G724" s="23" t="n"/>
      <c r="H724" s="23" t="n"/>
      <c r="I724" s="43" t="n"/>
      <c r="J724" s="43" t="n"/>
      <c r="K724" s="43" t="n"/>
      <c r="L724" s="43" t="n"/>
      <c r="M724" s="23" t="n"/>
      <c r="N724" s="23" t="n"/>
      <c r="O724" s="23" t="n"/>
      <c r="P724" s="27">
        <f>IF($A724="","",IFERROR(INDEX('Settings'!$F$5:$F$21,MATCH($F724,'Settings'!$E$5:$E$21,0)),"Other"))</f>
        <v/>
      </c>
      <c r="Q724" s="44">
        <f>IF($A724="","",IF(COUNT($I724,$J724,$K724)&lt;3,"",IFERROR(AVERAGE($I724,$J724,$K724),"")))</f>
        <v/>
      </c>
      <c r="R724" s="44">
        <f>IF($A724="","",IF(COUNT($I724,$J724,$K724)&lt;3,"",IFERROR(MIN($I724,$J724,$K724),"")))</f>
        <v/>
      </c>
      <c r="S724" s="44">
        <f>IF($A724="","",IF(COUNT($I724,$J724,$K724)&lt;3,"",IFERROR(MAX($I724,$J724,$K724)-MIN($I724,$J724,$K724),"")))</f>
        <v/>
      </c>
      <c r="T724" s="44">
        <f>IF($A724="","",IFERROR(INDEX('Tire Inventory'!$I$5:$I$1004,MATCH($E724,'Tire Inventory'!$A$5:$A$1004,0)),""))</f>
        <v/>
      </c>
      <c r="U724" s="44">
        <f>IF($A724="","",IF(OR($L724="",$T724=""),"",IFERROR($L724-$T724,"")))</f>
        <v/>
      </c>
      <c r="V724" s="27">
        <f>IF($A724="","",IF($R724="","No Data",IF($R724&lt;='Settings'!$B$6,"Critical",IF($R724&lt;='Settings'!$B$5,"Low","OK"))))</f>
        <v/>
      </c>
      <c r="W724" s="27">
        <f>IF($A724="","",IF($S724="","No Data",IF($S724&gt;='Settings'!$B$7,"Uneven","OK")))</f>
        <v/>
      </c>
      <c r="X724" s="27">
        <f>IF($A724="","",IF(OR($L724="",$T724=""),"No Data",IF($L724&lt;$T724-'Settings'!$B$8,"Low",IF($L724&gt;$T724+'Settings'!$B$8,"High","OK"))))</f>
        <v/>
      </c>
      <c r="Y724" s="27">
        <f>IF(COUNTA($A724:$O724)=0,"",IF(OR($A724="",$B724="",$C724="",$D724="",$E724="",$F724="",$I724="",$J724="",$K724=""),"Missing Required Input",IF(COUNTIF($A$5:$A$1004,$A724)&gt;1,"Duplicate Inspection ID",IF(COUNTIF('Tire Inventory'!$A$5:$A$1004,$E724)=0,"Unknown Tire ID",IF(OR($I724&lt;0,$I724&gt;32,$J724&lt;0,$J724&gt;32,$K724&lt;0,$K724&gt;32),"Check Tread Reading",IF(OR($D724&lt;0,$D724&gt;2000000),"Check Odometer",IF(AND($L724&lt;&gt;"",OR($L724&lt;0,$L724&gt;150)),"Check PSI","OK"))))))</f>
        <v/>
      </c>
    </row>
    <row r="725">
      <c r="A725" s="23" t="n"/>
      <c r="B725" s="42" t="n"/>
      <c r="C725" s="23" t="n"/>
      <c r="D725" s="25" t="n"/>
      <c r="E725" s="23" t="n"/>
      <c r="F725" s="23" t="n"/>
      <c r="G725" s="23" t="n"/>
      <c r="H725" s="23" t="n"/>
      <c r="I725" s="43" t="n"/>
      <c r="J725" s="43" t="n"/>
      <c r="K725" s="43" t="n"/>
      <c r="L725" s="43" t="n"/>
      <c r="M725" s="23" t="n"/>
      <c r="N725" s="23" t="n"/>
      <c r="O725" s="23" t="n"/>
      <c r="P725" s="27">
        <f>IF($A725="","",IFERROR(INDEX('Settings'!$F$5:$F$21,MATCH($F725,'Settings'!$E$5:$E$21,0)),"Other"))</f>
        <v/>
      </c>
      <c r="Q725" s="44">
        <f>IF($A725="","",IF(COUNT($I725,$J725,$K725)&lt;3,"",IFERROR(AVERAGE($I725,$J725,$K725),"")))</f>
        <v/>
      </c>
      <c r="R725" s="44">
        <f>IF($A725="","",IF(COUNT($I725,$J725,$K725)&lt;3,"",IFERROR(MIN($I725,$J725,$K725),"")))</f>
        <v/>
      </c>
      <c r="S725" s="44">
        <f>IF($A725="","",IF(COUNT($I725,$J725,$K725)&lt;3,"",IFERROR(MAX($I725,$J725,$K725)-MIN($I725,$J725,$K725),"")))</f>
        <v/>
      </c>
      <c r="T725" s="44">
        <f>IF($A725="","",IFERROR(INDEX('Tire Inventory'!$I$5:$I$1004,MATCH($E725,'Tire Inventory'!$A$5:$A$1004,0)),""))</f>
        <v/>
      </c>
      <c r="U725" s="44">
        <f>IF($A725="","",IF(OR($L725="",$T725=""),"",IFERROR($L725-$T725,"")))</f>
        <v/>
      </c>
      <c r="V725" s="27">
        <f>IF($A725="","",IF($R725="","No Data",IF($R725&lt;='Settings'!$B$6,"Critical",IF($R725&lt;='Settings'!$B$5,"Low","OK"))))</f>
        <v/>
      </c>
      <c r="W725" s="27">
        <f>IF($A725="","",IF($S725="","No Data",IF($S725&gt;='Settings'!$B$7,"Uneven","OK")))</f>
        <v/>
      </c>
      <c r="X725" s="27">
        <f>IF($A725="","",IF(OR($L725="",$T725=""),"No Data",IF($L725&lt;$T725-'Settings'!$B$8,"Low",IF($L725&gt;$T725+'Settings'!$B$8,"High","OK"))))</f>
        <v/>
      </c>
      <c r="Y725" s="27">
        <f>IF(COUNTA($A725:$O725)=0,"",IF(OR($A725="",$B725="",$C725="",$D725="",$E725="",$F725="",$I725="",$J725="",$K725=""),"Missing Required Input",IF(COUNTIF($A$5:$A$1004,$A725)&gt;1,"Duplicate Inspection ID",IF(COUNTIF('Tire Inventory'!$A$5:$A$1004,$E725)=0,"Unknown Tire ID",IF(OR($I725&lt;0,$I725&gt;32,$J725&lt;0,$J725&gt;32,$K725&lt;0,$K725&gt;32),"Check Tread Reading",IF(OR($D725&lt;0,$D725&gt;2000000),"Check Odometer",IF(AND($L725&lt;&gt;"",OR($L725&lt;0,$L725&gt;150)),"Check PSI","OK"))))))</f>
        <v/>
      </c>
    </row>
    <row r="726">
      <c r="A726" s="23" t="n"/>
      <c r="B726" s="42" t="n"/>
      <c r="C726" s="23" t="n"/>
      <c r="D726" s="25" t="n"/>
      <c r="E726" s="23" t="n"/>
      <c r="F726" s="23" t="n"/>
      <c r="G726" s="23" t="n"/>
      <c r="H726" s="23" t="n"/>
      <c r="I726" s="43" t="n"/>
      <c r="J726" s="43" t="n"/>
      <c r="K726" s="43" t="n"/>
      <c r="L726" s="43" t="n"/>
      <c r="M726" s="23" t="n"/>
      <c r="N726" s="23" t="n"/>
      <c r="O726" s="23" t="n"/>
      <c r="P726" s="27">
        <f>IF($A726="","",IFERROR(INDEX('Settings'!$F$5:$F$21,MATCH($F726,'Settings'!$E$5:$E$21,0)),"Other"))</f>
        <v/>
      </c>
      <c r="Q726" s="44">
        <f>IF($A726="","",IF(COUNT($I726,$J726,$K726)&lt;3,"",IFERROR(AVERAGE($I726,$J726,$K726),"")))</f>
        <v/>
      </c>
      <c r="R726" s="44">
        <f>IF($A726="","",IF(COUNT($I726,$J726,$K726)&lt;3,"",IFERROR(MIN($I726,$J726,$K726),"")))</f>
        <v/>
      </c>
      <c r="S726" s="44">
        <f>IF($A726="","",IF(COUNT($I726,$J726,$K726)&lt;3,"",IFERROR(MAX($I726,$J726,$K726)-MIN($I726,$J726,$K726),"")))</f>
        <v/>
      </c>
      <c r="T726" s="44">
        <f>IF($A726="","",IFERROR(INDEX('Tire Inventory'!$I$5:$I$1004,MATCH($E726,'Tire Inventory'!$A$5:$A$1004,0)),""))</f>
        <v/>
      </c>
      <c r="U726" s="44">
        <f>IF($A726="","",IF(OR($L726="",$T726=""),"",IFERROR($L726-$T726,"")))</f>
        <v/>
      </c>
      <c r="V726" s="27">
        <f>IF($A726="","",IF($R726="","No Data",IF($R726&lt;='Settings'!$B$6,"Critical",IF($R726&lt;='Settings'!$B$5,"Low","OK"))))</f>
        <v/>
      </c>
      <c r="W726" s="27">
        <f>IF($A726="","",IF($S726="","No Data",IF($S726&gt;='Settings'!$B$7,"Uneven","OK")))</f>
        <v/>
      </c>
      <c r="X726" s="27">
        <f>IF($A726="","",IF(OR($L726="",$T726=""),"No Data",IF($L726&lt;$T726-'Settings'!$B$8,"Low",IF($L726&gt;$T726+'Settings'!$B$8,"High","OK"))))</f>
        <v/>
      </c>
      <c r="Y726" s="27">
        <f>IF(COUNTA($A726:$O726)=0,"",IF(OR($A726="",$B726="",$C726="",$D726="",$E726="",$F726="",$I726="",$J726="",$K726=""),"Missing Required Input",IF(COUNTIF($A$5:$A$1004,$A726)&gt;1,"Duplicate Inspection ID",IF(COUNTIF('Tire Inventory'!$A$5:$A$1004,$E726)=0,"Unknown Tire ID",IF(OR($I726&lt;0,$I726&gt;32,$J726&lt;0,$J726&gt;32,$K726&lt;0,$K726&gt;32),"Check Tread Reading",IF(OR($D726&lt;0,$D726&gt;2000000),"Check Odometer",IF(AND($L726&lt;&gt;"",OR($L726&lt;0,$L726&gt;150)),"Check PSI","OK"))))))</f>
        <v/>
      </c>
    </row>
    <row r="727">
      <c r="A727" s="23" t="n"/>
      <c r="B727" s="42" t="n"/>
      <c r="C727" s="23" t="n"/>
      <c r="D727" s="25" t="n"/>
      <c r="E727" s="23" t="n"/>
      <c r="F727" s="23" t="n"/>
      <c r="G727" s="23" t="n"/>
      <c r="H727" s="23" t="n"/>
      <c r="I727" s="43" t="n"/>
      <c r="J727" s="43" t="n"/>
      <c r="K727" s="43" t="n"/>
      <c r="L727" s="43" t="n"/>
      <c r="M727" s="23" t="n"/>
      <c r="N727" s="23" t="n"/>
      <c r="O727" s="23" t="n"/>
      <c r="P727" s="27">
        <f>IF($A727="","",IFERROR(INDEX('Settings'!$F$5:$F$21,MATCH($F727,'Settings'!$E$5:$E$21,0)),"Other"))</f>
        <v/>
      </c>
      <c r="Q727" s="44">
        <f>IF($A727="","",IF(COUNT($I727,$J727,$K727)&lt;3,"",IFERROR(AVERAGE($I727,$J727,$K727),"")))</f>
        <v/>
      </c>
      <c r="R727" s="44">
        <f>IF($A727="","",IF(COUNT($I727,$J727,$K727)&lt;3,"",IFERROR(MIN($I727,$J727,$K727),"")))</f>
        <v/>
      </c>
      <c r="S727" s="44">
        <f>IF($A727="","",IF(COUNT($I727,$J727,$K727)&lt;3,"",IFERROR(MAX($I727,$J727,$K727)-MIN($I727,$J727,$K727),"")))</f>
        <v/>
      </c>
      <c r="T727" s="44">
        <f>IF($A727="","",IFERROR(INDEX('Tire Inventory'!$I$5:$I$1004,MATCH($E727,'Tire Inventory'!$A$5:$A$1004,0)),""))</f>
        <v/>
      </c>
      <c r="U727" s="44">
        <f>IF($A727="","",IF(OR($L727="",$T727=""),"",IFERROR($L727-$T727,"")))</f>
        <v/>
      </c>
      <c r="V727" s="27">
        <f>IF($A727="","",IF($R727="","No Data",IF($R727&lt;='Settings'!$B$6,"Critical",IF($R727&lt;='Settings'!$B$5,"Low","OK"))))</f>
        <v/>
      </c>
      <c r="W727" s="27">
        <f>IF($A727="","",IF($S727="","No Data",IF($S727&gt;='Settings'!$B$7,"Uneven","OK")))</f>
        <v/>
      </c>
      <c r="X727" s="27">
        <f>IF($A727="","",IF(OR($L727="",$T727=""),"No Data",IF($L727&lt;$T727-'Settings'!$B$8,"Low",IF($L727&gt;$T727+'Settings'!$B$8,"High","OK"))))</f>
        <v/>
      </c>
      <c r="Y727" s="27">
        <f>IF(COUNTA($A727:$O727)=0,"",IF(OR($A727="",$B727="",$C727="",$D727="",$E727="",$F727="",$I727="",$J727="",$K727=""),"Missing Required Input",IF(COUNTIF($A$5:$A$1004,$A727)&gt;1,"Duplicate Inspection ID",IF(COUNTIF('Tire Inventory'!$A$5:$A$1004,$E727)=0,"Unknown Tire ID",IF(OR($I727&lt;0,$I727&gt;32,$J727&lt;0,$J727&gt;32,$K727&lt;0,$K727&gt;32),"Check Tread Reading",IF(OR($D727&lt;0,$D727&gt;2000000),"Check Odometer",IF(AND($L727&lt;&gt;"",OR($L727&lt;0,$L727&gt;150)),"Check PSI","OK"))))))</f>
        <v/>
      </c>
    </row>
    <row r="728">
      <c r="A728" s="23" t="n"/>
      <c r="B728" s="42" t="n"/>
      <c r="C728" s="23" t="n"/>
      <c r="D728" s="25" t="n"/>
      <c r="E728" s="23" t="n"/>
      <c r="F728" s="23" t="n"/>
      <c r="G728" s="23" t="n"/>
      <c r="H728" s="23" t="n"/>
      <c r="I728" s="43" t="n"/>
      <c r="J728" s="43" t="n"/>
      <c r="K728" s="43" t="n"/>
      <c r="L728" s="43" t="n"/>
      <c r="M728" s="23" t="n"/>
      <c r="N728" s="23" t="n"/>
      <c r="O728" s="23" t="n"/>
      <c r="P728" s="27">
        <f>IF($A728="","",IFERROR(INDEX('Settings'!$F$5:$F$21,MATCH($F728,'Settings'!$E$5:$E$21,0)),"Other"))</f>
        <v/>
      </c>
      <c r="Q728" s="44">
        <f>IF($A728="","",IF(COUNT($I728,$J728,$K728)&lt;3,"",IFERROR(AVERAGE($I728,$J728,$K728),"")))</f>
        <v/>
      </c>
      <c r="R728" s="44">
        <f>IF($A728="","",IF(COUNT($I728,$J728,$K728)&lt;3,"",IFERROR(MIN($I728,$J728,$K728),"")))</f>
        <v/>
      </c>
      <c r="S728" s="44">
        <f>IF($A728="","",IF(COUNT($I728,$J728,$K728)&lt;3,"",IFERROR(MAX($I728,$J728,$K728)-MIN($I728,$J728,$K728),"")))</f>
        <v/>
      </c>
      <c r="T728" s="44">
        <f>IF($A728="","",IFERROR(INDEX('Tire Inventory'!$I$5:$I$1004,MATCH($E728,'Tire Inventory'!$A$5:$A$1004,0)),""))</f>
        <v/>
      </c>
      <c r="U728" s="44">
        <f>IF($A728="","",IF(OR($L728="",$T728=""),"",IFERROR($L728-$T728,"")))</f>
        <v/>
      </c>
      <c r="V728" s="27">
        <f>IF($A728="","",IF($R728="","No Data",IF($R728&lt;='Settings'!$B$6,"Critical",IF($R728&lt;='Settings'!$B$5,"Low","OK"))))</f>
        <v/>
      </c>
      <c r="W728" s="27">
        <f>IF($A728="","",IF($S728="","No Data",IF($S728&gt;='Settings'!$B$7,"Uneven","OK")))</f>
        <v/>
      </c>
      <c r="X728" s="27">
        <f>IF($A728="","",IF(OR($L728="",$T728=""),"No Data",IF($L728&lt;$T728-'Settings'!$B$8,"Low",IF($L728&gt;$T728+'Settings'!$B$8,"High","OK"))))</f>
        <v/>
      </c>
      <c r="Y728" s="27">
        <f>IF(COUNTA($A728:$O728)=0,"",IF(OR($A728="",$B728="",$C728="",$D728="",$E728="",$F728="",$I728="",$J728="",$K728=""),"Missing Required Input",IF(COUNTIF($A$5:$A$1004,$A728)&gt;1,"Duplicate Inspection ID",IF(COUNTIF('Tire Inventory'!$A$5:$A$1004,$E728)=0,"Unknown Tire ID",IF(OR($I728&lt;0,$I728&gt;32,$J728&lt;0,$J728&gt;32,$K728&lt;0,$K728&gt;32),"Check Tread Reading",IF(OR($D728&lt;0,$D728&gt;2000000),"Check Odometer",IF(AND($L728&lt;&gt;"",OR($L728&lt;0,$L728&gt;150)),"Check PSI","OK"))))))</f>
        <v/>
      </c>
    </row>
    <row r="729">
      <c r="A729" s="23" t="n"/>
      <c r="B729" s="42" t="n"/>
      <c r="C729" s="23" t="n"/>
      <c r="D729" s="25" t="n"/>
      <c r="E729" s="23" t="n"/>
      <c r="F729" s="23" t="n"/>
      <c r="G729" s="23" t="n"/>
      <c r="H729" s="23" t="n"/>
      <c r="I729" s="43" t="n"/>
      <c r="J729" s="43" t="n"/>
      <c r="K729" s="43" t="n"/>
      <c r="L729" s="43" t="n"/>
      <c r="M729" s="23" t="n"/>
      <c r="N729" s="23" t="n"/>
      <c r="O729" s="23" t="n"/>
      <c r="P729" s="27">
        <f>IF($A729="","",IFERROR(INDEX('Settings'!$F$5:$F$21,MATCH($F729,'Settings'!$E$5:$E$21,0)),"Other"))</f>
        <v/>
      </c>
      <c r="Q729" s="44">
        <f>IF($A729="","",IF(COUNT($I729,$J729,$K729)&lt;3,"",IFERROR(AVERAGE($I729,$J729,$K729),"")))</f>
        <v/>
      </c>
      <c r="R729" s="44">
        <f>IF($A729="","",IF(COUNT($I729,$J729,$K729)&lt;3,"",IFERROR(MIN($I729,$J729,$K729),"")))</f>
        <v/>
      </c>
      <c r="S729" s="44">
        <f>IF($A729="","",IF(COUNT($I729,$J729,$K729)&lt;3,"",IFERROR(MAX($I729,$J729,$K729)-MIN($I729,$J729,$K729),"")))</f>
        <v/>
      </c>
      <c r="T729" s="44">
        <f>IF($A729="","",IFERROR(INDEX('Tire Inventory'!$I$5:$I$1004,MATCH($E729,'Tire Inventory'!$A$5:$A$1004,0)),""))</f>
        <v/>
      </c>
      <c r="U729" s="44">
        <f>IF($A729="","",IF(OR($L729="",$T729=""),"",IFERROR($L729-$T729,"")))</f>
        <v/>
      </c>
      <c r="V729" s="27">
        <f>IF($A729="","",IF($R729="","No Data",IF($R729&lt;='Settings'!$B$6,"Critical",IF($R729&lt;='Settings'!$B$5,"Low","OK"))))</f>
        <v/>
      </c>
      <c r="W729" s="27">
        <f>IF($A729="","",IF($S729="","No Data",IF($S729&gt;='Settings'!$B$7,"Uneven","OK")))</f>
        <v/>
      </c>
      <c r="X729" s="27">
        <f>IF($A729="","",IF(OR($L729="",$T729=""),"No Data",IF($L729&lt;$T729-'Settings'!$B$8,"Low",IF($L729&gt;$T729+'Settings'!$B$8,"High","OK"))))</f>
        <v/>
      </c>
      <c r="Y729" s="27">
        <f>IF(COUNTA($A729:$O729)=0,"",IF(OR($A729="",$B729="",$C729="",$D729="",$E729="",$F729="",$I729="",$J729="",$K729=""),"Missing Required Input",IF(COUNTIF($A$5:$A$1004,$A729)&gt;1,"Duplicate Inspection ID",IF(COUNTIF('Tire Inventory'!$A$5:$A$1004,$E729)=0,"Unknown Tire ID",IF(OR($I729&lt;0,$I729&gt;32,$J729&lt;0,$J729&gt;32,$K729&lt;0,$K729&gt;32),"Check Tread Reading",IF(OR($D729&lt;0,$D729&gt;2000000),"Check Odometer",IF(AND($L729&lt;&gt;"",OR($L729&lt;0,$L729&gt;150)),"Check PSI","OK"))))))</f>
        <v/>
      </c>
    </row>
    <row r="730">
      <c r="A730" s="23" t="n"/>
      <c r="B730" s="42" t="n"/>
      <c r="C730" s="23" t="n"/>
      <c r="D730" s="25" t="n"/>
      <c r="E730" s="23" t="n"/>
      <c r="F730" s="23" t="n"/>
      <c r="G730" s="23" t="n"/>
      <c r="H730" s="23" t="n"/>
      <c r="I730" s="43" t="n"/>
      <c r="J730" s="43" t="n"/>
      <c r="K730" s="43" t="n"/>
      <c r="L730" s="43" t="n"/>
      <c r="M730" s="23" t="n"/>
      <c r="N730" s="23" t="n"/>
      <c r="O730" s="23" t="n"/>
      <c r="P730" s="27">
        <f>IF($A730="","",IFERROR(INDEX('Settings'!$F$5:$F$21,MATCH($F730,'Settings'!$E$5:$E$21,0)),"Other"))</f>
        <v/>
      </c>
      <c r="Q730" s="44">
        <f>IF($A730="","",IF(COUNT($I730,$J730,$K730)&lt;3,"",IFERROR(AVERAGE($I730,$J730,$K730),"")))</f>
        <v/>
      </c>
      <c r="R730" s="44">
        <f>IF($A730="","",IF(COUNT($I730,$J730,$K730)&lt;3,"",IFERROR(MIN($I730,$J730,$K730),"")))</f>
        <v/>
      </c>
      <c r="S730" s="44">
        <f>IF($A730="","",IF(COUNT($I730,$J730,$K730)&lt;3,"",IFERROR(MAX($I730,$J730,$K730)-MIN($I730,$J730,$K730),"")))</f>
        <v/>
      </c>
      <c r="T730" s="44">
        <f>IF($A730="","",IFERROR(INDEX('Tire Inventory'!$I$5:$I$1004,MATCH($E730,'Tire Inventory'!$A$5:$A$1004,0)),""))</f>
        <v/>
      </c>
      <c r="U730" s="44">
        <f>IF($A730="","",IF(OR($L730="",$T730=""),"",IFERROR($L730-$T730,"")))</f>
        <v/>
      </c>
      <c r="V730" s="27">
        <f>IF($A730="","",IF($R730="","No Data",IF($R730&lt;='Settings'!$B$6,"Critical",IF($R730&lt;='Settings'!$B$5,"Low","OK"))))</f>
        <v/>
      </c>
      <c r="W730" s="27">
        <f>IF($A730="","",IF($S730="","No Data",IF($S730&gt;='Settings'!$B$7,"Uneven","OK")))</f>
        <v/>
      </c>
      <c r="X730" s="27">
        <f>IF($A730="","",IF(OR($L730="",$T730=""),"No Data",IF($L730&lt;$T730-'Settings'!$B$8,"Low",IF($L730&gt;$T730+'Settings'!$B$8,"High","OK"))))</f>
        <v/>
      </c>
      <c r="Y730" s="27">
        <f>IF(COUNTA($A730:$O730)=0,"",IF(OR($A730="",$B730="",$C730="",$D730="",$E730="",$F730="",$I730="",$J730="",$K730=""),"Missing Required Input",IF(COUNTIF($A$5:$A$1004,$A730)&gt;1,"Duplicate Inspection ID",IF(COUNTIF('Tire Inventory'!$A$5:$A$1004,$E730)=0,"Unknown Tire ID",IF(OR($I730&lt;0,$I730&gt;32,$J730&lt;0,$J730&gt;32,$K730&lt;0,$K730&gt;32),"Check Tread Reading",IF(OR($D730&lt;0,$D730&gt;2000000),"Check Odometer",IF(AND($L730&lt;&gt;"",OR($L730&lt;0,$L730&gt;150)),"Check PSI","OK"))))))</f>
        <v/>
      </c>
    </row>
    <row r="731">
      <c r="A731" s="23" t="n"/>
      <c r="B731" s="42" t="n"/>
      <c r="C731" s="23" t="n"/>
      <c r="D731" s="25" t="n"/>
      <c r="E731" s="23" t="n"/>
      <c r="F731" s="23" t="n"/>
      <c r="G731" s="23" t="n"/>
      <c r="H731" s="23" t="n"/>
      <c r="I731" s="43" t="n"/>
      <c r="J731" s="43" t="n"/>
      <c r="K731" s="43" t="n"/>
      <c r="L731" s="43" t="n"/>
      <c r="M731" s="23" t="n"/>
      <c r="N731" s="23" t="n"/>
      <c r="O731" s="23" t="n"/>
      <c r="P731" s="27">
        <f>IF($A731="","",IFERROR(INDEX('Settings'!$F$5:$F$21,MATCH($F731,'Settings'!$E$5:$E$21,0)),"Other"))</f>
        <v/>
      </c>
      <c r="Q731" s="44">
        <f>IF($A731="","",IF(COUNT($I731,$J731,$K731)&lt;3,"",IFERROR(AVERAGE($I731,$J731,$K731),"")))</f>
        <v/>
      </c>
      <c r="R731" s="44">
        <f>IF($A731="","",IF(COUNT($I731,$J731,$K731)&lt;3,"",IFERROR(MIN($I731,$J731,$K731),"")))</f>
        <v/>
      </c>
      <c r="S731" s="44">
        <f>IF($A731="","",IF(COUNT($I731,$J731,$K731)&lt;3,"",IFERROR(MAX($I731,$J731,$K731)-MIN($I731,$J731,$K731),"")))</f>
        <v/>
      </c>
      <c r="T731" s="44">
        <f>IF($A731="","",IFERROR(INDEX('Tire Inventory'!$I$5:$I$1004,MATCH($E731,'Tire Inventory'!$A$5:$A$1004,0)),""))</f>
        <v/>
      </c>
      <c r="U731" s="44">
        <f>IF($A731="","",IF(OR($L731="",$T731=""),"",IFERROR($L731-$T731,"")))</f>
        <v/>
      </c>
      <c r="V731" s="27">
        <f>IF($A731="","",IF($R731="","No Data",IF($R731&lt;='Settings'!$B$6,"Critical",IF($R731&lt;='Settings'!$B$5,"Low","OK"))))</f>
        <v/>
      </c>
      <c r="W731" s="27">
        <f>IF($A731="","",IF($S731="","No Data",IF($S731&gt;='Settings'!$B$7,"Uneven","OK")))</f>
        <v/>
      </c>
      <c r="X731" s="27">
        <f>IF($A731="","",IF(OR($L731="",$T731=""),"No Data",IF($L731&lt;$T731-'Settings'!$B$8,"Low",IF($L731&gt;$T731+'Settings'!$B$8,"High","OK"))))</f>
        <v/>
      </c>
      <c r="Y731" s="27">
        <f>IF(COUNTA($A731:$O731)=0,"",IF(OR($A731="",$B731="",$C731="",$D731="",$E731="",$F731="",$I731="",$J731="",$K731=""),"Missing Required Input",IF(COUNTIF($A$5:$A$1004,$A731)&gt;1,"Duplicate Inspection ID",IF(COUNTIF('Tire Inventory'!$A$5:$A$1004,$E731)=0,"Unknown Tire ID",IF(OR($I731&lt;0,$I731&gt;32,$J731&lt;0,$J731&gt;32,$K731&lt;0,$K731&gt;32),"Check Tread Reading",IF(OR($D731&lt;0,$D731&gt;2000000),"Check Odometer",IF(AND($L731&lt;&gt;"",OR($L731&lt;0,$L731&gt;150)),"Check PSI","OK"))))))</f>
        <v/>
      </c>
    </row>
    <row r="732">
      <c r="A732" s="23" t="n"/>
      <c r="B732" s="42" t="n"/>
      <c r="C732" s="23" t="n"/>
      <c r="D732" s="25" t="n"/>
      <c r="E732" s="23" t="n"/>
      <c r="F732" s="23" t="n"/>
      <c r="G732" s="23" t="n"/>
      <c r="H732" s="23" t="n"/>
      <c r="I732" s="43" t="n"/>
      <c r="J732" s="43" t="n"/>
      <c r="K732" s="43" t="n"/>
      <c r="L732" s="43" t="n"/>
      <c r="M732" s="23" t="n"/>
      <c r="N732" s="23" t="n"/>
      <c r="O732" s="23" t="n"/>
      <c r="P732" s="27">
        <f>IF($A732="","",IFERROR(INDEX('Settings'!$F$5:$F$21,MATCH($F732,'Settings'!$E$5:$E$21,0)),"Other"))</f>
        <v/>
      </c>
      <c r="Q732" s="44">
        <f>IF($A732="","",IF(COUNT($I732,$J732,$K732)&lt;3,"",IFERROR(AVERAGE($I732,$J732,$K732),"")))</f>
        <v/>
      </c>
      <c r="R732" s="44">
        <f>IF($A732="","",IF(COUNT($I732,$J732,$K732)&lt;3,"",IFERROR(MIN($I732,$J732,$K732),"")))</f>
        <v/>
      </c>
      <c r="S732" s="44">
        <f>IF($A732="","",IF(COUNT($I732,$J732,$K732)&lt;3,"",IFERROR(MAX($I732,$J732,$K732)-MIN($I732,$J732,$K732),"")))</f>
        <v/>
      </c>
      <c r="T732" s="44">
        <f>IF($A732="","",IFERROR(INDEX('Tire Inventory'!$I$5:$I$1004,MATCH($E732,'Tire Inventory'!$A$5:$A$1004,0)),""))</f>
        <v/>
      </c>
      <c r="U732" s="44">
        <f>IF($A732="","",IF(OR($L732="",$T732=""),"",IFERROR($L732-$T732,"")))</f>
        <v/>
      </c>
      <c r="V732" s="27">
        <f>IF($A732="","",IF($R732="","No Data",IF($R732&lt;='Settings'!$B$6,"Critical",IF($R732&lt;='Settings'!$B$5,"Low","OK"))))</f>
        <v/>
      </c>
      <c r="W732" s="27">
        <f>IF($A732="","",IF($S732="","No Data",IF($S732&gt;='Settings'!$B$7,"Uneven","OK")))</f>
        <v/>
      </c>
      <c r="X732" s="27">
        <f>IF($A732="","",IF(OR($L732="",$T732=""),"No Data",IF($L732&lt;$T732-'Settings'!$B$8,"Low",IF($L732&gt;$T732+'Settings'!$B$8,"High","OK"))))</f>
        <v/>
      </c>
      <c r="Y732" s="27">
        <f>IF(COUNTA($A732:$O732)=0,"",IF(OR($A732="",$B732="",$C732="",$D732="",$E732="",$F732="",$I732="",$J732="",$K732=""),"Missing Required Input",IF(COUNTIF($A$5:$A$1004,$A732)&gt;1,"Duplicate Inspection ID",IF(COUNTIF('Tire Inventory'!$A$5:$A$1004,$E732)=0,"Unknown Tire ID",IF(OR($I732&lt;0,$I732&gt;32,$J732&lt;0,$J732&gt;32,$K732&lt;0,$K732&gt;32),"Check Tread Reading",IF(OR($D732&lt;0,$D732&gt;2000000),"Check Odometer",IF(AND($L732&lt;&gt;"",OR($L732&lt;0,$L732&gt;150)),"Check PSI","OK"))))))</f>
        <v/>
      </c>
    </row>
    <row r="733">
      <c r="A733" s="23" t="n"/>
      <c r="B733" s="42" t="n"/>
      <c r="C733" s="23" t="n"/>
      <c r="D733" s="25" t="n"/>
      <c r="E733" s="23" t="n"/>
      <c r="F733" s="23" t="n"/>
      <c r="G733" s="23" t="n"/>
      <c r="H733" s="23" t="n"/>
      <c r="I733" s="43" t="n"/>
      <c r="J733" s="43" t="n"/>
      <c r="K733" s="43" t="n"/>
      <c r="L733" s="43" t="n"/>
      <c r="M733" s="23" t="n"/>
      <c r="N733" s="23" t="n"/>
      <c r="O733" s="23" t="n"/>
      <c r="P733" s="27">
        <f>IF($A733="","",IFERROR(INDEX('Settings'!$F$5:$F$21,MATCH($F733,'Settings'!$E$5:$E$21,0)),"Other"))</f>
        <v/>
      </c>
      <c r="Q733" s="44">
        <f>IF($A733="","",IF(COUNT($I733,$J733,$K733)&lt;3,"",IFERROR(AVERAGE($I733,$J733,$K733),"")))</f>
        <v/>
      </c>
      <c r="R733" s="44">
        <f>IF($A733="","",IF(COUNT($I733,$J733,$K733)&lt;3,"",IFERROR(MIN($I733,$J733,$K733),"")))</f>
        <v/>
      </c>
      <c r="S733" s="44">
        <f>IF($A733="","",IF(COUNT($I733,$J733,$K733)&lt;3,"",IFERROR(MAX($I733,$J733,$K733)-MIN($I733,$J733,$K733),"")))</f>
        <v/>
      </c>
      <c r="T733" s="44">
        <f>IF($A733="","",IFERROR(INDEX('Tire Inventory'!$I$5:$I$1004,MATCH($E733,'Tire Inventory'!$A$5:$A$1004,0)),""))</f>
        <v/>
      </c>
      <c r="U733" s="44">
        <f>IF($A733="","",IF(OR($L733="",$T733=""),"",IFERROR($L733-$T733,"")))</f>
        <v/>
      </c>
      <c r="V733" s="27">
        <f>IF($A733="","",IF($R733="","No Data",IF($R733&lt;='Settings'!$B$6,"Critical",IF($R733&lt;='Settings'!$B$5,"Low","OK"))))</f>
        <v/>
      </c>
      <c r="W733" s="27">
        <f>IF($A733="","",IF($S733="","No Data",IF($S733&gt;='Settings'!$B$7,"Uneven","OK")))</f>
        <v/>
      </c>
      <c r="X733" s="27">
        <f>IF($A733="","",IF(OR($L733="",$T733=""),"No Data",IF($L733&lt;$T733-'Settings'!$B$8,"Low",IF($L733&gt;$T733+'Settings'!$B$8,"High","OK"))))</f>
        <v/>
      </c>
      <c r="Y733" s="27">
        <f>IF(COUNTA($A733:$O733)=0,"",IF(OR($A733="",$B733="",$C733="",$D733="",$E733="",$F733="",$I733="",$J733="",$K733=""),"Missing Required Input",IF(COUNTIF($A$5:$A$1004,$A733)&gt;1,"Duplicate Inspection ID",IF(COUNTIF('Tire Inventory'!$A$5:$A$1004,$E733)=0,"Unknown Tire ID",IF(OR($I733&lt;0,$I733&gt;32,$J733&lt;0,$J733&gt;32,$K733&lt;0,$K733&gt;32),"Check Tread Reading",IF(OR($D733&lt;0,$D733&gt;2000000),"Check Odometer",IF(AND($L733&lt;&gt;"",OR($L733&lt;0,$L733&gt;150)),"Check PSI","OK"))))))</f>
        <v/>
      </c>
    </row>
    <row r="734">
      <c r="A734" s="23" t="n"/>
      <c r="B734" s="42" t="n"/>
      <c r="C734" s="23" t="n"/>
      <c r="D734" s="25" t="n"/>
      <c r="E734" s="23" t="n"/>
      <c r="F734" s="23" t="n"/>
      <c r="G734" s="23" t="n"/>
      <c r="H734" s="23" t="n"/>
      <c r="I734" s="43" t="n"/>
      <c r="J734" s="43" t="n"/>
      <c r="K734" s="43" t="n"/>
      <c r="L734" s="43" t="n"/>
      <c r="M734" s="23" t="n"/>
      <c r="N734" s="23" t="n"/>
      <c r="O734" s="23" t="n"/>
      <c r="P734" s="27">
        <f>IF($A734="","",IFERROR(INDEX('Settings'!$F$5:$F$21,MATCH($F734,'Settings'!$E$5:$E$21,0)),"Other"))</f>
        <v/>
      </c>
      <c r="Q734" s="44">
        <f>IF($A734="","",IF(COUNT($I734,$J734,$K734)&lt;3,"",IFERROR(AVERAGE($I734,$J734,$K734),"")))</f>
        <v/>
      </c>
      <c r="R734" s="44">
        <f>IF($A734="","",IF(COUNT($I734,$J734,$K734)&lt;3,"",IFERROR(MIN($I734,$J734,$K734),"")))</f>
        <v/>
      </c>
      <c r="S734" s="44">
        <f>IF($A734="","",IF(COUNT($I734,$J734,$K734)&lt;3,"",IFERROR(MAX($I734,$J734,$K734)-MIN($I734,$J734,$K734),"")))</f>
        <v/>
      </c>
      <c r="T734" s="44">
        <f>IF($A734="","",IFERROR(INDEX('Tire Inventory'!$I$5:$I$1004,MATCH($E734,'Tire Inventory'!$A$5:$A$1004,0)),""))</f>
        <v/>
      </c>
      <c r="U734" s="44">
        <f>IF($A734="","",IF(OR($L734="",$T734=""),"",IFERROR($L734-$T734,"")))</f>
        <v/>
      </c>
      <c r="V734" s="27">
        <f>IF($A734="","",IF($R734="","No Data",IF($R734&lt;='Settings'!$B$6,"Critical",IF($R734&lt;='Settings'!$B$5,"Low","OK"))))</f>
        <v/>
      </c>
      <c r="W734" s="27">
        <f>IF($A734="","",IF($S734="","No Data",IF($S734&gt;='Settings'!$B$7,"Uneven","OK")))</f>
        <v/>
      </c>
      <c r="X734" s="27">
        <f>IF($A734="","",IF(OR($L734="",$T734=""),"No Data",IF($L734&lt;$T734-'Settings'!$B$8,"Low",IF($L734&gt;$T734+'Settings'!$B$8,"High","OK"))))</f>
        <v/>
      </c>
      <c r="Y734" s="27">
        <f>IF(COUNTA($A734:$O734)=0,"",IF(OR($A734="",$B734="",$C734="",$D734="",$E734="",$F734="",$I734="",$J734="",$K734=""),"Missing Required Input",IF(COUNTIF($A$5:$A$1004,$A734)&gt;1,"Duplicate Inspection ID",IF(COUNTIF('Tire Inventory'!$A$5:$A$1004,$E734)=0,"Unknown Tire ID",IF(OR($I734&lt;0,$I734&gt;32,$J734&lt;0,$J734&gt;32,$K734&lt;0,$K734&gt;32),"Check Tread Reading",IF(OR($D734&lt;0,$D734&gt;2000000),"Check Odometer",IF(AND($L734&lt;&gt;"",OR($L734&lt;0,$L734&gt;150)),"Check PSI","OK"))))))</f>
        <v/>
      </c>
    </row>
    <row r="735">
      <c r="A735" s="23" t="n"/>
      <c r="B735" s="42" t="n"/>
      <c r="C735" s="23" t="n"/>
      <c r="D735" s="25" t="n"/>
      <c r="E735" s="23" t="n"/>
      <c r="F735" s="23" t="n"/>
      <c r="G735" s="23" t="n"/>
      <c r="H735" s="23" t="n"/>
      <c r="I735" s="43" t="n"/>
      <c r="J735" s="43" t="n"/>
      <c r="K735" s="43" t="n"/>
      <c r="L735" s="43" t="n"/>
      <c r="M735" s="23" t="n"/>
      <c r="N735" s="23" t="n"/>
      <c r="O735" s="23" t="n"/>
      <c r="P735" s="27">
        <f>IF($A735="","",IFERROR(INDEX('Settings'!$F$5:$F$21,MATCH($F735,'Settings'!$E$5:$E$21,0)),"Other"))</f>
        <v/>
      </c>
      <c r="Q735" s="44">
        <f>IF($A735="","",IF(COUNT($I735,$J735,$K735)&lt;3,"",IFERROR(AVERAGE($I735,$J735,$K735),"")))</f>
        <v/>
      </c>
      <c r="R735" s="44">
        <f>IF($A735="","",IF(COUNT($I735,$J735,$K735)&lt;3,"",IFERROR(MIN($I735,$J735,$K735),"")))</f>
        <v/>
      </c>
      <c r="S735" s="44">
        <f>IF($A735="","",IF(COUNT($I735,$J735,$K735)&lt;3,"",IFERROR(MAX($I735,$J735,$K735)-MIN($I735,$J735,$K735),"")))</f>
        <v/>
      </c>
      <c r="T735" s="44">
        <f>IF($A735="","",IFERROR(INDEX('Tire Inventory'!$I$5:$I$1004,MATCH($E735,'Tire Inventory'!$A$5:$A$1004,0)),""))</f>
        <v/>
      </c>
      <c r="U735" s="44">
        <f>IF($A735="","",IF(OR($L735="",$T735=""),"",IFERROR($L735-$T735,"")))</f>
        <v/>
      </c>
      <c r="V735" s="27">
        <f>IF($A735="","",IF($R735="","No Data",IF($R735&lt;='Settings'!$B$6,"Critical",IF($R735&lt;='Settings'!$B$5,"Low","OK"))))</f>
        <v/>
      </c>
      <c r="W735" s="27">
        <f>IF($A735="","",IF($S735="","No Data",IF($S735&gt;='Settings'!$B$7,"Uneven","OK")))</f>
        <v/>
      </c>
      <c r="X735" s="27">
        <f>IF($A735="","",IF(OR($L735="",$T735=""),"No Data",IF($L735&lt;$T735-'Settings'!$B$8,"Low",IF($L735&gt;$T735+'Settings'!$B$8,"High","OK"))))</f>
        <v/>
      </c>
      <c r="Y735" s="27">
        <f>IF(COUNTA($A735:$O735)=0,"",IF(OR($A735="",$B735="",$C735="",$D735="",$E735="",$F735="",$I735="",$J735="",$K735=""),"Missing Required Input",IF(COUNTIF($A$5:$A$1004,$A735)&gt;1,"Duplicate Inspection ID",IF(COUNTIF('Tire Inventory'!$A$5:$A$1004,$E735)=0,"Unknown Tire ID",IF(OR($I735&lt;0,$I735&gt;32,$J735&lt;0,$J735&gt;32,$K735&lt;0,$K735&gt;32),"Check Tread Reading",IF(OR($D735&lt;0,$D735&gt;2000000),"Check Odometer",IF(AND($L735&lt;&gt;"",OR($L735&lt;0,$L735&gt;150)),"Check PSI","OK"))))))</f>
        <v/>
      </c>
    </row>
    <row r="736">
      <c r="A736" s="23" t="n"/>
      <c r="B736" s="42" t="n"/>
      <c r="C736" s="23" t="n"/>
      <c r="D736" s="25" t="n"/>
      <c r="E736" s="23" t="n"/>
      <c r="F736" s="23" t="n"/>
      <c r="G736" s="23" t="n"/>
      <c r="H736" s="23" t="n"/>
      <c r="I736" s="43" t="n"/>
      <c r="J736" s="43" t="n"/>
      <c r="K736" s="43" t="n"/>
      <c r="L736" s="43" t="n"/>
      <c r="M736" s="23" t="n"/>
      <c r="N736" s="23" t="n"/>
      <c r="O736" s="23" t="n"/>
      <c r="P736" s="27">
        <f>IF($A736="","",IFERROR(INDEX('Settings'!$F$5:$F$21,MATCH($F736,'Settings'!$E$5:$E$21,0)),"Other"))</f>
        <v/>
      </c>
      <c r="Q736" s="44">
        <f>IF($A736="","",IF(COUNT($I736,$J736,$K736)&lt;3,"",IFERROR(AVERAGE($I736,$J736,$K736),"")))</f>
        <v/>
      </c>
      <c r="R736" s="44">
        <f>IF($A736="","",IF(COUNT($I736,$J736,$K736)&lt;3,"",IFERROR(MIN($I736,$J736,$K736),"")))</f>
        <v/>
      </c>
      <c r="S736" s="44">
        <f>IF($A736="","",IF(COUNT($I736,$J736,$K736)&lt;3,"",IFERROR(MAX($I736,$J736,$K736)-MIN($I736,$J736,$K736),"")))</f>
        <v/>
      </c>
      <c r="T736" s="44">
        <f>IF($A736="","",IFERROR(INDEX('Tire Inventory'!$I$5:$I$1004,MATCH($E736,'Tire Inventory'!$A$5:$A$1004,0)),""))</f>
        <v/>
      </c>
      <c r="U736" s="44">
        <f>IF($A736="","",IF(OR($L736="",$T736=""),"",IFERROR($L736-$T736,"")))</f>
        <v/>
      </c>
      <c r="V736" s="27">
        <f>IF($A736="","",IF($R736="","No Data",IF($R736&lt;='Settings'!$B$6,"Critical",IF($R736&lt;='Settings'!$B$5,"Low","OK"))))</f>
        <v/>
      </c>
      <c r="W736" s="27">
        <f>IF($A736="","",IF($S736="","No Data",IF($S736&gt;='Settings'!$B$7,"Uneven","OK")))</f>
        <v/>
      </c>
      <c r="X736" s="27">
        <f>IF($A736="","",IF(OR($L736="",$T736=""),"No Data",IF($L736&lt;$T736-'Settings'!$B$8,"Low",IF($L736&gt;$T736+'Settings'!$B$8,"High","OK"))))</f>
        <v/>
      </c>
      <c r="Y736" s="27">
        <f>IF(COUNTA($A736:$O736)=0,"",IF(OR($A736="",$B736="",$C736="",$D736="",$E736="",$F736="",$I736="",$J736="",$K736=""),"Missing Required Input",IF(COUNTIF($A$5:$A$1004,$A736)&gt;1,"Duplicate Inspection ID",IF(COUNTIF('Tire Inventory'!$A$5:$A$1004,$E736)=0,"Unknown Tire ID",IF(OR($I736&lt;0,$I736&gt;32,$J736&lt;0,$J736&gt;32,$K736&lt;0,$K736&gt;32),"Check Tread Reading",IF(OR($D736&lt;0,$D736&gt;2000000),"Check Odometer",IF(AND($L736&lt;&gt;"",OR($L736&lt;0,$L736&gt;150)),"Check PSI","OK"))))))</f>
        <v/>
      </c>
    </row>
    <row r="737">
      <c r="A737" s="23" t="n"/>
      <c r="B737" s="42" t="n"/>
      <c r="C737" s="23" t="n"/>
      <c r="D737" s="25" t="n"/>
      <c r="E737" s="23" t="n"/>
      <c r="F737" s="23" t="n"/>
      <c r="G737" s="23" t="n"/>
      <c r="H737" s="23" t="n"/>
      <c r="I737" s="43" t="n"/>
      <c r="J737" s="43" t="n"/>
      <c r="K737" s="43" t="n"/>
      <c r="L737" s="43" t="n"/>
      <c r="M737" s="23" t="n"/>
      <c r="N737" s="23" t="n"/>
      <c r="O737" s="23" t="n"/>
      <c r="P737" s="27">
        <f>IF($A737="","",IFERROR(INDEX('Settings'!$F$5:$F$21,MATCH($F737,'Settings'!$E$5:$E$21,0)),"Other"))</f>
        <v/>
      </c>
      <c r="Q737" s="44">
        <f>IF($A737="","",IF(COUNT($I737,$J737,$K737)&lt;3,"",IFERROR(AVERAGE($I737,$J737,$K737),"")))</f>
        <v/>
      </c>
      <c r="R737" s="44">
        <f>IF($A737="","",IF(COUNT($I737,$J737,$K737)&lt;3,"",IFERROR(MIN($I737,$J737,$K737),"")))</f>
        <v/>
      </c>
      <c r="S737" s="44">
        <f>IF($A737="","",IF(COUNT($I737,$J737,$K737)&lt;3,"",IFERROR(MAX($I737,$J737,$K737)-MIN($I737,$J737,$K737),"")))</f>
        <v/>
      </c>
      <c r="T737" s="44">
        <f>IF($A737="","",IFERROR(INDEX('Tire Inventory'!$I$5:$I$1004,MATCH($E737,'Tire Inventory'!$A$5:$A$1004,0)),""))</f>
        <v/>
      </c>
      <c r="U737" s="44">
        <f>IF($A737="","",IF(OR($L737="",$T737=""),"",IFERROR($L737-$T737,"")))</f>
        <v/>
      </c>
      <c r="V737" s="27">
        <f>IF($A737="","",IF($R737="","No Data",IF($R737&lt;='Settings'!$B$6,"Critical",IF($R737&lt;='Settings'!$B$5,"Low","OK"))))</f>
        <v/>
      </c>
      <c r="W737" s="27">
        <f>IF($A737="","",IF($S737="","No Data",IF($S737&gt;='Settings'!$B$7,"Uneven","OK")))</f>
        <v/>
      </c>
      <c r="X737" s="27">
        <f>IF($A737="","",IF(OR($L737="",$T737=""),"No Data",IF($L737&lt;$T737-'Settings'!$B$8,"Low",IF($L737&gt;$T737+'Settings'!$B$8,"High","OK"))))</f>
        <v/>
      </c>
      <c r="Y737" s="27">
        <f>IF(COUNTA($A737:$O737)=0,"",IF(OR($A737="",$B737="",$C737="",$D737="",$E737="",$F737="",$I737="",$J737="",$K737=""),"Missing Required Input",IF(COUNTIF($A$5:$A$1004,$A737)&gt;1,"Duplicate Inspection ID",IF(COUNTIF('Tire Inventory'!$A$5:$A$1004,$E737)=0,"Unknown Tire ID",IF(OR($I737&lt;0,$I737&gt;32,$J737&lt;0,$J737&gt;32,$K737&lt;0,$K737&gt;32),"Check Tread Reading",IF(OR($D737&lt;0,$D737&gt;2000000),"Check Odometer",IF(AND($L737&lt;&gt;"",OR($L737&lt;0,$L737&gt;150)),"Check PSI","OK"))))))</f>
        <v/>
      </c>
    </row>
    <row r="738">
      <c r="A738" s="23" t="n"/>
      <c r="B738" s="42" t="n"/>
      <c r="C738" s="23" t="n"/>
      <c r="D738" s="25" t="n"/>
      <c r="E738" s="23" t="n"/>
      <c r="F738" s="23" t="n"/>
      <c r="G738" s="23" t="n"/>
      <c r="H738" s="23" t="n"/>
      <c r="I738" s="43" t="n"/>
      <c r="J738" s="43" t="n"/>
      <c r="K738" s="43" t="n"/>
      <c r="L738" s="43" t="n"/>
      <c r="M738" s="23" t="n"/>
      <c r="N738" s="23" t="n"/>
      <c r="O738" s="23" t="n"/>
      <c r="P738" s="27">
        <f>IF($A738="","",IFERROR(INDEX('Settings'!$F$5:$F$21,MATCH($F738,'Settings'!$E$5:$E$21,0)),"Other"))</f>
        <v/>
      </c>
      <c r="Q738" s="44">
        <f>IF($A738="","",IF(COUNT($I738,$J738,$K738)&lt;3,"",IFERROR(AVERAGE($I738,$J738,$K738),"")))</f>
        <v/>
      </c>
      <c r="R738" s="44">
        <f>IF($A738="","",IF(COUNT($I738,$J738,$K738)&lt;3,"",IFERROR(MIN($I738,$J738,$K738),"")))</f>
        <v/>
      </c>
      <c r="S738" s="44">
        <f>IF($A738="","",IF(COUNT($I738,$J738,$K738)&lt;3,"",IFERROR(MAX($I738,$J738,$K738)-MIN($I738,$J738,$K738),"")))</f>
        <v/>
      </c>
      <c r="T738" s="44">
        <f>IF($A738="","",IFERROR(INDEX('Tire Inventory'!$I$5:$I$1004,MATCH($E738,'Tire Inventory'!$A$5:$A$1004,0)),""))</f>
        <v/>
      </c>
      <c r="U738" s="44">
        <f>IF($A738="","",IF(OR($L738="",$T738=""),"",IFERROR($L738-$T738,"")))</f>
        <v/>
      </c>
      <c r="V738" s="27">
        <f>IF($A738="","",IF($R738="","No Data",IF($R738&lt;='Settings'!$B$6,"Critical",IF($R738&lt;='Settings'!$B$5,"Low","OK"))))</f>
        <v/>
      </c>
      <c r="W738" s="27">
        <f>IF($A738="","",IF($S738="","No Data",IF($S738&gt;='Settings'!$B$7,"Uneven","OK")))</f>
        <v/>
      </c>
      <c r="X738" s="27">
        <f>IF($A738="","",IF(OR($L738="",$T738=""),"No Data",IF($L738&lt;$T738-'Settings'!$B$8,"Low",IF($L738&gt;$T738+'Settings'!$B$8,"High","OK"))))</f>
        <v/>
      </c>
      <c r="Y738" s="27">
        <f>IF(COUNTA($A738:$O738)=0,"",IF(OR($A738="",$B738="",$C738="",$D738="",$E738="",$F738="",$I738="",$J738="",$K738=""),"Missing Required Input",IF(COUNTIF($A$5:$A$1004,$A738)&gt;1,"Duplicate Inspection ID",IF(COUNTIF('Tire Inventory'!$A$5:$A$1004,$E738)=0,"Unknown Tire ID",IF(OR($I738&lt;0,$I738&gt;32,$J738&lt;0,$J738&gt;32,$K738&lt;0,$K738&gt;32),"Check Tread Reading",IF(OR($D738&lt;0,$D738&gt;2000000),"Check Odometer",IF(AND($L738&lt;&gt;"",OR($L738&lt;0,$L738&gt;150)),"Check PSI","OK"))))))</f>
        <v/>
      </c>
    </row>
    <row r="739">
      <c r="A739" s="23" t="n"/>
      <c r="B739" s="42" t="n"/>
      <c r="C739" s="23" t="n"/>
      <c r="D739" s="25" t="n"/>
      <c r="E739" s="23" t="n"/>
      <c r="F739" s="23" t="n"/>
      <c r="G739" s="23" t="n"/>
      <c r="H739" s="23" t="n"/>
      <c r="I739" s="43" t="n"/>
      <c r="J739" s="43" t="n"/>
      <c r="K739" s="43" t="n"/>
      <c r="L739" s="43" t="n"/>
      <c r="M739" s="23" t="n"/>
      <c r="N739" s="23" t="n"/>
      <c r="O739" s="23" t="n"/>
      <c r="P739" s="27">
        <f>IF($A739="","",IFERROR(INDEX('Settings'!$F$5:$F$21,MATCH($F739,'Settings'!$E$5:$E$21,0)),"Other"))</f>
        <v/>
      </c>
      <c r="Q739" s="44">
        <f>IF($A739="","",IF(COUNT($I739,$J739,$K739)&lt;3,"",IFERROR(AVERAGE($I739,$J739,$K739),"")))</f>
        <v/>
      </c>
      <c r="R739" s="44">
        <f>IF($A739="","",IF(COUNT($I739,$J739,$K739)&lt;3,"",IFERROR(MIN($I739,$J739,$K739),"")))</f>
        <v/>
      </c>
      <c r="S739" s="44">
        <f>IF($A739="","",IF(COUNT($I739,$J739,$K739)&lt;3,"",IFERROR(MAX($I739,$J739,$K739)-MIN($I739,$J739,$K739),"")))</f>
        <v/>
      </c>
      <c r="T739" s="44">
        <f>IF($A739="","",IFERROR(INDEX('Tire Inventory'!$I$5:$I$1004,MATCH($E739,'Tire Inventory'!$A$5:$A$1004,0)),""))</f>
        <v/>
      </c>
      <c r="U739" s="44">
        <f>IF($A739="","",IF(OR($L739="",$T739=""),"",IFERROR($L739-$T739,"")))</f>
        <v/>
      </c>
      <c r="V739" s="27">
        <f>IF($A739="","",IF($R739="","No Data",IF($R739&lt;='Settings'!$B$6,"Critical",IF($R739&lt;='Settings'!$B$5,"Low","OK"))))</f>
        <v/>
      </c>
      <c r="W739" s="27">
        <f>IF($A739="","",IF($S739="","No Data",IF($S739&gt;='Settings'!$B$7,"Uneven","OK")))</f>
        <v/>
      </c>
      <c r="X739" s="27">
        <f>IF($A739="","",IF(OR($L739="",$T739=""),"No Data",IF($L739&lt;$T739-'Settings'!$B$8,"Low",IF($L739&gt;$T739+'Settings'!$B$8,"High","OK"))))</f>
        <v/>
      </c>
      <c r="Y739" s="27">
        <f>IF(COUNTA($A739:$O739)=0,"",IF(OR($A739="",$B739="",$C739="",$D739="",$E739="",$F739="",$I739="",$J739="",$K739=""),"Missing Required Input",IF(COUNTIF($A$5:$A$1004,$A739)&gt;1,"Duplicate Inspection ID",IF(COUNTIF('Tire Inventory'!$A$5:$A$1004,$E739)=0,"Unknown Tire ID",IF(OR($I739&lt;0,$I739&gt;32,$J739&lt;0,$J739&gt;32,$K739&lt;0,$K739&gt;32),"Check Tread Reading",IF(OR($D739&lt;0,$D739&gt;2000000),"Check Odometer",IF(AND($L739&lt;&gt;"",OR($L739&lt;0,$L739&gt;150)),"Check PSI","OK"))))))</f>
        <v/>
      </c>
    </row>
    <row r="740">
      <c r="A740" s="23" t="n"/>
      <c r="B740" s="42" t="n"/>
      <c r="C740" s="23" t="n"/>
      <c r="D740" s="25" t="n"/>
      <c r="E740" s="23" t="n"/>
      <c r="F740" s="23" t="n"/>
      <c r="G740" s="23" t="n"/>
      <c r="H740" s="23" t="n"/>
      <c r="I740" s="43" t="n"/>
      <c r="J740" s="43" t="n"/>
      <c r="K740" s="43" t="n"/>
      <c r="L740" s="43" t="n"/>
      <c r="M740" s="23" t="n"/>
      <c r="N740" s="23" t="n"/>
      <c r="O740" s="23" t="n"/>
      <c r="P740" s="27">
        <f>IF($A740="","",IFERROR(INDEX('Settings'!$F$5:$F$21,MATCH($F740,'Settings'!$E$5:$E$21,0)),"Other"))</f>
        <v/>
      </c>
      <c r="Q740" s="44">
        <f>IF($A740="","",IF(COUNT($I740,$J740,$K740)&lt;3,"",IFERROR(AVERAGE($I740,$J740,$K740),"")))</f>
        <v/>
      </c>
      <c r="R740" s="44">
        <f>IF($A740="","",IF(COUNT($I740,$J740,$K740)&lt;3,"",IFERROR(MIN($I740,$J740,$K740),"")))</f>
        <v/>
      </c>
      <c r="S740" s="44">
        <f>IF($A740="","",IF(COUNT($I740,$J740,$K740)&lt;3,"",IFERROR(MAX($I740,$J740,$K740)-MIN($I740,$J740,$K740),"")))</f>
        <v/>
      </c>
      <c r="T740" s="44">
        <f>IF($A740="","",IFERROR(INDEX('Tire Inventory'!$I$5:$I$1004,MATCH($E740,'Tire Inventory'!$A$5:$A$1004,0)),""))</f>
        <v/>
      </c>
      <c r="U740" s="44">
        <f>IF($A740="","",IF(OR($L740="",$T740=""),"",IFERROR($L740-$T740,"")))</f>
        <v/>
      </c>
      <c r="V740" s="27">
        <f>IF($A740="","",IF($R740="","No Data",IF($R740&lt;='Settings'!$B$6,"Critical",IF($R740&lt;='Settings'!$B$5,"Low","OK"))))</f>
        <v/>
      </c>
      <c r="W740" s="27">
        <f>IF($A740="","",IF($S740="","No Data",IF($S740&gt;='Settings'!$B$7,"Uneven","OK")))</f>
        <v/>
      </c>
      <c r="X740" s="27">
        <f>IF($A740="","",IF(OR($L740="",$T740=""),"No Data",IF($L740&lt;$T740-'Settings'!$B$8,"Low",IF($L740&gt;$T740+'Settings'!$B$8,"High","OK"))))</f>
        <v/>
      </c>
      <c r="Y740" s="27">
        <f>IF(COUNTA($A740:$O740)=0,"",IF(OR($A740="",$B740="",$C740="",$D740="",$E740="",$F740="",$I740="",$J740="",$K740=""),"Missing Required Input",IF(COUNTIF($A$5:$A$1004,$A740)&gt;1,"Duplicate Inspection ID",IF(COUNTIF('Tire Inventory'!$A$5:$A$1004,$E740)=0,"Unknown Tire ID",IF(OR($I740&lt;0,$I740&gt;32,$J740&lt;0,$J740&gt;32,$K740&lt;0,$K740&gt;32),"Check Tread Reading",IF(OR($D740&lt;0,$D740&gt;2000000),"Check Odometer",IF(AND($L740&lt;&gt;"",OR($L740&lt;0,$L740&gt;150)),"Check PSI","OK"))))))</f>
        <v/>
      </c>
    </row>
    <row r="741">
      <c r="A741" s="23" t="n"/>
      <c r="B741" s="42" t="n"/>
      <c r="C741" s="23" t="n"/>
      <c r="D741" s="25" t="n"/>
      <c r="E741" s="23" t="n"/>
      <c r="F741" s="23" t="n"/>
      <c r="G741" s="23" t="n"/>
      <c r="H741" s="23" t="n"/>
      <c r="I741" s="43" t="n"/>
      <c r="J741" s="43" t="n"/>
      <c r="K741" s="43" t="n"/>
      <c r="L741" s="43" t="n"/>
      <c r="M741" s="23" t="n"/>
      <c r="N741" s="23" t="n"/>
      <c r="O741" s="23" t="n"/>
      <c r="P741" s="27">
        <f>IF($A741="","",IFERROR(INDEX('Settings'!$F$5:$F$21,MATCH($F741,'Settings'!$E$5:$E$21,0)),"Other"))</f>
        <v/>
      </c>
      <c r="Q741" s="44">
        <f>IF($A741="","",IF(COUNT($I741,$J741,$K741)&lt;3,"",IFERROR(AVERAGE($I741,$J741,$K741),"")))</f>
        <v/>
      </c>
      <c r="R741" s="44">
        <f>IF($A741="","",IF(COUNT($I741,$J741,$K741)&lt;3,"",IFERROR(MIN($I741,$J741,$K741),"")))</f>
        <v/>
      </c>
      <c r="S741" s="44">
        <f>IF($A741="","",IF(COUNT($I741,$J741,$K741)&lt;3,"",IFERROR(MAX($I741,$J741,$K741)-MIN($I741,$J741,$K741),"")))</f>
        <v/>
      </c>
      <c r="T741" s="44">
        <f>IF($A741="","",IFERROR(INDEX('Tire Inventory'!$I$5:$I$1004,MATCH($E741,'Tire Inventory'!$A$5:$A$1004,0)),""))</f>
        <v/>
      </c>
      <c r="U741" s="44">
        <f>IF($A741="","",IF(OR($L741="",$T741=""),"",IFERROR($L741-$T741,"")))</f>
        <v/>
      </c>
      <c r="V741" s="27">
        <f>IF($A741="","",IF($R741="","No Data",IF($R741&lt;='Settings'!$B$6,"Critical",IF($R741&lt;='Settings'!$B$5,"Low","OK"))))</f>
        <v/>
      </c>
      <c r="W741" s="27">
        <f>IF($A741="","",IF($S741="","No Data",IF($S741&gt;='Settings'!$B$7,"Uneven","OK")))</f>
        <v/>
      </c>
      <c r="X741" s="27">
        <f>IF($A741="","",IF(OR($L741="",$T741=""),"No Data",IF($L741&lt;$T741-'Settings'!$B$8,"Low",IF($L741&gt;$T741+'Settings'!$B$8,"High","OK"))))</f>
        <v/>
      </c>
      <c r="Y741" s="27">
        <f>IF(COUNTA($A741:$O741)=0,"",IF(OR($A741="",$B741="",$C741="",$D741="",$E741="",$F741="",$I741="",$J741="",$K741=""),"Missing Required Input",IF(COUNTIF($A$5:$A$1004,$A741)&gt;1,"Duplicate Inspection ID",IF(COUNTIF('Tire Inventory'!$A$5:$A$1004,$E741)=0,"Unknown Tire ID",IF(OR($I741&lt;0,$I741&gt;32,$J741&lt;0,$J741&gt;32,$K741&lt;0,$K741&gt;32),"Check Tread Reading",IF(OR($D741&lt;0,$D741&gt;2000000),"Check Odometer",IF(AND($L741&lt;&gt;"",OR($L741&lt;0,$L741&gt;150)),"Check PSI","OK"))))))</f>
        <v/>
      </c>
    </row>
    <row r="742">
      <c r="A742" s="23" t="n"/>
      <c r="B742" s="42" t="n"/>
      <c r="C742" s="23" t="n"/>
      <c r="D742" s="25" t="n"/>
      <c r="E742" s="23" t="n"/>
      <c r="F742" s="23" t="n"/>
      <c r="G742" s="23" t="n"/>
      <c r="H742" s="23" t="n"/>
      <c r="I742" s="43" t="n"/>
      <c r="J742" s="43" t="n"/>
      <c r="K742" s="43" t="n"/>
      <c r="L742" s="43" t="n"/>
      <c r="M742" s="23" t="n"/>
      <c r="N742" s="23" t="n"/>
      <c r="O742" s="23" t="n"/>
      <c r="P742" s="27">
        <f>IF($A742="","",IFERROR(INDEX('Settings'!$F$5:$F$21,MATCH($F742,'Settings'!$E$5:$E$21,0)),"Other"))</f>
        <v/>
      </c>
      <c r="Q742" s="44">
        <f>IF($A742="","",IF(COUNT($I742,$J742,$K742)&lt;3,"",IFERROR(AVERAGE($I742,$J742,$K742),"")))</f>
        <v/>
      </c>
      <c r="R742" s="44">
        <f>IF($A742="","",IF(COUNT($I742,$J742,$K742)&lt;3,"",IFERROR(MIN($I742,$J742,$K742),"")))</f>
        <v/>
      </c>
      <c r="S742" s="44">
        <f>IF($A742="","",IF(COUNT($I742,$J742,$K742)&lt;3,"",IFERROR(MAX($I742,$J742,$K742)-MIN($I742,$J742,$K742),"")))</f>
        <v/>
      </c>
      <c r="T742" s="44">
        <f>IF($A742="","",IFERROR(INDEX('Tire Inventory'!$I$5:$I$1004,MATCH($E742,'Tire Inventory'!$A$5:$A$1004,0)),""))</f>
        <v/>
      </c>
      <c r="U742" s="44">
        <f>IF($A742="","",IF(OR($L742="",$T742=""),"",IFERROR($L742-$T742,"")))</f>
        <v/>
      </c>
      <c r="V742" s="27">
        <f>IF($A742="","",IF($R742="","No Data",IF($R742&lt;='Settings'!$B$6,"Critical",IF($R742&lt;='Settings'!$B$5,"Low","OK"))))</f>
        <v/>
      </c>
      <c r="W742" s="27">
        <f>IF($A742="","",IF($S742="","No Data",IF($S742&gt;='Settings'!$B$7,"Uneven","OK")))</f>
        <v/>
      </c>
      <c r="X742" s="27">
        <f>IF($A742="","",IF(OR($L742="",$T742=""),"No Data",IF($L742&lt;$T742-'Settings'!$B$8,"Low",IF($L742&gt;$T742+'Settings'!$B$8,"High","OK"))))</f>
        <v/>
      </c>
      <c r="Y742" s="27">
        <f>IF(COUNTA($A742:$O742)=0,"",IF(OR($A742="",$B742="",$C742="",$D742="",$E742="",$F742="",$I742="",$J742="",$K742=""),"Missing Required Input",IF(COUNTIF($A$5:$A$1004,$A742)&gt;1,"Duplicate Inspection ID",IF(COUNTIF('Tire Inventory'!$A$5:$A$1004,$E742)=0,"Unknown Tire ID",IF(OR($I742&lt;0,$I742&gt;32,$J742&lt;0,$J742&gt;32,$K742&lt;0,$K742&gt;32),"Check Tread Reading",IF(OR($D742&lt;0,$D742&gt;2000000),"Check Odometer",IF(AND($L742&lt;&gt;"",OR($L742&lt;0,$L742&gt;150)),"Check PSI","OK"))))))</f>
        <v/>
      </c>
    </row>
    <row r="743">
      <c r="A743" s="23" t="n"/>
      <c r="B743" s="42" t="n"/>
      <c r="C743" s="23" t="n"/>
      <c r="D743" s="25" t="n"/>
      <c r="E743" s="23" t="n"/>
      <c r="F743" s="23" t="n"/>
      <c r="G743" s="23" t="n"/>
      <c r="H743" s="23" t="n"/>
      <c r="I743" s="43" t="n"/>
      <c r="J743" s="43" t="n"/>
      <c r="K743" s="43" t="n"/>
      <c r="L743" s="43" t="n"/>
      <c r="M743" s="23" t="n"/>
      <c r="N743" s="23" t="n"/>
      <c r="O743" s="23" t="n"/>
      <c r="P743" s="27">
        <f>IF($A743="","",IFERROR(INDEX('Settings'!$F$5:$F$21,MATCH($F743,'Settings'!$E$5:$E$21,0)),"Other"))</f>
        <v/>
      </c>
      <c r="Q743" s="44">
        <f>IF($A743="","",IF(COUNT($I743,$J743,$K743)&lt;3,"",IFERROR(AVERAGE($I743,$J743,$K743),"")))</f>
        <v/>
      </c>
      <c r="R743" s="44">
        <f>IF($A743="","",IF(COUNT($I743,$J743,$K743)&lt;3,"",IFERROR(MIN($I743,$J743,$K743),"")))</f>
        <v/>
      </c>
      <c r="S743" s="44">
        <f>IF($A743="","",IF(COUNT($I743,$J743,$K743)&lt;3,"",IFERROR(MAX($I743,$J743,$K743)-MIN($I743,$J743,$K743),"")))</f>
        <v/>
      </c>
      <c r="T743" s="44">
        <f>IF($A743="","",IFERROR(INDEX('Tire Inventory'!$I$5:$I$1004,MATCH($E743,'Tire Inventory'!$A$5:$A$1004,0)),""))</f>
        <v/>
      </c>
      <c r="U743" s="44">
        <f>IF($A743="","",IF(OR($L743="",$T743=""),"",IFERROR($L743-$T743,"")))</f>
        <v/>
      </c>
      <c r="V743" s="27">
        <f>IF($A743="","",IF($R743="","No Data",IF($R743&lt;='Settings'!$B$6,"Critical",IF($R743&lt;='Settings'!$B$5,"Low","OK"))))</f>
        <v/>
      </c>
      <c r="W743" s="27">
        <f>IF($A743="","",IF($S743="","No Data",IF($S743&gt;='Settings'!$B$7,"Uneven","OK")))</f>
        <v/>
      </c>
      <c r="X743" s="27">
        <f>IF($A743="","",IF(OR($L743="",$T743=""),"No Data",IF($L743&lt;$T743-'Settings'!$B$8,"Low",IF($L743&gt;$T743+'Settings'!$B$8,"High","OK"))))</f>
        <v/>
      </c>
      <c r="Y743" s="27">
        <f>IF(COUNTA($A743:$O743)=0,"",IF(OR($A743="",$B743="",$C743="",$D743="",$E743="",$F743="",$I743="",$J743="",$K743=""),"Missing Required Input",IF(COUNTIF($A$5:$A$1004,$A743)&gt;1,"Duplicate Inspection ID",IF(COUNTIF('Tire Inventory'!$A$5:$A$1004,$E743)=0,"Unknown Tire ID",IF(OR($I743&lt;0,$I743&gt;32,$J743&lt;0,$J743&gt;32,$K743&lt;0,$K743&gt;32),"Check Tread Reading",IF(OR($D743&lt;0,$D743&gt;2000000),"Check Odometer",IF(AND($L743&lt;&gt;"",OR($L743&lt;0,$L743&gt;150)),"Check PSI","OK"))))))</f>
        <v/>
      </c>
    </row>
    <row r="744">
      <c r="A744" s="23" t="n"/>
      <c r="B744" s="42" t="n"/>
      <c r="C744" s="23" t="n"/>
      <c r="D744" s="25" t="n"/>
      <c r="E744" s="23" t="n"/>
      <c r="F744" s="23" t="n"/>
      <c r="G744" s="23" t="n"/>
      <c r="H744" s="23" t="n"/>
      <c r="I744" s="43" t="n"/>
      <c r="J744" s="43" t="n"/>
      <c r="K744" s="43" t="n"/>
      <c r="L744" s="43" t="n"/>
      <c r="M744" s="23" t="n"/>
      <c r="N744" s="23" t="n"/>
      <c r="O744" s="23" t="n"/>
      <c r="P744" s="27">
        <f>IF($A744="","",IFERROR(INDEX('Settings'!$F$5:$F$21,MATCH($F744,'Settings'!$E$5:$E$21,0)),"Other"))</f>
        <v/>
      </c>
      <c r="Q744" s="44">
        <f>IF($A744="","",IF(COUNT($I744,$J744,$K744)&lt;3,"",IFERROR(AVERAGE($I744,$J744,$K744),"")))</f>
        <v/>
      </c>
      <c r="R744" s="44">
        <f>IF($A744="","",IF(COUNT($I744,$J744,$K744)&lt;3,"",IFERROR(MIN($I744,$J744,$K744),"")))</f>
        <v/>
      </c>
      <c r="S744" s="44">
        <f>IF($A744="","",IF(COUNT($I744,$J744,$K744)&lt;3,"",IFERROR(MAX($I744,$J744,$K744)-MIN($I744,$J744,$K744),"")))</f>
        <v/>
      </c>
      <c r="T744" s="44">
        <f>IF($A744="","",IFERROR(INDEX('Tire Inventory'!$I$5:$I$1004,MATCH($E744,'Tire Inventory'!$A$5:$A$1004,0)),""))</f>
        <v/>
      </c>
      <c r="U744" s="44">
        <f>IF($A744="","",IF(OR($L744="",$T744=""),"",IFERROR($L744-$T744,"")))</f>
        <v/>
      </c>
      <c r="V744" s="27">
        <f>IF($A744="","",IF($R744="","No Data",IF($R744&lt;='Settings'!$B$6,"Critical",IF($R744&lt;='Settings'!$B$5,"Low","OK"))))</f>
        <v/>
      </c>
      <c r="W744" s="27">
        <f>IF($A744="","",IF($S744="","No Data",IF($S744&gt;='Settings'!$B$7,"Uneven","OK")))</f>
        <v/>
      </c>
      <c r="X744" s="27">
        <f>IF($A744="","",IF(OR($L744="",$T744=""),"No Data",IF($L744&lt;$T744-'Settings'!$B$8,"Low",IF($L744&gt;$T744+'Settings'!$B$8,"High","OK"))))</f>
        <v/>
      </c>
      <c r="Y744" s="27">
        <f>IF(COUNTA($A744:$O744)=0,"",IF(OR($A744="",$B744="",$C744="",$D744="",$E744="",$F744="",$I744="",$J744="",$K744=""),"Missing Required Input",IF(COUNTIF($A$5:$A$1004,$A744)&gt;1,"Duplicate Inspection ID",IF(COUNTIF('Tire Inventory'!$A$5:$A$1004,$E744)=0,"Unknown Tire ID",IF(OR($I744&lt;0,$I744&gt;32,$J744&lt;0,$J744&gt;32,$K744&lt;0,$K744&gt;32),"Check Tread Reading",IF(OR($D744&lt;0,$D744&gt;2000000),"Check Odometer",IF(AND($L744&lt;&gt;"",OR($L744&lt;0,$L744&gt;150)),"Check PSI","OK"))))))</f>
        <v/>
      </c>
    </row>
    <row r="745">
      <c r="A745" s="23" t="n"/>
      <c r="B745" s="42" t="n"/>
      <c r="C745" s="23" t="n"/>
      <c r="D745" s="25" t="n"/>
      <c r="E745" s="23" t="n"/>
      <c r="F745" s="23" t="n"/>
      <c r="G745" s="23" t="n"/>
      <c r="H745" s="23" t="n"/>
      <c r="I745" s="43" t="n"/>
      <c r="J745" s="43" t="n"/>
      <c r="K745" s="43" t="n"/>
      <c r="L745" s="43" t="n"/>
      <c r="M745" s="23" t="n"/>
      <c r="N745" s="23" t="n"/>
      <c r="O745" s="23" t="n"/>
      <c r="P745" s="27">
        <f>IF($A745="","",IFERROR(INDEX('Settings'!$F$5:$F$21,MATCH($F745,'Settings'!$E$5:$E$21,0)),"Other"))</f>
        <v/>
      </c>
      <c r="Q745" s="44">
        <f>IF($A745="","",IF(COUNT($I745,$J745,$K745)&lt;3,"",IFERROR(AVERAGE($I745,$J745,$K745),"")))</f>
        <v/>
      </c>
      <c r="R745" s="44">
        <f>IF($A745="","",IF(COUNT($I745,$J745,$K745)&lt;3,"",IFERROR(MIN($I745,$J745,$K745),"")))</f>
        <v/>
      </c>
      <c r="S745" s="44">
        <f>IF($A745="","",IF(COUNT($I745,$J745,$K745)&lt;3,"",IFERROR(MAX($I745,$J745,$K745)-MIN($I745,$J745,$K745),"")))</f>
        <v/>
      </c>
      <c r="T745" s="44">
        <f>IF($A745="","",IFERROR(INDEX('Tire Inventory'!$I$5:$I$1004,MATCH($E745,'Tire Inventory'!$A$5:$A$1004,0)),""))</f>
        <v/>
      </c>
      <c r="U745" s="44">
        <f>IF($A745="","",IF(OR($L745="",$T745=""),"",IFERROR($L745-$T745,"")))</f>
        <v/>
      </c>
      <c r="V745" s="27">
        <f>IF($A745="","",IF($R745="","No Data",IF($R745&lt;='Settings'!$B$6,"Critical",IF($R745&lt;='Settings'!$B$5,"Low","OK"))))</f>
        <v/>
      </c>
      <c r="W745" s="27">
        <f>IF($A745="","",IF($S745="","No Data",IF($S745&gt;='Settings'!$B$7,"Uneven","OK")))</f>
        <v/>
      </c>
      <c r="X745" s="27">
        <f>IF($A745="","",IF(OR($L745="",$T745=""),"No Data",IF($L745&lt;$T745-'Settings'!$B$8,"Low",IF($L745&gt;$T745+'Settings'!$B$8,"High","OK"))))</f>
        <v/>
      </c>
      <c r="Y745" s="27">
        <f>IF(COUNTA($A745:$O745)=0,"",IF(OR($A745="",$B745="",$C745="",$D745="",$E745="",$F745="",$I745="",$J745="",$K745=""),"Missing Required Input",IF(COUNTIF($A$5:$A$1004,$A745)&gt;1,"Duplicate Inspection ID",IF(COUNTIF('Tire Inventory'!$A$5:$A$1004,$E745)=0,"Unknown Tire ID",IF(OR($I745&lt;0,$I745&gt;32,$J745&lt;0,$J745&gt;32,$K745&lt;0,$K745&gt;32),"Check Tread Reading",IF(OR($D745&lt;0,$D745&gt;2000000),"Check Odometer",IF(AND($L745&lt;&gt;"",OR($L745&lt;0,$L745&gt;150)),"Check PSI","OK"))))))</f>
        <v/>
      </c>
    </row>
    <row r="746">
      <c r="A746" s="23" t="n"/>
      <c r="B746" s="42" t="n"/>
      <c r="C746" s="23" t="n"/>
      <c r="D746" s="25" t="n"/>
      <c r="E746" s="23" t="n"/>
      <c r="F746" s="23" t="n"/>
      <c r="G746" s="23" t="n"/>
      <c r="H746" s="23" t="n"/>
      <c r="I746" s="43" t="n"/>
      <c r="J746" s="43" t="n"/>
      <c r="K746" s="43" t="n"/>
      <c r="L746" s="43" t="n"/>
      <c r="M746" s="23" t="n"/>
      <c r="N746" s="23" t="n"/>
      <c r="O746" s="23" t="n"/>
      <c r="P746" s="27">
        <f>IF($A746="","",IFERROR(INDEX('Settings'!$F$5:$F$21,MATCH($F746,'Settings'!$E$5:$E$21,0)),"Other"))</f>
        <v/>
      </c>
      <c r="Q746" s="44">
        <f>IF($A746="","",IF(COUNT($I746,$J746,$K746)&lt;3,"",IFERROR(AVERAGE($I746,$J746,$K746),"")))</f>
        <v/>
      </c>
      <c r="R746" s="44">
        <f>IF($A746="","",IF(COUNT($I746,$J746,$K746)&lt;3,"",IFERROR(MIN($I746,$J746,$K746),"")))</f>
        <v/>
      </c>
      <c r="S746" s="44">
        <f>IF($A746="","",IF(COUNT($I746,$J746,$K746)&lt;3,"",IFERROR(MAX($I746,$J746,$K746)-MIN($I746,$J746,$K746),"")))</f>
        <v/>
      </c>
      <c r="T746" s="44">
        <f>IF($A746="","",IFERROR(INDEX('Tire Inventory'!$I$5:$I$1004,MATCH($E746,'Tire Inventory'!$A$5:$A$1004,0)),""))</f>
        <v/>
      </c>
      <c r="U746" s="44">
        <f>IF($A746="","",IF(OR($L746="",$T746=""),"",IFERROR($L746-$T746,"")))</f>
        <v/>
      </c>
      <c r="V746" s="27">
        <f>IF($A746="","",IF($R746="","No Data",IF($R746&lt;='Settings'!$B$6,"Critical",IF($R746&lt;='Settings'!$B$5,"Low","OK"))))</f>
        <v/>
      </c>
      <c r="W746" s="27">
        <f>IF($A746="","",IF($S746="","No Data",IF($S746&gt;='Settings'!$B$7,"Uneven","OK")))</f>
        <v/>
      </c>
      <c r="X746" s="27">
        <f>IF($A746="","",IF(OR($L746="",$T746=""),"No Data",IF($L746&lt;$T746-'Settings'!$B$8,"Low",IF($L746&gt;$T746+'Settings'!$B$8,"High","OK"))))</f>
        <v/>
      </c>
      <c r="Y746" s="27">
        <f>IF(COUNTA($A746:$O746)=0,"",IF(OR($A746="",$B746="",$C746="",$D746="",$E746="",$F746="",$I746="",$J746="",$K746=""),"Missing Required Input",IF(COUNTIF($A$5:$A$1004,$A746)&gt;1,"Duplicate Inspection ID",IF(COUNTIF('Tire Inventory'!$A$5:$A$1004,$E746)=0,"Unknown Tire ID",IF(OR($I746&lt;0,$I746&gt;32,$J746&lt;0,$J746&gt;32,$K746&lt;0,$K746&gt;32),"Check Tread Reading",IF(OR($D746&lt;0,$D746&gt;2000000),"Check Odometer",IF(AND($L746&lt;&gt;"",OR($L746&lt;0,$L746&gt;150)),"Check PSI","OK"))))))</f>
        <v/>
      </c>
    </row>
    <row r="747">
      <c r="A747" s="23" t="n"/>
      <c r="B747" s="42" t="n"/>
      <c r="C747" s="23" t="n"/>
      <c r="D747" s="25" t="n"/>
      <c r="E747" s="23" t="n"/>
      <c r="F747" s="23" t="n"/>
      <c r="G747" s="23" t="n"/>
      <c r="H747" s="23" t="n"/>
      <c r="I747" s="43" t="n"/>
      <c r="J747" s="43" t="n"/>
      <c r="K747" s="43" t="n"/>
      <c r="L747" s="43" t="n"/>
      <c r="M747" s="23" t="n"/>
      <c r="N747" s="23" t="n"/>
      <c r="O747" s="23" t="n"/>
      <c r="P747" s="27">
        <f>IF($A747="","",IFERROR(INDEX('Settings'!$F$5:$F$21,MATCH($F747,'Settings'!$E$5:$E$21,0)),"Other"))</f>
        <v/>
      </c>
      <c r="Q747" s="44">
        <f>IF($A747="","",IF(COUNT($I747,$J747,$K747)&lt;3,"",IFERROR(AVERAGE($I747,$J747,$K747),"")))</f>
        <v/>
      </c>
      <c r="R747" s="44">
        <f>IF($A747="","",IF(COUNT($I747,$J747,$K747)&lt;3,"",IFERROR(MIN($I747,$J747,$K747),"")))</f>
        <v/>
      </c>
      <c r="S747" s="44">
        <f>IF($A747="","",IF(COUNT($I747,$J747,$K747)&lt;3,"",IFERROR(MAX($I747,$J747,$K747)-MIN($I747,$J747,$K747),"")))</f>
        <v/>
      </c>
      <c r="T747" s="44">
        <f>IF($A747="","",IFERROR(INDEX('Tire Inventory'!$I$5:$I$1004,MATCH($E747,'Tire Inventory'!$A$5:$A$1004,0)),""))</f>
        <v/>
      </c>
      <c r="U747" s="44">
        <f>IF($A747="","",IF(OR($L747="",$T747=""),"",IFERROR($L747-$T747,"")))</f>
        <v/>
      </c>
      <c r="V747" s="27">
        <f>IF($A747="","",IF($R747="","No Data",IF($R747&lt;='Settings'!$B$6,"Critical",IF($R747&lt;='Settings'!$B$5,"Low","OK"))))</f>
        <v/>
      </c>
      <c r="W747" s="27">
        <f>IF($A747="","",IF($S747="","No Data",IF($S747&gt;='Settings'!$B$7,"Uneven","OK")))</f>
        <v/>
      </c>
      <c r="X747" s="27">
        <f>IF($A747="","",IF(OR($L747="",$T747=""),"No Data",IF($L747&lt;$T747-'Settings'!$B$8,"Low",IF($L747&gt;$T747+'Settings'!$B$8,"High","OK"))))</f>
        <v/>
      </c>
      <c r="Y747" s="27">
        <f>IF(COUNTA($A747:$O747)=0,"",IF(OR($A747="",$B747="",$C747="",$D747="",$E747="",$F747="",$I747="",$J747="",$K747=""),"Missing Required Input",IF(COUNTIF($A$5:$A$1004,$A747)&gt;1,"Duplicate Inspection ID",IF(COUNTIF('Tire Inventory'!$A$5:$A$1004,$E747)=0,"Unknown Tire ID",IF(OR($I747&lt;0,$I747&gt;32,$J747&lt;0,$J747&gt;32,$K747&lt;0,$K747&gt;32),"Check Tread Reading",IF(OR($D747&lt;0,$D747&gt;2000000),"Check Odometer",IF(AND($L747&lt;&gt;"",OR($L747&lt;0,$L747&gt;150)),"Check PSI","OK"))))))</f>
        <v/>
      </c>
    </row>
    <row r="748">
      <c r="A748" s="23" t="n"/>
      <c r="B748" s="42" t="n"/>
      <c r="C748" s="23" t="n"/>
      <c r="D748" s="25" t="n"/>
      <c r="E748" s="23" t="n"/>
      <c r="F748" s="23" t="n"/>
      <c r="G748" s="23" t="n"/>
      <c r="H748" s="23" t="n"/>
      <c r="I748" s="43" t="n"/>
      <c r="J748" s="43" t="n"/>
      <c r="K748" s="43" t="n"/>
      <c r="L748" s="43" t="n"/>
      <c r="M748" s="23" t="n"/>
      <c r="N748" s="23" t="n"/>
      <c r="O748" s="23" t="n"/>
      <c r="P748" s="27">
        <f>IF($A748="","",IFERROR(INDEX('Settings'!$F$5:$F$21,MATCH($F748,'Settings'!$E$5:$E$21,0)),"Other"))</f>
        <v/>
      </c>
      <c r="Q748" s="44">
        <f>IF($A748="","",IF(COUNT($I748,$J748,$K748)&lt;3,"",IFERROR(AVERAGE($I748,$J748,$K748),"")))</f>
        <v/>
      </c>
      <c r="R748" s="44">
        <f>IF($A748="","",IF(COUNT($I748,$J748,$K748)&lt;3,"",IFERROR(MIN($I748,$J748,$K748),"")))</f>
        <v/>
      </c>
      <c r="S748" s="44">
        <f>IF($A748="","",IF(COUNT($I748,$J748,$K748)&lt;3,"",IFERROR(MAX($I748,$J748,$K748)-MIN($I748,$J748,$K748),"")))</f>
        <v/>
      </c>
      <c r="T748" s="44">
        <f>IF($A748="","",IFERROR(INDEX('Tire Inventory'!$I$5:$I$1004,MATCH($E748,'Tire Inventory'!$A$5:$A$1004,0)),""))</f>
        <v/>
      </c>
      <c r="U748" s="44">
        <f>IF($A748="","",IF(OR($L748="",$T748=""),"",IFERROR($L748-$T748,"")))</f>
        <v/>
      </c>
      <c r="V748" s="27">
        <f>IF($A748="","",IF($R748="","No Data",IF($R748&lt;='Settings'!$B$6,"Critical",IF($R748&lt;='Settings'!$B$5,"Low","OK"))))</f>
        <v/>
      </c>
      <c r="W748" s="27">
        <f>IF($A748="","",IF($S748="","No Data",IF($S748&gt;='Settings'!$B$7,"Uneven","OK")))</f>
        <v/>
      </c>
      <c r="X748" s="27">
        <f>IF($A748="","",IF(OR($L748="",$T748=""),"No Data",IF($L748&lt;$T748-'Settings'!$B$8,"Low",IF($L748&gt;$T748+'Settings'!$B$8,"High","OK"))))</f>
        <v/>
      </c>
      <c r="Y748" s="27">
        <f>IF(COUNTA($A748:$O748)=0,"",IF(OR($A748="",$B748="",$C748="",$D748="",$E748="",$F748="",$I748="",$J748="",$K748=""),"Missing Required Input",IF(COUNTIF($A$5:$A$1004,$A748)&gt;1,"Duplicate Inspection ID",IF(COUNTIF('Tire Inventory'!$A$5:$A$1004,$E748)=0,"Unknown Tire ID",IF(OR($I748&lt;0,$I748&gt;32,$J748&lt;0,$J748&gt;32,$K748&lt;0,$K748&gt;32),"Check Tread Reading",IF(OR($D748&lt;0,$D748&gt;2000000),"Check Odometer",IF(AND($L748&lt;&gt;"",OR($L748&lt;0,$L748&gt;150)),"Check PSI","OK"))))))</f>
        <v/>
      </c>
    </row>
    <row r="749">
      <c r="A749" s="23" t="n"/>
      <c r="B749" s="42" t="n"/>
      <c r="C749" s="23" t="n"/>
      <c r="D749" s="25" t="n"/>
      <c r="E749" s="23" t="n"/>
      <c r="F749" s="23" t="n"/>
      <c r="G749" s="23" t="n"/>
      <c r="H749" s="23" t="n"/>
      <c r="I749" s="43" t="n"/>
      <c r="J749" s="43" t="n"/>
      <c r="K749" s="43" t="n"/>
      <c r="L749" s="43" t="n"/>
      <c r="M749" s="23" t="n"/>
      <c r="N749" s="23" t="n"/>
      <c r="O749" s="23" t="n"/>
      <c r="P749" s="27">
        <f>IF($A749="","",IFERROR(INDEX('Settings'!$F$5:$F$21,MATCH($F749,'Settings'!$E$5:$E$21,0)),"Other"))</f>
        <v/>
      </c>
      <c r="Q749" s="44">
        <f>IF($A749="","",IF(COUNT($I749,$J749,$K749)&lt;3,"",IFERROR(AVERAGE($I749,$J749,$K749),"")))</f>
        <v/>
      </c>
      <c r="R749" s="44">
        <f>IF($A749="","",IF(COUNT($I749,$J749,$K749)&lt;3,"",IFERROR(MIN($I749,$J749,$K749),"")))</f>
        <v/>
      </c>
      <c r="S749" s="44">
        <f>IF($A749="","",IF(COUNT($I749,$J749,$K749)&lt;3,"",IFERROR(MAX($I749,$J749,$K749)-MIN($I749,$J749,$K749),"")))</f>
        <v/>
      </c>
      <c r="T749" s="44">
        <f>IF($A749="","",IFERROR(INDEX('Tire Inventory'!$I$5:$I$1004,MATCH($E749,'Tire Inventory'!$A$5:$A$1004,0)),""))</f>
        <v/>
      </c>
      <c r="U749" s="44">
        <f>IF($A749="","",IF(OR($L749="",$T749=""),"",IFERROR($L749-$T749,"")))</f>
        <v/>
      </c>
      <c r="V749" s="27">
        <f>IF($A749="","",IF($R749="","No Data",IF($R749&lt;='Settings'!$B$6,"Critical",IF($R749&lt;='Settings'!$B$5,"Low","OK"))))</f>
        <v/>
      </c>
      <c r="W749" s="27">
        <f>IF($A749="","",IF($S749="","No Data",IF($S749&gt;='Settings'!$B$7,"Uneven","OK")))</f>
        <v/>
      </c>
      <c r="X749" s="27">
        <f>IF($A749="","",IF(OR($L749="",$T749=""),"No Data",IF($L749&lt;$T749-'Settings'!$B$8,"Low",IF($L749&gt;$T749+'Settings'!$B$8,"High","OK"))))</f>
        <v/>
      </c>
      <c r="Y749" s="27">
        <f>IF(COUNTA($A749:$O749)=0,"",IF(OR($A749="",$B749="",$C749="",$D749="",$E749="",$F749="",$I749="",$J749="",$K749=""),"Missing Required Input",IF(COUNTIF($A$5:$A$1004,$A749)&gt;1,"Duplicate Inspection ID",IF(COUNTIF('Tire Inventory'!$A$5:$A$1004,$E749)=0,"Unknown Tire ID",IF(OR($I749&lt;0,$I749&gt;32,$J749&lt;0,$J749&gt;32,$K749&lt;0,$K749&gt;32),"Check Tread Reading",IF(OR($D749&lt;0,$D749&gt;2000000),"Check Odometer",IF(AND($L749&lt;&gt;"",OR($L749&lt;0,$L749&gt;150)),"Check PSI","OK"))))))</f>
        <v/>
      </c>
    </row>
    <row r="750">
      <c r="A750" s="23" t="n"/>
      <c r="B750" s="42" t="n"/>
      <c r="C750" s="23" t="n"/>
      <c r="D750" s="25" t="n"/>
      <c r="E750" s="23" t="n"/>
      <c r="F750" s="23" t="n"/>
      <c r="G750" s="23" t="n"/>
      <c r="H750" s="23" t="n"/>
      <c r="I750" s="43" t="n"/>
      <c r="J750" s="43" t="n"/>
      <c r="K750" s="43" t="n"/>
      <c r="L750" s="43" t="n"/>
      <c r="M750" s="23" t="n"/>
      <c r="N750" s="23" t="n"/>
      <c r="O750" s="23" t="n"/>
      <c r="P750" s="27">
        <f>IF($A750="","",IFERROR(INDEX('Settings'!$F$5:$F$21,MATCH($F750,'Settings'!$E$5:$E$21,0)),"Other"))</f>
        <v/>
      </c>
      <c r="Q750" s="44">
        <f>IF($A750="","",IF(COUNT($I750,$J750,$K750)&lt;3,"",IFERROR(AVERAGE($I750,$J750,$K750),"")))</f>
        <v/>
      </c>
      <c r="R750" s="44">
        <f>IF($A750="","",IF(COUNT($I750,$J750,$K750)&lt;3,"",IFERROR(MIN($I750,$J750,$K750),"")))</f>
        <v/>
      </c>
      <c r="S750" s="44">
        <f>IF($A750="","",IF(COUNT($I750,$J750,$K750)&lt;3,"",IFERROR(MAX($I750,$J750,$K750)-MIN($I750,$J750,$K750),"")))</f>
        <v/>
      </c>
      <c r="T750" s="44">
        <f>IF($A750="","",IFERROR(INDEX('Tire Inventory'!$I$5:$I$1004,MATCH($E750,'Tire Inventory'!$A$5:$A$1004,0)),""))</f>
        <v/>
      </c>
      <c r="U750" s="44">
        <f>IF($A750="","",IF(OR($L750="",$T750=""),"",IFERROR($L750-$T750,"")))</f>
        <v/>
      </c>
      <c r="V750" s="27">
        <f>IF($A750="","",IF($R750="","No Data",IF($R750&lt;='Settings'!$B$6,"Critical",IF($R750&lt;='Settings'!$B$5,"Low","OK"))))</f>
        <v/>
      </c>
      <c r="W750" s="27">
        <f>IF($A750="","",IF($S750="","No Data",IF($S750&gt;='Settings'!$B$7,"Uneven","OK")))</f>
        <v/>
      </c>
      <c r="X750" s="27">
        <f>IF($A750="","",IF(OR($L750="",$T750=""),"No Data",IF($L750&lt;$T750-'Settings'!$B$8,"Low",IF($L750&gt;$T750+'Settings'!$B$8,"High","OK"))))</f>
        <v/>
      </c>
      <c r="Y750" s="27">
        <f>IF(COUNTA($A750:$O750)=0,"",IF(OR($A750="",$B750="",$C750="",$D750="",$E750="",$F750="",$I750="",$J750="",$K750=""),"Missing Required Input",IF(COUNTIF($A$5:$A$1004,$A750)&gt;1,"Duplicate Inspection ID",IF(COUNTIF('Tire Inventory'!$A$5:$A$1004,$E750)=0,"Unknown Tire ID",IF(OR($I750&lt;0,$I750&gt;32,$J750&lt;0,$J750&gt;32,$K750&lt;0,$K750&gt;32),"Check Tread Reading",IF(OR($D750&lt;0,$D750&gt;2000000),"Check Odometer",IF(AND($L750&lt;&gt;"",OR($L750&lt;0,$L750&gt;150)),"Check PSI","OK"))))))</f>
        <v/>
      </c>
    </row>
    <row r="751">
      <c r="A751" s="23" t="n"/>
      <c r="B751" s="42" t="n"/>
      <c r="C751" s="23" t="n"/>
      <c r="D751" s="25" t="n"/>
      <c r="E751" s="23" t="n"/>
      <c r="F751" s="23" t="n"/>
      <c r="G751" s="23" t="n"/>
      <c r="H751" s="23" t="n"/>
      <c r="I751" s="43" t="n"/>
      <c r="J751" s="43" t="n"/>
      <c r="K751" s="43" t="n"/>
      <c r="L751" s="43" t="n"/>
      <c r="M751" s="23" t="n"/>
      <c r="N751" s="23" t="n"/>
      <c r="O751" s="23" t="n"/>
      <c r="P751" s="27">
        <f>IF($A751="","",IFERROR(INDEX('Settings'!$F$5:$F$21,MATCH($F751,'Settings'!$E$5:$E$21,0)),"Other"))</f>
        <v/>
      </c>
      <c r="Q751" s="44">
        <f>IF($A751="","",IF(COUNT($I751,$J751,$K751)&lt;3,"",IFERROR(AVERAGE($I751,$J751,$K751),"")))</f>
        <v/>
      </c>
      <c r="R751" s="44">
        <f>IF($A751="","",IF(COUNT($I751,$J751,$K751)&lt;3,"",IFERROR(MIN($I751,$J751,$K751),"")))</f>
        <v/>
      </c>
      <c r="S751" s="44">
        <f>IF($A751="","",IF(COUNT($I751,$J751,$K751)&lt;3,"",IFERROR(MAX($I751,$J751,$K751)-MIN($I751,$J751,$K751),"")))</f>
        <v/>
      </c>
      <c r="T751" s="44">
        <f>IF($A751="","",IFERROR(INDEX('Tire Inventory'!$I$5:$I$1004,MATCH($E751,'Tire Inventory'!$A$5:$A$1004,0)),""))</f>
        <v/>
      </c>
      <c r="U751" s="44">
        <f>IF($A751="","",IF(OR($L751="",$T751=""),"",IFERROR($L751-$T751,"")))</f>
        <v/>
      </c>
      <c r="V751" s="27">
        <f>IF($A751="","",IF($R751="","No Data",IF($R751&lt;='Settings'!$B$6,"Critical",IF($R751&lt;='Settings'!$B$5,"Low","OK"))))</f>
        <v/>
      </c>
      <c r="W751" s="27">
        <f>IF($A751="","",IF($S751="","No Data",IF($S751&gt;='Settings'!$B$7,"Uneven","OK")))</f>
        <v/>
      </c>
      <c r="X751" s="27">
        <f>IF($A751="","",IF(OR($L751="",$T751=""),"No Data",IF($L751&lt;$T751-'Settings'!$B$8,"Low",IF($L751&gt;$T751+'Settings'!$B$8,"High","OK"))))</f>
        <v/>
      </c>
      <c r="Y751" s="27">
        <f>IF(COUNTA($A751:$O751)=0,"",IF(OR($A751="",$B751="",$C751="",$D751="",$E751="",$F751="",$I751="",$J751="",$K751=""),"Missing Required Input",IF(COUNTIF($A$5:$A$1004,$A751)&gt;1,"Duplicate Inspection ID",IF(COUNTIF('Tire Inventory'!$A$5:$A$1004,$E751)=0,"Unknown Tire ID",IF(OR($I751&lt;0,$I751&gt;32,$J751&lt;0,$J751&gt;32,$K751&lt;0,$K751&gt;32),"Check Tread Reading",IF(OR($D751&lt;0,$D751&gt;2000000),"Check Odometer",IF(AND($L751&lt;&gt;"",OR($L751&lt;0,$L751&gt;150)),"Check PSI","OK"))))))</f>
        <v/>
      </c>
    </row>
    <row r="752">
      <c r="A752" s="23" t="n"/>
      <c r="B752" s="42" t="n"/>
      <c r="C752" s="23" t="n"/>
      <c r="D752" s="25" t="n"/>
      <c r="E752" s="23" t="n"/>
      <c r="F752" s="23" t="n"/>
      <c r="G752" s="23" t="n"/>
      <c r="H752" s="23" t="n"/>
      <c r="I752" s="43" t="n"/>
      <c r="J752" s="43" t="n"/>
      <c r="K752" s="43" t="n"/>
      <c r="L752" s="43" t="n"/>
      <c r="M752" s="23" t="n"/>
      <c r="N752" s="23" t="n"/>
      <c r="O752" s="23" t="n"/>
      <c r="P752" s="27">
        <f>IF($A752="","",IFERROR(INDEX('Settings'!$F$5:$F$21,MATCH($F752,'Settings'!$E$5:$E$21,0)),"Other"))</f>
        <v/>
      </c>
      <c r="Q752" s="44">
        <f>IF($A752="","",IF(COUNT($I752,$J752,$K752)&lt;3,"",IFERROR(AVERAGE($I752,$J752,$K752),"")))</f>
        <v/>
      </c>
      <c r="R752" s="44">
        <f>IF($A752="","",IF(COUNT($I752,$J752,$K752)&lt;3,"",IFERROR(MIN($I752,$J752,$K752),"")))</f>
        <v/>
      </c>
      <c r="S752" s="44">
        <f>IF($A752="","",IF(COUNT($I752,$J752,$K752)&lt;3,"",IFERROR(MAX($I752,$J752,$K752)-MIN($I752,$J752,$K752),"")))</f>
        <v/>
      </c>
      <c r="T752" s="44">
        <f>IF($A752="","",IFERROR(INDEX('Tire Inventory'!$I$5:$I$1004,MATCH($E752,'Tire Inventory'!$A$5:$A$1004,0)),""))</f>
        <v/>
      </c>
      <c r="U752" s="44">
        <f>IF($A752="","",IF(OR($L752="",$T752=""),"",IFERROR($L752-$T752,"")))</f>
        <v/>
      </c>
      <c r="V752" s="27">
        <f>IF($A752="","",IF($R752="","No Data",IF($R752&lt;='Settings'!$B$6,"Critical",IF($R752&lt;='Settings'!$B$5,"Low","OK"))))</f>
        <v/>
      </c>
      <c r="W752" s="27">
        <f>IF($A752="","",IF($S752="","No Data",IF($S752&gt;='Settings'!$B$7,"Uneven","OK")))</f>
        <v/>
      </c>
      <c r="X752" s="27">
        <f>IF($A752="","",IF(OR($L752="",$T752=""),"No Data",IF($L752&lt;$T752-'Settings'!$B$8,"Low",IF($L752&gt;$T752+'Settings'!$B$8,"High","OK"))))</f>
        <v/>
      </c>
      <c r="Y752" s="27">
        <f>IF(COUNTA($A752:$O752)=0,"",IF(OR($A752="",$B752="",$C752="",$D752="",$E752="",$F752="",$I752="",$J752="",$K752=""),"Missing Required Input",IF(COUNTIF($A$5:$A$1004,$A752)&gt;1,"Duplicate Inspection ID",IF(COUNTIF('Tire Inventory'!$A$5:$A$1004,$E752)=0,"Unknown Tire ID",IF(OR($I752&lt;0,$I752&gt;32,$J752&lt;0,$J752&gt;32,$K752&lt;0,$K752&gt;32),"Check Tread Reading",IF(OR($D752&lt;0,$D752&gt;2000000),"Check Odometer",IF(AND($L752&lt;&gt;"",OR($L752&lt;0,$L752&gt;150)),"Check PSI","OK"))))))</f>
        <v/>
      </c>
    </row>
    <row r="753">
      <c r="A753" s="23" t="n"/>
      <c r="B753" s="42" t="n"/>
      <c r="C753" s="23" t="n"/>
      <c r="D753" s="25" t="n"/>
      <c r="E753" s="23" t="n"/>
      <c r="F753" s="23" t="n"/>
      <c r="G753" s="23" t="n"/>
      <c r="H753" s="23" t="n"/>
      <c r="I753" s="43" t="n"/>
      <c r="J753" s="43" t="n"/>
      <c r="K753" s="43" t="n"/>
      <c r="L753" s="43" t="n"/>
      <c r="M753" s="23" t="n"/>
      <c r="N753" s="23" t="n"/>
      <c r="O753" s="23" t="n"/>
      <c r="P753" s="27">
        <f>IF($A753="","",IFERROR(INDEX('Settings'!$F$5:$F$21,MATCH($F753,'Settings'!$E$5:$E$21,0)),"Other"))</f>
        <v/>
      </c>
      <c r="Q753" s="44">
        <f>IF($A753="","",IF(COUNT($I753,$J753,$K753)&lt;3,"",IFERROR(AVERAGE($I753,$J753,$K753),"")))</f>
        <v/>
      </c>
      <c r="R753" s="44">
        <f>IF($A753="","",IF(COUNT($I753,$J753,$K753)&lt;3,"",IFERROR(MIN($I753,$J753,$K753),"")))</f>
        <v/>
      </c>
      <c r="S753" s="44">
        <f>IF($A753="","",IF(COUNT($I753,$J753,$K753)&lt;3,"",IFERROR(MAX($I753,$J753,$K753)-MIN($I753,$J753,$K753),"")))</f>
        <v/>
      </c>
      <c r="T753" s="44">
        <f>IF($A753="","",IFERROR(INDEX('Tire Inventory'!$I$5:$I$1004,MATCH($E753,'Tire Inventory'!$A$5:$A$1004,0)),""))</f>
        <v/>
      </c>
      <c r="U753" s="44">
        <f>IF($A753="","",IF(OR($L753="",$T753=""),"",IFERROR($L753-$T753,"")))</f>
        <v/>
      </c>
      <c r="V753" s="27">
        <f>IF($A753="","",IF($R753="","No Data",IF($R753&lt;='Settings'!$B$6,"Critical",IF($R753&lt;='Settings'!$B$5,"Low","OK"))))</f>
        <v/>
      </c>
      <c r="W753" s="27">
        <f>IF($A753="","",IF($S753="","No Data",IF($S753&gt;='Settings'!$B$7,"Uneven","OK")))</f>
        <v/>
      </c>
      <c r="X753" s="27">
        <f>IF($A753="","",IF(OR($L753="",$T753=""),"No Data",IF($L753&lt;$T753-'Settings'!$B$8,"Low",IF($L753&gt;$T753+'Settings'!$B$8,"High","OK"))))</f>
        <v/>
      </c>
      <c r="Y753" s="27">
        <f>IF(COUNTA($A753:$O753)=0,"",IF(OR($A753="",$B753="",$C753="",$D753="",$E753="",$F753="",$I753="",$J753="",$K753=""),"Missing Required Input",IF(COUNTIF($A$5:$A$1004,$A753)&gt;1,"Duplicate Inspection ID",IF(COUNTIF('Tire Inventory'!$A$5:$A$1004,$E753)=0,"Unknown Tire ID",IF(OR($I753&lt;0,$I753&gt;32,$J753&lt;0,$J753&gt;32,$K753&lt;0,$K753&gt;32),"Check Tread Reading",IF(OR($D753&lt;0,$D753&gt;2000000),"Check Odometer",IF(AND($L753&lt;&gt;"",OR($L753&lt;0,$L753&gt;150)),"Check PSI","OK"))))))</f>
        <v/>
      </c>
    </row>
    <row r="754">
      <c r="A754" s="23" t="n"/>
      <c r="B754" s="42" t="n"/>
      <c r="C754" s="23" t="n"/>
      <c r="D754" s="25" t="n"/>
      <c r="E754" s="23" t="n"/>
      <c r="F754" s="23" t="n"/>
      <c r="G754" s="23" t="n"/>
      <c r="H754" s="23" t="n"/>
      <c r="I754" s="43" t="n"/>
      <c r="J754" s="43" t="n"/>
      <c r="K754" s="43" t="n"/>
      <c r="L754" s="43" t="n"/>
      <c r="M754" s="23" t="n"/>
      <c r="N754" s="23" t="n"/>
      <c r="O754" s="23" t="n"/>
      <c r="P754" s="27">
        <f>IF($A754="","",IFERROR(INDEX('Settings'!$F$5:$F$21,MATCH($F754,'Settings'!$E$5:$E$21,0)),"Other"))</f>
        <v/>
      </c>
      <c r="Q754" s="44">
        <f>IF($A754="","",IF(COUNT($I754,$J754,$K754)&lt;3,"",IFERROR(AVERAGE($I754,$J754,$K754),"")))</f>
        <v/>
      </c>
      <c r="R754" s="44">
        <f>IF($A754="","",IF(COUNT($I754,$J754,$K754)&lt;3,"",IFERROR(MIN($I754,$J754,$K754),"")))</f>
        <v/>
      </c>
      <c r="S754" s="44">
        <f>IF($A754="","",IF(COUNT($I754,$J754,$K754)&lt;3,"",IFERROR(MAX($I754,$J754,$K754)-MIN($I754,$J754,$K754),"")))</f>
        <v/>
      </c>
      <c r="T754" s="44">
        <f>IF($A754="","",IFERROR(INDEX('Tire Inventory'!$I$5:$I$1004,MATCH($E754,'Tire Inventory'!$A$5:$A$1004,0)),""))</f>
        <v/>
      </c>
      <c r="U754" s="44">
        <f>IF($A754="","",IF(OR($L754="",$T754=""),"",IFERROR($L754-$T754,"")))</f>
        <v/>
      </c>
      <c r="V754" s="27">
        <f>IF($A754="","",IF($R754="","No Data",IF($R754&lt;='Settings'!$B$6,"Critical",IF($R754&lt;='Settings'!$B$5,"Low","OK"))))</f>
        <v/>
      </c>
      <c r="W754" s="27">
        <f>IF($A754="","",IF($S754="","No Data",IF($S754&gt;='Settings'!$B$7,"Uneven","OK")))</f>
        <v/>
      </c>
      <c r="X754" s="27">
        <f>IF($A754="","",IF(OR($L754="",$T754=""),"No Data",IF($L754&lt;$T754-'Settings'!$B$8,"Low",IF($L754&gt;$T754+'Settings'!$B$8,"High","OK"))))</f>
        <v/>
      </c>
      <c r="Y754" s="27">
        <f>IF(COUNTA($A754:$O754)=0,"",IF(OR($A754="",$B754="",$C754="",$D754="",$E754="",$F754="",$I754="",$J754="",$K754=""),"Missing Required Input",IF(COUNTIF($A$5:$A$1004,$A754)&gt;1,"Duplicate Inspection ID",IF(COUNTIF('Tire Inventory'!$A$5:$A$1004,$E754)=0,"Unknown Tire ID",IF(OR($I754&lt;0,$I754&gt;32,$J754&lt;0,$J754&gt;32,$K754&lt;0,$K754&gt;32),"Check Tread Reading",IF(OR($D754&lt;0,$D754&gt;2000000),"Check Odometer",IF(AND($L754&lt;&gt;"",OR($L754&lt;0,$L754&gt;150)),"Check PSI","OK"))))))</f>
        <v/>
      </c>
    </row>
    <row r="755">
      <c r="A755" s="23" t="n"/>
      <c r="B755" s="42" t="n"/>
      <c r="C755" s="23" t="n"/>
      <c r="D755" s="25" t="n"/>
      <c r="E755" s="23" t="n"/>
      <c r="F755" s="23" t="n"/>
      <c r="G755" s="23" t="n"/>
      <c r="H755" s="23" t="n"/>
      <c r="I755" s="43" t="n"/>
      <c r="J755" s="43" t="n"/>
      <c r="K755" s="43" t="n"/>
      <c r="L755" s="43" t="n"/>
      <c r="M755" s="23" t="n"/>
      <c r="N755" s="23" t="n"/>
      <c r="O755" s="23" t="n"/>
      <c r="P755" s="27">
        <f>IF($A755="","",IFERROR(INDEX('Settings'!$F$5:$F$21,MATCH($F755,'Settings'!$E$5:$E$21,0)),"Other"))</f>
        <v/>
      </c>
      <c r="Q755" s="44">
        <f>IF($A755="","",IF(COUNT($I755,$J755,$K755)&lt;3,"",IFERROR(AVERAGE($I755,$J755,$K755),"")))</f>
        <v/>
      </c>
      <c r="R755" s="44">
        <f>IF($A755="","",IF(COUNT($I755,$J755,$K755)&lt;3,"",IFERROR(MIN($I755,$J755,$K755),"")))</f>
        <v/>
      </c>
      <c r="S755" s="44">
        <f>IF($A755="","",IF(COUNT($I755,$J755,$K755)&lt;3,"",IFERROR(MAX($I755,$J755,$K755)-MIN($I755,$J755,$K755),"")))</f>
        <v/>
      </c>
      <c r="T755" s="44">
        <f>IF($A755="","",IFERROR(INDEX('Tire Inventory'!$I$5:$I$1004,MATCH($E755,'Tire Inventory'!$A$5:$A$1004,0)),""))</f>
        <v/>
      </c>
      <c r="U755" s="44">
        <f>IF($A755="","",IF(OR($L755="",$T755=""),"",IFERROR($L755-$T755,"")))</f>
        <v/>
      </c>
      <c r="V755" s="27">
        <f>IF($A755="","",IF($R755="","No Data",IF($R755&lt;='Settings'!$B$6,"Critical",IF($R755&lt;='Settings'!$B$5,"Low","OK"))))</f>
        <v/>
      </c>
      <c r="W755" s="27">
        <f>IF($A755="","",IF($S755="","No Data",IF($S755&gt;='Settings'!$B$7,"Uneven","OK")))</f>
        <v/>
      </c>
      <c r="X755" s="27">
        <f>IF($A755="","",IF(OR($L755="",$T755=""),"No Data",IF($L755&lt;$T755-'Settings'!$B$8,"Low",IF($L755&gt;$T755+'Settings'!$B$8,"High","OK"))))</f>
        <v/>
      </c>
      <c r="Y755" s="27">
        <f>IF(COUNTA($A755:$O755)=0,"",IF(OR($A755="",$B755="",$C755="",$D755="",$E755="",$F755="",$I755="",$J755="",$K755=""),"Missing Required Input",IF(COUNTIF($A$5:$A$1004,$A755)&gt;1,"Duplicate Inspection ID",IF(COUNTIF('Tire Inventory'!$A$5:$A$1004,$E755)=0,"Unknown Tire ID",IF(OR($I755&lt;0,$I755&gt;32,$J755&lt;0,$J755&gt;32,$K755&lt;0,$K755&gt;32),"Check Tread Reading",IF(OR($D755&lt;0,$D755&gt;2000000),"Check Odometer",IF(AND($L755&lt;&gt;"",OR($L755&lt;0,$L755&gt;150)),"Check PSI","OK"))))))</f>
        <v/>
      </c>
    </row>
    <row r="756">
      <c r="A756" s="23" t="n"/>
      <c r="B756" s="42" t="n"/>
      <c r="C756" s="23" t="n"/>
      <c r="D756" s="25" t="n"/>
      <c r="E756" s="23" t="n"/>
      <c r="F756" s="23" t="n"/>
      <c r="G756" s="23" t="n"/>
      <c r="H756" s="23" t="n"/>
      <c r="I756" s="43" t="n"/>
      <c r="J756" s="43" t="n"/>
      <c r="K756" s="43" t="n"/>
      <c r="L756" s="43" t="n"/>
      <c r="M756" s="23" t="n"/>
      <c r="N756" s="23" t="n"/>
      <c r="O756" s="23" t="n"/>
      <c r="P756" s="27">
        <f>IF($A756="","",IFERROR(INDEX('Settings'!$F$5:$F$21,MATCH($F756,'Settings'!$E$5:$E$21,0)),"Other"))</f>
        <v/>
      </c>
      <c r="Q756" s="44">
        <f>IF($A756="","",IF(COUNT($I756,$J756,$K756)&lt;3,"",IFERROR(AVERAGE($I756,$J756,$K756),"")))</f>
        <v/>
      </c>
      <c r="R756" s="44">
        <f>IF($A756="","",IF(COUNT($I756,$J756,$K756)&lt;3,"",IFERROR(MIN($I756,$J756,$K756),"")))</f>
        <v/>
      </c>
      <c r="S756" s="44">
        <f>IF($A756="","",IF(COUNT($I756,$J756,$K756)&lt;3,"",IFERROR(MAX($I756,$J756,$K756)-MIN($I756,$J756,$K756),"")))</f>
        <v/>
      </c>
      <c r="T756" s="44">
        <f>IF($A756="","",IFERROR(INDEX('Tire Inventory'!$I$5:$I$1004,MATCH($E756,'Tire Inventory'!$A$5:$A$1004,0)),""))</f>
        <v/>
      </c>
      <c r="U756" s="44">
        <f>IF($A756="","",IF(OR($L756="",$T756=""),"",IFERROR($L756-$T756,"")))</f>
        <v/>
      </c>
      <c r="V756" s="27">
        <f>IF($A756="","",IF($R756="","No Data",IF($R756&lt;='Settings'!$B$6,"Critical",IF($R756&lt;='Settings'!$B$5,"Low","OK"))))</f>
        <v/>
      </c>
      <c r="W756" s="27">
        <f>IF($A756="","",IF($S756="","No Data",IF($S756&gt;='Settings'!$B$7,"Uneven","OK")))</f>
        <v/>
      </c>
      <c r="X756" s="27">
        <f>IF($A756="","",IF(OR($L756="",$T756=""),"No Data",IF($L756&lt;$T756-'Settings'!$B$8,"Low",IF($L756&gt;$T756+'Settings'!$B$8,"High","OK"))))</f>
        <v/>
      </c>
      <c r="Y756" s="27">
        <f>IF(COUNTA($A756:$O756)=0,"",IF(OR($A756="",$B756="",$C756="",$D756="",$E756="",$F756="",$I756="",$J756="",$K756=""),"Missing Required Input",IF(COUNTIF($A$5:$A$1004,$A756)&gt;1,"Duplicate Inspection ID",IF(COUNTIF('Tire Inventory'!$A$5:$A$1004,$E756)=0,"Unknown Tire ID",IF(OR($I756&lt;0,$I756&gt;32,$J756&lt;0,$J756&gt;32,$K756&lt;0,$K756&gt;32),"Check Tread Reading",IF(OR($D756&lt;0,$D756&gt;2000000),"Check Odometer",IF(AND($L756&lt;&gt;"",OR($L756&lt;0,$L756&gt;150)),"Check PSI","OK"))))))</f>
        <v/>
      </c>
    </row>
    <row r="757">
      <c r="A757" s="23" t="n"/>
      <c r="B757" s="42" t="n"/>
      <c r="C757" s="23" t="n"/>
      <c r="D757" s="25" t="n"/>
      <c r="E757" s="23" t="n"/>
      <c r="F757" s="23" t="n"/>
      <c r="G757" s="23" t="n"/>
      <c r="H757" s="23" t="n"/>
      <c r="I757" s="43" t="n"/>
      <c r="J757" s="43" t="n"/>
      <c r="K757" s="43" t="n"/>
      <c r="L757" s="43" t="n"/>
      <c r="M757" s="23" t="n"/>
      <c r="N757" s="23" t="n"/>
      <c r="O757" s="23" t="n"/>
      <c r="P757" s="27">
        <f>IF($A757="","",IFERROR(INDEX('Settings'!$F$5:$F$21,MATCH($F757,'Settings'!$E$5:$E$21,0)),"Other"))</f>
        <v/>
      </c>
      <c r="Q757" s="44">
        <f>IF($A757="","",IF(COUNT($I757,$J757,$K757)&lt;3,"",IFERROR(AVERAGE($I757,$J757,$K757),"")))</f>
        <v/>
      </c>
      <c r="R757" s="44">
        <f>IF($A757="","",IF(COUNT($I757,$J757,$K757)&lt;3,"",IFERROR(MIN($I757,$J757,$K757),"")))</f>
        <v/>
      </c>
      <c r="S757" s="44">
        <f>IF($A757="","",IF(COUNT($I757,$J757,$K757)&lt;3,"",IFERROR(MAX($I757,$J757,$K757)-MIN($I757,$J757,$K757),"")))</f>
        <v/>
      </c>
      <c r="T757" s="44">
        <f>IF($A757="","",IFERROR(INDEX('Tire Inventory'!$I$5:$I$1004,MATCH($E757,'Tire Inventory'!$A$5:$A$1004,0)),""))</f>
        <v/>
      </c>
      <c r="U757" s="44">
        <f>IF($A757="","",IF(OR($L757="",$T757=""),"",IFERROR($L757-$T757,"")))</f>
        <v/>
      </c>
      <c r="V757" s="27">
        <f>IF($A757="","",IF($R757="","No Data",IF($R757&lt;='Settings'!$B$6,"Critical",IF($R757&lt;='Settings'!$B$5,"Low","OK"))))</f>
        <v/>
      </c>
      <c r="W757" s="27">
        <f>IF($A757="","",IF($S757="","No Data",IF($S757&gt;='Settings'!$B$7,"Uneven","OK")))</f>
        <v/>
      </c>
      <c r="X757" s="27">
        <f>IF($A757="","",IF(OR($L757="",$T757=""),"No Data",IF($L757&lt;$T757-'Settings'!$B$8,"Low",IF($L757&gt;$T757+'Settings'!$B$8,"High","OK"))))</f>
        <v/>
      </c>
      <c r="Y757" s="27">
        <f>IF(COUNTA($A757:$O757)=0,"",IF(OR($A757="",$B757="",$C757="",$D757="",$E757="",$F757="",$I757="",$J757="",$K757=""),"Missing Required Input",IF(COUNTIF($A$5:$A$1004,$A757)&gt;1,"Duplicate Inspection ID",IF(COUNTIF('Tire Inventory'!$A$5:$A$1004,$E757)=0,"Unknown Tire ID",IF(OR($I757&lt;0,$I757&gt;32,$J757&lt;0,$J757&gt;32,$K757&lt;0,$K757&gt;32),"Check Tread Reading",IF(OR($D757&lt;0,$D757&gt;2000000),"Check Odometer",IF(AND($L757&lt;&gt;"",OR($L757&lt;0,$L757&gt;150)),"Check PSI","OK"))))))</f>
        <v/>
      </c>
    </row>
    <row r="758">
      <c r="A758" s="23" t="n"/>
      <c r="B758" s="42" t="n"/>
      <c r="C758" s="23" t="n"/>
      <c r="D758" s="25" t="n"/>
      <c r="E758" s="23" t="n"/>
      <c r="F758" s="23" t="n"/>
      <c r="G758" s="23" t="n"/>
      <c r="H758" s="23" t="n"/>
      <c r="I758" s="43" t="n"/>
      <c r="J758" s="43" t="n"/>
      <c r="K758" s="43" t="n"/>
      <c r="L758" s="43" t="n"/>
      <c r="M758" s="23" t="n"/>
      <c r="N758" s="23" t="n"/>
      <c r="O758" s="23" t="n"/>
      <c r="P758" s="27">
        <f>IF($A758="","",IFERROR(INDEX('Settings'!$F$5:$F$21,MATCH($F758,'Settings'!$E$5:$E$21,0)),"Other"))</f>
        <v/>
      </c>
      <c r="Q758" s="44">
        <f>IF($A758="","",IF(COUNT($I758,$J758,$K758)&lt;3,"",IFERROR(AVERAGE($I758,$J758,$K758),"")))</f>
        <v/>
      </c>
      <c r="R758" s="44">
        <f>IF($A758="","",IF(COUNT($I758,$J758,$K758)&lt;3,"",IFERROR(MIN($I758,$J758,$K758),"")))</f>
        <v/>
      </c>
      <c r="S758" s="44">
        <f>IF($A758="","",IF(COUNT($I758,$J758,$K758)&lt;3,"",IFERROR(MAX($I758,$J758,$K758)-MIN($I758,$J758,$K758),"")))</f>
        <v/>
      </c>
      <c r="T758" s="44">
        <f>IF($A758="","",IFERROR(INDEX('Tire Inventory'!$I$5:$I$1004,MATCH($E758,'Tire Inventory'!$A$5:$A$1004,0)),""))</f>
        <v/>
      </c>
      <c r="U758" s="44">
        <f>IF($A758="","",IF(OR($L758="",$T758=""),"",IFERROR($L758-$T758,"")))</f>
        <v/>
      </c>
      <c r="V758" s="27">
        <f>IF($A758="","",IF($R758="","No Data",IF($R758&lt;='Settings'!$B$6,"Critical",IF($R758&lt;='Settings'!$B$5,"Low","OK"))))</f>
        <v/>
      </c>
      <c r="W758" s="27">
        <f>IF($A758="","",IF($S758="","No Data",IF($S758&gt;='Settings'!$B$7,"Uneven","OK")))</f>
        <v/>
      </c>
      <c r="X758" s="27">
        <f>IF($A758="","",IF(OR($L758="",$T758=""),"No Data",IF($L758&lt;$T758-'Settings'!$B$8,"Low",IF($L758&gt;$T758+'Settings'!$B$8,"High","OK"))))</f>
        <v/>
      </c>
      <c r="Y758" s="27">
        <f>IF(COUNTA($A758:$O758)=0,"",IF(OR($A758="",$B758="",$C758="",$D758="",$E758="",$F758="",$I758="",$J758="",$K758=""),"Missing Required Input",IF(COUNTIF($A$5:$A$1004,$A758)&gt;1,"Duplicate Inspection ID",IF(COUNTIF('Tire Inventory'!$A$5:$A$1004,$E758)=0,"Unknown Tire ID",IF(OR($I758&lt;0,$I758&gt;32,$J758&lt;0,$J758&gt;32,$K758&lt;0,$K758&gt;32),"Check Tread Reading",IF(OR($D758&lt;0,$D758&gt;2000000),"Check Odometer",IF(AND($L758&lt;&gt;"",OR($L758&lt;0,$L758&gt;150)),"Check PSI","OK"))))))</f>
        <v/>
      </c>
    </row>
    <row r="759">
      <c r="A759" s="23" t="n"/>
      <c r="B759" s="42" t="n"/>
      <c r="C759" s="23" t="n"/>
      <c r="D759" s="25" t="n"/>
      <c r="E759" s="23" t="n"/>
      <c r="F759" s="23" t="n"/>
      <c r="G759" s="23" t="n"/>
      <c r="H759" s="23" t="n"/>
      <c r="I759" s="43" t="n"/>
      <c r="J759" s="43" t="n"/>
      <c r="K759" s="43" t="n"/>
      <c r="L759" s="43" t="n"/>
      <c r="M759" s="23" t="n"/>
      <c r="N759" s="23" t="n"/>
      <c r="O759" s="23" t="n"/>
      <c r="P759" s="27">
        <f>IF($A759="","",IFERROR(INDEX('Settings'!$F$5:$F$21,MATCH($F759,'Settings'!$E$5:$E$21,0)),"Other"))</f>
        <v/>
      </c>
      <c r="Q759" s="44">
        <f>IF($A759="","",IF(COUNT($I759,$J759,$K759)&lt;3,"",IFERROR(AVERAGE($I759,$J759,$K759),"")))</f>
        <v/>
      </c>
      <c r="R759" s="44">
        <f>IF($A759="","",IF(COUNT($I759,$J759,$K759)&lt;3,"",IFERROR(MIN($I759,$J759,$K759),"")))</f>
        <v/>
      </c>
      <c r="S759" s="44">
        <f>IF($A759="","",IF(COUNT($I759,$J759,$K759)&lt;3,"",IFERROR(MAX($I759,$J759,$K759)-MIN($I759,$J759,$K759),"")))</f>
        <v/>
      </c>
      <c r="T759" s="44">
        <f>IF($A759="","",IFERROR(INDEX('Tire Inventory'!$I$5:$I$1004,MATCH($E759,'Tire Inventory'!$A$5:$A$1004,0)),""))</f>
        <v/>
      </c>
      <c r="U759" s="44">
        <f>IF($A759="","",IF(OR($L759="",$T759=""),"",IFERROR($L759-$T759,"")))</f>
        <v/>
      </c>
      <c r="V759" s="27">
        <f>IF($A759="","",IF($R759="","No Data",IF($R759&lt;='Settings'!$B$6,"Critical",IF($R759&lt;='Settings'!$B$5,"Low","OK"))))</f>
        <v/>
      </c>
      <c r="W759" s="27">
        <f>IF($A759="","",IF($S759="","No Data",IF($S759&gt;='Settings'!$B$7,"Uneven","OK")))</f>
        <v/>
      </c>
      <c r="X759" s="27">
        <f>IF($A759="","",IF(OR($L759="",$T759=""),"No Data",IF($L759&lt;$T759-'Settings'!$B$8,"Low",IF($L759&gt;$T759+'Settings'!$B$8,"High","OK"))))</f>
        <v/>
      </c>
      <c r="Y759" s="27">
        <f>IF(COUNTA($A759:$O759)=0,"",IF(OR($A759="",$B759="",$C759="",$D759="",$E759="",$F759="",$I759="",$J759="",$K759=""),"Missing Required Input",IF(COUNTIF($A$5:$A$1004,$A759)&gt;1,"Duplicate Inspection ID",IF(COUNTIF('Tire Inventory'!$A$5:$A$1004,$E759)=0,"Unknown Tire ID",IF(OR($I759&lt;0,$I759&gt;32,$J759&lt;0,$J759&gt;32,$K759&lt;0,$K759&gt;32),"Check Tread Reading",IF(OR($D759&lt;0,$D759&gt;2000000),"Check Odometer",IF(AND($L759&lt;&gt;"",OR($L759&lt;0,$L759&gt;150)),"Check PSI","OK"))))))</f>
        <v/>
      </c>
    </row>
    <row r="760">
      <c r="A760" s="23" t="n"/>
      <c r="B760" s="42" t="n"/>
      <c r="C760" s="23" t="n"/>
      <c r="D760" s="25" t="n"/>
      <c r="E760" s="23" t="n"/>
      <c r="F760" s="23" t="n"/>
      <c r="G760" s="23" t="n"/>
      <c r="H760" s="23" t="n"/>
      <c r="I760" s="43" t="n"/>
      <c r="J760" s="43" t="n"/>
      <c r="K760" s="43" t="n"/>
      <c r="L760" s="43" t="n"/>
      <c r="M760" s="23" t="n"/>
      <c r="N760" s="23" t="n"/>
      <c r="O760" s="23" t="n"/>
      <c r="P760" s="27">
        <f>IF($A760="","",IFERROR(INDEX('Settings'!$F$5:$F$21,MATCH($F760,'Settings'!$E$5:$E$21,0)),"Other"))</f>
        <v/>
      </c>
      <c r="Q760" s="44">
        <f>IF($A760="","",IF(COUNT($I760,$J760,$K760)&lt;3,"",IFERROR(AVERAGE($I760,$J760,$K760),"")))</f>
        <v/>
      </c>
      <c r="R760" s="44">
        <f>IF($A760="","",IF(COUNT($I760,$J760,$K760)&lt;3,"",IFERROR(MIN($I760,$J760,$K760),"")))</f>
        <v/>
      </c>
      <c r="S760" s="44">
        <f>IF($A760="","",IF(COUNT($I760,$J760,$K760)&lt;3,"",IFERROR(MAX($I760,$J760,$K760)-MIN($I760,$J760,$K760),"")))</f>
        <v/>
      </c>
      <c r="T760" s="44">
        <f>IF($A760="","",IFERROR(INDEX('Tire Inventory'!$I$5:$I$1004,MATCH($E760,'Tire Inventory'!$A$5:$A$1004,0)),""))</f>
        <v/>
      </c>
      <c r="U760" s="44">
        <f>IF($A760="","",IF(OR($L760="",$T760=""),"",IFERROR($L760-$T760,"")))</f>
        <v/>
      </c>
      <c r="V760" s="27">
        <f>IF($A760="","",IF($R760="","No Data",IF($R760&lt;='Settings'!$B$6,"Critical",IF($R760&lt;='Settings'!$B$5,"Low","OK"))))</f>
        <v/>
      </c>
      <c r="W760" s="27">
        <f>IF($A760="","",IF($S760="","No Data",IF($S760&gt;='Settings'!$B$7,"Uneven","OK")))</f>
        <v/>
      </c>
      <c r="X760" s="27">
        <f>IF($A760="","",IF(OR($L760="",$T760=""),"No Data",IF($L760&lt;$T760-'Settings'!$B$8,"Low",IF($L760&gt;$T760+'Settings'!$B$8,"High","OK"))))</f>
        <v/>
      </c>
      <c r="Y760" s="27">
        <f>IF(COUNTA($A760:$O760)=0,"",IF(OR($A760="",$B760="",$C760="",$D760="",$E760="",$F760="",$I760="",$J760="",$K760=""),"Missing Required Input",IF(COUNTIF($A$5:$A$1004,$A760)&gt;1,"Duplicate Inspection ID",IF(COUNTIF('Tire Inventory'!$A$5:$A$1004,$E760)=0,"Unknown Tire ID",IF(OR($I760&lt;0,$I760&gt;32,$J760&lt;0,$J760&gt;32,$K760&lt;0,$K760&gt;32),"Check Tread Reading",IF(OR($D760&lt;0,$D760&gt;2000000),"Check Odometer",IF(AND($L760&lt;&gt;"",OR($L760&lt;0,$L760&gt;150)),"Check PSI","OK"))))))</f>
        <v/>
      </c>
    </row>
    <row r="761">
      <c r="A761" s="23" t="n"/>
      <c r="B761" s="42" t="n"/>
      <c r="C761" s="23" t="n"/>
      <c r="D761" s="25" t="n"/>
      <c r="E761" s="23" t="n"/>
      <c r="F761" s="23" t="n"/>
      <c r="G761" s="23" t="n"/>
      <c r="H761" s="23" t="n"/>
      <c r="I761" s="43" t="n"/>
      <c r="J761" s="43" t="n"/>
      <c r="K761" s="43" t="n"/>
      <c r="L761" s="43" t="n"/>
      <c r="M761" s="23" t="n"/>
      <c r="N761" s="23" t="n"/>
      <c r="O761" s="23" t="n"/>
      <c r="P761" s="27">
        <f>IF($A761="","",IFERROR(INDEX('Settings'!$F$5:$F$21,MATCH($F761,'Settings'!$E$5:$E$21,0)),"Other"))</f>
        <v/>
      </c>
      <c r="Q761" s="44">
        <f>IF($A761="","",IF(COUNT($I761,$J761,$K761)&lt;3,"",IFERROR(AVERAGE($I761,$J761,$K761),"")))</f>
        <v/>
      </c>
      <c r="R761" s="44">
        <f>IF($A761="","",IF(COUNT($I761,$J761,$K761)&lt;3,"",IFERROR(MIN($I761,$J761,$K761),"")))</f>
        <v/>
      </c>
      <c r="S761" s="44">
        <f>IF($A761="","",IF(COUNT($I761,$J761,$K761)&lt;3,"",IFERROR(MAX($I761,$J761,$K761)-MIN($I761,$J761,$K761),"")))</f>
        <v/>
      </c>
      <c r="T761" s="44">
        <f>IF($A761="","",IFERROR(INDEX('Tire Inventory'!$I$5:$I$1004,MATCH($E761,'Tire Inventory'!$A$5:$A$1004,0)),""))</f>
        <v/>
      </c>
      <c r="U761" s="44">
        <f>IF($A761="","",IF(OR($L761="",$T761=""),"",IFERROR($L761-$T761,"")))</f>
        <v/>
      </c>
      <c r="V761" s="27">
        <f>IF($A761="","",IF($R761="","No Data",IF($R761&lt;='Settings'!$B$6,"Critical",IF($R761&lt;='Settings'!$B$5,"Low","OK"))))</f>
        <v/>
      </c>
      <c r="W761" s="27">
        <f>IF($A761="","",IF($S761="","No Data",IF($S761&gt;='Settings'!$B$7,"Uneven","OK")))</f>
        <v/>
      </c>
      <c r="X761" s="27">
        <f>IF($A761="","",IF(OR($L761="",$T761=""),"No Data",IF($L761&lt;$T761-'Settings'!$B$8,"Low",IF($L761&gt;$T761+'Settings'!$B$8,"High","OK"))))</f>
        <v/>
      </c>
      <c r="Y761" s="27">
        <f>IF(COUNTA($A761:$O761)=0,"",IF(OR($A761="",$B761="",$C761="",$D761="",$E761="",$F761="",$I761="",$J761="",$K761=""),"Missing Required Input",IF(COUNTIF($A$5:$A$1004,$A761)&gt;1,"Duplicate Inspection ID",IF(COUNTIF('Tire Inventory'!$A$5:$A$1004,$E761)=0,"Unknown Tire ID",IF(OR($I761&lt;0,$I761&gt;32,$J761&lt;0,$J761&gt;32,$K761&lt;0,$K761&gt;32),"Check Tread Reading",IF(OR($D761&lt;0,$D761&gt;2000000),"Check Odometer",IF(AND($L761&lt;&gt;"",OR($L761&lt;0,$L761&gt;150)),"Check PSI","OK"))))))</f>
        <v/>
      </c>
    </row>
    <row r="762">
      <c r="A762" s="23" t="n"/>
      <c r="B762" s="42" t="n"/>
      <c r="C762" s="23" t="n"/>
      <c r="D762" s="25" t="n"/>
      <c r="E762" s="23" t="n"/>
      <c r="F762" s="23" t="n"/>
      <c r="G762" s="23" t="n"/>
      <c r="H762" s="23" t="n"/>
      <c r="I762" s="43" t="n"/>
      <c r="J762" s="43" t="n"/>
      <c r="K762" s="43" t="n"/>
      <c r="L762" s="43" t="n"/>
      <c r="M762" s="23" t="n"/>
      <c r="N762" s="23" t="n"/>
      <c r="O762" s="23" t="n"/>
      <c r="P762" s="27">
        <f>IF($A762="","",IFERROR(INDEX('Settings'!$F$5:$F$21,MATCH($F762,'Settings'!$E$5:$E$21,0)),"Other"))</f>
        <v/>
      </c>
      <c r="Q762" s="44">
        <f>IF($A762="","",IF(COUNT($I762,$J762,$K762)&lt;3,"",IFERROR(AVERAGE($I762,$J762,$K762),"")))</f>
        <v/>
      </c>
      <c r="R762" s="44">
        <f>IF($A762="","",IF(COUNT($I762,$J762,$K762)&lt;3,"",IFERROR(MIN($I762,$J762,$K762),"")))</f>
        <v/>
      </c>
      <c r="S762" s="44">
        <f>IF($A762="","",IF(COUNT($I762,$J762,$K762)&lt;3,"",IFERROR(MAX($I762,$J762,$K762)-MIN($I762,$J762,$K762),"")))</f>
        <v/>
      </c>
      <c r="T762" s="44">
        <f>IF($A762="","",IFERROR(INDEX('Tire Inventory'!$I$5:$I$1004,MATCH($E762,'Tire Inventory'!$A$5:$A$1004,0)),""))</f>
        <v/>
      </c>
      <c r="U762" s="44">
        <f>IF($A762="","",IF(OR($L762="",$T762=""),"",IFERROR($L762-$T762,"")))</f>
        <v/>
      </c>
      <c r="V762" s="27">
        <f>IF($A762="","",IF($R762="","No Data",IF($R762&lt;='Settings'!$B$6,"Critical",IF($R762&lt;='Settings'!$B$5,"Low","OK"))))</f>
        <v/>
      </c>
      <c r="W762" s="27">
        <f>IF($A762="","",IF($S762="","No Data",IF($S762&gt;='Settings'!$B$7,"Uneven","OK")))</f>
        <v/>
      </c>
      <c r="X762" s="27">
        <f>IF($A762="","",IF(OR($L762="",$T762=""),"No Data",IF($L762&lt;$T762-'Settings'!$B$8,"Low",IF($L762&gt;$T762+'Settings'!$B$8,"High","OK"))))</f>
        <v/>
      </c>
      <c r="Y762" s="27">
        <f>IF(COUNTA($A762:$O762)=0,"",IF(OR($A762="",$B762="",$C762="",$D762="",$E762="",$F762="",$I762="",$J762="",$K762=""),"Missing Required Input",IF(COUNTIF($A$5:$A$1004,$A762)&gt;1,"Duplicate Inspection ID",IF(COUNTIF('Tire Inventory'!$A$5:$A$1004,$E762)=0,"Unknown Tire ID",IF(OR($I762&lt;0,$I762&gt;32,$J762&lt;0,$J762&gt;32,$K762&lt;0,$K762&gt;32),"Check Tread Reading",IF(OR($D762&lt;0,$D762&gt;2000000),"Check Odometer",IF(AND($L762&lt;&gt;"",OR($L762&lt;0,$L762&gt;150)),"Check PSI","OK"))))))</f>
        <v/>
      </c>
    </row>
    <row r="763">
      <c r="A763" s="23" t="n"/>
      <c r="B763" s="42" t="n"/>
      <c r="C763" s="23" t="n"/>
      <c r="D763" s="25" t="n"/>
      <c r="E763" s="23" t="n"/>
      <c r="F763" s="23" t="n"/>
      <c r="G763" s="23" t="n"/>
      <c r="H763" s="23" t="n"/>
      <c r="I763" s="43" t="n"/>
      <c r="J763" s="43" t="n"/>
      <c r="K763" s="43" t="n"/>
      <c r="L763" s="43" t="n"/>
      <c r="M763" s="23" t="n"/>
      <c r="N763" s="23" t="n"/>
      <c r="O763" s="23" t="n"/>
      <c r="P763" s="27">
        <f>IF($A763="","",IFERROR(INDEX('Settings'!$F$5:$F$21,MATCH($F763,'Settings'!$E$5:$E$21,0)),"Other"))</f>
        <v/>
      </c>
      <c r="Q763" s="44">
        <f>IF($A763="","",IF(COUNT($I763,$J763,$K763)&lt;3,"",IFERROR(AVERAGE($I763,$J763,$K763),"")))</f>
        <v/>
      </c>
      <c r="R763" s="44">
        <f>IF($A763="","",IF(COUNT($I763,$J763,$K763)&lt;3,"",IFERROR(MIN($I763,$J763,$K763),"")))</f>
        <v/>
      </c>
      <c r="S763" s="44">
        <f>IF($A763="","",IF(COUNT($I763,$J763,$K763)&lt;3,"",IFERROR(MAX($I763,$J763,$K763)-MIN($I763,$J763,$K763),"")))</f>
        <v/>
      </c>
      <c r="T763" s="44">
        <f>IF($A763="","",IFERROR(INDEX('Tire Inventory'!$I$5:$I$1004,MATCH($E763,'Tire Inventory'!$A$5:$A$1004,0)),""))</f>
        <v/>
      </c>
      <c r="U763" s="44">
        <f>IF($A763="","",IF(OR($L763="",$T763=""),"",IFERROR($L763-$T763,"")))</f>
        <v/>
      </c>
      <c r="V763" s="27">
        <f>IF($A763="","",IF($R763="","No Data",IF($R763&lt;='Settings'!$B$6,"Critical",IF($R763&lt;='Settings'!$B$5,"Low","OK"))))</f>
        <v/>
      </c>
      <c r="W763" s="27">
        <f>IF($A763="","",IF($S763="","No Data",IF($S763&gt;='Settings'!$B$7,"Uneven","OK")))</f>
        <v/>
      </c>
      <c r="X763" s="27">
        <f>IF($A763="","",IF(OR($L763="",$T763=""),"No Data",IF($L763&lt;$T763-'Settings'!$B$8,"Low",IF($L763&gt;$T763+'Settings'!$B$8,"High","OK"))))</f>
        <v/>
      </c>
      <c r="Y763" s="27">
        <f>IF(COUNTA($A763:$O763)=0,"",IF(OR($A763="",$B763="",$C763="",$D763="",$E763="",$F763="",$I763="",$J763="",$K763=""),"Missing Required Input",IF(COUNTIF($A$5:$A$1004,$A763)&gt;1,"Duplicate Inspection ID",IF(COUNTIF('Tire Inventory'!$A$5:$A$1004,$E763)=0,"Unknown Tire ID",IF(OR($I763&lt;0,$I763&gt;32,$J763&lt;0,$J763&gt;32,$K763&lt;0,$K763&gt;32),"Check Tread Reading",IF(OR($D763&lt;0,$D763&gt;2000000),"Check Odometer",IF(AND($L763&lt;&gt;"",OR($L763&lt;0,$L763&gt;150)),"Check PSI","OK"))))))</f>
        <v/>
      </c>
    </row>
    <row r="764">
      <c r="A764" s="23" t="n"/>
      <c r="B764" s="42" t="n"/>
      <c r="C764" s="23" t="n"/>
      <c r="D764" s="25" t="n"/>
      <c r="E764" s="23" t="n"/>
      <c r="F764" s="23" t="n"/>
      <c r="G764" s="23" t="n"/>
      <c r="H764" s="23" t="n"/>
      <c r="I764" s="43" t="n"/>
      <c r="J764" s="43" t="n"/>
      <c r="K764" s="43" t="n"/>
      <c r="L764" s="43" t="n"/>
      <c r="M764" s="23" t="n"/>
      <c r="N764" s="23" t="n"/>
      <c r="O764" s="23" t="n"/>
      <c r="P764" s="27">
        <f>IF($A764="","",IFERROR(INDEX('Settings'!$F$5:$F$21,MATCH($F764,'Settings'!$E$5:$E$21,0)),"Other"))</f>
        <v/>
      </c>
      <c r="Q764" s="44">
        <f>IF($A764="","",IF(COUNT($I764,$J764,$K764)&lt;3,"",IFERROR(AVERAGE($I764,$J764,$K764),"")))</f>
        <v/>
      </c>
      <c r="R764" s="44">
        <f>IF($A764="","",IF(COUNT($I764,$J764,$K764)&lt;3,"",IFERROR(MIN($I764,$J764,$K764),"")))</f>
        <v/>
      </c>
      <c r="S764" s="44">
        <f>IF($A764="","",IF(COUNT($I764,$J764,$K764)&lt;3,"",IFERROR(MAX($I764,$J764,$K764)-MIN($I764,$J764,$K764),"")))</f>
        <v/>
      </c>
      <c r="T764" s="44">
        <f>IF($A764="","",IFERROR(INDEX('Tire Inventory'!$I$5:$I$1004,MATCH($E764,'Tire Inventory'!$A$5:$A$1004,0)),""))</f>
        <v/>
      </c>
      <c r="U764" s="44">
        <f>IF($A764="","",IF(OR($L764="",$T764=""),"",IFERROR($L764-$T764,"")))</f>
        <v/>
      </c>
      <c r="V764" s="27">
        <f>IF($A764="","",IF($R764="","No Data",IF($R764&lt;='Settings'!$B$6,"Critical",IF($R764&lt;='Settings'!$B$5,"Low","OK"))))</f>
        <v/>
      </c>
      <c r="W764" s="27">
        <f>IF($A764="","",IF($S764="","No Data",IF($S764&gt;='Settings'!$B$7,"Uneven","OK")))</f>
        <v/>
      </c>
      <c r="X764" s="27">
        <f>IF($A764="","",IF(OR($L764="",$T764=""),"No Data",IF($L764&lt;$T764-'Settings'!$B$8,"Low",IF($L764&gt;$T764+'Settings'!$B$8,"High","OK"))))</f>
        <v/>
      </c>
      <c r="Y764" s="27">
        <f>IF(COUNTA($A764:$O764)=0,"",IF(OR($A764="",$B764="",$C764="",$D764="",$E764="",$F764="",$I764="",$J764="",$K764=""),"Missing Required Input",IF(COUNTIF($A$5:$A$1004,$A764)&gt;1,"Duplicate Inspection ID",IF(COUNTIF('Tire Inventory'!$A$5:$A$1004,$E764)=0,"Unknown Tire ID",IF(OR($I764&lt;0,$I764&gt;32,$J764&lt;0,$J764&gt;32,$K764&lt;0,$K764&gt;32),"Check Tread Reading",IF(OR($D764&lt;0,$D764&gt;2000000),"Check Odometer",IF(AND($L764&lt;&gt;"",OR($L764&lt;0,$L764&gt;150)),"Check PSI","OK"))))))</f>
        <v/>
      </c>
    </row>
    <row r="765">
      <c r="A765" s="23" t="n"/>
      <c r="B765" s="42" t="n"/>
      <c r="C765" s="23" t="n"/>
      <c r="D765" s="25" t="n"/>
      <c r="E765" s="23" t="n"/>
      <c r="F765" s="23" t="n"/>
      <c r="G765" s="23" t="n"/>
      <c r="H765" s="23" t="n"/>
      <c r="I765" s="43" t="n"/>
      <c r="J765" s="43" t="n"/>
      <c r="K765" s="43" t="n"/>
      <c r="L765" s="43" t="n"/>
      <c r="M765" s="23" t="n"/>
      <c r="N765" s="23" t="n"/>
      <c r="O765" s="23" t="n"/>
      <c r="P765" s="27">
        <f>IF($A765="","",IFERROR(INDEX('Settings'!$F$5:$F$21,MATCH($F765,'Settings'!$E$5:$E$21,0)),"Other"))</f>
        <v/>
      </c>
      <c r="Q765" s="44">
        <f>IF($A765="","",IF(COUNT($I765,$J765,$K765)&lt;3,"",IFERROR(AVERAGE($I765,$J765,$K765),"")))</f>
        <v/>
      </c>
      <c r="R765" s="44">
        <f>IF($A765="","",IF(COUNT($I765,$J765,$K765)&lt;3,"",IFERROR(MIN($I765,$J765,$K765),"")))</f>
        <v/>
      </c>
      <c r="S765" s="44">
        <f>IF($A765="","",IF(COUNT($I765,$J765,$K765)&lt;3,"",IFERROR(MAX($I765,$J765,$K765)-MIN($I765,$J765,$K765),"")))</f>
        <v/>
      </c>
      <c r="T765" s="44">
        <f>IF($A765="","",IFERROR(INDEX('Tire Inventory'!$I$5:$I$1004,MATCH($E765,'Tire Inventory'!$A$5:$A$1004,0)),""))</f>
        <v/>
      </c>
      <c r="U765" s="44">
        <f>IF($A765="","",IF(OR($L765="",$T765=""),"",IFERROR($L765-$T765,"")))</f>
        <v/>
      </c>
      <c r="V765" s="27">
        <f>IF($A765="","",IF($R765="","No Data",IF($R765&lt;='Settings'!$B$6,"Critical",IF($R765&lt;='Settings'!$B$5,"Low","OK"))))</f>
        <v/>
      </c>
      <c r="W765" s="27">
        <f>IF($A765="","",IF($S765="","No Data",IF($S765&gt;='Settings'!$B$7,"Uneven","OK")))</f>
        <v/>
      </c>
      <c r="X765" s="27">
        <f>IF($A765="","",IF(OR($L765="",$T765=""),"No Data",IF($L765&lt;$T765-'Settings'!$B$8,"Low",IF($L765&gt;$T765+'Settings'!$B$8,"High","OK"))))</f>
        <v/>
      </c>
      <c r="Y765" s="27">
        <f>IF(COUNTA($A765:$O765)=0,"",IF(OR($A765="",$B765="",$C765="",$D765="",$E765="",$F765="",$I765="",$J765="",$K765=""),"Missing Required Input",IF(COUNTIF($A$5:$A$1004,$A765)&gt;1,"Duplicate Inspection ID",IF(COUNTIF('Tire Inventory'!$A$5:$A$1004,$E765)=0,"Unknown Tire ID",IF(OR($I765&lt;0,$I765&gt;32,$J765&lt;0,$J765&gt;32,$K765&lt;0,$K765&gt;32),"Check Tread Reading",IF(OR($D765&lt;0,$D765&gt;2000000),"Check Odometer",IF(AND($L765&lt;&gt;"",OR($L765&lt;0,$L765&gt;150)),"Check PSI","OK"))))))</f>
        <v/>
      </c>
    </row>
    <row r="766">
      <c r="A766" s="23" t="n"/>
      <c r="B766" s="42" t="n"/>
      <c r="C766" s="23" t="n"/>
      <c r="D766" s="25" t="n"/>
      <c r="E766" s="23" t="n"/>
      <c r="F766" s="23" t="n"/>
      <c r="G766" s="23" t="n"/>
      <c r="H766" s="23" t="n"/>
      <c r="I766" s="43" t="n"/>
      <c r="J766" s="43" t="n"/>
      <c r="K766" s="43" t="n"/>
      <c r="L766" s="43" t="n"/>
      <c r="M766" s="23" t="n"/>
      <c r="N766" s="23" t="n"/>
      <c r="O766" s="23" t="n"/>
      <c r="P766" s="27">
        <f>IF($A766="","",IFERROR(INDEX('Settings'!$F$5:$F$21,MATCH($F766,'Settings'!$E$5:$E$21,0)),"Other"))</f>
        <v/>
      </c>
      <c r="Q766" s="44">
        <f>IF($A766="","",IF(COUNT($I766,$J766,$K766)&lt;3,"",IFERROR(AVERAGE($I766,$J766,$K766),"")))</f>
        <v/>
      </c>
      <c r="R766" s="44">
        <f>IF($A766="","",IF(COUNT($I766,$J766,$K766)&lt;3,"",IFERROR(MIN($I766,$J766,$K766),"")))</f>
        <v/>
      </c>
      <c r="S766" s="44">
        <f>IF($A766="","",IF(COUNT($I766,$J766,$K766)&lt;3,"",IFERROR(MAX($I766,$J766,$K766)-MIN($I766,$J766,$K766),"")))</f>
        <v/>
      </c>
      <c r="T766" s="44">
        <f>IF($A766="","",IFERROR(INDEX('Tire Inventory'!$I$5:$I$1004,MATCH($E766,'Tire Inventory'!$A$5:$A$1004,0)),""))</f>
        <v/>
      </c>
      <c r="U766" s="44">
        <f>IF($A766="","",IF(OR($L766="",$T766=""),"",IFERROR($L766-$T766,"")))</f>
        <v/>
      </c>
      <c r="V766" s="27">
        <f>IF($A766="","",IF($R766="","No Data",IF($R766&lt;='Settings'!$B$6,"Critical",IF($R766&lt;='Settings'!$B$5,"Low","OK"))))</f>
        <v/>
      </c>
      <c r="W766" s="27">
        <f>IF($A766="","",IF($S766="","No Data",IF($S766&gt;='Settings'!$B$7,"Uneven","OK")))</f>
        <v/>
      </c>
      <c r="X766" s="27">
        <f>IF($A766="","",IF(OR($L766="",$T766=""),"No Data",IF($L766&lt;$T766-'Settings'!$B$8,"Low",IF($L766&gt;$T766+'Settings'!$B$8,"High","OK"))))</f>
        <v/>
      </c>
      <c r="Y766" s="27">
        <f>IF(COUNTA($A766:$O766)=0,"",IF(OR($A766="",$B766="",$C766="",$D766="",$E766="",$F766="",$I766="",$J766="",$K766=""),"Missing Required Input",IF(COUNTIF($A$5:$A$1004,$A766)&gt;1,"Duplicate Inspection ID",IF(COUNTIF('Tire Inventory'!$A$5:$A$1004,$E766)=0,"Unknown Tire ID",IF(OR($I766&lt;0,$I766&gt;32,$J766&lt;0,$J766&gt;32,$K766&lt;0,$K766&gt;32),"Check Tread Reading",IF(OR($D766&lt;0,$D766&gt;2000000),"Check Odometer",IF(AND($L766&lt;&gt;"",OR($L766&lt;0,$L766&gt;150)),"Check PSI","OK"))))))</f>
        <v/>
      </c>
    </row>
    <row r="767">
      <c r="A767" s="23" t="n"/>
      <c r="B767" s="42" t="n"/>
      <c r="C767" s="23" t="n"/>
      <c r="D767" s="25" t="n"/>
      <c r="E767" s="23" t="n"/>
      <c r="F767" s="23" t="n"/>
      <c r="G767" s="23" t="n"/>
      <c r="H767" s="23" t="n"/>
      <c r="I767" s="43" t="n"/>
      <c r="J767" s="43" t="n"/>
      <c r="K767" s="43" t="n"/>
      <c r="L767" s="43" t="n"/>
      <c r="M767" s="23" t="n"/>
      <c r="N767" s="23" t="n"/>
      <c r="O767" s="23" t="n"/>
      <c r="P767" s="27">
        <f>IF($A767="","",IFERROR(INDEX('Settings'!$F$5:$F$21,MATCH($F767,'Settings'!$E$5:$E$21,0)),"Other"))</f>
        <v/>
      </c>
      <c r="Q767" s="44">
        <f>IF($A767="","",IF(COUNT($I767,$J767,$K767)&lt;3,"",IFERROR(AVERAGE($I767,$J767,$K767),"")))</f>
        <v/>
      </c>
      <c r="R767" s="44">
        <f>IF($A767="","",IF(COUNT($I767,$J767,$K767)&lt;3,"",IFERROR(MIN($I767,$J767,$K767),"")))</f>
        <v/>
      </c>
      <c r="S767" s="44">
        <f>IF($A767="","",IF(COUNT($I767,$J767,$K767)&lt;3,"",IFERROR(MAX($I767,$J767,$K767)-MIN($I767,$J767,$K767),"")))</f>
        <v/>
      </c>
      <c r="T767" s="44">
        <f>IF($A767="","",IFERROR(INDEX('Tire Inventory'!$I$5:$I$1004,MATCH($E767,'Tire Inventory'!$A$5:$A$1004,0)),""))</f>
        <v/>
      </c>
      <c r="U767" s="44">
        <f>IF($A767="","",IF(OR($L767="",$T767=""),"",IFERROR($L767-$T767,"")))</f>
        <v/>
      </c>
      <c r="V767" s="27">
        <f>IF($A767="","",IF($R767="","No Data",IF($R767&lt;='Settings'!$B$6,"Critical",IF($R767&lt;='Settings'!$B$5,"Low","OK"))))</f>
        <v/>
      </c>
      <c r="W767" s="27">
        <f>IF($A767="","",IF($S767="","No Data",IF($S767&gt;='Settings'!$B$7,"Uneven","OK")))</f>
        <v/>
      </c>
      <c r="X767" s="27">
        <f>IF($A767="","",IF(OR($L767="",$T767=""),"No Data",IF($L767&lt;$T767-'Settings'!$B$8,"Low",IF($L767&gt;$T767+'Settings'!$B$8,"High","OK"))))</f>
        <v/>
      </c>
      <c r="Y767" s="27">
        <f>IF(COUNTA($A767:$O767)=0,"",IF(OR($A767="",$B767="",$C767="",$D767="",$E767="",$F767="",$I767="",$J767="",$K767=""),"Missing Required Input",IF(COUNTIF($A$5:$A$1004,$A767)&gt;1,"Duplicate Inspection ID",IF(COUNTIF('Tire Inventory'!$A$5:$A$1004,$E767)=0,"Unknown Tire ID",IF(OR($I767&lt;0,$I767&gt;32,$J767&lt;0,$J767&gt;32,$K767&lt;0,$K767&gt;32),"Check Tread Reading",IF(OR($D767&lt;0,$D767&gt;2000000),"Check Odometer",IF(AND($L767&lt;&gt;"",OR($L767&lt;0,$L767&gt;150)),"Check PSI","OK"))))))</f>
        <v/>
      </c>
    </row>
    <row r="768">
      <c r="A768" s="23" t="n"/>
      <c r="B768" s="42" t="n"/>
      <c r="C768" s="23" t="n"/>
      <c r="D768" s="25" t="n"/>
      <c r="E768" s="23" t="n"/>
      <c r="F768" s="23" t="n"/>
      <c r="G768" s="23" t="n"/>
      <c r="H768" s="23" t="n"/>
      <c r="I768" s="43" t="n"/>
      <c r="J768" s="43" t="n"/>
      <c r="K768" s="43" t="n"/>
      <c r="L768" s="43" t="n"/>
      <c r="M768" s="23" t="n"/>
      <c r="N768" s="23" t="n"/>
      <c r="O768" s="23" t="n"/>
      <c r="P768" s="27">
        <f>IF($A768="","",IFERROR(INDEX('Settings'!$F$5:$F$21,MATCH($F768,'Settings'!$E$5:$E$21,0)),"Other"))</f>
        <v/>
      </c>
      <c r="Q768" s="44">
        <f>IF($A768="","",IF(COUNT($I768,$J768,$K768)&lt;3,"",IFERROR(AVERAGE($I768,$J768,$K768),"")))</f>
        <v/>
      </c>
      <c r="R768" s="44">
        <f>IF($A768="","",IF(COUNT($I768,$J768,$K768)&lt;3,"",IFERROR(MIN($I768,$J768,$K768),"")))</f>
        <v/>
      </c>
      <c r="S768" s="44">
        <f>IF($A768="","",IF(COUNT($I768,$J768,$K768)&lt;3,"",IFERROR(MAX($I768,$J768,$K768)-MIN($I768,$J768,$K768),"")))</f>
        <v/>
      </c>
      <c r="T768" s="44">
        <f>IF($A768="","",IFERROR(INDEX('Tire Inventory'!$I$5:$I$1004,MATCH($E768,'Tire Inventory'!$A$5:$A$1004,0)),""))</f>
        <v/>
      </c>
      <c r="U768" s="44">
        <f>IF($A768="","",IF(OR($L768="",$T768=""),"",IFERROR($L768-$T768,"")))</f>
        <v/>
      </c>
      <c r="V768" s="27">
        <f>IF($A768="","",IF($R768="","No Data",IF($R768&lt;='Settings'!$B$6,"Critical",IF($R768&lt;='Settings'!$B$5,"Low","OK"))))</f>
        <v/>
      </c>
      <c r="W768" s="27">
        <f>IF($A768="","",IF($S768="","No Data",IF($S768&gt;='Settings'!$B$7,"Uneven","OK")))</f>
        <v/>
      </c>
      <c r="X768" s="27">
        <f>IF($A768="","",IF(OR($L768="",$T768=""),"No Data",IF($L768&lt;$T768-'Settings'!$B$8,"Low",IF($L768&gt;$T768+'Settings'!$B$8,"High","OK"))))</f>
        <v/>
      </c>
      <c r="Y768" s="27">
        <f>IF(COUNTA($A768:$O768)=0,"",IF(OR($A768="",$B768="",$C768="",$D768="",$E768="",$F768="",$I768="",$J768="",$K768=""),"Missing Required Input",IF(COUNTIF($A$5:$A$1004,$A768)&gt;1,"Duplicate Inspection ID",IF(COUNTIF('Tire Inventory'!$A$5:$A$1004,$E768)=0,"Unknown Tire ID",IF(OR($I768&lt;0,$I768&gt;32,$J768&lt;0,$J768&gt;32,$K768&lt;0,$K768&gt;32),"Check Tread Reading",IF(OR($D768&lt;0,$D768&gt;2000000),"Check Odometer",IF(AND($L768&lt;&gt;"",OR($L768&lt;0,$L768&gt;150)),"Check PSI","OK"))))))</f>
        <v/>
      </c>
    </row>
    <row r="769">
      <c r="A769" s="23" t="n"/>
      <c r="B769" s="42" t="n"/>
      <c r="C769" s="23" t="n"/>
      <c r="D769" s="25" t="n"/>
      <c r="E769" s="23" t="n"/>
      <c r="F769" s="23" t="n"/>
      <c r="G769" s="23" t="n"/>
      <c r="H769" s="23" t="n"/>
      <c r="I769" s="43" t="n"/>
      <c r="J769" s="43" t="n"/>
      <c r="K769" s="43" t="n"/>
      <c r="L769" s="43" t="n"/>
      <c r="M769" s="23" t="n"/>
      <c r="N769" s="23" t="n"/>
      <c r="O769" s="23" t="n"/>
      <c r="P769" s="27">
        <f>IF($A769="","",IFERROR(INDEX('Settings'!$F$5:$F$21,MATCH($F769,'Settings'!$E$5:$E$21,0)),"Other"))</f>
        <v/>
      </c>
      <c r="Q769" s="44">
        <f>IF($A769="","",IF(COUNT($I769,$J769,$K769)&lt;3,"",IFERROR(AVERAGE($I769,$J769,$K769),"")))</f>
        <v/>
      </c>
      <c r="R769" s="44">
        <f>IF($A769="","",IF(COUNT($I769,$J769,$K769)&lt;3,"",IFERROR(MIN($I769,$J769,$K769),"")))</f>
        <v/>
      </c>
      <c r="S769" s="44">
        <f>IF($A769="","",IF(COUNT($I769,$J769,$K769)&lt;3,"",IFERROR(MAX($I769,$J769,$K769)-MIN($I769,$J769,$K769),"")))</f>
        <v/>
      </c>
      <c r="T769" s="44">
        <f>IF($A769="","",IFERROR(INDEX('Tire Inventory'!$I$5:$I$1004,MATCH($E769,'Tire Inventory'!$A$5:$A$1004,0)),""))</f>
        <v/>
      </c>
      <c r="U769" s="44">
        <f>IF($A769="","",IF(OR($L769="",$T769=""),"",IFERROR($L769-$T769,"")))</f>
        <v/>
      </c>
      <c r="V769" s="27">
        <f>IF($A769="","",IF($R769="","No Data",IF($R769&lt;='Settings'!$B$6,"Critical",IF($R769&lt;='Settings'!$B$5,"Low","OK"))))</f>
        <v/>
      </c>
      <c r="W769" s="27">
        <f>IF($A769="","",IF($S769="","No Data",IF($S769&gt;='Settings'!$B$7,"Uneven","OK")))</f>
        <v/>
      </c>
      <c r="X769" s="27">
        <f>IF($A769="","",IF(OR($L769="",$T769=""),"No Data",IF($L769&lt;$T769-'Settings'!$B$8,"Low",IF($L769&gt;$T769+'Settings'!$B$8,"High","OK"))))</f>
        <v/>
      </c>
      <c r="Y769" s="27">
        <f>IF(COUNTA($A769:$O769)=0,"",IF(OR($A769="",$B769="",$C769="",$D769="",$E769="",$F769="",$I769="",$J769="",$K769=""),"Missing Required Input",IF(COUNTIF($A$5:$A$1004,$A769)&gt;1,"Duplicate Inspection ID",IF(COUNTIF('Tire Inventory'!$A$5:$A$1004,$E769)=0,"Unknown Tire ID",IF(OR($I769&lt;0,$I769&gt;32,$J769&lt;0,$J769&gt;32,$K769&lt;0,$K769&gt;32),"Check Tread Reading",IF(OR($D769&lt;0,$D769&gt;2000000),"Check Odometer",IF(AND($L769&lt;&gt;"",OR($L769&lt;0,$L769&gt;150)),"Check PSI","OK"))))))</f>
        <v/>
      </c>
    </row>
    <row r="770">
      <c r="A770" s="23" t="n"/>
      <c r="B770" s="42" t="n"/>
      <c r="C770" s="23" t="n"/>
      <c r="D770" s="25" t="n"/>
      <c r="E770" s="23" t="n"/>
      <c r="F770" s="23" t="n"/>
      <c r="G770" s="23" t="n"/>
      <c r="H770" s="23" t="n"/>
      <c r="I770" s="43" t="n"/>
      <c r="J770" s="43" t="n"/>
      <c r="K770" s="43" t="n"/>
      <c r="L770" s="43" t="n"/>
      <c r="M770" s="23" t="n"/>
      <c r="N770" s="23" t="n"/>
      <c r="O770" s="23" t="n"/>
      <c r="P770" s="27">
        <f>IF($A770="","",IFERROR(INDEX('Settings'!$F$5:$F$21,MATCH($F770,'Settings'!$E$5:$E$21,0)),"Other"))</f>
        <v/>
      </c>
      <c r="Q770" s="44">
        <f>IF($A770="","",IF(COUNT($I770,$J770,$K770)&lt;3,"",IFERROR(AVERAGE($I770,$J770,$K770),"")))</f>
        <v/>
      </c>
      <c r="R770" s="44">
        <f>IF($A770="","",IF(COUNT($I770,$J770,$K770)&lt;3,"",IFERROR(MIN($I770,$J770,$K770),"")))</f>
        <v/>
      </c>
      <c r="S770" s="44">
        <f>IF($A770="","",IF(COUNT($I770,$J770,$K770)&lt;3,"",IFERROR(MAX($I770,$J770,$K770)-MIN($I770,$J770,$K770),"")))</f>
        <v/>
      </c>
      <c r="T770" s="44">
        <f>IF($A770="","",IFERROR(INDEX('Tire Inventory'!$I$5:$I$1004,MATCH($E770,'Tire Inventory'!$A$5:$A$1004,0)),""))</f>
        <v/>
      </c>
      <c r="U770" s="44">
        <f>IF($A770="","",IF(OR($L770="",$T770=""),"",IFERROR($L770-$T770,"")))</f>
        <v/>
      </c>
      <c r="V770" s="27">
        <f>IF($A770="","",IF($R770="","No Data",IF($R770&lt;='Settings'!$B$6,"Critical",IF($R770&lt;='Settings'!$B$5,"Low","OK"))))</f>
        <v/>
      </c>
      <c r="W770" s="27">
        <f>IF($A770="","",IF($S770="","No Data",IF($S770&gt;='Settings'!$B$7,"Uneven","OK")))</f>
        <v/>
      </c>
      <c r="X770" s="27">
        <f>IF($A770="","",IF(OR($L770="",$T770=""),"No Data",IF($L770&lt;$T770-'Settings'!$B$8,"Low",IF($L770&gt;$T770+'Settings'!$B$8,"High","OK"))))</f>
        <v/>
      </c>
      <c r="Y770" s="27">
        <f>IF(COUNTA($A770:$O770)=0,"",IF(OR($A770="",$B770="",$C770="",$D770="",$E770="",$F770="",$I770="",$J770="",$K770=""),"Missing Required Input",IF(COUNTIF($A$5:$A$1004,$A770)&gt;1,"Duplicate Inspection ID",IF(COUNTIF('Tire Inventory'!$A$5:$A$1004,$E770)=0,"Unknown Tire ID",IF(OR($I770&lt;0,$I770&gt;32,$J770&lt;0,$J770&gt;32,$K770&lt;0,$K770&gt;32),"Check Tread Reading",IF(OR($D770&lt;0,$D770&gt;2000000),"Check Odometer",IF(AND($L770&lt;&gt;"",OR($L770&lt;0,$L770&gt;150)),"Check PSI","OK"))))))</f>
        <v/>
      </c>
    </row>
    <row r="771">
      <c r="A771" s="23" t="n"/>
      <c r="B771" s="42" t="n"/>
      <c r="C771" s="23" t="n"/>
      <c r="D771" s="25" t="n"/>
      <c r="E771" s="23" t="n"/>
      <c r="F771" s="23" t="n"/>
      <c r="G771" s="23" t="n"/>
      <c r="H771" s="23" t="n"/>
      <c r="I771" s="43" t="n"/>
      <c r="J771" s="43" t="n"/>
      <c r="K771" s="43" t="n"/>
      <c r="L771" s="43" t="n"/>
      <c r="M771" s="23" t="n"/>
      <c r="N771" s="23" t="n"/>
      <c r="O771" s="23" t="n"/>
      <c r="P771" s="27">
        <f>IF($A771="","",IFERROR(INDEX('Settings'!$F$5:$F$21,MATCH($F771,'Settings'!$E$5:$E$21,0)),"Other"))</f>
        <v/>
      </c>
      <c r="Q771" s="44">
        <f>IF($A771="","",IF(COUNT($I771,$J771,$K771)&lt;3,"",IFERROR(AVERAGE($I771,$J771,$K771),"")))</f>
        <v/>
      </c>
      <c r="R771" s="44">
        <f>IF($A771="","",IF(COUNT($I771,$J771,$K771)&lt;3,"",IFERROR(MIN($I771,$J771,$K771),"")))</f>
        <v/>
      </c>
      <c r="S771" s="44">
        <f>IF($A771="","",IF(COUNT($I771,$J771,$K771)&lt;3,"",IFERROR(MAX($I771,$J771,$K771)-MIN($I771,$J771,$K771),"")))</f>
        <v/>
      </c>
      <c r="T771" s="44">
        <f>IF($A771="","",IFERROR(INDEX('Tire Inventory'!$I$5:$I$1004,MATCH($E771,'Tire Inventory'!$A$5:$A$1004,0)),""))</f>
        <v/>
      </c>
      <c r="U771" s="44">
        <f>IF($A771="","",IF(OR($L771="",$T771=""),"",IFERROR($L771-$T771,"")))</f>
        <v/>
      </c>
      <c r="V771" s="27">
        <f>IF($A771="","",IF($R771="","No Data",IF($R771&lt;='Settings'!$B$6,"Critical",IF($R771&lt;='Settings'!$B$5,"Low","OK"))))</f>
        <v/>
      </c>
      <c r="W771" s="27">
        <f>IF($A771="","",IF($S771="","No Data",IF($S771&gt;='Settings'!$B$7,"Uneven","OK")))</f>
        <v/>
      </c>
      <c r="X771" s="27">
        <f>IF($A771="","",IF(OR($L771="",$T771=""),"No Data",IF($L771&lt;$T771-'Settings'!$B$8,"Low",IF($L771&gt;$T771+'Settings'!$B$8,"High","OK"))))</f>
        <v/>
      </c>
      <c r="Y771" s="27">
        <f>IF(COUNTA($A771:$O771)=0,"",IF(OR($A771="",$B771="",$C771="",$D771="",$E771="",$F771="",$I771="",$J771="",$K771=""),"Missing Required Input",IF(COUNTIF($A$5:$A$1004,$A771)&gt;1,"Duplicate Inspection ID",IF(COUNTIF('Tire Inventory'!$A$5:$A$1004,$E771)=0,"Unknown Tire ID",IF(OR($I771&lt;0,$I771&gt;32,$J771&lt;0,$J771&gt;32,$K771&lt;0,$K771&gt;32),"Check Tread Reading",IF(OR($D771&lt;0,$D771&gt;2000000),"Check Odometer",IF(AND($L771&lt;&gt;"",OR($L771&lt;0,$L771&gt;150)),"Check PSI","OK"))))))</f>
        <v/>
      </c>
    </row>
    <row r="772">
      <c r="A772" s="23" t="n"/>
      <c r="B772" s="42" t="n"/>
      <c r="C772" s="23" t="n"/>
      <c r="D772" s="25" t="n"/>
      <c r="E772" s="23" t="n"/>
      <c r="F772" s="23" t="n"/>
      <c r="G772" s="23" t="n"/>
      <c r="H772" s="23" t="n"/>
      <c r="I772" s="43" t="n"/>
      <c r="J772" s="43" t="n"/>
      <c r="K772" s="43" t="n"/>
      <c r="L772" s="43" t="n"/>
      <c r="M772" s="23" t="n"/>
      <c r="N772" s="23" t="n"/>
      <c r="O772" s="23" t="n"/>
      <c r="P772" s="27">
        <f>IF($A772="","",IFERROR(INDEX('Settings'!$F$5:$F$21,MATCH($F772,'Settings'!$E$5:$E$21,0)),"Other"))</f>
        <v/>
      </c>
      <c r="Q772" s="44">
        <f>IF($A772="","",IF(COUNT($I772,$J772,$K772)&lt;3,"",IFERROR(AVERAGE($I772,$J772,$K772),"")))</f>
        <v/>
      </c>
      <c r="R772" s="44">
        <f>IF($A772="","",IF(COUNT($I772,$J772,$K772)&lt;3,"",IFERROR(MIN($I772,$J772,$K772),"")))</f>
        <v/>
      </c>
      <c r="S772" s="44">
        <f>IF($A772="","",IF(COUNT($I772,$J772,$K772)&lt;3,"",IFERROR(MAX($I772,$J772,$K772)-MIN($I772,$J772,$K772),"")))</f>
        <v/>
      </c>
      <c r="T772" s="44">
        <f>IF($A772="","",IFERROR(INDEX('Tire Inventory'!$I$5:$I$1004,MATCH($E772,'Tire Inventory'!$A$5:$A$1004,0)),""))</f>
        <v/>
      </c>
      <c r="U772" s="44">
        <f>IF($A772="","",IF(OR($L772="",$T772=""),"",IFERROR($L772-$T772,"")))</f>
        <v/>
      </c>
      <c r="V772" s="27">
        <f>IF($A772="","",IF($R772="","No Data",IF($R772&lt;='Settings'!$B$6,"Critical",IF($R772&lt;='Settings'!$B$5,"Low","OK"))))</f>
        <v/>
      </c>
      <c r="W772" s="27">
        <f>IF($A772="","",IF($S772="","No Data",IF($S772&gt;='Settings'!$B$7,"Uneven","OK")))</f>
        <v/>
      </c>
      <c r="X772" s="27">
        <f>IF($A772="","",IF(OR($L772="",$T772=""),"No Data",IF($L772&lt;$T772-'Settings'!$B$8,"Low",IF($L772&gt;$T772+'Settings'!$B$8,"High","OK"))))</f>
        <v/>
      </c>
      <c r="Y772" s="27">
        <f>IF(COUNTA($A772:$O772)=0,"",IF(OR($A772="",$B772="",$C772="",$D772="",$E772="",$F772="",$I772="",$J772="",$K772=""),"Missing Required Input",IF(COUNTIF($A$5:$A$1004,$A772)&gt;1,"Duplicate Inspection ID",IF(COUNTIF('Tire Inventory'!$A$5:$A$1004,$E772)=0,"Unknown Tire ID",IF(OR($I772&lt;0,$I772&gt;32,$J772&lt;0,$J772&gt;32,$K772&lt;0,$K772&gt;32),"Check Tread Reading",IF(OR($D772&lt;0,$D772&gt;2000000),"Check Odometer",IF(AND($L772&lt;&gt;"",OR($L772&lt;0,$L772&gt;150)),"Check PSI","OK"))))))</f>
        <v/>
      </c>
    </row>
    <row r="773">
      <c r="A773" s="23" t="n"/>
      <c r="B773" s="42" t="n"/>
      <c r="C773" s="23" t="n"/>
      <c r="D773" s="25" t="n"/>
      <c r="E773" s="23" t="n"/>
      <c r="F773" s="23" t="n"/>
      <c r="G773" s="23" t="n"/>
      <c r="H773" s="23" t="n"/>
      <c r="I773" s="43" t="n"/>
      <c r="J773" s="43" t="n"/>
      <c r="K773" s="43" t="n"/>
      <c r="L773" s="43" t="n"/>
      <c r="M773" s="23" t="n"/>
      <c r="N773" s="23" t="n"/>
      <c r="O773" s="23" t="n"/>
      <c r="P773" s="27">
        <f>IF($A773="","",IFERROR(INDEX('Settings'!$F$5:$F$21,MATCH($F773,'Settings'!$E$5:$E$21,0)),"Other"))</f>
        <v/>
      </c>
      <c r="Q773" s="44">
        <f>IF($A773="","",IF(COUNT($I773,$J773,$K773)&lt;3,"",IFERROR(AVERAGE($I773,$J773,$K773),"")))</f>
        <v/>
      </c>
      <c r="R773" s="44">
        <f>IF($A773="","",IF(COUNT($I773,$J773,$K773)&lt;3,"",IFERROR(MIN($I773,$J773,$K773),"")))</f>
        <v/>
      </c>
      <c r="S773" s="44">
        <f>IF($A773="","",IF(COUNT($I773,$J773,$K773)&lt;3,"",IFERROR(MAX($I773,$J773,$K773)-MIN($I773,$J773,$K773),"")))</f>
        <v/>
      </c>
      <c r="T773" s="44">
        <f>IF($A773="","",IFERROR(INDEX('Tire Inventory'!$I$5:$I$1004,MATCH($E773,'Tire Inventory'!$A$5:$A$1004,0)),""))</f>
        <v/>
      </c>
      <c r="U773" s="44">
        <f>IF($A773="","",IF(OR($L773="",$T773=""),"",IFERROR($L773-$T773,"")))</f>
        <v/>
      </c>
      <c r="V773" s="27">
        <f>IF($A773="","",IF($R773="","No Data",IF($R773&lt;='Settings'!$B$6,"Critical",IF($R773&lt;='Settings'!$B$5,"Low","OK"))))</f>
        <v/>
      </c>
      <c r="W773" s="27">
        <f>IF($A773="","",IF($S773="","No Data",IF($S773&gt;='Settings'!$B$7,"Uneven","OK")))</f>
        <v/>
      </c>
      <c r="X773" s="27">
        <f>IF($A773="","",IF(OR($L773="",$T773=""),"No Data",IF($L773&lt;$T773-'Settings'!$B$8,"Low",IF($L773&gt;$T773+'Settings'!$B$8,"High","OK"))))</f>
        <v/>
      </c>
      <c r="Y773" s="27">
        <f>IF(COUNTA($A773:$O773)=0,"",IF(OR($A773="",$B773="",$C773="",$D773="",$E773="",$F773="",$I773="",$J773="",$K773=""),"Missing Required Input",IF(COUNTIF($A$5:$A$1004,$A773)&gt;1,"Duplicate Inspection ID",IF(COUNTIF('Tire Inventory'!$A$5:$A$1004,$E773)=0,"Unknown Tire ID",IF(OR($I773&lt;0,$I773&gt;32,$J773&lt;0,$J773&gt;32,$K773&lt;0,$K773&gt;32),"Check Tread Reading",IF(OR($D773&lt;0,$D773&gt;2000000),"Check Odometer",IF(AND($L773&lt;&gt;"",OR($L773&lt;0,$L773&gt;150)),"Check PSI","OK"))))))</f>
        <v/>
      </c>
    </row>
    <row r="774">
      <c r="A774" s="23" t="n"/>
      <c r="B774" s="42" t="n"/>
      <c r="C774" s="23" t="n"/>
      <c r="D774" s="25" t="n"/>
      <c r="E774" s="23" t="n"/>
      <c r="F774" s="23" t="n"/>
      <c r="G774" s="23" t="n"/>
      <c r="H774" s="23" t="n"/>
      <c r="I774" s="43" t="n"/>
      <c r="J774" s="43" t="n"/>
      <c r="K774" s="43" t="n"/>
      <c r="L774" s="43" t="n"/>
      <c r="M774" s="23" t="n"/>
      <c r="N774" s="23" t="n"/>
      <c r="O774" s="23" t="n"/>
      <c r="P774" s="27">
        <f>IF($A774="","",IFERROR(INDEX('Settings'!$F$5:$F$21,MATCH($F774,'Settings'!$E$5:$E$21,0)),"Other"))</f>
        <v/>
      </c>
      <c r="Q774" s="44">
        <f>IF($A774="","",IF(COUNT($I774,$J774,$K774)&lt;3,"",IFERROR(AVERAGE($I774,$J774,$K774),"")))</f>
        <v/>
      </c>
      <c r="R774" s="44">
        <f>IF($A774="","",IF(COUNT($I774,$J774,$K774)&lt;3,"",IFERROR(MIN($I774,$J774,$K774),"")))</f>
        <v/>
      </c>
      <c r="S774" s="44">
        <f>IF($A774="","",IF(COUNT($I774,$J774,$K774)&lt;3,"",IFERROR(MAX($I774,$J774,$K774)-MIN($I774,$J774,$K774),"")))</f>
        <v/>
      </c>
      <c r="T774" s="44">
        <f>IF($A774="","",IFERROR(INDEX('Tire Inventory'!$I$5:$I$1004,MATCH($E774,'Tire Inventory'!$A$5:$A$1004,0)),""))</f>
        <v/>
      </c>
      <c r="U774" s="44">
        <f>IF($A774="","",IF(OR($L774="",$T774=""),"",IFERROR($L774-$T774,"")))</f>
        <v/>
      </c>
      <c r="V774" s="27">
        <f>IF($A774="","",IF($R774="","No Data",IF($R774&lt;='Settings'!$B$6,"Critical",IF($R774&lt;='Settings'!$B$5,"Low","OK"))))</f>
        <v/>
      </c>
      <c r="W774" s="27">
        <f>IF($A774="","",IF($S774="","No Data",IF($S774&gt;='Settings'!$B$7,"Uneven","OK")))</f>
        <v/>
      </c>
      <c r="X774" s="27">
        <f>IF($A774="","",IF(OR($L774="",$T774=""),"No Data",IF($L774&lt;$T774-'Settings'!$B$8,"Low",IF($L774&gt;$T774+'Settings'!$B$8,"High","OK"))))</f>
        <v/>
      </c>
      <c r="Y774" s="27">
        <f>IF(COUNTA($A774:$O774)=0,"",IF(OR($A774="",$B774="",$C774="",$D774="",$E774="",$F774="",$I774="",$J774="",$K774=""),"Missing Required Input",IF(COUNTIF($A$5:$A$1004,$A774)&gt;1,"Duplicate Inspection ID",IF(COUNTIF('Tire Inventory'!$A$5:$A$1004,$E774)=0,"Unknown Tire ID",IF(OR($I774&lt;0,$I774&gt;32,$J774&lt;0,$J774&gt;32,$K774&lt;0,$K774&gt;32),"Check Tread Reading",IF(OR($D774&lt;0,$D774&gt;2000000),"Check Odometer",IF(AND($L774&lt;&gt;"",OR($L774&lt;0,$L774&gt;150)),"Check PSI","OK"))))))</f>
        <v/>
      </c>
    </row>
    <row r="775">
      <c r="A775" s="23" t="n"/>
      <c r="B775" s="42" t="n"/>
      <c r="C775" s="23" t="n"/>
      <c r="D775" s="25" t="n"/>
      <c r="E775" s="23" t="n"/>
      <c r="F775" s="23" t="n"/>
      <c r="G775" s="23" t="n"/>
      <c r="H775" s="23" t="n"/>
      <c r="I775" s="43" t="n"/>
      <c r="J775" s="43" t="n"/>
      <c r="K775" s="43" t="n"/>
      <c r="L775" s="43" t="n"/>
      <c r="M775" s="23" t="n"/>
      <c r="N775" s="23" t="n"/>
      <c r="O775" s="23" t="n"/>
      <c r="P775" s="27">
        <f>IF($A775="","",IFERROR(INDEX('Settings'!$F$5:$F$21,MATCH($F775,'Settings'!$E$5:$E$21,0)),"Other"))</f>
        <v/>
      </c>
      <c r="Q775" s="44">
        <f>IF($A775="","",IF(COUNT($I775,$J775,$K775)&lt;3,"",IFERROR(AVERAGE($I775,$J775,$K775),"")))</f>
        <v/>
      </c>
      <c r="R775" s="44">
        <f>IF($A775="","",IF(COUNT($I775,$J775,$K775)&lt;3,"",IFERROR(MIN($I775,$J775,$K775),"")))</f>
        <v/>
      </c>
      <c r="S775" s="44">
        <f>IF($A775="","",IF(COUNT($I775,$J775,$K775)&lt;3,"",IFERROR(MAX($I775,$J775,$K775)-MIN($I775,$J775,$K775),"")))</f>
        <v/>
      </c>
      <c r="T775" s="44">
        <f>IF($A775="","",IFERROR(INDEX('Tire Inventory'!$I$5:$I$1004,MATCH($E775,'Tire Inventory'!$A$5:$A$1004,0)),""))</f>
        <v/>
      </c>
      <c r="U775" s="44">
        <f>IF($A775="","",IF(OR($L775="",$T775=""),"",IFERROR($L775-$T775,"")))</f>
        <v/>
      </c>
      <c r="V775" s="27">
        <f>IF($A775="","",IF($R775="","No Data",IF($R775&lt;='Settings'!$B$6,"Critical",IF($R775&lt;='Settings'!$B$5,"Low","OK"))))</f>
        <v/>
      </c>
      <c r="W775" s="27">
        <f>IF($A775="","",IF($S775="","No Data",IF($S775&gt;='Settings'!$B$7,"Uneven","OK")))</f>
        <v/>
      </c>
      <c r="X775" s="27">
        <f>IF($A775="","",IF(OR($L775="",$T775=""),"No Data",IF($L775&lt;$T775-'Settings'!$B$8,"Low",IF($L775&gt;$T775+'Settings'!$B$8,"High","OK"))))</f>
        <v/>
      </c>
      <c r="Y775" s="27">
        <f>IF(COUNTA($A775:$O775)=0,"",IF(OR($A775="",$B775="",$C775="",$D775="",$E775="",$F775="",$I775="",$J775="",$K775=""),"Missing Required Input",IF(COUNTIF($A$5:$A$1004,$A775)&gt;1,"Duplicate Inspection ID",IF(COUNTIF('Tire Inventory'!$A$5:$A$1004,$E775)=0,"Unknown Tire ID",IF(OR($I775&lt;0,$I775&gt;32,$J775&lt;0,$J775&gt;32,$K775&lt;0,$K775&gt;32),"Check Tread Reading",IF(OR($D775&lt;0,$D775&gt;2000000),"Check Odometer",IF(AND($L775&lt;&gt;"",OR($L775&lt;0,$L775&gt;150)),"Check PSI","OK"))))))</f>
        <v/>
      </c>
    </row>
    <row r="776">
      <c r="A776" s="23" t="n"/>
      <c r="B776" s="42" t="n"/>
      <c r="C776" s="23" t="n"/>
      <c r="D776" s="25" t="n"/>
      <c r="E776" s="23" t="n"/>
      <c r="F776" s="23" t="n"/>
      <c r="G776" s="23" t="n"/>
      <c r="H776" s="23" t="n"/>
      <c r="I776" s="43" t="n"/>
      <c r="J776" s="43" t="n"/>
      <c r="K776" s="43" t="n"/>
      <c r="L776" s="43" t="n"/>
      <c r="M776" s="23" t="n"/>
      <c r="N776" s="23" t="n"/>
      <c r="O776" s="23" t="n"/>
      <c r="P776" s="27">
        <f>IF($A776="","",IFERROR(INDEX('Settings'!$F$5:$F$21,MATCH($F776,'Settings'!$E$5:$E$21,0)),"Other"))</f>
        <v/>
      </c>
      <c r="Q776" s="44">
        <f>IF($A776="","",IF(COUNT($I776,$J776,$K776)&lt;3,"",IFERROR(AVERAGE($I776,$J776,$K776),"")))</f>
        <v/>
      </c>
      <c r="R776" s="44">
        <f>IF($A776="","",IF(COUNT($I776,$J776,$K776)&lt;3,"",IFERROR(MIN($I776,$J776,$K776),"")))</f>
        <v/>
      </c>
      <c r="S776" s="44">
        <f>IF($A776="","",IF(COUNT($I776,$J776,$K776)&lt;3,"",IFERROR(MAX($I776,$J776,$K776)-MIN($I776,$J776,$K776),"")))</f>
        <v/>
      </c>
      <c r="T776" s="44">
        <f>IF($A776="","",IFERROR(INDEX('Tire Inventory'!$I$5:$I$1004,MATCH($E776,'Tire Inventory'!$A$5:$A$1004,0)),""))</f>
        <v/>
      </c>
      <c r="U776" s="44">
        <f>IF($A776="","",IF(OR($L776="",$T776=""),"",IFERROR($L776-$T776,"")))</f>
        <v/>
      </c>
      <c r="V776" s="27">
        <f>IF($A776="","",IF($R776="","No Data",IF($R776&lt;='Settings'!$B$6,"Critical",IF($R776&lt;='Settings'!$B$5,"Low","OK"))))</f>
        <v/>
      </c>
      <c r="W776" s="27">
        <f>IF($A776="","",IF($S776="","No Data",IF($S776&gt;='Settings'!$B$7,"Uneven","OK")))</f>
        <v/>
      </c>
      <c r="X776" s="27">
        <f>IF($A776="","",IF(OR($L776="",$T776=""),"No Data",IF($L776&lt;$T776-'Settings'!$B$8,"Low",IF($L776&gt;$T776+'Settings'!$B$8,"High","OK"))))</f>
        <v/>
      </c>
      <c r="Y776" s="27">
        <f>IF(COUNTA($A776:$O776)=0,"",IF(OR($A776="",$B776="",$C776="",$D776="",$E776="",$F776="",$I776="",$J776="",$K776=""),"Missing Required Input",IF(COUNTIF($A$5:$A$1004,$A776)&gt;1,"Duplicate Inspection ID",IF(COUNTIF('Tire Inventory'!$A$5:$A$1004,$E776)=0,"Unknown Tire ID",IF(OR($I776&lt;0,$I776&gt;32,$J776&lt;0,$J776&gt;32,$K776&lt;0,$K776&gt;32),"Check Tread Reading",IF(OR($D776&lt;0,$D776&gt;2000000),"Check Odometer",IF(AND($L776&lt;&gt;"",OR($L776&lt;0,$L776&gt;150)),"Check PSI","OK"))))))</f>
        <v/>
      </c>
    </row>
    <row r="777">
      <c r="A777" s="23" t="n"/>
      <c r="B777" s="42" t="n"/>
      <c r="C777" s="23" t="n"/>
      <c r="D777" s="25" t="n"/>
      <c r="E777" s="23" t="n"/>
      <c r="F777" s="23" t="n"/>
      <c r="G777" s="23" t="n"/>
      <c r="H777" s="23" t="n"/>
      <c r="I777" s="43" t="n"/>
      <c r="J777" s="43" t="n"/>
      <c r="K777" s="43" t="n"/>
      <c r="L777" s="43" t="n"/>
      <c r="M777" s="23" t="n"/>
      <c r="N777" s="23" t="n"/>
      <c r="O777" s="23" t="n"/>
      <c r="P777" s="27">
        <f>IF($A777="","",IFERROR(INDEX('Settings'!$F$5:$F$21,MATCH($F777,'Settings'!$E$5:$E$21,0)),"Other"))</f>
        <v/>
      </c>
      <c r="Q777" s="44">
        <f>IF($A777="","",IF(COUNT($I777,$J777,$K777)&lt;3,"",IFERROR(AVERAGE($I777,$J777,$K777),"")))</f>
        <v/>
      </c>
      <c r="R777" s="44">
        <f>IF($A777="","",IF(COUNT($I777,$J777,$K777)&lt;3,"",IFERROR(MIN($I777,$J777,$K777),"")))</f>
        <v/>
      </c>
      <c r="S777" s="44">
        <f>IF($A777="","",IF(COUNT($I777,$J777,$K777)&lt;3,"",IFERROR(MAX($I777,$J777,$K777)-MIN($I777,$J777,$K777),"")))</f>
        <v/>
      </c>
      <c r="T777" s="44">
        <f>IF($A777="","",IFERROR(INDEX('Tire Inventory'!$I$5:$I$1004,MATCH($E777,'Tire Inventory'!$A$5:$A$1004,0)),""))</f>
        <v/>
      </c>
      <c r="U777" s="44">
        <f>IF($A777="","",IF(OR($L777="",$T777=""),"",IFERROR($L777-$T777,"")))</f>
        <v/>
      </c>
      <c r="V777" s="27">
        <f>IF($A777="","",IF($R777="","No Data",IF($R777&lt;='Settings'!$B$6,"Critical",IF($R777&lt;='Settings'!$B$5,"Low","OK"))))</f>
        <v/>
      </c>
      <c r="W777" s="27">
        <f>IF($A777="","",IF($S777="","No Data",IF($S777&gt;='Settings'!$B$7,"Uneven","OK")))</f>
        <v/>
      </c>
      <c r="X777" s="27">
        <f>IF($A777="","",IF(OR($L777="",$T777=""),"No Data",IF($L777&lt;$T777-'Settings'!$B$8,"Low",IF($L777&gt;$T777+'Settings'!$B$8,"High","OK"))))</f>
        <v/>
      </c>
      <c r="Y777" s="27">
        <f>IF(COUNTA($A777:$O777)=0,"",IF(OR($A777="",$B777="",$C777="",$D777="",$E777="",$F777="",$I777="",$J777="",$K777=""),"Missing Required Input",IF(COUNTIF($A$5:$A$1004,$A777)&gt;1,"Duplicate Inspection ID",IF(COUNTIF('Tire Inventory'!$A$5:$A$1004,$E777)=0,"Unknown Tire ID",IF(OR($I777&lt;0,$I777&gt;32,$J777&lt;0,$J777&gt;32,$K777&lt;0,$K777&gt;32),"Check Tread Reading",IF(OR($D777&lt;0,$D777&gt;2000000),"Check Odometer",IF(AND($L777&lt;&gt;"",OR($L777&lt;0,$L777&gt;150)),"Check PSI","OK"))))))</f>
        <v/>
      </c>
    </row>
    <row r="778">
      <c r="A778" s="23" t="n"/>
      <c r="B778" s="42" t="n"/>
      <c r="C778" s="23" t="n"/>
      <c r="D778" s="25" t="n"/>
      <c r="E778" s="23" t="n"/>
      <c r="F778" s="23" t="n"/>
      <c r="G778" s="23" t="n"/>
      <c r="H778" s="23" t="n"/>
      <c r="I778" s="43" t="n"/>
      <c r="J778" s="43" t="n"/>
      <c r="K778" s="43" t="n"/>
      <c r="L778" s="43" t="n"/>
      <c r="M778" s="23" t="n"/>
      <c r="N778" s="23" t="n"/>
      <c r="O778" s="23" t="n"/>
      <c r="P778" s="27">
        <f>IF($A778="","",IFERROR(INDEX('Settings'!$F$5:$F$21,MATCH($F778,'Settings'!$E$5:$E$21,0)),"Other"))</f>
        <v/>
      </c>
      <c r="Q778" s="44">
        <f>IF($A778="","",IF(COUNT($I778,$J778,$K778)&lt;3,"",IFERROR(AVERAGE($I778,$J778,$K778),"")))</f>
        <v/>
      </c>
      <c r="R778" s="44">
        <f>IF($A778="","",IF(COUNT($I778,$J778,$K778)&lt;3,"",IFERROR(MIN($I778,$J778,$K778),"")))</f>
        <v/>
      </c>
      <c r="S778" s="44">
        <f>IF($A778="","",IF(COUNT($I778,$J778,$K778)&lt;3,"",IFERROR(MAX($I778,$J778,$K778)-MIN($I778,$J778,$K778),"")))</f>
        <v/>
      </c>
      <c r="T778" s="44">
        <f>IF($A778="","",IFERROR(INDEX('Tire Inventory'!$I$5:$I$1004,MATCH($E778,'Tire Inventory'!$A$5:$A$1004,0)),""))</f>
        <v/>
      </c>
      <c r="U778" s="44">
        <f>IF($A778="","",IF(OR($L778="",$T778=""),"",IFERROR($L778-$T778,"")))</f>
        <v/>
      </c>
      <c r="V778" s="27">
        <f>IF($A778="","",IF($R778="","No Data",IF($R778&lt;='Settings'!$B$6,"Critical",IF($R778&lt;='Settings'!$B$5,"Low","OK"))))</f>
        <v/>
      </c>
      <c r="W778" s="27">
        <f>IF($A778="","",IF($S778="","No Data",IF($S778&gt;='Settings'!$B$7,"Uneven","OK")))</f>
        <v/>
      </c>
      <c r="X778" s="27">
        <f>IF($A778="","",IF(OR($L778="",$T778=""),"No Data",IF($L778&lt;$T778-'Settings'!$B$8,"Low",IF($L778&gt;$T778+'Settings'!$B$8,"High","OK"))))</f>
        <v/>
      </c>
      <c r="Y778" s="27">
        <f>IF(COUNTA($A778:$O778)=0,"",IF(OR($A778="",$B778="",$C778="",$D778="",$E778="",$F778="",$I778="",$J778="",$K778=""),"Missing Required Input",IF(COUNTIF($A$5:$A$1004,$A778)&gt;1,"Duplicate Inspection ID",IF(COUNTIF('Tire Inventory'!$A$5:$A$1004,$E778)=0,"Unknown Tire ID",IF(OR($I778&lt;0,$I778&gt;32,$J778&lt;0,$J778&gt;32,$K778&lt;0,$K778&gt;32),"Check Tread Reading",IF(OR($D778&lt;0,$D778&gt;2000000),"Check Odometer",IF(AND($L778&lt;&gt;"",OR($L778&lt;0,$L778&gt;150)),"Check PSI","OK"))))))</f>
        <v/>
      </c>
    </row>
    <row r="779">
      <c r="A779" s="23" t="n"/>
      <c r="B779" s="42" t="n"/>
      <c r="C779" s="23" t="n"/>
      <c r="D779" s="25" t="n"/>
      <c r="E779" s="23" t="n"/>
      <c r="F779" s="23" t="n"/>
      <c r="G779" s="23" t="n"/>
      <c r="H779" s="23" t="n"/>
      <c r="I779" s="43" t="n"/>
      <c r="J779" s="43" t="n"/>
      <c r="K779" s="43" t="n"/>
      <c r="L779" s="43" t="n"/>
      <c r="M779" s="23" t="n"/>
      <c r="N779" s="23" t="n"/>
      <c r="O779" s="23" t="n"/>
      <c r="P779" s="27">
        <f>IF($A779="","",IFERROR(INDEX('Settings'!$F$5:$F$21,MATCH($F779,'Settings'!$E$5:$E$21,0)),"Other"))</f>
        <v/>
      </c>
      <c r="Q779" s="44">
        <f>IF($A779="","",IF(COUNT($I779,$J779,$K779)&lt;3,"",IFERROR(AVERAGE($I779,$J779,$K779),"")))</f>
        <v/>
      </c>
      <c r="R779" s="44">
        <f>IF($A779="","",IF(COUNT($I779,$J779,$K779)&lt;3,"",IFERROR(MIN($I779,$J779,$K779),"")))</f>
        <v/>
      </c>
      <c r="S779" s="44">
        <f>IF($A779="","",IF(COUNT($I779,$J779,$K779)&lt;3,"",IFERROR(MAX($I779,$J779,$K779)-MIN($I779,$J779,$K779),"")))</f>
        <v/>
      </c>
      <c r="T779" s="44">
        <f>IF($A779="","",IFERROR(INDEX('Tire Inventory'!$I$5:$I$1004,MATCH($E779,'Tire Inventory'!$A$5:$A$1004,0)),""))</f>
        <v/>
      </c>
      <c r="U779" s="44">
        <f>IF($A779="","",IF(OR($L779="",$T779=""),"",IFERROR($L779-$T779,"")))</f>
        <v/>
      </c>
      <c r="V779" s="27">
        <f>IF($A779="","",IF($R779="","No Data",IF($R779&lt;='Settings'!$B$6,"Critical",IF($R779&lt;='Settings'!$B$5,"Low","OK"))))</f>
        <v/>
      </c>
      <c r="W779" s="27">
        <f>IF($A779="","",IF($S779="","No Data",IF($S779&gt;='Settings'!$B$7,"Uneven","OK")))</f>
        <v/>
      </c>
      <c r="X779" s="27">
        <f>IF($A779="","",IF(OR($L779="",$T779=""),"No Data",IF($L779&lt;$T779-'Settings'!$B$8,"Low",IF($L779&gt;$T779+'Settings'!$B$8,"High","OK"))))</f>
        <v/>
      </c>
      <c r="Y779" s="27">
        <f>IF(COUNTA($A779:$O779)=0,"",IF(OR($A779="",$B779="",$C779="",$D779="",$E779="",$F779="",$I779="",$J779="",$K779=""),"Missing Required Input",IF(COUNTIF($A$5:$A$1004,$A779)&gt;1,"Duplicate Inspection ID",IF(COUNTIF('Tire Inventory'!$A$5:$A$1004,$E779)=0,"Unknown Tire ID",IF(OR($I779&lt;0,$I779&gt;32,$J779&lt;0,$J779&gt;32,$K779&lt;0,$K779&gt;32),"Check Tread Reading",IF(OR($D779&lt;0,$D779&gt;2000000),"Check Odometer",IF(AND($L779&lt;&gt;"",OR($L779&lt;0,$L779&gt;150)),"Check PSI","OK"))))))</f>
        <v/>
      </c>
    </row>
    <row r="780">
      <c r="A780" s="23" t="n"/>
      <c r="B780" s="42" t="n"/>
      <c r="C780" s="23" t="n"/>
      <c r="D780" s="25" t="n"/>
      <c r="E780" s="23" t="n"/>
      <c r="F780" s="23" t="n"/>
      <c r="G780" s="23" t="n"/>
      <c r="H780" s="23" t="n"/>
      <c r="I780" s="43" t="n"/>
      <c r="J780" s="43" t="n"/>
      <c r="K780" s="43" t="n"/>
      <c r="L780" s="43" t="n"/>
      <c r="M780" s="23" t="n"/>
      <c r="N780" s="23" t="n"/>
      <c r="O780" s="23" t="n"/>
      <c r="P780" s="27">
        <f>IF($A780="","",IFERROR(INDEX('Settings'!$F$5:$F$21,MATCH($F780,'Settings'!$E$5:$E$21,0)),"Other"))</f>
        <v/>
      </c>
      <c r="Q780" s="44">
        <f>IF($A780="","",IF(COUNT($I780,$J780,$K780)&lt;3,"",IFERROR(AVERAGE($I780,$J780,$K780),"")))</f>
        <v/>
      </c>
      <c r="R780" s="44">
        <f>IF($A780="","",IF(COUNT($I780,$J780,$K780)&lt;3,"",IFERROR(MIN($I780,$J780,$K780),"")))</f>
        <v/>
      </c>
      <c r="S780" s="44">
        <f>IF($A780="","",IF(COUNT($I780,$J780,$K780)&lt;3,"",IFERROR(MAX($I780,$J780,$K780)-MIN($I780,$J780,$K780),"")))</f>
        <v/>
      </c>
      <c r="T780" s="44">
        <f>IF($A780="","",IFERROR(INDEX('Tire Inventory'!$I$5:$I$1004,MATCH($E780,'Tire Inventory'!$A$5:$A$1004,0)),""))</f>
        <v/>
      </c>
      <c r="U780" s="44">
        <f>IF($A780="","",IF(OR($L780="",$T780=""),"",IFERROR($L780-$T780,"")))</f>
        <v/>
      </c>
      <c r="V780" s="27">
        <f>IF($A780="","",IF($R780="","No Data",IF($R780&lt;='Settings'!$B$6,"Critical",IF($R780&lt;='Settings'!$B$5,"Low","OK"))))</f>
        <v/>
      </c>
      <c r="W780" s="27">
        <f>IF($A780="","",IF($S780="","No Data",IF($S780&gt;='Settings'!$B$7,"Uneven","OK")))</f>
        <v/>
      </c>
      <c r="X780" s="27">
        <f>IF($A780="","",IF(OR($L780="",$T780=""),"No Data",IF($L780&lt;$T780-'Settings'!$B$8,"Low",IF($L780&gt;$T780+'Settings'!$B$8,"High","OK"))))</f>
        <v/>
      </c>
      <c r="Y780" s="27">
        <f>IF(COUNTA($A780:$O780)=0,"",IF(OR($A780="",$B780="",$C780="",$D780="",$E780="",$F780="",$I780="",$J780="",$K780=""),"Missing Required Input",IF(COUNTIF($A$5:$A$1004,$A780)&gt;1,"Duplicate Inspection ID",IF(COUNTIF('Tire Inventory'!$A$5:$A$1004,$E780)=0,"Unknown Tire ID",IF(OR($I780&lt;0,$I780&gt;32,$J780&lt;0,$J780&gt;32,$K780&lt;0,$K780&gt;32),"Check Tread Reading",IF(OR($D780&lt;0,$D780&gt;2000000),"Check Odometer",IF(AND($L780&lt;&gt;"",OR($L780&lt;0,$L780&gt;150)),"Check PSI","OK"))))))</f>
        <v/>
      </c>
    </row>
    <row r="781">
      <c r="A781" s="23" t="n"/>
      <c r="B781" s="42" t="n"/>
      <c r="C781" s="23" t="n"/>
      <c r="D781" s="25" t="n"/>
      <c r="E781" s="23" t="n"/>
      <c r="F781" s="23" t="n"/>
      <c r="G781" s="23" t="n"/>
      <c r="H781" s="23" t="n"/>
      <c r="I781" s="43" t="n"/>
      <c r="J781" s="43" t="n"/>
      <c r="K781" s="43" t="n"/>
      <c r="L781" s="43" t="n"/>
      <c r="M781" s="23" t="n"/>
      <c r="N781" s="23" t="n"/>
      <c r="O781" s="23" t="n"/>
      <c r="P781" s="27">
        <f>IF($A781="","",IFERROR(INDEX('Settings'!$F$5:$F$21,MATCH($F781,'Settings'!$E$5:$E$21,0)),"Other"))</f>
        <v/>
      </c>
      <c r="Q781" s="44">
        <f>IF($A781="","",IF(COUNT($I781,$J781,$K781)&lt;3,"",IFERROR(AVERAGE($I781,$J781,$K781),"")))</f>
        <v/>
      </c>
      <c r="R781" s="44">
        <f>IF($A781="","",IF(COUNT($I781,$J781,$K781)&lt;3,"",IFERROR(MIN($I781,$J781,$K781),"")))</f>
        <v/>
      </c>
      <c r="S781" s="44">
        <f>IF($A781="","",IF(COUNT($I781,$J781,$K781)&lt;3,"",IFERROR(MAX($I781,$J781,$K781)-MIN($I781,$J781,$K781),"")))</f>
        <v/>
      </c>
      <c r="T781" s="44">
        <f>IF($A781="","",IFERROR(INDEX('Tire Inventory'!$I$5:$I$1004,MATCH($E781,'Tire Inventory'!$A$5:$A$1004,0)),""))</f>
        <v/>
      </c>
      <c r="U781" s="44">
        <f>IF($A781="","",IF(OR($L781="",$T781=""),"",IFERROR($L781-$T781,"")))</f>
        <v/>
      </c>
      <c r="V781" s="27">
        <f>IF($A781="","",IF($R781="","No Data",IF($R781&lt;='Settings'!$B$6,"Critical",IF($R781&lt;='Settings'!$B$5,"Low","OK"))))</f>
        <v/>
      </c>
      <c r="W781" s="27">
        <f>IF($A781="","",IF($S781="","No Data",IF($S781&gt;='Settings'!$B$7,"Uneven","OK")))</f>
        <v/>
      </c>
      <c r="X781" s="27">
        <f>IF($A781="","",IF(OR($L781="",$T781=""),"No Data",IF($L781&lt;$T781-'Settings'!$B$8,"Low",IF($L781&gt;$T781+'Settings'!$B$8,"High","OK"))))</f>
        <v/>
      </c>
      <c r="Y781" s="27">
        <f>IF(COUNTA($A781:$O781)=0,"",IF(OR($A781="",$B781="",$C781="",$D781="",$E781="",$F781="",$I781="",$J781="",$K781=""),"Missing Required Input",IF(COUNTIF($A$5:$A$1004,$A781)&gt;1,"Duplicate Inspection ID",IF(COUNTIF('Tire Inventory'!$A$5:$A$1004,$E781)=0,"Unknown Tire ID",IF(OR($I781&lt;0,$I781&gt;32,$J781&lt;0,$J781&gt;32,$K781&lt;0,$K781&gt;32),"Check Tread Reading",IF(OR($D781&lt;0,$D781&gt;2000000),"Check Odometer",IF(AND($L781&lt;&gt;"",OR($L781&lt;0,$L781&gt;150)),"Check PSI","OK"))))))</f>
        <v/>
      </c>
    </row>
    <row r="782">
      <c r="A782" s="23" t="n"/>
      <c r="B782" s="42" t="n"/>
      <c r="C782" s="23" t="n"/>
      <c r="D782" s="25" t="n"/>
      <c r="E782" s="23" t="n"/>
      <c r="F782" s="23" t="n"/>
      <c r="G782" s="23" t="n"/>
      <c r="H782" s="23" t="n"/>
      <c r="I782" s="43" t="n"/>
      <c r="J782" s="43" t="n"/>
      <c r="K782" s="43" t="n"/>
      <c r="L782" s="43" t="n"/>
      <c r="M782" s="23" t="n"/>
      <c r="N782" s="23" t="n"/>
      <c r="O782" s="23" t="n"/>
      <c r="P782" s="27">
        <f>IF($A782="","",IFERROR(INDEX('Settings'!$F$5:$F$21,MATCH($F782,'Settings'!$E$5:$E$21,0)),"Other"))</f>
        <v/>
      </c>
      <c r="Q782" s="44">
        <f>IF($A782="","",IF(COUNT($I782,$J782,$K782)&lt;3,"",IFERROR(AVERAGE($I782,$J782,$K782),"")))</f>
        <v/>
      </c>
      <c r="R782" s="44">
        <f>IF($A782="","",IF(COUNT($I782,$J782,$K782)&lt;3,"",IFERROR(MIN($I782,$J782,$K782),"")))</f>
        <v/>
      </c>
      <c r="S782" s="44">
        <f>IF($A782="","",IF(COUNT($I782,$J782,$K782)&lt;3,"",IFERROR(MAX($I782,$J782,$K782)-MIN($I782,$J782,$K782),"")))</f>
        <v/>
      </c>
      <c r="T782" s="44">
        <f>IF($A782="","",IFERROR(INDEX('Tire Inventory'!$I$5:$I$1004,MATCH($E782,'Tire Inventory'!$A$5:$A$1004,0)),""))</f>
        <v/>
      </c>
      <c r="U782" s="44">
        <f>IF($A782="","",IF(OR($L782="",$T782=""),"",IFERROR($L782-$T782,"")))</f>
        <v/>
      </c>
      <c r="V782" s="27">
        <f>IF($A782="","",IF($R782="","No Data",IF($R782&lt;='Settings'!$B$6,"Critical",IF($R782&lt;='Settings'!$B$5,"Low","OK"))))</f>
        <v/>
      </c>
      <c r="W782" s="27">
        <f>IF($A782="","",IF($S782="","No Data",IF($S782&gt;='Settings'!$B$7,"Uneven","OK")))</f>
        <v/>
      </c>
      <c r="X782" s="27">
        <f>IF($A782="","",IF(OR($L782="",$T782=""),"No Data",IF($L782&lt;$T782-'Settings'!$B$8,"Low",IF($L782&gt;$T782+'Settings'!$B$8,"High","OK"))))</f>
        <v/>
      </c>
      <c r="Y782" s="27">
        <f>IF(COUNTA($A782:$O782)=0,"",IF(OR($A782="",$B782="",$C782="",$D782="",$E782="",$F782="",$I782="",$J782="",$K782=""),"Missing Required Input",IF(COUNTIF($A$5:$A$1004,$A782)&gt;1,"Duplicate Inspection ID",IF(COUNTIF('Tire Inventory'!$A$5:$A$1004,$E782)=0,"Unknown Tire ID",IF(OR($I782&lt;0,$I782&gt;32,$J782&lt;0,$J782&gt;32,$K782&lt;0,$K782&gt;32),"Check Tread Reading",IF(OR($D782&lt;0,$D782&gt;2000000),"Check Odometer",IF(AND($L782&lt;&gt;"",OR($L782&lt;0,$L782&gt;150)),"Check PSI","OK"))))))</f>
        <v/>
      </c>
    </row>
    <row r="783">
      <c r="A783" s="23" t="n"/>
      <c r="B783" s="42" t="n"/>
      <c r="C783" s="23" t="n"/>
      <c r="D783" s="25" t="n"/>
      <c r="E783" s="23" t="n"/>
      <c r="F783" s="23" t="n"/>
      <c r="G783" s="23" t="n"/>
      <c r="H783" s="23" t="n"/>
      <c r="I783" s="43" t="n"/>
      <c r="J783" s="43" t="n"/>
      <c r="K783" s="43" t="n"/>
      <c r="L783" s="43" t="n"/>
      <c r="M783" s="23" t="n"/>
      <c r="N783" s="23" t="n"/>
      <c r="O783" s="23" t="n"/>
      <c r="P783" s="27">
        <f>IF($A783="","",IFERROR(INDEX('Settings'!$F$5:$F$21,MATCH($F783,'Settings'!$E$5:$E$21,0)),"Other"))</f>
        <v/>
      </c>
      <c r="Q783" s="44">
        <f>IF($A783="","",IF(COUNT($I783,$J783,$K783)&lt;3,"",IFERROR(AVERAGE($I783,$J783,$K783),"")))</f>
        <v/>
      </c>
      <c r="R783" s="44">
        <f>IF($A783="","",IF(COUNT($I783,$J783,$K783)&lt;3,"",IFERROR(MIN($I783,$J783,$K783),"")))</f>
        <v/>
      </c>
      <c r="S783" s="44">
        <f>IF($A783="","",IF(COUNT($I783,$J783,$K783)&lt;3,"",IFERROR(MAX($I783,$J783,$K783)-MIN($I783,$J783,$K783),"")))</f>
        <v/>
      </c>
      <c r="T783" s="44">
        <f>IF($A783="","",IFERROR(INDEX('Tire Inventory'!$I$5:$I$1004,MATCH($E783,'Tire Inventory'!$A$5:$A$1004,0)),""))</f>
        <v/>
      </c>
      <c r="U783" s="44">
        <f>IF($A783="","",IF(OR($L783="",$T783=""),"",IFERROR($L783-$T783,"")))</f>
        <v/>
      </c>
      <c r="V783" s="27">
        <f>IF($A783="","",IF($R783="","No Data",IF($R783&lt;='Settings'!$B$6,"Critical",IF($R783&lt;='Settings'!$B$5,"Low","OK"))))</f>
        <v/>
      </c>
      <c r="W783" s="27">
        <f>IF($A783="","",IF($S783="","No Data",IF($S783&gt;='Settings'!$B$7,"Uneven","OK")))</f>
        <v/>
      </c>
      <c r="X783" s="27">
        <f>IF($A783="","",IF(OR($L783="",$T783=""),"No Data",IF($L783&lt;$T783-'Settings'!$B$8,"Low",IF($L783&gt;$T783+'Settings'!$B$8,"High","OK"))))</f>
        <v/>
      </c>
      <c r="Y783" s="27">
        <f>IF(COUNTA($A783:$O783)=0,"",IF(OR($A783="",$B783="",$C783="",$D783="",$E783="",$F783="",$I783="",$J783="",$K783=""),"Missing Required Input",IF(COUNTIF($A$5:$A$1004,$A783)&gt;1,"Duplicate Inspection ID",IF(COUNTIF('Tire Inventory'!$A$5:$A$1004,$E783)=0,"Unknown Tire ID",IF(OR($I783&lt;0,$I783&gt;32,$J783&lt;0,$J783&gt;32,$K783&lt;0,$K783&gt;32),"Check Tread Reading",IF(OR($D783&lt;0,$D783&gt;2000000),"Check Odometer",IF(AND($L783&lt;&gt;"",OR($L783&lt;0,$L783&gt;150)),"Check PSI","OK"))))))</f>
        <v/>
      </c>
    </row>
    <row r="784">
      <c r="A784" s="23" t="n"/>
      <c r="B784" s="42" t="n"/>
      <c r="C784" s="23" t="n"/>
      <c r="D784" s="25" t="n"/>
      <c r="E784" s="23" t="n"/>
      <c r="F784" s="23" t="n"/>
      <c r="G784" s="23" t="n"/>
      <c r="H784" s="23" t="n"/>
      <c r="I784" s="43" t="n"/>
      <c r="J784" s="43" t="n"/>
      <c r="K784" s="43" t="n"/>
      <c r="L784" s="43" t="n"/>
      <c r="M784" s="23" t="n"/>
      <c r="N784" s="23" t="n"/>
      <c r="O784" s="23" t="n"/>
      <c r="P784" s="27">
        <f>IF($A784="","",IFERROR(INDEX('Settings'!$F$5:$F$21,MATCH($F784,'Settings'!$E$5:$E$21,0)),"Other"))</f>
        <v/>
      </c>
      <c r="Q784" s="44">
        <f>IF($A784="","",IF(COUNT($I784,$J784,$K784)&lt;3,"",IFERROR(AVERAGE($I784,$J784,$K784),"")))</f>
        <v/>
      </c>
      <c r="R784" s="44">
        <f>IF($A784="","",IF(COUNT($I784,$J784,$K784)&lt;3,"",IFERROR(MIN($I784,$J784,$K784),"")))</f>
        <v/>
      </c>
      <c r="S784" s="44">
        <f>IF($A784="","",IF(COUNT($I784,$J784,$K784)&lt;3,"",IFERROR(MAX($I784,$J784,$K784)-MIN($I784,$J784,$K784),"")))</f>
        <v/>
      </c>
      <c r="T784" s="44">
        <f>IF($A784="","",IFERROR(INDEX('Tire Inventory'!$I$5:$I$1004,MATCH($E784,'Tire Inventory'!$A$5:$A$1004,0)),""))</f>
        <v/>
      </c>
      <c r="U784" s="44">
        <f>IF($A784="","",IF(OR($L784="",$T784=""),"",IFERROR($L784-$T784,"")))</f>
        <v/>
      </c>
      <c r="V784" s="27">
        <f>IF($A784="","",IF($R784="","No Data",IF($R784&lt;='Settings'!$B$6,"Critical",IF($R784&lt;='Settings'!$B$5,"Low","OK"))))</f>
        <v/>
      </c>
      <c r="W784" s="27">
        <f>IF($A784="","",IF($S784="","No Data",IF($S784&gt;='Settings'!$B$7,"Uneven","OK")))</f>
        <v/>
      </c>
      <c r="X784" s="27">
        <f>IF($A784="","",IF(OR($L784="",$T784=""),"No Data",IF($L784&lt;$T784-'Settings'!$B$8,"Low",IF($L784&gt;$T784+'Settings'!$B$8,"High","OK"))))</f>
        <v/>
      </c>
      <c r="Y784" s="27">
        <f>IF(COUNTA($A784:$O784)=0,"",IF(OR($A784="",$B784="",$C784="",$D784="",$E784="",$F784="",$I784="",$J784="",$K784=""),"Missing Required Input",IF(COUNTIF($A$5:$A$1004,$A784)&gt;1,"Duplicate Inspection ID",IF(COUNTIF('Tire Inventory'!$A$5:$A$1004,$E784)=0,"Unknown Tire ID",IF(OR($I784&lt;0,$I784&gt;32,$J784&lt;0,$J784&gt;32,$K784&lt;0,$K784&gt;32),"Check Tread Reading",IF(OR($D784&lt;0,$D784&gt;2000000),"Check Odometer",IF(AND($L784&lt;&gt;"",OR($L784&lt;0,$L784&gt;150)),"Check PSI","OK"))))))</f>
        <v/>
      </c>
    </row>
    <row r="785">
      <c r="A785" s="23" t="n"/>
      <c r="B785" s="42" t="n"/>
      <c r="C785" s="23" t="n"/>
      <c r="D785" s="25" t="n"/>
      <c r="E785" s="23" t="n"/>
      <c r="F785" s="23" t="n"/>
      <c r="G785" s="23" t="n"/>
      <c r="H785" s="23" t="n"/>
      <c r="I785" s="43" t="n"/>
      <c r="J785" s="43" t="n"/>
      <c r="K785" s="43" t="n"/>
      <c r="L785" s="43" t="n"/>
      <c r="M785" s="23" t="n"/>
      <c r="N785" s="23" t="n"/>
      <c r="O785" s="23" t="n"/>
      <c r="P785" s="27">
        <f>IF($A785="","",IFERROR(INDEX('Settings'!$F$5:$F$21,MATCH($F785,'Settings'!$E$5:$E$21,0)),"Other"))</f>
        <v/>
      </c>
      <c r="Q785" s="44">
        <f>IF($A785="","",IF(COUNT($I785,$J785,$K785)&lt;3,"",IFERROR(AVERAGE($I785,$J785,$K785),"")))</f>
        <v/>
      </c>
      <c r="R785" s="44">
        <f>IF($A785="","",IF(COUNT($I785,$J785,$K785)&lt;3,"",IFERROR(MIN($I785,$J785,$K785),"")))</f>
        <v/>
      </c>
      <c r="S785" s="44">
        <f>IF($A785="","",IF(COUNT($I785,$J785,$K785)&lt;3,"",IFERROR(MAX($I785,$J785,$K785)-MIN($I785,$J785,$K785),"")))</f>
        <v/>
      </c>
      <c r="T785" s="44">
        <f>IF($A785="","",IFERROR(INDEX('Tire Inventory'!$I$5:$I$1004,MATCH($E785,'Tire Inventory'!$A$5:$A$1004,0)),""))</f>
        <v/>
      </c>
      <c r="U785" s="44">
        <f>IF($A785="","",IF(OR($L785="",$T785=""),"",IFERROR($L785-$T785,"")))</f>
        <v/>
      </c>
      <c r="V785" s="27">
        <f>IF($A785="","",IF($R785="","No Data",IF($R785&lt;='Settings'!$B$6,"Critical",IF($R785&lt;='Settings'!$B$5,"Low","OK"))))</f>
        <v/>
      </c>
      <c r="W785" s="27">
        <f>IF($A785="","",IF($S785="","No Data",IF($S785&gt;='Settings'!$B$7,"Uneven","OK")))</f>
        <v/>
      </c>
      <c r="X785" s="27">
        <f>IF($A785="","",IF(OR($L785="",$T785=""),"No Data",IF($L785&lt;$T785-'Settings'!$B$8,"Low",IF($L785&gt;$T785+'Settings'!$B$8,"High","OK"))))</f>
        <v/>
      </c>
      <c r="Y785" s="27">
        <f>IF(COUNTA($A785:$O785)=0,"",IF(OR($A785="",$B785="",$C785="",$D785="",$E785="",$F785="",$I785="",$J785="",$K785=""),"Missing Required Input",IF(COUNTIF($A$5:$A$1004,$A785)&gt;1,"Duplicate Inspection ID",IF(COUNTIF('Tire Inventory'!$A$5:$A$1004,$E785)=0,"Unknown Tire ID",IF(OR($I785&lt;0,$I785&gt;32,$J785&lt;0,$J785&gt;32,$K785&lt;0,$K785&gt;32),"Check Tread Reading",IF(OR($D785&lt;0,$D785&gt;2000000),"Check Odometer",IF(AND($L785&lt;&gt;"",OR($L785&lt;0,$L785&gt;150)),"Check PSI","OK"))))))</f>
        <v/>
      </c>
    </row>
    <row r="786">
      <c r="A786" s="23" t="n"/>
      <c r="B786" s="42" t="n"/>
      <c r="C786" s="23" t="n"/>
      <c r="D786" s="25" t="n"/>
      <c r="E786" s="23" t="n"/>
      <c r="F786" s="23" t="n"/>
      <c r="G786" s="23" t="n"/>
      <c r="H786" s="23" t="n"/>
      <c r="I786" s="43" t="n"/>
      <c r="J786" s="43" t="n"/>
      <c r="K786" s="43" t="n"/>
      <c r="L786" s="43" t="n"/>
      <c r="M786" s="23" t="n"/>
      <c r="N786" s="23" t="n"/>
      <c r="O786" s="23" t="n"/>
      <c r="P786" s="27">
        <f>IF($A786="","",IFERROR(INDEX('Settings'!$F$5:$F$21,MATCH($F786,'Settings'!$E$5:$E$21,0)),"Other"))</f>
        <v/>
      </c>
      <c r="Q786" s="44">
        <f>IF($A786="","",IF(COUNT($I786,$J786,$K786)&lt;3,"",IFERROR(AVERAGE($I786,$J786,$K786),"")))</f>
        <v/>
      </c>
      <c r="R786" s="44">
        <f>IF($A786="","",IF(COUNT($I786,$J786,$K786)&lt;3,"",IFERROR(MIN($I786,$J786,$K786),"")))</f>
        <v/>
      </c>
      <c r="S786" s="44">
        <f>IF($A786="","",IF(COUNT($I786,$J786,$K786)&lt;3,"",IFERROR(MAX($I786,$J786,$K786)-MIN($I786,$J786,$K786),"")))</f>
        <v/>
      </c>
      <c r="T786" s="44">
        <f>IF($A786="","",IFERROR(INDEX('Tire Inventory'!$I$5:$I$1004,MATCH($E786,'Tire Inventory'!$A$5:$A$1004,0)),""))</f>
        <v/>
      </c>
      <c r="U786" s="44">
        <f>IF($A786="","",IF(OR($L786="",$T786=""),"",IFERROR($L786-$T786,"")))</f>
        <v/>
      </c>
      <c r="V786" s="27">
        <f>IF($A786="","",IF($R786="","No Data",IF($R786&lt;='Settings'!$B$6,"Critical",IF($R786&lt;='Settings'!$B$5,"Low","OK"))))</f>
        <v/>
      </c>
      <c r="W786" s="27">
        <f>IF($A786="","",IF($S786="","No Data",IF($S786&gt;='Settings'!$B$7,"Uneven","OK")))</f>
        <v/>
      </c>
      <c r="X786" s="27">
        <f>IF($A786="","",IF(OR($L786="",$T786=""),"No Data",IF($L786&lt;$T786-'Settings'!$B$8,"Low",IF($L786&gt;$T786+'Settings'!$B$8,"High","OK"))))</f>
        <v/>
      </c>
      <c r="Y786" s="27">
        <f>IF(COUNTA($A786:$O786)=0,"",IF(OR($A786="",$B786="",$C786="",$D786="",$E786="",$F786="",$I786="",$J786="",$K786=""),"Missing Required Input",IF(COUNTIF($A$5:$A$1004,$A786)&gt;1,"Duplicate Inspection ID",IF(COUNTIF('Tire Inventory'!$A$5:$A$1004,$E786)=0,"Unknown Tire ID",IF(OR($I786&lt;0,$I786&gt;32,$J786&lt;0,$J786&gt;32,$K786&lt;0,$K786&gt;32),"Check Tread Reading",IF(OR($D786&lt;0,$D786&gt;2000000),"Check Odometer",IF(AND($L786&lt;&gt;"",OR($L786&lt;0,$L786&gt;150)),"Check PSI","OK"))))))</f>
        <v/>
      </c>
    </row>
    <row r="787">
      <c r="A787" s="23" t="n"/>
      <c r="B787" s="42" t="n"/>
      <c r="C787" s="23" t="n"/>
      <c r="D787" s="25" t="n"/>
      <c r="E787" s="23" t="n"/>
      <c r="F787" s="23" t="n"/>
      <c r="G787" s="23" t="n"/>
      <c r="H787" s="23" t="n"/>
      <c r="I787" s="43" t="n"/>
      <c r="J787" s="43" t="n"/>
      <c r="K787" s="43" t="n"/>
      <c r="L787" s="43" t="n"/>
      <c r="M787" s="23" t="n"/>
      <c r="N787" s="23" t="n"/>
      <c r="O787" s="23" t="n"/>
      <c r="P787" s="27">
        <f>IF($A787="","",IFERROR(INDEX('Settings'!$F$5:$F$21,MATCH($F787,'Settings'!$E$5:$E$21,0)),"Other"))</f>
        <v/>
      </c>
      <c r="Q787" s="44">
        <f>IF($A787="","",IF(COUNT($I787,$J787,$K787)&lt;3,"",IFERROR(AVERAGE($I787,$J787,$K787),"")))</f>
        <v/>
      </c>
      <c r="R787" s="44">
        <f>IF($A787="","",IF(COUNT($I787,$J787,$K787)&lt;3,"",IFERROR(MIN($I787,$J787,$K787),"")))</f>
        <v/>
      </c>
      <c r="S787" s="44">
        <f>IF($A787="","",IF(COUNT($I787,$J787,$K787)&lt;3,"",IFERROR(MAX($I787,$J787,$K787)-MIN($I787,$J787,$K787),"")))</f>
        <v/>
      </c>
      <c r="T787" s="44">
        <f>IF($A787="","",IFERROR(INDEX('Tire Inventory'!$I$5:$I$1004,MATCH($E787,'Tire Inventory'!$A$5:$A$1004,0)),""))</f>
        <v/>
      </c>
      <c r="U787" s="44">
        <f>IF($A787="","",IF(OR($L787="",$T787=""),"",IFERROR($L787-$T787,"")))</f>
        <v/>
      </c>
      <c r="V787" s="27">
        <f>IF($A787="","",IF($R787="","No Data",IF($R787&lt;='Settings'!$B$6,"Critical",IF($R787&lt;='Settings'!$B$5,"Low","OK"))))</f>
        <v/>
      </c>
      <c r="W787" s="27">
        <f>IF($A787="","",IF($S787="","No Data",IF($S787&gt;='Settings'!$B$7,"Uneven","OK")))</f>
        <v/>
      </c>
      <c r="X787" s="27">
        <f>IF($A787="","",IF(OR($L787="",$T787=""),"No Data",IF($L787&lt;$T787-'Settings'!$B$8,"Low",IF($L787&gt;$T787+'Settings'!$B$8,"High","OK"))))</f>
        <v/>
      </c>
      <c r="Y787" s="27">
        <f>IF(COUNTA($A787:$O787)=0,"",IF(OR($A787="",$B787="",$C787="",$D787="",$E787="",$F787="",$I787="",$J787="",$K787=""),"Missing Required Input",IF(COUNTIF($A$5:$A$1004,$A787)&gt;1,"Duplicate Inspection ID",IF(COUNTIF('Tire Inventory'!$A$5:$A$1004,$E787)=0,"Unknown Tire ID",IF(OR($I787&lt;0,$I787&gt;32,$J787&lt;0,$J787&gt;32,$K787&lt;0,$K787&gt;32),"Check Tread Reading",IF(OR($D787&lt;0,$D787&gt;2000000),"Check Odometer",IF(AND($L787&lt;&gt;"",OR($L787&lt;0,$L787&gt;150)),"Check PSI","OK"))))))</f>
        <v/>
      </c>
    </row>
    <row r="788">
      <c r="A788" s="23" t="n"/>
      <c r="B788" s="42" t="n"/>
      <c r="C788" s="23" t="n"/>
      <c r="D788" s="25" t="n"/>
      <c r="E788" s="23" t="n"/>
      <c r="F788" s="23" t="n"/>
      <c r="G788" s="23" t="n"/>
      <c r="H788" s="23" t="n"/>
      <c r="I788" s="43" t="n"/>
      <c r="J788" s="43" t="n"/>
      <c r="K788" s="43" t="n"/>
      <c r="L788" s="43" t="n"/>
      <c r="M788" s="23" t="n"/>
      <c r="N788" s="23" t="n"/>
      <c r="O788" s="23" t="n"/>
      <c r="P788" s="27">
        <f>IF($A788="","",IFERROR(INDEX('Settings'!$F$5:$F$21,MATCH($F788,'Settings'!$E$5:$E$21,0)),"Other"))</f>
        <v/>
      </c>
      <c r="Q788" s="44">
        <f>IF($A788="","",IF(COUNT($I788,$J788,$K788)&lt;3,"",IFERROR(AVERAGE($I788,$J788,$K788),"")))</f>
        <v/>
      </c>
      <c r="R788" s="44">
        <f>IF($A788="","",IF(COUNT($I788,$J788,$K788)&lt;3,"",IFERROR(MIN($I788,$J788,$K788),"")))</f>
        <v/>
      </c>
      <c r="S788" s="44">
        <f>IF($A788="","",IF(COUNT($I788,$J788,$K788)&lt;3,"",IFERROR(MAX($I788,$J788,$K788)-MIN($I788,$J788,$K788),"")))</f>
        <v/>
      </c>
      <c r="T788" s="44">
        <f>IF($A788="","",IFERROR(INDEX('Tire Inventory'!$I$5:$I$1004,MATCH($E788,'Tire Inventory'!$A$5:$A$1004,0)),""))</f>
        <v/>
      </c>
      <c r="U788" s="44">
        <f>IF($A788="","",IF(OR($L788="",$T788=""),"",IFERROR($L788-$T788,"")))</f>
        <v/>
      </c>
      <c r="V788" s="27">
        <f>IF($A788="","",IF($R788="","No Data",IF($R788&lt;='Settings'!$B$6,"Critical",IF($R788&lt;='Settings'!$B$5,"Low","OK"))))</f>
        <v/>
      </c>
      <c r="W788" s="27">
        <f>IF($A788="","",IF($S788="","No Data",IF($S788&gt;='Settings'!$B$7,"Uneven","OK")))</f>
        <v/>
      </c>
      <c r="X788" s="27">
        <f>IF($A788="","",IF(OR($L788="",$T788=""),"No Data",IF($L788&lt;$T788-'Settings'!$B$8,"Low",IF($L788&gt;$T788+'Settings'!$B$8,"High","OK"))))</f>
        <v/>
      </c>
      <c r="Y788" s="27">
        <f>IF(COUNTA($A788:$O788)=0,"",IF(OR($A788="",$B788="",$C788="",$D788="",$E788="",$F788="",$I788="",$J788="",$K788=""),"Missing Required Input",IF(COUNTIF($A$5:$A$1004,$A788)&gt;1,"Duplicate Inspection ID",IF(COUNTIF('Tire Inventory'!$A$5:$A$1004,$E788)=0,"Unknown Tire ID",IF(OR($I788&lt;0,$I788&gt;32,$J788&lt;0,$J788&gt;32,$K788&lt;0,$K788&gt;32),"Check Tread Reading",IF(OR($D788&lt;0,$D788&gt;2000000),"Check Odometer",IF(AND($L788&lt;&gt;"",OR($L788&lt;0,$L788&gt;150)),"Check PSI","OK"))))))</f>
        <v/>
      </c>
    </row>
    <row r="789">
      <c r="A789" s="23" t="n"/>
      <c r="B789" s="42" t="n"/>
      <c r="C789" s="23" t="n"/>
      <c r="D789" s="25" t="n"/>
      <c r="E789" s="23" t="n"/>
      <c r="F789" s="23" t="n"/>
      <c r="G789" s="23" t="n"/>
      <c r="H789" s="23" t="n"/>
      <c r="I789" s="43" t="n"/>
      <c r="J789" s="43" t="n"/>
      <c r="K789" s="43" t="n"/>
      <c r="L789" s="43" t="n"/>
      <c r="M789" s="23" t="n"/>
      <c r="N789" s="23" t="n"/>
      <c r="O789" s="23" t="n"/>
      <c r="P789" s="27">
        <f>IF($A789="","",IFERROR(INDEX('Settings'!$F$5:$F$21,MATCH($F789,'Settings'!$E$5:$E$21,0)),"Other"))</f>
        <v/>
      </c>
      <c r="Q789" s="44">
        <f>IF($A789="","",IF(COUNT($I789,$J789,$K789)&lt;3,"",IFERROR(AVERAGE($I789,$J789,$K789),"")))</f>
        <v/>
      </c>
      <c r="R789" s="44">
        <f>IF($A789="","",IF(COUNT($I789,$J789,$K789)&lt;3,"",IFERROR(MIN($I789,$J789,$K789),"")))</f>
        <v/>
      </c>
      <c r="S789" s="44">
        <f>IF($A789="","",IF(COUNT($I789,$J789,$K789)&lt;3,"",IFERROR(MAX($I789,$J789,$K789)-MIN($I789,$J789,$K789),"")))</f>
        <v/>
      </c>
      <c r="T789" s="44">
        <f>IF($A789="","",IFERROR(INDEX('Tire Inventory'!$I$5:$I$1004,MATCH($E789,'Tire Inventory'!$A$5:$A$1004,0)),""))</f>
        <v/>
      </c>
      <c r="U789" s="44">
        <f>IF($A789="","",IF(OR($L789="",$T789=""),"",IFERROR($L789-$T789,"")))</f>
        <v/>
      </c>
      <c r="V789" s="27">
        <f>IF($A789="","",IF($R789="","No Data",IF($R789&lt;='Settings'!$B$6,"Critical",IF($R789&lt;='Settings'!$B$5,"Low","OK"))))</f>
        <v/>
      </c>
      <c r="W789" s="27">
        <f>IF($A789="","",IF($S789="","No Data",IF($S789&gt;='Settings'!$B$7,"Uneven","OK")))</f>
        <v/>
      </c>
      <c r="X789" s="27">
        <f>IF($A789="","",IF(OR($L789="",$T789=""),"No Data",IF($L789&lt;$T789-'Settings'!$B$8,"Low",IF($L789&gt;$T789+'Settings'!$B$8,"High","OK"))))</f>
        <v/>
      </c>
      <c r="Y789" s="27">
        <f>IF(COUNTA($A789:$O789)=0,"",IF(OR($A789="",$B789="",$C789="",$D789="",$E789="",$F789="",$I789="",$J789="",$K789=""),"Missing Required Input",IF(COUNTIF($A$5:$A$1004,$A789)&gt;1,"Duplicate Inspection ID",IF(COUNTIF('Tire Inventory'!$A$5:$A$1004,$E789)=0,"Unknown Tire ID",IF(OR($I789&lt;0,$I789&gt;32,$J789&lt;0,$J789&gt;32,$K789&lt;0,$K789&gt;32),"Check Tread Reading",IF(OR($D789&lt;0,$D789&gt;2000000),"Check Odometer",IF(AND($L789&lt;&gt;"",OR($L789&lt;0,$L789&gt;150)),"Check PSI","OK"))))))</f>
        <v/>
      </c>
    </row>
    <row r="790">
      <c r="A790" s="23" t="n"/>
      <c r="B790" s="42" t="n"/>
      <c r="C790" s="23" t="n"/>
      <c r="D790" s="25" t="n"/>
      <c r="E790" s="23" t="n"/>
      <c r="F790" s="23" t="n"/>
      <c r="G790" s="23" t="n"/>
      <c r="H790" s="23" t="n"/>
      <c r="I790" s="43" t="n"/>
      <c r="J790" s="43" t="n"/>
      <c r="K790" s="43" t="n"/>
      <c r="L790" s="43" t="n"/>
      <c r="M790" s="23" t="n"/>
      <c r="N790" s="23" t="n"/>
      <c r="O790" s="23" t="n"/>
      <c r="P790" s="27">
        <f>IF($A790="","",IFERROR(INDEX('Settings'!$F$5:$F$21,MATCH($F790,'Settings'!$E$5:$E$21,0)),"Other"))</f>
        <v/>
      </c>
      <c r="Q790" s="44">
        <f>IF($A790="","",IF(COUNT($I790,$J790,$K790)&lt;3,"",IFERROR(AVERAGE($I790,$J790,$K790),"")))</f>
        <v/>
      </c>
      <c r="R790" s="44">
        <f>IF($A790="","",IF(COUNT($I790,$J790,$K790)&lt;3,"",IFERROR(MIN($I790,$J790,$K790),"")))</f>
        <v/>
      </c>
      <c r="S790" s="44">
        <f>IF($A790="","",IF(COUNT($I790,$J790,$K790)&lt;3,"",IFERROR(MAX($I790,$J790,$K790)-MIN($I790,$J790,$K790),"")))</f>
        <v/>
      </c>
      <c r="T790" s="44">
        <f>IF($A790="","",IFERROR(INDEX('Tire Inventory'!$I$5:$I$1004,MATCH($E790,'Tire Inventory'!$A$5:$A$1004,0)),""))</f>
        <v/>
      </c>
      <c r="U790" s="44">
        <f>IF($A790="","",IF(OR($L790="",$T790=""),"",IFERROR($L790-$T790,"")))</f>
        <v/>
      </c>
      <c r="V790" s="27">
        <f>IF($A790="","",IF($R790="","No Data",IF($R790&lt;='Settings'!$B$6,"Critical",IF($R790&lt;='Settings'!$B$5,"Low","OK"))))</f>
        <v/>
      </c>
      <c r="W790" s="27">
        <f>IF($A790="","",IF($S790="","No Data",IF($S790&gt;='Settings'!$B$7,"Uneven","OK")))</f>
        <v/>
      </c>
      <c r="X790" s="27">
        <f>IF($A790="","",IF(OR($L790="",$T790=""),"No Data",IF($L790&lt;$T790-'Settings'!$B$8,"Low",IF($L790&gt;$T790+'Settings'!$B$8,"High","OK"))))</f>
        <v/>
      </c>
      <c r="Y790" s="27">
        <f>IF(COUNTA($A790:$O790)=0,"",IF(OR($A790="",$B790="",$C790="",$D790="",$E790="",$F790="",$I790="",$J790="",$K790=""),"Missing Required Input",IF(COUNTIF($A$5:$A$1004,$A790)&gt;1,"Duplicate Inspection ID",IF(COUNTIF('Tire Inventory'!$A$5:$A$1004,$E790)=0,"Unknown Tire ID",IF(OR($I790&lt;0,$I790&gt;32,$J790&lt;0,$J790&gt;32,$K790&lt;0,$K790&gt;32),"Check Tread Reading",IF(OR($D790&lt;0,$D790&gt;2000000),"Check Odometer",IF(AND($L790&lt;&gt;"",OR($L790&lt;0,$L790&gt;150)),"Check PSI","OK"))))))</f>
        <v/>
      </c>
    </row>
    <row r="791">
      <c r="A791" s="23" t="n"/>
      <c r="B791" s="42" t="n"/>
      <c r="C791" s="23" t="n"/>
      <c r="D791" s="25" t="n"/>
      <c r="E791" s="23" t="n"/>
      <c r="F791" s="23" t="n"/>
      <c r="G791" s="23" t="n"/>
      <c r="H791" s="23" t="n"/>
      <c r="I791" s="43" t="n"/>
      <c r="J791" s="43" t="n"/>
      <c r="K791" s="43" t="n"/>
      <c r="L791" s="43" t="n"/>
      <c r="M791" s="23" t="n"/>
      <c r="N791" s="23" t="n"/>
      <c r="O791" s="23" t="n"/>
      <c r="P791" s="27">
        <f>IF($A791="","",IFERROR(INDEX('Settings'!$F$5:$F$21,MATCH($F791,'Settings'!$E$5:$E$21,0)),"Other"))</f>
        <v/>
      </c>
      <c r="Q791" s="44">
        <f>IF($A791="","",IF(COUNT($I791,$J791,$K791)&lt;3,"",IFERROR(AVERAGE($I791,$J791,$K791),"")))</f>
        <v/>
      </c>
      <c r="R791" s="44">
        <f>IF($A791="","",IF(COUNT($I791,$J791,$K791)&lt;3,"",IFERROR(MIN($I791,$J791,$K791),"")))</f>
        <v/>
      </c>
      <c r="S791" s="44">
        <f>IF($A791="","",IF(COUNT($I791,$J791,$K791)&lt;3,"",IFERROR(MAX($I791,$J791,$K791)-MIN($I791,$J791,$K791),"")))</f>
        <v/>
      </c>
      <c r="T791" s="44">
        <f>IF($A791="","",IFERROR(INDEX('Tire Inventory'!$I$5:$I$1004,MATCH($E791,'Tire Inventory'!$A$5:$A$1004,0)),""))</f>
        <v/>
      </c>
      <c r="U791" s="44">
        <f>IF($A791="","",IF(OR($L791="",$T791=""),"",IFERROR($L791-$T791,"")))</f>
        <v/>
      </c>
      <c r="V791" s="27">
        <f>IF($A791="","",IF($R791="","No Data",IF($R791&lt;='Settings'!$B$6,"Critical",IF($R791&lt;='Settings'!$B$5,"Low","OK"))))</f>
        <v/>
      </c>
      <c r="W791" s="27">
        <f>IF($A791="","",IF($S791="","No Data",IF($S791&gt;='Settings'!$B$7,"Uneven","OK")))</f>
        <v/>
      </c>
      <c r="X791" s="27">
        <f>IF($A791="","",IF(OR($L791="",$T791=""),"No Data",IF($L791&lt;$T791-'Settings'!$B$8,"Low",IF($L791&gt;$T791+'Settings'!$B$8,"High","OK"))))</f>
        <v/>
      </c>
      <c r="Y791" s="27">
        <f>IF(COUNTA($A791:$O791)=0,"",IF(OR($A791="",$B791="",$C791="",$D791="",$E791="",$F791="",$I791="",$J791="",$K791=""),"Missing Required Input",IF(COUNTIF($A$5:$A$1004,$A791)&gt;1,"Duplicate Inspection ID",IF(COUNTIF('Tire Inventory'!$A$5:$A$1004,$E791)=0,"Unknown Tire ID",IF(OR($I791&lt;0,$I791&gt;32,$J791&lt;0,$J791&gt;32,$K791&lt;0,$K791&gt;32),"Check Tread Reading",IF(OR($D791&lt;0,$D791&gt;2000000),"Check Odometer",IF(AND($L791&lt;&gt;"",OR($L791&lt;0,$L791&gt;150)),"Check PSI","OK"))))))</f>
        <v/>
      </c>
    </row>
    <row r="792">
      <c r="A792" s="23" t="n"/>
      <c r="B792" s="42" t="n"/>
      <c r="C792" s="23" t="n"/>
      <c r="D792" s="25" t="n"/>
      <c r="E792" s="23" t="n"/>
      <c r="F792" s="23" t="n"/>
      <c r="G792" s="23" t="n"/>
      <c r="H792" s="23" t="n"/>
      <c r="I792" s="43" t="n"/>
      <c r="J792" s="43" t="n"/>
      <c r="K792" s="43" t="n"/>
      <c r="L792" s="43" t="n"/>
      <c r="M792" s="23" t="n"/>
      <c r="N792" s="23" t="n"/>
      <c r="O792" s="23" t="n"/>
      <c r="P792" s="27">
        <f>IF($A792="","",IFERROR(INDEX('Settings'!$F$5:$F$21,MATCH($F792,'Settings'!$E$5:$E$21,0)),"Other"))</f>
        <v/>
      </c>
      <c r="Q792" s="44">
        <f>IF($A792="","",IF(COUNT($I792,$J792,$K792)&lt;3,"",IFERROR(AVERAGE($I792,$J792,$K792),"")))</f>
        <v/>
      </c>
      <c r="R792" s="44">
        <f>IF($A792="","",IF(COUNT($I792,$J792,$K792)&lt;3,"",IFERROR(MIN($I792,$J792,$K792),"")))</f>
        <v/>
      </c>
      <c r="S792" s="44">
        <f>IF($A792="","",IF(COUNT($I792,$J792,$K792)&lt;3,"",IFERROR(MAX($I792,$J792,$K792)-MIN($I792,$J792,$K792),"")))</f>
        <v/>
      </c>
      <c r="T792" s="44">
        <f>IF($A792="","",IFERROR(INDEX('Tire Inventory'!$I$5:$I$1004,MATCH($E792,'Tire Inventory'!$A$5:$A$1004,0)),""))</f>
        <v/>
      </c>
      <c r="U792" s="44">
        <f>IF($A792="","",IF(OR($L792="",$T792=""),"",IFERROR($L792-$T792,"")))</f>
        <v/>
      </c>
      <c r="V792" s="27">
        <f>IF($A792="","",IF($R792="","No Data",IF($R792&lt;='Settings'!$B$6,"Critical",IF($R792&lt;='Settings'!$B$5,"Low","OK"))))</f>
        <v/>
      </c>
      <c r="W792" s="27">
        <f>IF($A792="","",IF($S792="","No Data",IF($S792&gt;='Settings'!$B$7,"Uneven","OK")))</f>
        <v/>
      </c>
      <c r="X792" s="27">
        <f>IF($A792="","",IF(OR($L792="",$T792=""),"No Data",IF($L792&lt;$T792-'Settings'!$B$8,"Low",IF($L792&gt;$T792+'Settings'!$B$8,"High","OK"))))</f>
        <v/>
      </c>
      <c r="Y792" s="27">
        <f>IF(COUNTA($A792:$O792)=0,"",IF(OR($A792="",$B792="",$C792="",$D792="",$E792="",$F792="",$I792="",$J792="",$K792=""),"Missing Required Input",IF(COUNTIF($A$5:$A$1004,$A792)&gt;1,"Duplicate Inspection ID",IF(COUNTIF('Tire Inventory'!$A$5:$A$1004,$E792)=0,"Unknown Tire ID",IF(OR($I792&lt;0,$I792&gt;32,$J792&lt;0,$J792&gt;32,$K792&lt;0,$K792&gt;32),"Check Tread Reading",IF(OR($D792&lt;0,$D792&gt;2000000),"Check Odometer",IF(AND($L792&lt;&gt;"",OR($L792&lt;0,$L792&gt;150)),"Check PSI","OK"))))))</f>
        <v/>
      </c>
    </row>
    <row r="793">
      <c r="A793" s="23" t="n"/>
      <c r="B793" s="42" t="n"/>
      <c r="C793" s="23" t="n"/>
      <c r="D793" s="25" t="n"/>
      <c r="E793" s="23" t="n"/>
      <c r="F793" s="23" t="n"/>
      <c r="G793" s="23" t="n"/>
      <c r="H793" s="23" t="n"/>
      <c r="I793" s="43" t="n"/>
      <c r="J793" s="43" t="n"/>
      <c r="K793" s="43" t="n"/>
      <c r="L793" s="43" t="n"/>
      <c r="M793" s="23" t="n"/>
      <c r="N793" s="23" t="n"/>
      <c r="O793" s="23" t="n"/>
      <c r="P793" s="27">
        <f>IF($A793="","",IFERROR(INDEX('Settings'!$F$5:$F$21,MATCH($F793,'Settings'!$E$5:$E$21,0)),"Other"))</f>
        <v/>
      </c>
      <c r="Q793" s="44">
        <f>IF($A793="","",IF(COUNT($I793,$J793,$K793)&lt;3,"",IFERROR(AVERAGE($I793,$J793,$K793),"")))</f>
        <v/>
      </c>
      <c r="R793" s="44">
        <f>IF($A793="","",IF(COUNT($I793,$J793,$K793)&lt;3,"",IFERROR(MIN($I793,$J793,$K793),"")))</f>
        <v/>
      </c>
      <c r="S793" s="44">
        <f>IF($A793="","",IF(COUNT($I793,$J793,$K793)&lt;3,"",IFERROR(MAX($I793,$J793,$K793)-MIN($I793,$J793,$K793),"")))</f>
        <v/>
      </c>
      <c r="T793" s="44">
        <f>IF($A793="","",IFERROR(INDEX('Tire Inventory'!$I$5:$I$1004,MATCH($E793,'Tire Inventory'!$A$5:$A$1004,0)),""))</f>
        <v/>
      </c>
      <c r="U793" s="44">
        <f>IF($A793="","",IF(OR($L793="",$T793=""),"",IFERROR($L793-$T793,"")))</f>
        <v/>
      </c>
      <c r="V793" s="27">
        <f>IF($A793="","",IF($R793="","No Data",IF($R793&lt;='Settings'!$B$6,"Critical",IF($R793&lt;='Settings'!$B$5,"Low","OK"))))</f>
        <v/>
      </c>
      <c r="W793" s="27">
        <f>IF($A793="","",IF($S793="","No Data",IF($S793&gt;='Settings'!$B$7,"Uneven","OK")))</f>
        <v/>
      </c>
      <c r="X793" s="27">
        <f>IF($A793="","",IF(OR($L793="",$T793=""),"No Data",IF($L793&lt;$T793-'Settings'!$B$8,"Low",IF($L793&gt;$T793+'Settings'!$B$8,"High","OK"))))</f>
        <v/>
      </c>
      <c r="Y793" s="27">
        <f>IF(COUNTA($A793:$O793)=0,"",IF(OR($A793="",$B793="",$C793="",$D793="",$E793="",$F793="",$I793="",$J793="",$K793=""),"Missing Required Input",IF(COUNTIF($A$5:$A$1004,$A793)&gt;1,"Duplicate Inspection ID",IF(COUNTIF('Tire Inventory'!$A$5:$A$1004,$E793)=0,"Unknown Tire ID",IF(OR($I793&lt;0,$I793&gt;32,$J793&lt;0,$J793&gt;32,$K793&lt;0,$K793&gt;32),"Check Tread Reading",IF(OR($D793&lt;0,$D793&gt;2000000),"Check Odometer",IF(AND($L793&lt;&gt;"",OR($L793&lt;0,$L793&gt;150)),"Check PSI","OK"))))))</f>
        <v/>
      </c>
    </row>
    <row r="794">
      <c r="A794" s="23" t="n"/>
      <c r="B794" s="42" t="n"/>
      <c r="C794" s="23" t="n"/>
      <c r="D794" s="25" t="n"/>
      <c r="E794" s="23" t="n"/>
      <c r="F794" s="23" t="n"/>
      <c r="G794" s="23" t="n"/>
      <c r="H794" s="23" t="n"/>
      <c r="I794" s="43" t="n"/>
      <c r="J794" s="43" t="n"/>
      <c r="K794" s="43" t="n"/>
      <c r="L794" s="43" t="n"/>
      <c r="M794" s="23" t="n"/>
      <c r="N794" s="23" t="n"/>
      <c r="O794" s="23" t="n"/>
      <c r="P794" s="27">
        <f>IF($A794="","",IFERROR(INDEX('Settings'!$F$5:$F$21,MATCH($F794,'Settings'!$E$5:$E$21,0)),"Other"))</f>
        <v/>
      </c>
      <c r="Q794" s="44">
        <f>IF($A794="","",IF(COUNT($I794,$J794,$K794)&lt;3,"",IFERROR(AVERAGE($I794,$J794,$K794),"")))</f>
        <v/>
      </c>
      <c r="R794" s="44">
        <f>IF($A794="","",IF(COUNT($I794,$J794,$K794)&lt;3,"",IFERROR(MIN($I794,$J794,$K794),"")))</f>
        <v/>
      </c>
      <c r="S794" s="44">
        <f>IF($A794="","",IF(COUNT($I794,$J794,$K794)&lt;3,"",IFERROR(MAX($I794,$J794,$K794)-MIN($I794,$J794,$K794),"")))</f>
        <v/>
      </c>
      <c r="T794" s="44">
        <f>IF($A794="","",IFERROR(INDEX('Tire Inventory'!$I$5:$I$1004,MATCH($E794,'Tire Inventory'!$A$5:$A$1004,0)),""))</f>
        <v/>
      </c>
      <c r="U794" s="44">
        <f>IF($A794="","",IF(OR($L794="",$T794=""),"",IFERROR($L794-$T794,"")))</f>
        <v/>
      </c>
      <c r="V794" s="27">
        <f>IF($A794="","",IF($R794="","No Data",IF($R794&lt;='Settings'!$B$6,"Critical",IF($R794&lt;='Settings'!$B$5,"Low","OK"))))</f>
        <v/>
      </c>
      <c r="W794" s="27">
        <f>IF($A794="","",IF($S794="","No Data",IF($S794&gt;='Settings'!$B$7,"Uneven","OK")))</f>
        <v/>
      </c>
      <c r="X794" s="27">
        <f>IF($A794="","",IF(OR($L794="",$T794=""),"No Data",IF($L794&lt;$T794-'Settings'!$B$8,"Low",IF($L794&gt;$T794+'Settings'!$B$8,"High","OK"))))</f>
        <v/>
      </c>
      <c r="Y794" s="27">
        <f>IF(COUNTA($A794:$O794)=0,"",IF(OR($A794="",$B794="",$C794="",$D794="",$E794="",$F794="",$I794="",$J794="",$K794=""),"Missing Required Input",IF(COUNTIF($A$5:$A$1004,$A794)&gt;1,"Duplicate Inspection ID",IF(COUNTIF('Tire Inventory'!$A$5:$A$1004,$E794)=0,"Unknown Tire ID",IF(OR($I794&lt;0,$I794&gt;32,$J794&lt;0,$J794&gt;32,$K794&lt;0,$K794&gt;32),"Check Tread Reading",IF(OR($D794&lt;0,$D794&gt;2000000),"Check Odometer",IF(AND($L794&lt;&gt;"",OR($L794&lt;0,$L794&gt;150)),"Check PSI","OK"))))))</f>
        <v/>
      </c>
    </row>
    <row r="795">
      <c r="A795" s="23" t="n"/>
      <c r="B795" s="42" t="n"/>
      <c r="C795" s="23" t="n"/>
      <c r="D795" s="25" t="n"/>
      <c r="E795" s="23" t="n"/>
      <c r="F795" s="23" t="n"/>
      <c r="G795" s="23" t="n"/>
      <c r="H795" s="23" t="n"/>
      <c r="I795" s="43" t="n"/>
      <c r="J795" s="43" t="n"/>
      <c r="K795" s="43" t="n"/>
      <c r="L795" s="43" t="n"/>
      <c r="M795" s="23" t="n"/>
      <c r="N795" s="23" t="n"/>
      <c r="O795" s="23" t="n"/>
      <c r="P795" s="27">
        <f>IF($A795="","",IFERROR(INDEX('Settings'!$F$5:$F$21,MATCH($F795,'Settings'!$E$5:$E$21,0)),"Other"))</f>
        <v/>
      </c>
      <c r="Q795" s="44">
        <f>IF($A795="","",IF(COUNT($I795,$J795,$K795)&lt;3,"",IFERROR(AVERAGE($I795,$J795,$K795),"")))</f>
        <v/>
      </c>
      <c r="R795" s="44">
        <f>IF($A795="","",IF(COUNT($I795,$J795,$K795)&lt;3,"",IFERROR(MIN($I795,$J795,$K795),"")))</f>
        <v/>
      </c>
      <c r="S795" s="44">
        <f>IF($A795="","",IF(COUNT($I795,$J795,$K795)&lt;3,"",IFERROR(MAX($I795,$J795,$K795)-MIN($I795,$J795,$K795),"")))</f>
        <v/>
      </c>
      <c r="T795" s="44">
        <f>IF($A795="","",IFERROR(INDEX('Tire Inventory'!$I$5:$I$1004,MATCH($E795,'Tire Inventory'!$A$5:$A$1004,0)),""))</f>
        <v/>
      </c>
      <c r="U795" s="44">
        <f>IF($A795="","",IF(OR($L795="",$T795=""),"",IFERROR($L795-$T795,"")))</f>
        <v/>
      </c>
      <c r="V795" s="27">
        <f>IF($A795="","",IF($R795="","No Data",IF($R795&lt;='Settings'!$B$6,"Critical",IF($R795&lt;='Settings'!$B$5,"Low","OK"))))</f>
        <v/>
      </c>
      <c r="W795" s="27">
        <f>IF($A795="","",IF($S795="","No Data",IF($S795&gt;='Settings'!$B$7,"Uneven","OK")))</f>
        <v/>
      </c>
      <c r="X795" s="27">
        <f>IF($A795="","",IF(OR($L795="",$T795=""),"No Data",IF($L795&lt;$T795-'Settings'!$B$8,"Low",IF($L795&gt;$T795+'Settings'!$B$8,"High","OK"))))</f>
        <v/>
      </c>
      <c r="Y795" s="27">
        <f>IF(COUNTA($A795:$O795)=0,"",IF(OR($A795="",$B795="",$C795="",$D795="",$E795="",$F795="",$I795="",$J795="",$K795=""),"Missing Required Input",IF(COUNTIF($A$5:$A$1004,$A795)&gt;1,"Duplicate Inspection ID",IF(COUNTIF('Tire Inventory'!$A$5:$A$1004,$E795)=0,"Unknown Tire ID",IF(OR($I795&lt;0,$I795&gt;32,$J795&lt;0,$J795&gt;32,$K795&lt;0,$K795&gt;32),"Check Tread Reading",IF(OR($D795&lt;0,$D795&gt;2000000),"Check Odometer",IF(AND($L795&lt;&gt;"",OR($L795&lt;0,$L795&gt;150)),"Check PSI","OK"))))))</f>
        <v/>
      </c>
    </row>
    <row r="796">
      <c r="A796" s="23" t="n"/>
      <c r="B796" s="42" t="n"/>
      <c r="C796" s="23" t="n"/>
      <c r="D796" s="25" t="n"/>
      <c r="E796" s="23" t="n"/>
      <c r="F796" s="23" t="n"/>
      <c r="G796" s="23" t="n"/>
      <c r="H796" s="23" t="n"/>
      <c r="I796" s="43" t="n"/>
      <c r="J796" s="43" t="n"/>
      <c r="K796" s="43" t="n"/>
      <c r="L796" s="43" t="n"/>
      <c r="M796" s="23" t="n"/>
      <c r="N796" s="23" t="n"/>
      <c r="O796" s="23" t="n"/>
      <c r="P796" s="27">
        <f>IF($A796="","",IFERROR(INDEX('Settings'!$F$5:$F$21,MATCH($F796,'Settings'!$E$5:$E$21,0)),"Other"))</f>
        <v/>
      </c>
      <c r="Q796" s="44">
        <f>IF($A796="","",IF(COUNT($I796,$J796,$K796)&lt;3,"",IFERROR(AVERAGE($I796,$J796,$K796),"")))</f>
        <v/>
      </c>
      <c r="R796" s="44">
        <f>IF($A796="","",IF(COUNT($I796,$J796,$K796)&lt;3,"",IFERROR(MIN($I796,$J796,$K796),"")))</f>
        <v/>
      </c>
      <c r="S796" s="44">
        <f>IF($A796="","",IF(COUNT($I796,$J796,$K796)&lt;3,"",IFERROR(MAX($I796,$J796,$K796)-MIN($I796,$J796,$K796),"")))</f>
        <v/>
      </c>
      <c r="T796" s="44">
        <f>IF($A796="","",IFERROR(INDEX('Tire Inventory'!$I$5:$I$1004,MATCH($E796,'Tire Inventory'!$A$5:$A$1004,0)),""))</f>
        <v/>
      </c>
      <c r="U796" s="44">
        <f>IF($A796="","",IF(OR($L796="",$T796=""),"",IFERROR($L796-$T796,"")))</f>
        <v/>
      </c>
      <c r="V796" s="27">
        <f>IF($A796="","",IF($R796="","No Data",IF($R796&lt;='Settings'!$B$6,"Critical",IF($R796&lt;='Settings'!$B$5,"Low","OK"))))</f>
        <v/>
      </c>
      <c r="W796" s="27">
        <f>IF($A796="","",IF($S796="","No Data",IF($S796&gt;='Settings'!$B$7,"Uneven","OK")))</f>
        <v/>
      </c>
      <c r="X796" s="27">
        <f>IF($A796="","",IF(OR($L796="",$T796=""),"No Data",IF($L796&lt;$T796-'Settings'!$B$8,"Low",IF($L796&gt;$T796+'Settings'!$B$8,"High","OK"))))</f>
        <v/>
      </c>
      <c r="Y796" s="27">
        <f>IF(COUNTA($A796:$O796)=0,"",IF(OR($A796="",$B796="",$C796="",$D796="",$E796="",$F796="",$I796="",$J796="",$K796=""),"Missing Required Input",IF(COUNTIF($A$5:$A$1004,$A796)&gt;1,"Duplicate Inspection ID",IF(COUNTIF('Tire Inventory'!$A$5:$A$1004,$E796)=0,"Unknown Tire ID",IF(OR($I796&lt;0,$I796&gt;32,$J796&lt;0,$J796&gt;32,$K796&lt;0,$K796&gt;32),"Check Tread Reading",IF(OR($D796&lt;0,$D796&gt;2000000),"Check Odometer",IF(AND($L796&lt;&gt;"",OR($L796&lt;0,$L796&gt;150)),"Check PSI","OK"))))))</f>
        <v/>
      </c>
    </row>
    <row r="797">
      <c r="A797" s="23" t="n"/>
      <c r="B797" s="42" t="n"/>
      <c r="C797" s="23" t="n"/>
      <c r="D797" s="25" t="n"/>
      <c r="E797" s="23" t="n"/>
      <c r="F797" s="23" t="n"/>
      <c r="G797" s="23" t="n"/>
      <c r="H797" s="23" t="n"/>
      <c r="I797" s="43" t="n"/>
      <c r="J797" s="43" t="n"/>
      <c r="K797" s="43" t="n"/>
      <c r="L797" s="43" t="n"/>
      <c r="M797" s="23" t="n"/>
      <c r="N797" s="23" t="n"/>
      <c r="O797" s="23" t="n"/>
      <c r="P797" s="27">
        <f>IF($A797="","",IFERROR(INDEX('Settings'!$F$5:$F$21,MATCH($F797,'Settings'!$E$5:$E$21,0)),"Other"))</f>
        <v/>
      </c>
      <c r="Q797" s="44">
        <f>IF($A797="","",IF(COUNT($I797,$J797,$K797)&lt;3,"",IFERROR(AVERAGE($I797,$J797,$K797),"")))</f>
        <v/>
      </c>
      <c r="R797" s="44">
        <f>IF($A797="","",IF(COUNT($I797,$J797,$K797)&lt;3,"",IFERROR(MIN($I797,$J797,$K797),"")))</f>
        <v/>
      </c>
      <c r="S797" s="44">
        <f>IF($A797="","",IF(COUNT($I797,$J797,$K797)&lt;3,"",IFERROR(MAX($I797,$J797,$K797)-MIN($I797,$J797,$K797),"")))</f>
        <v/>
      </c>
      <c r="T797" s="44">
        <f>IF($A797="","",IFERROR(INDEX('Tire Inventory'!$I$5:$I$1004,MATCH($E797,'Tire Inventory'!$A$5:$A$1004,0)),""))</f>
        <v/>
      </c>
      <c r="U797" s="44">
        <f>IF($A797="","",IF(OR($L797="",$T797=""),"",IFERROR($L797-$T797,"")))</f>
        <v/>
      </c>
      <c r="V797" s="27">
        <f>IF($A797="","",IF($R797="","No Data",IF($R797&lt;='Settings'!$B$6,"Critical",IF($R797&lt;='Settings'!$B$5,"Low","OK"))))</f>
        <v/>
      </c>
      <c r="W797" s="27">
        <f>IF($A797="","",IF($S797="","No Data",IF($S797&gt;='Settings'!$B$7,"Uneven","OK")))</f>
        <v/>
      </c>
      <c r="X797" s="27">
        <f>IF($A797="","",IF(OR($L797="",$T797=""),"No Data",IF($L797&lt;$T797-'Settings'!$B$8,"Low",IF($L797&gt;$T797+'Settings'!$B$8,"High","OK"))))</f>
        <v/>
      </c>
      <c r="Y797" s="27">
        <f>IF(COUNTA($A797:$O797)=0,"",IF(OR($A797="",$B797="",$C797="",$D797="",$E797="",$F797="",$I797="",$J797="",$K797=""),"Missing Required Input",IF(COUNTIF($A$5:$A$1004,$A797)&gt;1,"Duplicate Inspection ID",IF(COUNTIF('Tire Inventory'!$A$5:$A$1004,$E797)=0,"Unknown Tire ID",IF(OR($I797&lt;0,$I797&gt;32,$J797&lt;0,$J797&gt;32,$K797&lt;0,$K797&gt;32),"Check Tread Reading",IF(OR($D797&lt;0,$D797&gt;2000000),"Check Odometer",IF(AND($L797&lt;&gt;"",OR($L797&lt;0,$L797&gt;150)),"Check PSI","OK"))))))</f>
        <v/>
      </c>
    </row>
    <row r="798">
      <c r="A798" s="23" t="n"/>
      <c r="B798" s="42" t="n"/>
      <c r="C798" s="23" t="n"/>
      <c r="D798" s="25" t="n"/>
      <c r="E798" s="23" t="n"/>
      <c r="F798" s="23" t="n"/>
      <c r="G798" s="23" t="n"/>
      <c r="H798" s="23" t="n"/>
      <c r="I798" s="43" t="n"/>
      <c r="J798" s="43" t="n"/>
      <c r="K798" s="43" t="n"/>
      <c r="L798" s="43" t="n"/>
      <c r="M798" s="23" t="n"/>
      <c r="N798" s="23" t="n"/>
      <c r="O798" s="23" t="n"/>
      <c r="P798" s="27">
        <f>IF($A798="","",IFERROR(INDEX('Settings'!$F$5:$F$21,MATCH($F798,'Settings'!$E$5:$E$21,0)),"Other"))</f>
        <v/>
      </c>
      <c r="Q798" s="44">
        <f>IF($A798="","",IF(COUNT($I798,$J798,$K798)&lt;3,"",IFERROR(AVERAGE($I798,$J798,$K798),"")))</f>
        <v/>
      </c>
      <c r="R798" s="44">
        <f>IF($A798="","",IF(COUNT($I798,$J798,$K798)&lt;3,"",IFERROR(MIN($I798,$J798,$K798),"")))</f>
        <v/>
      </c>
      <c r="S798" s="44">
        <f>IF($A798="","",IF(COUNT($I798,$J798,$K798)&lt;3,"",IFERROR(MAX($I798,$J798,$K798)-MIN($I798,$J798,$K798),"")))</f>
        <v/>
      </c>
      <c r="T798" s="44">
        <f>IF($A798="","",IFERROR(INDEX('Tire Inventory'!$I$5:$I$1004,MATCH($E798,'Tire Inventory'!$A$5:$A$1004,0)),""))</f>
        <v/>
      </c>
      <c r="U798" s="44">
        <f>IF($A798="","",IF(OR($L798="",$T798=""),"",IFERROR($L798-$T798,"")))</f>
        <v/>
      </c>
      <c r="V798" s="27">
        <f>IF($A798="","",IF($R798="","No Data",IF($R798&lt;='Settings'!$B$6,"Critical",IF($R798&lt;='Settings'!$B$5,"Low","OK"))))</f>
        <v/>
      </c>
      <c r="W798" s="27">
        <f>IF($A798="","",IF($S798="","No Data",IF($S798&gt;='Settings'!$B$7,"Uneven","OK")))</f>
        <v/>
      </c>
      <c r="X798" s="27">
        <f>IF($A798="","",IF(OR($L798="",$T798=""),"No Data",IF($L798&lt;$T798-'Settings'!$B$8,"Low",IF($L798&gt;$T798+'Settings'!$B$8,"High","OK"))))</f>
        <v/>
      </c>
      <c r="Y798" s="27">
        <f>IF(COUNTA($A798:$O798)=0,"",IF(OR($A798="",$B798="",$C798="",$D798="",$E798="",$F798="",$I798="",$J798="",$K798=""),"Missing Required Input",IF(COUNTIF($A$5:$A$1004,$A798)&gt;1,"Duplicate Inspection ID",IF(COUNTIF('Tire Inventory'!$A$5:$A$1004,$E798)=0,"Unknown Tire ID",IF(OR($I798&lt;0,$I798&gt;32,$J798&lt;0,$J798&gt;32,$K798&lt;0,$K798&gt;32),"Check Tread Reading",IF(OR($D798&lt;0,$D798&gt;2000000),"Check Odometer",IF(AND($L798&lt;&gt;"",OR($L798&lt;0,$L798&gt;150)),"Check PSI","OK"))))))</f>
        <v/>
      </c>
    </row>
    <row r="799">
      <c r="A799" s="23" t="n"/>
      <c r="B799" s="42" t="n"/>
      <c r="C799" s="23" t="n"/>
      <c r="D799" s="25" t="n"/>
      <c r="E799" s="23" t="n"/>
      <c r="F799" s="23" t="n"/>
      <c r="G799" s="23" t="n"/>
      <c r="H799" s="23" t="n"/>
      <c r="I799" s="43" t="n"/>
      <c r="J799" s="43" t="n"/>
      <c r="K799" s="43" t="n"/>
      <c r="L799" s="43" t="n"/>
      <c r="M799" s="23" t="n"/>
      <c r="N799" s="23" t="n"/>
      <c r="O799" s="23" t="n"/>
      <c r="P799" s="27">
        <f>IF($A799="","",IFERROR(INDEX('Settings'!$F$5:$F$21,MATCH($F799,'Settings'!$E$5:$E$21,0)),"Other"))</f>
        <v/>
      </c>
      <c r="Q799" s="44">
        <f>IF($A799="","",IF(COUNT($I799,$J799,$K799)&lt;3,"",IFERROR(AVERAGE($I799,$J799,$K799),"")))</f>
        <v/>
      </c>
      <c r="R799" s="44">
        <f>IF($A799="","",IF(COUNT($I799,$J799,$K799)&lt;3,"",IFERROR(MIN($I799,$J799,$K799),"")))</f>
        <v/>
      </c>
      <c r="S799" s="44">
        <f>IF($A799="","",IF(COUNT($I799,$J799,$K799)&lt;3,"",IFERROR(MAX($I799,$J799,$K799)-MIN($I799,$J799,$K799),"")))</f>
        <v/>
      </c>
      <c r="T799" s="44">
        <f>IF($A799="","",IFERROR(INDEX('Tire Inventory'!$I$5:$I$1004,MATCH($E799,'Tire Inventory'!$A$5:$A$1004,0)),""))</f>
        <v/>
      </c>
      <c r="U799" s="44">
        <f>IF($A799="","",IF(OR($L799="",$T799=""),"",IFERROR($L799-$T799,"")))</f>
        <v/>
      </c>
      <c r="V799" s="27">
        <f>IF($A799="","",IF($R799="","No Data",IF($R799&lt;='Settings'!$B$6,"Critical",IF($R799&lt;='Settings'!$B$5,"Low","OK"))))</f>
        <v/>
      </c>
      <c r="W799" s="27">
        <f>IF($A799="","",IF($S799="","No Data",IF($S799&gt;='Settings'!$B$7,"Uneven","OK")))</f>
        <v/>
      </c>
      <c r="X799" s="27">
        <f>IF($A799="","",IF(OR($L799="",$T799=""),"No Data",IF($L799&lt;$T799-'Settings'!$B$8,"Low",IF($L799&gt;$T799+'Settings'!$B$8,"High","OK"))))</f>
        <v/>
      </c>
      <c r="Y799" s="27">
        <f>IF(COUNTA($A799:$O799)=0,"",IF(OR($A799="",$B799="",$C799="",$D799="",$E799="",$F799="",$I799="",$J799="",$K799=""),"Missing Required Input",IF(COUNTIF($A$5:$A$1004,$A799)&gt;1,"Duplicate Inspection ID",IF(COUNTIF('Tire Inventory'!$A$5:$A$1004,$E799)=0,"Unknown Tire ID",IF(OR($I799&lt;0,$I799&gt;32,$J799&lt;0,$J799&gt;32,$K799&lt;0,$K799&gt;32),"Check Tread Reading",IF(OR($D799&lt;0,$D799&gt;2000000),"Check Odometer",IF(AND($L799&lt;&gt;"",OR($L799&lt;0,$L799&gt;150)),"Check PSI","OK"))))))</f>
        <v/>
      </c>
    </row>
    <row r="800">
      <c r="A800" s="23" t="n"/>
      <c r="B800" s="42" t="n"/>
      <c r="C800" s="23" t="n"/>
      <c r="D800" s="25" t="n"/>
      <c r="E800" s="23" t="n"/>
      <c r="F800" s="23" t="n"/>
      <c r="G800" s="23" t="n"/>
      <c r="H800" s="23" t="n"/>
      <c r="I800" s="43" t="n"/>
      <c r="J800" s="43" t="n"/>
      <c r="K800" s="43" t="n"/>
      <c r="L800" s="43" t="n"/>
      <c r="M800" s="23" t="n"/>
      <c r="N800" s="23" t="n"/>
      <c r="O800" s="23" t="n"/>
      <c r="P800" s="27">
        <f>IF($A800="","",IFERROR(INDEX('Settings'!$F$5:$F$21,MATCH($F800,'Settings'!$E$5:$E$21,0)),"Other"))</f>
        <v/>
      </c>
      <c r="Q800" s="44">
        <f>IF($A800="","",IF(COUNT($I800,$J800,$K800)&lt;3,"",IFERROR(AVERAGE($I800,$J800,$K800),"")))</f>
        <v/>
      </c>
      <c r="R800" s="44">
        <f>IF($A800="","",IF(COUNT($I800,$J800,$K800)&lt;3,"",IFERROR(MIN($I800,$J800,$K800),"")))</f>
        <v/>
      </c>
      <c r="S800" s="44">
        <f>IF($A800="","",IF(COUNT($I800,$J800,$K800)&lt;3,"",IFERROR(MAX($I800,$J800,$K800)-MIN($I800,$J800,$K800),"")))</f>
        <v/>
      </c>
      <c r="T800" s="44">
        <f>IF($A800="","",IFERROR(INDEX('Tire Inventory'!$I$5:$I$1004,MATCH($E800,'Tire Inventory'!$A$5:$A$1004,0)),""))</f>
        <v/>
      </c>
      <c r="U800" s="44">
        <f>IF($A800="","",IF(OR($L800="",$T800=""),"",IFERROR($L800-$T800,"")))</f>
        <v/>
      </c>
      <c r="V800" s="27">
        <f>IF($A800="","",IF($R800="","No Data",IF($R800&lt;='Settings'!$B$6,"Critical",IF($R800&lt;='Settings'!$B$5,"Low","OK"))))</f>
        <v/>
      </c>
      <c r="W800" s="27">
        <f>IF($A800="","",IF($S800="","No Data",IF($S800&gt;='Settings'!$B$7,"Uneven","OK")))</f>
        <v/>
      </c>
      <c r="X800" s="27">
        <f>IF($A800="","",IF(OR($L800="",$T800=""),"No Data",IF($L800&lt;$T800-'Settings'!$B$8,"Low",IF($L800&gt;$T800+'Settings'!$B$8,"High","OK"))))</f>
        <v/>
      </c>
      <c r="Y800" s="27">
        <f>IF(COUNTA($A800:$O800)=0,"",IF(OR($A800="",$B800="",$C800="",$D800="",$E800="",$F800="",$I800="",$J800="",$K800=""),"Missing Required Input",IF(COUNTIF($A$5:$A$1004,$A800)&gt;1,"Duplicate Inspection ID",IF(COUNTIF('Tire Inventory'!$A$5:$A$1004,$E800)=0,"Unknown Tire ID",IF(OR($I800&lt;0,$I800&gt;32,$J800&lt;0,$J800&gt;32,$K800&lt;0,$K800&gt;32),"Check Tread Reading",IF(OR($D800&lt;0,$D800&gt;2000000),"Check Odometer",IF(AND($L800&lt;&gt;"",OR($L800&lt;0,$L800&gt;150)),"Check PSI","OK"))))))</f>
        <v/>
      </c>
    </row>
    <row r="801">
      <c r="A801" s="23" t="n"/>
      <c r="B801" s="42" t="n"/>
      <c r="C801" s="23" t="n"/>
      <c r="D801" s="25" t="n"/>
      <c r="E801" s="23" t="n"/>
      <c r="F801" s="23" t="n"/>
      <c r="G801" s="23" t="n"/>
      <c r="H801" s="23" t="n"/>
      <c r="I801" s="43" t="n"/>
      <c r="J801" s="43" t="n"/>
      <c r="K801" s="43" t="n"/>
      <c r="L801" s="43" t="n"/>
      <c r="M801" s="23" t="n"/>
      <c r="N801" s="23" t="n"/>
      <c r="O801" s="23" t="n"/>
      <c r="P801" s="27">
        <f>IF($A801="","",IFERROR(INDEX('Settings'!$F$5:$F$21,MATCH($F801,'Settings'!$E$5:$E$21,0)),"Other"))</f>
        <v/>
      </c>
      <c r="Q801" s="44">
        <f>IF($A801="","",IF(COUNT($I801,$J801,$K801)&lt;3,"",IFERROR(AVERAGE($I801,$J801,$K801),"")))</f>
        <v/>
      </c>
      <c r="R801" s="44">
        <f>IF($A801="","",IF(COUNT($I801,$J801,$K801)&lt;3,"",IFERROR(MIN($I801,$J801,$K801),"")))</f>
        <v/>
      </c>
      <c r="S801" s="44">
        <f>IF($A801="","",IF(COUNT($I801,$J801,$K801)&lt;3,"",IFERROR(MAX($I801,$J801,$K801)-MIN($I801,$J801,$K801),"")))</f>
        <v/>
      </c>
      <c r="T801" s="44">
        <f>IF($A801="","",IFERROR(INDEX('Tire Inventory'!$I$5:$I$1004,MATCH($E801,'Tire Inventory'!$A$5:$A$1004,0)),""))</f>
        <v/>
      </c>
      <c r="U801" s="44">
        <f>IF($A801="","",IF(OR($L801="",$T801=""),"",IFERROR($L801-$T801,"")))</f>
        <v/>
      </c>
      <c r="V801" s="27">
        <f>IF($A801="","",IF($R801="","No Data",IF($R801&lt;='Settings'!$B$6,"Critical",IF($R801&lt;='Settings'!$B$5,"Low","OK"))))</f>
        <v/>
      </c>
      <c r="W801" s="27">
        <f>IF($A801="","",IF($S801="","No Data",IF($S801&gt;='Settings'!$B$7,"Uneven","OK")))</f>
        <v/>
      </c>
      <c r="X801" s="27">
        <f>IF($A801="","",IF(OR($L801="",$T801=""),"No Data",IF($L801&lt;$T801-'Settings'!$B$8,"Low",IF($L801&gt;$T801+'Settings'!$B$8,"High","OK"))))</f>
        <v/>
      </c>
      <c r="Y801" s="27">
        <f>IF(COUNTA($A801:$O801)=0,"",IF(OR($A801="",$B801="",$C801="",$D801="",$E801="",$F801="",$I801="",$J801="",$K801=""),"Missing Required Input",IF(COUNTIF($A$5:$A$1004,$A801)&gt;1,"Duplicate Inspection ID",IF(COUNTIF('Tire Inventory'!$A$5:$A$1004,$E801)=0,"Unknown Tire ID",IF(OR($I801&lt;0,$I801&gt;32,$J801&lt;0,$J801&gt;32,$K801&lt;0,$K801&gt;32),"Check Tread Reading",IF(OR($D801&lt;0,$D801&gt;2000000),"Check Odometer",IF(AND($L801&lt;&gt;"",OR($L801&lt;0,$L801&gt;150)),"Check PSI","OK"))))))</f>
        <v/>
      </c>
    </row>
    <row r="802">
      <c r="A802" s="23" t="n"/>
      <c r="B802" s="42" t="n"/>
      <c r="C802" s="23" t="n"/>
      <c r="D802" s="25" t="n"/>
      <c r="E802" s="23" t="n"/>
      <c r="F802" s="23" t="n"/>
      <c r="G802" s="23" t="n"/>
      <c r="H802" s="23" t="n"/>
      <c r="I802" s="43" t="n"/>
      <c r="J802" s="43" t="n"/>
      <c r="K802" s="43" t="n"/>
      <c r="L802" s="43" t="n"/>
      <c r="M802" s="23" t="n"/>
      <c r="N802" s="23" t="n"/>
      <c r="O802" s="23" t="n"/>
      <c r="P802" s="27">
        <f>IF($A802="","",IFERROR(INDEX('Settings'!$F$5:$F$21,MATCH($F802,'Settings'!$E$5:$E$21,0)),"Other"))</f>
        <v/>
      </c>
      <c r="Q802" s="44">
        <f>IF($A802="","",IF(COUNT($I802,$J802,$K802)&lt;3,"",IFERROR(AVERAGE($I802,$J802,$K802),"")))</f>
        <v/>
      </c>
      <c r="R802" s="44">
        <f>IF($A802="","",IF(COUNT($I802,$J802,$K802)&lt;3,"",IFERROR(MIN($I802,$J802,$K802),"")))</f>
        <v/>
      </c>
      <c r="S802" s="44">
        <f>IF($A802="","",IF(COUNT($I802,$J802,$K802)&lt;3,"",IFERROR(MAX($I802,$J802,$K802)-MIN($I802,$J802,$K802),"")))</f>
        <v/>
      </c>
      <c r="T802" s="44">
        <f>IF($A802="","",IFERROR(INDEX('Tire Inventory'!$I$5:$I$1004,MATCH($E802,'Tire Inventory'!$A$5:$A$1004,0)),""))</f>
        <v/>
      </c>
      <c r="U802" s="44">
        <f>IF($A802="","",IF(OR($L802="",$T802=""),"",IFERROR($L802-$T802,"")))</f>
        <v/>
      </c>
      <c r="V802" s="27">
        <f>IF($A802="","",IF($R802="","No Data",IF($R802&lt;='Settings'!$B$6,"Critical",IF($R802&lt;='Settings'!$B$5,"Low","OK"))))</f>
        <v/>
      </c>
      <c r="W802" s="27">
        <f>IF($A802="","",IF($S802="","No Data",IF($S802&gt;='Settings'!$B$7,"Uneven","OK")))</f>
        <v/>
      </c>
      <c r="X802" s="27">
        <f>IF($A802="","",IF(OR($L802="",$T802=""),"No Data",IF($L802&lt;$T802-'Settings'!$B$8,"Low",IF($L802&gt;$T802+'Settings'!$B$8,"High","OK"))))</f>
        <v/>
      </c>
      <c r="Y802" s="27">
        <f>IF(COUNTA($A802:$O802)=0,"",IF(OR($A802="",$B802="",$C802="",$D802="",$E802="",$F802="",$I802="",$J802="",$K802=""),"Missing Required Input",IF(COUNTIF($A$5:$A$1004,$A802)&gt;1,"Duplicate Inspection ID",IF(COUNTIF('Tire Inventory'!$A$5:$A$1004,$E802)=0,"Unknown Tire ID",IF(OR($I802&lt;0,$I802&gt;32,$J802&lt;0,$J802&gt;32,$K802&lt;0,$K802&gt;32),"Check Tread Reading",IF(OR($D802&lt;0,$D802&gt;2000000),"Check Odometer",IF(AND($L802&lt;&gt;"",OR($L802&lt;0,$L802&gt;150)),"Check PSI","OK"))))))</f>
        <v/>
      </c>
    </row>
    <row r="803">
      <c r="A803" s="23" t="n"/>
      <c r="B803" s="42" t="n"/>
      <c r="C803" s="23" t="n"/>
      <c r="D803" s="25" t="n"/>
      <c r="E803" s="23" t="n"/>
      <c r="F803" s="23" t="n"/>
      <c r="G803" s="23" t="n"/>
      <c r="H803" s="23" t="n"/>
      <c r="I803" s="43" t="n"/>
      <c r="J803" s="43" t="n"/>
      <c r="K803" s="43" t="n"/>
      <c r="L803" s="43" t="n"/>
      <c r="M803" s="23" t="n"/>
      <c r="N803" s="23" t="n"/>
      <c r="O803" s="23" t="n"/>
      <c r="P803" s="27">
        <f>IF($A803="","",IFERROR(INDEX('Settings'!$F$5:$F$21,MATCH($F803,'Settings'!$E$5:$E$21,0)),"Other"))</f>
        <v/>
      </c>
      <c r="Q803" s="44">
        <f>IF($A803="","",IF(COUNT($I803,$J803,$K803)&lt;3,"",IFERROR(AVERAGE($I803,$J803,$K803),"")))</f>
        <v/>
      </c>
      <c r="R803" s="44">
        <f>IF($A803="","",IF(COUNT($I803,$J803,$K803)&lt;3,"",IFERROR(MIN($I803,$J803,$K803),"")))</f>
        <v/>
      </c>
      <c r="S803" s="44">
        <f>IF($A803="","",IF(COUNT($I803,$J803,$K803)&lt;3,"",IFERROR(MAX($I803,$J803,$K803)-MIN($I803,$J803,$K803),"")))</f>
        <v/>
      </c>
      <c r="T803" s="44">
        <f>IF($A803="","",IFERROR(INDEX('Tire Inventory'!$I$5:$I$1004,MATCH($E803,'Tire Inventory'!$A$5:$A$1004,0)),""))</f>
        <v/>
      </c>
      <c r="U803" s="44">
        <f>IF($A803="","",IF(OR($L803="",$T803=""),"",IFERROR($L803-$T803,"")))</f>
        <v/>
      </c>
      <c r="V803" s="27">
        <f>IF($A803="","",IF($R803="","No Data",IF($R803&lt;='Settings'!$B$6,"Critical",IF($R803&lt;='Settings'!$B$5,"Low","OK"))))</f>
        <v/>
      </c>
      <c r="W803" s="27">
        <f>IF($A803="","",IF($S803="","No Data",IF($S803&gt;='Settings'!$B$7,"Uneven","OK")))</f>
        <v/>
      </c>
      <c r="X803" s="27">
        <f>IF($A803="","",IF(OR($L803="",$T803=""),"No Data",IF($L803&lt;$T803-'Settings'!$B$8,"Low",IF($L803&gt;$T803+'Settings'!$B$8,"High","OK"))))</f>
        <v/>
      </c>
      <c r="Y803" s="27">
        <f>IF(COUNTA($A803:$O803)=0,"",IF(OR($A803="",$B803="",$C803="",$D803="",$E803="",$F803="",$I803="",$J803="",$K803=""),"Missing Required Input",IF(COUNTIF($A$5:$A$1004,$A803)&gt;1,"Duplicate Inspection ID",IF(COUNTIF('Tire Inventory'!$A$5:$A$1004,$E803)=0,"Unknown Tire ID",IF(OR($I803&lt;0,$I803&gt;32,$J803&lt;0,$J803&gt;32,$K803&lt;0,$K803&gt;32),"Check Tread Reading",IF(OR($D803&lt;0,$D803&gt;2000000),"Check Odometer",IF(AND($L803&lt;&gt;"",OR($L803&lt;0,$L803&gt;150)),"Check PSI","OK"))))))</f>
        <v/>
      </c>
    </row>
    <row r="804">
      <c r="A804" s="23" t="n"/>
      <c r="B804" s="42" t="n"/>
      <c r="C804" s="23" t="n"/>
      <c r="D804" s="25" t="n"/>
      <c r="E804" s="23" t="n"/>
      <c r="F804" s="23" t="n"/>
      <c r="G804" s="23" t="n"/>
      <c r="H804" s="23" t="n"/>
      <c r="I804" s="43" t="n"/>
      <c r="J804" s="43" t="n"/>
      <c r="K804" s="43" t="n"/>
      <c r="L804" s="43" t="n"/>
      <c r="M804" s="23" t="n"/>
      <c r="N804" s="23" t="n"/>
      <c r="O804" s="23" t="n"/>
      <c r="P804" s="27">
        <f>IF($A804="","",IFERROR(INDEX('Settings'!$F$5:$F$21,MATCH($F804,'Settings'!$E$5:$E$21,0)),"Other"))</f>
        <v/>
      </c>
      <c r="Q804" s="44">
        <f>IF($A804="","",IF(COUNT($I804,$J804,$K804)&lt;3,"",IFERROR(AVERAGE($I804,$J804,$K804),"")))</f>
        <v/>
      </c>
      <c r="R804" s="44">
        <f>IF($A804="","",IF(COUNT($I804,$J804,$K804)&lt;3,"",IFERROR(MIN($I804,$J804,$K804),"")))</f>
        <v/>
      </c>
      <c r="S804" s="44">
        <f>IF($A804="","",IF(COUNT($I804,$J804,$K804)&lt;3,"",IFERROR(MAX($I804,$J804,$K804)-MIN($I804,$J804,$K804),"")))</f>
        <v/>
      </c>
      <c r="T804" s="44">
        <f>IF($A804="","",IFERROR(INDEX('Tire Inventory'!$I$5:$I$1004,MATCH($E804,'Tire Inventory'!$A$5:$A$1004,0)),""))</f>
        <v/>
      </c>
      <c r="U804" s="44">
        <f>IF($A804="","",IF(OR($L804="",$T804=""),"",IFERROR($L804-$T804,"")))</f>
        <v/>
      </c>
      <c r="V804" s="27">
        <f>IF($A804="","",IF($R804="","No Data",IF($R804&lt;='Settings'!$B$6,"Critical",IF($R804&lt;='Settings'!$B$5,"Low","OK"))))</f>
        <v/>
      </c>
      <c r="W804" s="27">
        <f>IF($A804="","",IF($S804="","No Data",IF($S804&gt;='Settings'!$B$7,"Uneven","OK")))</f>
        <v/>
      </c>
      <c r="X804" s="27">
        <f>IF($A804="","",IF(OR($L804="",$T804=""),"No Data",IF($L804&lt;$T804-'Settings'!$B$8,"Low",IF($L804&gt;$T804+'Settings'!$B$8,"High","OK"))))</f>
        <v/>
      </c>
      <c r="Y804" s="27">
        <f>IF(COUNTA($A804:$O804)=0,"",IF(OR($A804="",$B804="",$C804="",$D804="",$E804="",$F804="",$I804="",$J804="",$K804=""),"Missing Required Input",IF(COUNTIF($A$5:$A$1004,$A804)&gt;1,"Duplicate Inspection ID",IF(COUNTIF('Tire Inventory'!$A$5:$A$1004,$E804)=0,"Unknown Tire ID",IF(OR($I804&lt;0,$I804&gt;32,$J804&lt;0,$J804&gt;32,$K804&lt;0,$K804&gt;32),"Check Tread Reading",IF(OR($D804&lt;0,$D804&gt;2000000),"Check Odometer",IF(AND($L804&lt;&gt;"",OR($L804&lt;0,$L804&gt;150)),"Check PSI","OK"))))))</f>
        <v/>
      </c>
    </row>
    <row r="805">
      <c r="A805" s="23" t="n"/>
      <c r="B805" s="42" t="n"/>
      <c r="C805" s="23" t="n"/>
      <c r="D805" s="25" t="n"/>
      <c r="E805" s="23" t="n"/>
      <c r="F805" s="23" t="n"/>
      <c r="G805" s="23" t="n"/>
      <c r="H805" s="23" t="n"/>
      <c r="I805" s="43" t="n"/>
      <c r="J805" s="43" t="n"/>
      <c r="K805" s="43" t="n"/>
      <c r="L805" s="43" t="n"/>
      <c r="M805" s="23" t="n"/>
      <c r="N805" s="23" t="n"/>
      <c r="O805" s="23" t="n"/>
      <c r="P805" s="27">
        <f>IF($A805="","",IFERROR(INDEX('Settings'!$F$5:$F$21,MATCH($F805,'Settings'!$E$5:$E$21,0)),"Other"))</f>
        <v/>
      </c>
      <c r="Q805" s="44">
        <f>IF($A805="","",IF(COUNT($I805,$J805,$K805)&lt;3,"",IFERROR(AVERAGE($I805,$J805,$K805),"")))</f>
        <v/>
      </c>
      <c r="R805" s="44">
        <f>IF($A805="","",IF(COUNT($I805,$J805,$K805)&lt;3,"",IFERROR(MIN($I805,$J805,$K805),"")))</f>
        <v/>
      </c>
      <c r="S805" s="44">
        <f>IF($A805="","",IF(COUNT($I805,$J805,$K805)&lt;3,"",IFERROR(MAX($I805,$J805,$K805)-MIN($I805,$J805,$K805),"")))</f>
        <v/>
      </c>
      <c r="T805" s="44">
        <f>IF($A805="","",IFERROR(INDEX('Tire Inventory'!$I$5:$I$1004,MATCH($E805,'Tire Inventory'!$A$5:$A$1004,0)),""))</f>
        <v/>
      </c>
      <c r="U805" s="44">
        <f>IF($A805="","",IF(OR($L805="",$T805=""),"",IFERROR($L805-$T805,"")))</f>
        <v/>
      </c>
      <c r="V805" s="27">
        <f>IF($A805="","",IF($R805="","No Data",IF($R805&lt;='Settings'!$B$6,"Critical",IF($R805&lt;='Settings'!$B$5,"Low","OK"))))</f>
        <v/>
      </c>
      <c r="W805" s="27">
        <f>IF($A805="","",IF($S805="","No Data",IF($S805&gt;='Settings'!$B$7,"Uneven","OK")))</f>
        <v/>
      </c>
      <c r="X805" s="27">
        <f>IF($A805="","",IF(OR($L805="",$T805=""),"No Data",IF($L805&lt;$T805-'Settings'!$B$8,"Low",IF($L805&gt;$T805+'Settings'!$B$8,"High","OK"))))</f>
        <v/>
      </c>
      <c r="Y805" s="27">
        <f>IF(COUNTA($A805:$O805)=0,"",IF(OR($A805="",$B805="",$C805="",$D805="",$E805="",$F805="",$I805="",$J805="",$K805=""),"Missing Required Input",IF(COUNTIF($A$5:$A$1004,$A805)&gt;1,"Duplicate Inspection ID",IF(COUNTIF('Tire Inventory'!$A$5:$A$1004,$E805)=0,"Unknown Tire ID",IF(OR($I805&lt;0,$I805&gt;32,$J805&lt;0,$J805&gt;32,$K805&lt;0,$K805&gt;32),"Check Tread Reading",IF(OR($D805&lt;0,$D805&gt;2000000),"Check Odometer",IF(AND($L805&lt;&gt;"",OR($L805&lt;0,$L805&gt;150)),"Check PSI","OK"))))))</f>
        <v/>
      </c>
    </row>
    <row r="806">
      <c r="A806" s="23" t="n"/>
      <c r="B806" s="42" t="n"/>
      <c r="C806" s="23" t="n"/>
      <c r="D806" s="25" t="n"/>
      <c r="E806" s="23" t="n"/>
      <c r="F806" s="23" t="n"/>
      <c r="G806" s="23" t="n"/>
      <c r="H806" s="23" t="n"/>
      <c r="I806" s="43" t="n"/>
      <c r="J806" s="43" t="n"/>
      <c r="K806" s="43" t="n"/>
      <c r="L806" s="43" t="n"/>
      <c r="M806" s="23" t="n"/>
      <c r="N806" s="23" t="n"/>
      <c r="O806" s="23" t="n"/>
      <c r="P806" s="27">
        <f>IF($A806="","",IFERROR(INDEX('Settings'!$F$5:$F$21,MATCH($F806,'Settings'!$E$5:$E$21,0)),"Other"))</f>
        <v/>
      </c>
      <c r="Q806" s="44">
        <f>IF($A806="","",IF(COUNT($I806,$J806,$K806)&lt;3,"",IFERROR(AVERAGE($I806,$J806,$K806),"")))</f>
        <v/>
      </c>
      <c r="R806" s="44">
        <f>IF($A806="","",IF(COUNT($I806,$J806,$K806)&lt;3,"",IFERROR(MIN($I806,$J806,$K806),"")))</f>
        <v/>
      </c>
      <c r="S806" s="44">
        <f>IF($A806="","",IF(COUNT($I806,$J806,$K806)&lt;3,"",IFERROR(MAX($I806,$J806,$K806)-MIN($I806,$J806,$K806),"")))</f>
        <v/>
      </c>
      <c r="T806" s="44">
        <f>IF($A806="","",IFERROR(INDEX('Tire Inventory'!$I$5:$I$1004,MATCH($E806,'Tire Inventory'!$A$5:$A$1004,0)),""))</f>
        <v/>
      </c>
      <c r="U806" s="44">
        <f>IF($A806="","",IF(OR($L806="",$T806=""),"",IFERROR($L806-$T806,"")))</f>
        <v/>
      </c>
      <c r="V806" s="27">
        <f>IF($A806="","",IF($R806="","No Data",IF($R806&lt;='Settings'!$B$6,"Critical",IF($R806&lt;='Settings'!$B$5,"Low","OK"))))</f>
        <v/>
      </c>
      <c r="W806" s="27">
        <f>IF($A806="","",IF($S806="","No Data",IF($S806&gt;='Settings'!$B$7,"Uneven","OK")))</f>
        <v/>
      </c>
      <c r="X806" s="27">
        <f>IF($A806="","",IF(OR($L806="",$T806=""),"No Data",IF($L806&lt;$T806-'Settings'!$B$8,"Low",IF($L806&gt;$T806+'Settings'!$B$8,"High","OK"))))</f>
        <v/>
      </c>
      <c r="Y806" s="27">
        <f>IF(COUNTA($A806:$O806)=0,"",IF(OR($A806="",$B806="",$C806="",$D806="",$E806="",$F806="",$I806="",$J806="",$K806=""),"Missing Required Input",IF(COUNTIF($A$5:$A$1004,$A806)&gt;1,"Duplicate Inspection ID",IF(COUNTIF('Tire Inventory'!$A$5:$A$1004,$E806)=0,"Unknown Tire ID",IF(OR($I806&lt;0,$I806&gt;32,$J806&lt;0,$J806&gt;32,$K806&lt;0,$K806&gt;32),"Check Tread Reading",IF(OR($D806&lt;0,$D806&gt;2000000),"Check Odometer",IF(AND($L806&lt;&gt;"",OR($L806&lt;0,$L806&gt;150)),"Check PSI","OK"))))))</f>
        <v/>
      </c>
    </row>
    <row r="807">
      <c r="A807" s="23" t="n"/>
      <c r="B807" s="42" t="n"/>
      <c r="C807" s="23" t="n"/>
      <c r="D807" s="25" t="n"/>
      <c r="E807" s="23" t="n"/>
      <c r="F807" s="23" t="n"/>
      <c r="G807" s="23" t="n"/>
      <c r="H807" s="23" t="n"/>
      <c r="I807" s="43" t="n"/>
      <c r="J807" s="43" t="n"/>
      <c r="K807" s="43" t="n"/>
      <c r="L807" s="43" t="n"/>
      <c r="M807" s="23" t="n"/>
      <c r="N807" s="23" t="n"/>
      <c r="O807" s="23" t="n"/>
      <c r="P807" s="27">
        <f>IF($A807="","",IFERROR(INDEX('Settings'!$F$5:$F$21,MATCH($F807,'Settings'!$E$5:$E$21,0)),"Other"))</f>
        <v/>
      </c>
      <c r="Q807" s="44">
        <f>IF($A807="","",IF(COUNT($I807,$J807,$K807)&lt;3,"",IFERROR(AVERAGE($I807,$J807,$K807),"")))</f>
        <v/>
      </c>
      <c r="R807" s="44">
        <f>IF($A807="","",IF(COUNT($I807,$J807,$K807)&lt;3,"",IFERROR(MIN($I807,$J807,$K807),"")))</f>
        <v/>
      </c>
      <c r="S807" s="44">
        <f>IF($A807="","",IF(COUNT($I807,$J807,$K807)&lt;3,"",IFERROR(MAX($I807,$J807,$K807)-MIN($I807,$J807,$K807),"")))</f>
        <v/>
      </c>
      <c r="T807" s="44">
        <f>IF($A807="","",IFERROR(INDEX('Tire Inventory'!$I$5:$I$1004,MATCH($E807,'Tire Inventory'!$A$5:$A$1004,0)),""))</f>
        <v/>
      </c>
      <c r="U807" s="44">
        <f>IF($A807="","",IF(OR($L807="",$T807=""),"",IFERROR($L807-$T807,"")))</f>
        <v/>
      </c>
      <c r="V807" s="27">
        <f>IF($A807="","",IF($R807="","No Data",IF($R807&lt;='Settings'!$B$6,"Critical",IF($R807&lt;='Settings'!$B$5,"Low","OK"))))</f>
        <v/>
      </c>
      <c r="W807" s="27">
        <f>IF($A807="","",IF($S807="","No Data",IF($S807&gt;='Settings'!$B$7,"Uneven","OK")))</f>
        <v/>
      </c>
      <c r="X807" s="27">
        <f>IF($A807="","",IF(OR($L807="",$T807=""),"No Data",IF($L807&lt;$T807-'Settings'!$B$8,"Low",IF($L807&gt;$T807+'Settings'!$B$8,"High","OK"))))</f>
        <v/>
      </c>
      <c r="Y807" s="27">
        <f>IF(COUNTA($A807:$O807)=0,"",IF(OR($A807="",$B807="",$C807="",$D807="",$E807="",$F807="",$I807="",$J807="",$K807=""),"Missing Required Input",IF(COUNTIF($A$5:$A$1004,$A807)&gt;1,"Duplicate Inspection ID",IF(COUNTIF('Tire Inventory'!$A$5:$A$1004,$E807)=0,"Unknown Tire ID",IF(OR($I807&lt;0,$I807&gt;32,$J807&lt;0,$J807&gt;32,$K807&lt;0,$K807&gt;32),"Check Tread Reading",IF(OR($D807&lt;0,$D807&gt;2000000),"Check Odometer",IF(AND($L807&lt;&gt;"",OR($L807&lt;0,$L807&gt;150)),"Check PSI","OK"))))))</f>
        <v/>
      </c>
    </row>
    <row r="808">
      <c r="A808" s="23" t="n"/>
      <c r="B808" s="42" t="n"/>
      <c r="C808" s="23" t="n"/>
      <c r="D808" s="25" t="n"/>
      <c r="E808" s="23" t="n"/>
      <c r="F808" s="23" t="n"/>
      <c r="G808" s="23" t="n"/>
      <c r="H808" s="23" t="n"/>
      <c r="I808" s="43" t="n"/>
      <c r="J808" s="43" t="n"/>
      <c r="K808" s="43" t="n"/>
      <c r="L808" s="43" t="n"/>
      <c r="M808" s="23" t="n"/>
      <c r="N808" s="23" t="n"/>
      <c r="O808" s="23" t="n"/>
      <c r="P808" s="27">
        <f>IF($A808="","",IFERROR(INDEX('Settings'!$F$5:$F$21,MATCH($F808,'Settings'!$E$5:$E$21,0)),"Other"))</f>
        <v/>
      </c>
      <c r="Q808" s="44">
        <f>IF($A808="","",IF(COUNT($I808,$J808,$K808)&lt;3,"",IFERROR(AVERAGE($I808,$J808,$K808),"")))</f>
        <v/>
      </c>
      <c r="R808" s="44">
        <f>IF($A808="","",IF(COUNT($I808,$J808,$K808)&lt;3,"",IFERROR(MIN($I808,$J808,$K808),"")))</f>
        <v/>
      </c>
      <c r="S808" s="44">
        <f>IF($A808="","",IF(COUNT($I808,$J808,$K808)&lt;3,"",IFERROR(MAX($I808,$J808,$K808)-MIN($I808,$J808,$K808),"")))</f>
        <v/>
      </c>
      <c r="T808" s="44">
        <f>IF($A808="","",IFERROR(INDEX('Tire Inventory'!$I$5:$I$1004,MATCH($E808,'Tire Inventory'!$A$5:$A$1004,0)),""))</f>
        <v/>
      </c>
      <c r="U808" s="44">
        <f>IF($A808="","",IF(OR($L808="",$T808=""),"",IFERROR($L808-$T808,"")))</f>
        <v/>
      </c>
      <c r="V808" s="27">
        <f>IF($A808="","",IF($R808="","No Data",IF($R808&lt;='Settings'!$B$6,"Critical",IF($R808&lt;='Settings'!$B$5,"Low","OK"))))</f>
        <v/>
      </c>
      <c r="W808" s="27">
        <f>IF($A808="","",IF($S808="","No Data",IF($S808&gt;='Settings'!$B$7,"Uneven","OK")))</f>
        <v/>
      </c>
      <c r="X808" s="27">
        <f>IF($A808="","",IF(OR($L808="",$T808=""),"No Data",IF($L808&lt;$T808-'Settings'!$B$8,"Low",IF($L808&gt;$T808+'Settings'!$B$8,"High","OK"))))</f>
        <v/>
      </c>
      <c r="Y808" s="27">
        <f>IF(COUNTA($A808:$O808)=0,"",IF(OR($A808="",$B808="",$C808="",$D808="",$E808="",$F808="",$I808="",$J808="",$K808=""),"Missing Required Input",IF(COUNTIF($A$5:$A$1004,$A808)&gt;1,"Duplicate Inspection ID",IF(COUNTIF('Tire Inventory'!$A$5:$A$1004,$E808)=0,"Unknown Tire ID",IF(OR($I808&lt;0,$I808&gt;32,$J808&lt;0,$J808&gt;32,$K808&lt;0,$K808&gt;32),"Check Tread Reading",IF(OR($D808&lt;0,$D808&gt;2000000),"Check Odometer",IF(AND($L808&lt;&gt;"",OR($L808&lt;0,$L808&gt;150)),"Check PSI","OK"))))))</f>
        <v/>
      </c>
    </row>
    <row r="809">
      <c r="A809" s="23" t="n"/>
      <c r="B809" s="42" t="n"/>
      <c r="C809" s="23" t="n"/>
      <c r="D809" s="25" t="n"/>
      <c r="E809" s="23" t="n"/>
      <c r="F809" s="23" t="n"/>
      <c r="G809" s="23" t="n"/>
      <c r="H809" s="23" t="n"/>
      <c r="I809" s="43" t="n"/>
      <c r="J809" s="43" t="n"/>
      <c r="K809" s="43" t="n"/>
      <c r="L809" s="43" t="n"/>
      <c r="M809" s="23" t="n"/>
      <c r="N809" s="23" t="n"/>
      <c r="O809" s="23" t="n"/>
      <c r="P809" s="27">
        <f>IF($A809="","",IFERROR(INDEX('Settings'!$F$5:$F$21,MATCH($F809,'Settings'!$E$5:$E$21,0)),"Other"))</f>
        <v/>
      </c>
      <c r="Q809" s="44">
        <f>IF($A809="","",IF(COUNT($I809,$J809,$K809)&lt;3,"",IFERROR(AVERAGE($I809,$J809,$K809),"")))</f>
        <v/>
      </c>
      <c r="R809" s="44">
        <f>IF($A809="","",IF(COUNT($I809,$J809,$K809)&lt;3,"",IFERROR(MIN($I809,$J809,$K809),"")))</f>
        <v/>
      </c>
      <c r="S809" s="44">
        <f>IF($A809="","",IF(COUNT($I809,$J809,$K809)&lt;3,"",IFERROR(MAX($I809,$J809,$K809)-MIN($I809,$J809,$K809),"")))</f>
        <v/>
      </c>
      <c r="T809" s="44">
        <f>IF($A809="","",IFERROR(INDEX('Tire Inventory'!$I$5:$I$1004,MATCH($E809,'Tire Inventory'!$A$5:$A$1004,0)),""))</f>
        <v/>
      </c>
      <c r="U809" s="44">
        <f>IF($A809="","",IF(OR($L809="",$T809=""),"",IFERROR($L809-$T809,"")))</f>
        <v/>
      </c>
      <c r="V809" s="27">
        <f>IF($A809="","",IF($R809="","No Data",IF($R809&lt;='Settings'!$B$6,"Critical",IF($R809&lt;='Settings'!$B$5,"Low","OK"))))</f>
        <v/>
      </c>
      <c r="W809" s="27">
        <f>IF($A809="","",IF($S809="","No Data",IF($S809&gt;='Settings'!$B$7,"Uneven","OK")))</f>
        <v/>
      </c>
      <c r="X809" s="27">
        <f>IF($A809="","",IF(OR($L809="",$T809=""),"No Data",IF($L809&lt;$T809-'Settings'!$B$8,"Low",IF($L809&gt;$T809+'Settings'!$B$8,"High","OK"))))</f>
        <v/>
      </c>
      <c r="Y809" s="27">
        <f>IF(COUNTA($A809:$O809)=0,"",IF(OR($A809="",$B809="",$C809="",$D809="",$E809="",$F809="",$I809="",$J809="",$K809=""),"Missing Required Input",IF(COUNTIF($A$5:$A$1004,$A809)&gt;1,"Duplicate Inspection ID",IF(COUNTIF('Tire Inventory'!$A$5:$A$1004,$E809)=0,"Unknown Tire ID",IF(OR($I809&lt;0,$I809&gt;32,$J809&lt;0,$J809&gt;32,$K809&lt;0,$K809&gt;32),"Check Tread Reading",IF(OR($D809&lt;0,$D809&gt;2000000),"Check Odometer",IF(AND($L809&lt;&gt;"",OR($L809&lt;0,$L809&gt;150)),"Check PSI","OK"))))))</f>
        <v/>
      </c>
    </row>
    <row r="810">
      <c r="A810" s="23" t="n"/>
      <c r="B810" s="42" t="n"/>
      <c r="C810" s="23" t="n"/>
      <c r="D810" s="25" t="n"/>
      <c r="E810" s="23" t="n"/>
      <c r="F810" s="23" t="n"/>
      <c r="G810" s="23" t="n"/>
      <c r="H810" s="23" t="n"/>
      <c r="I810" s="43" t="n"/>
      <c r="J810" s="43" t="n"/>
      <c r="K810" s="43" t="n"/>
      <c r="L810" s="43" t="n"/>
      <c r="M810" s="23" t="n"/>
      <c r="N810" s="23" t="n"/>
      <c r="O810" s="23" t="n"/>
      <c r="P810" s="27">
        <f>IF($A810="","",IFERROR(INDEX('Settings'!$F$5:$F$21,MATCH($F810,'Settings'!$E$5:$E$21,0)),"Other"))</f>
        <v/>
      </c>
      <c r="Q810" s="44">
        <f>IF($A810="","",IF(COUNT($I810,$J810,$K810)&lt;3,"",IFERROR(AVERAGE($I810,$J810,$K810),"")))</f>
        <v/>
      </c>
      <c r="R810" s="44">
        <f>IF($A810="","",IF(COUNT($I810,$J810,$K810)&lt;3,"",IFERROR(MIN($I810,$J810,$K810),"")))</f>
        <v/>
      </c>
      <c r="S810" s="44">
        <f>IF($A810="","",IF(COUNT($I810,$J810,$K810)&lt;3,"",IFERROR(MAX($I810,$J810,$K810)-MIN($I810,$J810,$K810),"")))</f>
        <v/>
      </c>
      <c r="T810" s="44">
        <f>IF($A810="","",IFERROR(INDEX('Tire Inventory'!$I$5:$I$1004,MATCH($E810,'Tire Inventory'!$A$5:$A$1004,0)),""))</f>
        <v/>
      </c>
      <c r="U810" s="44">
        <f>IF($A810="","",IF(OR($L810="",$T810=""),"",IFERROR($L810-$T810,"")))</f>
        <v/>
      </c>
      <c r="V810" s="27">
        <f>IF($A810="","",IF($R810="","No Data",IF($R810&lt;='Settings'!$B$6,"Critical",IF($R810&lt;='Settings'!$B$5,"Low","OK"))))</f>
        <v/>
      </c>
      <c r="W810" s="27">
        <f>IF($A810="","",IF($S810="","No Data",IF($S810&gt;='Settings'!$B$7,"Uneven","OK")))</f>
        <v/>
      </c>
      <c r="X810" s="27">
        <f>IF($A810="","",IF(OR($L810="",$T810=""),"No Data",IF($L810&lt;$T810-'Settings'!$B$8,"Low",IF($L810&gt;$T810+'Settings'!$B$8,"High","OK"))))</f>
        <v/>
      </c>
      <c r="Y810" s="27">
        <f>IF(COUNTA($A810:$O810)=0,"",IF(OR($A810="",$B810="",$C810="",$D810="",$E810="",$F810="",$I810="",$J810="",$K810=""),"Missing Required Input",IF(COUNTIF($A$5:$A$1004,$A810)&gt;1,"Duplicate Inspection ID",IF(COUNTIF('Tire Inventory'!$A$5:$A$1004,$E810)=0,"Unknown Tire ID",IF(OR($I810&lt;0,$I810&gt;32,$J810&lt;0,$J810&gt;32,$K810&lt;0,$K810&gt;32),"Check Tread Reading",IF(OR($D810&lt;0,$D810&gt;2000000),"Check Odometer",IF(AND($L810&lt;&gt;"",OR($L810&lt;0,$L810&gt;150)),"Check PSI","OK"))))))</f>
        <v/>
      </c>
    </row>
    <row r="811">
      <c r="A811" s="23" t="n"/>
      <c r="B811" s="42" t="n"/>
      <c r="C811" s="23" t="n"/>
      <c r="D811" s="25" t="n"/>
      <c r="E811" s="23" t="n"/>
      <c r="F811" s="23" t="n"/>
      <c r="G811" s="23" t="n"/>
      <c r="H811" s="23" t="n"/>
      <c r="I811" s="43" t="n"/>
      <c r="J811" s="43" t="n"/>
      <c r="K811" s="43" t="n"/>
      <c r="L811" s="43" t="n"/>
      <c r="M811" s="23" t="n"/>
      <c r="N811" s="23" t="n"/>
      <c r="O811" s="23" t="n"/>
      <c r="P811" s="27">
        <f>IF($A811="","",IFERROR(INDEX('Settings'!$F$5:$F$21,MATCH($F811,'Settings'!$E$5:$E$21,0)),"Other"))</f>
        <v/>
      </c>
      <c r="Q811" s="44">
        <f>IF($A811="","",IF(COUNT($I811,$J811,$K811)&lt;3,"",IFERROR(AVERAGE($I811,$J811,$K811),"")))</f>
        <v/>
      </c>
      <c r="R811" s="44">
        <f>IF($A811="","",IF(COUNT($I811,$J811,$K811)&lt;3,"",IFERROR(MIN($I811,$J811,$K811),"")))</f>
        <v/>
      </c>
      <c r="S811" s="44">
        <f>IF($A811="","",IF(COUNT($I811,$J811,$K811)&lt;3,"",IFERROR(MAX($I811,$J811,$K811)-MIN($I811,$J811,$K811),"")))</f>
        <v/>
      </c>
      <c r="T811" s="44">
        <f>IF($A811="","",IFERROR(INDEX('Tire Inventory'!$I$5:$I$1004,MATCH($E811,'Tire Inventory'!$A$5:$A$1004,0)),""))</f>
        <v/>
      </c>
      <c r="U811" s="44">
        <f>IF($A811="","",IF(OR($L811="",$T811=""),"",IFERROR($L811-$T811,"")))</f>
        <v/>
      </c>
      <c r="V811" s="27">
        <f>IF($A811="","",IF($R811="","No Data",IF($R811&lt;='Settings'!$B$6,"Critical",IF($R811&lt;='Settings'!$B$5,"Low","OK"))))</f>
        <v/>
      </c>
      <c r="W811" s="27">
        <f>IF($A811="","",IF($S811="","No Data",IF($S811&gt;='Settings'!$B$7,"Uneven","OK")))</f>
        <v/>
      </c>
      <c r="X811" s="27">
        <f>IF($A811="","",IF(OR($L811="",$T811=""),"No Data",IF($L811&lt;$T811-'Settings'!$B$8,"Low",IF($L811&gt;$T811+'Settings'!$B$8,"High","OK"))))</f>
        <v/>
      </c>
      <c r="Y811" s="27">
        <f>IF(COUNTA($A811:$O811)=0,"",IF(OR($A811="",$B811="",$C811="",$D811="",$E811="",$F811="",$I811="",$J811="",$K811=""),"Missing Required Input",IF(COUNTIF($A$5:$A$1004,$A811)&gt;1,"Duplicate Inspection ID",IF(COUNTIF('Tire Inventory'!$A$5:$A$1004,$E811)=0,"Unknown Tire ID",IF(OR($I811&lt;0,$I811&gt;32,$J811&lt;0,$J811&gt;32,$K811&lt;0,$K811&gt;32),"Check Tread Reading",IF(OR($D811&lt;0,$D811&gt;2000000),"Check Odometer",IF(AND($L811&lt;&gt;"",OR($L811&lt;0,$L811&gt;150)),"Check PSI","OK"))))))</f>
        <v/>
      </c>
    </row>
    <row r="812">
      <c r="A812" s="23" t="n"/>
      <c r="B812" s="42" t="n"/>
      <c r="C812" s="23" t="n"/>
      <c r="D812" s="25" t="n"/>
      <c r="E812" s="23" t="n"/>
      <c r="F812" s="23" t="n"/>
      <c r="G812" s="23" t="n"/>
      <c r="H812" s="23" t="n"/>
      <c r="I812" s="43" t="n"/>
      <c r="J812" s="43" t="n"/>
      <c r="K812" s="43" t="n"/>
      <c r="L812" s="43" t="n"/>
      <c r="M812" s="23" t="n"/>
      <c r="N812" s="23" t="n"/>
      <c r="O812" s="23" t="n"/>
      <c r="P812" s="27">
        <f>IF($A812="","",IFERROR(INDEX('Settings'!$F$5:$F$21,MATCH($F812,'Settings'!$E$5:$E$21,0)),"Other"))</f>
        <v/>
      </c>
      <c r="Q812" s="44">
        <f>IF($A812="","",IF(COUNT($I812,$J812,$K812)&lt;3,"",IFERROR(AVERAGE($I812,$J812,$K812),"")))</f>
        <v/>
      </c>
      <c r="R812" s="44">
        <f>IF($A812="","",IF(COUNT($I812,$J812,$K812)&lt;3,"",IFERROR(MIN($I812,$J812,$K812),"")))</f>
        <v/>
      </c>
      <c r="S812" s="44">
        <f>IF($A812="","",IF(COUNT($I812,$J812,$K812)&lt;3,"",IFERROR(MAX($I812,$J812,$K812)-MIN($I812,$J812,$K812),"")))</f>
        <v/>
      </c>
      <c r="T812" s="44">
        <f>IF($A812="","",IFERROR(INDEX('Tire Inventory'!$I$5:$I$1004,MATCH($E812,'Tire Inventory'!$A$5:$A$1004,0)),""))</f>
        <v/>
      </c>
      <c r="U812" s="44">
        <f>IF($A812="","",IF(OR($L812="",$T812=""),"",IFERROR($L812-$T812,"")))</f>
        <v/>
      </c>
      <c r="V812" s="27">
        <f>IF($A812="","",IF($R812="","No Data",IF($R812&lt;='Settings'!$B$6,"Critical",IF($R812&lt;='Settings'!$B$5,"Low","OK"))))</f>
        <v/>
      </c>
      <c r="W812" s="27">
        <f>IF($A812="","",IF($S812="","No Data",IF($S812&gt;='Settings'!$B$7,"Uneven","OK")))</f>
        <v/>
      </c>
      <c r="X812" s="27">
        <f>IF($A812="","",IF(OR($L812="",$T812=""),"No Data",IF($L812&lt;$T812-'Settings'!$B$8,"Low",IF($L812&gt;$T812+'Settings'!$B$8,"High","OK"))))</f>
        <v/>
      </c>
      <c r="Y812" s="27">
        <f>IF(COUNTA($A812:$O812)=0,"",IF(OR($A812="",$B812="",$C812="",$D812="",$E812="",$F812="",$I812="",$J812="",$K812=""),"Missing Required Input",IF(COUNTIF($A$5:$A$1004,$A812)&gt;1,"Duplicate Inspection ID",IF(COUNTIF('Tire Inventory'!$A$5:$A$1004,$E812)=0,"Unknown Tire ID",IF(OR($I812&lt;0,$I812&gt;32,$J812&lt;0,$J812&gt;32,$K812&lt;0,$K812&gt;32),"Check Tread Reading",IF(OR($D812&lt;0,$D812&gt;2000000),"Check Odometer",IF(AND($L812&lt;&gt;"",OR($L812&lt;0,$L812&gt;150)),"Check PSI","OK"))))))</f>
        <v/>
      </c>
    </row>
    <row r="813">
      <c r="A813" s="23" t="n"/>
      <c r="B813" s="42" t="n"/>
      <c r="C813" s="23" t="n"/>
      <c r="D813" s="25" t="n"/>
      <c r="E813" s="23" t="n"/>
      <c r="F813" s="23" t="n"/>
      <c r="G813" s="23" t="n"/>
      <c r="H813" s="23" t="n"/>
      <c r="I813" s="43" t="n"/>
      <c r="J813" s="43" t="n"/>
      <c r="K813" s="43" t="n"/>
      <c r="L813" s="43" t="n"/>
      <c r="M813" s="23" t="n"/>
      <c r="N813" s="23" t="n"/>
      <c r="O813" s="23" t="n"/>
      <c r="P813" s="27">
        <f>IF($A813="","",IFERROR(INDEX('Settings'!$F$5:$F$21,MATCH($F813,'Settings'!$E$5:$E$21,0)),"Other"))</f>
        <v/>
      </c>
      <c r="Q813" s="44">
        <f>IF($A813="","",IF(COUNT($I813,$J813,$K813)&lt;3,"",IFERROR(AVERAGE($I813,$J813,$K813),"")))</f>
        <v/>
      </c>
      <c r="R813" s="44">
        <f>IF($A813="","",IF(COUNT($I813,$J813,$K813)&lt;3,"",IFERROR(MIN($I813,$J813,$K813),"")))</f>
        <v/>
      </c>
      <c r="S813" s="44">
        <f>IF($A813="","",IF(COUNT($I813,$J813,$K813)&lt;3,"",IFERROR(MAX($I813,$J813,$K813)-MIN($I813,$J813,$K813),"")))</f>
        <v/>
      </c>
      <c r="T813" s="44">
        <f>IF($A813="","",IFERROR(INDEX('Tire Inventory'!$I$5:$I$1004,MATCH($E813,'Tire Inventory'!$A$5:$A$1004,0)),""))</f>
        <v/>
      </c>
      <c r="U813" s="44">
        <f>IF($A813="","",IF(OR($L813="",$T813=""),"",IFERROR($L813-$T813,"")))</f>
        <v/>
      </c>
      <c r="V813" s="27">
        <f>IF($A813="","",IF($R813="","No Data",IF($R813&lt;='Settings'!$B$6,"Critical",IF($R813&lt;='Settings'!$B$5,"Low","OK"))))</f>
        <v/>
      </c>
      <c r="W813" s="27">
        <f>IF($A813="","",IF($S813="","No Data",IF($S813&gt;='Settings'!$B$7,"Uneven","OK")))</f>
        <v/>
      </c>
      <c r="X813" s="27">
        <f>IF($A813="","",IF(OR($L813="",$T813=""),"No Data",IF($L813&lt;$T813-'Settings'!$B$8,"Low",IF($L813&gt;$T813+'Settings'!$B$8,"High","OK"))))</f>
        <v/>
      </c>
      <c r="Y813" s="27">
        <f>IF(COUNTA($A813:$O813)=0,"",IF(OR($A813="",$B813="",$C813="",$D813="",$E813="",$F813="",$I813="",$J813="",$K813=""),"Missing Required Input",IF(COUNTIF($A$5:$A$1004,$A813)&gt;1,"Duplicate Inspection ID",IF(COUNTIF('Tire Inventory'!$A$5:$A$1004,$E813)=0,"Unknown Tire ID",IF(OR($I813&lt;0,$I813&gt;32,$J813&lt;0,$J813&gt;32,$K813&lt;0,$K813&gt;32),"Check Tread Reading",IF(OR($D813&lt;0,$D813&gt;2000000),"Check Odometer",IF(AND($L813&lt;&gt;"",OR($L813&lt;0,$L813&gt;150)),"Check PSI","OK"))))))</f>
        <v/>
      </c>
    </row>
    <row r="814">
      <c r="A814" s="23" t="n"/>
      <c r="B814" s="42" t="n"/>
      <c r="C814" s="23" t="n"/>
      <c r="D814" s="25" t="n"/>
      <c r="E814" s="23" t="n"/>
      <c r="F814" s="23" t="n"/>
      <c r="G814" s="23" t="n"/>
      <c r="H814" s="23" t="n"/>
      <c r="I814" s="43" t="n"/>
      <c r="J814" s="43" t="n"/>
      <c r="K814" s="43" t="n"/>
      <c r="L814" s="43" t="n"/>
      <c r="M814" s="23" t="n"/>
      <c r="N814" s="23" t="n"/>
      <c r="O814" s="23" t="n"/>
      <c r="P814" s="27">
        <f>IF($A814="","",IFERROR(INDEX('Settings'!$F$5:$F$21,MATCH($F814,'Settings'!$E$5:$E$21,0)),"Other"))</f>
        <v/>
      </c>
      <c r="Q814" s="44">
        <f>IF($A814="","",IF(COUNT($I814,$J814,$K814)&lt;3,"",IFERROR(AVERAGE($I814,$J814,$K814),"")))</f>
        <v/>
      </c>
      <c r="R814" s="44">
        <f>IF($A814="","",IF(COUNT($I814,$J814,$K814)&lt;3,"",IFERROR(MIN($I814,$J814,$K814),"")))</f>
        <v/>
      </c>
      <c r="S814" s="44">
        <f>IF($A814="","",IF(COUNT($I814,$J814,$K814)&lt;3,"",IFERROR(MAX($I814,$J814,$K814)-MIN($I814,$J814,$K814),"")))</f>
        <v/>
      </c>
      <c r="T814" s="44">
        <f>IF($A814="","",IFERROR(INDEX('Tire Inventory'!$I$5:$I$1004,MATCH($E814,'Tire Inventory'!$A$5:$A$1004,0)),""))</f>
        <v/>
      </c>
      <c r="U814" s="44">
        <f>IF($A814="","",IF(OR($L814="",$T814=""),"",IFERROR($L814-$T814,"")))</f>
        <v/>
      </c>
      <c r="V814" s="27">
        <f>IF($A814="","",IF($R814="","No Data",IF($R814&lt;='Settings'!$B$6,"Critical",IF($R814&lt;='Settings'!$B$5,"Low","OK"))))</f>
        <v/>
      </c>
      <c r="W814" s="27">
        <f>IF($A814="","",IF($S814="","No Data",IF($S814&gt;='Settings'!$B$7,"Uneven","OK")))</f>
        <v/>
      </c>
      <c r="X814" s="27">
        <f>IF($A814="","",IF(OR($L814="",$T814=""),"No Data",IF($L814&lt;$T814-'Settings'!$B$8,"Low",IF($L814&gt;$T814+'Settings'!$B$8,"High","OK"))))</f>
        <v/>
      </c>
      <c r="Y814" s="27">
        <f>IF(COUNTA($A814:$O814)=0,"",IF(OR($A814="",$B814="",$C814="",$D814="",$E814="",$F814="",$I814="",$J814="",$K814=""),"Missing Required Input",IF(COUNTIF($A$5:$A$1004,$A814)&gt;1,"Duplicate Inspection ID",IF(COUNTIF('Tire Inventory'!$A$5:$A$1004,$E814)=0,"Unknown Tire ID",IF(OR($I814&lt;0,$I814&gt;32,$J814&lt;0,$J814&gt;32,$K814&lt;0,$K814&gt;32),"Check Tread Reading",IF(OR($D814&lt;0,$D814&gt;2000000),"Check Odometer",IF(AND($L814&lt;&gt;"",OR($L814&lt;0,$L814&gt;150)),"Check PSI","OK"))))))</f>
        <v/>
      </c>
    </row>
    <row r="815">
      <c r="A815" s="23" t="n"/>
      <c r="B815" s="42" t="n"/>
      <c r="C815" s="23" t="n"/>
      <c r="D815" s="25" t="n"/>
      <c r="E815" s="23" t="n"/>
      <c r="F815" s="23" t="n"/>
      <c r="G815" s="23" t="n"/>
      <c r="H815" s="23" t="n"/>
      <c r="I815" s="43" t="n"/>
      <c r="J815" s="43" t="n"/>
      <c r="K815" s="43" t="n"/>
      <c r="L815" s="43" t="n"/>
      <c r="M815" s="23" t="n"/>
      <c r="N815" s="23" t="n"/>
      <c r="O815" s="23" t="n"/>
      <c r="P815" s="27">
        <f>IF($A815="","",IFERROR(INDEX('Settings'!$F$5:$F$21,MATCH($F815,'Settings'!$E$5:$E$21,0)),"Other"))</f>
        <v/>
      </c>
      <c r="Q815" s="44">
        <f>IF($A815="","",IF(COUNT($I815,$J815,$K815)&lt;3,"",IFERROR(AVERAGE($I815,$J815,$K815),"")))</f>
        <v/>
      </c>
      <c r="R815" s="44">
        <f>IF($A815="","",IF(COUNT($I815,$J815,$K815)&lt;3,"",IFERROR(MIN($I815,$J815,$K815),"")))</f>
        <v/>
      </c>
      <c r="S815" s="44">
        <f>IF($A815="","",IF(COUNT($I815,$J815,$K815)&lt;3,"",IFERROR(MAX($I815,$J815,$K815)-MIN($I815,$J815,$K815),"")))</f>
        <v/>
      </c>
      <c r="T815" s="44">
        <f>IF($A815="","",IFERROR(INDEX('Tire Inventory'!$I$5:$I$1004,MATCH($E815,'Tire Inventory'!$A$5:$A$1004,0)),""))</f>
        <v/>
      </c>
      <c r="U815" s="44">
        <f>IF($A815="","",IF(OR($L815="",$T815=""),"",IFERROR($L815-$T815,"")))</f>
        <v/>
      </c>
      <c r="V815" s="27">
        <f>IF($A815="","",IF($R815="","No Data",IF($R815&lt;='Settings'!$B$6,"Critical",IF($R815&lt;='Settings'!$B$5,"Low","OK"))))</f>
        <v/>
      </c>
      <c r="W815" s="27">
        <f>IF($A815="","",IF($S815="","No Data",IF($S815&gt;='Settings'!$B$7,"Uneven","OK")))</f>
        <v/>
      </c>
      <c r="X815" s="27">
        <f>IF($A815="","",IF(OR($L815="",$T815=""),"No Data",IF($L815&lt;$T815-'Settings'!$B$8,"Low",IF($L815&gt;$T815+'Settings'!$B$8,"High","OK"))))</f>
        <v/>
      </c>
      <c r="Y815" s="27">
        <f>IF(COUNTA($A815:$O815)=0,"",IF(OR($A815="",$B815="",$C815="",$D815="",$E815="",$F815="",$I815="",$J815="",$K815=""),"Missing Required Input",IF(COUNTIF($A$5:$A$1004,$A815)&gt;1,"Duplicate Inspection ID",IF(COUNTIF('Tire Inventory'!$A$5:$A$1004,$E815)=0,"Unknown Tire ID",IF(OR($I815&lt;0,$I815&gt;32,$J815&lt;0,$J815&gt;32,$K815&lt;0,$K815&gt;32),"Check Tread Reading",IF(OR($D815&lt;0,$D815&gt;2000000),"Check Odometer",IF(AND($L815&lt;&gt;"",OR($L815&lt;0,$L815&gt;150)),"Check PSI","OK"))))))</f>
        <v/>
      </c>
    </row>
    <row r="816">
      <c r="A816" s="23" t="n"/>
      <c r="B816" s="42" t="n"/>
      <c r="C816" s="23" t="n"/>
      <c r="D816" s="25" t="n"/>
      <c r="E816" s="23" t="n"/>
      <c r="F816" s="23" t="n"/>
      <c r="G816" s="23" t="n"/>
      <c r="H816" s="23" t="n"/>
      <c r="I816" s="43" t="n"/>
      <c r="J816" s="43" t="n"/>
      <c r="K816" s="43" t="n"/>
      <c r="L816" s="43" t="n"/>
      <c r="M816" s="23" t="n"/>
      <c r="N816" s="23" t="n"/>
      <c r="O816" s="23" t="n"/>
      <c r="P816" s="27">
        <f>IF($A816="","",IFERROR(INDEX('Settings'!$F$5:$F$21,MATCH($F816,'Settings'!$E$5:$E$21,0)),"Other"))</f>
        <v/>
      </c>
      <c r="Q816" s="44">
        <f>IF($A816="","",IF(COUNT($I816,$J816,$K816)&lt;3,"",IFERROR(AVERAGE($I816,$J816,$K816),"")))</f>
        <v/>
      </c>
      <c r="R816" s="44">
        <f>IF($A816="","",IF(COUNT($I816,$J816,$K816)&lt;3,"",IFERROR(MIN($I816,$J816,$K816),"")))</f>
        <v/>
      </c>
      <c r="S816" s="44">
        <f>IF($A816="","",IF(COUNT($I816,$J816,$K816)&lt;3,"",IFERROR(MAX($I816,$J816,$K816)-MIN($I816,$J816,$K816),"")))</f>
        <v/>
      </c>
      <c r="T816" s="44">
        <f>IF($A816="","",IFERROR(INDEX('Tire Inventory'!$I$5:$I$1004,MATCH($E816,'Tire Inventory'!$A$5:$A$1004,0)),""))</f>
        <v/>
      </c>
      <c r="U816" s="44">
        <f>IF($A816="","",IF(OR($L816="",$T816=""),"",IFERROR($L816-$T816,"")))</f>
        <v/>
      </c>
      <c r="V816" s="27">
        <f>IF($A816="","",IF($R816="","No Data",IF($R816&lt;='Settings'!$B$6,"Critical",IF($R816&lt;='Settings'!$B$5,"Low","OK"))))</f>
        <v/>
      </c>
      <c r="W816" s="27">
        <f>IF($A816="","",IF($S816="","No Data",IF($S816&gt;='Settings'!$B$7,"Uneven","OK")))</f>
        <v/>
      </c>
      <c r="X816" s="27">
        <f>IF($A816="","",IF(OR($L816="",$T816=""),"No Data",IF($L816&lt;$T816-'Settings'!$B$8,"Low",IF($L816&gt;$T816+'Settings'!$B$8,"High","OK"))))</f>
        <v/>
      </c>
      <c r="Y816" s="27">
        <f>IF(COUNTA($A816:$O816)=0,"",IF(OR($A816="",$B816="",$C816="",$D816="",$E816="",$F816="",$I816="",$J816="",$K816=""),"Missing Required Input",IF(COUNTIF($A$5:$A$1004,$A816)&gt;1,"Duplicate Inspection ID",IF(COUNTIF('Tire Inventory'!$A$5:$A$1004,$E816)=0,"Unknown Tire ID",IF(OR($I816&lt;0,$I816&gt;32,$J816&lt;0,$J816&gt;32,$K816&lt;0,$K816&gt;32),"Check Tread Reading",IF(OR($D816&lt;0,$D816&gt;2000000),"Check Odometer",IF(AND($L816&lt;&gt;"",OR($L816&lt;0,$L816&gt;150)),"Check PSI","OK"))))))</f>
        <v/>
      </c>
    </row>
    <row r="817">
      <c r="A817" s="23" t="n"/>
      <c r="B817" s="42" t="n"/>
      <c r="C817" s="23" t="n"/>
      <c r="D817" s="25" t="n"/>
      <c r="E817" s="23" t="n"/>
      <c r="F817" s="23" t="n"/>
      <c r="G817" s="23" t="n"/>
      <c r="H817" s="23" t="n"/>
      <c r="I817" s="43" t="n"/>
      <c r="J817" s="43" t="n"/>
      <c r="K817" s="43" t="n"/>
      <c r="L817" s="43" t="n"/>
      <c r="M817" s="23" t="n"/>
      <c r="N817" s="23" t="n"/>
      <c r="O817" s="23" t="n"/>
      <c r="P817" s="27">
        <f>IF($A817="","",IFERROR(INDEX('Settings'!$F$5:$F$21,MATCH($F817,'Settings'!$E$5:$E$21,0)),"Other"))</f>
        <v/>
      </c>
      <c r="Q817" s="44">
        <f>IF($A817="","",IF(COUNT($I817,$J817,$K817)&lt;3,"",IFERROR(AVERAGE($I817,$J817,$K817),"")))</f>
        <v/>
      </c>
      <c r="R817" s="44">
        <f>IF($A817="","",IF(COUNT($I817,$J817,$K817)&lt;3,"",IFERROR(MIN($I817,$J817,$K817),"")))</f>
        <v/>
      </c>
      <c r="S817" s="44">
        <f>IF($A817="","",IF(COUNT($I817,$J817,$K817)&lt;3,"",IFERROR(MAX($I817,$J817,$K817)-MIN($I817,$J817,$K817),"")))</f>
        <v/>
      </c>
      <c r="T817" s="44">
        <f>IF($A817="","",IFERROR(INDEX('Tire Inventory'!$I$5:$I$1004,MATCH($E817,'Tire Inventory'!$A$5:$A$1004,0)),""))</f>
        <v/>
      </c>
      <c r="U817" s="44">
        <f>IF($A817="","",IF(OR($L817="",$T817=""),"",IFERROR($L817-$T817,"")))</f>
        <v/>
      </c>
      <c r="V817" s="27">
        <f>IF($A817="","",IF($R817="","No Data",IF($R817&lt;='Settings'!$B$6,"Critical",IF($R817&lt;='Settings'!$B$5,"Low","OK"))))</f>
        <v/>
      </c>
      <c r="W817" s="27">
        <f>IF($A817="","",IF($S817="","No Data",IF($S817&gt;='Settings'!$B$7,"Uneven","OK")))</f>
        <v/>
      </c>
      <c r="X817" s="27">
        <f>IF($A817="","",IF(OR($L817="",$T817=""),"No Data",IF($L817&lt;$T817-'Settings'!$B$8,"Low",IF($L817&gt;$T817+'Settings'!$B$8,"High","OK"))))</f>
        <v/>
      </c>
      <c r="Y817" s="27">
        <f>IF(COUNTA($A817:$O817)=0,"",IF(OR($A817="",$B817="",$C817="",$D817="",$E817="",$F817="",$I817="",$J817="",$K817=""),"Missing Required Input",IF(COUNTIF($A$5:$A$1004,$A817)&gt;1,"Duplicate Inspection ID",IF(COUNTIF('Tire Inventory'!$A$5:$A$1004,$E817)=0,"Unknown Tire ID",IF(OR($I817&lt;0,$I817&gt;32,$J817&lt;0,$J817&gt;32,$K817&lt;0,$K817&gt;32),"Check Tread Reading",IF(OR($D817&lt;0,$D817&gt;2000000),"Check Odometer",IF(AND($L817&lt;&gt;"",OR($L817&lt;0,$L817&gt;150)),"Check PSI","OK"))))))</f>
        <v/>
      </c>
    </row>
    <row r="818">
      <c r="A818" s="23" t="n"/>
      <c r="B818" s="42" t="n"/>
      <c r="C818" s="23" t="n"/>
      <c r="D818" s="25" t="n"/>
      <c r="E818" s="23" t="n"/>
      <c r="F818" s="23" t="n"/>
      <c r="G818" s="23" t="n"/>
      <c r="H818" s="23" t="n"/>
      <c r="I818" s="43" t="n"/>
      <c r="J818" s="43" t="n"/>
      <c r="K818" s="43" t="n"/>
      <c r="L818" s="43" t="n"/>
      <c r="M818" s="23" t="n"/>
      <c r="N818" s="23" t="n"/>
      <c r="O818" s="23" t="n"/>
      <c r="P818" s="27">
        <f>IF($A818="","",IFERROR(INDEX('Settings'!$F$5:$F$21,MATCH($F818,'Settings'!$E$5:$E$21,0)),"Other"))</f>
        <v/>
      </c>
      <c r="Q818" s="44">
        <f>IF($A818="","",IF(COUNT($I818,$J818,$K818)&lt;3,"",IFERROR(AVERAGE($I818,$J818,$K818),"")))</f>
        <v/>
      </c>
      <c r="R818" s="44">
        <f>IF($A818="","",IF(COUNT($I818,$J818,$K818)&lt;3,"",IFERROR(MIN($I818,$J818,$K818),"")))</f>
        <v/>
      </c>
      <c r="S818" s="44">
        <f>IF($A818="","",IF(COUNT($I818,$J818,$K818)&lt;3,"",IFERROR(MAX($I818,$J818,$K818)-MIN($I818,$J818,$K818),"")))</f>
        <v/>
      </c>
      <c r="T818" s="44">
        <f>IF($A818="","",IFERROR(INDEX('Tire Inventory'!$I$5:$I$1004,MATCH($E818,'Tire Inventory'!$A$5:$A$1004,0)),""))</f>
        <v/>
      </c>
      <c r="U818" s="44">
        <f>IF($A818="","",IF(OR($L818="",$T818=""),"",IFERROR($L818-$T818,"")))</f>
        <v/>
      </c>
      <c r="V818" s="27">
        <f>IF($A818="","",IF($R818="","No Data",IF($R818&lt;='Settings'!$B$6,"Critical",IF($R818&lt;='Settings'!$B$5,"Low","OK"))))</f>
        <v/>
      </c>
      <c r="W818" s="27">
        <f>IF($A818="","",IF($S818="","No Data",IF($S818&gt;='Settings'!$B$7,"Uneven","OK")))</f>
        <v/>
      </c>
      <c r="X818" s="27">
        <f>IF($A818="","",IF(OR($L818="",$T818=""),"No Data",IF($L818&lt;$T818-'Settings'!$B$8,"Low",IF($L818&gt;$T818+'Settings'!$B$8,"High","OK"))))</f>
        <v/>
      </c>
      <c r="Y818" s="27">
        <f>IF(COUNTA($A818:$O818)=0,"",IF(OR($A818="",$B818="",$C818="",$D818="",$E818="",$F818="",$I818="",$J818="",$K818=""),"Missing Required Input",IF(COUNTIF($A$5:$A$1004,$A818)&gt;1,"Duplicate Inspection ID",IF(COUNTIF('Tire Inventory'!$A$5:$A$1004,$E818)=0,"Unknown Tire ID",IF(OR($I818&lt;0,$I818&gt;32,$J818&lt;0,$J818&gt;32,$K818&lt;0,$K818&gt;32),"Check Tread Reading",IF(OR($D818&lt;0,$D818&gt;2000000),"Check Odometer",IF(AND($L818&lt;&gt;"",OR($L818&lt;0,$L818&gt;150)),"Check PSI","OK"))))))</f>
        <v/>
      </c>
    </row>
    <row r="819">
      <c r="A819" s="23" t="n"/>
      <c r="B819" s="42" t="n"/>
      <c r="C819" s="23" t="n"/>
      <c r="D819" s="25" t="n"/>
      <c r="E819" s="23" t="n"/>
      <c r="F819" s="23" t="n"/>
      <c r="G819" s="23" t="n"/>
      <c r="H819" s="23" t="n"/>
      <c r="I819" s="43" t="n"/>
      <c r="J819" s="43" t="n"/>
      <c r="K819" s="43" t="n"/>
      <c r="L819" s="43" t="n"/>
      <c r="M819" s="23" t="n"/>
      <c r="N819" s="23" t="n"/>
      <c r="O819" s="23" t="n"/>
      <c r="P819" s="27">
        <f>IF($A819="","",IFERROR(INDEX('Settings'!$F$5:$F$21,MATCH($F819,'Settings'!$E$5:$E$21,0)),"Other"))</f>
        <v/>
      </c>
      <c r="Q819" s="44">
        <f>IF($A819="","",IF(COUNT($I819,$J819,$K819)&lt;3,"",IFERROR(AVERAGE($I819,$J819,$K819),"")))</f>
        <v/>
      </c>
      <c r="R819" s="44">
        <f>IF($A819="","",IF(COUNT($I819,$J819,$K819)&lt;3,"",IFERROR(MIN($I819,$J819,$K819),"")))</f>
        <v/>
      </c>
      <c r="S819" s="44">
        <f>IF($A819="","",IF(COUNT($I819,$J819,$K819)&lt;3,"",IFERROR(MAX($I819,$J819,$K819)-MIN($I819,$J819,$K819),"")))</f>
        <v/>
      </c>
      <c r="T819" s="44">
        <f>IF($A819="","",IFERROR(INDEX('Tire Inventory'!$I$5:$I$1004,MATCH($E819,'Tire Inventory'!$A$5:$A$1004,0)),""))</f>
        <v/>
      </c>
      <c r="U819" s="44">
        <f>IF($A819="","",IF(OR($L819="",$T819=""),"",IFERROR($L819-$T819,"")))</f>
        <v/>
      </c>
      <c r="V819" s="27">
        <f>IF($A819="","",IF($R819="","No Data",IF($R819&lt;='Settings'!$B$6,"Critical",IF($R819&lt;='Settings'!$B$5,"Low","OK"))))</f>
        <v/>
      </c>
      <c r="W819" s="27">
        <f>IF($A819="","",IF($S819="","No Data",IF($S819&gt;='Settings'!$B$7,"Uneven","OK")))</f>
        <v/>
      </c>
      <c r="X819" s="27">
        <f>IF($A819="","",IF(OR($L819="",$T819=""),"No Data",IF($L819&lt;$T819-'Settings'!$B$8,"Low",IF($L819&gt;$T819+'Settings'!$B$8,"High","OK"))))</f>
        <v/>
      </c>
      <c r="Y819" s="27">
        <f>IF(COUNTA($A819:$O819)=0,"",IF(OR($A819="",$B819="",$C819="",$D819="",$E819="",$F819="",$I819="",$J819="",$K819=""),"Missing Required Input",IF(COUNTIF($A$5:$A$1004,$A819)&gt;1,"Duplicate Inspection ID",IF(COUNTIF('Tire Inventory'!$A$5:$A$1004,$E819)=0,"Unknown Tire ID",IF(OR($I819&lt;0,$I819&gt;32,$J819&lt;0,$J819&gt;32,$K819&lt;0,$K819&gt;32),"Check Tread Reading",IF(OR($D819&lt;0,$D819&gt;2000000),"Check Odometer",IF(AND($L819&lt;&gt;"",OR($L819&lt;0,$L819&gt;150)),"Check PSI","OK"))))))</f>
        <v/>
      </c>
    </row>
    <row r="820">
      <c r="A820" s="23" t="n"/>
      <c r="B820" s="42" t="n"/>
      <c r="C820" s="23" t="n"/>
      <c r="D820" s="25" t="n"/>
      <c r="E820" s="23" t="n"/>
      <c r="F820" s="23" t="n"/>
      <c r="G820" s="23" t="n"/>
      <c r="H820" s="23" t="n"/>
      <c r="I820" s="43" t="n"/>
      <c r="J820" s="43" t="n"/>
      <c r="K820" s="43" t="n"/>
      <c r="L820" s="43" t="n"/>
      <c r="M820" s="23" t="n"/>
      <c r="N820" s="23" t="n"/>
      <c r="O820" s="23" t="n"/>
      <c r="P820" s="27">
        <f>IF($A820="","",IFERROR(INDEX('Settings'!$F$5:$F$21,MATCH($F820,'Settings'!$E$5:$E$21,0)),"Other"))</f>
        <v/>
      </c>
      <c r="Q820" s="44">
        <f>IF($A820="","",IF(COUNT($I820,$J820,$K820)&lt;3,"",IFERROR(AVERAGE($I820,$J820,$K820),"")))</f>
        <v/>
      </c>
      <c r="R820" s="44">
        <f>IF($A820="","",IF(COUNT($I820,$J820,$K820)&lt;3,"",IFERROR(MIN($I820,$J820,$K820),"")))</f>
        <v/>
      </c>
      <c r="S820" s="44">
        <f>IF($A820="","",IF(COUNT($I820,$J820,$K820)&lt;3,"",IFERROR(MAX($I820,$J820,$K820)-MIN($I820,$J820,$K820),"")))</f>
        <v/>
      </c>
      <c r="T820" s="44">
        <f>IF($A820="","",IFERROR(INDEX('Tire Inventory'!$I$5:$I$1004,MATCH($E820,'Tire Inventory'!$A$5:$A$1004,0)),""))</f>
        <v/>
      </c>
      <c r="U820" s="44">
        <f>IF($A820="","",IF(OR($L820="",$T820=""),"",IFERROR($L820-$T820,"")))</f>
        <v/>
      </c>
      <c r="V820" s="27">
        <f>IF($A820="","",IF($R820="","No Data",IF($R820&lt;='Settings'!$B$6,"Critical",IF($R820&lt;='Settings'!$B$5,"Low","OK"))))</f>
        <v/>
      </c>
      <c r="W820" s="27">
        <f>IF($A820="","",IF($S820="","No Data",IF($S820&gt;='Settings'!$B$7,"Uneven","OK")))</f>
        <v/>
      </c>
      <c r="X820" s="27">
        <f>IF($A820="","",IF(OR($L820="",$T820=""),"No Data",IF($L820&lt;$T820-'Settings'!$B$8,"Low",IF($L820&gt;$T820+'Settings'!$B$8,"High","OK"))))</f>
        <v/>
      </c>
      <c r="Y820" s="27">
        <f>IF(COUNTA($A820:$O820)=0,"",IF(OR($A820="",$B820="",$C820="",$D820="",$E820="",$F820="",$I820="",$J820="",$K820=""),"Missing Required Input",IF(COUNTIF($A$5:$A$1004,$A820)&gt;1,"Duplicate Inspection ID",IF(COUNTIF('Tire Inventory'!$A$5:$A$1004,$E820)=0,"Unknown Tire ID",IF(OR($I820&lt;0,$I820&gt;32,$J820&lt;0,$J820&gt;32,$K820&lt;0,$K820&gt;32),"Check Tread Reading",IF(OR($D820&lt;0,$D820&gt;2000000),"Check Odometer",IF(AND($L820&lt;&gt;"",OR($L820&lt;0,$L820&gt;150)),"Check PSI","OK"))))))</f>
        <v/>
      </c>
    </row>
    <row r="821">
      <c r="A821" s="23" t="n"/>
      <c r="B821" s="42" t="n"/>
      <c r="C821" s="23" t="n"/>
      <c r="D821" s="25" t="n"/>
      <c r="E821" s="23" t="n"/>
      <c r="F821" s="23" t="n"/>
      <c r="G821" s="23" t="n"/>
      <c r="H821" s="23" t="n"/>
      <c r="I821" s="43" t="n"/>
      <c r="J821" s="43" t="n"/>
      <c r="K821" s="43" t="n"/>
      <c r="L821" s="43" t="n"/>
      <c r="M821" s="23" t="n"/>
      <c r="N821" s="23" t="n"/>
      <c r="O821" s="23" t="n"/>
      <c r="P821" s="27">
        <f>IF($A821="","",IFERROR(INDEX('Settings'!$F$5:$F$21,MATCH($F821,'Settings'!$E$5:$E$21,0)),"Other"))</f>
        <v/>
      </c>
      <c r="Q821" s="44">
        <f>IF($A821="","",IF(COUNT($I821,$J821,$K821)&lt;3,"",IFERROR(AVERAGE($I821,$J821,$K821),"")))</f>
        <v/>
      </c>
      <c r="R821" s="44">
        <f>IF($A821="","",IF(COUNT($I821,$J821,$K821)&lt;3,"",IFERROR(MIN($I821,$J821,$K821),"")))</f>
        <v/>
      </c>
      <c r="S821" s="44">
        <f>IF($A821="","",IF(COUNT($I821,$J821,$K821)&lt;3,"",IFERROR(MAX($I821,$J821,$K821)-MIN($I821,$J821,$K821),"")))</f>
        <v/>
      </c>
      <c r="T821" s="44">
        <f>IF($A821="","",IFERROR(INDEX('Tire Inventory'!$I$5:$I$1004,MATCH($E821,'Tire Inventory'!$A$5:$A$1004,0)),""))</f>
        <v/>
      </c>
      <c r="U821" s="44">
        <f>IF($A821="","",IF(OR($L821="",$T821=""),"",IFERROR($L821-$T821,"")))</f>
        <v/>
      </c>
      <c r="V821" s="27">
        <f>IF($A821="","",IF($R821="","No Data",IF($R821&lt;='Settings'!$B$6,"Critical",IF($R821&lt;='Settings'!$B$5,"Low","OK"))))</f>
        <v/>
      </c>
      <c r="W821" s="27">
        <f>IF($A821="","",IF($S821="","No Data",IF($S821&gt;='Settings'!$B$7,"Uneven","OK")))</f>
        <v/>
      </c>
      <c r="X821" s="27">
        <f>IF($A821="","",IF(OR($L821="",$T821=""),"No Data",IF($L821&lt;$T821-'Settings'!$B$8,"Low",IF($L821&gt;$T821+'Settings'!$B$8,"High","OK"))))</f>
        <v/>
      </c>
      <c r="Y821" s="27">
        <f>IF(COUNTA($A821:$O821)=0,"",IF(OR($A821="",$B821="",$C821="",$D821="",$E821="",$F821="",$I821="",$J821="",$K821=""),"Missing Required Input",IF(COUNTIF($A$5:$A$1004,$A821)&gt;1,"Duplicate Inspection ID",IF(COUNTIF('Tire Inventory'!$A$5:$A$1004,$E821)=0,"Unknown Tire ID",IF(OR($I821&lt;0,$I821&gt;32,$J821&lt;0,$J821&gt;32,$K821&lt;0,$K821&gt;32),"Check Tread Reading",IF(OR($D821&lt;0,$D821&gt;2000000),"Check Odometer",IF(AND($L821&lt;&gt;"",OR($L821&lt;0,$L821&gt;150)),"Check PSI","OK"))))))</f>
        <v/>
      </c>
    </row>
    <row r="822">
      <c r="A822" s="23" t="n"/>
      <c r="B822" s="42" t="n"/>
      <c r="C822" s="23" t="n"/>
      <c r="D822" s="25" t="n"/>
      <c r="E822" s="23" t="n"/>
      <c r="F822" s="23" t="n"/>
      <c r="G822" s="23" t="n"/>
      <c r="H822" s="23" t="n"/>
      <c r="I822" s="43" t="n"/>
      <c r="J822" s="43" t="n"/>
      <c r="K822" s="43" t="n"/>
      <c r="L822" s="43" t="n"/>
      <c r="M822" s="23" t="n"/>
      <c r="N822" s="23" t="n"/>
      <c r="O822" s="23" t="n"/>
      <c r="P822" s="27">
        <f>IF($A822="","",IFERROR(INDEX('Settings'!$F$5:$F$21,MATCH($F822,'Settings'!$E$5:$E$21,0)),"Other"))</f>
        <v/>
      </c>
      <c r="Q822" s="44">
        <f>IF($A822="","",IF(COUNT($I822,$J822,$K822)&lt;3,"",IFERROR(AVERAGE($I822,$J822,$K822),"")))</f>
        <v/>
      </c>
      <c r="R822" s="44">
        <f>IF($A822="","",IF(COUNT($I822,$J822,$K822)&lt;3,"",IFERROR(MIN($I822,$J822,$K822),"")))</f>
        <v/>
      </c>
      <c r="S822" s="44">
        <f>IF($A822="","",IF(COUNT($I822,$J822,$K822)&lt;3,"",IFERROR(MAX($I822,$J822,$K822)-MIN($I822,$J822,$K822),"")))</f>
        <v/>
      </c>
      <c r="T822" s="44">
        <f>IF($A822="","",IFERROR(INDEX('Tire Inventory'!$I$5:$I$1004,MATCH($E822,'Tire Inventory'!$A$5:$A$1004,0)),""))</f>
        <v/>
      </c>
      <c r="U822" s="44">
        <f>IF($A822="","",IF(OR($L822="",$T822=""),"",IFERROR($L822-$T822,"")))</f>
        <v/>
      </c>
      <c r="V822" s="27">
        <f>IF($A822="","",IF($R822="","No Data",IF($R822&lt;='Settings'!$B$6,"Critical",IF($R822&lt;='Settings'!$B$5,"Low","OK"))))</f>
        <v/>
      </c>
      <c r="W822" s="27">
        <f>IF($A822="","",IF($S822="","No Data",IF($S822&gt;='Settings'!$B$7,"Uneven","OK")))</f>
        <v/>
      </c>
      <c r="X822" s="27">
        <f>IF($A822="","",IF(OR($L822="",$T822=""),"No Data",IF($L822&lt;$T822-'Settings'!$B$8,"Low",IF($L822&gt;$T822+'Settings'!$B$8,"High","OK"))))</f>
        <v/>
      </c>
      <c r="Y822" s="27">
        <f>IF(COUNTA($A822:$O822)=0,"",IF(OR($A822="",$B822="",$C822="",$D822="",$E822="",$F822="",$I822="",$J822="",$K822=""),"Missing Required Input",IF(COUNTIF($A$5:$A$1004,$A822)&gt;1,"Duplicate Inspection ID",IF(COUNTIF('Tire Inventory'!$A$5:$A$1004,$E822)=0,"Unknown Tire ID",IF(OR($I822&lt;0,$I822&gt;32,$J822&lt;0,$J822&gt;32,$K822&lt;0,$K822&gt;32),"Check Tread Reading",IF(OR($D822&lt;0,$D822&gt;2000000),"Check Odometer",IF(AND($L822&lt;&gt;"",OR($L822&lt;0,$L822&gt;150)),"Check PSI","OK"))))))</f>
        <v/>
      </c>
    </row>
    <row r="823">
      <c r="A823" s="23" t="n"/>
      <c r="B823" s="42" t="n"/>
      <c r="C823" s="23" t="n"/>
      <c r="D823" s="25" t="n"/>
      <c r="E823" s="23" t="n"/>
      <c r="F823" s="23" t="n"/>
      <c r="G823" s="23" t="n"/>
      <c r="H823" s="23" t="n"/>
      <c r="I823" s="43" t="n"/>
      <c r="J823" s="43" t="n"/>
      <c r="K823" s="43" t="n"/>
      <c r="L823" s="43" t="n"/>
      <c r="M823" s="23" t="n"/>
      <c r="N823" s="23" t="n"/>
      <c r="O823" s="23" t="n"/>
      <c r="P823" s="27">
        <f>IF($A823="","",IFERROR(INDEX('Settings'!$F$5:$F$21,MATCH($F823,'Settings'!$E$5:$E$21,0)),"Other"))</f>
        <v/>
      </c>
      <c r="Q823" s="44">
        <f>IF($A823="","",IF(COUNT($I823,$J823,$K823)&lt;3,"",IFERROR(AVERAGE($I823,$J823,$K823),"")))</f>
        <v/>
      </c>
      <c r="R823" s="44">
        <f>IF($A823="","",IF(COUNT($I823,$J823,$K823)&lt;3,"",IFERROR(MIN($I823,$J823,$K823),"")))</f>
        <v/>
      </c>
      <c r="S823" s="44">
        <f>IF($A823="","",IF(COUNT($I823,$J823,$K823)&lt;3,"",IFERROR(MAX($I823,$J823,$K823)-MIN($I823,$J823,$K823),"")))</f>
        <v/>
      </c>
      <c r="T823" s="44">
        <f>IF($A823="","",IFERROR(INDEX('Tire Inventory'!$I$5:$I$1004,MATCH($E823,'Tire Inventory'!$A$5:$A$1004,0)),""))</f>
        <v/>
      </c>
      <c r="U823" s="44">
        <f>IF($A823="","",IF(OR($L823="",$T823=""),"",IFERROR($L823-$T823,"")))</f>
        <v/>
      </c>
      <c r="V823" s="27">
        <f>IF($A823="","",IF($R823="","No Data",IF($R823&lt;='Settings'!$B$6,"Critical",IF($R823&lt;='Settings'!$B$5,"Low","OK"))))</f>
        <v/>
      </c>
      <c r="W823" s="27">
        <f>IF($A823="","",IF($S823="","No Data",IF($S823&gt;='Settings'!$B$7,"Uneven","OK")))</f>
        <v/>
      </c>
      <c r="X823" s="27">
        <f>IF($A823="","",IF(OR($L823="",$T823=""),"No Data",IF($L823&lt;$T823-'Settings'!$B$8,"Low",IF($L823&gt;$T823+'Settings'!$B$8,"High","OK"))))</f>
        <v/>
      </c>
      <c r="Y823" s="27">
        <f>IF(COUNTA($A823:$O823)=0,"",IF(OR($A823="",$B823="",$C823="",$D823="",$E823="",$F823="",$I823="",$J823="",$K823=""),"Missing Required Input",IF(COUNTIF($A$5:$A$1004,$A823)&gt;1,"Duplicate Inspection ID",IF(COUNTIF('Tire Inventory'!$A$5:$A$1004,$E823)=0,"Unknown Tire ID",IF(OR($I823&lt;0,$I823&gt;32,$J823&lt;0,$J823&gt;32,$K823&lt;0,$K823&gt;32),"Check Tread Reading",IF(OR($D823&lt;0,$D823&gt;2000000),"Check Odometer",IF(AND($L823&lt;&gt;"",OR($L823&lt;0,$L823&gt;150)),"Check PSI","OK"))))))</f>
        <v/>
      </c>
    </row>
    <row r="824">
      <c r="A824" s="23" t="n"/>
      <c r="B824" s="42" t="n"/>
      <c r="C824" s="23" t="n"/>
      <c r="D824" s="25" t="n"/>
      <c r="E824" s="23" t="n"/>
      <c r="F824" s="23" t="n"/>
      <c r="G824" s="23" t="n"/>
      <c r="H824" s="23" t="n"/>
      <c r="I824" s="43" t="n"/>
      <c r="J824" s="43" t="n"/>
      <c r="K824" s="43" t="n"/>
      <c r="L824" s="43" t="n"/>
      <c r="M824" s="23" t="n"/>
      <c r="N824" s="23" t="n"/>
      <c r="O824" s="23" t="n"/>
      <c r="P824" s="27">
        <f>IF($A824="","",IFERROR(INDEX('Settings'!$F$5:$F$21,MATCH($F824,'Settings'!$E$5:$E$21,0)),"Other"))</f>
        <v/>
      </c>
      <c r="Q824" s="44">
        <f>IF($A824="","",IF(COUNT($I824,$J824,$K824)&lt;3,"",IFERROR(AVERAGE($I824,$J824,$K824),"")))</f>
        <v/>
      </c>
      <c r="R824" s="44">
        <f>IF($A824="","",IF(COUNT($I824,$J824,$K824)&lt;3,"",IFERROR(MIN($I824,$J824,$K824),"")))</f>
        <v/>
      </c>
      <c r="S824" s="44">
        <f>IF($A824="","",IF(COUNT($I824,$J824,$K824)&lt;3,"",IFERROR(MAX($I824,$J824,$K824)-MIN($I824,$J824,$K824),"")))</f>
        <v/>
      </c>
      <c r="T824" s="44">
        <f>IF($A824="","",IFERROR(INDEX('Tire Inventory'!$I$5:$I$1004,MATCH($E824,'Tire Inventory'!$A$5:$A$1004,0)),""))</f>
        <v/>
      </c>
      <c r="U824" s="44">
        <f>IF($A824="","",IF(OR($L824="",$T824=""),"",IFERROR($L824-$T824,"")))</f>
        <v/>
      </c>
      <c r="V824" s="27">
        <f>IF($A824="","",IF($R824="","No Data",IF($R824&lt;='Settings'!$B$6,"Critical",IF($R824&lt;='Settings'!$B$5,"Low","OK"))))</f>
        <v/>
      </c>
      <c r="W824" s="27">
        <f>IF($A824="","",IF($S824="","No Data",IF($S824&gt;='Settings'!$B$7,"Uneven","OK")))</f>
        <v/>
      </c>
      <c r="X824" s="27">
        <f>IF($A824="","",IF(OR($L824="",$T824=""),"No Data",IF($L824&lt;$T824-'Settings'!$B$8,"Low",IF($L824&gt;$T824+'Settings'!$B$8,"High","OK"))))</f>
        <v/>
      </c>
      <c r="Y824" s="27">
        <f>IF(COUNTA($A824:$O824)=0,"",IF(OR($A824="",$B824="",$C824="",$D824="",$E824="",$F824="",$I824="",$J824="",$K824=""),"Missing Required Input",IF(COUNTIF($A$5:$A$1004,$A824)&gt;1,"Duplicate Inspection ID",IF(COUNTIF('Tire Inventory'!$A$5:$A$1004,$E824)=0,"Unknown Tire ID",IF(OR($I824&lt;0,$I824&gt;32,$J824&lt;0,$J824&gt;32,$K824&lt;0,$K824&gt;32),"Check Tread Reading",IF(OR($D824&lt;0,$D824&gt;2000000),"Check Odometer",IF(AND($L824&lt;&gt;"",OR($L824&lt;0,$L824&gt;150)),"Check PSI","OK"))))))</f>
        <v/>
      </c>
    </row>
    <row r="825">
      <c r="A825" s="23" t="n"/>
      <c r="B825" s="42" t="n"/>
      <c r="C825" s="23" t="n"/>
      <c r="D825" s="25" t="n"/>
      <c r="E825" s="23" t="n"/>
      <c r="F825" s="23" t="n"/>
      <c r="G825" s="23" t="n"/>
      <c r="H825" s="23" t="n"/>
      <c r="I825" s="43" t="n"/>
      <c r="J825" s="43" t="n"/>
      <c r="K825" s="43" t="n"/>
      <c r="L825" s="43" t="n"/>
      <c r="M825" s="23" t="n"/>
      <c r="N825" s="23" t="n"/>
      <c r="O825" s="23" t="n"/>
      <c r="P825" s="27">
        <f>IF($A825="","",IFERROR(INDEX('Settings'!$F$5:$F$21,MATCH($F825,'Settings'!$E$5:$E$21,0)),"Other"))</f>
        <v/>
      </c>
      <c r="Q825" s="44">
        <f>IF($A825="","",IF(COUNT($I825,$J825,$K825)&lt;3,"",IFERROR(AVERAGE($I825,$J825,$K825),"")))</f>
        <v/>
      </c>
      <c r="R825" s="44">
        <f>IF($A825="","",IF(COUNT($I825,$J825,$K825)&lt;3,"",IFERROR(MIN($I825,$J825,$K825),"")))</f>
        <v/>
      </c>
      <c r="S825" s="44">
        <f>IF($A825="","",IF(COUNT($I825,$J825,$K825)&lt;3,"",IFERROR(MAX($I825,$J825,$K825)-MIN($I825,$J825,$K825),"")))</f>
        <v/>
      </c>
      <c r="T825" s="44">
        <f>IF($A825="","",IFERROR(INDEX('Tire Inventory'!$I$5:$I$1004,MATCH($E825,'Tire Inventory'!$A$5:$A$1004,0)),""))</f>
        <v/>
      </c>
      <c r="U825" s="44">
        <f>IF($A825="","",IF(OR($L825="",$T825=""),"",IFERROR($L825-$T825,"")))</f>
        <v/>
      </c>
      <c r="V825" s="27">
        <f>IF($A825="","",IF($R825="","No Data",IF($R825&lt;='Settings'!$B$6,"Critical",IF($R825&lt;='Settings'!$B$5,"Low","OK"))))</f>
        <v/>
      </c>
      <c r="W825" s="27">
        <f>IF($A825="","",IF($S825="","No Data",IF($S825&gt;='Settings'!$B$7,"Uneven","OK")))</f>
        <v/>
      </c>
      <c r="X825" s="27">
        <f>IF($A825="","",IF(OR($L825="",$T825=""),"No Data",IF($L825&lt;$T825-'Settings'!$B$8,"Low",IF($L825&gt;$T825+'Settings'!$B$8,"High","OK"))))</f>
        <v/>
      </c>
      <c r="Y825" s="27">
        <f>IF(COUNTA($A825:$O825)=0,"",IF(OR($A825="",$B825="",$C825="",$D825="",$E825="",$F825="",$I825="",$J825="",$K825=""),"Missing Required Input",IF(COUNTIF($A$5:$A$1004,$A825)&gt;1,"Duplicate Inspection ID",IF(COUNTIF('Tire Inventory'!$A$5:$A$1004,$E825)=0,"Unknown Tire ID",IF(OR($I825&lt;0,$I825&gt;32,$J825&lt;0,$J825&gt;32,$K825&lt;0,$K825&gt;32),"Check Tread Reading",IF(OR($D825&lt;0,$D825&gt;2000000),"Check Odometer",IF(AND($L825&lt;&gt;"",OR($L825&lt;0,$L825&gt;150)),"Check PSI","OK"))))))</f>
        <v/>
      </c>
    </row>
    <row r="826">
      <c r="A826" s="23" t="n"/>
      <c r="B826" s="42" t="n"/>
      <c r="C826" s="23" t="n"/>
      <c r="D826" s="25" t="n"/>
      <c r="E826" s="23" t="n"/>
      <c r="F826" s="23" t="n"/>
      <c r="G826" s="23" t="n"/>
      <c r="H826" s="23" t="n"/>
      <c r="I826" s="43" t="n"/>
      <c r="J826" s="43" t="n"/>
      <c r="K826" s="43" t="n"/>
      <c r="L826" s="43" t="n"/>
      <c r="M826" s="23" t="n"/>
      <c r="N826" s="23" t="n"/>
      <c r="O826" s="23" t="n"/>
      <c r="P826" s="27">
        <f>IF($A826="","",IFERROR(INDEX('Settings'!$F$5:$F$21,MATCH($F826,'Settings'!$E$5:$E$21,0)),"Other"))</f>
        <v/>
      </c>
      <c r="Q826" s="44">
        <f>IF($A826="","",IF(COUNT($I826,$J826,$K826)&lt;3,"",IFERROR(AVERAGE($I826,$J826,$K826),"")))</f>
        <v/>
      </c>
      <c r="R826" s="44">
        <f>IF($A826="","",IF(COUNT($I826,$J826,$K826)&lt;3,"",IFERROR(MIN($I826,$J826,$K826),"")))</f>
        <v/>
      </c>
      <c r="S826" s="44">
        <f>IF($A826="","",IF(COUNT($I826,$J826,$K826)&lt;3,"",IFERROR(MAX($I826,$J826,$K826)-MIN($I826,$J826,$K826),"")))</f>
        <v/>
      </c>
      <c r="T826" s="44">
        <f>IF($A826="","",IFERROR(INDEX('Tire Inventory'!$I$5:$I$1004,MATCH($E826,'Tire Inventory'!$A$5:$A$1004,0)),""))</f>
        <v/>
      </c>
      <c r="U826" s="44">
        <f>IF($A826="","",IF(OR($L826="",$T826=""),"",IFERROR($L826-$T826,"")))</f>
        <v/>
      </c>
      <c r="V826" s="27">
        <f>IF($A826="","",IF($R826="","No Data",IF($R826&lt;='Settings'!$B$6,"Critical",IF($R826&lt;='Settings'!$B$5,"Low","OK"))))</f>
        <v/>
      </c>
      <c r="W826" s="27">
        <f>IF($A826="","",IF($S826="","No Data",IF($S826&gt;='Settings'!$B$7,"Uneven","OK")))</f>
        <v/>
      </c>
      <c r="X826" s="27">
        <f>IF($A826="","",IF(OR($L826="",$T826=""),"No Data",IF($L826&lt;$T826-'Settings'!$B$8,"Low",IF($L826&gt;$T826+'Settings'!$B$8,"High","OK"))))</f>
        <v/>
      </c>
      <c r="Y826" s="27">
        <f>IF(COUNTA($A826:$O826)=0,"",IF(OR($A826="",$B826="",$C826="",$D826="",$E826="",$F826="",$I826="",$J826="",$K826=""),"Missing Required Input",IF(COUNTIF($A$5:$A$1004,$A826)&gt;1,"Duplicate Inspection ID",IF(COUNTIF('Tire Inventory'!$A$5:$A$1004,$E826)=0,"Unknown Tire ID",IF(OR($I826&lt;0,$I826&gt;32,$J826&lt;0,$J826&gt;32,$K826&lt;0,$K826&gt;32),"Check Tread Reading",IF(OR($D826&lt;0,$D826&gt;2000000),"Check Odometer",IF(AND($L826&lt;&gt;"",OR($L826&lt;0,$L826&gt;150)),"Check PSI","OK"))))))</f>
        <v/>
      </c>
    </row>
    <row r="827">
      <c r="A827" s="23" t="n"/>
      <c r="B827" s="42" t="n"/>
      <c r="C827" s="23" t="n"/>
      <c r="D827" s="25" t="n"/>
      <c r="E827" s="23" t="n"/>
      <c r="F827" s="23" t="n"/>
      <c r="G827" s="23" t="n"/>
      <c r="H827" s="23" t="n"/>
      <c r="I827" s="43" t="n"/>
      <c r="J827" s="43" t="n"/>
      <c r="K827" s="43" t="n"/>
      <c r="L827" s="43" t="n"/>
      <c r="M827" s="23" t="n"/>
      <c r="N827" s="23" t="n"/>
      <c r="O827" s="23" t="n"/>
      <c r="P827" s="27">
        <f>IF($A827="","",IFERROR(INDEX('Settings'!$F$5:$F$21,MATCH($F827,'Settings'!$E$5:$E$21,0)),"Other"))</f>
        <v/>
      </c>
      <c r="Q827" s="44">
        <f>IF($A827="","",IF(COUNT($I827,$J827,$K827)&lt;3,"",IFERROR(AVERAGE($I827,$J827,$K827),"")))</f>
        <v/>
      </c>
      <c r="R827" s="44">
        <f>IF($A827="","",IF(COUNT($I827,$J827,$K827)&lt;3,"",IFERROR(MIN($I827,$J827,$K827),"")))</f>
        <v/>
      </c>
      <c r="S827" s="44">
        <f>IF($A827="","",IF(COUNT($I827,$J827,$K827)&lt;3,"",IFERROR(MAX($I827,$J827,$K827)-MIN($I827,$J827,$K827),"")))</f>
        <v/>
      </c>
      <c r="T827" s="44">
        <f>IF($A827="","",IFERROR(INDEX('Tire Inventory'!$I$5:$I$1004,MATCH($E827,'Tire Inventory'!$A$5:$A$1004,0)),""))</f>
        <v/>
      </c>
      <c r="U827" s="44">
        <f>IF($A827="","",IF(OR($L827="",$T827=""),"",IFERROR($L827-$T827,"")))</f>
        <v/>
      </c>
      <c r="V827" s="27">
        <f>IF($A827="","",IF($R827="","No Data",IF($R827&lt;='Settings'!$B$6,"Critical",IF($R827&lt;='Settings'!$B$5,"Low","OK"))))</f>
        <v/>
      </c>
      <c r="W827" s="27">
        <f>IF($A827="","",IF($S827="","No Data",IF($S827&gt;='Settings'!$B$7,"Uneven","OK")))</f>
        <v/>
      </c>
      <c r="X827" s="27">
        <f>IF($A827="","",IF(OR($L827="",$T827=""),"No Data",IF($L827&lt;$T827-'Settings'!$B$8,"Low",IF($L827&gt;$T827+'Settings'!$B$8,"High","OK"))))</f>
        <v/>
      </c>
      <c r="Y827" s="27">
        <f>IF(COUNTA($A827:$O827)=0,"",IF(OR($A827="",$B827="",$C827="",$D827="",$E827="",$F827="",$I827="",$J827="",$K827=""),"Missing Required Input",IF(COUNTIF($A$5:$A$1004,$A827)&gt;1,"Duplicate Inspection ID",IF(COUNTIF('Tire Inventory'!$A$5:$A$1004,$E827)=0,"Unknown Tire ID",IF(OR($I827&lt;0,$I827&gt;32,$J827&lt;0,$J827&gt;32,$K827&lt;0,$K827&gt;32),"Check Tread Reading",IF(OR($D827&lt;0,$D827&gt;2000000),"Check Odometer",IF(AND($L827&lt;&gt;"",OR($L827&lt;0,$L827&gt;150)),"Check PSI","OK"))))))</f>
        <v/>
      </c>
    </row>
    <row r="828">
      <c r="A828" s="23" t="n"/>
      <c r="B828" s="42" t="n"/>
      <c r="C828" s="23" t="n"/>
      <c r="D828" s="25" t="n"/>
      <c r="E828" s="23" t="n"/>
      <c r="F828" s="23" t="n"/>
      <c r="G828" s="23" t="n"/>
      <c r="H828" s="23" t="n"/>
      <c r="I828" s="43" t="n"/>
      <c r="J828" s="43" t="n"/>
      <c r="K828" s="43" t="n"/>
      <c r="L828" s="43" t="n"/>
      <c r="M828" s="23" t="n"/>
      <c r="N828" s="23" t="n"/>
      <c r="O828" s="23" t="n"/>
      <c r="P828" s="27">
        <f>IF($A828="","",IFERROR(INDEX('Settings'!$F$5:$F$21,MATCH($F828,'Settings'!$E$5:$E$21,0)),"Other"))</f>
        <v/>
      </c>
      <c r="Q828" s="44">
        <f>IF($A828="","",IF(COUNT($I828,$J828,$K828)&lt;3,"",IFERROR(AVERAGE($I828,$J828,$K828),"")))</f>
        <v/>
      </c>
      <c r="R828" s="44">
        <f>IF($A828="","",IF(COUNT($I828,$J828,$K828)&lt;3,"",IFERROR(MIN($I828,$J828,$K828),"")))</f>
        <v/>
      </c>
      <c r="S828" s="44">
        <f>IF($A828="","",IF(COUNT($I828,$J828,$K828)&lt;3,"",IFERROR(MAX($I828,$J828,$K828)-MIN($I828,$J828,$K828),"")))</f>
        <v/>
      </c>
      <c r="T828" s="44">
        <f>IF($A828="","",IFERROR(INDEX('Tire Inventory'!$I$5:$I$1004,MATCH($E828,'Tire Inventory'!$A$5:$A$1004,0)),""))</f>
        <v/>
      </c>
      <c r="U828" s="44">
        <f>IF($A828="","",IF(OR($L828="",$T828=""),"",IFERROR($L828-$T828,"")))</f>
        <v/>
      </c>
      <c r="V828" s="27">
        <f>IF($A828="","",IF($R828="","No Data",IF($R828&lt;='Settings'!$B$6,"Critical",IF($R828&lt;='Settings'!$B$5,"Low","OK"))))</f>
        <v/>
      </c>
      <c r="W828" s="27">
        <f>IF($A828="","",IF($S828="","No Data",IF($S828&gt;='Settings'!$B$7,"Uneven","OK")))</f>
        <v/>
      </c>
      <c r="X828" s="27">
        <f>IF($A828="","",IF(OR($L828="",$T828=""),"No Data",IF($L828&lt;$T828-'Settings'!$B$8,"Low",IF($L828&gt;$T828+'Settings'!$B$8,"High","OK"))))</f>
        <v/>
      </c>
      <c r="Y828" s="27">
        <f>IF(COUNTA($A828:$O828)=0,"",IF(OR($A828="",$B828="",$C828="",$D828="",$E828="",$F828="",$I828="",$J828="",$K828=""),"Missing Required Input",IF(COUNTIF($A$5:$A$1004,$A828)&gt;1,"Duplicate Inspection ID",IF(COUNTIF('Tire Inventory'!$A$5:$A$1004,$E828)=0,"Unknown Tire ID",IF(OR($I828&lt;0,$I828&gt;32,$J828&lt;0,$J828&gt;32,$K828&lt;0,$K828&gt;32),"Check Tread Reading",IF(OR($D828&lt;0,$D828&gt;2000000),"Check Odometer",IF(AND($L828&lt;&gt;"",OR($L828&lt;0,$L828&gt;150)),"Check PSI","OK"))))))</f>
        <v/>
      </c>
    </row>
    <row r="829">
      <c r="A829" s="23" t="n"/>
      <c r="B829" s="42" t="n"/>
      <c r="C829" s="23" t="n"/>
      <c r="D829" s="25" t="n"/>
      <c r="E829" s="23" t="n"/>
      <c r="F829" s="23" t="n"/>
      <c r="G829" s="23" t="n"/>
      <c r="H829" s="23" t="n"/>
      <c r="I829" s="43" t="n"/>
      <c r="J829" s="43" t="n"/>
      <c r="K829" s="43" t="n"/>
      <c r="L829" s="43" t="n"/>
      <c r="M829" s="23" t="n"/>
      <c r="N829" s="23" t="n"/>
      <c r="O829" s="23" t="n"/>
      <c r="P829" s="27">
        <f>IF($A829="","",IFERROR(INDEX('Settings'!$F$5:$F$21,MATCH($F829,'Settings'!$E$5:$E$21,0)),"Other"))</f>
        <v/>
      </c>
      <c r="Q829" s="44">
        <f>IF($A829="","",IF(COUNT($I829,$J829,$K829)&lt;3,"",IFERROR(AVERAGE($I829,$J829,$K829),"")))</f>
        <v/>
      </c>
      <c r="R829" s="44">
        <f>IF($A829="","",IF(COUNT($I829,$J829,$K829)&lt;3,"",IFERROR(MIN($I829,$J829,$K829),"")))</f>
        <v/>
      </c>
      <c r="S829" s="44">
        <f>IF($A829="","",IF(COUNT($I829,$J829,$K829)&lt;3,"",IFERROR(MAX($I829,$J829,$K829)-MIN($I829,$J829,$K829),"")))</f>
        <v/>
      </c>
      <c r="T829" s="44">
        <f>IF($A829="","",IFERROR(INDEX('Tire Inventory'!$I$5:$I$1004,MATCH($E829,'Tire Inventory'!$A$5:$A$1004,0)),""))</f>
        <v/>
      </c>
      <c r="U829" s="44">
        <f>IF($A829="","",IF(OR($L829="",$T829=""),"",IFERROR($L829-$T829,"")))</f>
        <v/>
      </c>
      <c r="V829" s="27">
        <f>IF($A829="","",IF($R829="","No Data",IF($R829&lt;='Settings'!$B$6,"Critical",IF($R829&lt;='Settings'!$B$5,"Low","OK"))))</f>
        <v/>
      </c>
      <c r="W829" s="27">
        <f>IF($A829="","",IF($S829="","No Data",IF($S829&gt;='Settings'!$B$7,"Uneven","OK")))</f>
        <v/>
      </c>
      <c r="X829" s="27">
        <f>IF($A829="","",IF(OR($L829="",$T829=""),"No Data",IF($L829&lt;$T829-'Settings'!$B$8,"Low",IF($L829&gt;$T829+'Settings'!$B$8,"High","OK"))))</f>
        <v/>
      </c>
      <c r="Y829" s="27">
        <f>IF(COUNTA($A829:$O829)=0,"",IF(OR($A829="",$B829="",$C829="",$D829="",$E829="",$F829="",$I829="",$J829="",$K829=""),"Missing Required Input",IF(COUNTIF($A$5:$A$1004,$A829)&gt;1,"Duplicate Inspection ID",IF(COUNTIF('Tire Inventory'!$A$5:$A$1004,$E829)=0,"Unknown Tire ID",IF(OR($I829&lt;0,$I829&gt;32,$J829&lt;0,$J829&gt;32,$K829&lt;0,$K829&gt;32),"Check Tread Reading",IF(OR($D829&lt;0,$D829&gt;2000000),"Check Odometer",IF(AND($L829&lt;&gt;"",OR($L829&lt;0,$L829&gt;150)),"Check PSI","OK"))))))</f>
        <v/>
      </c>
    </row>
    <row r="830">
      <c r="A830" s="23" t="n"/>
      <c r="B830" s="42" t="n"/>
      <c r="C830" s="23" t="n"/>
      <c r="D830" s="25" t="n"/>
      <c r="E830" s="23" t="n"/>
      <c r="F830" s="23" t="n"/>
      <c r="G830" s="23" t="n"/>
      <c r="H830" s="23" t="n"/>
      <c r="I830" s="43" t="n"/>
      <c r="J830" s="43" t="n"/>
      <c r="K830" s="43" t="n"/>
      <c r="L830" s="43" t="n"/>
      <c r="M830" s="23" t="n"/>
      <c r="N830" s="23" t="n"/>
      <c r="O830" s="23" t="n"/>
      <c r="P830" s="27">
        <f>IF($A830="","",IFERROR(INDEX('Settings'!$F$5:$F$21,MATCH($F830,'Settings'!$E$5:$E$21,0)),"Other"))</f>
        <v/>
      </c>
      <c r="Q830" s="44">
        <f>IF($A830="","",IF(COUNT($I830,$J830,$K830)&lt;3,"",IFERROR(AVERAGE($I830,$J830,$K830),"")))</f>
        <v/>
      </c>
      <c r="R830" s="44">
        <f>IF($A830="","",IF(COUNT($I830,$J830,$K830)&lt;3,"",IFERROR(MIN($I830,$J830,$K830),"")))</f>
        <v/>
      </c>
      <c r="S830" s="44">
        <f>IF($A830="","",IF(COUNT($I830,$J830,$K830)&lt;3,"",IFERROR(MAX($I830,$J830,$K830)-MIN($I830,$J830,$K830),"")))</f>
        <v/>
      </c>
      <c r="T830" s="44">
        <f>IF($A830="","",IFERROR(INDEX('Tire Inventory'!$I$5:$I$1004,MATCH($E830,'Tire Inventory'!$A$5:$A$1004,0)),""))</f>
        <v/>
      </c>
      <c r="U830" s="44">
        <f>IF($A830="","",IF(OR($L830="",$T830=""),"",IFERROR($L830-$T830,"")))</f>
        <v/>
      </c>
      <c r="V830" s="27">
        <f>IF($A830="","",IF($R830="","No Data",IF($R830&lt;='Settings'!$B$6,"Critical",IF($R830&lt;='Settings'!$B$5,"Low","OK"))))</f>
        <v/>
      </c>
      <c r="W830" s="27">
        <f>IF($A830="","",IF($S830="","No Data",IF($S830&gt;='Settings'!$B$7,"Uneven","OK")))</f>
        <v/>
      </c>
      <c r="X830" s="27">
        <f>IF($A830="","",IF(OR($L830="",$T830=""),"No Data",IF($L830&lt;$T830-'Settings'!$B$8,"Low",IF($L830&gt;$T830+'Settings'!$B$8,"High","OK"))))</f>
        <v/>
      </c>
      <c r="Y830" s="27">
        <f>IF(COUNTA($A830:$O830)=0,"",IF(OR($A830="",$B830="",$C830="",$D830="",$E830="",$F830="",$I830="",$J830="",$K830=""),"Missing Required Input",IF(COUNTIF($A$5:$A$1004,$A830)&gt;1,"Duplicate Inspection ID",IF(COUNTIF('Tire Inventory'!$A$5:$A$1004,$E830)=0,"Unknown Tire ID",IF(OR($I830&lt;0,$I830&gt;32,$J830&lt;0,$J830&gt;32,$K830&lt;0,$K830&gt;32),"Check Tread Reading",IF(OR($D830&lt;0,$D830&gt;2000000),"Check Odometer",IF(AND($L830&lt;&gt;"",OR($L830&lt;0,$L830&gt;150)),"Check PSI","OK"))))))</f>
        <v/>
      </c>
    </row>
    <row r="831">
      <c r="A831" s="23" t="n"/>
      <c r="B831" s="42" t="n"/>
      <c r="C831" s="23" t="n"/>
      <c r="D831" s="25" t="n"/>
      <c r="E831" s="23" t="n"/>
      <c r="F831" s="23" t="n"/>
      <c r="G831" s="23" t="n"/>
      <c r="H831" s="23" t="n"/>
      <c r="I831" s="43" t="n"/>
      <c r="J831" s="43" t="n"/>
      <c r="K831" s="43" t="n"/>
      <c r="L831" s="43" t="n"/>
      <c r="M831" s="23" t="n"/>
      <c r="N831" s="23" t="n"/>
      <c r="O831" s="23" t="n"/>
      <c r="P831" s="27">
        <f>IF($A831="","",IFERROR(INDEX('Settings'!$F$5:$F$21,MATCH($F831,'Settings'!$E$5:$E$21,0)),"Other"))</f>
        <v/>
      </c>
      <c r="Q831" s="44">
        <f>IF($A831="","",IF(COUNT($I831,$J831,$K831)&lt;3,"",IFERROR(AVERAGE($I831,$J831,$K831),"")))</f>
        <v/>
      </c>
      <c r="R831" s="44">
        <f>IF($A831="","",IF(COUNT($I831,$J831,$K831)&lt;3,"",IFERROR(MIN($I831,$J831,$K831),"")))</f>
        <v/>
      </c>
      <c r="S831" s="44">
        <f>IF($A831="","",IF(COUNT($I831,$J831,$K831)&lt;3,"",IFERROR(MAX($I831,$J831,$K831)-MIN($I831,$J831,$K831),"")))</f>
        <v/>
      </c>
      <c r="T831" s="44">
        <f>IF($A831="","",IFERROR(INDEX('Tire Inventory'!$I$5:$I$1004,MATCH($E831,'Tire Inventory'!$A$5:$A$1004,0)),""))</f>
        <v/>
      </c>
      <c r="U831" s="44">
        <f>IF($A831="","",IF(OR($L831="",$T831=""),"",IFERROR($L831-$T831,"")))</f>
        <v/>
      </c>
      <c r="V831" s="27">
        <f>IF($A831="","",IF($R831="","No Data",IF($R831&lt;='Settings'!$B$6,"Critical",IF($R831&lt;='Settings'!$B$5,"Low","OK"))))</f>
        <v/>
      </c>
      <c r="W831" s="27">
        <f>IF($A831="","",IF($S831="","No Data",IF($S831&gt;='Settings'!$B$7,"Uneven","OK")))</f>
        <v/>
      </c>
      <c r="X831" s="27">
        <f>IF($A831="","",IF(OR($L831="",$T831=""),"No Data",IF($L831&lt;$T831-'Settings'!$B$8,"Low",IF($L831&gt;$T831+'Settings'!$B$8,"High","OK"))))</f>
        <v/>
      </c>
      <c r="Y831" s="27">
        <f>IF(COUNTA($A831:$O831)=0,"",IF(OR($A831="",$B831="",$C831="",$D831="",$E831="",$F831="",$I831="",$J831="",$K831=""),"Missing Required Input",IF(COUNTIF($A$5:$A$1004,$A831)&gt;1,"Duplicate Inspection ID",IF(COUNTIF('Tire Inventory'!$A$5:$A$1004,$E831)=0,"Unknown Tire ID",IF(OR($I831&lt;0,$I831&gt;32,$J831&lt;0,$J831&gt;32,$K831&lt;0,$K831&gt;32),"Check Tread Reading",IF(OR($D831&lt;0,$D831&gt;2000000),"Check Odometer",IF(AND($L831&lt;&gt;"",OR($L831&lt;0,$L831&gt;150)),"Check PSI","OK"))))))</f>
        <v/>
      </c>
    </row>
    <row r="832">
      <c r="A832" s="23" t="n"/>
      <c r="B832" s="42" t="n"/>
      <c r="C832" s="23" t="n"/>
      <c r="D832" s="25" t="n"/>
      <c r="E832" s="23" t="n"/>
      <c r="F832" s="23" t="n"/>
      <c r="G832" s="23" t="n"/>
      <c r="H832" s="23" t="n"/>
      <c r="I832" s="43" t="n"/>
      <c r="J832" s="43" t="n"/>
      <c r="K832" s="43" t="n"/>
      <c r="L832" s="43" t="n"/>
      <c r="M832" s="23" t="n"/>
      <c r="N832" s="23" t="n"/>
      <c r="O832" s="23" t="n"/>
      <c r="P832" s="27">
        <f>IF($A832="","",IFERROR(INDEX('Settings'!$F$5:$F$21,MATCH($F832,'Settings'!$E$5:$E$21,0)),"Other"))</f>
        <v/>
      </c>
      <c r="Q832" s="44">
        <f>IF($A832="","",IF(COUNT($I832,$J832,$K832)&lt;3,"",IFERROR(AVERAGE($I832,$J832,$K832),"")))</f>
        <v/>
      </c>
      <c r="R832" s="44">
        <f>IF($A832="","",IF(COUNT($I832,$J832,$K832)&lt;3,"",IFERROR(MIN($I832,$J832,$K832),"")))</f>
        <v/>
      </c>
      <c r="S832" s="44">
        <f>IF($A832="","",IF(COUNT($I832,$J832,$K832)&lt;3,"",IFERROR(MAX($I832,$J832,$K832)-MIN($I832,$J832,$K832),"")))</f>
        <v/>
      </c>
      <c r="T832" s="44">
        <f>IF($A832="","",IFERROR(INDEX('Tire Inventory'!$I$5:$I$1004,MATCH($E832,'Tire Inventory'!$A$5:$A$1004,0)),""))</f>
        <v/>
      </c>
      <c r="U832" s="44">
        <f>IF($A832="","",IF(OR($L832="",$T832=""),"",IFERROR($L832-$T832,"")))</f>
        <v/>
      </c>
      <c r="V832" s="27">
        <f>IF($A832="","",IF($R832="","No Data",IF($R832&lt;='Settings'!$B$6,"Critical",IF($R832&lt;='Settings'!$B$5,"Low","OK"))))</f>
        <v/>
      </c>
      <c r="W832" s="27">
        <f>IF($A832="","",IF($S832="","No Data",IF($S832&gt;='Settings'!$B$7,"Uneven","OK")))</f>
        <v/>
      </c>
      <c r="X832" s="27">
        <f>IF($A832="","",IF(OR($L832="",$T832=""),"No Data",IF($L832&lt;$T832-'Settings'!$B$8,"Low",IF($L832&gt;$T832+'Settings'!$B$8,"High","OK"))))</f>
        <v/>
      </c>
      <c r="Y832" s="27">
        <f>IF(COUNTA($A832:$O832)=0,"",IF(OR($A832="",$B832="",$C832="",$D832="",$E832="",$F832="",$I832="",$J832="",$K832=""),"Missing Required Input",IF(COUNTIF($A$5:$A$1004,$A832)&gt;1,"Duplicate Inspection ID",IF(COUNTIF('Tire Inventory'!$A$5:$A$1004,$E832)=0,"Unknown Tire ID",IF(OR($I832&lt;0,$I832&gt;32,$J832&lt;0,$J832&gt;32,$K832&lt;0,$K832&gt;32),"Check Tread Reading",IF(OR($D832&lt;0,$D832&gt;2000000),"Check Odometer",IF(AND($L832&lt;&gt;"",OR($L832&lt;0,$L832&gt;150)),"Check PSI","OK"))))))</f>
        <v/>
      </c>
    </row>
    <row r="833">
      <c r="A833" s="23" t="n"/>
      <c r="B833" s="42" t="n"/>
      <c r="C833" s="23" t="n"/>
      <c r="D833" s="25" t="n"/>
      <c r="E833" s="23" t="n"/>
      <c r="F833" s="23" t="n"/>
      <c r="G833" s="23" t="n"/>
      <c r="H833" s="23" t="n"/>
      <c r="I833" s="43" t="n"/>
      <c r="J833" s="43" t="n"/>
      <c r="K833" s="43" t="n"/>
      <c r="L833" s="43" t="n"/>
      <c r="M833" s="23" t="n"/>
      <c r="N833" s="23" t="n"/>
      <c r="O833" s="23" t="n"/>
      <c r="P833" s="27">
        <f>IF($A833="","",IFERROR(INDEX('Settings'!$F$5:$F$21,MATCH($F833,'Settings'!$E$5:$E$21,0)),"Other"))</f>
        <v/>
      </c>
      <c r="Q833" s="44">
        <f>IF($A833="","",IF(COUNT($I833,$J833,$K833)&lt;3,"",IFERROR(AVERAGE($I833,$J833,$K833),"")))</f>
        <v/>
      </c>
      <c r="R833" s="44">
        <f>IF($A833="","",IF(COUNT($I833,$J833,$K833)&lt;3,"",IFERROR(MIN($I833,$J833,$K833),"")))</f>
        <v/>
      </c>
      <c r="S833" s="44">
        <f>IF($A833="","",IF(COUNT($I833,$J833,$K833)&lt;3,"",IFERROR(MAX($I833,$J833,$K833)-MIN($I833,$J833,$K833),"")))</f>
        <v/>
      </c>
      <c r="T833" s="44">
        <f>IF($A833="","",IFERROR(INDEX('Tire Inventory'!$I$5:$I$1004,MATCH($E833,'Tire Inventory'!$A$5:$A$1004,0)),""))</f>
        <v/>
      </c>
      <c r="U833" s="44">
        <f>IF($A833="","",IF(OR($L833="",$T833=""),"",IFERROR($L833-$T833,"")))</f>
        <v/>
      </c>
      <c r="V833" s="27">
        <f>IF($A833="","",IF($R833="","No Data",IF($R833&lt;='Settings'!$B$6,"Critical",IF($R833&lt;='Settings'!$B$5,"Low","OK"))))</f>
        <v/>
      </c>
      <c r="W833" s="27">
        <f>IF($A833="","",IF($S833="","No Data",IF($S833&gt;='Settings'!$B$7,"Uneven","OK")))</f>
        <v/>
      </c>
      <c r="X833" s="27">
        <f>IF($A833="","",IF(OR($L833="",$T833=""),"No Data",IF($L833&lt;$T833-'Settings'!$B$8,"Low",IF($L833&gt;$T833+'Settings'!$B$8,"High","OK"))))</f>
        <v/>
      </c>
      <c r="Y833" s="27">
        <f>IF(COUNTA($A833:$O833)=0,"",IF(OR($A833="",$B833="",$C833="",$D833="",$E833="",$F833="",$I833="",$J833="",$K833=""),"Missing Required Input",IF(COUNTIF($A$5:$A$1004,$A833)&gt;1,"Duplicate Inspection ID",IF(COUNTIF('Tire Inventory'!$A$5:$A$1004,$E833)=0,"Unknown Tire ID",IF(OR($I833&lt;0,$I833&gt;32,$J833&lt;0,$J833&gt;32,$K833&lt;0,$K833&gt;32),"Check Tread Reading",IF(OR($D833&lt;0,$D833&gt;2000000),"Check Odometer",IF(AND($L833&lt;&gt;"",OR($L833&lt;0,$L833&gt;150)),"Check PSI","OK"))))))</f>
        <v/>
      </c>
    </row>
    <row r="834">
      <c r="A834" s="23" t="n"/>
      <c r="B834" s="42" t="n"/>
      <c r="C834" s="23" t="n"/>
      <c r="D834" s="25" t="n"/>
      <c r="E834" s="23" t="n"/>
      <c r="F834" s="23" t="n"/>
      <c r="G834" s="23" t="n"/>
      <c r="H834" s="23" t="n"/>
      <c r="I834" s="43" t="n"/>
      <c r="J834" s="43" t="n"/>
      <c r="K834" s="43" t="n"/>
      <c r="L834" s="43" t="n"/>
      <c r="M834" s="23" t="n"/>
      <c r="N834" s="23" t="n"/>
      <c r="O834" s="23" t="n"/>
      <c r="P834" s="27">
        <f>IF($A834="","",IFERROR(INDEX('Settings'!$F$5:$F$21,MATCH($F834,'Settings'!$E$5:$E$21,0)),"Other"))</f>
        <v/>
      </c>
      <c r="Q834" s="44">
        <f>IF($A834="","",IF(COUNT($I834,$J834,$K834)&lt;3,"",IFERROR(AVERAGE($I834,$J834,$K834),"")))</f>
        <v/>
      </c>
      <c r="R834" s="44">
        <f>IF($A834="","",IF(COUNT($I834,$J834,$K834)&lt;3,"",IFERROR(MIN($I834,$J834,$K834),"")))</f>
        <v/>
      </c>
      <c r="S834" s="44">
        <f>IF($A834="","",IF(COUNT($I834,$J834,$K834)&lt;3,"",IFERROR(MAX($I834,$J834,$K834)-MIN($I834,$J834,$K834),"")))</f>
        <v/>
      </c>
      <c r="T834" s="44">
        <f>IF($A834="","",IFERROR(INDEX('Tire Inventory'!$I$5:$I$1004,MATCH($E834,'Tire Inventory'!$A$5:$A$1004,0)),""))</f>
        <v/>
      </c>
      <c r="U834" s="44">
        <f>IF($A834="","",IF(OR($L834="",$T834=""),"",IFERROR($L834-$T834,"")))</f>
        <v/>
      </c>
      <c r="V834" s="27">
        <f>IF($A834="","",IF($R834="","No Data",IF($R834&lt;='Settings'!$B$6,"Critical",IF($R834&lt;='Settings'!$B$5,"Low","OK"))))</f>
        <v/>
      </c>
      <c r="W834" s="27">
        <f>IF($A834="","",IF($S834="","No Data",IF($S834&gt;='Settings'!$B$7,"Uneven","OK")))</f>
        <v/>
      </c>
      <c r="X834" s="27">
        <f>IF($A834="","",IF(OR($L834="",$T834=""),"No Data",IF($L834&lt;$T834-'Settings'!$B$8,"Low",IF($L834&gt;$T834+'Settings'!$B$8,"High","OK"))))</f>
        <v/>
      </c>
      <c r="Y834" s="27">
        <f>IF(COUNTA($A834:$O834)=0,"",IF(OR($A834="",$B834="",$C834="",$D834="",$E834="",$F834="",$I834="",$J834="",$K834=""),"Missing Required Input",IF(COUNTIF($A$5:$A$1004,$A834)&gt;1,"Duplicate Inspection ID",IF(COUNTIF('Tire Inventory'!$A$5:$A$1004,$E834)=0,"Unknown Tire ID",IF(OR($I834&lt;0,$I834&gt;32,$J834&lt;0,$J834&gt;32,$K834&lt;0,$K834&gt;32),"Check Tread Reading",IF(OR($D834&lt;0,$D834&gt;2000000),"Check Odometer",IF(AND($L834&lt;&gt;"",OR($L834&lt;0,$L834&gt;150)),"Check PSI","OK"))))))</f>
        <v/>
      </c>
    </row>
    <row r="835">
      <c r="A835" s="23" t="n"/>
      <c r="B835" s="42" t="n"/>
      <c r="C835" s="23" t="n"/>
      <c r="D835" s="25" t="n"/>
      <c r="E835" s="23" t="n"/>
      <c r="F835" s="23" t="n"/>
      <c r="G835" s="23" t="n"/>
      <c r="H835" s="23" t="n"/>
      <c r="I835" s="43" t="n"/>
      <c r="J835" s="43" t="n"/>
      <c r="K835" s="43" t="n"/>
      <c r="L835" s="43" t="n"/>
      <c r="M835" s="23" t="n"/>
      <c r="N835" s="23" t="n"/>
      <c r="O835" s="23" t="n"/>
      <c r="P835" s="27">
        <f>IF($A835="","",IFERROR(INDEX('Settings'!$F$5:$F$21,MATCH($F835,'Settings'!$E$5:$E$21,0)),"Other"))</f>
        <v/>
      </c>
      <c r="Q835" s="44">
        <f>IF($A835="","",IF(COUNT($I835,$J835,$K835)&lt;3,"",IFERROR(AVERAGE($I835,$J835,$K835),"")))</f>
        <v/>
      </c>
      <c r="R835" s="44">
        <f>IF($A835="","",IF(COUNT($I835,$J835,$K835)&lt;3,"",IFERROR(MIN($I835,$J835,$K835),"")))</f>
        <v/>
      </c>
      <c r="S835" s="44">
        <f>IF($A835="","",IF(COUNT($I835,$J835,$K835)&lt;3,"",IFERROR(MAX($I835,$J835,$K835)-MIN($I835,$J835,$K835),"")))</f>
        <v/>
      </c>
      <c r="T835" s="44">
        <f>IF($A835="","",IFERROR(INDEX('Tire Inventory'!$I$5:$I$1004,MATCH($E835,'Tire Inventory'!$A$5:$A$1004,0)),""))</f>
        <v/>
      </c>
      <c r="U835" s="44">
        <f>IF($A835="","",IF(OR($L835="",$T835=""),"",IFERROR($L835-$T835,"")))</f>
        <v/>
      </c>
      <c r="V835" s="27">
        <f>IF($A835="","",IF($R835="","No Data",IF($R835&lt;='Settings'!$B$6,"Critical",IF($R835&lt;='Settings'!$B$5,"Low","OK"))))</f>
        <v/>
      </c>
      <c r="W835" s="27">
        <f>IF($A835="","",IF($S835="","No Data",IF($S835&gt;='Settings'!$B$7,"Uneven","OK")))</f>
        <v/>
      </c>
      <c r="X835" s="27">
        <f>IF($A835="","",IF(OR($L835="",$T835=""),"No Data",IF($L835&lt;$T835-'Settings'!$B$8,"Low",IF($L835&gt;$T835+'Settings'!$B$8,"High","OK"))))</f>
        <v/>
      </c>
      <c r="Y835" s="27">
        <f>IF(COUNTA($A835:$O835)=0,"",IF(OR($A835="",$B835="",$C835="",$D835="",$E835="",$F835="",$I835="",$J835="",$K835=""),"Missing Required Input",IF(COUNTIF($A$5:$A$1004,$A835)&gt;1,"Duplicate Inspection ID",IF(COUNTIF('Tire Inventory'!$A$5:$A$1004,$E835)=0,"Unknown Tire ID",IF(OR($I835&lt;0,$I835&gt;32,$J835&lt;0,$J835&gt;32,$K835&lt;0,$K835&gt;32),"Check Tread Reading",IF(OR($D835&lt;0,$D835&gt;2000000),"Check Odometer",IF(AND($L835&lt;&gt;"",OR($L835&lt;0,$L835&gt;150)),"Check PSI","OK"))))))</f>
        <v/>
      </c>
    </row>
    <row r="836">
      <c r="A836" s="23" t="n"/>
      <c r="B836" s="42" t="n"/>
      <c r="C836" s="23" t="n"/>
      <c r="D836" s="25" t="n"/>
      <c r="E836" s="23" t="n"/>
      <c r="F836" s="23" t="n"/>
      <c r="G836" s="23" t="n"/>
      <c r="H836" s="23" t="n"/>
      <c r="I836" s="43" t="n"/>
      <c r="J836" s="43" t="n"/>
      <c r="K836" s="43" t="n"/>
      <c r="L836" s="43" t="n"/>
      <c r="M836" s="23" t="n"/>
      <c r="N836" s="23" t="n"/>
      <c r="O836" s="23" t="n"/>
      <c r="P836" s="27">
        <f>IF($A836="","",IFERROR(INDEX('Settings'!$F$5:$F$21,MATCH($F836,'Settings'!$E$5:$E$21,0)),"Other"))</f>
        <v/>
      </c>
      <c r="Q836" s="44">
        <f>IF($A836="","",IF(COUNT($I836,$J836,$K836)&lt;3,"",IFERROR(AVERAGE($I836,$J836,$K836),"")))</f>
        <v/>
      </c>
      <c r="R836" s="44">
        <f>IF($A836="","",IF(COUNT($I836,$J836,$K836)&lt;3,"",IFERROR(MIN($I836,$J836,$K836),"")))</f>
        <v/>
      </c>
      <c r="S836" s="44">
        <f>IF($A836="","",IF(COUNT($I836,$J836,$K836)&lt;3,"",IFERROR(MAX($I836,$J836,$K836)-MIN($I836,$J836,$K836),"")))</f>
        <v/>
      </c>
      <c r="T836" s="44">
        <f>IF($A836="","",IFERROR(INDEX('Tire Inventory'!$I$5:$I$1004,MATCH($E836,'Tire Inventory'!$A$5:$A$1004,0)),""))</f>
        <v/>
      </c>
      <c r="U836" s="44">
        <f>IF($A836="","",IF(OR($L836="",$T836=""),"",IFERROR($L836-$T836,"")))</f>
        <v/>
      </c>
      <c r="V836" s="27">
        <f>IF($A836="","",IF($R836="","No Data",IF($R836&lt;='Settings'!$B$6,"Critical",IF($R836&lt;='Settings'!$B$5,"Low","OK"))))</f>
        <v/>
      </c>
      <c r="W836" s="27">
        <f>IF($A836="","",IF($S836="","No Data",IF($S836&gt;='Settings'!$B$7,"Uneven","OK")))</f>
        <v/>
      </c>
      <c r="X836" s="27">
        <f>IF($A836="","",IF(OR($L836="",$T836=""),"No Data",IF($L836&lt;$T836-'Settings'!$B$8,"Low",IF($L836&gt;$T836+'Settings'!$B$8,"High","OK"))))</f>
        <v/>
      </c>
      <c r="Y836" s="27">
        <f>IF(COUNTA($A836:$O836)=0,"",IF(OR($A836="",$B836="",$C836="",$D836="",$E836="",$F836="",$I836="",$J836="",$K836=""),"Missing Required Input",IF(COUNTIF($A$5:$A$1004,$A836)&gt;1,"Duplicate Inspection ID",IF(COUNTIF('Tire Inventory'!$A$5:$A$1004,$E836)=0,"Unknown Tire ID",IF(OR($I836&lt;0,$I836&gt;32,$J836&lt;0,$J836&gt;32,$K836&lt;0,$K836&gt;32),"Check Tread Reading",IF(OR($D836&lt;0,$D836&gt;2000000),"Check Odometer",IF(AND($L836&lt;&gt;"",OR($L836&lt;0,$L836&gt;150)),"Check PSI","OK"))))))</f>
        <v/>
      </c>
    </row>
    <row r="837">
      <c r="A837" s="23" t="n"/>
      <c r="B837" s="42" t="n"/>
      <c r="C837" s="23" t="n"/>
      <c r="D837" s="25" t="n"/>
      <c r="E837" s="23" t="n"/>
      <c r="F837" s="23" t="n"/>
      <c r="G837" s="23" t="n"/>
      <c r="H837" s="23" t="n"/>
      <c r="I837" s="43" t="n"/>
      <c r="J837" s="43" t="n"/>
      <c r="K837" s="43" t="n"/>
      <c r="L837" s="43" t="n"/>
      <c r="M837" s="23" t="n"/>
      <c r="N837" s="23" t="n"/>
      <c r="O837" s="23" t="n"/>
      <c r="P837" s="27">
        <f>IF($A837="","",IFERROR(INDEX('Settings'!$F$5:$F$21,MATCH($F837,'Settings'!$E$5:$E$21,0)),"Other"))</f>
        <v/>
      </c>
      <c r="Q837" s="44">
        <f>IF($A837="","",IF(COUNT($I837,$J837,$K837)&lt;3,"",IFERROR(AVERAGE($I837,$J837,$K837),"")))</f>
        <v/>
      </c>
      <c r="R837" s="44">
        <f>IF($A837="","",IF(COUNT($I837,$J837,$K837)&lt;3,"",IFERROR(MIN($I837,$J837,$K837),"")))</f>
        <v/>
      </c>
      <c r="S837" s="44">
        <f>IF($A837="","",IF(COUNT($I837,$J837,$K837)&lt;3,"",IFERROR(MAX($I837,$J837,$K837)-MIN($I837,$J837,$K837),"")))</f>
        <v/>
      </c>
      <c r="T837" s="44">
        <f>IF($A837="","",IFERROR(INDEX('Tire Inventory'!$I$5:$I$1004,MATCH($E837,'Tire Inventory'!$A$5:$A$1004,0)),""))</f>
        <v/>
      </c>
      <c r="U837" s="44">
        <f>IF($A837="","",IF(OR($L837="",$T837=""),"",IFERROR($L837-$T837,"")))</f>
        <v/>
      </c>
      <c r="V837" s="27">
        <f>IF($A837="","",IF($R837="","No Data",IF($R837&lt;='Settings'!$B$6,"Critical",IF($R837&lt;='Settings'!$B$5,"Low","OK"))))</f>
        <v/>
      </c>
      <c r="W837" s="27">
        <f>IF($A837="","",IF($S837="","No Data",IF($S837&gt;='Settings'!$B$7,"Uneven","OK")))</f>
        <v/>
      </c>
      <c r="X837" s="27">
        <f>IF($A837="","",IF(OR($L837="",$T837=""),"No Data",IF($L837&lt;$T837-'Settings'!$B$8,"Low",IF($L837&gt;$T837+'Settings'!$B$8,"High","OK"))))</f>
        <v/>
      </c>
      <c r="Y837" s="27">
        <f>IF(COUNTA($A837:$O837)=0,"",IF(OR($A837="",$B837="",$C837="",$D837="",$E837="",$F837="",$I837="",$J837="",$K837=""),"Missing Required Input",IF(COUNTIF($A$5:$A$1004,$A837)&gt;1,"Duplicate Inspection ID",IF(COUNTIF('Tire Inventory'!$A$5:$A$1004,$E837)=0,"Unknown Tire ID",IF(OR($I837&lt;0,$I837&gt;32,$J837&lt;0,$J837&gt;32,$K837&lt;0,$K837&gt;32),"Check Tread Reading",IF(OR($D837&lt;0,$D837&gt;2000000),"Check Odometer",IF(AND($L837&lt;&gt;"",OR($L837&lt;0,$L837&gt;150)),"Check PSI","OK"))))))</f>
        <v/>
      </c>
    </row>
    <row r="838">
      <c r="A838" s="23" t="n"/>
      <c r="B838" s="42" t="n"/>
      <c r="C838" s="23" t="n"/>
      <c r="D838" s="25" t="n"/>
      <c r="E838" s="23" t="n"/>
      <c r="F838" s="23" t="n"/>
      <c r="G838" s="23" t="n"/>
      <c r="H838" s="23" t="n"/>
      <c r="I838" s="43" t="n"/>
      <c r="J838" s="43" t="n"/>
      <c r="K838" s="43" t="n"/>
      <c r="L838" s="43" t="n"/>
      <c r="M838" s="23" t="n"/>
      <c r="N838" s="23" t="n"/>
      <c r="O838" s="23" t="n"/>
      <c r="P838" s="27">
        <f>IF($A838="","",IFERROR(INDEX('Settings'!$F$5:$F$21,MATCH($F838,'Settings'!$E$5:$E$21,0)),"Other"))</f>
        <v/>
      </c>
      <c r="Q838" s="44">
        <f>IF($A838="","",IF(COUNT($I838,$J838,$K838)&lt;3,"",IFERROR(AVERAGE($I838,$J838,$K838),"")))</f>
        <v/>
      </c>
      <c r="R838" s="44">
        <f>IF($A838="","",IF(COUNT($I838,$J838,$K838)&lt;3,"",IFERROR(MIN($I838,$J838,$K838),"")))</f>
        <v/>
      </c>
      <c r="S838" s="44">
        <f>IF($A838="","",IF(COUNT($I838,$J838,$K838)&lt;3,"",IFERROR(MAX($I838,$J838,$K838)-MIN($I838,$J838,$K838),"")))</f>
        <v/>
      </c>
      <c r="T838" s="44">
        <f>IF($A838="","",IFERROR(INDEX('Tire Inventory'!$I$5:$I$1004,MATCH($E838,'Tire Inventory'!$A$5:$A$1004,0)),""))</f>
        <v/>
      </c>
      <c r="U838" s="44">
        <f>IF($A838="","",IF(OR($L838="",$T838=""),"",IFERROR($L838-$T838,"")))</f>
        <v/>
      </c>
      <c r="V838" s="27">
        <f>IF($A838="","",IF($R838="","No Data",IF($R838&lt;='Settings'!$B$6,"Critical",IF($R838&lt;='Settings'!$B$5,"Low","OK"))))</f>
        <v/>
      </c>
      <c r="W838" s="27">
        <f>IF($A838="","",IF($S838="","No Data",IF($S838&gt;='Settings'!$B$7,"Uneven","OK")))</f>
        <v/>
      </c>
      <c r="X838" s="27">
        <f>IF($A838="","",IF(OR($L838="",$T838=""),"No Data",IF($L838&lt;$T838-'Settings'!$B$8,"Low",IF($L838&gt;$T838+'Settings'!$B$8,"High","OK"))))</f>
        <v/>
      </c>
      <c r="Y838" s="27">
        <f>IF(COUNTA($A838:$O838)=0,"",IF(OR($A838="",$B838="",$C838="",$D838="",$E838="",$F838="",$I838="",$J838="",$K838=""),"Missing Required Input",IF(COUNTIF($A$5:$A$1004,$A838)&gt;1,"Duplicate Inspection ID",IF(COUNTIF('Tire Inventory'!$A$5:$A$1004,$E838)=0,"Unknown Tire ID",IF(OR($I838&lt;0,$I838&gt;32,$J838&lt;0,$J838&gt;32,$K838&lt;0,$K838&gt;32),"Check Tread Reading",IF(OR($D838&lt;0,$D838&gt;2000000),"Check Odometer",IF(AND($L838&lt;&gt;"",OR($L838&lt;0,$L838&gt;150)),"Check PSI","OK"))))))</f>
        <v/>
      </c>
    </row>
    <row r="839">
      <c r="A839" s="23" t="n"/>
      <c r="B839" s="42" t="n"/>
      <c r="C839" s="23" t="n"/>
      <c r="D839" s="25" t="n"/>
      <c r="E839" s="23" t="n"/>
      <c r="F839" s="23" t="n"/>
      <c r="G839" s="23" t="n"/>
      <c r="H839" s="23" t="n"/>
      <c r="I839" s="43" t="n"/>
      <c r="J839" s="43" t="n"/>
      <c r="K839" s="43" t="n"/>
      <c r="L839" s="43" t="n"/>
      <c r="M839" s="23" t="n"/>
      <c r="N839" s="23" t="n"/>
      <c r="O839" s="23" t="n"/>
      <c r="P839" s="27">
        <f>IF($A839="","",IFERROR(INDEX('Settings'!$F$5:$F$21,MATCH($F839,'Settings'!$E$5:$E$21,0)),"Other"))</f>
        <v/>
      </c>
      <c r="Q839" s="44">
        <f>IF($A839="","",IF(COUNT($I839,$J839,$K839)&lt;3,"",IFERROR(AVERAGE($I839,$J839,$K839),"")))</f>
        <v/>
      </c>
      <c r="R839" s="44">
        <f>IF($A839="","",IF(COUNT($I839,$J839,$K839)&lt;3,"",IFERROR(MIN($I839,$J839,$K839),"")))</f>
        <v/>
      </c>
      <c r="S839" s="44">
        <f>IF($A839="","",IF(COUNT($I839,$J839,$K839)&lt;3,"",IFERROR(MAX($I839,$J839,$K839)-MIN($I839,$J839,$K839),"")))</f>
        <v/>
      </c>
      <c r="T839" s="44">
        <f>IF($A839="","",IFERROR(INDEX('Tire Inventory'!$I$5:$I$1004,MATCH($E839,'Tire Inventory'!$A$5:$A$1004,0)),""))</f>
        <v/>
      </c>
      <c r="U839" s="44">
        <f>IF($A839="","",IF(OR($L839="",$T839=""),"",IFERROR($L839-$T839,"")))</f>
        <v/>
      </c>
      <c r="V839" s="27">
        <f>IF($A839="","",IF($R839="","No Data",IF($R839&lt;='Settings'!$B$6,"Critical",IF($R839&lt;='Settings'!$B$5,"Low","OK"))))</f>
        <v/>
      </c>
      <c r="W839" s="27">
        <f>IF($A839="","",IF($S839="","No Data",IF($S839&gt;='Settings'!$B$7,"Uneven","OK")))</f>
        <v/>
      </c>
      <c r="X839" s="27">
        <f>IF($A839="","",IF(OR($L839="",$T839=""),"No Data",IF($L839&lt;$T839-'Settings'!$B$8,"Low",IF($L839&gt;$T839+'Settings'!$B$8,"High","OK"))))</f>
        <v/>
      </c>
      <c r="Y839" s="27">
        <f>IF(COUNTA($A839:$O839)=0,"",IF(OR($A839="",$B839="",$C839="",$D839="",$E839="",$F839="",$I839="",$J839="",$K839=""),"Missing Required Input",IF(COUNTIF($A$5:$A$1004,$A839)&gt;1,"Duplicate Inspection ID",IF(COUNTIF('Tire Inventory'!$A$5:$A$1004,$E839)=0,"Unknown Tire ID",IF(OR($I839&lt;0,$I839&gt;32,$J839&lt;0,$J839&gt;32,$K839&lt;0,$K839&gt;32),"Check Tread Reading",IF(OR($D839&lt;0,$D839&gt;2000000),"Check Odometer",IF(AND($L839&lt;&gt;"",OR($L839&lt;0,$L839&gt;150)),"Check PSI","OK"))))))</f>
        <v/>
      </c>
    </row>
    <row r="840">
      <c r="A840" s="23" t="n"/>
      <c r="B840" s="42" t="n"/>
      <c r="C840" s="23" t="n"/>
      <c r="D840" s="25" t="n"/>
      <c r="E840" s="23" t="n"/>
      <c r="F840" s="23" t="n"/>
      <c r="G840" s="23" t="n"/>
      <c r="H840" s="23" t="n"/>
      <c r="I840" s="43" t="n"/>
      <c r="J840" s="43" t="n"/>
      <c r="K840" s="43" t="n"/>
      <c r="L840" s="43" t="n"/>
      <c r="M840" s="23" t="n"/>
      <c r="N840" s="23" t="n"/>
      <c r="O840" s="23" t="n"/>
      <c r="P840" s="27">
        <f>IF($A840="","",IFERROR(INDEX('Settings'!$F$5:$F$21,MATCH($F840,'Settings'!$E$5:$E$21,0)),"Other"))</f>
        <v/>
      </c>
      <c r="Q840" s="44">
        <f>IF($A840="","",IF(COUNT($I840,$J840,$K840)&lt;3,"",IFERROR(AVERAGE($I840,$J840,$K840),"")))</f>
        <v/>
      </c>
      <c r="R840" s="44">
        <f>IF($A840="","",IF(COUNT($I840,$J840,$K840)&lt;3,"",IFERROR(MIN($I840,$J840,$K840),"")))</f>
        <v/>
      </c>
      <c r="S840" s="44">
        <f>IF($A840="","",IF(COUNT($I840,$J840,$K840)&lt;3,"",IFERROR(MAX($I840,$J840,$K840)-MIN($I840,$J840,$K840),"")))</f>
        <v/>
      </c>
      <c r="T840" s="44">
        <f>IF($A840="","",IFERROR(INDEX('Tire Inventory'!$I$5:$I$1004,MATCH($E840,'Tire Inventory'!$A$5:$A$1004,0)),""))</f>
        <v/>
      </c>
      <c r="U840" s="44">
        <f>IF($A840="","",IF(OR($L840="",$T840=""),"",IFERROR($L840-$T840,"")))</f>
        <v/>
      </c>
      <c r="V840" s="27">
        <f>IF($A840="","",IF($R840="","No Data",IF($R840&lt;='Settings'!$B$6,"Critical",IF($R840&lt;='Settings'!$B$5,"Low","OK"))))</f>
        <v/>
      </c>
      <c r="W840" s="27">
        <f>IF($A840="","",IF($S840="","No Data",IF($S840&gt;='Settings'!$B$7,"Uneven","OK")))</f>
        <v/>
      </c>
      <c r="X840" s="27">
        <f>IF($A840="","",IF(OR($L840="",$T840=""),"No Data",IF($L840&lt;$T840-'Settings'!$B$8,"Low",IF($L840&gt;$T840+'Settings'!$B$8,"High","OK"))))</f>
        <v/>
      </c>
      <c r="Y840" s="27">
        <f>IF(COUNTA($A840:$O840)=0,"",IF(OR($A840="",$B840="",$C840="",$D840="",$E840="",$F840="",$I840="",$J840="",$K840=""),"Missing Required Input",IF(COUNTIF($A$5:$A$1004,$A840)&gt;1,"Duplicate Inspection ID",IF(COUNTIF('Tire Inventory'!$A$5:$A$1004,$E840)=0,"Unknown Tire ID",IF(OR($I840&lt;0,$I840&gt;32,$J840&lt;0,$J840&gt;32,$K840&lt;0,$K840&gt;32),"Check Tread Reading",IF(OR($D840&lt;0,$D840&gt;2000000),"Check Odometer",IF(AND($L840&lt;&gt;"",OR($L840&lt;0,$L840&gt;150)),"Check PSI","OK"))))))</f>
        <v/>
      </c>
    </row>
    <row r="841">
      <c r="A841" s="23" t="n"/>
      <c r="B841" s="42" t="n"/>
      <c r="C841" s="23" t="n"/>
      <c r="D841" s="25" t="n"/>
      <c r="E841" s="23" t="n"/>
      <c r="F841" s="23" t="n"/>
      <c r="G841" s="23" t="n"/>
      <c r="H841" s="23" t="n"/>
      <c r="I841" s="43" t="n"/>
      <c r="J841" s="43" t="n"/>
      <c r="K841" s="43" t="n"/>
      <c r="L841" s="43" t="n"/>
      <c r="M841" s="23" t="n"/>
      <c r="N841" s="23" t="n"/>
      <c r="O841" s="23" t="n"/>
      <c r="P841" s="27">
        <f>IF($A841="","",IFERROR(INDEX('Settings'!$F$5:$F$21,MATCH($F841,'Settings'!$E$5:$E$21,0)),"Other"))</f>
        <v/>
      </c>
      <c r="Q841" s="44">
        <f>IF($A841="","",IF(COUNT($I841,$J841,$K841)&lt;3,"",IFERROR(AVERAGE($I841,$J841,$K841),"")))</f>
        <v/>
      </c>
      <c r="R841" s="44">
        <f>IF($A841="","",IF(COUNT($I841,$J841,$K841)&lt;3,"",IFERROR(MIN($I841,$J841,$K841),"")))</f>
        <v/>
      </c>
      <c r="S841" s="44">
        <f>IF($A841="","",IF(COUNT($I841,$J841,$K841)&lt;3,"",IFERROR(MAX($I841,$J841,$K841)-MIN($I841,$J841,$K841),"")))</f>
        <v/>
      </c>
      <c r="T841" s="44">
        <f>IF($A841="","",IFERROR(INDEX('Tire Inventory'!$I$5:$I$1004,MATCH($E841,'Tire Inventory'!$A$5:$A$1004,0)),""))</f>
        <v/>
      </c>
      <c r="U841" s="44">
        <f>IF($A841="","",IF(OR($L841="",$T841=""),"",IFERROR($L841-$T841,"")))</f>
        <v/>
      </c>
      <c r="V841" s="27">
        <f>IF($A841="","",IF($R841="","No Data",IF($R841&lt;='Settings'!$B$6,"Critical",IF($R841&lt;='Settings'!$B$5,"Low","OK"))))</f>
        <v/>
      </c>
      <c r="W841" s="27">
        <f>IF($A841="","",IF($S841="","No Data",IF($S841&gt;='Settings'!$B$7,"Uneven","OK")))</f>
        <v/>
      </c>
      <c r="X841" s="27">
        <f>IF($A841="","",IF(OR($L841="",$T841=""),"No Data",IF($L841&lt;$T841-'Settings'!$B$8,"Low",IF($L841&gt;$T841+'Settings'!$B$8,"High","OK"))))</f>
        <v/>
      </c>
      <c r="Y841" s="27">
        <f>IF(COUNTA($A841:$O841)=0,"",IF(OR($A841="",$B841="",$C841="",$D841="",$E841="",$F841="",$I841="",$J841="",$K841=""),"Missing Required Input",IF(COUNTIF($A$5:$A$1004,$A841)&gt;1,"Duplicate Inspection ID",IF(COUNTIF('Tire Inventory'!$A$5:$A$1004,$E841)=0,"Unknown Tire ID",IF(OR($I841&lt;0,$I841&gt;32,$J841&lt;0,$J841&gt;32,$K841&lt;0,$K841&gt;32),"Check Tread Reading",IF(OR($D841&lt;0,$D841&gt;2000000),"Check Odometer",IF(AND($L841&lt;&gt;"",OR($L841&lt;0,$L841&gt;150)),"Check PSI","OK"))))))</f>
        <v/>
      </c>
    </row>
    <row r="842">
      <c r="A842" s="23" t="n"/>
      <c r="B842" s="42" t="n"/>
      <c r="C842" s="23" t="n"/>
      <c r="D842" s="25" t="n"/>
      <c r="E842" s="23" t="n"/>
      <c r="F842" s="23" t="n"/>
      <c r="G842" s="23" t="n"/>
      <c r="H842" s="23" t="n"/>
      <c r="I842" s="43" t="n"/>
      <c r="J842" s="43" t="n"/>
      <c r="K842" s="43" t="n"/>
      <c r="L842" s="43" t="n"/>
      <c r="M842" s="23" t="n"/>
      <c r="N842" s="23" t="n"/>
      <c r="O842" s="23" t="n"/>
      <c r="P842" s="27">
        <f>IF($A842="","",IFERROR(INDEX('Settings'!$F$5:$F$21,MATCH($F842,'Settings'!$E$5:$E$21,0)),"Other"))</f>
        <v/>
      </c>
      <c r="Q842" s="44">
        <f>IF($A842="","",IF(COUNT($I842,$J842,$K842)&lt;3,"",IFERROR(AVERAGE($I842,$J842,$K842),"")))</f>
        <v/>
      </c>
      <c r="R842" s="44">
        <f>IF($A842="","",IF(COUNT($I842,$J842,$K842)&lt;3,"",IFERROR(MIN($I842,$J842,$K842),"")))</f>
        <v/>
      </c>
      <c r="S842" s="44">
        <f>IF($A842="","",IF(COUNT($I842,$J842,$K842)&lt;3,"",IFERROR(MAX($I842,$J842,$K842)-MIN($I842,$J842,$K842),"")))</f>
        <v/>
      </c>
      <c r="T842" s="44">
        <f>IF($A842="","",IFERROR(INDEX('Tire Inventory'!$I$5:$I$1004,MATCH($E842,'Tire Inventory'!$A$5:$A$1004,0)),""))</f>
        <v/>
      </c>
      <c r="U842" s="44">
        <f>IF($A842="","",IF(OR($L842="",$T842=""),"",IFERROR($L842-$T842,"")))</f>
        <v/>
      </c>
      <c r="V842" s="27">
        <f>IF($A842="","",IF($R842="","No Data",IF($R842&lt;='Settings'!$B$6,"Critical",IF($R842&lt;='Settings'!$B$5,"Low","OK"))))</f>
        <v/>
      </c>
      <c r="W842" s="27">
        <f>IF($A842="","",IF($S842="","No Data",IF($S842&gt;='Settings'!$B$7,"Uneven","OK")))</f>
        <v/>
      </c>
      <c r="X842" s="27">
        <f>IF($A842="","",IF(OR($L842="",$T842=""),"No Data",IF($L842&lt;$T842-'Settings'!$B$8,"Low",IF($L842&gt;$T842+'Settings'!$B$8,"High","OK"))))</f>
        <v/>
      </c>
      <c r="Y842" s="27">
        <f>IF(COUNTA($A842:$O842)=0,"",IF(OR($A842="",$B842="",$C842="",$D842="",$E842="",$F842="",$I842="",$J842="",$K842=""),"Missing Required Input",IF(COUNTIF($A$5:$A$1004,$A842)&gt;1,"Duplicate Inspection ID",IF(COUNTIF('Tire Inventory'!$A$5:$A$1004,$E842)=0,"Unknown Tire ID",IF(OR($I842&lt;0,$I842&gt;32,$J842&lt;0,$J842&gt;32,$K842&lt;0,$K842&gt;32),"Check Tread Reading",IF(OR($D842&lt;0,$D842&gt;2000000),"Check Odometer",IF(AND($L842&lt;&gt;"",OR($L842&lt;0,$L842&gt;150)),"Check PSI","OK"))))))</f>
        <v/>
      </c>
    </row>
    <row r="843">
      <c r="A843" s="23" t="n"/>
      <c r="B843" s="42" t="n"/>
      <c r="C843" s="23" t="n"/>
      <c r="D843" s="25" t="n"/>
      <c r="E843" s="23" t="n"/>
      <c r="F843" s="23" t="n"/>
      <c r="G843" s="23" t="n"/>
      <c r="H843" s="23" t="n"/>
      <c r="I843" s="43" t="n"/>
      <c r="J843" s="43" t="n"/>
      <c r="K843" s="43" t="n"/>
      <c r="L843" s="43" t="n"/>
      <c r="M843" s="23" t="n"/>
      <c r="N843" s="23" t="n"/>
      <c r="O843" s="23" t="n"/>
      <c r="P843" s="27">
        <f>IF($A843="","",IFERROR(INDEX('Settings'!$F$5:$F$21,MATCH($F843,'Settings'!$E$5:$E$21,0)),"Other"))</f>
        <v/>
      </c>
      <c r="Q843" s="44">
        <f>IF($A843="","",IF(COUNT($I843,$J843,$K843)&lt;3,"",IFERROR(AVERAGE($I843,$J843,$K843),"")))</f>
        <v/>
      </c>
      <c r="R843" s="44">
        <f>IF($A843="","",IF(COUNT($I843,$J843,$K843)&lt;3,"",IFERROR(MIN($I843,$J843,$K843),"")))</f>
        <v/>
      </c>
      <c r="S843" s="44">
        <f>IF($A843="","",IF(COUNT($I843,$J843,$K843)&lt;3,"",IFERROR(MAX($I843,$J843,$K843)-MIN($I843,$J843,$K843),"")))</f>
        <v/>
      </c>
      <c r="T843" s="44">
        <f>IF($A843="","",IFERROR(INDEX('Tire Inventory'!$I$5:$I$1004,MATCH($E843,'Tire Inventory'!$A$5:$A$1004,0)),""))</f>
        <v/>
      </c>
      <c r="U843" s="44">
        <f>IF($A843="","",IF(OR($L843="",$T843=""),"",IFERROR($L843-$T843,"")))</f>
        <v/>
      </c>
      <c r="V843" s="27">
        <f>IF($A843="","",IF($R843="","No Data",IF($R843&lt;='Settings'!$B$6,"Critical",IF($R843&lt;='Settings'!$B$5,"Low","OK"))))</f>
        <v/>
      </c>
      <c r="W843" s="27">
        <f>IF($A843="","",IF($S843="","No Data",IF($S843&gt;='Settings'!$B$7,"Uneven","OK")))</f>
        <v/>
      </c>
      <c r="X843" s="27">
        <f>IF($A843="","",IF(OR($L843="",$T843=""),"No Data",IF($L843&lt;$T843-'Settings'!$B$8,"Low",IF($L843&gt;$T843+'Settings'!$B$8,"High","OK"))))</f>
        <v/>
      </c>
      <c r="Y843" s="27">
        <f>IF(COUNTA($A843:$O843)=0,"",IF(OR($A843="",$B843="",$C843="",$D843="",$E843="",$F843="",$I843="",$J843="",$K843=""),"Missing Required Input",IF(COUNTIF($A$5:$A$1004,$A843)&gt;1,"Duplicate Inspection ID",IF(COUNTIF('Tire Inventory'!$A$5:$A$1004,$E843)=0,"Unknown Tire ID",IF(OR($I843&lt;0,$I843&gt;32,$J843&lt;0,$J843&gt;32,$K843&lt;0,$K843&gt;32),"Check Tread Reading",IF(OR($D843&lt;0,$D843&gt;2000000),"Check Odometer",IF(AND($L843&lt;&gt;"",OR($L843&lt;0,$L843&gt;150)),"Check PSI","OK"))))))</f>
        <v/>
      </c>
    </row>
    <row r="844">
      <c r="A844" s="23" t="n"/>
      <c r="B844" s="42" t="n"/>
      <c r="C844" s="23" t="n"/>
      <c r="D844" s="25" t="n"/>
      <c r="E844" s="23" t="n"/>
      <c r="F844" s="23" t="n"/>
      <c r="G844" s="23" t="n"/>
      <c r="H844" s="23" t="n"/>
      <c r="I844" s="43" t="n"/>
      <c r="J844" s="43" t="n"/>
      <c r="K844" s="43" t="n"/>
      <c r="L844" s="43" t="n"/>
      <c r="M844" s="23" t="n"/>
      <c r="N844" s="23" t="n"/>
      <c r="O844" s="23" t="n"/>
      <c r="P844" s="27">
        <f>IF($A844="","",IFERROR(INDEX('Settings'!$F$5:$F$21,MATCH($F844,'Settings'!$E$5:$E$21,0)),"Other"))</f>
        <v/>
      </c>
      <c r="Q844" s="44">
        <f>IF($A844="","",IF(COUNT($I844,$J844,$K844)&lt;3,"",IFERROR(AVERAGE($I844,$J844,$K844),"")))</f>
        <v/>
      </c>
      <c r="R844" s="44">
        <f>IF($A844="","",IF(COUNT($I844,$J844,$K844)&lt;3,"",IFERROR(MIN($I844,$J844,$K844),"")))</f>
        <v/>
      </c>
      <c r="S844" s="44">
        <f>IF($A844="","",IF(COUNT($I844,$J844,$K844)&lt;3,"",IFERROR(MAX($I844,$J844,$K844)-MIN($I844,$J844,$K844),"")))</f>
        <v/>
      </c>
      <c r="T844" s="44">
        <f>IF($A844="","",IFERROR(INDEX('Tire Inventory'!$I$5:$I$1004,MATCH($E844,'Tire Inventory'!$A$5:$A$1004,0)),""))</f>
        <v/>
      </c>
      <c r="U844" s="44">
        <f>IF($A844="","",IF(OR($L844="",$T844=""),"",IFERROR($L844-$T844,"")))</f>
        <v/>
      </c>
      <c r="V844" s="27">
        <f>IF($A844="","",IF($R844="","No Data",IF($R844&lt;='Settings'!$B$6,"Critical",IF($R844&lt;='Settings'!$B$5,"Low","OK"))))</f>
        <v/>
      </c>
      <c r="W844" s="27">
        <f>IF($A844="","",IF($S844="","No Data",IF($S844&gt;='Settings'!$B$7,"Uneven","OK")))</f>
        <v/>
      </c>
      <c r="X844" s="27">
        <f>IF($A844="","",IF(OR($L844="",$T844=""),"No Data",IF($L844&lt;$T844-'Settings'!$B$8,"Low",IF($L844&gt;$T844+'Settings'!$B$8,"High","OK"))))</f>
        <v/>
      </c>
      <c r="Y844" s="27">
        <f>IF(COUNTA($A844:$O844)=0,"",IF(OR($A844="",$B844="",$C844="",$D844="",$E844="",$F844="",$I844="",$J844="",$K844=""),"Missing Required Input",IF(COUNTIF($A$5:$A$1004,$A844)&gt;1,"Duplicate Inspection ID",IF(COUNTIF('Tire Inventory'!$A$5:$A$1004,$E844)=0,"Unknown Tire ID",IF(OR($I844&lt;0,$I844&gt;32,$J844&lt;0,$J844&gt;32,$K844&lt;0,$K844&gt;32),"Check Tread Reading",IF(OR($D844&lt;0,$D844&gt;2000000),"Check Odometer",IF(AND($L844&lt;&gt;"",OR($L844&lt;0,$L844&gt;150)),"Check PSI","OK"))))))</f>
        <v/>
      </c>
    </row>
    <row r="845">
      <c r="A845" s="23" t="n"/>
      <c r="B845" s="42" t="n"/>
      <c r="C845" s="23" t="n"/>
      <c r="D845" s="25" t="n"/>
      <c r="E845" s="23" t="n"/>
      <c r="F845" s="23" t="n"/>
      <c r="G845" s="23" t="n"/>
      <c r="H845" s="23" t="n"/>
      <c r="I845" s="43" t="n"/>
      <c r="J845" s="43" t="n"/>
      <c r="K845" s="43" t="n"/>
      <c r="L845" s="43" t="n"/>
      <c r="M845" s="23" t="n"/>
      <c r="N845" s="23" t="n"/>
      <c r="O845" s="23" t="n"/>
      <c r="P845" s="27">
        <f>IF($A845="","",IFERROR(INDEX('Settings'!$F$5:$F$21,MATCH($F845,'Settings'!$E$5:$E$21,0)),"Other"))</f>
        <v/>
      </c>
      <c r="Q845" s="44">
        <f>IF($A845="","",IF(COUNT($I845,$J845,$K845)&lt;3,"",IFERROR(AVERAGE($I845,$J845,$K845),"")))</f>
        <v/>
      </c>
      <c r="R845" s="44">
        <f>IF($A845="","",IF(COUNT($I845,$J845,$K845)&lt;3,"",IFERROR(MIN($I845,$J845,$K845),"")))</f>
        <v/>
      </c>
      <c r="S845" s="44">
        <f>IF($A845="","",IF(COUNT($I845,$J845,$K845)&lt;3,"",IFERROR(MAX($I845,$J845,$K845)-MIN($I845,$J845,$K845),"")))</f>
        <v/>
      </c>
      <c r="T845" s="44">
        <f>IF($A845="","",IFERROR(INDEX('Tire Inventory'!$I$5:$I$1004,MATCH($E845,'Tire Inventory'!$A$5:$A$1004,0)),""))</f>
        <v/>
      </c>
      <c r="U845" s="44">
        <f>IF($A845="","",IF(OR($L845="",$T845=""),"",IFERROR($L845-$T845,"")))</f>
        <v/>
      </c>
      <c r="V845" s="27">
        <f>IF($A845="","",IF($R845="","No Data",IF($R845&lt;='Settings'!$B$6,"Critical",IF($R845&lt;='Settings'!$B$5,"Low","OK"))))</f>
        <v/>
      </c>
      <c r="W845" s="27">
        <f>IF($A845="","",IF($S845="","No Data",IF($S845&gt;='Settings'!$B$7,"Uneven","OK")))</f>
        <v/>
      </c>
      <c r="X845" s="27">
        <f>IF($A845="","",IF(OR($L845="",$T845=""),"No Data",IF($L845&lt;$T845-'Settings'!$B$8,"Low",IF($L845&gt;$T845+'Settings'!$B$8,"High","OK"))))</f>
        <v/>
      </c>
      <c r="Y845" s="27">
        <f>IF(COUNTA($A845:$O845)=0,"",IF(OR($A845="",$B845="",$C845="",$D845="",$E845="",$F845="",$I845="",$J845="",$K845=""),"Missing Required Input",IF(COUNTIF($A$5:$A$1004,$A845)&gt;1,"Duplicate Inspection ID",IF(COUNTIF('Tire Inventory'!$A$5:$A$1004,$E845)=0,"Unknown Tire ID",IF(OR($I845&lt;0,$I845&gt;32,$J845&lt;0,$J845&gt;32,$K845&lt;0,$K845&gt;32),"Check Tread Reading",IF(OR($D845&lt;0,$D845&gt;2000000),"Check Odometer",IF(AND($L845&lt;&gt;"",OR($L845&lt;0,$L845&gt;150)),"Check PSI","OK"))))))</f>
        <v/>
      </c>
    </row>
    <row r="846">
      <c r="A846" s="23" t="n"/>
      <c r="B846" s="42" t="n"/>
      <c r="C846" s="23" t="n"/>
      <c r="D846" s="25" t="n"/>
      <c r="E846" s="23" t="n"/>
      <c r="F846" s="23" t="n"/>
      <c r="G846" s="23" t="n"/>
      <c r="H846" s="23" t="n"/>
      <c r="I846" s="43" t="n"/>
      <c r="J846" s="43" t="n"/>
      <c r="K846" s="43" t="n"/>
      <c r="L846" s="43" t="n"/>
      <c r="M846" s="23" t="n"/>
      <c r="N846" s="23" t="n"/>
      <c r="O846" s="23" t="n"/>
      <c r="P846" s="27">
        <f>IF($A846="","",IFERROR(INDEX('Settings'!$F$5:$F$21,MATCH($F846,'Settings'!$E$5:$E$21,0)),"Other"))</f>
        <v/>
      </c>
      <c r="Q846" s="44">
        <f>IF($A846="","",IF(COUNT($I846,$J846,$K846)&lt;3,"",IFERROR(AVERAGE($I846,$J846,$K846),"")))</f>
        <v/>
      </c>
      <c r="R846" s="44">
        <f>IF($A846="","",IF(COUNT($I846,$J846,$K846)&lt;3,"",IFERROR(MIN($I846,$J846,$K846),"")))</f>
        <v/>
      </c>
      <c r="S846" s="44">
        <f>IF($A846="","",IF(COUNT($I846,$J846,$K846)&lt;3,"",IFERROR(MAX($I846,$J846,$K846)-MIN($I846,$J846,$K846),"")))</f>
        <v/>
      </c>
      <c r="T846" s="44">
        <f>IF($A846="","",IFERROR(INDEX('Tire Inventory'!$I$5:$I$1004,MATCH($E846,'Tire Inventory'!$A$5:$A$1004,0)),""))</f>
        <v/>
      </c>
      <c r="U846" s="44">
        <f>IF($A846="","",IF(OR($L846="",$T846=""),"",IFERROR($L846-$T846,"")))</f>
        <v/>
      </c>
      <c r="V846" s="27">
        <f>IF($A846="","",IF($R846="","No Data",IF($R846&lt;='Settings'!$B$6,"Critical",IF($R846&lt;='Settings'!$B$5,"Low","OK"))))</f>
        <v/>
      </c>
      <c r="W846" s="27">
        <f>IF($A846="","",IF($S846="","No Data",IF($S846&gt;='Settings'!$B$7,"Uneven","OK")))</f>
        <v/>
      </c>
      <c r="X846" s="27">
        <f>IF($A846="","",IF(OR($L846="",$T846=""),"No Data",IF($L846&lt;$T846-'Settings'!$B$8,"Low",IF($L846&gt;$T846+'Settings'!$B$8,"High","OK"))))</f>
        <v/>
      </c>
      <c r="Y846" s="27">
        <f>IF(COUNTA($A846:$O846)=0,"",IF(OR($A846="",$B846="",$C846="",$D846="",$E846="",$F846="",$I846="",$J846="",$K846=""),"Missing Required Input",IF(COUNTIF($A$5:$A$1004,$A846)&gt;1,"Duplicate Inspection ID",IF(COUNTIF('Tire Inventory'!$A$5:$A$1004,$E846)=0,"Unknown Tire ID",IF(OR($I846&lt;0,$I846&gt;32,$J846&lt;0,$J846&gt;32,$K846&lt;0,$K846&gt;32),"Check Tread Reading",IF(OR($D846&lt;0,$D846&gt;2000000),"Check Odometer",IF(AND($L846&lt;&gt;"",OR($L846&lt;0,$L846&gt;150)),"Check PSI","OK"))))))</f>
        <v/>
      </c>
    </row>
    <row r="847">
      <c r="A847" s="23" t="n"/>
      <c r="B847" s="42" t="n"/>
      <c r="C847" s="23" t="n"/>
      <c r="D847" s="25" t="n"/>
      <c r="E847" s="23" t="n"/>
      <c r="F847" s="23" t="n"/>
      <c r="G847" s="23" t="n"/>
      <c r="H847" s="23" t="n"/>
      <c r="I847" s="43" t="n"/>
      <c r="J847" s="43" t="n"/>
      <c r="K847" s="43" t="n"/>
      <c r="L847" s="43" t="n"/>
      <c r="M847" s="23" t="n"/>
      <c r="N847" s="23" t="n"/>
      <c r="O847" s="23" t="n"/>
      <c r="P847" s="27">
        <f>IF($A847="","",IFERROR(INDEX('Settings'!$F$5:$F$21,MATCH($F847,'Settings'!$E$5:$E$21,0)),"Other"))</f>
        <v/>
      </c>
      <c r="Q847" s="44">
        <f>IF($A847="","",IF(COUNT($I847,$J847,$K847)&lt;3,"",IFERROR(AVERAGE($I847,$J847,$K847),"")))</f>
        <v/>
      </c>
      <c r="R847" s="44">
        <f>IF($A847="","",IF(COUNT($I847,$J847,$K847)&lt;3,"",IFERROR(MIN($I847,$J847,$K847),"")))</f>
        <v/>
      </c>
      <c r="S847" s="44">
        <f>IF($A847="","",IF(COUNT($I847,$J847,$K847)&lt;3,"",IFERROR(MAX($I847,$J847,$K847)-MIN($I847,$J847,$K847),"")))</f>
        <v/>
      </c>
      <c r="T847" s="44">
        <f>IF($A847="","",IFERROR(INDEX('Tire Inventory'!$I$5:$I$1004,MATCH($E847,'Tire Inventory'!$A$5:$A$1004,0)),""))</f>
        <v/>
      </c>
      <c r="U847" s="44">
        <f>IF($A847="","",IF(OR($L847="",$T847=""),"",IFERROR($L847-$T847,"")))</f>
        <v/>
      </c>
      <c r="V847" s="27">
        <f>IF($A847="","",IF($R847="","No Data",IF($R847&lt;='Settings'!$B$6,"Critical",IF($R847&lt;='Settings'!$B$5,"Low","OK"))))</f>
        <v/>
      </c>
      <c r="W847" s="27">
        <f>IF($A847="","",IF($S847="","No Data",IF($S847&gt;='Settings'!$B$7,"Uneven","OK")))</f>
        <v/>
      </c>
      <c r="X847" s="27">
        <f>IF($A847="","",IF(OR($L847="",$T847=""),"No Data",IF($L847&lt;$T847-'Settings'!$B$8,"Low",IF($L847&gt;$T847+'Settings'!$B$8,"High","OK"))))</f>
        <v/>
      </c>
      <c r="Y847" s="27">
        <f>IF(COUNTA($A847:$O847)=0,"",IF(OR($A847="",$B847="",$C847="",$D847="",$E847="",$F847="",$I847="",$J847="",$K847=""),"Missing Required Input",IF(COUNTIF($A$5:$A$1004,$A847)&gt;1,"Duplicate Inspection ID",IF(COUNTIF('Tire Inventory'!$A$5:$A$1004,$E847)=0,"Unknown Tire ID",IF(OR($I847&lt;0,$I847&gt;32,$J847&lt;0,$J847&gt;32,$K847&lt;0,$K847&gt;32),"Check Tread Reading",IF(OR($D847&lt;0,$D847&gt;2000000),"Check Odometer",IF(AND($L847&lt;&gt;"",OR($L847&lt;0,$L847&gt;150)),"Check PSI","OK"))))))</f>
        <v/>
      </c>
    </row>
    <row r="848">
      <c r="A848" s="23" t="n"/>
      <c r="B848" s="42" t="n"/>
      <c r="C848" s="23" t="n"/>
      <c r="D848" s="25" t="n"/>
      <c r="E848" s="23" t="n"/>
      <c r="F848" s="23" t="n"/>
      <c r="G848" s="23" t="n"/>
      <c r="H848" s="23" t="n"/>
      <c r="I848" s="43" t="n"/>
      <c r="J848" s="43" t="n"/>
      <c r="K848" s="43" t="n"/>
      <c r="L848" s="43" t="n"/>
      <c r="M848" s="23" t="n"/>
      <c r="N848" s="23" t="n"/>
      <c r="O848" s="23" t="n"/>
      <c r="P848" s="27">
        <f>IF($A848="","",IFERROR(INDEX('Settings'!$F$5:$F$21,MATCH($F848,'Settings'!$E$5:$E$21,0)),"Other"))</f>
        <v/>
      </c>
      <c r="Q848" s="44">
        <f>IF($A848="","",IF(COUNT($I848,$J848,$K848)&lt;3,"",IFERROR(AVERAGE($I848,$J848,$K848),"")))</f>
        <v/>
      </c>
      <c r="R848" s="44">
        <f>IF($A848="","",IF(COUNT($I848,$J848,$K848)&lt;3,"",IFERROR(MIN($I848,$J848,$K848),"")))</f>
        <v/>
      </c>
      <c r="S848" s="44">
        <f>IF($A848="","",IF(COUNT($I848,$J848,$K848)&lt;3,"",IFERROR(MAX($I848,$J848,$K848)-MIN($I848,$J848,$K848),"")))</f>
        <v/>
      </c>
      <c r="T848" s="44">
        <f>IF($A848="","",IFERROR(INDEX('Tire Inventory'!$I$5:$I$1004,MATCH($E848,'Tire Inventory'!$A$5:$A$1004,0)),""))</f>
        <v/>
      </c>
      <c r="U848" s="44">
        <f>IF($A848="","",IF(OR($L848="",$T848=""),"",IFERROR($L848-$T848,"")))</f>
        <v/>
      </c>
      <c r="V848" s="27">
        <f>IF($A848="","",IF($R848="","No Data",IF($R848&lt;='Settings'!$B$6,"Critical",IF($R848&lt;='Settings'!$B$5,"Low","OK"))))</f>
        <v/>
      </c>
      <c r="W848" s="27">
        <f>IF($A848="","",IF($S848="","No Data",IF($S848&gt;='Settings'!$B$7,"Uneven","OK")))</f>
        <v/>
      </c>
      <c r="X848" s="27">
        <f>IF($A848="","",IF(OR($L848="",$T848=""),"No Data",IF($L848&lt;$T848-'Settings'!$B$8,"Low",IF($L848&gt;$T848+'Settings'!$B$8,"High","OK"))))</f>
        <v/>
      </c>
      <c r="Y848" s="27">
        <f>IF(COUNTA($A848:$O848)=0,"",IF(OR($A848="",$B848="",$C848="",$D848="",$E848="",$F848="",$I848="",$J848="",$K848=""),"Missing Required Input",IF(COUNTIF($A$5:$A$1004,$A848)&gt;1,"Duplicate Inspection ID",IF(COUNTIF('Tire Inventory'!$A$5:$A$1004,$E848)=0,"Unknown Tire ID",IF(OR($I848&lt;0,$I848&gt;32,$J848&lt;0,$J848&gt;32,$K848&lt;0,$K848&gt;32),"Check Tread Reading",IF(OR($D848&lt;0,$D848&gt;2000000),"Check Odometer",IF(AND($L848&lt;&gt;"",OR($L848&lt;0,$L848&gt;150)),"Check PSI","OK"))))))</f>
        <v/>
      </c>
    </row>
    <row r="849">
      <c r="A849" s="23" t="n"/>
      <c r="B849" s="42" t="n"/>
      <c r="C849" s="23" t="n"/>
      <c r="D849" s="25" t="n"/>
      <c r="E849" s="23" t="n"/>
      <c r="F849" s="23" t="n"/>
      <c r="G849" s="23" t="n"/>
      <c r="H849" s="23" t="n"/>
      <c r="I849" s="43" t="n"/>
      <c r="J849" s="43" t="n"/>
      <c r="K849" s="43" t="n"/>
      <c r="L849" s="43" t="n"/>
      <c r="M849" s="23" t="n"/>
      <c r="N849" s="23" t="n"/>
      <c r="O849" s="23" t="n"/>
      <c r="P849" s="27">
        <f>IF($A849="","",IFERROR(INDEX('Settings'!$F$5:$F$21,MATCH($F849,'Settings'!$E$5:$E$21,0)),"Other"))</f>
        <v/>
      </c>
      <c r="Q849" s="44">
        <f>IF($A849="","",IF(COUNT($I849,$J849,$K849)&lt;3,"",IFERROR(AVERAGE($I849,$J849,$K849),"")))</f>
        <v/>
      </c>
      <c r="R849" s="44">
        <f>IF($A849="","",IF(COUNT($I849,$J849,$K849)&lt;3,"",IFERROR(MIN($I849,$J849,$K849),"")))</f>
        <v/>
      </c>
      <c r="S849" s="44">
        <f>IF($A849="","",IF(COUNT($I849,$J849,$K849)&lt;3,"",IFERROR(MAX($I849,$J849,$K849)-MIN($I849,$J849,$K849),"")))</f>
        <v/>
      </c>
      <c r="T849" s="44">
        <f>IF($A849="","",IFERROR(INDEX('Tire Inventory'!$I$5:$I$1004,MATCH($E849,'Tire Inventory'!$A$5:$A$1004,0)),""))</f>
        <v/>
      </c>
      <c r="U849" s="44">
        <f>IF($A849="","",IF(OR($L849="",$T849=""),"",IFERROR($L849-$T849,"")))</f>
        <v/>
      </c>
      <c r="V849" s="27">
        <f>IF($A849="","",IF($R849="","No Data",IF($R849&lt;='Settings'!$B$6,"Critical",IF($R849&lt;='Settings'!$B$5,"Low","OK"))))</f>
        <v/>
      </c>
      <c r="W849" s="27">
        <f>IF($A849="","",IF($S849="","No Data",IF($S849&gt;='Settings'!$B$7,"Uneven","OK")))</f>
        <v/>
      </c>
      <c r="X849" s="27">
        <f>IF($A849="","",IF(OR($L849="",$T849=""),"No Data",IF($L849&lt;$T849-'Settings'!$B$8,"Low",IF($L849&gt;$T849+'Settings'!$B$8,"High","OK"))))</f>
        <v/>
      </c>
      <c r="Y849" s="27">
        <f>IF(COUNTA($A849:$O849)=0,"",IF(OR($A849="",$B849="",$C849="",$D849="",$E849="",$F849="",$I849="",$J849="",$K849=""),"Missing Required Input",IF(COUNTIF($A$5:$A$1004,$A849)&gt;1,"Duplicate Inspection ID",IF(COUNTIF('Tire Inventory'!$A$5:$A$1004,$E849)=0,"Unknown Tire ID",IF(OR($I849&lt;0,$I849&gt;32,$J849&lt;0,$J849&gt;32,$K849&lt;0,$K849&gt;32),"Check Tread Reading",IF(OR($D849&lt;0,$D849&gt;2000000),"Check Odometer",IF(AND($L849&lt;&gt;"",OR($L849&lt;0,$L849&gt;150)),"Check PSI","OK"))))))</f>
        <v/>
      </c>
    </row>
    <row r="850">
      <c r="A850" s="23" t="n"/>
      <c r="B850" s="42" t="n"/>
      <c r="C850" s="23" t="n"/>
      <c r="D850" s="25" t="n"/>
      <c r="E850" s="23" t="n"/>
      <c r="F850" s="23" t="n"/>
      <c r="G850" s="23" t="n"/>
      <c r="H850" s="23" t="n"/>
      <c r="I850" s="43" t="n"/>
      <c r="J850" s="43" t="n"/>
      <c r="K850" s="43" t="n"/>
      <c r="L850" s="43" t="n"/>
      <c r="M850" s="23" t="n"/>
      <c r="N850" s="23" t="n"/>
      <c r="O850" s="23" t="n"/>
      <c r="P850" s="27">
        <f>IF($A850="","",IFERROR(INDEX('Settings'!$F$5:$F$21,MATCH($F850,'Settings'!$E$5:$E$21,0)),"Other"))</f>
        <v/>
      </c>
      <c r="Q850" s="44">
        <f>IF($A850="","",IF(COUNT($I850,$J850,$K850)&lt;3,"",IFERROR(AVERAGE($I850,$J850,$K850),"")))</f>
        <v/>
      </c>
      <c r="R850" s="44">
        <f>IF($A850="","",IF(COUNT($I850,$J850,$K850)&lt;3,"",IFERROR(MIN($I850,$J850,$K850),"")))</f>
        <v/>
      </c>
      <c r="S850" s="44">
        <f>IF($A850="","",IF(COUNT($I850,$J850,$K850)&lt;3,"",IFERROR(MAX($I850,$J850,$K850)-MIN($I850,$J850,$K850),"")))</f>
        <v/>
      </c>
      <c r="T850" s="44">
        <f>IF($A850="","",IFERROR(INDEX('Tire Inventory'!$I$5:$I$1004,MATCH($E850,'Tire Inventory'!$A$5:$A$1004,0)),""))</f>
        <v/>
      </c>
      <c r="U850" s="44">
        <f>IF($A850="","",IF(OR($L850="",$T850=""),"",IFERROR($L850-$T850,"")))</f>
        <v/>
      </c>
      <c r="V850" s="27">
        <f>IF($A850="","",IF($R850="","No Data",IF($R850&lt;='Settings'!$B$6,"Critical",IF($R850&lt;='Settings'!$B$5,"Low","OK"))))</f>
        <v/>
      </c>
      <c r="W850" s="27">
        <f>IF($A850="","",IF($S850="","No Data",IF($S850&gt;='Settings'!$B$7,"Uneven","OK")))</f>
        <v/>
      </c>
      <c r="X850" s="27">
        <f>IF($A850="","",IF(OR($L850="",$T850=""),"No Data",IF($L850&lt;$T850-'Settings'!$B$8,"Low",IF($L850&gt;$T850+'Settings'!$B$8,"High","OK"))))</f>
        <v/>
      </c>
      <c r="Y850" s="27">
        <f>IF(COUNTA($A850:$O850)=0,"",IF(OR($A850="",$B850="",$C850="",$D850="",$E850="",$F850="",$I850="",$J850="",$K850=""),"Missing Required Input",IF(COUNTIF($A$5:$A$1004,$A850)&gt;1,"Duplicate Inspection ID",IF(COUNTIF('Tire Inventory'!$A$5:$A$1004,$E850)=0,"Unknown Tire ID",IF(OR($I850&lt;0,$I850&gt;32,$J850&lt;0,$J850&gt;32,$K850&lt;0,$K850&gt;32),"Check Tread Reading",IF(OR($D850&lt;0,$D850&gt;2000000),"Check Odometer",IF(AND($L850&lt;&gt;"",OR($L850&lt;0,$L850&gt;150)),"Check PSI","OK"))))))</f>
        <v/>
      </c>
    </row>
    <row r="851">
      <c r="A851" s="23" t="n"/>
      <c r="B851" s="42" t="n"/>
      <c r="C851" s="23" t="n"/>
      <c r="D851" s="25" t="n"/>
      <c r="E851" s="23" t="n"/>
      <c r="F851" s="23" t="n"/>
      <c r="G851" s="23" t="n"/>
      <c r="H851" s="23" t="n"/>
      <c r="I851" s="43" t="n"/>
      <c r="J851" s="43" t="n"/>
      <c r="K851" s="43" t="n"/>
      <c r="L851" s="43" t="n"/>
      <c r="M851" s="23" t="n"/>
      <c r="N851" s="23" t="n"/>
      <c r="O851" s="23" t="n"/>
      <c r="P851" s="27">
        <f>IF($A851="","",IFERROR(INDEX('Settings'!$F$5:$F$21,MATCH($F851,'Settings'!$E$5:$E$21,0)),"Other"))</f>
        <v/>
      </c>
      <c r="Q851" s="44">
        <f>IF($A851="","",IF(COUNT($I851,$J851,$K851)&lt;3,"",IFERROR(AVERAGE($I851,$J851,$K851),"")))</f>
        <v/>
      </c>
      <c r="R851" s="44">
        <f>IF($A851="","",IF(COUNT($I851,$J851,$K851)&lt;3,"",IFERROR(MIN($I851,$J851,$K851),"")))</f>
        <v/>
      </c>
      <c r="S851" s="44">
        <f>IF($A851="","",IF(COUNT($I851,$J851,$K851)&lt;3,"",IFERROR(MAX($I851,$J851,$K851)-MIN($I851,$J851,$K851),"")))</f>
        <v/>
      </c>
      <c r="T851" s="44">
        <f>IF($A851="","",IFERROR(INDEX('Tire Inventory'!$I$5:$I$1004,MATCH($E851,'Tire Inventory'!$A$5:$A$1004,0)),""))</f>
        <v/>
      </c>
      <c r="U851" s="44">
        <f>IF($A851="","",IF(OR($L851="",$T851=""),"",IFERROR($L851-$T851,"")))</f>
        <v/>
      </c>
      <c r="V851" s="27">
        <f>IF($A851="","",IF($R851="","No Data",IF($R851&lt;='Settings'!$B$6,"Critical",IF($R851&lt;='Settings'!$B$5,"Low","OK"))))</f>
        <v/>
      </c>
      <c r="W851" s="27">
        <f>IF($A851="","",IF($S851="","No Data",IF($S851&gt;='Settings'!$B$7,"Uneven","OK")))</f>
        <v/>
      </c>
      <c r="X851" s="27">
        <f>IF($A851="","",IF(OR($L851="",$T851=""),"No Data",IF($L851&lt;$T851-'Settings'!$B$8,"Low",IF($L851&gt;$T851+'Settings'!$B$8,"High","OK"))))</f>
        <v/>
      </c>
      <c r="Y851" s="27">
        <f>IF(COUNTA($A851:$O851)=0,"",IF(OR($A851="",$B851="",$C851="",$D851="",$E851="",$F851="",$I851="",$J851="",$K851=""),"Missing Required Input",IF(COUNTIF($A$5:$A$1004,$A851)&gt;1,"Duplicate Inspection ID",IF(COUNTIF('Tire Inventory'!$A$5:$A$1004,$E851)=0,"Unknown Tire ID",IF(OR($I851&lt;0,$I851&gt;32,$J851&lt;0,$J851&gt;32,$K851&lt;0,$K851&gt;32),"Check Tread Reading",IF(OR($D851&lt;0,$D851&gt;2000000),"Check Odometer",IF(AND($L851&lt;&gt;"",OR($L851&lt;0,$L851&gt;150)),"Check PSI","OK"))))))</f>
        <v/>
      </c>
    </row>
    <row r="852">
      <c r="A852" s="23" t="n"/>
      <c r="B852" s="42" t="n"/>
      <c r="C852" s="23" t="n"/>
      <c r="D852" s="25" t="n"/>
      <c r="E852" s="23" t="n"/>
      <c r="F852" s="23" t="n"/>
      <c r="G852" s="23" t="n"/>
      <c r="H852" s="23" t="n"/>
      <c r="I852" s="43" t="n"/>
      <c r="J852" s="43" t="n"/>
      <c r="K852" s="43" t="n"/>
      <c r="L852" s="43" t="n"/>
      <c r="M852" s="23" t="n"/>
      <c r="N852" s="23" t="n"/>
      <c r="O852" s="23" t="n"/>
      <c r="P852" s="27">
        <f>IF($A852="","",IFERROR(INDEX('Settings'!$F$5:$F$21,MATCH($F852,'Settings'!$E$5:$E$21,0)),"Other"))</f>
        <v/>
      </c>
      <c r="Q852" s="44">
        <f>IF($A852="","",IF(COUNT($I852,$J852,$K852)&lt;3,"",IFERROR(AVERAGE($I852,$J852,$K852),"")))</f>
        <v/>
      </c>
      <c r="R852" s="44">
        <f>IF($A852="","",IF(COUNT($I852,$J852,$K852)&lt;3,"",IFERROR(MIN($I852,$J852,$K852),"")))</f>
        <v/>
      </c>
      <c r="S852" s="44">
        <f>IF($A852="","",IF(COUNT($I852,$J852,$K852)&lt;3,"",IFERROR(MAX($I852,$J852,$K852)-MIN($I852,$J852,$K852),"")))</f>
        <v/>
      </c>
      <c r="T852" s="44">
        <f>IF($A852="","",IFERROR(INDEX('Tire Inventory'!$I$5:$I$1004,MATCH($E852,'Tire Inventory'!$A$5:$A$1004,0)),""))</f>
        <v/>
      </c>
      <c r="U852" s="44">
        <f>IF($A852="","",IF(OR($L852="",$T852=""),"",IFERROR($L852-$T852,"")))</f>
        <v/>
      </c>
      <c r="V852" s="27">
        <f>IF($A852="","",IF($R852="","No Data",IF($R852&lt;='Settings'!$B$6,"Critical",IF($R852&lt;='Settings'!$B$5,"Low","OK"))))</f>
        <v/>
      </c>
      <c r="W852" s="27">
        <f>IF($A852="","",IF($S852="","No Data",IF($S852&gt;='Settings'!$B$7,"Uneven","OK")))</f>
        <v/>
      </c>
      <c r="X852" s="27">
        <f>IF($A852="","",IF(OR($L852="",$T852=""),"No Data",IF($L852&lt;$T852-'Settings'!$B$8,"Low",IF($L852&gt;$T852+'Settings'!$B$8,"High","OK"))))</f>
        <v/>
      </c>
      <c r="Y852" s="27">
        <f>IF(COUNTA($A852:$O852)=0,"",IF(OR($A852="",$B852="",$C852="",$D852="",$E852="",$F852="",$I852="",$J852="",$K852=""),"Missing Required Input",IF(COUNTIF($A$5:$A$1004,$A852)&gt;1,"Duplicate Inspection ID",IF(COUNTIF('Tire Inventory'!$A$5:$A$1004,$E852)=0,"Unknown Tire ID",IF(OR($I852&lt;0,$I852&gt;32,$J852&lt;0,$J852&gt;32,$K852&lt;0,$K852&gt;32),"Check Tread Reading",IF(OR($D852&lt;0,$D852&gt;2000000),"Check Odometer",IF(AND($L852&lt;&gt;"",OR($L852&lt;0,$L852&gt;150)),"Check PSI","OK"))))))</f>
        <v/>
      </c>
    </row>
    <row r="853">
      <c r="A853" s="23" t="n"/>
      <c r="B853" s="42" t="n"/>
      <c r="C853" s="23" t="n"/>
      <c r="D853" s="25" t="n"/>
      <c r="E853" s="23" t="n"/>
      <c r="F853" s="23" t="n"/>
      <c r="G853" s="23" t="n"/>
      <c r="H853" s="23" t="n"/>
      <c r="I853" s="43" t="n"/>
      <c r="J853" s="43" t="n"/>
      <c r="K853" s="43" t="n"/>
      <c r="L853" s="43" t="n"/>
      <c r="M853" s="23" t="n"/>
      <c r="N853" s="23" t="n"/>
      <c r="O853" s="23" t="n"/>
      <c r="P853" s="27">
        <f>IF($A853="","",IFERROR(INDEX('Settings'!$F$5:$F$21,MATCH($F853,'Settings'!$E$5:$E$21,0)),"Other"))</f>
        <v/>
      </c>
      <c r="Q853" s="44">
        <f>IF($A853="","",IF(COUNT($I853,$J853,$K853)&lt;3,"",IFERROR(AVERAGE($I853,$J853,$K853),"")))</f>
        <v/>
      </c>
      <c r="R853" s="44">
        <f>IF($A853="","",IF(COUNT($I853,$J853,$K853)&lt;3,"",IFERROR(MIN($I853,$J853,$K853),"")))</f>
        <v/>
      </c>
      <c r="S853" s="44">
        <f>IF($A853="","",IF(COUNT($I853,$J853,$K853)&lt;3,"",IFERROR(MAX($I853,$J853,$K853)-MIN($I853,$J853,$K853),"")))</f>
        <v/>
      </c>
      <c r="T853" s="44">
        <f>IF($A853="","",IFERROR(INDEX('Tire Inventory'!$I$5:$I$1004,MATCH($E853,'Tire Inventory'!$A$5:$A$1004,0)),""))</f>
        <v/>
      </c>
      <c r="U853" s="44">
        <f>IF($A853="","",IF(OR($L853="",$T853=""),"",IFERROR($L853-$T853,"")))</f>
        <v/>
      </c>
      <c r="V853" s="27">
        <f>IF($A853="","",IF($R853="","No Data",IF($R853&lt;='Settings'!$B$6,"Critical",IF($R853&lt;='Settings'!$B$5,"Low","OK"))))</f>
        <v/>
      </c>
      <c r="W853" s="27">
        <f>IF($A853="","",IF($S853="","No Data",IF($S853&gt;='Settings'!$B$7,"Uneven","OK")))</f>
        <v/>
      </c>
      <c r="X853" s="27">
        <f>IF($A853="","",IF(OR($L853="",$T853=""),"No Data",IF($L853&lt;$T853-'Settings'!$B$8,"Low",IF($L853&gt;$T853+'Settings'!$B$8,"High","OK"))))</f>
        <v/>
      </c>
      <c r="Y853" s="27">
        <f>IF(COUNTA($A853:$O853)=0,"",IF(OR($A853="",$B853="",$C853="",$D853="",$E853="",$F853="",$I853="",$J853="",$K853=""),"Missing Required Input",IF(COUNTIF($A$5:$A$1004,$A853)&gt;1,"Duplicate Inspection ID",IF(COUNTIF('Tire Inventory'!$A$5:$A$1004,$E853)=0,"Unknown Tire ID",IF(OR($I853&lt;0,$I853&gt;32,$J853&lt;0,$J853&gt;32,$K853&lt;0,$K853&gt;32),"Check Tread Reading",IF(OR($D853&lt;0,$D853&gt;2000000),"Check Odometer",IF(AND($L853&lt;&gt;"",OR($L853&lt;0,$L853&gt;150)),"Check PSI","OK"))))))</f>
        <v/>
      </c>
    </row>
    <row r="854">
      <c r="A854" s="23" t="n"/>
      <c r="B854" s="42" t="n"/>
      <c r="C854" s="23" t="n"/>
      <c r="D854" s="25" t="n"/>
      <c r="E854" s="23" t="n"/>
      <c r="F854" s="23" t="n"/>
      <c r="G854" s="23" t="n"/>
      <c r="H854" s="23" t="n"/>
      <c r="I854" s="43" t="n"/>
      <c r="J854" s="43" t="n"/>
      <c r="K854" s="43" t="n"/>
      <c r="L854" s="43" t="n"/>
      <c r="M854" s="23" t="n"/>
      <c r="N854" s="23" t="n"/>
      <c r="O854" s="23" t="n"/>
      <c r="P854" s="27">
        <f>IF($A854="","",IFERROR(INDEX('Settings'!$F$5:$F$21,MATCH($F854,'Settings'!$E$5:$E$21,0)),"Other"))</f>
        <v/>
      </c>
      <c r="Q854" s="44">
        <f>IF($A854="","",IF(COUNT($I854,$J854,$K854)&lt;3,"",IFERROR(AVERAGE($I854,$J854,$K854),"")))</f>
        <v/>
      </c>
      <c r="R854" s="44">
        <f>IF($A854="","",IF(COUNT($I854,$J854,$K854)&lt;3,"",IFERROR(MIN($I854,$J854,$K854),"")))</f>
        <v/>
      </c>
      <c r="S854" s="44">
        <f>IF($A854="","",IF(COUNT($I854,$J854,$K854)&lt;3,"",IFERROR(MAX($I854,$J854,$K854)-MIN($I854,$J854,$K854),"")))</f>
        <v/>
      </c>
      <c r="T854" s="44">
        <f>IF($A854="","",IFERROR(INDEX('Tire Inventory'!$I$5:$I$1004,MATCH($E854,'Tire Inventory'!$A$5:$A$1004,0)),""))</f>
        <v/>
      </c>
      <c r="U854" s="44">
        <f>IF($A854="","",IF(OR($L854="",$T854=""),"",IFERROR($L854-$T854,"")))</f>
        <v/>
      </c>
      <c r="V854" s="27">
        <f>IF($A854="","",IF($R854="","No Data",IF($R854&lt;='Settings'!$B$6,"Critical",IF($R854&lt;='Settings'!$B$5,"Low","OK"))))</f>
        <v/>
      </c>
      <c r="W854" s="27">
        <f>IF($A854="","",IF($S854="","No Data",IF($S854&gt;='Settings'!$B$7,"Uneven","OK")))</f>
        <v/>
      </c>
      <c r="X854" s="27">
        <f>IF($A854="","",IF(OR($L854="",$T854=""),"No Data",IF($L854&lt;$T854-'Settings'!$B$8,"Low",IF($L854&gt;$T854+'Settings'!$B$8,"High","OK"))))</f>
        <v/>
      </c>
      <c r="Y854" s="27">
        <f>IF(COUNTA($A854:$O854)=0,"",IF(OR($A854="",$B854="",$C854="",$D854="",$E854="",$F854="",$I854="",$J854="",$K854=""),"Missing Required Input",IF(COUNTIF($A$5:$A$1004,$A854)&gt;1,"Duplicate Inspection ID",IF(COUNTIF('Tire Inventory'!$A$5:$A$1004,$E854)=0,"Unknown Tire ID",IF(OR($I854&lt;0,$I854&gt;32,$J854&lt;0,$J854&gt;32,$K854&lt;0,$K854&gt;32),"Check Tread Reading",IF(OR($D854&lt;0,$D854&gt;2000000),"Check Odometer",IF(AND($L854&lt;&gt;"",OR($L854&lt;0,$L854&gt;150)),"Check PSI","OK"))))))</f>
        <v/>
      </c>
    </row>
    <row r="855">
      <c r="A855" s="23" t="n"/>
      <c r="B855" s="42" t="n"/>
      <c r="C855" s="23" t="n"/>
      <c r="D855" s="25" t="n"/>
      <c r="E855" s="23" t="n"/>
      <c r="F855" s="23" t="n"/>
      <c r="G855" s="23" t="n"/>
      <c r="H855" s="23" t="n"/>
      <c r="I855" s="43" t="n"/>
      <c r="J855" s="43" t="n"/>
      <c r="K855" s="43" t="n"/>
      <c r="L855" s="43" t="n"/>
      <c r="M855" s="23" t="n"/>
      <c r="N855" s="23" t="n"/>
      <c r="O855" s="23" t="n"/>
      <c r="P855" s="27">
        <f>IF($A855="","",IFERROR(INDEX('Settings'!$F$5:$F$21,MATCH($F855,'Settings'!$E$5:$E$21,0)),"Other"))</f>
        <v/>
      </c>
      <c r="Q855" s="44">
        <f>IF($A855="","",IF(COUNT($I855,$J855,$K855)&lt;3,"",IFERROR(AVERAGE($I855,$J855,$K855),"")))</f>
        <v/>
      </c>
      <c r="R855" s="44">
        <f>IF($A855="","",IF(COUNT($I855,$J855,$K855)&lt;3,"",IFERROR(MIN($I855,$J855,$K855),"")))</f>
        <v/>
      </c>
      <c r="S855" s="44">
        <f>IF($A855="","",IF(COUNT($I855,$J855,$K855)&lt;3,"",IFERROR(MAX($I855,$J855,$K855)-MIN($I855,$J855,$K855),"")))</f>
        <v/>
      </c>
      <c r="T855" s="44">
        <f>IF($A855="","",IFERROR(INDEX('Tire Inventory'!$I$5:$I$1004,MATCH($E855,'Tire Inventory'!$A$5:$A$1004,0)),""))</f>
        <v/>
      </c>
      <c r="U855" s="44">
        <f>IF($A855="","",IF(OR($L855="",$T855=""),"",IFERROR($L855-$T855,"")))</f>
        <v/>
      </c>
      <c r="V855" s="27">
        <f>IF($A855="","",IF($R855="","No Data",IF($R855&lt;='Settings'!$B$6,"Critical",IF($R855&lt;='Settings'!$B$5,"Low","OK"))))</f>
        <v/>
      </c>
      <c r="W855" s="27">
        <f>IF($A855="","",IF($S855="","No Data",IF($S855&gt;='Settings'!$B$7,"Uneven","OK")))</f>
        <v/>
      </c>
      <c r="X855" s="27">
        <f>IF($A855="","",IF(OR($L855="",$T855=""),"No Data",IF($L855&lt;$T855-'Settings'!$B$8,"Low",IF($L855&gt;$T855+'Settings'!$B$8,"High","OK"))))</f>
        <v/>
      </c>
      <c r="Y855" s="27">
        <f>IF(COUNTA($A855:$O855)=0,"",IF(OR($A855="",$B855="",$C855="",$D855="",$E855="",$F855="",$I855="",$J855="",$K855=""),"Missing Required Input",IF(COUNTIF($A$5:$A$1004,$A855)&gt;1,"Duplicate Inspection ID",IF(COUNTIF('Tire Inventory'!$A$5:$A$1004,$E855)=0,"Unknown Tire ID",IF(OR($I855&lt;0,$I855&gt;32,$J855&lt;0,$J855&gt;32,$K855&lt;0,$K855&gt;32),"Check Tread Reading",IF(OR($D855&lt;0,$D855&gt;2000000),"Check Odometer",IF(AND($L855&lt;&gt;"",OR($L855&lt;0,$L855&gt;150)),"Check PSI","OK"))))))</f>
        <v/>
      </c>
    </row>
    <row r="856">
      <c r="A856" s="23" t="n"/>
      <c r="B856" s="42" t="n"/>
      <c r="C856" s="23" t="n"/>
      <c r="D856" s="25" t="n"/>
      <c r="E856" s="23" t="n"/>
      <c r="F856" s="23" t="n"/>
      <c r="G856" s="23" t="n"/>
      <c r="H856" s="23" t="n"/>
      <c r="I856" s="43" t="n"/>
      <c r="J856" s="43" t="n"/>
      <c r="K856" s="43" t="n"/>
      <c r="L856" s="43" t="n"/>
      <c r="M856" s="23" t="n"/>
      <c r="N856" s="23" t="n"/>
      <c r="O856" s="23" t="n"/>
      <c r="P856" s="27">
        <f>IF($A856="","",IFERROR(INDEX('Settings'!$F$5:$F$21,MATCH($F856,'Settings'!$E$5:$E$21,0)),"Other"))</f>
        <v/>
      </c>
      <c r="Q856" s="44">
        <f>IF($A856="","",IF(COUNT($I856,$J856,$K856)&lt;3,"",IFERROR(AVERAGE($I856,$J856,$K856),"")))</f>
        <v/>
      </c>
      <c r="R856" s="44">
        <f>IF($A856="","",IF(COUNT($I856,$J856,$K856)&lt;3,"",IFERROR(MIN($I856,$J856,$K856),"")))</f>
        <v/>
      </c>
      <c r="S856" s="44">
        <f>IF($A856="","",IF(COUNT($I856,$J856,$K856)&lt;3,"",IFERROR(MAX($I856,$J856,$K856)-MIN($I856,$J856,$K856),"")))</f>
        <v/>
      </c>
      <c r="T856" s="44">
        <f>IF($A856="","",IFERROR(INDEX('Tire Inventory'!$I$5:$I$1004,MATCH($E856,'Tire Inventory'!$A$5:$A$1004,0)),""))</f>
        <v/>
      </c>
      <c r="U856" s="44">
        <f>IF($A856="","",IF(OR($L856="",$T856=""),"",IFERROR($L856-$T856,"")))</f>
        <v/>
      </c>
      <c r="V856" s="27">
        <f>IF($A856="","",IF($R856="","No Data",IF($R856&lt;='Settings'!$B$6,"Critical",IF($R856&lt;='Settings'!$B$5,"Low","OK"))))</f>
        <v/>
      </c>
      <c r="W856" s="27">
        <f>IF($A856="","",IF($S856="","No Data",IF($S856&gt;='Settings'!$B$7,"Uneven","OK")))</f>
        <v/>
      </c>
      <c r="X856" s="27">
        <f>IF($A856="","",IF(OR($L856="",$T856=""),"No Data",IF($L856&lt;$T856-'Settings'!$B$8,"Low",IF($L856&gt;$T856+'Settings'!$B$8,"High","OK"))))</f>
        <v/>
      </c>
      <c r="Y856" s="27">
        <f>IF(COUNTA($A856:$O856)=0,"",IF(OR($A856="",$B856="",$C856="",$D856="",$E856="",$F856="",$I856="",$J856="",$K856=""),"Missing Required Input",IF(COUNTIF($A$5:$A$1004,$A856)&gt;1,"Duplicate Inspection ID",IF(COUNTIF('Tire Inventory'!$A$5:$A$1004,$E856)=0,"Unknown Tire ID",IF(OR($I856&lt;0,$I856&gt;32,$J856&lt;0,$J856&gt;32,$K856&lt;0,$K856&gt;32),"Check Tread Reading",IF(OR($D856&lt;0,$D856&gt;2000000),"Check Odometer",IF(AND($L856&lt;&gt;"",OR($L856&lt;0,$L856&gt;150)),"Check PSI","OK"))))))</f>
        <v/>
      </c>
    </row>
    <row r="857">
      <c r="A857" s="23" t="n"/>
      <c r="B857" s="42" t="n"/>
      <c r="C857" s="23" t="n"/>
      <c r="D857" s="25" t="n"/>
      <c r="E857" s="23" t="n"/>
      <c r="F857" s="23" t="n"/>
      <c r="G857" s="23" t="n"/>
      <c r="H857" s="23" t="n"/>
      <c r="I857" s="43" t="n"/>
      <c r="J857" s="43" t="n"/>
      <c r="K857" s="43" t="n"/>
      <c r="L857" s="43" t="n"/>
      <c r="M857" s="23" t="n"/>
      <c r="N857" s="23" t="n"/>
      <c r="O857" s="23" t="n"/>
      <c r="P857" s="27">
        <f>IF($A857="","",IFERROR(INDEX('Settings'!$F$5:$F$21,MATCH($F857,'Settings'!$E$5:$E$21,0)),"Other"))</f>
        <v/>
      </c>
      <c r="Q857" s="44">
        <f>IF($A857="","",IF(COUNT($I857,$J857,$K857)&lt;3,"",IFERROR(AVERAGE($I857,$J857,$K857),"")))</f>
        <v/>
      </c>
      <c r="R857" s="44">
        <f>IF($A857="","",IF(COUNT($I857,$J857,$K857)&lt;3,"",IFERROR(MIN($I857,$J857,$K857),"")))</f>
        <v/>
      </c>
      <c r="S857" s="44">
        <f>IF($A857="","",IF(COUNT($I857,$J857,$K857)&lt;3,"",IFERROR(MAX($I857,$J857,$K857)-MIN($I857,$J857,$K857),"")))</f>
        <v/>
      </c>
      <c r="T857" s="44">
        <f>IF($A857="","",IFERROR(INDEX('Tire Inventory'!$I$5:$I$1004,MATCH($E857,'Tire Inventory'!$A$5:$A$1004,0)),""))</f>
        <v/>
      </c>
      <c r="U857" s="44">
        <f>IF($A857="","",IF(OR($L857="",$T857=""),"",IFERROR($L857-$T857,"")))</f>
        <v/>
      </c>
      <c r="V857" s="27">
        <f>IF($A857="","",IF($R857="","No Data",IF($R857&lt;='Settings'!$B$6,"Critical",IF($R857&lt;='Settings'!$B$5,"Low","OK"))))</f>
        <v/>
      </c>
      <c r="W857" s="27">
        <f>IF($A857="","",IF($S857="","No Data",IF($S857&gt;='Settings'!$B$7,"Uneven","OK")))</f>
        <v/>
      </c>
      <c r="X857" s="27">
        <f>IF($A857="","",IF(OR($L857="",$T857=""),"No Data",IF($L857&lt;$T857-'Settings'!$B$8,"Low",IF($L857&gt;$T857+'Settings'!$B$8,"High","OK"))))</f>
        <v/>
      </c>
      <c r="Y857" s="27">
        <f>IF(COUNTA($A857:$O857)=0,"",IF(OR($A857="",$B857="",$C857="",$D857="",$E857="",$F857="",$I857="",$J857="",$K857=""),"Missing Required Input",IF(COUNTIF($A$5:$A$1004,$A857)&gt;1,"Duplicate Inspection ID",IF(COUNTIF('Tire Inventory'!$A$5:$A$1004,$E857)=0,"Unknown Tire ID",IF(OR($I857&lt;0,$I857&gt;32,$J857&lt;0,$J857&gt;32,$K857&lt;0,$K857&gt;32),"Check Tread Reading",IF(OR($D857&lt;0,$D857&gt;2000000),"Check Odometer",IF(AND($L857&lt;&gt;"",OR($L857&lt;0,$L857&gt;150)),"Check PSI","OK"))))))</f>
        <v/>
      </c>
    </row>
    <row r="858">
      <c r="A858" s="23" t="n"/>
      <c r="B858" s="42" t="n"/>
      <c r="C858" s="23" t="n"/>
      <c r="D858" s="25" t="n"/>
      <c r="E858" s="23" t="n"/>
      <c r="F858" s="23" t="n"/>
      <c r="G858" s="23" t="n"/>
      <c r="H858" s="23" t="n"/>
      <c r="I858" s="43" t="n"/>
      <c r="J858" s="43" t="n"/>
      <c r="K858" s="43" t="n"/>
      <c r="L858" s="43" t="n"/>
      <c r="M858" s="23" t="n"/>
      <c r="N858" s="23" t="n"/>
      <c r="O858" s="23" t="n"/>
      <c r="P858" s="27">
        <f>IF($A858="","",IFERROR(INDEX('Settings'!$F$5:$F$21,MATCH($F858,'Settings'!$E$5:$E$21,0)),"Other"))</f>
        <v/>
      </c>
      <c r="Q858" s="44">
        <f>IF($A858="","",IF(COUNT($I858,$J858,$K858)&lt;3,"",IFERROR(AVERAGE($I858,$J858,$K858),"")))</f>
        <v/>
      </c>
      <c r="R858" s="44">
        <f>IF($A858="","",IF(COUNT($I858,$J858,$K858)&lt;3,"",IFERROR(MIN($I858,$J858,$K858),"")))</f>
        <v/>
      </c>
      <c r="S858" s="44">
        <f>IF($A858="","",IF(COUNT($I858,$J858,$K858)&lt;3,"",IFERROR(MAX($I858,$J858,$K858)-MIN($I858,$J858,$K858),"")))</f>
        <v/>
      </c>
      <c r="T858" s="44">
        <f>IF($A858="","",IFERROR(INDEX('Tire Inventory'!$I$5:$I$1004,MATCH($E858,'Tire Inventory'!$A$5:$A$1004,0)),""))</f>
        <v/>
      </c>
      <c r="U858" s="44">
        <f>IF($A858="","",IF(OR($L858="",$T858=""),"",IFERROR($L858-$T858,"")))</f>
        <v/>
      </c>
      <c r="V858" s="27">
        <f>IF($A858="","",IF($R858="","No Data",IF($R858&lt;='Settings'!$B$6,"Critical",IF($R858&lt;='Settings'!$B$5,"Low","OK"))))</f>
        <v/>
      </c>
      <c r="W858" s="27">
        <f>IF($A858="","",IF($S858="","No Data",IF($S858&gt;='Settings'!$B$7,"Uneven","OK")))</f>
        <v/>
      </c>
      <c r="X858" s="27">
        <f>IF($A858="","",IF(OR($L858="",$T858=""),"No Data",IF($L858&lt;$T858-'Settings'!$B$8,"Low",IF($L858&gt;$T858+'Settings'!$B$8,"High","OK"))))</f>
        <v/>
      </c>
      <c r="Y858" s="27">
        <f>IF(COUNTA($A858:$O858)=0,"",IF(OR($A858="",$B858="",$C858="",$D858="",$E858="",$F858="",$I858="",$J858="",$K858=""),"Missing Required Input",IF(COUNTIF($A$5:$A$1004,$A858)&gt;1,"Duplicate Inspection ID",IF(COUNTIF('Tire Inventory'!$A$5:$A$1004,$E858)=0,"Unknown Tire ID",IF(OR($I858&lt;0,$I858&gt;32,$J858&lt;0,$J858&gt;32,$K858&lt;0,$K858&gt;32),"Check Tread Reading",IF(OR($D858&lt;0,$D858&gt;2000000),"Check Odometer",IF(AND($L858&lt;&gt;"",OR($L858&lt;0,$L858&gt;150)),"Check PSI","OK"))))))</f>
        <v/>
      </c>
    </row>
    <row r="859">
      <c r="A859" s="23" t="n"/>
      <c r="B859" s="42" t="n"/>
      <c r="C859" s="23" t="n"/>
      <c r="D859" s="25" t="n"/>
      <c r="E859" s="23" t="n"/>
      <c r="F859" s="23" t="n"/>
      <c r="G859" s="23" t="n"/>
      <c r="H859" s="23" t="n"/>
      <c r="I859" s="43" t="n"/>
      <c r="J859" s="43" t="n"/>
      <c r="K859" s="43" t="n"/>
      <c r="L859" s="43" t="n"/>
      <c r="M859" s="23" t="n"/>
      <c r="N859" s="23" t="n"/>
      <c r="O859" s="23" t="n"/>
      <c r="P859" s="27">
        <f>IF($A859="","",IFERROR(INDEX('Settings'!$F$5:$F$21,MATCH($F859,'Settings'!$E$5:$E$21,0)),"Other"))</f>
        <v/>
      </c>
      <c r="Q859" s="44">
        <f>IF($A859="","",IF(COUNT($I859,$J859,$K859)&lt;3,"",IFERROR(AVERAGE($I859,$J859,$K859),"")))</f>
        <v/>
      </c>
      <c r="R859" s="44">
        <f>IF($A859="","",IF(COUNT($I859,$J859,$K859)&lt;3,"",IFERROR(MIN($I859,$J859,$K859),"")))</f>
        <v/>
      </c>
      <c r="S859" s="44">
        <f>IF($A859="","",IF(COUNT($I859,$J859,$K859)&lt;3,"",IFERROR(MAX($I859,$J859,$K859)-MIN($I859,$J859,$K859),"")))</f>
        <v/>
      </c>
      <c r="T859" s="44">
        <f>IF($A859="","",IFERROR(INDEX('Tire Inventory'!$I$5:$I$1004,MATCH($E859,'Tire Inventory'!$A$5:$A$1004,0)),""))</f>
        <v/>
      </c>
      <c r="U859" s="44">
        <f>IF($A859="","",IF(OR($L859="",$T859=""),"",IFERROR($L859-$T859,"")))</f>
        <v/>
      </c>
      <c r="V859" s="27">
        <f>IF($A859="","",IF($R859="","No Data",IF($R859&lt;='Settings'!$B$6,"Critical",IF($R859&lt;='Settings'!$B$5,"Low","OK"))))</f>
        <v/>
      </c>
      <c r="W859" s="27">
        <f>IF($A859="","",IF($S859="","No Data",IF($S859&gt;='Settings'!$B$7,"Uneven","OK")))</f>
        <v/>
      </c>
      <c r="X859" s="27">
        <f>IF($A859="","",IF(OR($L859="",$T859=""),"No Data",IF($L859&lt;$T859-'Settings'!$B$8,"Low",IF($L859&gt;$T859+'Settings'!$B$8,"High","OK"))))</f>
        <v/>
      </c>
      <c r="Y859" s="27">
        <f>IF(COUNTA($A859:$O859)=0,"",IF(OR($A859="",$B859="",$C859="",$D859="",$E859="",$F859="",$I859="",$J859="",$K859=""),"Missing Required Input",IF(COUNTIF($A$5:$A$1004,$A859)&gt;1,"Duplicate Inspection ID",IF(COUNTIF('Tire Inventory'!$A$5:$A$1004,$E859)=0,"Unknown Tire ID",IF(OR($I859&lt;0,$I859&gt;32,$J859&lt;0,$J859&gt;32,$K859&lt;0,$K859&gt;32),"Check Tread Reading",IF(OR($D859&lt;0,$D859&gt;2000000),"Check Odometer",IF(AND($L859&lt;&gt;"",OR($L859&lt;0,$L859&gt;150)),"Check PSI","OK"))))))</f>
        <v/>
      </c>
    </row>
    <row r="860">
      <c r="A860" s="23" t="n"/>
      <c r="B860" s="42" t="n"/>
      <c r="C860" s="23" t="n"/>
      <c r="D860" s="25" t="n"/>
      <c r="E860" s="23" t="n"/>
      <c r="F860" s="23" t="n"/>
      <c r="G860" s="23" t="n"/>
      <c r="H860" s="23" t="n"/>
      <c r="I860" s="43" t="n"/>
      <c r="J860" s="43" t="n"/>
      <c r="K860" s="43" t="n"/>
      <c r="L860" s="43" t="n"/>
      <c r="M860" s="23" t="n"/>
      <c r="N860" s="23" t="n"/>
      <c r="O860" s="23" t="n"/>
      <c r="P860" s="27">
        <f>IF($A860="","",IFERROR(INDEX('Settings'!$F$5:$F$21,MATCH($F860,'Settings'!$E$5:$E$21,0)),"Other"))</f>
        <v/>
      </c>
      <c r="Q860" s="44">
        <f>IF($A860="","",IF(COUNT($I860,$J860,$K860)&lt;3,"",IFERROR(AVERAGE($I860,$J860,$K860),"")))</f>
        <v/>
      </c>
      <c r="R860" s="44">
        <f>IF($A860="","",IF(COUNT($I860,$J860,$K860)&lt;3,"",IFERROR(MIN($I860,$J860,$K860),"")))</f>
        <v/>
      </c>
      <c r="S860" s="44">
        <f>IF($A860="","",IF(COUNT($I860,$J860,$K860)&lt;3,"",IFERROR(MAX($I860,$J860,$K860)-MIN($I860,$J860,$K860),"")))</f>
        <v/>
      </c>
      <c r="T860" s="44">
        <f>IF($A860="","",IFERROR(INDEX('Tire Inventory'!$I$5:$I$1004,MATCH($E860,'Tire Inventory'!$A$5:$A$1004,0)),""))</f>
        <v/>
      </c>
      <c r="U860" s="44">
        <f>IF($A860="","",IF(OR($L860="",$T860=""),"",IFERROR($L860-$T860,"")))</f>
        <v/>
      </c>
      <c r="V860" s="27">
        <f>IF($A860="","",IF($R860="","No Data",IF($R860&lt;='Settings'!$B$6,"Critical",IF($R860&lt;='Settings'!$B$5,"Low","OK"))))</f>
        <v/>
      </c>
      <c r="W860" s="27">
        <f>IF($A860="","",IF($S860="","No Data",IF($S860&gt;='Settings'!$B$7,"Uneven","OK")))</f>
        <v/>
      </c>
      <c r="X860" s="27">
        <f>IF($A860="","",IF(OR($L860="",$T860=""),"No Data",IF($L860&lt;$T860-'Settings'!$B$8,"Low",IF($L860&gt;$T860+'Settings'!$B$8,"High","OK"))))</f>
        <v/>
      </c>
      <c r="Y860" s="27">
        <f>IF(COUNTA($A860:$O860)=0,"",IF(OR($A860="",$B860="",$C860="",$D860="",$E860="",$F860="",$I860="",$J860="",$K860=""),"Missing Required Input",IF(COUNTIF($A$5:$A$1004,$A860)&gt;1,"Duplicate Inspection ID",IF(COUNTIF('Tire Inventory'!$A$5:$A$1004,$E860)=0,"Unknown Tire ID",IF(OR($I860&lt;0,$I860&gt;32,$J860&lt;0,$J860&gt;32,$K860&lt;0,$K860&gt;32),"Check Tread Reading",IF(OR($D860&lt;0,$D860&gt;2000000),"Check Odometer",IF(AND($L860&lt;&gt;"",OR($L860&lt;0,$L860&gt;150)),"Check PSI","OK"))))))</f>
        <v/>
      </c>
    </row>
    <row r="861">
      <c r="A861" s="23" t="n"/>
      <c r="B861" s="42" t="n"/>
      <c r="C861" s="23" t="n"/>
      <c r="D861" s="25" t="n"/>
      <c r="E861" s="23" t="n"/>
      <c r="F861" s="23" t="n"/>
      <c r="G861" s="23" t="n"/>
      <c r="H861" s="23" t="n"/>
      <c r="I861" s="43" t="n"/>
      <c r="J861" s="43" t="n"/>
      <c r="K861" s="43" t="n"/>
      <c r="L861" s="43" t="n"/>
      <c r="M861" s="23" t="n"/>
      <c r="N861" s="23" t="n"/>
      <c r="O861" s="23" t="n"/>
      <c r="P861" s="27">
        <f>IF($A861="","",IFERROR(INDEX('Settings'!$F$5:$F$21,MATCH($F861,'Settings'!$E$5:$E$21,0)),"Other"))</f>
        <v/>
      </c>
      <c r="Q861" s="44">
        <f>IF($A861="","",IF(COUNT($I861,$J861,$K861)&lt;3,"",IFERROR(AVERAGE($I861,$J861,$K861),"")))</f>
        <v/>
      </c>
      <c r="R861" s="44">
        <f>IF($A861="","",IF(COUNT($I861,$J861,$K861)&lt;3,"",IFERROR(MIN($I861,$J861,$K861),"")))</f>
        <v/>
      </c>
      <c r="S861" s="44">
        <f>IF($A861="","",IF(COUNT($I861,$J861,$K861)&lt;3,"",IFERROR(MAX($I861,$J861,$K861)-MIN($I861,$J861,$K861),"")))</f>
        <v/>
      </c>
      <c r="T861" s="44">
        <f>IF($A861="","",IFERROR(INDEX('Tire Inventory'!$I$5:$I$1004,MATCH($E861,'Tire Inventory'!$A$5:$A$1004,0)),""))</f>
        <v/>
      </c>
      <c r="U861" s="44">
        <f>IF($A861="","",IF(OR($L861="",$T861=""),"",IFERROR($L861-$T861,"")))</f>
        <v/>
      </c>
      <c r="V861" s="27">
        <f>IF($A861="","",IF($R861="","No Data",IF($R861&lt;='Settings'!$B$6,"Critical",IF($R861&lt;='Settings'!$B$5,"Low","OK"))))</f>
        <v/>
      </c>
      <c r="W861" s="27">
        <f>IF($A861="","",IF($S861="","No Data",IF($S861&gt;='Settings'!$B$7,"Uneven","OK")))</f>
        <v/>
      </c>
      <c r="X861" s="27">
        <f>IF($A861="","",IF(OR($L861="",$T861=""),"No Data",IF($L861&lt;$T861-'Settings'!$B$8,"Low",IF($L861&gt;$T861+'Settings'!$B$8,"High","OK"))))</f>
        <v/>
      </c>
      <c r="Y861" s="27">
        <f>IF(COUNTA($A861:$O861)=0,"",IF(OR($A861="",$B861="",$C861="",$D861="",$E861="",$F861="",$I861="",$J861="",$K861=""),"Missing Required Input",IF(COUNTIF($A$5:$A$1004,$A861)&gt;1,"Duplicate Inspection ID",IF(COUNTIF('Tire Inventory'!$A$5:$A$1004,$E861)=0,"Unknown Tire ID",IF(OR($I861&lt;0,$I861&gt;32,$J861&lt;0,$J861&gt;32,$K861&lt;0,$K861&gt;32),"Check Tread Reading",IF(OR($D861&lt;0,$D861&gt;2000000),"Check Odometer",IF(AND($L861&lt;&gt;"",OR($L861&lt;0,$L861&gt;150)),"Check PSI","OK"))))))</f>
        <v/>
      </c>
    </row>
    <row r="862">
      <c r="A862" s="23" t="n"/>
      <c r="B862" s="42" t="n"/>
      <c r="C862" s="23" t="n"/>
      <c r="D862" s="25" t="n"/>
      <c r="E862" s="23" t="n"/>
      <c r="F862" s="23" t="n"/>
      <c r="G862" s="23" t="n"/>
      <c r="H862" s="23" t="n"/>
      <c r="I862" s="43" t="n"/>
      <c r="J862" s="43" t="n"/>
      <c r="K862" s="43" t="n"/>
      <c r="L862" s="43" t="n"/>
      <c r="M862" s="23" t="n"/>
      <c r="N862" s="23" t="n"/>
      <c r="O862" s="23" t="n"/>
      <c r="P862" s="27">
        <f>IF($A862="","",IFERROR(INDEX('Settings'!$F$5:$F$21,MATCH($F862,'Settings'!$E$5:$E$21,0)),"Other"))</f>
        <v/>
      </c>
      <c r="Q862" s="44">
        <f>IF($A862="","",IF(COUNT($I862,$J862,$K862)&lt;3,"",IFERROR(AVERAGE($I862,$J862,$K862),"")))</f>
        <v/>
      </c>
      <c r="R862" s="44">
        <f>IF($A862="","",IF(COUNT($I862,$J862,$K862)&lt;3,"",IFERROR(MIN($I862,$J862,$K862),"")))</f>
        <v/>
      </c>
      <c r="S862" s="44">
        <f>IF($A862="","",IF(COUNT($I862,$J862,$K862)&lt;3,"",IFERROR(MAX($I862,$J862,$K862)-MIN($I862,$J862,$K862),"")))</f>
        <v/>
      </c>
      <c r="T862" s="44">
        <f>IF($A862="","",IFERROR(INDEX('Tire Inventory'!$I$5:$I$1004,MATCH($E862,'Tire Inventory'!$A$5:$A$1004,0)),""))</f>
        <v/>
      </c>
      <c r="U862" s="44">
        <f>IF($A862="","",IF(OR($L862="",$T862=""),"",IFERROR($L862-$T862,"")))</f>
        <v/>
      </c>
      <c r="V862" s="27">
        <f>IF($A862="","",IF($R862="","No Data",IF($R862&lt;='Settings'!$B$6,"Critical",IF($R862&lt;='Settings'!$B$5,"Low","OK"))))</f>
        <v/>
      </c>
      <c r="W862" s="27">
        <f>IF($A862="","",IF($S862="","No Data",IF($S862&gt;='Settings'!$B$7,"Uneven","OK")))</f>
        <v/>
      </c>
      <c r="X862" s="27">
        <f>IF($A862="","",IF(OR($L862="",$T862=""),"No Data",IF($L862&lt;$T862-'Settings'!$B$8,"Low",IF($L862&gt;$T862+'Settings'!$B$8,"High","OK"))))</f>
        <v/>
      </c>
      <c r="Y862" s="27">
        <f>IF(COUNTA($A862:$O862)=0,"",IF(OR($A862="",$B862="",$C862="",$D862="",$E862="",$F862="",$I862="",$J862="",$K862=""),"Missing Required Input",IF(COUNTIF($A$5:$A$1004,$A862)&gt;1,"Duplicate Inspection ID",IF(COUNTIF('Tire Inventory'!$A$5:$A$1004,$E862)=0,"Unknown Tire ID",IF(OR($I862&lt;0,$I862&gt;32,$J862&lt;0,$J862&gt;32,$K862&lt;0,$K862&gt;32),"Check Tread Reading",IF(OR($D862&lt;0,$D862&gt;2000000),"Check Odometer",IF(AND($L862&lt;&gt;"",OR($L862&lt;0,$L862&gt;150)),"Check PSI","OK"))))))</f>
        <v/>
      </c>
    </row>
    <row r="863">
      <c r="A863" s="23" t="n"/>
      <c r="B863" s="42" t="n"/>
      <c r="C863" s="23" t="n"/>
      <c r="D863" s="25" t="n"/>
      <c r="E863" s="23" t="n"/>
      <c r="F863" s="23" t="n"/>
      <c r="G863" s="23" t="n"/>
      <c r="H863" s="23" t="n"/>
      <c r="I863" s="43" t="n"/>
      <c r="J863" s="43" t="n"/>
      <c r="K863" s="43" t="n"/>
      <c r="L863" s="43" t="n"/>
      <c r="M863" s="23" t="n"/>
      <c r="N863" s="23" t="n"/>
      <c r="O863" s="23" t="n"/>
      <c r="P863" s="27">
        <f>IF($A863="","",IFERROR(INDEX('Settings'!$F$5:$F$21,MATCH($F863,'Settings'!$E$5:$E$21,0)),"Other"))</f>
        <v/>
      </c>
      <c r="Q863" s="44">
        <f>IF($A863="","",IF(COUNT($I863,$J863,$K863)&lt;3,"",IFERROR(AVERAGE($I863,$J863,$K863),"")))</f>
        <v/>
      </c>
      <c r="R863" s="44">
        <f>IF($A863="","",IF(COUNT($I863,$J863,$K863)&lt;3,"",IFERROR(MIN($I863,$J863,$K863),"")))</f>
        <v/>
      </c>
      <c r="S863" s="44">
        <f>IF($A863="","",IF(COUNT($I863,$J863,$K863)&lt;3,"",IFERROR(MAX($I863,$J863,$K863)-MIN($I863,$J863,$K863),"")))</f>
        <v/>
      </c>
      <c r="T863" s="44">
        <f>IF($A863="","",IFERROR(INDEX('Tire Inventory'!$I$5:$I$1004,MATCH($E863,'Tire Inventory'!$A$5:$A$1004,0)),""))</f>
        <v/>
      </c>
      <c r="U863" s="44">
        <f>IF($A863="","",IF(OR($L863="",$T863=""),"",IFERROR($L863-$T863,"")))</f>
        <v/>
      </c>
      <c r="V863" s="27">
        <f>IF($A863="","",IF($R863="","No Data",IF($R863&lt;='Settings'!$B$6,"Critical",IF($R863&lt;='Settings'!$B$5,"Low","OK"))))</f>
        <v/>
      </c>
      <c r="W863" s="27">
        <f>IF($A863="","",IF($S863="","No Data",IF($S863&gt;='Settings'!$B$7,"Uneven","OK")))</f>
        <v/>
      </c>
      <c r="X863" s="27">
        <f>IF($A863="","",IF(OR($L863="",$T863=""),"No Data",IF($L863&lt;$T863-'Settings'!$B$8,"Low",IF($L863&gt;$T863+'Settings'!$B$8,"High","OK"))))</f>
        <v/>
      </c>
      <c r="Y863" s="27">
        <f>IF(COUNTA($A863:$O863)=0,"",IF(OR($A863="",$B863="",$C863="",$D863="",$E863="",$F863="",$I863="",$J863="",$K863=""),"Missing Required Input",IF(COUNTIF($A$5:$A$1004,$A863)&gt;1,"Duplicate Inspection ID",IF(COUNTIF('Tire Inventory'!$A$5:$A$1004,$E863)=0,"Unknown Tire ID",IF(OR($I863&lt;0,$I863&gt;32,$J863&lt;0,$J863&gt;32,$K863&lt;0,$K863&gt;32),"Check Tread Reading",IF(OR($D863&lt;0,$D863&gt;2000000),"Check Odometer",IF(AND($L863&lt;&gt;"",OR($L863&lt;0,$L863&gt;150)),"Check PSI","OK"))))))</f>
        <v/>
      </c>
    </row>
    <row r="864">
      <c r="A864" s="23" t="n"/>
      <c r="B864" s="42" t="n"/>
      <c r="C864" s="23" t="n"/>
      <c r="D864" s="25" t="n"/>
      <c r="E864" s="23" t="n"/>
      <c r="F864" s="23" t="n"/>
      <c r="G864" s="23" t="n"/>
      <c r="H864" s="23" t="n"/>
      <c r="I864" s="43" t="n"/>
      <c r="J864" s="43" t="n"/>
      <c r="K864" s="43" t="n"/>
      <c r="L864" s="43" t="n"/>
      <c r="M864" s="23" t="n"/>
      <c r="N864" s="23" t="n"/>
      <c r="O864" s="23" t="n"/>
      <c r="P864" s="27">
        <f>IF($A864="","",IFERROR(INDEX('Settings'!$F$5:$F$21,MATCH($F864,'Settings'!$E$5:$E$21,0)),"Other"))</f>
        <v/>
      </c>
      <c r="Q864" s="44">
        <f>IF($A864="","",IF(COUNT($I864,$J864,$K864)&lt;3,"",IFERROR(AVERAGE($I864,$J864,$K864),"")))</f>
        <v/>
      </c>
      <c r="R864" s="44">
        <f>IF($A864="","",IF(COUNT($I864,$J864,$K864)&lt;3,"",IFERROR(MIN($I864,$J864,$K864),"")))</f>
        <v/>
      </c>
      <c r="S864" s="44">
        <f>IF($A864="","",IF(COUNT($I864,$J864,$K864)&lt;3,"",IFERROR(MAX($I864,$J864,$K864)-MIN($I864,$J864,$K864),"")))</f>
        <v/>
      </c>
      <c r="T864" s="44">
        <f>IF($A864="","",IFERROR(INDEX('Tire Inventory'!$I$5:$I$1004,MATCH($E864,'Tire Inventory'!$A$5:$A$1004,0)),""))</f>
        <v/>
      </c>
      <c r="U864" s="44">
        <f>IF($A864="","",IF(OR($L864="",$T864=""),"",IFERROR($L864-$T864,"")))</f>
        <v/>
      </c>
      <c r="V864" s="27">
        <f>IF($A864="","",IF($R864="","No Data",IF($R864&lt;='Settings'!$B$6,"Critical",IF($R864&lt;='Settings'!$B$5,"Low","OK"))))</f>
        <v/>
      </c>
      <c r="W864" s="27">
        <f>IF($A864="","",IF($S864="","No Data",IF($S864&gt;='Settings'!$B$7,"Uneven","OK")))</f>
        <v/>
      </c>
      <c r="X864" s="27">
        <f>IF($A864="","",IF(OR($L864="",$T864=""),"No Data",IF($L864&lt;$T864-'Settings'!$B$8,"Low",IF($L864&gt;$T864+'Settings'!$B$8,"High","OK"))))</f>
        <v/>
      </c>
      <c r="Y864" s="27">
        <f>IF(COUNTA($A864:$O864)=0,"",IF(OR($A864="",$B864="",$C864="",$D864="",$E864="",$F864="",$I864="",$J864="",$K864=""),"Missing Required Input",IF(COUNTIF($A$5:$A$1004,$A864)&gt;1,"Duplicate Inspection ID",IF(COUNTIF('Tire Inventory'!$A$5:$A$1004,$E864)=0,"Unknown Tire ID",IF(OR($I864&lt;0,$I864&gt;32,$J864&lt;0,$J864&gt;32,$K864&lt;0,$K864&gt;32),"Check Tread Reading",IF(OR($D864&lt;0,$D864&gt;2000000),"Check Odometer",IF(AND($L864&lt;&gt;"",OR($L864&lt;0,$L864&gt;150)),"Check PSI","OK"))))))</f>
        <v/>
      </c>
    </row>
    <row r="865">
      <c r="A865" s="23" t="n"/>
      <c r="B865" s="42" t="n"/>
      <c r="C865" s="23" t="n"/>
      <c r="D865" s="25" t="n"/>
      <c r="E865" s="23" t="n"/>
      <c r="F865" s="23" t="n"/>
      <c r="G865" s="23" t="n"/>
      <c r="H865" s="23" t="n"/>
      <c r="I865" s="43" t="n"/>
      <c r="J865" s="43" t="n"/>
      <c r="K865" s="43" t="n"/>
      <c r="L865" s="43" t="n"/>
      <c r="M865" s="23" t="n"/>
      <c r="N865" s="23" t="n"/>
      <c r="O865" s="23" t="n"/>
      <c r="P865" s="27">
        <f>IF($A865="","",IFERROR(INDEX('Settings'!$F$5:$F$21,MATCH($F865,'Settings'!$E$5:$E$21,0)),"Other"))</f>
        <v/>
      </c>
      <c r="Q865" s="44">
        <f>IF($A865="","",IF(COUNT($I865,$J865,$K865)&lt;3,"",IFERROR(AVERAGE($I865,$J865,$K865),"")))</f>
        <v/>
      </c>
      <c r="R865" s="44">
        <f>IF($A865="","",IF(COUNT($I865,$J865,$K865)&lt;3,"",IFERROR(MIN($I865,$J865,$K865),"")))</f>
        <v/>
      </c>
      <c r="S865" s="44">
        <f>IF($A865="","",IF(COUNT($I865,$J865,$K865)&lt;3,"",IFERROR(MAX($I865,$J865,$K865)-MIN($I865,$J865,$K865),"")))</f>
        <v/>
      </c>
      <c r="T865" s="44">
        <f>IF($A865="","",IFERROR(INDEX('Tire Inventory'!$I$5:$I$1004,MATCH($E865,'Tire Inventory'!$A$5:$A$1004,0)),""))</f>
        <v/>
      </c>
      <c r="U865" s="44">
        <f>IF($A865="","",IF(OR($L865="",$T865=""),"",IFERROR($L865-$T865,"")))</f>
        <v/>
      </c>
      <c r="V865" s="27">
        <f>IF($A865="","",IF($R865="","No Data",IF($R865&lt;='Settings'!$B$6,"Critical",IF($R865&lt;='Settings'!$B$5,"Low","OK"))))</f>
        <v/>
      </c>
      <c r="W865" s="27">
        <f>IF($A865="","",IF($S865="","No Data",IF($S865&gt;='Settings'!$B$7,"Uneven","OK")))</f>
        <v/>
      </c>
      <c r="X865" s="27">
        <f>IF($A865="","",IF(OR($L865="",$T865=""),"No Data",IF($L865&lt;$T865-'Settings'!$B$8,"Low",IF($L865&gt;$T865+'Settings'!$B$8,"High","OK"))))</f>
        <v/>
      </c>
      <c r="Y865" s="27">
        <f>IF(COUNTA($A865:$O865)=0,"",IF(OR($A865="",$B865="",$C865="",$D865="",$E865="",$F865="",$I865="",$J865="",$K865=""),"Missing Required Input",IF(COUNTIF($A$5:$A$1004,$A865)&gt;1,"Duplicate Inspection ID",IF(COUNTIF('Tire Inventory'!$A$5:$A$1004,$E865)=0,"Unknown Tire ID",IF(OR($I865&lt;0,$I865&gt;32,$J865&lt;0,$J865&gt;32,$K865&lt;0,$K865&gt;32),"Check Tread Reading",IF(OR($D865&lt;0,$D865&gt;2000000),"Check Odometer",IF(AND($L865&lt;&gt;"",OR($L865&lt;0,$L865&gt;150)),"Check PSI","OK"))))))</f>
        <v/>
      </c>
    </row>
    <row r="866">
      <c r="A866" s="23" t="n"/>
      <c r="B866" s="42" t="n"/>
      <c r="C866" s="23" t="n"/>
      <c r="D866" s="25" t="n"/>
      <c r="E866" s="23" t="n"/>
      <c r="F866" s="23" t="n"/>
      <c r="G866" s="23" t="n"/>
      <c r="H866" s="23" t="n"/>
      <c r="I866" s="43" t="n"/>
      <c r="J866" s="43" t="n"/>
      <c r="K866" s="43" t="n"/>
      <c r="L866" s="43" t="n"/>
      <c r="M866" s="23" t="n"/>
      <c r="N866" s="23" t="n"/>
      <c r="O866" s="23" t="n"/>
      <c r="P866" s="27">
        <f>IF($A866="","",IFERROR(INDEX('Settings'!$F$5:$F$21,MATCH($F866,'Settings'!$E$5:$E$21,0)),"Other"))</f>
        <v/>
      </c>
      <c r="Q866" s="44">
        <f>IF($A866="","",IF(COUNT($I866,$J866,$K866)&lt;3,"",IFERROR(AVERAGE($I866,$J866,$K866),"")))</f>
        <v/>
      </c>
      <c r="R866" s="44">
        <f>IF($A866="","",IF(COUNT($I866,$J866,$K866)&lt;3,"",IFERROR(MIN($I866,$J866,$K866),"")))</f>
        <v/>
      </c>
      <c r="S866" s="44">
        <f>IF($A866="","",IF(COUNT($I866,$J866,$K866)&lt;3,"",IFERROR(MAX($I866,$J866,$K866)-MIN($I866,$J866,$K866),"")))</f>
        <v/>
      </c>
      <c r="T866" s="44">
        <f>IF($A866="","",IFERROR(INDEX('Tire Inventory'!$I$5:$I$1004,MATCH($E866,'Tire Inventory'!$A$5:$A$1004,0)),""))</f>
        <v/>
      </c>
      <c r="U866" s="44">
        <f>IF($A866="","",IF(OR($L866="",$T866=""),"",IFERROR($L866-$T866,"")))</f>
        <v/>
      </c>
      <c r="V866" s="27">
        <f>IF($A866="","",IF($R866="","No Data",IF($R866&lt;='Settings'!$B$6,"Critical",IF($R866&lt;='Settings'!$B$5,"Low","OK"))))</f>
        <v/>
      </c>
      <c r="W866" s="27">
        <f>IF($A866="","",IF($S866="","No Data",IF($S866&gt;='Settings'!$B$7,"Uneven","OK")))</f>
        <v/>
      </c>
      <c r="X866" s="27">
        <f>IF($A866="","",IF(OR($L866="",$T866=""),"No Data",IF($L866&lt;$T866-'Settings'!$B$8,"Low",IF($L866&gt;$T866+'Settings'!$B$8,"High","OK"))))</f>
        <v/>
      </c>
      <c r="Y866" s="27">
        <f>IF(COUNTA($A866:$O866)=0,"",IF(OR($A866="",$B866="",$C866="",$D866="",$E866="",$F866="",$I866="",$J866="",$K866=""),"Missing Required Input",IF(COUNTIF($A$5:$A$1004,$A866)&gt;1,"Duplicate Inspection ID",IF(COUNTIF('Tire Inventory'!$A$5:$A$1004,$E866)=0,"Unknown Tire ID",IF(OR($I866&lt;0,$I866&gt;32,$J866&lt;0,$J866&gt;32,$K866&lt;0,$K866&gt;32),"Check Tread Reading",IF(OR($D866&lt;0,$D866&gt;2000000),"Check Odometer",IF(AND($L866&lt;&gt;"",OR($L866&lt;0,$L866&gt;150)),"Check PSI","OK"))))))</f>
        <v/>
      </c>
    </row>
    <row r="867">
      <c r="A867" s="23" t="n"/>
      <c r="B867" s="42" t="n"/>
      <c r="C867" s="23" t="n"/>
      <c r="D867" s="25" t="n"/>
      <c r="E867" s="23" t="n"/>
      <c r="F867" s="23" t="n"/>
      <c r="G867" s="23" t="n"/>
      <c r="H867" s="23" t="n"/>
      <c r="I867" s="43" t="n"/>
      <c r="J867" s="43" t="n"/>
      <c r="K867" s="43" t="n"/>
      <c r="L867" s="43" t="n"/>
      <c r="M867" s="23" t="n"/>
      <c r="N867" s="23" t="n"/>
      <c r="O867" s="23" t="n"/>
      <c r="P867" s="27">
        <f>IF($A867="","",IFERROR(INDEX('Settings'!$F$5:$F$21,MATCH($F867,'Settings'!$E$5:$E$21,0)),"Other"))</f>
        <v/>
      </c>
      <c r="Q867" s="44">
        <f>IF($A867="","",IF(COUNT($I867,$J867,$K867)&lt;3,"",IFERROR(AVERAGE($I867,$J867,$K867),"")))</f>
        <v/>
      </c>
      <c r="R867" s="44">
        <f>IF($A867="","",IF(COUNT($I867,$J867,$K867)&lt;3,"",IFERROR(MIN($I867,$J867,$K867),"")))</f>
        <v/>
      </c>
      <c r="S867" s="44">
        <f>IF($A867="","",IF(COUNT($I867,$J867,$K867)&lt;3,"",IFERROR(MAX($I867,$J867,$K867)-MIN($I867,$J867,$K867),"")))</f>
        <v/>
      </c>
      <c r="T867" s="44">
        <f>IF($A867="","",IFERROR(INDEX('Tire Inventory'!$I$5:$I$1004,MATCH($E867,'Tire Inventory'!$A$5:$A$1004,0)),""))</f>
        <v/>
      </c>
      <c r="U867" s="44">
        <f>IF($A867="","",IF(OR($L867="",$T867=""),"",IFERROR($L867-$T867,"")))</f>
        <v/>
      </c>
      <c r="V867" s="27">
        <f>IF($A867="","",IF($R867="","No Data",IF($R867&lt;='Settings'!$B$6,"Critical",IF($R867&lt;='Settings'!$B$5,"Low","OK"))))</f>
        <v/>
      </c>
      <c r="W867" s="27">
        <f>IF($A867="","",IF($S867="","No Data",IF($S867&gt;='Settings'!$B$7,"Uneven","OK")))</f>
        <v/>
      </c>
      <c r="X867" s="27">
        <f>IF($A867="","",IF(OR($L867="",$T867=""),"No Data",IF($L867&lt;$T867-'Settings'!$B$8,"Low",IF($L867&gt;$T867+'Settings'!$B$8,"High","OK"))))</f>
        <v/>
      </c>
      <c r="Y867" s="27">
        <f>IF(COUNTA($A867:$O867)=0,"",IF(OR($A867="",$B867="",$C867="",$D867="",$E867="",$F867="",$I867="",$J867="",$K867=""),"Missing Required Input",IF(COUNTIF($A$5:$A$1004,$A867)&gt;1,"Duplicate Inspection ID",IF(COUNTIF('Tire Inventory'!$A$5:$A$1004,$E867)=0,"Unknown Tire ID",IF(OR($I867&lt;0,$I867&gt;32,$J867&lt;0,$J867&gt;32,$K867&lt;0,$K867&gt;32),"Check Tread Reading",IF(OR($D867&lt;0,$D867&gt;2000000),"Check Odometer",IF(AND($L867&lt;&gt;"",OR($L867&lt;0,$L867&gt;150)),"Check PSI","OK"))))))</f>
        <v/>
      </c>
    </row>
    <row r="868">
      <c r="A868" s="23" t="n"/>
      <c r="B868" s="42" t="n"/>
      <c r="C868" s="23" t="n"/>
      <c r="D868" s="25" t="n"/>
      <c r="E868" s="23" t="n"/>
      <c r="F868" s="23" t="n"/>
      <c r="G868" s="23" t="n"/>
      <c r="H868" s="23" t="n"/>
      <c r="I868" s="43" t="n"/>
      <c r="J868" s="43" t="n"/>
      <c r="K868" s="43" t="n"/>
      <c r="L868" s="43" t="n"/>
      <c r="M868" s="23" t="n"/>
      <c r="N868" s="23" t="n"/>
      <c r="O868" s="23" t="n"/>
      <c r="P868" s="27">
        <f>IF($A868="","",IFERROR(INDEX('Settings'!$F$5:$F$21,MATCH($F868,'Settings'!$E$5:$E$21,0)),"Other"))</f>
        <v/>
      </c>
      <c r="Q868" s="44">
        <f>IF($A868="","",IF(COUNT($I868,$J868,$K868)&lt;3,"",IFERROR(AVERAGE($I868,$J868,$K868),"")))</f>
        <v/>
      </c>
      <c r="R868" s="44">
        <f>IF($A868="","",IF(COUNT($I868,$J868,$K868)&lt;3,"",IFERROR(MIN($I868,$J868,$K868),"")))</f>
        <v/>
      </c>
      <c r="S868" s="44">
        <f>IF($A868="","",IF(COUNT($I868,$J868,$K868)&lt;3,"",IFERROR(MAX($I868,$J868,$K868)-MIN($I868,$J868,$K868),"")))</f>
        <v/>
      </c>
      <c r="T868" s="44">
        <f>IF($A868="","",IFERROR(INDEX('Tire Inventory'!$I$5:$I$1004,MATCH($E868,'Tire Inventory'!$A$5:$A$1004,0)),""))</f>
        <v/>
      </c>
      <c r="U868" s="44">
        <f>IF($A868="","",IF(OR($L868="",$T868=""),"",IFERROR($L868-$T868,"")))</f>
        <v/>
      </c>
      <c r="V868" s="27">
        <f>IF($A868="","",IF($R868="","No Data",IF($R868&lt;='Settings'!$B$6,"Critical",IF($R868&lt;='Settings'!$B$5,"Low","OK"))))</f>
        <v/>
      </c>
      <c r="W868" s="27">
        <f>IF($A868="","",IF($S868="","No Data",IF($S868&gt;='Settings'!$B$7,"Uneven","OK")))</f>
        <v/>
      </c>
      <c r="X868" s="27">
        <f>IF($A868="","",IF(OR($L868="",$T868=""),"No Data",IF($L868&lt;$T868-'Settings'!$B$8,"Low",IF($L868&gt;$T868+'Settings'!$B$8,"High","OK"))))</f>
        <v/>
      </c>
      <c r="Y868" s="27">
        <f>IF(COUNTA($A868:$O868)=0,"",IF(OR($A868="",$B868="",$C868="",$D868="",$E868="",$F868="",$I868="",$J868="",$K868=""),"Missing Required Input",IF(COUNTIF($A$5:$A$1004,$A868)&gt;1,"Duplicate Inspection ID",IF(COUNTIF('Tire Inventory'!$A$5:$A$1004,$E868)=0,"Unknown Tire ID",IF(OR($I868&lt;0,$I868&gt;32,$J868&lt;0,$J868&gt;32,$K868&lt;0,$K868&gt;32),"Check Tread Reading",IF(OR($D868&lt;0,$D868&gt;2000000),"Check Odometer",IF(AND($L868&lt;&gt;"",OR($L868&lt;0,$L868&gt;150)),"Check PSI","OK"))))))</f>
        <v/>
      </c>
    </row>
    <row r="869">
      <c r="A869" s="23" t="n"/>
      <c r="B869" s="42" t="n"/>
      <c r="C869" s="23" t="n"/>
      <c r="D869" s="25" t="n"/>
      <c r="E869" s="23" t="n"/>
      <c r="F869" s="23" t="n"/>
      <c r="G869" s="23" t="n"/>
      <c r="H869" s="23" t="n"/>
      <c r="I869" s="43" t="n"/>
      <c r="J869" s="43" t="n"/>
      <c r="K869" s="43" t="n"/>
      <c r="L869" s="43" t="n"/>
      <c r="M869" s="23" t="n"/>
      <c r="N869" s="23" t="n"/>
      <c r="O869" s="23" t="n"/>
      <c r="P869" s="27">
        <f>IF($A869="","",IFERROR(INDEX('Settings'!$F$5:$F$21,MATCH($F869,'Settings'!$E$5:$E$21,0)),"Other"))</f>
        <v/>
      </c>
      <c r="Q869" s="44">
        <f>IF($A869="","",IF(COUNT($I869,$J869,$K869)&lt;3,"",IFERROR(AVERAGE($I869,$J869,$K869),"")))</f>
        <v/>
      </c>
      <c r="R869" s="44">
        <f>IF($A869="","",IF(COUNT($I869,$J869,$K869)&lt;3,"",IFERROR(MIN($I869,$J869,$K869),"")))</f>
        <v/>
      </c>
      <c r="S869" s="44">
        <f>IF($A869="","",IF(COUNT($I869,$J869,$K869)&lt;3,"",IFERROR(MAX($I869,$J869,$K869)-MIN($I869,$J869,$K869),"")))</f>
        <v/>
      </c>
      <c r="T869" s="44">
        <f>IF($A869="","",IFERROR(INDEX('Tire Inventory'!$I$5:$I$1004,MATCH($E869,'Tire Inventory'!$A$5:$A$1004,0)),""))</f>
        <v/>
      </c>
      <c r="U869" s="44">
        <f>IF($A869="","",IF(OR($L869="",$T869=""),"",IFERROR($L869-$T869,"")))</f>
        <v/>
      </c>
      <c r="V869" s="27">
        <f>IF($A869="","",IF($R869="","No Data",IF($R869&lt;='Settings'!$B$6,"Critical",IF($R869&lt;='Settings'!$B$5,"Low","OK"))))</f>
        <v/>
      </c>
      <c r="W869" s="27">
        <f>IF($A869="","",IF($S869="","No Data",IF($S869&gt;='Settings'!$B$7,"Uneven","OK")))</f>
        <v/>
      </c>
      <c r="X869" s="27">
        <f>IF($A869="","",IF(OR($L869="",$T869=""),"No Data",IF($L869&lt;$T869-'Settings'!$B$8,"Low",IF($L869&gt;$T869+'Settings'!$B$8,"High","OK"))))</f>
        <v/>
      </c>
      <c r="Y869" s="27">
        <f>IF(COUNTA($A869:$O869)=0,"",IF(OR($A869="",$B869="",$C869="",$D869="",$E869="",$F869="",$I869="",$J869="",$K869=""),"Missing Required Input",IF(COUNTIF($A$5:$A$1004,$A869)&gt;1,"Duplicate Inspection ID",IF(COUNTIF('Tire Inventory'!$A$5:$A$1004,$E869)=0,"Unknown Tire ID",IF(OR($I869&lt;0,$I869&gt;32,$J869&lt;0,$J869&gt;32,$K869&lt;0,$K869&gt;32),"Check Tread Reading",IF(OR($D869&lt;0,$D869&gt;2000000),"Check Odometer",IF(AND($L869&lt;&gt;"",OR($L869&lt;0,$L869&gt;150)),"Check PSI","OK"))))))</f>
        <v/>
      </c>
    </row>
    <row r="870">
      <c r="A870" s="23" t="n"/>
      <c r="B870" s="42" t="n"/>
      <c r="C870" s="23" t="n"/>
      <c r="D870" s="25" t="n"/>
      <c r="E870" s="23" t="n"/>
      <c r="F870" s="23" t="n"/>
      <c r="G870" s="23" t="n"/>
      <c r="H870" s="23" t="n"/>
      <c r="I870" s="43" t="n"/>
      <c r="J870" s="43" t="n"/>
      <c r="K870" s="43" t="n"/>
      <c r="L870" s="43" t="n"/>
      <c r="M870" s="23" t="n"/>
      <c r="N870" s="23" t="n"/>
      <c r="O870" s="23" t="n"/>
      <c r="P870" s="27">
        <f>IF($A870="","",IFERROR(INDEX('Settings'!$F$5:$F$21,MATCH($F870,'Settings'!$E$5:$E$21,0)),"Other"))</f>
        <v/>
      </c>
      <c r="Q870" s="44">
        <f>IF($A870="","",IF(COUNT($I870,$J870,$K870)&lt;3,"",IFERROR(AVERAGE($I870,$J870,$K870),"")))</f>
        <v/>
      </c>
      <c r="R870" s="44">
        <f>IF($A870="","",IF(COUNT($I870,$J870,$K870)&lt;3,"",IFERROR(MIN($I870,$J870,$K870),"")))</f>
        <v/>
      </c>
      <c r="S870" s="44">
        <f>IF($A870="","",IF(COUNT($I870,$J870,$K870)&lt;3,"",IFERROR(MAX($I870,$J870,$K870)-MIN($I870,$J870,$K870),"")))</f>
        <v/>
      </c>
      <c r="T870" s="44">
        <f>IF($A870="","",IFERROR(INDEX('Tire Inventory'!$I$5:$I$1004,MATCH($E870,'Tire Inventory'!$A$5:$A$1004,0)),""))</f>
        <v/>
      </c>
      <c r="U870" s="44">
        <f>IF($A870="","",IF(OR($L870="",$T870=""),"",IFERROR($L870-$T870,"")))</f>
        <v/>
      </c>
      <c r="V870" s="27">
        <f>IF($A870="","",IF($R870="","No Data",IF($R870&lt;='Settings'!$B$6,"Critical",IF($R870&lt;='Settings'!$B$5,"Low","OK"))))</f>
        <v/>
      </c>
      <c r="W870" s="27">
        <f>IF($A870="","",IF($S870="","No Data",IF($S870&gt;='Settings'!$B$7,"Uneven","OK")))</f>
        <v/>
      </c>
      <c r="X870" s="27">
        <f>IF($A870="","",IF(OR($L870="",$T870=""),"No Data",IF($L870&lt;$T870-'Settings'!$B$8,"Low",IF($L870&gt;$T870+'Settings'!$B$8,"High","OK"))))</f>
        <v/>
      </c>
      <c r="Y870" s="27">
        <f>IF(COUNTA($A870:$O870)=0,"",IF(OR($A870="",$B870="",$C870="",$D870="",$E870="",$F870="",$I870="",$J870="",$K870=""),"Missing Required Input",IF(COUNTIF($A$5:$A$1004,$A870)&gt;1,"Duplicate Inspection ID",IF(COUNTIF('Tire Inventory'!$A$5:$A$1004,$E870)=0,"Unknown Tire ID",IF(OR($I870&lt;0,$I870&gt;32,$J870&lt;0,$J870&gt;32,$K870&lt;0,$K870&gt;32),"Check Tread Reading",IF(OR($D870&lt;0,$D870&gt;2000000),"Check Odometer",IF(AND($L870&lt;&gt;"",OR($L870&lt;0,$L870&gt;150)),"Check PSI","OK"))))))</f>
        <v/>
      </c>
    </row>
    <row r="871">
      <c r="A871" s="23" t="n"/>
      <c r="B871" s="42" t="n"/>
      <c r="C871" s="23" t="n"/>
      <c r="D871" s="25" t="n"/>
      <c r="E871" s="23" t="n"/>
      <c r="F871" s="23" t="n"/>
      <c r="G871" s="23" t="n"/>
      <c r="H871" s="23" t="n"/>
      <c r="I871" s="43" t="n"/>
      <c r="J871" s="43" t="n"/>
      <c r="K871" s="43" t="n"/>
      <c r="L871" s="43" t="n"/>
      <c r="M871" s="23" t="n"/>
      <c r="N871" s="23" t="n"/>
      <c r="O871" s="23" t="n"/>
      <c r="P871" s="27">
        <f>IF($A871="","",IFERROR(INDEX('Settings'!$F$5:$F$21,MATCH($F871,'Settings'!$E$5:$E$21,0)),"Other"))</f>
        <v/>
      </c>
      <c r="Q871" s="44">
        <f>IF($A871="","",IF(COUNT($I871,$J871,$K871)&lt;3,"",IFERROR(AVERAGE($I871,$J871,$K871),"")))</f>
        <v/>
      </c>
      <c r="R871" s="44">
        <f>IF($A871="","",IF(COUNT($I871,$J871,$K871)&lt;3,"",IFERROR(MIN($I871,$J871,$K871),"")))</f>
        <v/>
      </c>
      <c r="S871" s="44">
        <f>IF($A871="","",IF(COUNT($I871,$J871,$K871)&lt;3,"",IFERROR(MAX($I871,$J871,$K871)-MIN($I871,$J871,$K871),"")))</f>
        <v/>
      </c>
      <c r="T871" s="44">
        <f>IF($A871="","",IFERROR(INDEX('Tire Inventory'!$I$5:$I$1004,MATCH($E871,'Tire Inventory'!$A$5:$A$1004,0)),""))</f>
        <v/>
      </c>
      <c r="U871" s="44">
        <f>IF($A871="","",IF(OR($L871="",$T871=""),"",IFERROR($L871-$T871,"")))</f>
        <v/>
      </c>
      <c r="V871" s="27">
        <f>IF($A871="","",IF($R871="","No Data",IF($R871&lt;='Settings'!$B$6,"Critical",IF($R871&lt;='Settings'!$B$5,"Low","OK"))))</f>
        <v/>
      </c>
      <c r="W871" s="27">
        <f>IF($A871="","",IF($S871="","No Data",IF($S871&gt;='Settings'!$B$7,"Uneven","OK")))</f>
        <v/>
      </c>
      <c r="X871" s="27">
        <f>IF($A871="","",IF(OR($L871="",$T871=""),"No Data",IF($L871&lt;$T871-'Settings'!$B$8,"Low",IF($L871&gt;$T871+'Settings'!$B$8,"High","OK"))))</f>
        <v/>
      </c>
      <c r="Y871" s="27">
        <f>IF(COUNTA($A871:$O871)=0,"",IF(OR($A871="",$B871="",$C871="",$D871="",$E871="",$F871="",$I871="",$J871="",$K871=""),"Missing Required Input",IF(COUNTIF($A$5:$A$1004,$A871)&gt;1,"Duplicate Inspection ID",IF(COUNTIF('Tire Inventory'!$A$5:$A$1004,$E871)=0,"Unknown Tire ID",IF(OR($I871&lt;0,$I871&gt;32,$J871&lt;0,$J871&gt;32,$K871&lt;0,$K871&gt;32),"Check Tread Reading",IF(OR($D871&lt;0,$D871&gt;2000000),"Check Odometer",IF(AND($L871&lt;&gt;"",OR($L871&lt;0,$L871&gt;150)),"Check PSI","OK"))))))</f>
        <v/>
      </c>
    </row>
    <row r="872">
      <c r="A872" s="23" t="n"/>
      <c r="B872" s="42" t="n"/>
      <c r="C872" s="23" t="n"/>
      <c r="D872" s="25" t="n"/>
      <c r="E872" s="23" t="n"/>
      <c r="F872" s="23" t="n"/>
      <c r="G872" s="23" t="n"/>
      <c r="H872" s="23" t="n"/>
      <c r="I872" s="43" t="n"/>
      <c r="J872" s="43" t="n"/>
      <c r="K872" s="43" t="n"/>
      <c r="L872" s="43" t="n"/>
      <c r="M872" s="23" t="n"/>
      <c r="N872" s="23" t="n"/>
      <c r="O872" s="23" t="n"/>
      <c r="P872" s="27">
        <f>IF($A872="","",IFERROR(INDEX('Settings'!$F$5:$F$21,MATCH($F872,'Settings'!$E$5:$E$21,0)),"Other"))</f>
        <v/>
      </c>
      <c r="Q872" s="44">
        <f>IF($A872="","",IF(COUNT($I872,$J872,$K872)&lt;3,"",IFERROR(AVERAGE($I872,$J872,$K872),"")))</f>
        <v/>
      </c>
      <c r="R872" s="44">
        <f>IF($A872="","",IF(COUNT($I872,$J872,$K872)&lt;3,"",IFERROR(MIN($I872,$J872,$K872),"")))</f>
        <v/>
      </c>
      <c r="S872" s="44">
        <f>IF($A872="","",IF(COUNT($I872,$J872,$K872)&lt;3,"",IFERROR(MAX($I872,$J872,$K872)-MIN($I872,$J872,$K872),"")))</f>
        <v/>
      </c>
      <c r="T872" s="44">
        <f>IF($A872="","",IFERROR(INDEX('Tire Inventory'!$I$5:$I$1004,MATCH($E872,'Tire Inventory'!$A$5:$A$1004,0)),""))</f>
        <v/>
      </c>
      <c r="U872" s="44">
        <f>IF($A872="","",IF(OR($L872="",$T872=""),"",IFERROR($L872-$T872,"")))</f>
        <v/>
      </c>
      <c r="V872" s="27">
        <f>IF($A872="","",IF($R872="","No Data",IF($R872&lt;='Settings'!$B$6,"Critical",IF($R872&lt;='Settings'!$B$5,"Low","OK"))))</f>
        <v/>
      </c>
      <c r="W872" s="27">
        <f>IF($A872="","",IF($S872="","No Data",IF($S872&gt;='Settings'!$B$7,"Uneven","OK")))</f>
        <v/>
      </c>
      <c r="X872" s="27">
        <f>IF($A872="","",IF(OR($L872="",$T872=""),"No Data",IF($L872&lt;$T872-'Settings'!$B$8,"Low",IF($L872&gt;$T872+'Settings'!$B$8,"High","OK"))))</f>
        <v/>
      </c>
      <c r="Y872" s="27">
        <f>IF(COUNTA($A872:$O872)=0,"",IF(OR($A872="",$B872="",$C872="",$D872="",$E872="",$F872="",$I872="",$J872="",$K872=""),"Missing Required Input",IF(COUNTIF($A$5:$A$1004,$A872)&gt;1,"Duplicate Inspection ID",IF(COUNTIF('Tire Inventory'!$A$5:$A$1004,$E872)=0,"Unknown Tire ID",IF(OR($I872&lt;0,$I872&gt;32,$J872&lt;0,$J872&gt;32,$K872&lt;0,$K872&gt;32),"Check Tread Reading",IF(OR($D872&lt;0,$D872&gt;2000000),"Check Odometer",IF(AND($L872&lt;&gt;"",OR($L872&lt;0,$L872&gt;150)),"Check PSI","OK"))))))</f>
        <v/>
      </c>
    </row>
    <row r="873">
      <c r="A873" s="23" t="n"/>
      <c r="B873" s="42" t="n"/>
      <c r="C873" s="23" t="n"/>
      <c r="D873" s="25" t="n"/>
      <c r="E873" s="23" t="n"/>
      <c r="F873" s="23" t="n"/>
      <c r="G873" s="23" t="n"/>
      <c r="H873" s="23" t="n"/>
      <c r="I873" s="43" t="n"/>
      <c r="J873" s="43" t="n"/>
      <c r="K873" s="43" t="n"/>
      <c r="L873" s="43" t="n"/>
      <c r="M873" s="23" t="n"/>
      <c r="N873" s="23" t="n"/>
      <c r="O873" s="23" t="n"/>
      <c r="P873" s="27">
        <f>IF($A873="","",IFERROR(INDEX('Settings'!$F$5:$F$21,MATCH($F873,'Settings'!$E$5:$E$21,0)),"Other"))</f>
        <v/>
      </c>
      <c r="Q873" s="44">
        <f>IF($A873="","",IF(COUNT($I873,$J873,$K873)&lt;3,"",IFERROR(AVERAGE($I873,$J873,$K873),"")))</f>
        <v/>
      </c>
      <c r="R873" s="44">
        <f>IF($A873="","",IF(COUNT($I873,$J873,$K873)&lt;3,"",IFERROR(MIN($I873,$J873,$K873),"")))</f>
        <v/>
      </c>
      <c r="S873" s="44">
        <f>IF($A873="","",IF(COUNT($I873,$J873,$K873)&lt;3,"",IFERROR(MAX($I873,$J873,$K873)-MIN($I873,$J873,$K873),"")))</f>
        <v/>
      </c>
      <c r="T873" s="44">
        <f>IF($A873="","",IFERROR(INDEX('Tire Inventory'!$I$5:$I$1004,MATCH($E873,'Tire Inventory'!$A$5:$A$1004,0)),""))</f>
        <v/>
      </c>
      <c r="U873" s="44">
        <f>IF($A873="","",IF(OR($L873="",$T873=""),"",IFERROR($L873-$T873,"")))</f>
        <v/>
      </c>
      <c r="V873" s="27">
        <f>IF($A873="","",IF($R873="","No Data",IF($R873&lt;='Settings'!$B$6,"Critical",IF($R873&lt;='Settings'!$B$5,"Low","OK"))))</f>
        <v/>
      </c>
      <c r="W873" s="27">
        <f>IF($A873="","",IF($S873="","No Data",IF($S873&gt;='Settings'!$B$7,"Uneven","OK")))</f>
        <v/>
      </c>
      <c r="X873" s="27">
        <f>IF($A873="","",IF(OR($L873="",$T873=""),"No Data",IF($L873&lt;$T873-'Settings'!$B$8,"Low",IF($L873&gt;$T873+'Settings'!$B$8,"High","OK"))))</f>
        <v/>
      </c>
      <c r="Y873" s="27">
        <f>IF(COUNTA($A873:$O873)=0,"",IF(OR($A873="",$B873="",$C873="",$D873="",$E873="",$F873="",$I873="",$J873="",$K873=""),"Missing Required Input",IF(COUNTIF($A$5:$A$1004,$A873)&gt;1,"Duplicate Inspection ID",IF(COUNTIF('Tire Inventory'!$A$5:$A$1004,$E873)=0,"Unknown Tire ID",IF(OR($I873&lt;0,$I873&gt;32,$J873&lt;0,$J873&gt;32,$K873&lt;0,$K873&gt;32),"Check Tread Reading",IF(OR($D873&lt;0,$D873&gt;2000000),"Check Odometer",IF(AND($L873&lt;&gt;"",OR($L873&lt;0,$L873&gt;150)),"Check PSI","OK"))))))</f>
        <v/>
      </c>
    </row>
    <row r="874">
      <c r="A874" s="23" t="n"/>
      <c r="B874" s="42" t="n"/>
      <c r="C874" s="23" t="n"/>
      <c r="D874" s="25" t="n"/>
      <c r="E874" s="23" t="n"/>
      <c r="F874" s="23" t="n"/>
      <c r="G874" s="23" t="n"/>
      <c r="H874" s="23" t="n"/>
      <c r="I874" s="43" t="n"/>
      <c r="J874" s="43" t="n"/>
      <c r="K874" s="43" t="n"/>
      <c r="L874" s="43" t="n"/>
      <c r="M874" s="23" t="n"/>
      <c r="N874" s="23" t="n"/>
      <c r="O874" s="23" t="n"/>
      <c r="P874" s="27">
        <f>IF($A874="","",IFERROR(INDEX('Settings'!$F$5:$F$21,MATCH($F874,'Settings'!$E$5:$E$21,0)),"Other"))</f>
        <v/>
      </c>
      <c r="Q874" s="44">
        <f>IF($A874="","",IF(COUNT($I874,$J874,$K874)&lt;3,"",IFERROR(AVERAGE($I874,$J874,$K874),"")))</f>
        <v/>
      </c>
      <c r="R874" s="44">
        <f>IF($A874="","",IF(COUNT($I874,$J874,$K874)&lt;3,"",IFERROR(MIN($I874,$J874,$K874),"")))</f>
        <v/>
      </c>
      <c r="S874" s="44">
        <f>IF($A874="","",IF(COUNT($I874,$J874,$K874)&lt;3,"",IFERROR(MAX($I874,$J874,$K874)-MIN($I874,$J874,$K874),"")))</f>
        <v/>
      </c>
      <c r="T874" s="44">
        <f>IF($A874="","",IFERROR(INDEX('Tire Inventory'!$I$5:$I$1004,MATCH($E874,'Tire Inventory'!$A$5:$A$1004,0)),""))</f>
        <v/>
      </c>
      <c r="U874" s="44">
        <f>IF($A874="","",IF(OR($L874="",$T874=""),"",IFERROR($L874-$T874,"")))</f>
        <v/>
      </c>
      <c r="V874" s="27">
        <f>IF($A874="","",IF($R874="","No Data",IF($R874&lt;='Settings'!$B$6,"Critical",IF($R874&lt;='Settings'!$B$5,"Low","OK"))))</f>
        <v/>
      </c>
      <c r="W874" s="27">
        <f>IF($A874="","",IF($S874="","No Data",IF($S874&gt;='Settings'!$B$7,"Uneven","OK")))</f>
        <v/>
      </c>
      <c r="X874" s="27">
        <f>IF($A874="","",IF(OR($L874="",$T874=""),"No Data",IF($L874&lt;$T874-'Settings'!$B$8,"Low",IF($L874&gt;$T874+'Settings'!$B$8,"High","OK"))))</f>
        <v/>
      </c>
      <c r="Y874" s="27">
        <f>IF(COUNTA($A874:$O874)=0,"",IF(OR($A874="",$B874="",$C874="",$D874="",$E874="",$F874="",$I874="",$J874="",$K874=""),"Missing Required Input",IF(COUNTIF($A$5:$A$1004,$A874)&gt;1,"Duplicate Inspection ID",IF(COUNTIF('Tire Inventory'!$A$5:$A$1004,$E874)=0,"Unknown Tire ID",IF(OR($I874&lt;0,$I874&gt;32,$J874&lt;0,$J874&gt;32,$K874&lt;0,$K874&gt;32),"Check Tread Reading",IF(OR($D874&lt;0,$D874&gt;2000000),"Check Odometer",IF(AND($L874&lt;&gt;"",OR($L874&lt;0,$L874&gt;150)),"Check PSI","OK"))))))</f>
        <v/>
      </c>
    </row>
    <row r="875">
      <c r="A875" s="23" t="n"/>
      <c r="B875" s="42" t="n"/>
      <c r="C875" s="23" t="n"/>
      <c r="D875" s="25" t="n"/>
      <c r="E875" s="23" t="n"/>
      <c r="F875" s="23" t="n"/>
      <c r="G875" s="23" t="n"/>
      <c r="H875" s="23" t="n"/>
      <c r="I875" s="43" t="n"/>
      <c r="J875" s="43" t="n"/>
      <c r="K875" s="43" t="n"/>
      <c r="L875" s="43" t="n"/>
      <c r="M875" s="23" t="n"/>
      <c r="N875" s="23" t="n"/>
      <c r="O875" s="23" t="n"/>
      <c r="P875" s="27">
        <f>IF($A875="","",IFERROR(INDEX('Settings'!$F$5:$F$21,MATCH($F875,'Settings'!$E$5:$E$21,0)),"Other"))</f>
        <v/>
      </c>
      <c r="Q875" s="44">
        <f>IF($A875="","",IF(COUNT($I875,$J875,$K875)&lt;3,"",IFERROR(AVERAGE($I875,$J875,$K875),"")))</f>
        <v/>
      </c>
      <c r="R875" s="44">
        <f>IF($A875="","",IF(COUNT($I875,$J875,$K875)&lt;3,"",IFERROR(MIN($I875,$J875,$K875),"")))</f>
        <v/>
      </c>
      <c r="S875" s="44">
        <f>IF($A875="","",IF(COUNT($I875,$J875,$K875)&lt;3,"",IFERROR(MAX($I875,$J875,$K875)-MIN($I875,$J875,$K875),"")))</f>
        <v/>
      </c>
      <c r="T875" s="44">
        <f>IF($A875="","",IFERROR(INDEX('Tire Inventory'!$I$5:$I$1004,MATCH($E875,'Tire Inventory'!$A$5:$A$1004,0)),""))</f>
        <v/>
      </c>
      <c r="U875" s="44">
        <f>IF($A875="","",IF(OR($L875="",$T875=""),"",IFERROR($L875-$T875,"")))</f>
        <v/>
      </c>
      <c r="V875" s="27">
        <f>IF($A875="","",IF($R875="","No Data",IF($R875&lt;='Settings'!$B$6,"Critical",IF($R875&lt;='Settings'!$B$5,"Low","OK"))))</f>
        <v/>
      </c>
      <c r="W875" s="27">
        <f>IF($A875="","",IF($S875="","No Data",IF($S875&gt;='Settings'!$B$7,"Uneven","OK")))</f>
        <v/>
      </c>
      <c r="X875" s="27">
        <f>IF($A875="","",IF(OR($L875="",$T875=""),"No Data",IF($L875&lt;$T875-'Settings'!$B$8,"Low",IF($L875&gt;$T875+'Settings'!$B$8,"High","OK"))))</f>
        <v/>
      </c>
      <c r="Y875" s="27">
        <f>IF(COUNTA($A875:$O875)=0,"",IF(OR($A875="",$B875="",$C875="",$D875="",$E875="",$F875="",$I875="",$J875="",$K875=""),"Missing Required Input",IF(COUNTIF($A$5:$A$1004,$A875)&gt;1,"Duplicate Inspection ID",IF(COUNTIF('Tire Inventory'!$A$5:$A$1004,$E875)=0,"Unknown Tire ID",IF(OR($I875&lt;0,$I875&gt;32,$J875&lt;0,$J875&gt;32,$K875&lt;0,$K875&gt;32),"Check Tread Reading",IF(OR($D875&lt;0,$D875&gt;2000000),"Check Odometer",IF(AND($L875&lt;&gt;"",OR($L875&lt;0,$L875&gt;150)),"Check PSI","OK"))))))</f>
        <v/>
      </c>
    </row>
    <row r="876">
      <c r="A876" s="23" t="n"/>
      <c r="B876" s="42" t="n"/>
      <c r="C876" s="23" t="n"/>
      <c r="D876" s="25" t="n"/>
      <c r="E876" s="23" t="n"/>
      <c r="F876" s="23" t="n"/>
      <c r="G876" s="23" t="n"/>
      <c r="H876" s="23" t="n"/>
      <c r="I876" s="43" t="n"/>
      <c r="J876" s="43" t="n"/>
      <c r="K876" s="43" t="n"/>
      <c r="L876" s="43" t="n"/>
      <c r="M876" s="23" t="n"/>
      <c r="N876" s="23" t="n"/>
      <c r="O876" s="23" t="n"/>
      <c r="P876" s="27">
        <f>IF($A876="","",IFERROR(INDEX('Settings'!$F$5:$F$21,MATCH($F876,'Settings'!$E$5:$E$21,0)),"Other"))</f>
        <v/>
      </c>
      <c r="Q876" s="44">
        <f>IF($A876="","",IF(COUNT($I876,$J876,$K876)&lt;3,"",IFERROR(AVERAGE($I876,$J876,$K876),"")))</f>
        <v/>
      </c>
      <c r="R876" s="44">
        <f>IF($A876="","",IF(COUNT($I876,$J876,$K876)&lt;3,"",IFERROR(MIN($I876,$J876,$K876),"")))</f>
        <v/>
      </c>
      <c r="S876" s="44">
        <f>IF($A876="","",IF(COUNT($I876,$J876,$K876)&lt;3,"",IFERROR(MAX($I876,$J876,$K876)-MIN($I876,$J876,$K876),"")))</f>
        <v/>
      </c>
      <c r="T876" s="44">
        <f>IF($A876="","",IFERROR(INDEX('Tire Inventory'!$I$5:$I$1004,MATCH($E876,'Tire Inventory'!$A$5:$A$1004,0)),""))</f>
        <v/>
      </c>
      <c r="U876" s="44">
        <f>IF($A876="","",IF(OR($L876="",$T876=""),"",IFERROR($L876-$T876,"")))</f>
        <v/>
      </c>
      <c r="V876" s="27">
        <f>IF($A876="","",IF($R876="","No Data",IF($R876&lt;='Settings'!$B$6,"Critical",IF($R876&lt;='Settings'!$B$5,"Low","OK"))))</f>
        <v/>
      </c>
      <c r="W876" s="27">
        <f>IF($A876="","",IF($S876="","No Data",IF($S876&gt;='Settings'!$B$7,"Uneven","OK")))</f>
        <v/>
      </c>
      <c r="X876" s="27">
        <f>IF($A876="","",IF(OR($L876="",$T876=""),"No Data",IF($L876&lt;$T876-'Settings'!$B$8,"Low",IF($L876&gt;$T876+'Settings'!$B$8,"High","OK"))))</f>
        <v/>
      </c>
      <c r="Y876" s="27">
        <f>IF(COUNTA($A876:$O876)=0,"",IF(OR($A876="",$B876="",$C876="",$D876="",$E876="",$F876="",$I876="",$J876="",$K876=""),"Missing Required Input",IF(COUNTIF($A$5:$A$1004,$A876)&gt;1,"Duplicate Inspection ID",IF(COUNTIF('Tire Inventory'!$A$5:$A$1004,$E876)=0,"Unknown Tire ID",IF(OR($I876&lt;0,$I876&gt;32,$J876&lt;0,$J876&gt;32,$K876&lt;0,$K876&gt;32),"Check Tread Reading",IF(OR($D876&lt;0,$D876&gt;2000000),"Check Odometer",IF(AND($L876&lt;&gt;"",OR($L876&lt;0,$L876&gt;150)),"Check PSI","OK"))))))</f>
        <v/>
      </c>
    </row>
    <row r="877">
      <c r="A877" s="23" t="n"/>
      <c r="B877" s="42" t="n"/>
      <c r="C877" s="23" t="n"/>
      <c r="D877" s="25" t="n"/>
      <c r="E877" s="23" t="n"/>
      <c r="F877" s="23" t="n"/>
      <c r="G877" s="23" t="n"/>
      <c r="H877" s="23" t="n"/>
      <c r="I877" s="43" t="n"/>
      <c r="J877" s="43" t="n"/>
      <c r="K877" s="43" t="n"/>
      <c r="L877" s="43" t="n"/>
      <c r="M877" s="23" t="n"/>
      <c r="N877" s="23" t="n"/>
      <c r="O877" s="23" t="n"/>
      <c r="P877" s="27">
        <f>IF($A877="","",IFERROR(INDEX('Settings'!$F$5:$F$21,MATCH($F877,'Settings'!$E$5:$E$21,0)),"Other"))</f>
        <v/>
      </c>
      <c r="Q877" s="44">
        <f>IF($A877="","",IF(COUNT($I877,$J877,$K877)&lt;3,"",IFERROR(AVERAGE($I877,$J877,$K877),"")))</f>
        <v/>
      </c>
      <c r="R877" s="44">
        <f>IF($A877="","",IF(COUNT($I877,$J877,$K877)&lt;3,"",IFERROR(MIN($I877,$J877,$K877),"")))</f>
        <v/>
      </c>
      <c r="S877" s="44">
        <f>IF($A877="","",IF(COUNT($I877,$J877,$K877)&lt;3,"",IFERROR(MAX($I877,$J877,$K877)-MIN($I877,$J877,$K877),"")))</f>
        <v/>
      </c>
      <c r="T877" s="44">
        <f>IF($A877="","",IFERROR(INDEX('Tire Inventory'!$I$5:$I$1004,MATCH($E877,'Tire Inventory'!$A$5:$A$1004,0)),""))</f>
        <v/>
      </c>
      <c r="U877" s="44">
        <f>IF($A877="","",IF(OR($L877="",$T877=""),"",IFERROR($L877-$T877,"")))</f>
        <v/>
      </c>
      <c r="V877" s="27">
        <f>IF($A877="","",IF($R877="","No Data",IF($R877&lt;='Settings'!$B$6,"Critical",IF($R877&lt;='Settings'!$B$5,"Low","OK"))))</f>
        <v/>
      </c>
      <c r="W877" s="27">
        <f>IF($A877="","",IF($S877="","No Data",IF($S877&gt;='Settings'!$B$7,"Uneven","OK")))</f>
        <v/>
      </c>
      <c r="X877" s="27">
        <f>IF($A877="","",IF(OR($L877="",$T877=""),"No Data",IF($L877&lt;$T877-'Settings'!$B$8,"Low",IF($L877&gt;$T877+'Settings'!$B$8,"High","OK"))))</f>
        <v/>
      </c>
      <c r="Y877" s="27">
        <f>IF(COUNTA($A877:$O877)=0,"",IF(OR($A877="",$B877="",$C877="",$D877="",$E877="",$F877="",$I877="",$J877="",$K877=""),"Missing Required Input",IF(COUNTIF($A$5:$A$1004,$A877)&gt;1,"Duplicate Inspection ID",IF(COUNTIF('Tire Inventory'!$A$5:$A$1004,$E877)=0,"Unknown Tire ID",IF(OR($I877&lt;0,$I877&gt;32,$J877&lt;0,$J877&gt;32,$K877&lt;0,$K877&gt;32),"Check Tread Reading",IF(OR($D877&lt;0,$D877&gt;2000000),"Check Odometer",IF(AND($L877&lt;&gt;"",OR($L877&lt;0,$L877&gt;150)),"Check PSI","OK"))))))</f>
        <v/>
      </c>
    </row>
    <row r="878">
      <c r="A878" s="23" t="n"/>
      <c r="B878" s="42" t="n"/>
      <c r="C878" s="23" t="n"/>
      <c r="D878" s="25" t="n"/>
      <c r="E878" s="23" t="n"/>
      <c r="F878" s="23" t="n"/>
      <c r="G878" s="23" t="n"/>
      <c r="H878" s="23" t="n"/>
      <c r="I878" s="43" t="n"/>
      <c r="J878" s="43" t="n"/>
      <c r="K878" s="43" t="n"/>
      <c r="L878" s="43" t="n"/>
      <c r="M878" s="23" t="n"/>
      <c r="N878" s="23" t="n"/>
      <c r="O878" s="23" t="n"/>
      <c r="P878" s="27">
        <f>IF($A878="","",IFERROR(INDEX('Settings'!$F$5:$F$21,MATCH($F878,'Settings'!$E$5:$E$21,0)),"Other"))</f>
        <v/>
      </c>
      <c r="Q878" s="44">
        <f>IF($A878="","",IF(COUNT($I878,$J878,$K878)&lt;3,"",IFERROR(AVERAGE($I878,$J878,$K878),"")))</f>
        <v/>
      </c>
      <c r="R878" s="44">
        <f>IF($A878="","",IF(COUNT($I878,$J878,$K878)&lt;3,"",IFERROR(MIN($I878,$J878,$K878),"")))</f>
        <v/>
      </c>
      <c r="S878" s="44">
        <f>IF($A878="","",IF(COUNT($I878,$J878,$K878)&lt;3,"",IFERROR(MAX($I878,$J878,$K878)-MIN($I878,$J878,$K878),"")))</f>
        <v/>
      </c>
      <c r="T878" s="44">
        <f>IF($A878="","",IFERROR(INDEX('Tire Inventory'!$I$5:$I$1004,MATCH($E878,'Tire Inventory'!$A$5:$A$1004,0)),""))</f>
        <v/>
      </c>
      <c r="U878" s="44">
        <f>IF($A878="","",IF(OR($L878="",$T878=""),"",IFERROR($L878-$T878,"")))</f>
        <v/>
      </c>
      <c r="V878" s="27">
        <f>IF($A878="","",IF($R878="","No Data",IF($R878&lt;='Settings'!$B$6,"Critical",IF($R878&lt;='Settings'!$B$5,"Low","OK"))))</f>
        <v/>
      </c>
      <c r="W878" s="27">
        <f>IF($A878="","",IF($S878="","No Data",IF($S878&gt;='Settings'!$B$7,"Uneven","OK")))</f>
        <v/>
      </c>
      <c r="X878" s="27">
        <f>IF($A878="","",IF(OR($L878="",$T878=""),"No Data",IF($L878&lt;$T878-'Settings'!$B$8,"Low",IF($L878&gt;$T878+'Settings'!$B$8,"High","OK"))))</f>
        <v/>
      </c>
      <c r="Y878" s="27">
        <f>IF(COUNTA($A878:$O878)=0,"",IF(OR($A878="",$B878="",$C878="",$D878="",$E878="",$F878="",$I878="",$J878="",$K878=""),"Missing Required Input",IF(COUNTIF($A$5:$A$1004,$A878)&gt;1,"Duplicate Inspection ID",IF(COUNTIF('Tire Inventory'!$A$5:$A$1004,$E878)=0,"Unknown Tire ID",IF(OR($I878&lt;0,$I878&gt;32,$J878&lt;0,$J878&gt;32,$K878&lt;0,$K878&gt;32),"Check Tread Reading",IF(OR($D878&lt;0,$D878&gt;2000000),"Check Odometer",IF(AND($L878&lt;&gt;"",OR($L878&lt;0,$L878&gt;150)),"Check PSI","OK"))))))</f>
        <v/>
      </c>
    </row>
    <row r="879">
      <c r="A879" s="23" t="n"/>
      <c r="B879" s="42" t="n"/>
      <c r="C879" s="23" t="n"/>
      <c r="D879" s="25" t="n"/>
      <c r="E879" s="23" t="n"/>
      <c r="F879" s="23" t="n"/>
      <c r="G879" s="23" t="n"/>
      <c r="H879" s="23" t="n"/>
      <c r="I879" s="43" t="n"/>
      <c r="J879" s="43" t="n"/>
      <c r="K879" s="43" t="n"/>
      <c r="L879" s="43" t="n"/>
      <c r="M879" s="23" t="n"/>
      <c r="N879" s="23" t="n"/>
      <c r="O879" s="23" t="n"/>
      <c r="P879" s="27">
        <f>IF($A879="","",IFERROR(INDEX('Settings'!$F$5:$F$21,MATCH($F879,'Settings'!$E$5:$E$21,0)),"Other"))</f>
        <v/>
      </c>
      <c r="Q879" s="44">
        <f>IF($A879="","",IF(COUNT($I879,$J879,$K879)&lt;3,"",IFERROR(AVERAGE($I879,$J879,$K879),"")))</f>
        <v/>
      </c>
      <c r="R879" s="44">
        <f>IF($A879="","",IF(COUNT($I879,$J879,$K879)&lt;3,"",IFERROR(MIN($I879,$J879,$K879),"")))</f>
        <v/>
      </c>
      <c r="S879" s="44">
        <f>IF($A879="","",IF(COUNT($I879,$J879,$K879)&lt;3,"",IFERROR(MAX($I879,$J879,$K879)-MIN($I879,$J879,$K879),"")))</f>
        <v/>
      </c>
      <c r="T879" s="44">
        <f>IF($A879="","",IFERROR(INDEX('Tire Inventory'!$I$5:$I$1004,MATCH($E879,'Tire Inventory'!$A$5:$A$1004,0)),""))</f>
        <v/>
      </c>
      <c r="U879" s="44">
        <f>IF($A879="","",IF(OR($L879="",$T879=""),"",IFERROR($L879-$T879,"")))</f>
        <v/>
      </c>
      <c r="V879" s="27">
        <f>IF($A879="","",IF($R879="","No Data",IF($R879&lt;='Settings'!$B$6,"Critical",IF($R879&lt;='Settings'!$B$5,"Low","OK"))))</f>
        <v/>
      </c>
      <c r="W879" s="27">
        <f>IF($A879="","",IF($S879="","No Data",IF($S879&gt;='Settings'!$B$7,"Uneven","OK")))</f>
        <v/>
      </c>
      <c r="X879" s="27">
        <f>IF($A879="","",IF(OR($L879="",$T879=""),"No Data",IF($L879&lt;$T879-'Settings'!$B$8,"Low",IF($L879&gt;$T879+'Settings'!$B$8,"High","OK"))))</f>
        <v/>
      </c>
      <c r="Y879" s="27">
        <f>IF(COUNTA($A879:$O879)=0,"",IF(OR($A879="",$B879="",$C879="",$D879="",$E879="",$F879="",$I879="",$J879="",$K879=""),"Missing Required Input",IF(COUNTIF($A$5:$A$1004,$A879)&gt;1,"Duplicate Inspection ID",IF(COUNTIF('Tire Inventory'!$A$5:$A$1004,$E879)=0,"Unknown Tire ID",IF(OR($I879&lt;0,$I879&gt;32,$J879&lt;0,$J879&gt;32,$K879&lt;0,$K879&gt;32),"Check Tread Reading",IF(OR($D879&lt;0,$D879&gt;2000000),"Check Odometer",IF(AND($L879&lt;&gt;"",OR($L879&lt;0,$L879&gt;150)),"Check PSI","OK"))))))</f>
        <v/>
      </c>
    </row>
    <row r="880">
      <c r="A880" s="23" t="n"/>
      <c r="B880" s="42" t="n"/>
      <c r="C880" s="23" t="n"/>
      <c r="D880" s="25" t="n"/>
      <c r="E880" s="23" t="n"/>
      <c r="F880" s="23" t="n"/>
      <c r="G880" s="23" t="n"/>
      <c r="H880" s="23" t="n"/>
      <c r="I880" s="43" t="n"/>
      <c r="J880" s="43" t="n"/>
      <c r="K880" s="43" t="n"/>
      <c r="L880" s="43" t="n"/>
      <c r="M880" s="23" t="n"/>
      <c r="N880" s="23" t="n"/>
      <c r="O880" s="23" t="n"/>
      <c r="P880" s="27">
        <f>IF($A880="","",IFERROR(INDEX('Settings'!$F$5:$F$21,MATCH($F880,'Settings'!$E$5:$E$21,0)),"Other"))</f>
        <v/>
      </c>
      <c r="Q880" s="44">
        <f>IF($A880="","",IF(COUNT($I880,$J880,$K880)&lt;3,"",IFERROR(AVERAGE($I880,$J880,$K880),"")))</f>
        <v/>
      </c>
      <c r="R880" s="44">
        <f>IF($A880="","",IF(COUNT($I880,$J880,$K880)&lt;3,"",IFERROR(MIN($I880,$J880,$K880),"")))</f>
        <v/>
      </c>
      <c r="S880" s="44">
        <f>IF($A880="","",IF(COUNT($I880,$J880,$K880)&lt;3,"",IFERROR(MAX($I880,$J880,$K880)-MIN($I880,$J880,$K880),"")))</f>
        <v/>
      </c>
      <c r="T880" s="44">
        <f>IF($A880="","",IFERROR(INDEX('Tire Inventory'!$I$5:$I$1004,MATCH($E880,'Tire Inventory'!$A$5:$A$1004,0)),""))</f>
        <v/>
      </c>
      <c r="U880" s="44">
        <f>IF($A880="","",IF(OR($L880="",$T880=""),"",IFERROR($L880-$T880,"")))</f>
        <v/>
      </c>
      <c r="V880" s="27">
        <f>IF($A880="","",IF($R880="","No Data",IF($R880&lt;='Settings'!$B$6,"Critical",IF($R880&lt;='Settings'!$B$5,"Low","OK"))))</f>
        <v/>
      </c>
      <c r="W880" s="27">
        <f>IF($A880="","",IF($S880="","No Data",IF($S880&gt;='Settings'!$B$7,"Uneven","OK")))</f>
        <v/>
      </c>
      <c r="X880" s="27">
        <f>IF($A880="","",IF(OR($L880="",$T880=""),"No Data",IF($L880&lt;$T880-'Settings'!$B$8,"Low",IF($L880&gt;$T880+'Settings'!$B$8,"High","OK"))))</f>
        <v/>
      </c>
      <c r="Y880" s="27">
        <f>IF(COUNTA($A880:$O880)=0,"",IF(OR($A880="",$B880="",$C880="",$D880="",$E880="",$F880="",$I880="",$J880="",$K880=""),"Missing Required Input",IF(COUNTIF($A$5:$A$1004,$A880)&gt;1,"Duplicate Inspection ID",IF(COUNTIF('Tire Inventory'!$A$5:$A$1004,$E880)=0,"Unknown Tire ID",IF(OR($I880&lt;0,$I880&gt;32,$J880&lt;0,$J880&gt;32,$K880&lt;0,$K880&gt;32),"Check Tread Reading",IF(OR($D880&lt;0,$D880&gt;2000000),"Check Odometer",IF(AND($L880&lt;&gt;"",OR($L880&lt;0,$L880&gt;150)),"Check PSI","OK"))))))</f>
        <v/>
      </c>
    </row>
    <row r="881">
      <c r="A881" s="23" t="n"/>
      <c r="B881" s="42" t="n"/>
      <c r="C881" s="23" t="n"/>
      <c r="D881" s="25" t="n"/>
      <c r="E881" s="23" t="n"/>
      <c r="F881" s="23" t="n"/>
      <c r="G881" s="23" t="n"/>
      <c r="H881" s="23" t="n"/>
      <c r="I881" s="43" t="n"/>
      <c r="J881" s="43" t="n"/>
      <c r="K881" s="43" t="n"/>
      <c r="L881" s="43" t="n"/>
      <c r="M881" s="23" t="n"/>
      <c r="N881" s="23" t="n"/>
      <c r="O881" s="23" t="n"/>
      <c r="P881" s="27">
        <f>IF($A881="","",IFERROR(INDEX('Settings'!$F$5:$F$21,MATCH($F881,'Settings'!$E$5:$E$21,0)),"Other"))</f>
        <v/>
      </c>
      <c r="Q881" s="44">
        <f>IF($A881="","",IF(COUNT($I881,$J881,$K881)&lt;3,"",IFERROR(AVERAGE($I881,$J881,$K881),"")))</f>
        <v/>
      </c>
      <c r="R881" s="44">
        <f>IF($A881="","",IF(COUNT($I881,$J881,$K881)&lt;3,"",IFERROR(MIN($I881,$J881,$K881),"")))</f>
        <v/>
      </c>
      <c r="S881" s="44">
        <f>IF($A881="","",IF(COUNT($I881,$J881,$K881)&lt;3,"",IFERROR(MAX($I881,$J881,$K881)-MIN($I881,$J881,$K881),"")))</f>
        <v/>
      </c>
      <c r="T881" s="44">
        <f>IF($A881="","",IFERROR(INDEX('Tire Inventory'!$I$5:$I$1004,MATCH($E881,'Tire Inventory'!$A$5:$A$1004,0)),""))</f>
        <v/>
      </c>
      <c r="U881" s="44">
        <f>IF($A881="","",IF(OR($L881="",$T881=""),"",IFERROR($L881-$T881,"")))</f>
        <v/>
      </c>
      <c r="V881" s="27">
        <f>IF($A881="","",IF($R881="","No Data",IF($R881&lt;='Settings'!$B$6,"Critical",IF($R881&lt;='Settings'!$B$5,"Low","OK"))))</f>
        <v/>
      </c>
      <c r="W881" s="27">
        <f>IF($A881="","",IF($S881="","No Data",IF($S881&gt;='Settings'!$B$7,"Uneven","OK")))</f>
        <v/>
      </c>
      <c r="X881" s="27">
        <f>IF($A881="","",IF(OR($L881="",$T881=""),"No Data",IF($L881&lt;$T881-'Settings'!$B$8,"Low",IF($L881&gt;$T881+'Settings'!$B$8,"High","OK"))))</f>
        <v/>
      </c>
      <c r="Y881" s="27">
        <f>IF(COUNTA($A881:$O881)=0,"",IF(OR($A881="",$B881="",$C881="",$D881="",$E881="",$F881="",$I881="",$J881="",$K881=""),"Missing Required Input",IF(COUNTIF($A$5:$A$1004,$A881)&gt;1,"Duplicate Inspection ID",IF(COUNTIF('Tire Inventory'!$A$5:$A$1004,$E881)=0,"Unknown Tire ID",IF(OR($I881&lt;0,$I881&gt;32,$J881&lt;0,$J881&gt;32,$K881&lt;0,$K881&gt;32),"Check Tread Reading",IF(OR($D881&lt;0,$D881&gt;2000000),"Check Odometer",IF(AND($L881&lt;&gt;"",OR($L881&lt;0,$L881&gt;150)),"Check PSI","OK"))))))</f>
        <v/>
      </c>
    </row>
    <row r="882">
      <c r="A882" s="23" t="n"/>
      <c r="B882" s="42" t="n"/>
      <c r="C882" s="23" t="n"/>
      <c r="D882" s="25" t="n"/>
      <c r="E882" s="23" t="n"/>
      <c r="F882" s="23" t="n"/>
      <c r="G882" s="23" t="n"/>
      <c r="H882" s="23" t="n"/>
      <c r="I882" s="43" t="n"/>
      <c r="J882" s="43" t="n"/>
      <c r="K882" s="43" t="n"/>
      <c r="L882" s="43" t="n"/>
      <c r="M882" s="23" t="n"/>
      <c r="N882" s="23" t="n"/>
      <c r="O882" s="23" t="n"/>
      <c r="P882" s="27">
        <f>IF($A882="","",IFERROR(INDEX('Settings'!$F$5:$F$21,MATCH($F882,'Settings'!$E$5:$E$21,0)),"Other"))</f>
        <v/>
      </c>
      <c r="Q882" s="44">
        <f>IF($A882="","",IF(COUNT($I882,$J882,$K882)&lt;3,"",IFERROR(AVERAGE($I882,$J882,$K882),"")))</f>
        <v/>
      </c>
      <c r="R882" s="44">
        <f>IF($A882="","",IF(COUNT($I882,$J882,$K882)&lt;3,"",IFERROR(MIN($I882,$J882,$K882),"")))</f>
        <v/>
      </c>
      <c r="S882" s="44">
        <f>IF($A882="","",IF(COUNT($I882,$J882,$K882)&lt;3,"",IFERROR(MAX($I882,$J882,$K882)-MIN($I882,$J882,$K882),"")))</f>
        <v/>
      </c>
      <c r="T882" s="44">
        <f>IF($A882="","",IFERROR(INDEX('Tire Inventory'!$I$5:$I$1004,MATCH($E882,'Tire Inventory'!$A$5:$A$1004,0)),""))</f>
        <v/>
      </c>
      <c r="U882" s="44">
        <f>IF($A882="","",IF(OR($L882="",$T882=""),"",IFERROR($L882-$T882,"")))</f>
        <v/>
      </c>
      <c r="V882" s="27">
        <f>IF($A882="","",IF($R882="","No Data",IF($R882&lt;='Settings'!$B$6,"Critical",IF($R882&lt;='Settings'!$B$5,"Low","OK"))))</f>
        <v/>
      </c>
      <c r="W882" s="27">
        <f>IF($A882="","",IF($S882="","No Data",IF($S882&gt;='Settings'!$B$7,"Uneven","OK")))</f>
        <v/>
      </c>
      <c r="X882" s="27">
        <f>IF($A882="","",IF(OR($L882="",$T882=""),"No Data",IF($L882&lt;$T882-'Settings'!$B$8,"Low",IF($L882&gt;$T882+'Settings'!$B$8,"High","OK"))))</f>
        <v/>
      </c>
      <c r="Y882" s="27">
        <f>IF(COUNTA($A882:$O882)=0,"",IF(OR($A882="",$B882="",$C882="",$D882="",$E882="",$F882="",$I882="",$J882="",$K882=""),"Missing Required Input",IF(COUNTIF($A$5:$A$1004,$A882)&gt;1,"Duplicate Inspection ID",IF(COUNTIF('Tire Inventory'!$A$5:$A$1004,$E882)=0,"Unknown Tire ID",IF(OR($I882&lt;0,$I882&gt;32,$J882&lt;0,$J882&gt;32,$K882&lt;0,$K882&gt;32),"Check Tread Reading",IF(OR($D882&lt;0,$D882&gt;2000000),"Check Odometer",IF(AND($L882&lt;&gt;"",OR($L882&lt;0,$L882&gt;150)),"Check PSI","OK"))))))</f>
        <v/>
      </c>
    </row>
    <row r="883">
      <c r="A883" s="23" t="n"/>
      <c r="B883" s="42" t="n"/>
      <c r="C883" s="23" t="n"/>
      <c r="D883" s="25" t="n"/>
      <c r="E883" s="23" t="n"/>
      <c r="F883" s="23" t="n"/>
      <c r="G883" s="23" t="n"/>
      <c r="H883" s="23" t="n"/>
      <c r="I883" s="43" t="n"/>
      <c r="J883" s="43" t="n"/>
      <c r="K883" s="43" t="n"/>
      <c r="L883" s="43" t="n"/>
      <c r="M883" s="23" t="n"/>
      <c r="N883" s="23" t="n"/>
      <c r="O883" s="23" t="n"/>
      <c r="P883" s="27">
        <f>IF($A883="","",IFERROR(INDEX('Settings'!$F$5:$F$21,MATCH($F883,'Settings'!$E$5:$E$21,0)),"Other"))</f>
        <v/>
      </c>
      <c r="Q883" s="44">
        <f>IF($A883="","",IF(COUNT($I883,$J883,$K883)&lt;3,"",IFERROR(AVERAGE($I883,$J883,$K883),"")))</f>
        <v/>
      </c>
      <c r="R883" s="44">
        <f>IF($A883="","",IF(COUNT($I883,$J883,$K883)&lt;3,"",IFERROR(MIN($I883,$J883,$K883),"")))</f>
        <v/>
      </c>
      <c r="S883" s="44">
        <f>IF($A883="","",IF(COUNT($I883,$J883,$K883)&lt;3,"",IFERROR(MAX($I883,$J883,$K883)-MIN($I883,$J883,$K883),"")))</f>
        <v/>
      </c>
      <c r="T883" s="44">
        <f>IF($A883="","",IFERROR(INDEX('Tire Inventory'!$I$5:$I$1004,MATCH($E883,'Tire Inventory'!$A$5:$A$1004,0)),""))</f>
        <v/>
      </c>
      <c r="U883" s="44">
        <f>IF($A883="","",IF(OR($L883="",$T883=""),"",IFERROR($L883-$T883,"")))</f>
        <v/>
      </c>
      <c r="V883" s="27">
        <f>IF($A883="","",IF($R883="","No Data",IF($R883&lt;='Settings'!$B$6,"Critical",IF($R883&lt;='Settings'!$B$5,"Low","OK"))))</f>
        <v/>
      </c>
      <c r="W883" s="27">
        <f>IF($A883="","",IF($S883="","No Data",IF($S883&gt;='Settings'!$B$7,"Uneven","OK")))</f>
        <v/>
      </c>
      <c r="X883" s="27">
        <f>IF($A883="","",IF(OR($L883="",$T883=""),"No Data",IF($L883&lt;$T883-'Settings'!$B$8,"Low",IF($L883&gt;$T883+'Settings'!$B$8,"High","OK"))))</f>
        <v/>
      </c>
      <c r="Y883" s="27">
        <f>IF(COUNTA($A883:$O883)=0,"",IF(OR($A883="",$B883="",$C883="",$D883="",$E883="",$F883="",$I883="",$J883="",$K883=""),"Missing Required Input",IF(COUNTIF($A$5:$A$1004,$A883)&gt;1,"Duplicate Inspection ID",IF(COUNTIF('Tire Inventory'!$A$5:$A$1004,$E883)=0,"Unknown Tire ID",IF(OR($I883&lt;0,$I883&gt;32,$J883&lt;0,$J883&gt;32,$K883&lt;0,$K883&gt;32),"Check Tread Reading",IF(OR($D883&lt;0,$D883&gt;2000000),"Check Odometer",IF(AND($L883&lt;&gt;"",OR($L883&lt;0,$L883&gt;150)),"Check PSI","OK"))))))</f>
        <v/>
      </c>
    </row>
    <row r="884">
      <c r="A884" s="23" t="n"/>
      <c r="B884" s="42" t="n"/>
      <c r="C884" s="23" t="n"/>
      <c r="D884" s="25" t="n"/>
      <c r="E884" s="23" t="n"/>
      <c r="F884" s="23" t="n"/>
      <c r="G884" s="23" t="n"/>
      <c r="H884" s="23" t="n"/>
      <c r="I884" s="43" t="n"/>
      <c r="J884" s="43" t="n"/>
      <c r="K884" s="43" t="n"/>
      <c r="L884" s="43" t="n"/>
      <c r="M884" s="23" t="n"/>
      <c r="N884" s="23" t="n"/>
      <c r="O884" s="23" t="n"/>
      <c r="P884" s="27">
        <f>IF($A884="","",IFERROR(INDEX('Settings'!$F$5:$F$21,MATCH($F884,'Settings'!$E$5:$E$21,0)),"Other"))</f>
        <v/>
      </c>
      <c r="Q884" s="44">
        <f>IF($A884="","",IF(COUNT($I884,$J884,$K884)&lt;3,"",IFERROR(AVERAGE($I884,$J884,$K884),"")))</f>
        <v/>
      </c>
      <c r="R884" s="44">
        <f>IF($A884="","",IF(COUNT($I884,$J884,$K884)&lt;3,"",IFERROR(MIN($I884,$J884,$K884),"")))</f>
        <v/>
      </c>
      <c r="S884" s="44">
        <f>IF($A884="","",IF(COUNT($I884,$J884,$K884)&lt;3,"",IFERROR(MAX($I884,$J884,$K884)-MIN($I884,$J884,$K884),"")))</f>
        <v/>
      </c>
      <c r="T884" s="44">
        <f>IF($A884="","",IFERROR(INDEX('Tire Inventory'!$I$5:$I$1004,MATCH($E884,'Tire Inventory'!$A$5:$A$1004,0)),""))</f>
        <v/>
      </c>
      <c r="U884" s="44">
        <f>IF($A884="","",IF(OR($L884="",$T884=""),"",IFERROR($L884-$T884,"")))</f>
        <v/>
      </c>
      <c r="V884" s="27">
        <f>IF($A884="","",IF($R884="","No Data",IF($R884&lt;='Settings'!$B$6,"Critical",IF($R884&lt;='Settings'!$B$5,"Low","OK"))))</f>
        <v/>
      </c>
      <c r="W884" s="27">
        <f>IF($A884="","",IF($S884="","No Data",IF($S884&gt;='Settings'!$B$7,"Uneven","OK")))</f>
        <v/>
      </c>
      <c r="X884" s="27">
        <f>IF($A884="","",IF(OR($L884="",$T884=""),"No Data",IF($L884&lt;$T884-'Settings'!$B$8,"Low",IF($L884&gt;$T884+'Settings'!$B$8,"High","OK"))))</f>
        <v/>
      </c>
      <c r="Y884" s="27">
        <f>IF(COUNTA($A884:$O884)=0,"",IF(OR($A884="",$B884="",$C884="",$D884="",$E884="",$F884="",$I884="",$J884="",$K884=""),"Missing Required Input",IF(COUNTIF($A$5:$A$1004,$A884)&gt;1,"Duplicate Inspection ID",IF(COUNTIF('Tire Inventory'!$A$5:$A$1004,$E884)=0,"Unknown Tire ID",IF(OR($I884&lt;0,$I884&gt;32,$J884&lt;0,$J884&gt;32,$K884&lt;0,$K884&gt;32),"Check Tread Reading",IF(OR($D884&lt;0,$D884&gt;2000000),"Check Odometer",IF(AND($L884&lt;&gt;"",OR($L884&lt;0,$L884&gt;150)),"Check PSI","OK"))))))</f>
        <v/>
      </c>
    </row>
    <row r="885">
      <c r="A885" s="23" t="n"/>
      <c r="B885" s="42" t="n"/>
      <c r="C885" s="23" t="n"/>
      <c r="D885" s="25" t="n"/>
      <c r="E885" s="23" t="n"/>
      <c r="F885" s="23" t="n"/>
      <c r="G885" s="23" t="n"/>
      <c r="H885" s="23" t="n"/>
      <c r="I885" s="43" t="n"/>
      <c r="J885" s="43" t="n"/>
      <c r="K885" s="43" t="n"/>
      <c r="L885" s="43" t="n"/>
      <c r="M885" s="23" t="n"/>
      <c r="N885" s="23" t="n"/>
      <c r="O885" s="23" t="n"/>
      <c r="P885" s="27">
        <f>IF($A885="","",IFERROR(INDEX('Settings'!$F$5:$F$21,MATCH($F885,'Settings'!$E$5:$E$21,0)),"Other"))</f>
        <v/>
      </c>
      <c r="Q885" s="44">
        <f>IF($A885="","",IF(COUNT($I885,$J885,$K885)&lt;3,"",IFERROR(AVERAGE($I885,$J885,$K885),"")))</f>
        <v/>
      </c>
      <c r="R885" s="44">
        <f>IF($A885="","",IF(COUNT($I885,$J885,$K885)&lt;3,"",IFERROR(MIN($I885,$J885,$K885),"")))</f>
        <v/>
      </c>
      <c r="S885" s="44">
        <f>IF($A885="","",IF(COUNT($I885,$J885,$K885)&lt;3,"",IFERROR(MAX($I885,$J885,$K885)-MIN($I885,$J885,$K885),"")))</f>
        <v/>
      </c>
      <c r="T885" s="44">
        <f>IF($A885="","",IFERROR(INDEX('Tire Inventory'!$I$5:$I$1004,MATCH($E885,'Tire Inventory'!$A$5:$A$1004,0)),""))</f>
        <v/>
      </c>
      <c r="U885" s="44">
        <f>IF($A885="","",IF(OR($L885="",$T885=""),"",IFERROR($L885-$T885,"")))</f>
        <v/>
      </c>
      <c r="V885" s="27">
        <f>IF($A885="","",IF($R885="","No Data",IF($R885&lt;='Settings'!$B$6,"Critical",IF($R885&lt;='Settings'!$B$5,"Low","OK"))))</f>
        <v/>
      </c>
      <c r="W885" s="27">
        <f>IF($A885="","",IF($S885="","No Data",IF($S885&gt;='Settings'!$B$7,"Uneven","OK")))</f>
        <v/>
      </c>
      <c r="X885" s="27">
        <f>IF($A885="","",IF(OR($L885="",$T885=""),"No Data",IF($L885&lt;$T885-'Settings'!$B$8,"Low",IF($L885&gt;$T885+'Settings'!$B$8,"High","OK"))))</f>
        <v/>
      </c>
      <c r="Y885" s="27">
        <f>IF(COUNTA($A885:$O885)=0,"",IF(OR($A885="",$B885="",$C885="",$D885="",$E885="",$F885="",$I885="",$J885="",$K885=""),"Missing Required Input",IF(COUNTIF($A$5:$A$1004,$A885)&gt;1,"Duplicate Inspection ID",IF(COUNTIF('Tire Inventory'!$A$5:$A$1004,$E885)=0,"Unknown Tire ID",IF(OR($I885&lt;0,$I885&gt;32,$J885&lt;0,$J885&gt;32,$K885&lt;0,$K885&gt;32),"Check Tread Reading",IF(OR($D885&lt;0,$D885&gt;2000000),"Check Odometer",IF(AND($L885&lt;&gt;"",OR($L885&lt;0,$L885&gt;150)),"Check PSI","OK"))))))</f>
        <v/>
      </c>
    </row>
    <row r="886">
      <c r="A886" s="23" t="n"/>
      <c r="B886" s="42" t="n"/>
      <c r="C886" s="23" t="n"/>
      <c r="D886" s="25" t="n"/>
      <c r="E886" s="23" t="n"/>
      <c r="F886" s="23" t="n"/>
      <c r="G886" s="23" t="n"/>
      <c r="H886" s="23" t="n"/>
      <c r="I886" s="43" t="n"/>
      <c r="J886" s="43" t="n"/>
      <c r="K886" s="43" t="n"/>
      <c r="L886" s="43" t="n"/>
      <c r="M886" s="23" t="n"/>
      <c r="N886" s="23" t="n"/>
      <c r="O886" s="23" t="n"/>
      <c r="P886" s="27">
        <f>IF($A886="","",IFERROR(INDEX('Settings'!$F$5:$F$21,MATCH($F886,'Settings'!$E$5:$E$21,0)),"Other"))</f>
        <v/>
      </c>
      <c r="Q886" s="44">
        <f>IF($A886="","",IF(COUNT($I886,$J886,$K886)&lt;3,"",IFERROR(AVERAGE($I886,$J886,$K886),"")))</f>
        <v/>
      </c>
      <c r="R886" s="44">
        <f>IF($A886="","",IF(COUNT($I886,$J886,$K886)&lt;3,"",IFERROR(MIN($I886,$J886,$K886),"")))</f>
        <v/>
      </c>
      <c r="S886" s="44">
        <f>IF($A886="","",IF(COUNT($I886,$J886,$K886)&lt;3,"",IFERROR(MAX($I886,$J886,$K886)-MIN($I886,$J886,$K886),"")))</f>
        <v/>
      </c>
      <c r="T886" s="44">
        <f>IF($A886="","",IFERROR(INDEX('Tire Inventory'!$I$5:$I$1004,MATCH($E886,'Tire Inventory'!$A$5:$A$1004,0)),""))</f>
        <v/>
      </c>
      <c r="U886" s="44">
        <f>IF($A886="","",IF(OR($L886="",$T886=""),"",IFERROR($L886-$T886,"")))</f>
        <v/>
      </c>
      <c r="V886" s="27">
        <f>IF($A886="","",IF($R886="","No Data",IF($R886&lt;='Settings'!$B$6,"Critical",IF($R886&lt;='Settings'!$B$5,"Low","OK"))))</f>
        <v/>
      </c>
      <c r="W886" s="27">
        <f>IF($A886="","",IF($S886="","No Data",IF($S886&gt;='Settings'!$B$7,"Uneven","OK")))</f>
        <v/>
      </c>
      <c r="X886" s="27">
        <f>IF($A886="","",IF(OR($L886="",$T886=""),"No Data",IF($L886&lt;$T886-'Settings'!$B$8,"Low",IF($L886&gt;$T886+'Settings'!$B$8,"High","OK"))))</f>
        <v/>
      </c>
      <c r="Y886" s="27">
        <f>IF(COUNTA($A886:$O886)=0,"",IF(OR($A886="",$B886="",$C886="",$D886="",$E886="",$F886="",$I886="",$J886="",$K886=""),"Missing Required Input",IF(COUNTIF($A$5:$A$1004,$A886)&gt;1,"Duplicate Inspection ID",IF(COUNTIF('Tire Inventory'!$A$5:$A$1004,$E886)=0,"Unknown Tire ID",IF(OR($I886&lt;0,$I886&gt;32,$J886&lt;0,$J886&gt;32,$K886&lt;0,$K886&gt;32),"Check Tread Reading",IF(OR($D886&lt;0,$D886&gt;2000000),"Check Odometer",IF(AND($L886&lt;&gt;"",OR($L886&lt;0,$L886&gt;150)),"Check PSI","OK"))))))</f>
        <v/>
      </c>
    </row>
    <row r="887">
      <c r="A887" s="23" t="n"/>
      <c r="B887" s="42" t="n"/>
      <c r="C887" s="23" t="n"/>
      <c r="D887" s="25" t="n"/>
      <c r="E887" s="23" t="n"/>
      <c r="F887" s="23" t="n"/>
      <c r="G887" s="23" t="n"/>
      <c r="H887" s="23" t="n"/>
      <c r="I887" s="43" t="n"/>
      <c r="J887" s="43" t="n"/>
      <c r="K887" s="43" t="n"/>
      <c r="L887" s="43" t="n"/>
      <c r="M887" s="23" t="n"/>
      <c r="N887" s="23" t="n"/>
      <c r="O887" s="23" t="n"/>
      <c r="P887" s="27">
        <f>IF($A887="","",IFERROR(INDEX('Settings'!$F$5:$F$21,MATCH($F887,'Settings'!$E$5:$E$21,0)),"Other"))</f>
        <v/>
      </c>
      <c r="Q887" s="44">
        <f>IF($A887="","",IF(COUNT($I887,$J887,$K887)&lt;3,"",IFERROR(AVERAGE($I887,$J887,$K887),"")))</f>
        <v/>
      </c>
      <c r="R887" s="44">
        <f>IF($A887="","",IF(COUNT($I887,$J887,$K887)&lt;3,"",IFERROR(MIN($I887,$J887,$K887),"")))</f>
        <v/>
      </c>
      <c r="S887" s="44">
        <f>IF($A887="","",IF(COUNT($I887,$J887,$K887)&lt;3,"",IFERROR(MAX($I887,$J887,$K887)-MIN($I887,$J887,$K887),"")))</f>
        <v/>
      </c>
      <c r="T887" s="44">
        <f>IF($A887="","",IFERROR(INDEX('Tire Inventory'!$I$5:$I$1004,MATCH($E887,'Tire Inventory'!$A$5:$A$1004,0)),""))</f>
        <v/>
      </c>
      <c r="U887" s="44">
        <f>IF($A887="","",IF(OR($L887="",$T887=""),"",IFERROR($L887-$T887,"")))</f>
        <v/>
      </c>
      <c r="V887" s="27">
        <f>IF($A887="","",IF($R887="","No Data",IF($R887&lt;='Settings'!$B$6,"Critical",IF($R887&lt;='Settings'!$B$5,"Low","OK"))))</f>
        <v/>
      </c>
      <c r="W887" s="27">
        <f>IF($A887="","",IF($S887="","No Data",IF($S887&gt;='Settings'!$B$7,"Uneven","OK")))</f>
        <v/>
      </c>
      <c r="X887" s="27">
        <f>IF($A887="","",IF(OR($L887="",$T887=""),"No Data",IF($L887&lt;$T887-'Settings'!$B$8,"Low",IF($L887&gt;$T887+'Settings'!$B$8,"High","OK"))))</f>
        <v/>
      </c>
      <c r="Y887" s="27">
        <f>IF(COUNTA($A887:$O887)=0,"",IF(OR($A887="",$B887="",$C887="",$D887="",$E887="",$F887="",$I887="",$J887="",$K887=""),"Missing Required Input",IF(COUNTIF($A$5:$A$1004,$A887)&gt;1,"Duplicate Inspection ID",IF(COUNTIF('Tire Inventory'!$A$5:$A$1004,$E887)=0,"Unknown Tire ID",IF(OR($I887&lt;0,$I887&gt;32,$J887&lt;0,$J887&gt;32,$K887&lt;0,$K887&gt;32),"Check Tread Reading",IF(OR($D887&lt;0,$D887&gt;2000000),"Check Odometer",IF(AND($L887&lt;&gt;"",OR($L887&lt;0,$L887&gt;150)),"Check PSI","OK"))))))</f>
        <v/>
      </c>
    </row>
    <row r="888">
      <c r="A888" s="23" t="n"/>
      <c r="B888" s="42" t="n"/>
      <c r="C888" s="23" t="n"/>
      <c r="D888" s="25" t="n"/>
      <c r="E888" s="23" t="n"/>
      <c r="F888" s="23" t="n"/>
      <c r="G888" s="23" t="n"/>
      <c r="H888" s="23" t="n"/>
      <c r="I888" s="43" t="n"/>
      <c r="J888" s="43" t="n"/>
      <c r="K888" s="43" t="n"/>
      <c r="L888" s="43" t="n"/>
      <c r="M888" s="23" t="n"/>
      <c r="N888" s="23" t="n"/>
      <c r="O888" s="23" t="n"/>
      <c r="P888" s="27">
        <f>IF($A888="","",IFERROR(INDEX('Settings'!$F$5:$F$21,MATCH($F888,'Settings'!$E$5:$E$21,0)),"Other"))</f>
        <v/>
      </c>
      <c r="Q888" s="44">
        <f>IF($A888="","",IF(COUNT($I888,$J888,$K888)&lt;3,"",IFERROR(AVERAGE($I888,$J888,$K888),"")))</f>
        <v/>
      </c>
      <c r="R888" s="44">
        <f>IF($A888="","",IF(COUNT($I888,$J888,$K888)&lt;3,"",IFERROR(MIN($I888,$J888,$K888),"")))</f>
        <v/>
      </c>
      <c r="S888" s="44">
        <f>IF($A888="","",IF(COUNT($I888,$J888,$K888)&lt;3,"",IFERROR(MAX($I888,$J888,$K888)-MIN($I888,$J888,$K888),"")))</f>
        <v/>
      </c>
      <c r="T888" s="44">
        <f>IF($A888="","",IFERROR(INDEX('Tire Inventory'!$I$5:$I$1004,MATCH($E888,'Tire Inventory'!$A$5:$A$1004,0)),""))</f>
        <v/>
      </c>
      <c r="U888" s="44">
        <f>IF($A888="","",IF(OR($L888="",$T888=""),"",IFERROR($L888-$T888,"")))</f>
        <v/>
      </c>
      <c r="V888" s="27">
        <f>IF($A888="","",IF($R888="","No Data",IF($R888&lt;='Settings'!$B$6,"Critical",IF($R888&lt;='Settings'!$B$5,"Low","OK"))))</f>
        <v/>
      </c>
      <c r="W888" s="27">
        <f>IF($A888="","",IF($S888="","No Data",IF($S888&gt;='Settings'!$B$7,"Uneven","OK")))</f>
        <v/>
      </c>
      <c r="X888" s="27">
        <f>IF($A888="","",IF(OR($L888="",$T888=""),"No Data",IF($L888&lt;$T888-'Settings'!$B$8,"Low",IF($L888&gt;$T888+'Settings'!$B$8,"High","OK"))))</f>
        <v/>
      </c>
      <c r="Y888" s="27">
        <f>IF(COUNTA($A888:$O888)=0,"",IF(OR($A888="",$B888="",$C888="",$D888="",$E888="",$F888="",$I888="",$J888="",$K888=""),"Missing Required Input",IF(COUNTIF($A$5:$A$1004,$A888)&gt;1,"Duplicate Inspection ID",IF(COUNTIF('Tire Inventory'!$A$5:$A$1004,$E888)=0,"Unknown Tire ID",IF(OR($I888&lt;0,$I888&gt;32,$J888&lt;0,$J888&gt;32,$K888&lt;0,$K888&gt;32),"Check Tread Reading",IF(OR($D888&lt;0,$D888&gt;2000000),"Check Odometer",IF(AND($L888&lt;&gt;"",OR($L888&lt;0,$L888&gt;150)),"Check PSI","OK"))))))</f>
        <v/>
      </c>
    </row>
    <row r="889">
      <c r="A889" s="23" t="n"/>
      <c r="B889" s="42" t="n"/>
      <c r="C889" s="23" t="n"/>
      <c r="D889" s="25" t="n"/>
      <c r="E889" s="23" t="n"/>
      <c r="F889" s="23" t="n"/>
      <c r="G889" s="23" t="n"/>
      <c r="H889" s="23" t="n"/>
      <c r="I889" s="43" t="n"/>
      <c r="J889" s="43" t="n"/>
      <c r="K889" s="43" t="n"/>
      <c r="L889" s="43" t="n"/>
      <c r="M889" s="23" t="n"/>
      <c r="N889" s="23" t="n"/>
      <c r="O889" s="23" t="n"/>
      <c r="P889" s="27">
        <f>IF($A889="","",IFERROR(INDEX('Settings'!$F$5:$F$21,MATCH($F889,'Settings'!$E$5:$E$21,0)),"Other"))</f>
        <v/>
      </c>
      <c r="Q889" s="44">
        <f>IF($A889="","",IF(COUNT($I889,$J889,$K889)&lt;3,"",IFERROR(AVERAGE($I889,$J889,$K889),"")))</f>
        <v/>
      </c>
      <c r="R889" s="44">
        <f>IF($A889="","",IF(COUNT($I889,$J889,$K889)&lt;3,"",IFERROR(MIN($I889,$J889,$K889),"")))</f>
        <v/>
      </c>
      <c r="S889" s="44">
        <f>IF($A889="","",IF(COUNT($I889,$J889,$K889)&lt;3,"",IFERROR(MAX($I889,$J889,$K889)-MIN($I889,$J889,$K889),"")))</f>
        <v/>
      </c>
      <c r="T889" s="44">
        <f>IF($A889="","",IFERROR(INDEX('Tire Inventory'!$I$5:$I$1004,MATCH($E889,'Tire Inventory'!$A$5:$A$1004,0)),""))</f>
        <v/>
      </c>
      <c r="U889" s="44">
        <f>IF($A889="","",IF(OR($L889="",$T889=""),"",IFERROR($L889-$T889,"")))</f>
        <v/>
      </c>
      <c r="V889" s="27">
        <f>IF($A889="","",IF($R889="","No Data",IF($R889&lt;='Settings'!$B$6,"Critical",IF($R889&lt;='Settings'!$B$5,"Low","OK"))))</f>
        <v/>
      </c>
      <c r="W889" s="27">
        <f>IF($A889="","",IF($S889="","No Data",IF($S889&gt;='Settings'!$B$7,"Uneven","OK")))</f>
        <v/>
      </c>
      <c r="X889" s="27">
        <f>IF($A889="","",IF(OR($L889="",$T889=""),"No Data",IF($L889&lt;$T889-'Settings'!$B$8,"Low",IF($L889&gt;$T889+'Settings'!$B$8,"High","OK"))))</f>
        <v/>
      </c>
      <c r="Y889" s="27">
        <f>IF(COUNTA($A889:$O889)=0,"",IF(OR($A889="",$B889="",$C889="",$D889="",$E889="",$F889="",$I889="",$J889="",$K889=""),"Missing Required Input",IF(COUNTIF($A$5:$A$1004,$A889)&gt;1,"Duplicate Inspection ID",IF(COUNTIF('Tire Inventory'!$A$5:$A$1004,$E889)=0,"Unknown Tire ID",IF(OR($I889&lt;0,$I889&gt;32,$J889&lt;0,$J889&gt;32,$K889&lt;0,$K889&gt;32),"Check Tread Reading",IF(OR($D889&lt;0,$D889&gt;2000000),"Check Odometer",IF(AND($L889&lt;&gt;"",OR($L889&lt;0,$L889&gt;150)),"Check PSI","OK"))))))</f>
        <v/>
      </c>
    </row>
    <row r="890">
      <c r="A890" s="23" t="n"/>
      <c r="B890" s="42" t="n"/>
      <c r="C890" s="23" t="n"/>
      <c r="D890" s="25" t="n"/>
      <c r="E890" s="23" t="n"/>
      <c r="F890" s="23" t="n"/>
      <c r="G890" s="23" t="n"/>
      <c r="H890" s="23" t="n"/>
      <c r="I890" s="43" t="n"/>
      <c r="J890" s="43" t="n"/>
      <c r="K890" s="43" t="n"/>
      <c r="L890" s="43" t="n"/>
      <c r="M890" s="23" t="n"/>
      <c r="N890" s="23" t="n"/>
      <c r="O890" s="23" t="n"/>
      <c r="P890" s="27">
        <f>IF($A890="","",IFERROR(INDEX('Settings'!$F$5:$F$21,MATCH($F890,'Settings'!$E$5:$E$21,0)),"Other"))</f>
        <v/>
      </c>
      <c r="Q890" s="44">
        <f>IF($A890="","",IF(COUNT($I890,$J890,$K890)&lt;3,"",IFERROR(AVERAGE($I890,$J890,$K890),"")))</f>
        <v/>
      </c>
      <c r="R890" s="44">
        <f>IF($A890="","",IF(COUNT($I890,$J890,$K890)&lt;3,"",IFERROR(MIN($I890,$J890,$K890),"")))</f>
        <v/>
      </c>
      <c r="S890" s="44">
        <f>IF($A890="","",IF(COUNT($I890,$J890,$K890)&lt;3,"",IFERROR(MAX($I890,$J890,$K890)-MIN($I890,$J890,$K890),"")))</f>
        <v/>
      </c>
      <c r="T890" s="44">
        <f>IF($A890="","",IFERROR(INDEX('Tire Inventory'!$I$5:$I$1004,MATCH($E890,'Tire Inventory'!$A$5:$A$1004,0)),""))</f>
        <v/>
      </c>
      <c r="U890" s="44">
        <f>IF($A890="","",IF(OR($L890="",$T890=""),"",IFERROR($L890-$T890,"")))</f>
        <v/>
      </c>
      <c r="V890" s="27">
        <f>IF($A890="","",IF($R890="","No Data",IF($R890&lt;='Settings'!$B$6,"Critical",IF($R890&lt;='Settings'!$B$5,"Low","OK"))))</f>
        <v/>
      </c>
      <c r="W890" s="27">
        <f>IF($A890="","",IF($S890="","No Data",IF($S890&gt;='Settings'!$B$7,"Uneven","OK")))</f>
        <v/>
      </c>
      <c r="X890" s="27">
        <f>IF($A890="","",IF(OR($L890="",$T890=""),"No Data",IF($L890&lt;$T890-'Settings'!$B$8,"Low",IF($L890&gt;$T890+'Settings'!$B$8,"High","OK"))))</f>
        <v/>
      </c>
      <c r="Y890" s="27">
        <f>IF(COUNTA($A890:$O890)=0,"",IF(OR($A890="",$B890="",$C890="",$D890="",$E890="",$F890="",$I890="",$J890="",$K890=""),"Missing Required Input",IF(COUNTIF($A$5:$A$1004,$A890)&gt;1,"Duplicate Inspection ID",IF(COUNTIF('Tire Inventory'!$A$5:$A$1004,$E890)=0,"Unknown Tire ID",IF(OR($I890&lt;0,$I890&gt;32,$J890&lt;0,$J890&gt;32,$K890&lt;0,$K890&gt;32),"Check Tread Reading",IF(OR($D890&lt;0,$D890&gt;2000000),"Check Odometer",IF(AND($L890&lt;&gt;"",OR($L890&lt;0,$L890&gt;150)),"Check PSI","OK"))))))</f>
        <v/>
      </c>
    </row>
    <row r="891">
      <c r="A891" s="23" t="n"/>
      <c r="B891" s="42" t="n"/>
      <c r="C891" s="23" t="n"/>
      <c r="D891" s="25" t="n"/>
      <c r="E891" s="23" t="n"/>
      <c r="F891" s="23" t="n"/>
      <c r="G891" s="23" t="n"/>
      <c r="H891" s="23" t="n"/>
      <c r="I891" s="43" t="n"/>
      <c r="J891" s="43" t="n"/>
      <c r="K891" s="43" t="n"/>
      <c r="L891" s="43" t="n"/>
      <c r="M891" s="23" t="n"/>
      <c r="N891" s="23" t="n"/>
      <c r="O891" s="23" t="n"/>
      <c r="P891" s="27">
        <f>IF($A891="","",IFERROR(INDEX('Settings'!$F$5:$F$21,MATCH($F891,'Settings'!$E$5:$E$21,0)),"Other"))</f>
        <v/>
      </c>
      <c r="Q891" s="44">
        <f>IF($A891="","",IF(COUNT($I891,$J891,$K891)&lt;3,"",IFERROR(AVERAGE($I891,$J891,$K891),"")))</f>
        <v/>
      </c>
      <c r="R891" s="44">
        <f>IF($A891="","",IF(COUNT($I891,$J891,$K891)&lt;3,"",IFERROR(MIN($I891,$J891,$K891),"")))</f>
        <v/>
      </c>
      <c r="S891" s="44">
        <f>IF($A891="","",IF(COUNT($I891,$J891,$K891)&lt;3,"",IFERROR(MAX($I891,$J891,$K891)-MIN($I891,$J891,$K891),"")))</f>
        <v/>
      </c>
      <c r="T891" s="44">
        <f>IF($A891="","",IFERROR(INDEX('Tire Inventory'!$I$5:$I$1004,MATCH($E891,'Tire Inventory'!$A$5:$A$1004,0)),""))</f>
        <v/>
      </c>
      <c r="U891" s="44">
        <f>IF($A891="","",IF(OR($L891="",$T891=""),"",IFERROR($L891-$T891,"")))</f>
        <v/>
      </c>
      <c r="V891" s="27">
        <f>IF($A891="","",IF($R891="","No Data",IF($R891&lt;='Settings'!$B$6,"Critical",IF($R891&lt;='Settings'!$B$5,"Low","OK"))))</f>
        <v/>
      </c>
      <c r="W891" s="27">
        <f>IF($A891="","",IF($S891="","No Data",IF($S891&gt;='Settings'!$B$7,"Uneven","OK")))</f>
        <v/>
      </c>
      <c r="X891" s="27">
        <f>IF($A891="","",IF(OR($L891="",$T891=""),"No Data",IF($L891&lt;$T891-'Settings'!$B$8,"Low",IF($L891&gt;$T891+'Settings'!$B$8,"High","OK"))))</f>
        <v/>
      </c>
      <c r="Y891" s="27">
        <f>IF(COUNTA($A891:$O891)=0,"",IF(OR($A891="",$B891="",$C891="",$D891="",$E891="",$F891="",$I891="",$J891="",$K891=""),"Missing Required Input",IF(COUNTIF($A$5:$A$1004,$A891)&gt;1,"Duplicate Inspection ID",IF(COUNTIF('Tire Inventory'!$A$5:$A$1004,$E891)=0,"Unknown Tire ID",IF(OR($I891&lt;0,$I891&gt;32,$J891&lt;0,$J891&gt;32,$K891&lt;0,$K891&gt;32),"Check Tread Reading",IF(OR($D891&lt;0,$D891&gt;2000000),"Check Odometer",IF(AND($L891&lt;&gt;"",OR($L891&lt;0,$L891&gt;150)),"Check PSI","OK"))))))</f>
        <v/>
      </c>
    </row>
    <row r="892">
      <c r="A892" s="23" t="n"/>
      <c r="B892" s="42" t="n"/>
      <c r="C892" s="23" t="n"/>
      <c r="D892" s="25" t="n"/>
      <c r="E892" s="23" t="n"/>
      <c r="F892" s="23" t="n"/>
      <c r="G892" s="23" t="n"/>
      <c r="H892" s="23" t="n"/>
      <c r="I892" s="43" t="n"/>
      <c r="J892" s="43" t="n"/>
      <c r="K892" s="43" t="n"/>
      <c r="L892" s="43" t="n"/>
      <c r="M892" s="23" t="n"/>
      <c r="N892" s="23" t="n"/>
      <c r="O892" s="23" t="n"/>
      <c r="P892" s="27">
        <f>IF($A892="","",IFERROR(INDEX('Settings'!$F$5:$F$21,MATCH($F892,'Settings'!$E$5:$E$21,0)),"Other"))</f>
        <v/>
      </c>
      <c r="Q892" s="44">
        <f>IF($A892="","",IF(COUNT($I892,$J892,$K892)&lt;3,"",IFERROR(AVERAGE($I892,$J892,$K892),"")))</f>
        <v/>
      </c>
      <c r="R892" s="44">
        <f>IF($A892="","",IF(COUNT($I892,$J892,$K892)&lt;3,"",IFERROR(MIN($I892,$J892,$K892),"")))</f>
        <v/>
      </c>
      <c r="S892" s="44">
        <f>IF($A892="","",IF(COUNT($I892,$J892,$K892)&lt;3,"",IFERROR(MAX($I892,$J892,$K892)-MIN($I892,$J892,$K892),"")))</f>
        <v/>
      </c>
      <c r="T892" s="44">
        <f>IF($A892="","",IFERROR(INDEX('Tire Inventory'!$I$5:$I$1004,MATCH($E892,'Tire Inventory'!$A$5:$A$1004,0)),""))</f>
        <v/>
      </c>
      <c r="U892" s="44">
        <f>IF($A892="","",IF(OR($L892="",$T892=""),"",IFERROR($L892-$T892,"")))</f>
        <v/>
      </c>
      <c r="V892" s="27">
        <f>IF($A892="","",IF($R892="","No Data",IF($R892&lt;='Settings'!$B$6,"Critical",IF($R892&lt;='Settings'!$B$5,"Low","OK"))))</f>
        <v/>
      </c>
      <c r="W892" s="27">
        <f>IF($A892="","",IF($S892="","No Data",IF($S892&gt;='Settings'!$B$7,"Uneven","OK")))</f>
        <v/>
      </c>
      <c r="X892" s="27">
        <f>IF($A892="","",IF(OR($L892="",$T892=""),"No Data",IF($L892&lt;$T892-'Settings'!$B$8,"Low",IF($L892&gt;$T892+'Settings'!$B$8,"High","OK"))))</f>
        <v/>
      </c>
      <c r="Y892" s="27">
        <f>IF(COUNTA($A892:$O892)=0,"",IF(OR($A892="",$B892="",$C892="",$D892="",$E892="",$F892="",$I892="",$J892="",$K892=""),"Missing Required Input",IF(COUNTIF($A$5:$A$1004,$A892)&gt;1,"Duplicate Inspection ID",IF(COUNTIF('Tire Inventory'!$A$5:$A$1004,$E892)=0,"Unknown Tire ID",IF(OR($I892&lt;0,$I892&gt;32,$J892&lt;0,$J892&gt;32,$K892&lt;0,$K892&gt;32),"Check Tread Reading",IF(OR($D892&lt;0,$D892&gt;2000000),"Check Odometer",IF(AND($L892&lt;&gt;"",OR($L892&lt;0,$L892&gt;150)),"Check PSI","OK"))))))</f>
        <v/>
      </c>
    </row>
    <row r="893">
      <c r="A893" s="23" t="n"/>
      <c r="B893" s="42" t="n"/>
      <c r="C893" s="23" t="n"/>
      <c r="D893" s="25" t="n"/>
      <c r="E893" s="23" t="n"/>
      <c r="F893" s="23" t="n"/>
      <c r="G893" s="23" t="n"/>
      <c r="H893" s="23" t="n"/>
      <c r="I893" s="43" t="n"/>
      <c r="J893" s="43" t="n"/>
      <c r="K893" s="43" t="n"/>
      <c r="L893" s="43" t="n"/>
      <c r="M893" s="23" t="n"/>
      <c r="N893" s="23" t="n"/>
      <c r="O893" s="23" t="n"/>
      <c r="P893" s="27">
        <f>IF($A893="","",IFERROR(INDEX('Settings'!$F$5:$F$21,MATCH($F893,'Settings'!$E$5:$E$21,0)),"Other"))</f>
        <v/>
      </c>
      <c r="Q893" s="44">
        <f>IF($A893="","",IF(COUNT($I893,$J893,$K893)&lt;3,"",IFERROR(AVERAGE($I893,$J893,$K893),"")))</f>
        <v/>
      </c>
      <c r="R893" s="44">
        <f>IF($A893="","",IF(COUNT($I893,$J893,$K893)&lt;3,"",IFERROR(MIN($I893,$J893,$K893),"")))</f>
        <v/>
      </c>
      <c r="S893" s="44">
        <f>IF($A893="","",IF(COUNT($I893,$J893,$K893)&lt;3,"",IFERROR(MAX($I893,$J893,$K893)-MIN($I893,$J893,$K893),"")))</f>
        <v/>
      </c>
      <c r="T893" s="44">
        <f>IF($A893="","",IFERROR(INDEX('Tire Inventory'!$I$5:$I$1004,MATCH($E893,'Tire Inventory'!$A$5:$A$1004,0)),""))</f>
        <v/>
      </c>
      <c r="U893" s="44">
        <f>IF($A893="","",IF(OR($L893="",$T893=""),"",IFERROR($L893-$T893,"")))</f>
        <v/>
      </c>
      <c r="V893" s="27">
        <f>IF($A893="","",IF($R893="","No Data",IF($R893&lt;='Settings'!$B$6,"Critical",IF($R893&lt;='Settings'!$B$5,"Low","OK"))))</f>
        <v/>
      </c>
      <c r="W893" s="27">
        <f>IF($A893="","",IF($S893="","No Data",IF($S893&gt;='Settings'!$B$7,"Uneven","OK")))</f>
        <v/>
      </c>
      <c r="X893" s="27">
        <f>IF($A893="","",IF(OR($L893="",$T893=""),"No Data",IF($L893&lt;$T893-'Settings'!$B$8,"Low",IF($L893&gt;$T893+'Settings'!$B$8,"High","OK"))))</f>
        <v/>
      </c>
      <c r="Y893" s="27">
        <f>IF(COUNTA($A893:$O893)=0,"",IF(OR($A893="",$B893="",$C893="",$D893="",$E893="",$F893="",$I893="",$J893="",$K893=""),"Missing Required Input",IF(COUNTIF($A$5:$A$1004,$A893)&gt;1,"Duplicate Inspection ID",IF(COUNTIF('Tire Inventory'!$A$5:$A$1004,$E893)=0,"Unknown Tire ID",IF(OR($I893&lt;0,$I893&gt;32,$J893&lt;0,$J893&gt;32,$K893&lt;0,$K893&gt;32),"Check Tread Reading",IF(OR($D893&lt;0,$D893&gt;2000000),"Check Odometer",IF(AND($L893&lt;&gt;"",OR($L893&lt;0,$L893&gt;150)),"Check PSI","OK"))))))</f>
        <v/>
      </c>
    </row>
    <row r="894">
      <c r="A894" s="23" t="n"/>
      <c r="B894" s="42" t="n"/>
      <c r="C894" s="23" t="n"/>
      <c r="D894" s="25" t="n"/>
      <c r="E894" s="23" t="n"/>
      <c r="F894" s="23" t="n"/>
      <c r="G894" s="23" t="n"/>
      <c r="H894" s="23" t="n"/>
      <c r="I894" s="43" t="n"/>
      <c r="J894" s="43" t="n"/>
      <c r="K894" s="43" t="n"/>
      <c r="L894" s="43" t="n"/>
      <c r="M894" s="23" t="n"/>
      <c r="N894" s="23" t="n"/>
      <c r="O894" s="23" t="n"/>
      <c r="P894" s="27">
        <f>IF($A894="","",IFERROR(INDEX('Settings'!$F$5:$F$21,MATCH($F894,'Settings'!$E$5:$E$21,0)),"Other"))</f>
        <v/>
      </c>
      <c r="Q894" s="44">
        <f>IF($A894="","",IF(COUNT($I894,$J894,$K894)&lt;3,"",IFERROR(AVERAGE($I894,$J894,$K894),"")))</f>
        <v/>
      </c>
      <c r="R894" s="44">
        <f>IF($A894="","",IF(COUNT($I894,$J894,$K894)&lt;3,"",IFERROR(MIN($I894,$J894,$K894),"")))</f>
        <v/>
      </c>
      <c r="S894" s="44">
        <f>IF($A894="","",IF(COUNT($I894,$J894,$K894)&lt;3,"",IFERROR(MAX($I894,$J894,$K894)-MIN($I894,$J894,$K894),"")))</f>
        <v/>
      </c>
      <c r="T894" s="44">
        <f>IF($A894="","",IFERROR(INDEX('Tire Inventory'!$I$5:$I$1004,MATCH($E894,'Tire Inventory'!$A$5:$A$1004,0)),""))</f>
        <v/>
      </c>
      <c r="U894" s="44">
        <f>IF($A894="","",IF(OR($L894="",$T894=""),"",IFERROR($L894-$T894,"")))</f>
        <v/>
      </c>
      <c r="V894" s="27">
        <f>IF($A894="","",IF($R894="","No Data",IF($R894&lt;='Settings'!$B$6,"Critical",IF($R894&lt;='Settings'!$B$5,"Low","OK"))))</f>
        <v/>
      </c>
      <c r="W894" s="27">
        <f>IF($A894="","",IF($S894="","No Data",IF($S894&gt;='Settings'!$B$7,"Uneven","OK")))</f>
        <v/>
      </c>
      <c r="X894" s="27">
        <f>IF($A894="","",IF(OR($L894="",$T894=""),"No Data",IF($L894&lt;$T894-'Settings'!$B$8,"Low",IF($L894&gt;$T894+'Settings'!$B$8,"High","OK"))))</f>
        <v/>
      </c>
      <c r="Y894" s="27">
        <f>IF(COUNTA($A894:$O894)=0,"",IF(OR($A894="",$B894="",$C894="",$D894="",$E894="",$F894="",$I894="",$J894="",$K894=""),"Missing Required Input",IF(COUNTIF($A$5:$A$1004,$A894)&gt;1,"Duplicate Inspection ID",IF(COUNTIF('Tire Inventory'!$A$5:$A$1004,$E894)=0,"Unknown Tire ID",IF(OR($I894&lt;0,$I894&gt;32,$J894&lt;0,$J894&gt;32,$K894&lt;0,$K894&gt;32),"Check Tread Reading",IF(OR($D894&lt;0,$D894&gt;2000000),"Check Odometer",IF(AND($L894&lt;&gt;"",OR($L894&lt;0,$L894&gt;150)),"Check PSI","OK"))))))</f>
        <v/>
      </c>
    </row>
    <row r="895">
      <c r="A895" s="23" t="n"/>
      <c r="B895" s="42" t="n"/>
      <c r="C895" s="23" t="n"/>
      <c r="D895" s="25" t="n"/>
      <c r="E895" s="23" t="n"/>
      <c r="F895" s="23" t="n"/>
      <c r="G895" s="23" t="n"/>
      <c r="H895" s="23" t="n"/>
      <c r="I895" s="43" t="n"/>
      <c r="J895" s="43" t="n"/>
      <c r="K895" s="43" t="n"/>
      <c r="L895" s="43" t="n"/>
      <c r="M895" s="23" t="n"/>
      <c r="N895" s="23" t="n"/>
      <c r="O895" s="23" t="n"/>
      <c r="P895" s="27">
        <f>IF($A895="","",IFERROR(INDEX('Settings'!$F$5:$F$21,MATCH($F895,'Settings'!$E$5:$E$21,0)),"Other"))</f>
        <v/>
      </c>
      <c r="Q895" s="44">
        <f>IF($A895="","",IF(COUNT($I895,$J895,$K895)&lt;3,"",IFERROR(AVERAGE($I895,$J895,$K895),"")))</f>
        <v/>
      </c>
      <c r="R895" s="44">
        <f>IF($A895="","",IF(COUNT($I895,$J895,$K895)&lt;3,"",IFERROR(MIN($I895,$J895,$K895),"")))</f>
        <v/>
      </c>
      <c r="S895" s="44">
        <f>IF($A895="","",IF(COUNT($I895,$J895,$K895)&lt;3,"",IFERROR(MAX($I895,$J895,$K895)-MIN($I895,$J895,$K895),"")))</f>
        <v/>
      </c>
      <c r="T895" s="44">
        <f>IF($A895="","",IFERROR(INDEX('Tire Inventory'!$I$5:$I$1004,MATCH($E895,'Tire Inventory'!$A$5:$A$1004,0)),""))</f>
        <v/>
      </c>
      <c r="U895" s="44">
        <f>IF($A895="","",IF(OR($L895="",$T895=""),"",IFERROR($L895-$T895,"")))</f>
        <v/>
      </c>
      <c r="V895" s="27">
        <f>IF($A895="","",IF($R895="","No Data",IF($R895&lt;='Settings'!$B$6,"Critical",IF($R895&lt;='Settings'!$B$5,"Low","OK"))))</f>
        <v/>
      </c>
      <c r="W895" s="27">
        <f>IF($A895="","",IF($S895="","No Data",IF($S895&gt;='Settings'!$B$7,"Uneven","OK")))</f>
        <v/>
      </c>
      <c r="X895" s="27">
        <f>IF($A895="","",IF(OR($L895="",$T895=""),"No Data",IF($L895&lt;$T895-'Settings'!$B$8,"Low",IF($L895&gt;$T895+'Settings'!$B$8,"High","OK"))))</f>
        <v/>
      </c>
      <c r="Y895" s="27">
        <f>IF(COUNTA($A895:$O895)=0,"",IF(OR($A895="",$B895="",$C895="",$D895="",$E895="",$F895="",$I895="",$J895="",$K895=""),"Missing Required Input",IF(COUNTIF($A$5:$A$1004,$A895)&gt;1,"Duplicate Inspection ID",IF(COUNTIF('Tire Inventory'!$A$5:$A$1004,$E895)=0,"Unknown Tire ID",IF(OR($I895&lt;0,$I895&gt;32,$J895&lt;0,$J895&gt;32,$K895&lt;0,$K895&gt;32),"Check Tread Reading",IF(OR($D895&lt;0,$D895&gt;2000000),"Check Odometer",IF(AND($L895&lt;&gt;"",OR($L895&lt;0,$L895&gt;150)),"Check PSI","OK"))))))</f>
        <v/>
      </c>
    </row>
    <row r="896">
      <c r="A896" s="23" t="n"/>
      <c r="B896" s="42" t="n"/>
      <c r="C896" s="23" t="n"/>
      <c r="D896" s="25" t="n"/>
      <c r="E896" s="23" t="n"/>
      <c r="F896" s="23" t="n"/>
      <c r="G896" s="23" t="n"/>
      <c r="H896" s="23" t="n"/>
      <c r="I896" s="43" t="n"/>
      <c r="J896" s="43" t="n"/>
      <c r="K896" s="43" t="n"/>
      <c r="L896" s="43" t="n"/>
      <c r="M896" s="23" t="n"/>
      <c r="N896" s="23" t="n"/>
      <c r="O896" s="23" t="n"/>
      <c r="P896" s="27">
        <f>IF($A896="","",IFERROR(INDEX('Settings'!$F$5:$F$21,MATCH($F896,'Settings'!$E$5:$E$21,0)),"Other"))</f>
        <v/>
      </c>
      <c r="Q896" s="44">
        <f>IF($A896="","",IF(COUNT($I896,$J896,$K896)&lt;3,"",IFERROR(AVERAGE($I896,$J896,$K896),"")))</f>
        <v/>
      </c>
      <c r="R896" s="44">
        <f>IF($A896="","",IF(COUNT($I896,$J896,$K896)&lt;3,"",IFERROR(MIN($I896,$J896,$K896),"")))</f>
        <v/>
      </c>
      <c r="S896" s="44">
        <f>IF($A896="","",IF(COUNT($I896,$J896,$K896)&lt;3,"",IFERROR(MAX($I896,$J896,$K896)-MIN($I896,$J896,$K896),"")))</f>
        <v/>
      </c>
      <c r="T896" s="44">
        <f>IF($A896="","",IFERROR(INDEX('Tire Inventory'!$I$5:$I$1004,MATCH($E896,'Tire Inventory'!$A$5:$A$1004,0)),""))</f>
        <v/>
      </c>
      <c r="U896" s="44">
        <f>IF($A896="","",IF(OR($L896="",$T896=""),"",IFERROR($L896-$T896,"")))</f>
        <v/>
      </c>
      <c r="V896" s="27">
        <f>IF($A896="","",IF($R896="","No Data",IF($R896&lt;='Settings'!$B$6,"Critical",IF($R896&lt;='Settings'!$B$5,"Low","OK"))))</f>
        <v/>
      </c>
      <c r="W896" s="27">
        <f>IF($A896="","",IF($S896="","No Data",IF($S896&gt;='Settings'!$B$7,"Uneven","OK")))</f>
        <v/>
      </c>
      <c r="X896" s="27">
        <f>IF($A896="","",IF(OR($L896="",$T896=""),"No Data",IF($L896&lt;$T896-'Settings'!$B$8,"Low",IF($L896&gt;$T896+'Settings'!$B$8,"High","OK"))))</f>
        <v/>
      </c>
      <c r="Y896" s="27">
        <f>IF(COUNTA($A896:$O896)=0,"",IF(OR($A896="",$B896="",$C896="",$D896="",$E896="",$F896="",$I896="",$J896="",$K896=""),"Missing Required Input",IF(COUNTIF($A$5:$A$1004,$A896)&gt;1,"Duplicate Inspection ID",IF(COUNTIF('Tire Inventory'!$A$5:$A$1004,$E896)=0,"Unknown Tire ID",IF(OR($I896&lt;0,$I896&gt;32,$J896&lt;0,$J896&gt;32,$K896&lt;0,$K896&gt;32),"Check Tread Reading",IF(OR($D896&lt;0,$D896&gt;2000000),"Check Odometer",IF(AND($L896&lt;&gt;"",OR($L896&lt;0,$L896&gt;150)),"Check PSI","OK"))))))</f>
        <v/>
      </c>
    </row>
    <row r="897">
      <c r="A897" s="23" t="n"/>
      <c r="B897" s="42" t="n"/>
      <c r="C897" s="23" t="n"/>
      <c r="D897" s="25" t="n"/>
      <c r="E897" s="23" t="n"/>
      <c r="F897" s="23" t="n"/>
      <c r="G897" s="23" t="n"/>
      <c r="H897" s="23" t="n"/>
      <c r="I897" s="43" t="n"/>
      <c r="J897" s="43" t="n"/>
      <c r="K897" s="43" t="n"/>
      <c r="L897" s="43" t="n"/>
      <c r="M897" s="23" t="n"/>
      <c r="N897" s="23" t="n"/>
      <c r="O897" s="23" t="n"/>
      <c r="P897" s="27">
        <f>IF($A897="","",IFERROR(INDEX('Settings'!$F$5:$F$21,MATCH($F897,'Settings'!$E$5:$E$21,0)),"Other"))</f>
        <v/>
      </c>
      <c r="Q897" s="44">
        <f>IF($A897="","",IF(COUNT($I897,$J897,$K897)&lt;3,"",IFERROR(AVERAGE($I897,$J897,$K897),"")))</f>
        <v/>
      </c>
      <c r="R897" s="44">
        <f>IF($A897="","",IF(COUNT($I897,$J897,$K897)&lt;3,"",IFERROR(MIN($I897,$J897,$K897),"")))</f>
        <v/>
      </c>
      <c r="S897" s="44">
        <f>IF($A897="","",IF(COUNT($I897,$J897,$K897)&lt;3,"",IFERROR(MAX($I897,$J897,$K897)-MIN($I897,$J897,$K897),"")))</f>
        <v/>
      </c>
      <c r="T897" s="44">
        <f>IF($A897="","",IFERROR(INDEX('Tire Inventory'!$I$5:$I$1004,MATCH($E897,'Tire Inventory'!$A$5:$A$1004,0)),""))</f>
        <v/>
      </c>
      <c r="U897" s="44">
        <f>IF($A897="","",IF(OR($L897="",$T897=""),"",IFERROR($L897-$T897,"")))</f>
        <v/>
      </c>
      <c r="V897" s="27">
        <f>IF($A897="","",IF($R897="","No Data",IF($R897&lt;='Settings'!$B$6,"Critical",IF($R897&lt;='Settings'!$B$5,"Low","OK"))))</f>
        <v/>
      </c>
      <c r="W897" s="27">
        <f>IF($A897="","",IF($S897="","No Data",IF($S897&gt;='Settings'!$B$7,"Uneven","OK")))</f>
        <v/>
      </c>
      <c r="X897" s="27">
        <f>IF($A897="","",IF(OR($L897="",$T897=""),"No Data",IF($L897&lt;$T897-'Settings'!$B$8,"Low",IF($L897&gt;$T897+'Settings'!$B$8,"High","OK"))))</f>
        <v/>
      </c>
      <c r="Y897" s="27">
        <f>IF(COUNTA($A897:$O897)=0,"",IF(OR($A897="",$B897="",$C897="",$D897="",$E897="",$F897="",$I897="",$J897="",$K897=""),"Missing Required Input",IF(COUNTIF($A$5:$A$1004,$A897)&gt;1,"Duplicate Inspection ID",IF(COUNTIF('Tire Inventory'!$A$5:$A$1004,$E897)=0,"Unknown Tire ID",IF(OR($I897&lt;0,$I897&gt;32,$J897&lt;0,$J897&gt;32,$K897&lt;0,$K897&gt;32),"Check Tread Reading",IF(OR($D897&lt;0,$D897&gt;2000000),"Check Odometer",IF(AND($L897&lt;&gt;"",OR($L897&lt;0,$L897&gt;150)),"Check PSI","OK"))))))</f>
        <v/>
      </c>
    </row>
    <row r="898">
      <c r="A898" s="23" t="n"/>
      <c r="B898" s="42" t="n"/>
      <c r="C898" s="23" t="n"/>
      <c r="D898" s="25" t="n"/>
      <c r="E898" s="23" t="n"/>
      <c r="F898" s="23" t="n"/>
      <c r="G898" s="23" t="n"/>
      <c r="H898" s="23" t="n"/>
      <c r="I898" s="43" t="n"/>
      <c r="J898" s="43" t="n"/>
      <c r="K898" s="43" t="n"/>
      <c r="L898" s="43" t="n"/>
      <c r="M898" s="23" t="n"/>
      <c r="N898" s="23" t="n"/>
      <c r="O898" s="23" t="n"/>
      <c r="P898" s="27">
        <f>IF($A898="","",IFERROR(INDEX('Settings'!$F$5:$F$21,MATCH($F898,'Settings'!$E$5:$E$21,0)),"Other"))</f>
        <v/>
      </c>
      <c r="Q898" s="44">
        <f>IF($A898="","",IF(COUNT($I898,$J898,$K898)&lt;3,"",IFERROR(AVERAGE($I898,$J898,$K898),"")))</f>
        <v/>
      </c>
      <c r="R898" s="44">
        <f>IF($A898="","",IF(COUNT($I898,$J898,$K898)&lt;3,"",IFERROR(MIN($I898,$J898,$K898),"")))</f>
        <v/>
      </c>
      <c r="S898" s="44">
        <f>IF($A898="","",IF(COUNT($I898,$J898,$K898)&lt;3,"",IFERROR(MAX($I898,$J898,$K898)-MIN($I898,$J898,$K898),"")))</f>
        <v/>
      </c>
      <c r="T898" s="44">
        <f>IF($A898="","",IFERROR(INDEX('Tire Inventory'!$I$5:$I$1004,MATCH($E898,'Tire Inventory'!$A$5:$A$1004,0)),""))</f>
        <v/>
      </c>
      <c r="U898" s="44">
        <f>IF($A898="","",IF(OR($L898="",$T898=""),"",IFERROR($L898-$T898,"")))</f>
        <v/>
      </c>
      <c r="V898" s="27">
        <f>IF($A898="","",IF($R898="","No Data",IF($R898&lt;='Settings'!$B$6,"Critical",IF($R898&lt;='Settings'!$B$5,"Low","OK"))))</f>
        <v/>
      </c>
      <c r="W898" s="27">
        <f>IF($A898="","",IF($S898="","No Data",IF($S898&gt;='Settings'!$B$7,"Uneven","OK")))</f>
        <v/>
      </c>
      <c r="X898" s="27">
        <f>IF($A898="","",IF(OR($L898="",$T898=""),"No Data",IF($L898&lt;$T898-'Settings'!$B$8,"Low",IF($L898&gt;$T898+'Settings'!$B$8,"High","OK"))))</f>
        <v/>
      </c>
      <c r="Y898" s="27">
        <f>IF(COUNTA($A898:$O898)=0,"",IF(OR($A898="",$B898="",$C898="",$D898="",$E898="",$F898="",$I898="",$J898="",$K898=""),"Missing Required Input",IF(COUNTIF($A$5:$A$1004,$A898)&gt;1,"Duplicate Inspection ID",IF(COUNTIF('Tire Inventory'!$A$5:$A$1004,$E898)=0,"Unknown Tire ID",IF(OR($I898&lt;0,$I898&gt;32,$J898&lt;0,$J898&gt;32,$K898&lt;0,$K898&gt;32),"Check Tread Reading",IF(OR($D898&lt;0,$D898&gt;2000000),"Check Odometer",IF(AND($L898&lt;&gt;"",OR($L898&lt;0,$L898&gt;150)),"Check PSI","OK"))))))</f>
        <v/>
      </c>
    </row>
    <row r="899">
      <c r="A899" s="23" t="n"/>
      <c r="B899" s="42" t="n"/>
      <c r="C899" s="23" t="n"/>
      <c r="D899" s="25" t="n"/>
      <c r="E899" s="23" t="n"/>
      <c r="F899" s="23" t="n"/>
      <c r="G899" s="23" t="n"/>
      <c r="H899" s="23" t="n"/>
      <c r="I899" s="43" t="n"/>
      <c r="J899" s="43" t="n"/>
      <c r="K899" s="43" t="n"/>
      <c r="L899" s="43" t="n"/>
      <c r="M899" s="23" t="n"/>
      <c r="N899" s="23" t="n"/>
      <c r="O899" s="23" t="n"/>
      <c r="P899" s="27">
        <f>IF($A899="","",IFERROR(INDEX('Settings'!$F$5:$F$21,MATCH($F899,'Settings'!$E$5:$E$21,0)),"Other"))</f>
        <v/>
      </c>
      <c r="Q899" s="44">
        <f>IF($A899="","",IF(COUNT($I899,$J899,$K899)&lt;3,"",IFERROR(AVERAGE($I899,$J899,$K899),"")))</f>
        <v/>
      </c>
      <c r="R899" s="44">
        <f>IF($A899="","",IF(COUNT($I899,$J899,$K899)&lt;3,"",IFERROR(MIN($I899,$J899,$K899),"")))</f>
        <v/>
      </c>
      <c r="S899" s="44">
        <f>IF($A899="","",IF(COUNT($I899,$J899,$K899)&lt;3,"",IFERROR(MAX($I899,$J899,$K899)-MIN($I899,$J899,$K899),"")))</f>
        <v/>
      </c>
      <c r="T899" s="44">
        <f>IF($A899="","",IFERROR(INDEX('Tire Inventory'!$I$5:$I$1004,MATCH($E899,'Tire Inventory'!$A$5:$A$1004,0)),""))</f>
        <v/>
      </c>
      <c r="U899" s="44">
        <f>IF($A899="","",IF(OR($L899="",$T899=""),"",IFERROR($L899-$T899,"")))</f>
        <v/>
      </c>
      <c r="V899" s="27">
        <f>IF($A899="","",IF($R899="","No Data",IF($R899&lt;='Settings'!$B$6,"Critical",IF($R899&lt;='Settings'!$B$5,"Low","OK"))))</f>
        <v/>
      </c>
      <c r="W899" s="27">
        <f>IF($A899="","",IF($S899="","No Data",IF($S899&gt;='Settings'!$B$7,"Uneven","OK")))</f>
        <v/>
      </c>
      <c r="X899" s="27">
        <f>IF($A899="","",IF(OR($L899="",$T899=""),"No Data",IF($L899&lt;$T899-'Settings'!$B$8,"Low",IF($L899&gt;$T899+'Settings'!$B$8,"High","OK"))))</f>
        <v/>
      </c>
      <c r="Y899" s="27">
        <f>IF(COUNTA($A899:$O899)=0,"",IF(OR($A899="",$B899="",$C899="",$D899="",$E899="",$F899="",$I899="",$J899="",$K899=""),"Missing Required Input",IF(COUNTIF($A$5:$A$1004,$A899)&gt;1,"Duplicate Inspection ID",IF(COUNTIF('Tire Inventory'!$A$5:$A$1004,$E899)=0,"Unknown Tire ID",IF(OR($I899&lt;0,$I899&gt;32,$J899&lt;0,$J899&gt;32,$K899&lt;0,$K899&gt;32),"Check Tread Reading",IF(OR($D899&lt;0,$D899&gt;2000000),"Check Odometer",IF(AND($L899&lt;&gt;"",OR($L899&lt;0,$L899&gt;150)),"Check PSI","OK"))))))</f>
        <v/>
      </c>
    </row>
    <row r="900">
      <c r="A900" s="23" t="n"/>
      <c r="B900" s="42" t="n"/>
      <c r="C900" s="23" t="n"/>
      <c r="D900" s="25" t="n"/>
      <c r="E900" s="23" t="n"/>
      <c r="F900" s="23" t="n"/>
      <c r="G900" s="23" t="n"/>
      <c r="H900" s="23" t="n"/>
      <c r="I900" s="43" t="n"/>
      <c r="J900" s="43" t="n"/>
      <c r="K900" s="43" t="n"/>
      <c r="L900" s="43" t="n"/>
      <c r="M900" s="23" t="n"/>
      <c r="N900" s="23" t="n"/>
      <c r="O900" s="23" t="n"/>
      <c r="P900" s="27">
        <f>IF($A900="","",IFERROR(INDEX('Settings'!$F$5:$F$21,MATCH($F900,'Settings'!$E$5:$E$21,0)),"Other"))</f>
        <v/>
      </c>
      <c r="Q900" s="44">
        <f>IF($A900="","",IF(COUNT($I900,$J900,$K900)&lt;3,"",IFERROR(AVERAGE($I900,$J900,$K900),"")))</f>
        <v/>
      </c>
      <c r="R900" s="44">
        <f>IF($A900="","",IF(COUNT($I900,$J900,$K900)&lt;3,"",IFERROR(MIN($I900,$J900,$K900),"")))</f>
        <v/>
      </c>
      <c r="S900" s="44">
        <f>IF($A900="","",IF(COUNT($I900,$J900,$K900)&lt;3,"",IFERROR(MAX($I900,$J900,$K900)-MIN($I900,$J900,$K900),"")))</f>
        <v/>
      </c>
      <c r="T900" s="44">
        <f>IF($A900="","",IFERROR(INDEX('Tire Inventory'!$I$5:$I$1004,MATCH($E900,'Tire Inventory'!$A$5:$A$1004,0)),""))</f>
        <v/>
      </c>
      <c r="U900" s="44">
        <f>IF($A900="","",IF(OR($L900="",$T900=""),"",IFERROR($L900-$T900,"")))</f>
        <v/>
      </c>
      <c r="V900" s="27">
        <f>IF($A900="","",IF($R900="","No Data",IF($R900&lt;='Settings'!$B$6,"Critical",IF($R900&lt;='Settings'!$B$5,"Low","OK"))))</f>
        <v/>
      </c>
      <c r="W900" s="27">
        <f>IF($A900="","",IF($S900="","No Data",IF($S900&gt;='Settings'!$B$7,"Uneven","OK")))</f>
        <v/>
      </c>
      <c r="X900" s="27">
        <f>IF($A900="","",IF(OR($L900="",$T900=""),"No Data",IF($L900&lt;$T900-'Settings'!$B$8,"Low",IF($L900&gt;$T900+'Settings'!$B$8,"High","OK"))))</f>
        <v/>
      </c>
      <c r="Y900" s="27">
        <f>IF(COUNTA($A900:$O900)=0,"",IF(OR($A900="",$B900="",$C900="",$D900="",$E900="",$F900="",$I900="",$J900="",$K900=""),"Missing Required Input",IF(COUNTIF($A$5:$A$1004,$A900)&gt;1,"Duplicate Inspection ID",IF(COUNTIF('Tire Inventory'!$A$5:$A$1004,$E900)=0,"Unknown Tire ID",IF(OR($I900&lt;0,$I900&gt;32,$J900&lt;0,$J900&gt;32,$K900&lt;0,$K900&gt;32),"Check Tread Reading",IF(OR($D900&lt;0,$D900&gt;2000000),"Check Odometer",IF(AND($L900&lt;&gt;"",OR($L900&lt;0,$L900&gt;150)),"Check PSI","OK"))))))</f>
        <v/>
      </c>
    </row>
    <row r="901">
      <c r="A901" s="23" t="n"/>
      <c r="B901" s="42" t="n"/>
      <c r="C901" s="23" t="n"/>
      <c r="D901" s="25" t="n"/>
      <c r="E901" s="23" t="n"/>
      <c r="F901" s="23" t="n"/>
      <c r="G901" s="23" t="n"/>
      <c r="H901" s="23" t="n"/>
      <c r="I901" s="43" t="n"/>
      <c r="J901" s="43" t="n"/>
      <c r="K901" s="43" t="n"/>
      <c r="L901" s="43" t="n"/>
      <c r="M901" s="23" t="n"/>
      <c r="N901" s="23" t="n"/>
      <c r="O901" s="23" t="n"/>
      <c r="P901" s="27">
        <f>IF($A901="","",IFERROR(INDEX('Settings'!$F$5:$F$21,MATCH($F901,'Settings'!$E$5:$E$21,0)),"Other"))</f>
        <v/>
      </c>
      <c r="Q901" s="44">
        <f>IF($A901="","",IF(COUNT($I901,$J901,$K901)&lt;3,"",IFERROR(AVERAGE($I901,$J901,$K901),"")))</f>
        <v/>
      </c>
      <c r="R901" s="44">
        <f>IF($A901="","",IF(COUNT($I901,$J901,$K901)&lt;3,"",IFERROR(MIN($I901,$J901,$K901),"")))</f>
        <v/>
      </c>
      <c r="S901" s="44">
        <f>IF($A901="","",IF(COUNT($I901,$J901,$K901)&lt;3,"",IFERROR(MAX($I901,$J901,$K901)-MIN($I901,$J901,$K901),"")))</f>
        <v/>
      </c>
      <c r="T901" s="44">
        <f>IF($A901="","",IFERROR(INDEX('Tire Inventory'!$I$5:$I$1004,MATCH($E901,'Tire Inventory'!$A$5:$A$1004,0)),""))</f>
        <v/>
      </c>
      <c r="U901" s="44">
        <f>IF($A901="","",IF(OR($L901="",$T901=""),"",IFERROR($L901-$T901,"")))</f>
        <v/>
      </c>
      <c r="V901" s="27">
        <f>IF($A901="","",IF($R901="","No Data",IF($R901&lt;='Settings'!$B$6,"Critical",IF($R901&lt;='Settings'!$B$5,"Low","OK"))))</f>
        <v/>
      </c>
      <c r="W901" s="27">
        <f>IF($A901="","",IF($S901="","No Data",IF($S901&gt;='Settings'!$B$7,"Uneven","OK")))</f>
        <v/>
      </c>
      <c r="X901" s="27">
        <f>IF($A901="","",IF(OR($L901="",$T901=""),"No Data",IF($L901&lt;$T901-'Settings'!$B$8,"Low",IF($L901&gt;$T901+'Settings'!$B$8,"High","OK"))))</f>
        <v/>
      </c>
      <c r="Y901" s="27">
        <f>IF(COUNTA($A901:$O901)=0,"",IF(OR($A901="",$B901="",$C901="",$D901="",$E901="",$F901="",$I901="",$J901="",$K901=""),"Missing Required Input",IF(COUNTIF($A$5:$A$1004,$A901)&gt;1,"Duplicate Inspection ID",IF(COUNTIF('Tire Inventory'!$A$5:$A$1004,$E901)=0,"Unknown Tire ID",IF(OR($I901&lt;0,$I901&gt;32,$J901&lt;0,$J901&gt;32,$K901&lt;0,$K901&gt;32),"Check Tread Reading",IF(OR($D901&lt;0,$D901&gt;2000000),"Check Odometer",IF(AND($L901&lt;&gt;"",OR($L901&lt;0,$L901&gt;150)),"Check PSI","OK"))))))</f>
        <v/>
      </c>
    </row>
    <row r="902">
      <c r="A902" s="23" t="n"/>
      <c r="B902" s="42" t="n"/>
      <c r="C902" s="23" t="n"/>
      <c r="D902" s="25" t="n"/>
      <c r="E902" s="23" t="n"/>
      <c r="F902" s="23" t="n"/>
      <c r="G902" s="23" t="n"/>
      <c r="H902" s="23" t="n"/>
      <c r="I902" s="43" t="n"/>
      <c r="J902" s="43" t="n"/>
      <c r="K902" s="43" t="n"/>
      <c r="L902" s="43" t="n"/>
      <c r="M902" s="23" t="n"/>
      <c r="N902" s="23" t="n"/>
      <c r="O902" s="23" t="n"/>
      <c r="P902" s="27">
        <f>IF($A902="","",IFERROR(INDEX('Settings'!$F$5:$F$21,MATCH($F902,'Settings'!$E$5:$E$21,0)),"Other"))</f>
        <v/>
      </c>
      <c r="Q902" s="44">
        <f>IF($A902="","",IF(COUNT($I902,$J902,$K902)&lt;3,"",IFERROR(AVERAGE($I902,$J902,$K902),"")))</f>
        <v/>
      </c>
      <c r="R902" s="44">
        <f>IF($A902="","",IF(COUNT($I902,$J902,$K902)&lt;3,"",IFERROR(MIN($I902,$J902,$K902),"")))</f>
        <v/>
      </c>
      <c r="S902" s="44">
        <f>IF($A902="","",IF(COUNT($I902,$J902,$K902)&lt;3,"",IFERROR(MAX($I902,$J902,$K902)-MIN($I902,$J902,$K902),"")))</f>
        <v/>
      </c>
      <c r="T902" s="44">
        <f>IF($A902="","",IFERROR(INDEX('Tire Inventory'!$I$5:$I$1004,MATCH($E902,'Tire Inventory'!$A$5:$A$1004,0)),""))</f>
        <v/>
      </c>
      <c r="U902" s="44">
        <f>IF($A902="","",IF(OR($L902="",$T902=""),"",IFERROR($L902-$T902,"")))</f>
        <v/>
      </c>
      <c r="V902" s="27">
        <f>IF($A902="","",IF($R902="","No Data",IF($R902&lt;='Settings'!$B$6,"Critical",IF($R902&lt;='Settings'!$B$5,"Low","OK"))))</f>
        <v/>
      </c>
      <c r="W902" s="27">
        <f>IF($A902="","",IF($S902="","No Data",IF($S902&gt;='Settings'!$B$7,"Uneven","OK")))</f>
        <v/>
      </c>
      <c r="X902" s="27">
        <f>IF($A902="","",IF(OR($L902="",$T902=""),"No Data",IF($L902&lt;$T902-'Settings'!$B$8,"Low",IF($L902&gt;$T902+'Settings'!$B$8,"High","OK"))))</f>
        <v/>
      </c>
      <c r="Y902" s="27">
        <f>IF(COUNTA($A902:$O902)=0,"",IF(OR($A902="",$B902="",$C902="",$D902="",$E902="",$F902="",$I902="",$J902="",$K902=""),"Missing Required Input",IF(COUNTIF($A$5:$A$1004,$A902)&gt;1,"Duplicate Inspection ID",IF(COUNTIF('Tire Inventory'!$A$5:$A$1004,$E902)=0,"Unknown Tire ID",IF(OR($I902&lt;0,$I902&gt;32,$J902&lt;0,$J902&gt;32,$K902&lt;0,$K902&gt;32),"Check Tread Reading",IF(OR($D902&lt;0,$D902&gt;2000000),"Check Odometer",IF(AND($L902&lt;&gt;"",OR($L902&lt;0,$L902&gt;150)),"Check PSI","OK"))))))</f>
        <v/>
      </c>
    </row>
    <row r="903">
      <c r="A903" s="23" t="n"/>
      <c r="B903" s="42" t="n"/>
      <c r="C903" s="23" t="n"/>
      <c r="D903" s="25" t="n"/>
      <c r="E903" s="23" t="n"/>
      <c r="F903" s="23" t="n"/>
      <c r="G903" s="23" t="n"/>
      <c r="H903" s="23" t="n"/>
      <c r="I903" s="43" t="n"/>
      <c r="J903" s="43" t="n"/>
      <c r="K903" s="43" t="n"/>
      <c r="L903" s="43" t="n"/>
      <c r="M903" s="23" t="n"/>
      <c r="N903" s="23" t="n"/>
      <c r="O903" s="23" t="n"/>
      <c r="P903" s="27">
        <f>IF($A903="","",IFERROR(INDEX('Settings'!$F$5:$F$21,MATCH($F903,'Settings'!$E$5:$E$21,0)),"Other"))</f>
        <v/>
      </c>
      <c r="Q903" s="44">
        <f>IF($A903="","",IF(COUNT($I903,$J903,$K903)&lt;3,"",IFERROR(AVERAGE($I903,$J903,$K903),"")))</f>
        <v/>
      </c>
      <c r="R903" s="44">
        <f>IF($A903="","",IF(COUNT($I903,$J903,$K903)&lt;3,"",IFERROR(MIN($I903,$J903,$K903),"")))</f>
        <v/>
      </c>
      <c r="S903" s="44">
        <f>IF($A903="","",IF(COUNT($I903,$J903,$K903)&lt;3,"",IFERROR(MAX($I903,$J903,$K903)-MIN($I903,$J903,$K903),"")))</f>
        <v/>
      </c>
      <c r="T903" s="44">
        <f>IF($A903="","",IFERROR(INDEX('Tire Inventory'!$I$5:$I$1004,MATCH($E903,'Tire Inventory'!$A$5:$A$1004,0)),""))</f>
        <v/>
      </c>
      <c r="U903" s="44">
        <f>IF($A903="","",IF(OR($L903="",$T903=""),"",IFERROR($L903-$T903,"")))</f>
        <v/>
      </c>
      <c r="V903" s="27">
        <f>IF($A903="","",IF($R903="","No Data",IF($R903&lt;='Settings'!$B$6,"Critical",IF($R903&lt;='Settings'!$B$5,"Low","OK"))))</f>
        <v/>
      </c>
      <c r="W903" s="27">
        <f>IF($A903="","",IF($S903="","No Data",IF($S903&gt;='Settings'!$B$7,"Uneven","OK")))</f>
        <v/>
      </c>
      <c r="X903" s="27">
        <f>IF($A903="","",IF(OR($L903="",$T903=""),"No Data",IF($L903&lt;$T903-'Settings'!$B$8,"Low",IF($L903&gt;$T903+'Settings'!$B$8,"High","OK"))))</f>
        <v/>
      </c>
      <c r="Y903" s="27">
        <f>IF(COUNTA($A903:$O903)=0,"",IF(OR($A903="",$B903="",$C903="",$D903="",$E903="",$F903="",$I903="",$J903="",$K903=""),"Missing Required Input",IF(COUNTIF($A$5:$A$1004,$A903)&gt;1,"Duplicate Inspection ID",IF(COUNTIF('Tire Inventory'!$A$5:$A$1004,$E903)=0,"Unknown Tire ID",IF(OR($I903&lt;0,$I903&gt;32,$J903&lt;0,$J903&gt;32,$K903&lt;0,$K903&gt;32),"Check Tread Reading",IF(OR($D903&lt;0,$D903&gt;2000000),"Check Odometer",IF(AND($L903&lt;&gt;"",OR($L903&lt;0,$L903&gt;150)),"Check PSI","OK"))))))</f>
        <v/>
      </c>
    </row>
    <row r="904">
      <c r="A904" s="23" t="n"/>
      <c r="B904" s="42" t="n"/>
      <c r="C904" s="23" t="n"/>
      <c r="D904" s="25" t="n"/>
      <c r="E904" s="23" t="n"/>
      <c r="F904" s="23" t="n"/>
      <c r="G904" s="23" t="n"/>
      <c r="H904" s="23" t="n"/>
      <c r="I904" s="43" t="n"/>
      <c r="J904" s="43" t="n"/>
      <c r="K904" s="43" t="n"/>
      <c r="L904" s="43" t="n"/>
      <c r="M904" s="23" t="n"/>
      <c r="N904" s="23" t="n"/>
      <c r="O904" s="23" t="n"/>
      <c r="P904" s="27">
        <f>IF($A904="","",IFERROR(INDEX('Settings'!$F$5:$F$21,MATCH($F904,'Settings'!$E$5:$E$21,0)),"Other"))</f>
        <v/>
      </c>
      <c r="Q904" s="44">
        <f>IF($A904="","",IF(COUNT($I904,$J904,$K904)&lt;3,"",IFERROR(AVERAGE($I904,$J904,$K904),"")))</f>
        <v/>
      </c>
      <c r="R904" s="44">
        <f>IF($A904="","",IF(COUNT($I904,$J904,$K904)&lt;3,"",IFERROR(MIN($I904,$J904,$K904),"")))</f>
        <v/>
      </c>
      <c r="S904" s="44">
        <f>IF($A904="","",IF(COUNT($I904,$J904,$K904)&lt;3,"",IFERROR(MAX($I904,$J904,$K904)-MIN($I904,$J904,$K904),"")))</f>
        <v/>
      </c>
      <c r="T904" s="44">
        <f>IF($A904="","",IFERROR(INDEX('Tire Inventory'!$I$5:$I$1004,MATCH($E904,'Tire Inventory'!$A$5:$A$1004,0)),""))</f>
        <v/>
      </c>
      <c r="U904" s="44">
        <f>IF($A904="","",IF(OR($L904="",$T904=""),"",IFERROR($L904-$T904,"")))</f>
        <v/>
      </c>
      <c r="V904" s="27">
        <f>IF($A904="","",IF($R904="","No Data",IF($R904&lt;='Settings'!$B$6,"Critical",IF($R904&lt;='Settings'!$B$5,"Low","OK"))))</f>
        <v/>
      </c>
      <c r="W904" s="27">
        <f>IF($A904="","",IF($S904="","No Data",IF($S904&gt;='Settings'!$B$7,"Uneven","OK")))</f>
        <v/>
      </c>
      <c r="X904" s="27">
        <f>IF($A904="","",IF(OR($L904="",$T904=""),"No Data",IF($L904&lt;$T904-'Settings'!$B$8,"Low",IF($L904&gt;$T904+'Settings'!$B$8,"High","OK"))))</f>
        <v/>
      </c>
      <c r="Y904" s="27">
        <f>IF(COUNTA($A904:$O904)=0,"",IF(OR($A904="",$B904="",$C904="",$D904="",$E904="",$F904="",$I904="",$J904="",$K904=""),"Missing Required Input",IF(COUNTIF($A$5:$A$1004,$A904)&gt;1,"Duplicate Inspection ID",IF(COUNTIF('Tire Inventory'!$A$5:$A$1004,$E904)=0,"Unknown Tire ID",IF(OR($I904&lt;0,$I904&gt;32,$J904&lt;0,$J904&gt;32,$K904&lt;0,$K904&gt;32),"Check Tread Reading",IF(OR($D904&lt;0,$D904&gt;2000000),"Check Odometer",IF(AND($L904&lt;&gt;"",OR($L904&lt;0,$L904&gt;150)),"Check PSI","OK"))))))</f>
        <v/>
      </c>
    </row>
    <row r="905">
      <c r="A905" s="23" t="n"/>
      <c r="B905" s="42" t="n"/>
      <c r="C905" s="23" t="n"/>
      <c r="D905" s="25" t="n"/>
      <c r="E905" s="23" t="n"/>
      <c r="F905" s="23" t="n"/>
      <c r="G905" s="23" t="n"/>
      <c r="H905" s="23" t="n"/>
      <c r="I905" s="43" t="n"/>
      <c r="J905" s="43" t="n"/>
      <c r="K905" s="43" t="n"/>
      <c r="L905" s="43" t="n"/>
      <c r="M905" s="23" t="n"/>
      <c r="N905" s="23" t="n"/>
      <c r="O905" s="23" t="n"/>
      <c r="P905" s="27">
        <f>IF($A905="","",IFERROR(INDEX('Settings'!$F$5:$F$21,MATCH($F905,'Settings'!$E$5:$E$21,0)),"Other"))</f>
        <v/>
      </c>
      <c r="Q905" s="44">
        <f>IF($A905="","",IF(COUNT($I905,$J905,$K905)&lt;3,"",IFERROR(AVERAGE($I905,$J905,$K905),"")))</f>
        <v/>
      </c>
      <c r="R905" s="44">
        <f>IF($A905="","",IF(COUNT($I905,$J905,$K905)&lt;3,"",IFERROR(MIN($I905,$J905,$K905),"")))</f>
        <v/>
      </c>
      <c r="S905" s="44">
        <f>IF($A905="","",IF(COUNT($I905,$J905,$K905)&lt;3,"",IFERROR(MAX($I905,$J905,$K905)-MIN($I905,$J905,$K905),"")))</f>
        <v/>
      </c>
      <c r="T905" s="44">
        <f>IF($A905="","",IFERROR(INDEX('Tire Inventory'!$I$5:$I$1004,MATCH($E905,'Tire Inventory'!$A$5:$A$1004,0)),""))</f>
        <v/>
      </c>
      <c r="U905" s="44">
        <f>IF($A905="","",IF(OR($L905="",$T905=""),"",IFERROR($L905-$T905,"")))</f>
        <v/>
      </c>
      <c r="V905" s="27">
        <f>IF($A905="","",IF($R905="","No Data",IF($R905&lt;='Settings'!$B$6,"Critical",IF($R905&lt;='Settings'!$B$5,"Low","OK"))))</f>
        <v/>
      </c>
      <c r="W905" s="27">
        <f>IF($A905="","",IF($S905="","No Data",IF($S905&gt;='Settings'!$B$7,"Uneven","OK")))</f>
        <v/>
      </c>
      <c r="X905" s="27">
        <f>IF($A905="","",IF(OR($L905="",$T905=""),"No Data",IF($L905&lt;$T905-'Settings'!$B$8,"Low",IF($L905&gt;$T905+'Settings'!$B$8,"High","OK"))))</f>
        <v/>
      </c>
      <c r="Y905" s="27">
        <f>IF(COUNTA($A905:$O905)=0,"",IF(OR($A905="",$B905="",$C905="",$D905="",$E905="",$F905="",$I905="",$J905="",$K905=""),"Missing Required Input",IF(COUNTIF($A$5:$A$1004,$A905)&gt;1,"Duplicate Inspection ID",IF(COUNTIF('Tire Inventory'!$A$5:$A$1004,$E905)=0,"Unknown Tire ID",IF(OR($I905&lt;0,$I905&gt;32,$J905&lt;0,$J905&gt;32,$K905&lt;0,$K905&gt;32),"Check Tread Reading",IF(OR($D905&lt;0,$D905&gt;2000000),"Check Odometer",IF(AND($L905&lt;&gt;"",OR($L905&lt;0,$L905&gt;150)),"Check PSI","OK"))))))</f>
        <v/>
      </c>
    </row>
    <row r="906">
      <c r="A906" s="23" t="n"/>
      <c r="B906" s="42" t="n"/>
      <c r="C906" s="23" t="n"/>
      <c r="D906" s="25" t="n"/>
      <c r="E906" s="23" t="n"/>
      <c r="F906" s="23" t="n"/>
      <c r="G906" s="23" t="n"/>
      <c r="H906" s="23" t="n"/>
      <c r="I906" s="43" t="n"/>
      <c r="J906" s="43" t="n"/>
      <c r="K906" s="43" t="n"/>
      <c r="L906" s="43" t="n"/>
      <c r="M906" s="23" t="n"/>
      <c r="N906" s="23" t="n"/>
      <c r="O906" s="23" t="n"/>
      <c r="P906" s="27">
        <f>IF($A906="","",IFERROR(INDEX('Settings'!$F$5:$F$21,MATCH($F906,'Settings'!$E$5:$E$21,0)),"Other"))</f>
        <v/>
      </c>
      <c r="Q906" s="44">
        <f>IF($A906="","",IF(COUNT($I906,$J906,$K906)&lt;3,"",IFERROR(AVERAGE($I906,$J906,$K906),"")))</f>
        <v/>
      </c>
      <c r="R906" s="44">
        <f>IF($A906="","",IF(COUNT($I906,$J906,$K906)&lt;3,"",IFERROR(MIN($I906,$J906,$K906),"")))</f>
        <v/>
      </c>
      <c r="S906" s="44">
        <f>IF($A906="","",IF(COUNT($I906,$J906,$K906)&lt;3,"",IFERROR(MAX($I906,$J906,$K906)-MIN($I906,$J906,$K906),"")))</f>
        <v/>
      </c>
      <c r="T906" s="44">
        <f>IF($A906="","",IFERROR(INDEX('Tire Inventory'!$I$5:$I$1004,MATCH($E906,'Tire Inventory'!$A$5:$A$1004,0)),""))</f>
        <v/>
      </c>
      <c r="U906" s="44">
        <f>IF($A906="","",IF(OR($L906="",$T906=""),"",IFERROR($L906-$T906,"")))</f>
        <v/>
      </c>
      <c r="V906" s="27">
        <f>IF($A906="","",IF($R906="","No Data",IF($R906&lt;='Settings'!$B$6,"Critical",IF($R906&lt;='Settings'!$B$5,"Low","OK"))))</f>
        <v/>
      </c>
      <c r="W906" s="27">
        <f>IF($A906="","",IF($S906="","No Data",IF($S906&gt;='Settings'!$B$7,"Uneven","OK")))</f>
        <v/>
      </c>
      <c r="X906" s="27">
        <f>IF($A906="","",IF(OR($L906="",$T906=""),"No Data",IF($L906&lt;$T906-'Settings'!$B$8,"Low",IF($L906&gt;$T906+'Settings'!$B$8,"High","OK"))))</f>
        <v/>
      </c>
      <c r="Y906" s="27">
        <f>IF(COUNTA($A906:$O906)=0,"",IF(OR($A906="",$B906="",$C906="",$D906="",$E906="",$F906="",$I906="",$J906="",$K906=""),"Missing Required Input",IF(COUNTIF($A$5:$A$1004,$A906)&gt;1,"Duplicate Inspection ID",IF(COUNTIF('Tire Inventory'!$A$5:$A$1004,$E906)=0,"Unknown Tire ID",IF(OR($I906&lt;0,$I906&gt;32,$J906&lt;0,$J906&gt;32,$K906&lt;0,$K906&gt;32),"Check Tread Reading",IF(OR($D906&lt;0,$D906&gt;2000000),"Check Odometer",IF(AND($L906&lt;&gt;"",OR($L906&lt;0,$L906&gt;150)),"Check PSI","OK"))))))</f>
        <v/>
      </c>
    </row>
    <row r="907">
      <c r="A907" s="23" t="n"/>
      <c r="B907" s="42" t="n"/>
      <c r="C907" s="23" t="n"/>
      <c r="D907" s="25" t="n"/>
      <c r="E907" s="23" t="n"/>
      <c r="F907" s="23" t="n"/>
      <c r="G907" s="23" t="n"/>
      <c r="H907" s="23" t="n"/>
      <c r="I907" s="43" t="n"/>
      <c r="J907" s="43" t="n"/>
      <c r="K907" s="43" t="n"/>
      <c r="L907" s="43" t="n"/>
      <c r="M907" s="23" t="n"/>
      <c r="N907" s="23" t="n"/>
      <c r="O907" s="23" t="n"/>
      <c r="P907" s="27">
        <f>IF($A907="","",IFERROR(INDEX('Settings'!$F$5:$F$21,MATCH($F907,'Settings'!$E$5:$E$21,0)),"Other"))</f>
        <v/>
      </c>
      <c r="Q907" s="44">
        <f>IF($A907="","",IF(COUNT($I907,$J907,$K907)&lt;3,"",IFERROR(AVERAGE($I907,$J907,$K907),"")))</f>
        <v/>
      </c>
      <c r="R907" s="44">
        <f>IF($A907="","",IF(COUNT($I907,$J907,$K907)&lt;3,"",IFERROR(MIN($I907,$J907,$K907),"")))</f>
        <v/>
      </c>
      <c r="S907" s="44">
        <f>IF($A907="","",IF(COUNT($I907,$J907,$K907)&lt;3,"",IFERROR(MAX($I907,$J907,$K907)-MIN($I907,$J907,$K907),"")))</f>
        <v/>
      </c>
      <c r="T907" s="44">
        <f>IF($A907="","",IFERROR(INDEX('Tire Inventory'!$I$5:$I$1004,MATCH($E907,'Tire Inventory'!$A$5:$A$1004,0)),""))</f>
        <v/>
      </c>
      <c r="U907" s="44">
        <f>IF($A907="","",IF(OR($L907="",$T907=""),"",IFERROR($L907-$T907,"")))</f>
        <v/>
      </c>
      <c r="V907" s="27">
        <f>IF($A907="","",IF($R907="","No Data",IF($R907&lt;='Settings'!$B$6,"Critical",IF($R907&lt;='Settings'!$B$5,"Low","OK"))))</f>
        <v/>
      </c>
      <c r="W907" s="27">
        <f>IF($A907="","",IF($S907="","No Data",IF($S907&gt;='Settings'!$B$7,"Uneven","OK")))</f>
        <v/>
      </c>
      <c r="X907" s="27">
        <f>IF($A907="","",IF(OR($L907="",$T907=""),"No Data",IF($L907&lt;$T907-'Settings'!$B$8,"Low",IF($L907&gt;$T907+'Settings'!$B$8,"High","OK"))))</f>
        <v/>
      </c>
      <c r="Y907" s="27">
        <f>IF(COUNTA($A907:$O907)=0,"",IF(OR($A907="",$B907="",$C907="",$D907="",$E907="",$F907="",$I907="",$J907="",$K907=""),"Missing Required Input",IF(COUNTIF($A$5:$A$1004,$A907)&gt;1,"Duplicate Inspection ID",IF(COUNTIF('Tire Inventory'!$A$5:$A$1004,$E907)=0,"Unknown Tire ID",IF(OR($I907&lt;0,$I907&gt;32,$J907&lt;0,$J907&gt;32,$K907&lt;0,$K907&gt;32),"Check Tread Reading",IF(OR($D907&lt;0,$D907&gt;2000000),"Check Odometer",IF(AND($L907&lt;&gt;"",OR($L907&lt;0,$L907&gt;150)),"Check PSI","OK"))))))</f>
        <v/>
      </c>
    </row>
    <row r="908">
      <c r="A908" s="23" t="n"/>
      <c r="B908" s="42" t="n"/>
      <c r="C908" s="23" t="n"/>
      <c r="D908" s="25" t="n"/>
      <c r="E908" s="23" t="n"/>
      <c r="F908" s="23" t="n"/>
      <c r="G908" s="23" t="n"/>
      <c r="H908" s="23" t="n"/>
      <c r="I908" s="43" t="n"/>
      <c r="J908" s="43" t="n"/>
      <c r="K908" s="43" t="n"/>
      <c r="L908" s="43" t="n"/>
      <c r="M908" s="23" t="n"/>
      <c r="N908" s="23" t="n"/>
      <c r="O908" s="23" t="n"/>
      <c r="P908" s="27">
        <f>IF($A908="","",IFERROR(INDEX('Settings'!$F$5:$F$21,MATCH($F908,'Settings'!$E$5:$E$21,0)),"Other"))</f>
        <v/>
      </c>
      <c r="Q908" s="44">
        <f>IF($A908="","",IF(COUNT($I908,$J908,$K908)&lt;3,"",IFERROR(AVERAGE($I908,$J908,$K908),"")))</f>
        <v/>
      </c>
      <c r="R908" s="44">
        <f>IF($A908="","",IF(COUNT($I908,$J908,$K908)&lt;3,"",IFERROR(MIN($I908,$J908,$K908),"")))</f>
        <v/>
      </c>
      <c r="S908" s="44">
        <f>IF($A908="","",IF(COUNT($I908,$J908,$K908)&lt;3,"",IFERROR(MAX($I908,$J908,$K908)-MIN($I908,$J908,$K908),"")))</f>
        <v/>
      </c>
      <c r="T908" s="44">
        <f>IF($A908="","",IFERROR(INDEX('Tire Inventory'!$I$5:$I$1004,MATCH($E908,'Tire Inventory'!$A$5:$A$1004,0)),""))</f>
        <v/>
      </c>
      <c r="U908" s="44">
        <f>IF($A908="","",IF(OR($L908="",$T908=""),"",IFERROR($L908-$T908,"")))</f>
        <v/>
      </c>
      <c r="V908" s="27">
        <f>IF($A908="","",IF($R908="","No Data",IF($R908&lt;='Settings'!$B$6,"Critical",IF($R908&lt;='Settings'!$B$5,"Low","OK"))))</f>
        <v/>
      </c>
      <c r="W908" s="27">
        <f>IF($A908="","",IF($S908="","No Data",IF($S908&gt;='Settings'!$B$7,"Uneven","OK")))</f>
        <v/>
      </c>
      <c r="X908" s="27">
        <f>IF($A908="","",IF(OR($L908="",$T908=""),"No Data",IF($L908&lt;$T908-'Settings'!$B$8,"Low",IF($L908&gt;$T908+'Settings'!$B$8,"High","OK"))))</f>
        <v/>
      </c>
      <c r="Y908" s="27">
        <f>IF(COUNTA($A908:$O908)=0,"",IF(OR($A908="",$B908="",$C908="",$D908="",$E908="",$F908="",$I908="",$J908="",$K908=""),"Missing Required Input",IF(COUNTIF($A$5:$A$1004,$A908)&gt;1,"Duplicate Inspection ID",IF(COUNTIF('Tire Inventory'!$A$5:$A$1004,$E908)=0,"Unknown Tire ID",IF(OR($I908&lt;0,$I908&gt;32,$J908&lt;0,$J908&gt;32,$K908&lt;0,$K908&gt;32),"Check Tread Reading",IF(OR($D908&lt;0,$D908&gt;2000000),"Check Odometer",IF(AND($L908&lt;&gt;"",OR($L908&lt;0,$L908&gt;150)),"Check PSI","OK"))))))</f>
        <v/>
      </c>
    </row>
    <row r="909">
      <c r="A909" s="23" t="n"/>
      <c r="B909" s="42" t="n"/>
      <c r="C909" s="23" t="n"/>
      <c r="D909" s="25" t="n"/>
      <c r="E909" s="23" t="n"/>
      <c r="F909" s="23" t="n"/>
      <c r="G909" s="23" t="n"/>
      <c r="H909" s="23" t="n"/>
      <c r="I909" s="43" t="n"/>
      <c r="J909" s="43" t="n"/>
      <c r="K909" s="43" t="n"/>
      <c r="L909" s="43" t="n"/>
      <c r="M909" s="23" t="n"/>
      <c r="N909" s="23" t="n"/>
      <c r="O909" s="23" t="n"/>
      <c r="P909" s="27">
        <f>IF($A909="","",IFERROR(INDEX('Settings'!$F$5:$F$21,MATCH($F909,'Settings'!$E$5:$E$21,0)),"Other"))</f>
        <v/>
      </c>
      <c r="Q909" s="44">
        <f>IF($A909="","",IF(COUNT($I909,$J909,$K909)&lt;3,"",IFERROR(AVERAGE($I909,$J909,$K909),"")))</f>
        <v/>
      </c>
      <c r="R909" s="44">
        <f>IF($A909="","",IF(COUNT($I909,$J909,$K909)&lt;3,"",IFERROR(MIN($I909,$J909,$K909),"")))</f>
        <v/>
      </c>
      <c r="S909" s="44">
        <f>IF($A909="","",IF(COUNT($I909,$J909,$K909)&lt;3,"",IFERROR(MAX($I909,$J909,$K909)-MIN($I909,$J909,$K909),"")))</f>
        <v/>
      </c>
      <c r="T909" s="44">
        <f>IF($A909="","",IFERROR(INDEX('Tire Inventory'!$I$5:$I$1004,MATCH($E909,'Tire Inventory'!$A$5:$A$1004,0)),""))</f>
        <v/>
      </c>
      <c r="U909" s="44">
        <f>IF($A909="","",IF(OR($L909="",$T909=""),"",IFERROR($L909-$T909,"")))</f>
        <v/>
      </c>
      <c r="V909" s="27">
        <f>IF($A909="","",IF($R909="","No Data",IF($R909&lt;='Settings'!$B$6,"Critical",IF($R909&lt;='Settings'!$B$5,"Low","OK"))))</f>
        <v/>
      </c>
      <c r="W909" s="27">
        <f>IF($A909="","",IF($S909="","No Data",IF($S909&gt;='Settings'!$B$7,"Uneven","OK")))</f>
        <v/>
      </c>
      <c r="X909" s="27">
        <f>IF($A909="","",IF(OR($L909="",$T909=""),"No Data",IF($L909&lt;$T909-'Settings'!$B$8,"Low",IF($L909&gt;$T909+'Settings'!$B$8,"High","OK"))))</f>
        <v/>
      </c>
      <c r="Y909" s="27">
        <f>IF(COUNTA($A909:$O909)=0,"",IF(OR($A909="",$B909="",$C909="",$D909="",$E909="",$F909="",$I909="",$J909="",$K909=""),"Missing Required Input",IF(COUNTIF($A$5:$A$1004,$A909)&gt;1,"Duplicate Inspection ID",IF(COUNTIF('Tire Inventory'!$A$5:$A$1004,$E909)=0,"Unknown Tire ID",IF(OR($I909&lt;0,$I909&gt;32,$J909&lt;0,$J909&gt;32,$K909&lt;0,$K909&gt;32),"Check Tread Reading",IF(OR($D909&lt;0,$D909&gt;2000000),"Check Odometer",IF(AND($L909&lt;&gt;"",OR($L909&lt;0,$L909&gt;150)),"Check PSI","OK"))))))</f>
        <v/>
      </c>
    </row>
    <row r="910">
      <c r="A910" s="23" t="n"/>
      <c r="B910" s="42" t="n"/>
      <c r="C910" s="23" t="n"/>
      <c r="D910" s="25" t="n"/>
      <c r="E910" s="23" t="n"/>
      <c r="F910" s="23" t="n"/>
      <c r="G910" s="23" t="n"/>
      <c r="H910" s="23" t="n"/>
      <c r="I910" s="43" t="n"/>
      <c r="J910" s="43" t="n"/>
      <c r="K910" s="43" t="n"/>
      <c r="L910" s="43" t="n"/>
      <c r="M910" s="23" t="n"/>
      <c r="N910" s="23" t="n"/>
      <c r="O910" s="23" t="n"/>
      <c r="P910" s="27">
        <f>IF($A910="","",IFERROR(INDEX('Settings'!$F$5:$F$21,MATCH($F910,'Settings'!$E$5:$E$21,0)),"Other"))</f>
        <v/>
      </c>
      <c r="Q910" s="44">
        <f>IF($A910="","",IF(COUNT($I910,$J910,$K910)&lt;3,"",IFERROR(AVERAGE($I910,$J910,$K910),"")))</f>
        <v/>
      </c>
      <c r="R910" s="44">
        <f>IF($A910="","",IF(COUNT($I910,$J910,$K910)&lt;3,"",IFERROR(MIN($I910,$J910,$K910),"")))</f>
        <v/>
      </c>
      <c r="S910" s="44">
        <f>IF($A910="","",IF(COUNT($I910,$J910,$K910)&lt;3,"",IFERROR(MAX($I910,$J910,$K910)-MIN($I910,$J910,$K910),"")))</f>
        <v/>
      </c>
      <c r="T910" s="44">
        <f>IF($A910="","",IFERROR(INDEX('Tire Inventory'!$I$5:$I$1004,MATCH($E910,'Tire Inventory'!$A$5:$A$1004,0)),""))</f>
        <v/>
      </c>
      <c r="U910" s="44">
        <f>IF($A910="","",IF(OR($L910="",$T910=""),"",IFERROR($L910-$T910,"")))</f>
        <v/>
      </c>
      <c r="V910" s="27">
        <f>IF($A910="","",IF($R910="","No Data",IF($R910&lt;='Settings'!$B$6,"Critical",IF($R910&lt;='Settings'!$B$5,"Low","OK"))))</f>
        <v/>
      </c>
      <c r="W910" s="27">
        <f>IF($A910="","",IF($S910="","No Data",IF($S910&gt;='Settings'!$B$7,"Uneven","OK")))</f>
        <v/>
      </c>
      <c r="X910" s="27">
        <f>IF($A910="","",IF(OR($L910="",$T910=""),"No Data",IF($L910&lt;$T910-'Settings'!$B$8,"Low",IF($L910&gt;$T910+'Settings'!$B$8,"High","OK"))))</f>
        <v/>
      </c>
      <c r="Y910" s="27">
        <f>IF(COUNTA($A910:$O910)=0,"",IF(OR($A910="",$B910="",$C910="",$D910="",$E910="",$F910="",$I910="",$J910="",$K910=""),"Missing Required Input",IF(COUNTIF($A$5:$A$1004,$A910)&gt;1,"Duplicate Inspection ID",IF(COUNTIF('Tire Inventory'!$A$5:$A$1004,$E910)=0,"Unknown Tire ID",IF(OR($I910&lt;0,$I910&gt;32,$J910&lt;0,$J910&gt;32,$K910&lt;0,$K910&gt;32),"Check Tread Reading",IF(OR($D910&lt;0,$D910&gt;2000000),"Check Odometer",IF(AND($L910&lt;&gt;"",OR($L910&lt;0,$L910&gt;150)),"Check PSI","OK"))))))</f>
        <v/>
      </c>
    </row>
    <row r="911">
      <c r="A911" s="23" t="n"/>
      <c r="B911" s="42" t="n"/>
      <c r="C911" s="23" t="n"/>
      <c r="D911" s="25" t="n"/>
      <c r="E911" s="23" t="n"/>
      <c r="F911" s="23" t="n"/>
      <c r="G911" s="23" t="n"/>
      <c r="H911" s="23" t="n"/>
      <c r="I911" s="43" t="n"/>
      <c r="J911" s="43" t="n"/>
      <c r="K911" s="43" t="n"/>
      <c r="L911" s="43" t="n"/>
      <c r="M911" s="23" t="n"/>
      <c r="N911" s="23" t="n"/>
      <c r="O911" s="23" t="n"/>
      <c r="P911" s="27">
        <f>IF($A911="","",IFERROR(INDEX('Settings'!$F$5:$F$21,MATCH($F911,'Settings'!$E$5:$E$21,0)),"Other"))</f>
        <v/>
      </c>
      <c r="Q911" s="44">
        <f>IF($A911="","",IF(COUNT($I911,$J911,$K911)&lt;3,"",IFERROR(AVERAGE($I911,$J911,$K911),"")))</f>
        <v/>
      </c>
      <c r="R911" s="44">
        <f>IF($A911="","",IF(COUNT($I911,$J911,$K911)&lt;3,"",IFERROR(MIN($I911,$J911,$K911),"")))</f>
        <v/>
      </c>
      <c r="S911" s="44">
        <f>IF($A911="","",IF(COUNT($I911,$J911,$K911)&lt;3,"",IFERROR(MAX($I911,$J911,$K911)-MIN($I911,$J911,$K911),"")))</f>
        <v/>
      </c>
      <c r="T911" s="44">
        <f>IF($A911="","",IFERROR(INDEX('Tire Inventory'!$I$5:$I$1004,MATCH($E911,'Tire Inventory'!$A$5:$A$1004,0)),""))</f>
        <v/>
      </c>
      <c r="U911" s="44">
        <f>IF($A911="","",IF(OR($L911="",$T911=""),"",IFERROR($L911-$T911,"")))</f>
        <v/>
      </c>
      <c r="V911" s="27">
        <f>IF($A911="","",IF($R911="","No Data",IF($R911&lt;='Settings'!$B$6,"Critical",IF($R911&lt;='Settings'!$B$5,"Low","OK"))))</f>
        <v/>
      </c>
      <c r="W911" s="27">
        <f>IF($A911="","",IF($S911="","No Data",IF($S911&gt;='Settings'!$B$7,"Uneven","OK")))</f>
        <v/>
      </c>
      <c r="X911" s="27">
        <f>IF($A911="","",IF(OR($L911="",$T911=""),"No Data",IF($L911&lt;$T911-'Settings'!$B$8,"Low",IF($L911&gt;$T911+'Settings'!$B$8,"High","OK"))))</f>
        <v/>
      </c>
      <c r="Y911" s="27">
        <f>IF(COUNTA($A911:$O911)=0,"",IF(OR($A911="",$B911="",$C911="",$D911="",$E911="",$F911="",$I911="",$J911="",$K911=""),"Missing Required Input",IF(COUNTIF($A$5:$A$1004,$A911)&gt;1,"Duplicate Inspection ID",IF(COUNTIF('Tire Inventory'!$A$5:$A$1004,$E911)=0,"Unknown Tire ID",IF(OR($I911&lt;0,$I911&gt;32,$J911&lt;0,$J911&gt;32,$K911&lt;0,$K911&gt;32),"Check Tread Reading",IF(OR($D911&lt;0,$D911&gt;2000000),"Check Odometer",IF(AND($L911&lt;&gt;"",OR($L911&lt;0,$L911&gt;150)),"Check PSI","OK"))))))</f>
        <v/>
      </c>
    </row>
    <row r="912">
      <c r="A912" s="23" t="n"/>
      <c r="B912" s="42" t="n"/>
      <c r="C912" s="23" t="n"/>
      <c r="D912" s="25" t="n"/>
      <c r="E912" s="23" t="n"/>
      <c r="F912" s="23" t="n"/>
      <c r="G912" s="23" t="n"/>
      <c r="H912" s="23" t="n"/>
      <c r="I912" s="43" t="n"/>
      <c r="J912" s="43" t="n"/>
      <c r="K912" s="43" t="n"/>
      <c r="L912" s="43" t="n"/>
      <c r="M912" s="23" t="n"/>
      <c r="N912" s="23" t="n"/>
      <c r="O912" s="23" t="n"/>
      <c r="P912" s="27">
        <f>IF($A912="","",IFERROR(INDEX('Settings'!$F$5:$F$21,MATCH($F912,'Settings'!$E$5:$E$21,0)),"Other"))</f>
        <v/>
      </c>
      <c r="Q912" s="44">
        <f>IF($A912="","",IF(COUNT($I912,$J912,$K912)&lt;3,"",IFERROR(AVERAGE($I912,$J912,$K912),"")))</f>
        <v/>
      </c>
      <c r="R912" s="44">
        <f>IF($A912="","",IF(COUNT($I912,$J912,$K912)&lt;3,"",IFERROR(MIN($I912,$J912,$K912),"")))</f>
        <v/>
      </c>
      <c r="S912" s="44">
        <f>IF($A912="","",IF(COUNT($I912,$J912,$K912)&lt;3,"",IFERROR(MAX($I912,$J912,$K912)-MIN($I912,$J912,$K912),"")))</f>
        <v/>
      </c>
      <c r="T912" s="44">
        <f>IF($A912="","",IFERROR(INDEX('Tire Inventory'!$I$5:$I$1004,MATCH($E912,'Tire Inventory'!$A$5:$A$1004,0)),""))</f>
        <v/>
      </c>
      <c r="U912" s="44">
        <f>IF($A912="","",IF(OR($L912="",$T912=""),"",IFERROR($L912-$T912,"")))</f>
        <v/>
      </c>
      <c r="V912" s="27">
        <f>IF($A912="","",IF($R912="","No Data",IF($R912&lt;='Settings'!$B$6,"Critical",IF($R912&lt;='Settings'!$B$5,"Low","OK"))))</f>
        <v/>
      </c>
      <c r="W912" s="27">
        <f>IF($A912="","",IF($S912="","No Data",IF($S912&gt;='Settings'!$B$7,"Uneven","OK")))</f>
        <v/>
      </c>
      <c r="X912" s="27">
        <f>IF($A912="","",IF(OR($L912="",$T912=""),"No Data",IF($L912&lt;$T912-'Settings'!$B$8,"Low",IF($L912&gt;$T912+'Settings'!$B$8,"High","OK"))))</f>
        <v/>
      </c>
      <c r="Y912" s="27">
        <f>IF(COUNTA($A912:$O912)=0,"",IF(OR($A912="",$B912="",$C912="",$D912="",$E912="",$F912="",$I912="",$J912="",$K912=""),"Missing Required Input",IF(COUNTIF($A$5:$A$1004,$A912)&gt;1,"Duplicate Inspection ID",IF(COUNTIF('Tire Inventory'!$A$5:$A$1004,$E912)=0,"Unknown Tire ID",IF(OR($I912&lt;0,$I912&gt;32,$J912&lt;0,$J912&gt;32,$K912&lt;0,$K912&gt;32),"Check Tread Reading",IF(OR($D912&lt;0,$D912&gt;2000000),"Check Odometer",IF(AND($L912&lt;&gt;"",OR($L912&lt;0,$L912&gt;150)),"Check PSI","OK"))))))</f>
        <v/>
      </c>
    </row>
    <row r="913">
      <c r="A913" s="23" t="n"/>
      <c r="B913" s="42" t="n"/>
      <c r="C913" s="23" t="n"/>
      <c r="D913" s="25" t="n"/>
      <c r="E913" s="23" t="n"/>
      <c r="F913" s="23" t="n"/>
      <c r="G913" s="23" t="n"/>
      <c r="H913" s="23" t="n"/>
      <c r="I913" s="43" t="n"/>
      <c r="J913" s="43" t="n"/>
      <c r="K913" s="43" t="n"/>
      <c r="L913" s="43" t="n"/>
      <c r="M913" s="23" t="n"/>
      <c r="N913" s="23" t="n"/>
      <c r="O913" s="23" t="n"/>
      <c r="P913" s="27">
        <f>IF($A913="","",IFERROR(INDEX('Settings'!$F$5:$F$21,MATCH($F913,'Settings'!$E$5:$E$21,0)),"Other"))</f>
        <v/>
      </c>
      <c r="Q913" s="44">
        <f>IF($A913="","",IF(COUNT($I913,$J913,$K913)&lt;3,"",IFERROR(AVERAGE($I913,$J913,$K913),"")))</f>
        <v/>
      </c>
      <c r="R913" s="44">
        <f>IF($A913="","",IF(COUNT($I913,$J913,$K913)&lt;3,"",IFERROR(MIN($I913,$J913,$K913),"")))</f>
        <v/>
      </c>
      <c r="S913" s="44">
        <f>IF($A913="","",IF(COUNT($I913,$J913,$K913)&lt;3,"",IFERROR(MAX($I913,$J913,$K913)-MIN($I913,$J913,$K913),"")))</f>
        <v/>
      </c>
      <c r="T913" s="44">
        <f>IF($A913="","",IFERROR(INDEX('Tire Inventory'!$I$5:$I$1004,MATCH($E913,'Tire Inventory'!$A$5:$A$1004,0)),""))</f>
        <v/>
      </c>
      <c r="U913" s="44">
        <f>IF($A913="","",IF(OR($L913="",$T913=""),"",IFERROR($L913-$T913,"")))</f>
        <v/>
      </c>
      <c r="V913" s="27">
        <f>IF($A913="","",IF($R913="","No Data",IF($R913&lt;='Settings'!$B$6,"Critical",IF($R913&lt;='Settings'!$B$5,"Low","OK"))))</f>
        <v/>
      </c>
      <c r="W913" s="27">
        <f>IF($A913="","",IF($S913="","No Data",IF($S913&gt;='Settings'!$B$7,"Uneven","OK")))</f>
        <v/>
      </c>
      <c r="X913" s="27">
        <f>IF($A913="","",IF(OR($L913="",$T913=""),"No Data",IF($L913&lt;$T913-'Settings'!$B$8,"Low",IF($L913&gt;$T913+'Settings'!$B$8,"High","OK"))))</f>
        <v/>
      </c>
      <c r="Y913" s="27">
        <f>IF(COUNTA($A913:$O913)=0,"",IF(OR($A913="",$B913="",$C913="",$D913="",$E913="",$F913="",$I913="",$J913="",$K913=""),"Missing Required Input",IF(COUNTIF($A$5:$A$1004,$A913)&gt;1,"Duplicate Inspection ID",IF(COUNTIF('Tire Inventory'!$A$5:$A$1004,$E913)=0,"Unknown Tire ID",IF(OR($I913&lt;0,$I913&gt;32,$J913&lt;0,$J913&gt;32,$K913&lt;0,$K913&gt;32),"Check Tread Reading",IF(OR($D913&lt;0,$D913&gt;2000000),"Check Odometer",IF(AND($L913&lt;&gt;"",OR($L913&lt;0,$L913&gt;150)),"Check PSI","OK"))))))</f>
        <v/>
      </c>
    </row>
    <row r="914">
      <c r="A914" s="23" t="n"/>
      <c r="B914" s="42" t="n"/>
      <c r="C914" s="23" t="n"/>
      <c r="D914" s="25" t="n"/>
      <c r="E914" s="23" t="n"/>
      <c r="F914" s="23" t="n"/>
      <c r="G914" s="23" t="n"/>
      <c r="H914" s="23" t="n"/>
      <c r="I914" s="43" t="n"/>
      <c r="J914" s="43" t="n"/>
      <c r="K914" s="43" t="n"/>
      <c r="L914" s="43" t="n"/>
      <c r="M914" s="23" t="n"/>
      <c r="N914" s="23" t="n"/>
      <c r="O914" s="23" t="n"/>
      <c r="P914" s="27">
        <f>IF($A914="","",IFERROR(INDEX('Settings'!$F$5:$F$21,MATCH($F914,'Settings'!$E$5:$E$21,0)),"Other"))</f>
        <v/>
      </c>
      <c r="Q914" s="44">
        <f>IF($A914="","",IF(COUNT($I914,$J914,$K914)&lt;3,"",IFERROR(AVERAGE($I914,$J914,$K914),"")))</f>
        <v/>
      </c>
      <c r="R914" s="44">
        <f>IF($A914="","",IF(COUNT($I914,$J914,$K914)&lt;3,"",IFERROR(MIN($I914,$J914,$K914),"")))</f>
        <v/>
      </c>
      <c r="S914" s="44">
        <f>IF($A914="","",IF(COUNT($I914,$J914,$K914)&lt;3,"",IFERROR(MAX($I914,$J914,$K914)-MIN($I914,$J914,$K914),"")))</f>
        <v/>
      </c>
      <c r="T914" s="44">
        <f>IF($A914="","",IFERROR(INDEX('Tire Inventory'!$I$5:$I$1004,MATCH($E914,'Tire Inventory'!$A$5:$A$1004,0)),""))</f>
        <v/>
      </c>
      <c r="U914" s="44">
        <f>IF($A914="","",IF(OR($L914="",$T914=""),"",IFERROR($L914-$T914,"")))</f>
        <v/>
      </c>
      <c r="V914" s="27">
        <f>IF($A914="","",IF($R914="","No Data",IF($R914&lt;='Settings'!$B$6,"Critical",IF($R914&lt;='Settings'!$B$5,"Low","OK"))))</f>
        <v/>
      </c>
      <c r="W914" s="27">
        <f>IF($A914="","",IF($S914="","No Data",IF($S914&gt;='Settings'!$B$7,"Uneven","OK")))</f>
        <v/>
      </c>
      <c r="X914" s="27">
        <f>IF($A914="","",IF(OR($L914="",$T914=""),"No Data",IF($L914&lt;$T914-'Settings'!$B$8,"Low",IF($L914&gt;$T914+'Settings'!$B$8,"High","OK"))))</f>
        <v/>
      </c>
      <c r="Y914" s="27">
        <f>IF(COUNTA($A914:$O914)=0,"",IF(OR($A914="",$B914="",$C914="",$D914="",$E914="",$F914="",$I914="",$J914="",$K914=""),"Missing Required Input",IF(COUNTIF($A$5:$A$1004,$A914)&gt;1,"Duplicate Inspection ID",IF(COUNTIF('Tire Inventory'!$A$5:$A$1004,$E914)=0,"Unknown Tire ID",IF(OR($I914&lt;0,$I914&gt;32,$J914&lt;0,$J914&gt;32,$K914&lt;0,$K914&gt;32),"Check Tread Reading",IF(OR($D914&lt;0,$D914&gt;2000000),"Check Odometer",IF(AND($L914&lt;&gt;"",OR($L914&lt;0,$L914&gt;150)),"Check PSI","OK"))))))</f>
        <v/>
      </c>
    </row>
    <row r="915">
      <c r="A915" s="23" t="n"/>
      <c r="B915" s="42" t="n"/>
      <c r="C915" s="23" t="n"/>
      <c r="D915" s="25" t="n"/>
      <c r="E915" s="23" t="n"/>
      <c r="F915" s="23" t="n"/>
      <c r="G915" s="23" t="n"/>
      <c r="H915" s="23" t="n"/>
      <c r="I915" s="43" t="n"/>
      <c r="J915" s="43" t="n"/>
      <c r="K915" s="43" t="n"/>
      <c r="L915" s="43" t="n"/>
      <c r="M915" s="23" t="n"/>
      <c r="N915" s="23" t="n"/>
      <c r="O915" s="23" t="n"/>
      <c r="P915" s="27">
        <f>IF($A915="","",IFERROR(INDEX('Settings'!$F$5:$F$21,MATCH($F915,'Settings'!$E$5:$E$21,0)),"Other"))</f>
        <v/>
      </c>
      <c r="Q915" s="44">
        <f>IF($A915="","",IF(COUNT($I915,$J915,$K915)&lt;3,"",IFERROR(AVERAGE($I915,$J915,$K915),"")))</f>
        <v/>
      </c>
      <c r="R915" s="44">
        <f>IF($A915="","",IF(COUNT($I915,$J915,$K915)&lt;3,"",IFERROR(MIN($I915,$J915,$K915),"")))</f>
        <v/>
      </c>
      <c r="S915" s="44">
        <f>IF($A915="","",IF(COUNT($I915,$J915,$K915)&lt;3,"",IFERROR(MAX($I915,$J915,$K915)-MIN($I915,$J915,$K915),"")))</f>
        <v/>
      </c>
      <c r="T915" s="44">
        <f>IF($A915="","",IFERROR(INDEX('Tire Inventory'!$I$5:$I$1004,MATCH($E915,'Tire Inventory'!$A$5:$A$1004,0)),""))</f>
        <v/>
      </c>
      <c r="U915" s="44">
        <f>IF($A915="","",IF(OR($L915="",$T915=""),"",IFERROR($L915-$T915,"")))</f>
        <v/>
      </c>
      <c r="V915" s="27">
        <f>IF($A915="","",IF($R915="","No Data",IF($R915&lt;='Settings'!$B$6,"Critical",IF($R915&lt;='Settings'!$B$5,"Low","OK"))))</f>
        <v/>
      </c>
      <c r="W915" s="27">
        <f>IF($A915="","",IF($S915="","No Data",IF($S915&gt;='Settings'!$B$7,"Uneven","OK")))</f>
        <v/>
      </c>
      <c r="X915" s="27">
        <f>IF($A915="","",IF(OR($L915="",$T915=""),"No Data",IF($L915&lt;$T915-'Settings'!$B$8,"Low",IF($L915&gt;$T915+'Settings'!$B$8,"High","OK"))))</f>
        <v/>
      </c>
      <c r="Y915" s="27">
        <f>IF(COUNTA($A915:$O915)=0,"",IF(OR($A915="",$B915="",$C915="",$D915="",$E915="",$F915="",$I915="",$J915="",$K915=""),"Missing Required Input",IF(COUNTIF($A$5:$A$1004,$A915)&gt;1,"Duplicate Inspection ID",IF(COUNTIF('Tire Inventory'!$A$5:$A$1004,$E915)=0,"Unknown Tire ID",IF(OR($I915&lt;0,$I915&gt;32,$J915&lt;0,$J915&gt;32,$K915&lt;0,$K915&gt;32),"Check Tread Reading",IF(OR($D915&lt;0,$D915&gt;2000000),"Check Odometer",IF(AND($L915&lt;&gt;"",OR($L915&lt;0,$L915&gt;150)),"Check PSI","OK"))))))</f>
        <v/>
      </c>
    </row>
    <row r="916">
      <c r="A916" s="23" t="n"/>
      <c r="B916" s="42" t="n"/>
      <c r="C916" s="23" t="n"/>
      <c r="D916" s="25" t="n"/>
      <c r="E916" s="23" t="n"/>
      <c r="F916" s="23" t="n"/>
      <c r="G916" s="23" t="n"/>
      <c r="H916" s="23" t="n"/>
      <c r="I916" s="43" t="n"/>
      <c r="J916" s="43" t="n"/>
      <c r="K916" s="43" t="n"/>
      <c r="L916" s="43" t="n"/>
      <c r="M916" s="23" t="n"/>
      <c r="N916" s="23" t="n"/>
      <c r="O916" s="23" t="n"/>
      <c r="P916" s="27">
        <f>IF($A916="","",IFERROR(INDEX('Settings'!$F$5:$F$21,MATCH($F916,'Settings'!$E$5:$E$21,0)),"Other"))</f>
        <v/>
      </c>
      <c r="Q916" s="44">
        <f>IF($A916="","",IF(COUNT($I916,$J916,$K916)&lt;3,"",IFERROR(AVERAGE($I916,$J916,$K916),"")))</f>
        <v/>
      </c>
      <c r="R916" s="44">
        <f>IF($A916="","",IF(COUNT($I916,$J916,$K916)&lt;3,"",IFERROR(MIN($I916,$J916,$K916),"")))</f>
        <v/>
      </c>
      <c r="S916" s="44">
        <f>IF($A916="","",IF(COUNT($I916,$J916,$K916)&lt;3,"",IFERROR(MAX($I916,$J916,$K916)-MIN($I916,$J916,$K916),"")))</f>
        <v/>
      </c>
      <c r="T916" s="44">
        <f>IF($A916="","",IFERROR(INDEX('Tire Inventory'!$I$5:$I$1004,MATCH($E916,'Tire Inventory'!$A$5:$A$1004,0)),""))</f>
        <v/>
      </c>
      <c r="U916" s="44">
        <f>IF($A916="","",IF(OR($L916="",$T916=""),"",IFERROR($L916-$T916,"")))</f>
        <v/>
      </c>
      <c r="V916" s="27">
        <f>IF($A916="","",IF($R916="","No Data",IF($R916&lt;='Settings'!$B$6,"Critical",IF($R916&lt;='Settings'!$B$5,"Low","OK"))))</f>
        <v/>
      </c>
      <c r="W916" s="27">
        <f>IF($A916="","",IF($S916="","No Data",IF($S916&gt;='Settings'!$B$7,"Uneven","OK")))</f>
        <v/>
      </c>
      <c r="X916" s="27">
        <f>IF($A916="","",IF(OR($L916="",$T916=""),"No Data",IF($L916&lt;$T916-'Settings'!$B$8,"Low",IF($L916&gt;$T916+'Settings'!$B$8,"High","OK"))))</f>
        <v/>
      </c>
      <c r="Y916" s="27">
        <f>IF(COUNTA($A916:$O916)=0,"",IF(OR($A916="",$B916="",$C916="",$D916="",$E916="",$F916="",$I916="",$J916="",$K916=""),"Missing Required Input",IF(COUNTIF($A$5:$A$1004,$A916)&gt;1,"Duplicate Inspection ID",IF(COUNTIF('Tire Inventory'!$A$5:$A$1004,$E916)=0,"Unknown Tire ID",IF(OR($I916&lt;0,$I916&gt;32,$J916&lt;0,$J916&gt;32,$K916&lt;0,$K916&gt;32),"Check Tread Reading",IF(OR($D916&lt;0,$D916&gt;2000000),"Check Odometer",IF(AND($L916&lt;&gt;"",OR($L916&lt;0,$L916&gt;150)),"Check PSI","OK"))))))</f>
        <v/>
      </c>
    </row>
    <row r="917">
      <c r="A917" s="23" t="n"/>
      <c r="B917" s="42" t="n"/>
      <c r="C917" s="23" t="n"/>
      <c r="D917" s="25" t="n"/>
      <c r="E917" s="23" t="n"/>
      <c r="F917" s="23" t="n"/>
      <c r="G917" s="23" t="n"/>
      <c r="H917" s="23" t="n"/>
      <c r="I917" s="43" t="n"/>
      <c r="J917" s="43" t="n"/>
      <c r="K917" s="43" t="n"/>
      <c r="L917" s="43" t="n"/>
      <c r="M917" s="23" t="n"/>
      <c r="N917" s="23" t="n"/>
      <c r="O917" s="23" t="n"/>
      <c r="P917" s="27">
        <f>IF($A917="","",IFERROR(INDEX('Settings'!$F$5:$F$21,MATCH($F917,'Settings'!$E$5:$E$21,0)),"Other"))</f>
        <v/>
      </c>
      <c r="Q917" s="44">
        <f>IF($A917="","",IF(COUNT($I917,$J917,$K917)&lt;3,"",IFERROR(AVERAGE($I917,$J917,$K917),"")))</f>
        <v/>
      </c>
      <c r="R917" s="44">
        <f>IF($A917="","",IF(COUNT($I917,$J917,$K917)&lt;3,"",IFERROR(MIN($I917,$J917,$K917),"")))</f>
        <v/>
      </c>
      <c r="S917" s="44">
        <f>IF($A917="","",IF(COUNT($I917,$J917,$K917)&lt;3,"",IFERROR(MAX($I917,$J917,$K917)-MIN($I917,$J917,$K917),"")))</f>
        <v/>
      </c>
      <c r="T917" s="44">
        <f>IF($A917="","",IFERROR(INDEX('Tire Inventory'!$I$5:$I$1004,MATCH($E917,'Tire Inventory'!$A$5:$A$1004,0)),""))</f>
        <v/>
      </c>
      <c r="U917" s="44">
        <f>IF($A917="","",IF(OR($L917="",$T917=""),"",IFERROR($L917-$T917,"")))</f>
        <v/>
      </c>
      <c r="V917" s="27">
        <f>IF($A917="","",IF($R917="","No Data",IF($R917&lt;='Settings'!$B$6,"Critical",IF($R917&lt;='Settings'!$B$5,"Low","OK"))))</f>
        <v/>
      </c>
      <c r="W917" s="27">
        <f>IF($A917="","",IF($S917="","No Data",IF($S917&gt;='Settings'!$B$7,"Uneven","OK")))</f>
        <v/>
      </c>
      <c r="X917" s="27">
        <f>IF($A917="","",IF(OR($L917="",$T917=""),"No Data",IF($L917&lt;$T917-'Settings'!$B$8,"Low",IF($L917&gt;$T917+'Settings'!$B$8,"High","OK"))))</f>
        <v/>
      </c>
      <c r="Y917" s="27">
        <f>IF(COUNTA($A917:$O917)=0,"",IF(OR($A917="",$B917="",$C917="",$D917="",$E917="",$F917="",$I917="",$J917="",$K917=""),"Missing Required Input",IF(COUNTIF($A$5:$A$1004,$A917)&gt;1,"Duplicate Inspection ID",IF(COUNTIF('Tire Inventory'!$A$5:$A$1004,$E917)=0,"Unknown Tire ID",IF(OR($I917&lt;0,$I917&gt;32,$J917&lt;0,$J917&gt;32,$K917&lt;0,$K917&gt;32),"Check Tread Reading",IF(OR($D917&lt;0,$D917&gt;2000000),"Check Odometer",IF(AND($L917&lt;&gt;"",OR($L917&lt;0,$L917&gt;150)),"Check PSI","OK"))))))</f>
        <v/>
      </c>
    </row>
    <row r="918">
      <c r="A918" s="23" t="n"/>
      <c r="B918" s="42" t="n"/>
      <c r="C918" s="23" t="n"/>
      <c r="D918" s="25" t="n"/>
      <c r="E918" s="23" t="n"/>
      <c r="F918" s="23" t="n"/>
      <c r="G918" s="23" t="n"/>
      <c r="H918" s="23" t="n"/>
      <c r="I918" s="43" t="n"/>
      <c r="J918" s="43" t="n"/>
      <c r="K918" s="43" t="n"/>
      <c r="L918" s="43" t="n"/>
      <c r="M918" s="23" t="n"/>
      <c r="N918" s="23" t="n"/>
      <c r="O918" s="23" t="n"/>
      <c r="P918" s="27">
        <f>IF($A918="","",IFERROR(INDEX('Settings'!$F$5:$F$21,MATCH($F918,'Settings'!$E$5:$E$21,0)),"Other"))</f>
        <v/>
      </c>
      <c r="Q918" s="44">
        <f>IF($A918="","",IF(COUNT($I918,$J918,$K918)&lt;3,"",IFERROR(AVERAGE($I918,$J918,$K918),"")))</f>
        <v/>
      </c>
      <c r="R918" s="44">
        <f>IF($A918="","",IF(COUNT($I918,$J918,$K918)&lt;3,"",IFERROR(MIN($I918,$J918,$K918),"")))</f>
        <v/>
      </c>
      <c r="S918" s="44">
        <f>IF($A918="","",IF(COUNT($I918,$J918,$K918)&lt;3,"",IFERROR(MAX($I918,$J918,$K918)-MIN($I918,$J918,$K918),"")))</f>
        <v/>
      </c>
      <c r="T918" s="44">
        <f>IF($A918="","",IFERROR(INDEX('Tire Inventory'!$I$5:$I$1004,MATCH($E918,'Tire Inventory'!$A$5:$A$1004,0)),""))</f>
        <v/>
      </c>
      <c r="U918" s="44">
        <f>IF($A918="","",IF(OR($L918="",$T918=""),"",IFERROR($L918-$T918,"")))</f>
        <v/>
      </c>
      <c r="V918" s="27">
        <f>IF($A918="","",IF($R918="","No Data",IF($R918&lt;='Settings'!$B$6,"Critical",IF($R918&lt;='Settings'!$B$5,"Low","OK"))))</f>
        <v/>
      </c>
      <c r="W918" s="27">
        <f>IF($A918="","",IF($S918="","No Data",IF($S918&gt;='Settings'!$B$7,"Uneven","OK")))</f>
        <v/>
      </c>
      <c r="X918" s="27">
        <f>IF($A918="","",IF(OR($L918="",$T918=""),"No Data",IF($L918&lt;$T918-'Settings'!$B$8,"Low",IF($L918&gt;$T918+'Settings'!$B$8,"High","OK"))))</f>
        <v/>
      </c>
      <c r="Y918" s="27">
        <f>IF(COUNTA($A918:$O918)=0,"",IF(OR($A918="",$B918="",$C918="",$D918="",$E918="",$F918="",$I918="",$J918="",$K918=""),"Missing Required Input",IF(COUNTIF($A$5:$A$1004,$A918)&gt;1,"Duplicate Inspection ID",IF(COUNTIF('Tire Inventory'!$A$5:$A$1004,$E918)=0,"Unknown Tire ID",IF(OR($I918&lt;0,$I918&gt;32,$J918&lt;0,$J918&gt;32,$K918&lt;0,$K918&gt;32),"Check Tread Reading",IF(OR($D918&lt;0,$D918&gt;2000000),"Check Odometer",IF(AND($L918&lt;&gt;"",OR($L918&lt;0,$L918&gt;150)),"Check PSI","OK"))))))</f>
        <v/>
      </c>
    </row>
    <row r="919">
      <c r="A919" s="23" t="n"/>
      <c r="B919" s="42" t="n"/>
      <c r="C919" s="23" t="n"/>
      <c r="D919" s="25" t="n"/>
      <c r="E919" s="23" t="n"/>
      <c r="F919" s="23" t="n"/>
      <c r="G919" s="23" t="n"/>
      <c r="H919" s="23" t="n"/>
      <c r="I919" s="43" t="n"/>
      <c r="J919" s="43" t="n"/>
      <c r="K919" s="43" t="n"/>
      <c r="L919" s="43" t="n"/>
      <c r="M919" s="23" t="n"/>
      <c r="N919" s="23" t="n"/>
      <c r="O919" s="23" t="n"/>
      <c r="P919" s="27">
        <f>IF($A919="","",IFERROR(INDEX('Settings'!$F$5:$F$21,MATCH($F919,'Settings'!$E$5:$E$21,0)),"Other"))</f>
        <v/>
      </c>
      <c r="Q919" s="44">
        <f>IF($A919="","",IF(COUNT($I919,$J919,$K919)&lt;3,"",IFERROR(AVERAGE($I919,$J919,$K919),"")))</f>
        <v/>
      </c>
      <c r="R919" s="44">
        <f>IF($A919="","",IF(COUNT($I919,$J919,$K919)&lt;3,"",IFERROR(MIN($I919,$J919,$K919),"")))</f>
        <v/>
      </c>
      <c r="S919" s="44">
        <f>IF($A919="","",IF(COUNT($I919,$J919,$K919)&lt;3,"",IFERROR(MAX($I919,$J919,$K919)-MIN($I919,$J919,$K919),"")))</f>
        <v/>
      </c>
      <c r="T919" s="44">
        <f>IF($A919="","",IFERROR(INDEX('Tire Inventory'!$I$5:$I$1004,MATCH($E919,'Tire Inventory'!$A$5:$A$1004,0)),""))</f>
        <v/>
      </c>
      <c r="U919" s="44">
        <f>IF($A919="","",IF(OR($L919="",$T919=""),"",IFERROR($L919-$T919,"")))</f>
        <v/>
      </c>
      <c r="V919" s="27">
        <f>IF($A919="","",IF($R919="","No Data",IF($R919&lt;='Settings'!$B$6,"Critical",IF($R919&lt;='Settings'!$B$5,"Low","OK"))))</f>
        <v/>
      </c>
      <c r="W919" s="27">
        <f>IF($A919="","",IF($S919="","No Data",IF($S919&gt;='Settings'!$B$7,"Uneven","OK")))</f>
        <v/>
      </c>
      <c r="X919" s="27">
        <f>IF($A919="","",IF(OR($L919="",$T919=""),"No Data",IF($L919&lt;$T919-'Settings'!$B$8,"Low",IF($L919&gt;$T919+'Settings'!$B$8,"High","OK"))))</f>
        <v/>
      </c>
      <c r="Y919" s="27">
        <f>IF(COUNTA($A919:$O919)=0,"",IF(OR($A919="",$B919="",$C919="",$D919="",$E919="",$F919="",$I919="",$J919="",$K919=""),"Missing Required Input",IF(COUNTIF($A$5:$A$1004,$A919)&gt;1,"Duplicate Inspection ID",IF(COUNTIF('Tire Inventory'!$A$5:$A$1004,$E919)=0,"Unknown Tire ID",IF(OR($I919&lt;0,$I919&gt;32,$J919&lt;0,$J919&gt;32,$K919&lt;0,$K919&gt;32),"Check Tread Reading",IF(OR($D919&lt;0,$D919&gt;2000000),"Check Odometer",IF(AND($L919&lt;&gt;"",OR($L919&lt;0,$L919&gt;150)),"Check PSI","OK"))))))</f>
        <v/>
      </c>
    </row>
    <row r="920">
      <c r="A920" s="23" t="n"/>
      <c r="B920" s="42" t="n"/>
      <c r="C920" s="23" t="n"/>
      <c r="D920" s="25" t="n"/>
      <c r="E920" s="23" t="n"/>
      <c r="F920" s="23" t="n"/>
      <c r="G920" s="23" t="n"/>
      <c r="H920" s="23" t="n"/>
      <c r="I920" s="43" t="n"/>
      <c r="J920" s="43" t="n"/>
      <c r="K920" s="43" t="n"/>
      <c r="L920" s="43" t="n"/>
      <c r="M920" s="23" t="n"/>
      <c r="N920" s="23" t="n"/>
      <c r="O920" s="23" t="n"/>
      <c r="P920" s="27">
        <f>IF($A920="","",IFERROR(INDEX('Settings'!$F$5:$F$21,MATCH($F920,'Settings'!$E$5:$E$21,0)),"Other"))</f>
        <v/>
      </c>
      <c r="Q920" s="44">
        <f>IF($A920="","",IF(COUNT($I920,$J920,$K920)&lt;3,"",IFERROR(AVERAGE($I920,$J920,$K920),"")))</f>
        <v/>
      </c>
      <c r="R920" s="44">
        <f>IF($A920="","",IF(COUNT($I920,$J920,$K920)&lt;3,"",IFERROR(MIN($I920,$J920,$K920),"")))</f>
        <v/>
      </c>
      <c r="S920" s="44">
        <f>IF($A920="","",IF(COUNT($I920,$J920,$K920)&lt;3,"",IFERROR(MAX($I920,$J920,$K920)-MIN($I920,$J920,$K920),"")))</f>
        <v/>
      </c>
      <c r="T920" s="44">
        <f>IF($A920="","",IFERROR(INDEX('Tire Inventory'!$I$5:$I$1004,MATCH($E920,'Tire Inventory'!$A$5:$A$1004,0)),""))</f>
        <v/>
      </c>
      <c r="U920" s="44">
        <f>IF($A920="","",IF(OR($L920="",$T920=""),"",IFERROR($L920-$T920,"")))</f>
        <v/>
      </c>
      <c r="V920" s="27">
        <f>IF($A920="","",IF($R920="","No Data",IF($R920&lt;='Settings'!$B$6,"Critical",IF($R920&lt;='Settings'!$B$5,"Low","OK"))))</f>
        <v/>
      </c>
      <c r="W920" s="27">
        <f>IF($A920="","",IF($S920="","No Data",IF($S920&gt;='Settings'!$B$7,"Uneven","OK")))</f>
        <v/>
      </c>
      <c r="X920" s="27">
        <f>IF($A920="","",IF(OR($L920="",$T920=""),"No Data",IF($L920&lt;$T920-'Settings'!$B$8,"Low",IF($L920&gt;$T920+'Settings'!$B$8,"High","OK"))))</f>
        <v/>
      </c>
      <c r="Y920" s="27">
        <f>IF(COUNTA($A920:$O920)=0,"",IF(OR($A920="",$B920="",$C920="",$D920="",$E920="",$F920="",$I920="",$J920="",$K920=""),"Missing Required Input",IF(COUNTIF($A$5:$A$1004,$A920)&gt;1,"Duplicate Inspection ID",IF(COUNTIF('Tire Inventory'!$A$5:$A$1004,$E920)=0,"Unknown Tire ID",IF(OR($I920&lt;0,$I920&gt;32,$J920&lt;0,$J920&gt;32,$K920&lt;0,$K920&gt;32),"Check Tread Reading",IF(OR($D920&lt;0,$D920&gt;2000000),"Check Odometer",IF(AND($L920&lt;&gt;"",OR($L920&lt;0,$L920&gt;150)),"Check PSI","OK"))))))</f>
        <v/>
      </c>
    </row>
    <row r="921">
      <c r="A921" s="23" t="n"/>
      <c r="B921" s="42" t="n"/>
      <c r="C921" s="23" t="n"/>
      <c r="D921" s="25" t="n"/>
      <c r="E921" s="23" t="n"/>
      <c r="F921" s="23" t="n"/>
      <c r="G921" s="23" t="n"/>
      <c r="H921" s="23" t="n"/>
      <c r="I921" s="43" t="n"/>
      <c r="J921" s="43" t="n"/>
      <c r="K921" s="43" t="n"/>
      <c r="L921" s="43" t="n"/>
      <c r="M921" s="23" t="n"/>
      <c r="N921" s="23" t="n"/>
      <c r="O921" s="23" t="n"/>
      <c r="P921" s="27">
        <f>IF($A921="","",IFERROR(INDEX('Settings'!$F$5:$F$21,MATCH($F921,'Settings'!$E$5:$E$21,0)),"Other"))</f>
        <v/>
      </c>
      <c r="Q921" s="44">
        <f>IF($A921="","",IF(COUNT($I921,$J921,$K921)&lt;3,"",IFERROR(AVERAGE($I921,$J921,$K921),"")))</f>
        <v/>
      </c>
      <c r="R921" s="44">
        <f>IF($A921="","",IF(COUNT($I921,$J921,$K921)&lt;3,"",IFERROR(MIN($I921,$J921,$K921),"")))</f>
        <v/>
      </c>
      <c r="S921" s="44">
        <f>IF($A921="","",IF(COUNT($I921,$J921,$K921)&lt;3,"",IFERROR(MAX($I921,$J921,$K921)-MIN($I921,$J921,$K921),"")))</f>
        <v/>
      </c>
      <c r="T921" s="44">
        <f>IF($A921="","",IFERROR(INDEX('Tire Inventory'!$I$5:$I$1004,MATCH($E921,'Tire Inventory'!$A$5:$A$1004,0)),""))</f>
        <v/>
      </c>
      <c r="U921" s="44">
        <f>IF($A921="","",IF(OR($L921="",$T921=""),"",IFERROR($L921-$T921,"")))</f>
        <v/>
      </c>
      <c r="V921" s="27">
        <f>IF($A921="","",IF($R921="","No Data",IF($R921&lt;='Settings'!$B$6,"Critical",IF($R921&lt;='Settings'!$B$5,"Low","OK"))))</f>
        <v/>
      </c>
      <c r="W921" s="27">
        <f>IF($A921="","",IF($S921="","No Data",IF($S921&gt;='Settings'!$B$7,"Uneven","OK")))</f>
        <v/>
      </c>
      <c r="X921" s="27">
        <f>IF($A921="","",IF(OR($L921="",$T921=""),"No Data",IF($L921&lt;$T921-'Settings'!$B$8,"Low",IF($L921&gt;$T921+'Settings'!$B$8,"High","OK"))))</f>
        <v/>
      </c>
      <c r="Y921" s="27">
        <f>IF(COUNTA($A921:$O921)=0,"",IF(OR($A921="",$B921="",$C921="",$D921="",$E921="",$F921="",$I921="",$J921="",$K921=""),"Missing Required Input",IF(COUNTIF($A$5:$A$1004,$A921)&gt;1,"Duplicate Inspection ID",IF(COUNTIF('Tire Inventory'!$A$5:$A$1004,$E921)=0,"Unknown Tire ID",IF(OR($I921&lt;0,$I921&gt;32,$J921&lt;0,$J921&gt;32,$K921&lt;0,$K921&gt;32),"Check Tread Reading",IF(OR($D921&lt;0,$D921&gt;2000000),"Check Odometer",IF(AND($L921&lt;&gt;"",OR($L921&lt;0,$L921&gt;150)),"Check PSI","OK"))))))</f>
        <v/>
      </c>
    </row>
    <row r="922">
      <c r="A922" s="23" t="n"/>
      <c r="B922" s="42" t="n"/>
      <c r="C922" s="23" t="n"/>
      <c r="D922" s="25" t="n"/>
      <c r="E922" s="23" t="n"/>
      <c r="F922" s="23" t="n"/>
      <c r="G922" s="23" t="n"/>
      <c r="H922" s="23" t="n"/>
      <c r="I922" s="43" t="n"/>
      <c r="J922" s="43" t="n"/>
      <c r="K922" s="43" t="n"/>
      <c r="L922" s="43" t="n"/>
      <c r="M922" s="23" t="n"/>
      <c r="N922" s="23" t="n"/>
      <c r="O922" s="23" t="n"/>
      <c r="P922" s="27">
        <f>IF($A922="","",IFERROR(INDEX('Settings'!$F$5:$F$21,MATCH($F922,'Settings'!$E$5:$E$21,0)),"Other"))</f>
        <v/>
      </c>
      <c r="Q922" s="44">
        <f>IF($A922="","",IF(COUNT($I922,$J922,$K922)&lt;3,"",IFERROR(AVERAGE($I922,$J922,$K922),"")))</f>
        <v/>
      </c>
      <c r="R922" s="44">
        <f>IF($A922="","",IF(COUNT($I922,$J922,$K922)&lt;3,"",IFERROR(MIN($I922,$J922,$K922),"")))</f>
        <v/>
      </c>
      <c r="S922" s="44">
        <f>IF($A922="","",IF(COUNT($I922,$J922,$K922)&lt;3,"",IFERROR(MAX($I922,$J922,$K922)-MIN($I922,$J922,$K922),"")))</f>
        <v/>
      </c>
      <c r="T922" s="44">
        <f>IF($A922="","",IFERROR(INDEX('Tire Inventory'!$I$5:$I$1004,MATCH($E922,'Tire Inventory'!$A$5:$A$1004,0)),""))</f>
        <v/>
      </c>
      <c r="U922" s="44">
        <f>IF($A922="","",IF(OR($L922="",$T922=""),"",IFERROR($L922-$T922,"")))</f>
        <v/>
      </c>
      <c r="V922" s="27">
        <f>IF($A922="","",IF($R922="","No Data",IF($R922&lt;='Settings'!$B$6,"Critical",IF($R922&lt;='Settings'!$B$5,"Low","OK"))))</f>
        <v/>
      </c>
      <c r="W922" s="27">
        <f>IF($A922="","",IF($S922="","No Data",IF($S922&gt;='Settings'!$B$7,"Uneven","OK")))</f>
        <v/>
      </c>
      <c r="X922" s="27">
        <f>IF($A922="","",IF(OR($L922="",$T922=""),"No Data",IF($L922&lt;$T922-'Settings'!$B$8,"Low",IF($L922&gt;$T922+'Settings'!$B$8,"High","OK"))))</f>
        <v/>
      </c>
      <c r="Y922" s="27">
        <f>IF(COUNTA($A922:$O922)=0,"",IF(OR($A922="",$B922="",$C922="",$D922="",$E922="",$F922="",$I922="",$J922="",$K922=""),"Missing Required Input",IF(COUNTIF($A$5:$A$1004,$A922)&gt;1,"Duplicate Inspection ID",IF(COUNTIF('Tire Inventory'!$A$5:$A$1004,$E922)=0,"Unknown Tire ID",IF(OR($I922&lt;0,$I922&gt;32,$J922&lt;0,$J922&gt;32,$K922&lt;0,$K922&gt;32),"Check Tread Reading",IF(OR($D922&lt;0,$D922&gt;2000000),"Check Odometer",IF(AND($L922&lt;&gt;"",OR($L922&lt;0,$L922&gt;150)),"Check PSI","OK"))))))</f>
        <v/>
      </c>
    </row>
    <row r="923">
      <c r="A923" s="23" t="n"/>
      <c r="B923" s="42" t="n"/>
      <c r="C923" s="23" t="n"/>
      <c r="D923" s="25" t="n"/>
      <c r="E923" s="23" t="n"/>
      <c r="F923" s="23" t="n"/>
      <c r="G923" s="23" t="n"/>
      <c r="H923" s="23" t="n"/>
      <c r="I923" s="43" t="n"/>
      <c r="J923" s="43" t="n"/>
      <c r="K923" s="43" t="n"/>
      <c r="L923" s="43" t="n"/>
      <c r="M923" s="23" t="n"/>
      <c r="N923" s="23" t="n"/>
      <c r="O923" s="23" t="n"/>
      <c r="P923" s="27">
        <f>IF($A923="","",IFERROR(INDEX('Settings'!$F$5:$F$21,MATCH($F923,'Settings'!$E$5:$E$21,0)),"Other"))</f>
        <v/>
      </c>
      <c r="Q923" s="44">
        <f>IF($A923="","",IF(COUNT($I923,$J923,$K923)&lt;3,"",IFERROR(AVERAGE($I923,$J923,$K923),"")))</f>
        <v/>
      </c>
      <c r="R923" s="44">
        <f>IF($A923="","",IF(COUNT($I923,$J923,$K923)&lt;3,"",IFERROR(MIN($I923,$J923,$K923),"")))</f>
        <v/>
      </c>
      <c r="S923" s="44">
        <f>IF($A923="","",IF(COUNT($I923,$J923,$K923)&lt;3,"",IFERROR(MAX($I923,$J923,$K923)-MIN($I923,$J923,$K923),"")))</f>
        <v/>
      </c>
      <c r="T923" s="44">
        <f>IF($A923="","",IFERROR(INDEX('Tire Inventory'!$I$5:$I$1004,MATCH($E923,'Tire Inventory'!$A$5:$A$1004,0)),""))</f>
        <v/>
      </c>
      <c r="U923" s="44">
        <f>IF($A923="","",IF(OR($L923="",$T923=""),"",IFERROR($L923-$T923,"")))</f>
        <v/>
      </c>
      <c r="V923" s="27">
        <f>IF($A923="","",IF($R923="","No Data",IF($R923&lt;='Settings'!$B$6,"Critical",IF($R923&lt;='Settings'!$B$5,"Low","OK"))))</f>
        <v/>
      </c>
      <c r="W923" s="27">
        <f>IF($A923="","",IF($S923="","No Data",IF($S923&gt;='Settings'!$B$7,"Uneven","OK")))</f>
        <v/>
      </c>
      <c r="X923" s="27">
        <f>IF($A923="","",IF(OR($L923="",$T923=""),"No Data",IF($L923&lt;$T923-'Settings'!$B$8,"Low",IF($L923&gt;$T923+'Settings'!$B$8,"High","OK"))))</f>
        <v/>
      </c>
      <c r="Y923" s="27">
        <f>IF(COUNTA($A923:$O923)=0,"",IF(OR($A923="",$B923="",$C923="",$D923="",$E923="",$F923="",$I923="",$J923="",$K923=""),"Missing Required Input",IF(COUNTIF($A$5:$A$1004,$A923)&gt;1,"Duplicate Inspection ID",IF(COUNTIF('Tire Inventory'!$A$5:$A$1004,$E923)=0,"Unknown Tire ID",IF(OR($I923&lt;0,$I923&gt;32,$J923&lt;0,$J923&gt;32,$K923&lt;0,$K923&gt;32),"Check Tread Reading",IF(OR($D923&lt;0,$D923&gt;2000000),"Check Odometer",IF(AND($L923&lt;&gt;"",OR($L923&lt;0,$L923&gt;150)),"Check PSI","OK"))))))</f>
        <v/>
      </c>
    </row>
    <row r="924">
      <c r="A924" s="23" t="n"/>
      <c r="B924" s="42" t="n"/>
      <c r="C924" s="23" t="n"/>
      <c r="D924" s="25" t="n"/>
      <c r="E924" s="23" t="n"/>
      <c r="F924" s="23" t="n"/>
      <c r="G924" s="23" t="n"/>
      <c r="H924" s="23" t="n"/>
      <c r="I924" s="43" t="n"/>
      <c r="J924" s="43" t="n"/>
      <c r="K924" s="43" t="n"/>
      <c r="L924" s="43" t="n"/>
      <c r="M924" s="23" t="n"/>
      <c r="N924" s="23" t="n"/>
      <c r="O924" s="23" t="n"/>
      <c r="P924" s="27">
        <f>IF($A924="","",IFERROR(INDEX('Settings'!$F$5:$F$21,MATCH($F924,'Settings'!$E$5:$E$21,0)),"Other"))</f>
        <v/>
      </c>
      <c r="Q924" s="44">
        <f>IF($A924="","",IF(COUNT($I924,$J924,$K924)&lt;3,"",IFERROR(AVERAGE($I924,$J924,$K924),"")))</f>
        <v/>
      </c>
      <c r="R924" s="44">
        <f>IF($A924="","",IF(COUNT($I924,$J924,$K924)&lt;3,"",IFERROR(MIN($I924,$J924,$K924),"")))</f>
        <v/>
      </c>
      <c r="S924" s="44">
        <f>IF($A924="","",IF(COUNT($I924,$J924,$K924)&lt;3,"",IFERROR(MAX($I924,$J924,$K924)-MIN($I924,$J924,$K924),"")))</f>
        <v/>
      </c>
      <c r="T924" s="44">
        <f>IF($A924="","",IFERROR(INDEX('Tire Inventory'!$I$5:$I$1004,MATCH($E924,'Tire Inventory'!$A$5:$A$1004,0)),""))</f>
        <v/>
      </c>
      <c r="U924" s="44">
        <f>IF($A924="","",IF(OR($L924="",$T924=""),"",IFERROR($L924-$T924,"")))</f>
        <v/>
      </c>
      <c r="V924" s="27">
        <f>IF($A924="","",IF($R924="","No Data",IF($R924&lt;='Settings'!$B$6,"Critical",IF($R924&lt;='Settings'!$B$5,"Low","OK"))))</f>
        <v/>
      </c>
      <c r="W924" s="27">
        <f>IF($A924="","",IF($S924="","No Data",IF($S924&gt;='Settings'!$B$7,"Uneven","OK")))</f>
        <v/>
      </c>
      <c r="X924" s="27">
        <f>IF($A924="","",IF(OR($L924="",$T924=""),"No Data",IF($L924&lt;$T924-'Settings'!$B$8,"Low",IF($L924&gt;$T924+'Settings'!$B$8,"High","OK"))))</f>
        <v/>
      </c>
      <c r="Y924" s="27">
        <f>IF(COUNTA($A924:$O924)=0,"",IF(OR($A924="",$B924="",$C924="",$D924="",$E924="",$F924="",$I924="",$J924="",$K924=""),"Missing Required Input",IF(COUNTIF($A$5:$A$1004,$A924)&gt;1,"Duplicate Inspection ID",IF(COUNTIF('Tire Inventory'!$A$5:$A$1004,$E924)=0,"Unknown Tire ID",IF(OR($I924&lt;0,$I924&gt;32,$J924&lt;0,$J924&gt;32,$K924&lt;0,$K924&gt;32),"Check Tread Reading",IF(OR($D924&lt;0,$D924&gt;2000000),"Check Odometer",IF(AND($L924&lt;&gt;"",OR($L924&lt;0,$L924&gt;150)),"Check PSI","OK"))))))</f>
        <v/>
      </c>
    </row>
    <row r="925">
      <c r="A925" s="23" t="n"/>
      <c r="B925" s="42" t="n"/>
      <c r="C925" s="23" t="n"/>
      <c r="D925" s="25" t="n"/>
      <c r="E925" s="23" t="n"/>
      <c r="F925" s="23" t="n"/>
      <c r="G925" s="23" t="n"/>
      <c r="H925" s="23" t="n"/>
      <c r="I925" s="43" t="n"/>
      <c r="J925" s="43" t="n"/>
      <c r="K925" s="43" t="n"/>
      <c r="L925" s="43" t="n"/>
      <c r="M925" s="23" t="n"/>
      <c r="N925" s="23" t="n"/>
      <c r="O925" s="23" t="n"/>
      <c r="P925" s="27">
        <f>IF($A925="","",IFERROR(INDEX('Settings'!$F$5:$F$21,MATCH($F925,'Settings'!$E$5:$E$21,0)),"Other"))</f>
        <v/>
      </c>
      <c r="Q925" s="44">
        <f>IF($A925="","",IF(COUNT($I925,$J925,$K925)&lt;3,"",IFERROR(AVERAGE($I925,$J925,$K925),"")))</f>
        <v/>
      </c>
      <c r="R925" s="44">
        <f>IF($A925="","",IF(COUNT($I925,$J925,$K925)&lt;3,"",IFERROR(MIN($I925,$J925,$K925),"")))</f>
        <v/>
      </c>
      <c r="S925" s="44">
        <f>IF($A925="","",IF(COUNT($I925,$J925,$K925)&lt;3,"",IFERROR(MAX($I925,$J925,$K925)-MIN($I925,$J925,$K925),"")))</f>
        <v/>
      </c>
      <c r="T925" s="44">
        <f>IF($A925="","",IFERROR(INDEX('Tire Inventory'!$I$5:$I$1004,MATCH($E925,'Tire Inventory'!$A$5:$A$1004,0)),""))</f>
        <v/>
      </c>
      <c r="U925" s="44">
        <f>IF($A925="","",IF(OR($L925="",$T925=""),"",IFERROR($L925-$T925,"")))</f>
        <v/>
      </c>
      <c r="V925" s="27">
        <f>IF($A925="","",IF($R925="","No Data",IF($R925&lt;='Settings'!$B$6,"Critical",IF($R925&lt;='Settings'!$B$5,"Low","OK"))))</f>
        <v/>
      </c>
      <c r="W925" s="27">
        <f>IF($A925="","",IF($S925="","No Data",IF($S925&gt;='Settings'!$B$7,"Uneven","OK")))</f>
        <v/>
      </c>
      <c r="X925" s="27">
        <f>IF($A925="","",IF(OR($L925="",$T925=""),"No Data",IF($L925&lt;$T925-'Settings'!$B$8,"Low",IF($L925&gt;$T925+'Settings'!$B$8,"High","OK"))))</f>
        <v/>
      </c>
      <c r="Y925" s="27">
        <f>IF(COUNTA($A925:$O925)=0,"",IF(OR($A925="",$B925="",$C925="",$D925="",$E925="",$F925="",$I925="",$J925="",$K925=""),"Missing Required Input",IF(COUNTIF($A$5:$A$1004,$A925)&gt;1,"Duplicate Inspection ID",IF(COUNTIF('Tire Inventory'!$A$5:$A$1004,$E925)=0,"Unknown Tire ID",IF(OR($I925&lt;0,$I925&gt;32,$J925&lt;0,$J925&gt;32,$K925&lt;0,$K925&gt;32),"Check Tread Reading",IF(OR($D925&lt;0,$D925&gt;2000000),"Check Odometer",IF(AND($L925&lt;&gt;"",OR($L925&lt;0,$L925&gt;150)),"Check PSI","OK"))))))</f>
        <v/>
      </c>
    </row>
    <row r="926">
      <c r="A926" s="23" t="n"/>
      <c r="B926" s="42" t="n"/>
      <c r="C926" s="23" t="n"/>
      <c r="D926" s="25" t="n"/>
      <c r="E926" s="23" t="n"/>
      <c r="F926" s="23" t="n"/>
      <c r="G926" s="23" t="n"/>
      <c r="H926" s="23" t="n"/>
      <c r="I926" s="43" t="n"/>
      <c r="J926" s="43" t="n"/>
      <c r="K926" s="43" t="n"/>
      <c r="L926" s="43" t="n"/>
      <c r="M926" s="23" t="n"/>
      <c r="N926" s="23" t="n"/>
      <c r="O926" s="23" t="n"/>
      <c r="P926" s="27">
        <f>IF($A926="","",IFERROR(INDEX('Settings'!$F$5:$F$21,MATCH($F926,'Settings'!$E$5:$E$21,0)),"Other"))</f>
        <v/>
      </c>
      <c r="Q926" s="44">
        <f>IF($A926="","",IF(COUNT($I926,$J926,$K926)&lt;3,"",IFERROR(AVERAGE($I926,$J926,$K926),"")))</f>
        <v/>
      </c>
      <c r="R926" s="44">
        <f>IF($A926="","",IF(COUNT($I926,$J926,$K926)&lt;3,"",IFERROR(MIN($I926,$J926,$K926),"")))</f>
        <v/>
      </c>
      <c r="S926" s="44">
        <f>IF($A926="","",IF(COUNT($I926,$J926,$K926)&lt;3,"",IFERROR(MAX($I926,$J926,$K926)-MIN($I926,$J926,$K926),"")))</f>
        <v/>
      </c>
      <c r="T926" s="44">
        <f>IF($A926="","",IFERROR(INDEX('Tire Inventory'!$I$5:$I$1004,MATCH($E926,'Tire Inventory'!$A$5:$A$1004,0)),""))</f>
        <v/>
      </c>
      <c r="U926" s="44">
        <f>IF($A926="","",IF(OR($L926="",$T926=""),"",IFERROR($L926-$T926,"")))</f>
        <v/>
      </c>
      <c r="V926" s="27">
        <f>IF($A926="","",IF($R926="","No Data",IF($R926&lt;='Settings'!$B$6,"Critical",IF($R926&lt;='Settings'!$B$5,"Low","OK"))))</f>
        <v/>
      </c>
      <c r="W926" s="27">
        <f>IF($A926="","",IF($S926="","No Data",IF($S926&gt;='Settings'!$B$7,"Uneven","OK")))</f>
        <v/>
      </c>
      <c r="X926" s="27">
        <f>IF($A926="","",IF(OR($L926="",$T926=""),"No Data",IF($L926&lt;$T926-'Settings'!$B$8,"Low",IF($L926&gt;$T926+'Settings'!$B$8,"High","OK"))))</f>
        <v/>
      </c>
      <c r="Y926" s="27">
        <f>IF(COUNTA($A926:$O926)=0,"",IF(OR($A926="",$B926="",$C926="",$D926="",$E926="",$F926="",$I926="",$J926="",$K926=""),"Missing Required Input",IF(COUNTIF($A$5:$A$1004,$A926)&gt;1,"Duplicate Inspection ID",IF(COUNTIF('Tire Inventory'!$A$5:$A$1004,$E926)=0,"Unknown Tire ID",IF(OR($I926&lt;0,$I926&gt;32,$J926&lt;0,$J926&gt;32,$K926&lt;0,$K926&gt;32),"Check Tread Reading",IF(OR($D926&lt;0,$D926&gt;2000000),"Check Odometer",IF(AND($L926&lt;&gt;"",OR($L926&lt;0,$L926&gt;150)),"Check PSI","OK"))))))</f>
        <v/>
      </c>
    </row>
    <row r="927">
      <c r="A927" s="23" t="n"/>
      <c r="B927" s="42" t="n"/>
      <c r="C927" s="23" t="n"/>
      <c r="D927" s="25" t="n"/>
      <c r="E927" s="23" t="n"/>
      <c r="F927" s="23" t="n"/>
      <c r="G927" s="23" t="n"/>
      <c r="H927" s="23" t="n"/>
      <c r="I927" s="43" t="n"/>
      <c r="J927" s="43" t="n"/>
      <c r="K927" s="43" t="n"/>
      <c r="L927" s="43" t="n"/>
      <c r="M927" s="23" t="n"/>
      <c r="N927" s="23" t="n"/>
      <c r="O927" s="23" t="n"/>
      <c r="P927" s="27">
        <f>IF($A927="","",IFERROR(INDEX('Settings'!$F$5:$F$21,MATCH($F927,'Settings'!$E$5:$E$21,0)),"Other"))</f>
        <v/>
      </c>
      <c r="Q927" s="44">
        <f>IF($A927="","",IF(COUNT($I927,$J927,$K927)&lt;3,"",IFERROR(AVERAGE($I927,$J927,$K927),"")))</f>
        <v/>
      </c>
      <c r="R927" s="44">
        <f>IF($A927="","",IF(COUNT($I927,$J927,$K927)&lt;3,"",IFERROR(MIN($I927,$J927,$K927),"")))</f>
        <v/>
      </c>
      <c r="S927" s="44">
        <f>IF($A927="","",IF(COUNT($I927,$J927,$K927)&lt;3,"",IFERROR(MAX($I927,$J927,$K927)-MIN($I927,$J927,$K927),"")))</f>
        <v/>
      </c>
      <c r="T927" s="44">
        <f>IF($A927="","",IFERROR(INDEX('Tire Inventory'!$I$5:$I$1004,MATCH($E927,'Tire Inventory'!$A$5:$A$1004,0)),""))</f>
        <v/>
      </c>
      <c r="U927" s="44">
        <f>IF($A927="","",IF(OR($L927="",$T927=""),"",IFERROR($L927-$T927,"")))</f>
        <v/>
      </c>
      <c r="V927" s="27">
        <f>IF($A927="","",IF($R927="","No Data",IF($R927&lt;='Settings'!$B$6,"Critical",IF($R927&lt;='Settings'!$B$5,"Low","OK"))))</f>
        <v/>
      </c>
      <c r="W927" s="27">
        <f>IF($A927="","",IF($S927="","No Data",IF($S927&gt;='Settings'!$B$7,"Uneven","OK")))</f>
        <v/>
      </c>
      <c r="X927" s="27">
        <f>IF($A927="","",IF(OR($L927="",$T927=""),"No Data",IF($L927&lt;$T927-'Settings'!$B$8,"Low",IF($L927&gt;$T927+'Settings'!$B$8,"High","OK"))))</f>
        <v/>
      </c>
      <c r="Y927" s="27">
        <f>IF(COUNTA($A927:$O927)=0,"",IF(OR($A927="",$B927="",$C927="",$D927="",$E927="",$F927="",$I927="",$J927="",$K927=""),"Missing Required Input",IF(COUNTIF($A$5:$A$1004,$A927)&gt;1,"Duplicate Inspection ID",IF(COUNTIF('Tire Inventory'!$A$5:$A$1004,$E927)=0,"Unknown Tire ID",IF(OR($I927&lt;0,$I927&gt;32,$J927&lt;0,$J927&gt;32,$K927&lt;0,$K927&gt;32),"Check Tread Reading",IF(OR($D927&lt;0,$D927&gt;2000000),"Check Odometer",IF(AND($L927&lt;&gt;"",OR($L927&lt;0,$L927&gt;150)),"Check PSI","OK"))))))</f>
        <v/>
      </c>
    </row>
    <row r="928">
      <c r="A928" s="23" t="n"/>
      <c r="B928" s="42" t="n"/>
      <c r="C928" s="23" t="n"/>
      <c r="D928" s="25" t="n"/>
      <c r="E928" s="23" t="n"/>
      <c r="F928" s="23" t="n"/>
      <c r="G928" s="23" t="n"/>
      <c r="H928" s="23" t="n"/>
      <c r="I928" s="43" t="n"/>
      <c r="J928" s="43" t="n"/>
      <c r="K928" s="43" t="n"/>
      <c r="L928" s="43" t="n"/>
      <c r="M928" s="23" t="n"/>
      <c r="N928" s="23" t="n"/>
      <c r="O928" s="23" t="n"/>
      <c r="P928" s="27">
        <f>IF($A928="","",IFERROR(INDEX('Settings'!$F$5:$F$21,MATCH($F928,'Settings'!$E$5:$E$21,0)),"Other"))</f>
        <v/>
      </c>
      <c r="Q928" s="44">
        <f>IF($A928="","",IF(COUNT($I928,$J928,$K928)&lt;3,"",IFERROR(AVERAGE($I928,$J928,$K928),"")))</f>
        <v/>
      </c>
      <c r="R928" s="44">
        <f>IF($A928="","",IF(COUNT($I928,$J928,$K928)&lt;3,"",IFERROR(MIN($I928,$J928,$K928),"")))</f>
        <v/>
      </c>
      <c r="S928" s="44">
        <f>IF($A928="","",IF(COUNT($I928,$J928,$K928)&lt;3,"",IFERROR(MAX($I928,$J928,$K928)-MIN($I928,$J928,$K928),"")))</f>
        <v/>
      </c>
      <c r="T928" s="44">
        <f>IF($A928="","",IFERROR(INDEX('Tire Inventory'!$I$5:$I$1004,MATCH($E928,'Tire Inventory'!$A$5:$A$1004,0)),""))</f>
        <v/>
      </c>
      <c r="U928" s="44">
        <f>IF($A928="","",IF(OR($L928="",$T928=""),"",IFERROR($L928-$T928,"")))</f>
        <v/>
      </c>
      <c r="V928" s="27">
        <f>IF($A928="","",IF($R928="","No Data",IF($R928&lt;='Settings'!$B$6,"Critical",IF($R928&lt;='Settings'!$B$5,"Low","OK"))))</f>
        <v/>
      </c>
      <c r="W928" s="27">
        <f>IF($A928="","",IF($S928="","No Data",IF($S928&gt;='Settings'!$B$7,"Uneven","OK")))</f>
        <v/>
      </c>
      <c r="X928" s="27">
        <f>IF($A928="","",IF(OR($L928="",$T928=""),"No Data",IF($L928&lt;$T928-'Settings'!$B$8,"Low",IF($L928&gt;$T928+'Settings'!$B$8,"High","OK"))))</f>
        <v/>
      </c>
      <c r="Y928" s="27">
        <f>IF(COUNTA($A928:$O928)=0,"",IF(OR($A928="",$B928="",$C928="",$D928="",$E928="",$F928="",$I928="",$J928="",$K928=""),"Missing Required Input",IF(COUNTIF($A$5:$A$1004,$A928)&gt;1,"Duplicate Inspection ID",IF(COUNTIF('Tire Inventory'!$A$5:$A$1004,$E928)=0,"Unknown Tire ID",IF(OR($I928&lt;0,$I928&gt;32,$J928&lt;0,$J928&gt;32,$K928&lt;0,$K928&gt;32),"Check Tread Reading",IF(OR($D928&lt;0,$D928&gt;2000000),"Check Odometer",IF(AND($L928&lt;&gt;"",OR($L928&lt;0,$L928&gt;150)),"Check PSI","OK"))))))</f>
        <v/>
      </c>
    </row>
    <row r="929">
      <c r="A929" s="23" t="n"/>
      <c r="B929" s="42" t="n"/>
      <c r="C929" s="23" t="n"/>
      <c r="D929" s="25" t="n"/>
      <c r="E929" s="23" t="n"/>
      <c r="F929" s="23" t="n"/>
      <c r="G929" s="23" t="n"/>
      <c r="H929" s="23" t="n"/>
      <c r="I929" s="43" t="n"/>
      <c r="J929" s="43" t="n"/>
      <c r="K929" s="43" t="n"/>
      <c r="L929" s="43" t="n"/>
      <c r="M929" s="23" t="n"/>
      <c r="N929" s="23" t="n"/>
      <c r="O929" s="23" t="n"/>
      <c r="P929" s="27">
        <f>IF($A929="","",IFERROR(INDEX('Settings'!$F$5:$F$21,MATCH($F929,'Settings'!$E$5:$E$21,0)),"Other"))</f>
        <v/>
      </c>
      <c r="Q929" s="44">
        <f>IF($A929="","",IF(COUNT($I929,$J929,$K929)&lt;3,"",IFERROR(AVERAGE($I929,$J929,$K929),"")))</f>
        <v/>
      </c>
      <c r="R929" s="44">
        <f>IF($A929="","",IF(COUNT($I929,$J929,$K929)&lt;3,"",IFERROR(MIN($I929,$J929,$K929),"")))</f>
        <v/>
      </c>
      <c r="S929" s="44">
        <f>IF($A929="","",IF(COUNT($I929,$J929,$K929)&lt;3,"",IFERROR(MAX($I929,$J929,$K929)-MIN($I929,$J929,$K929),"")))</f>
        <v/>
      </c>
      <c r="T929" s="44">
        <f>IF($A929="","",IFERROR(INDEX('Tire Inventory'!$I$5:$I$1004,MATCH($E929,'Tire Inventory'!$A$5:$A$1004,0)),""))</f>
        <v/>
      </c>
      <c r="U929" s="44">
        <f>IF($A929="","",IF(OR($L929="",$T929=""),"",IFERROR($L929-$T929,"")))</f>
        <v/>
      </c>
      <c r="V929" s="27">
        <f>IF($A929="","",IF($R929="","No Data",IF($R929&lt;='Settings'!$B$6,"Critical",IF($R929&lt;='Settings'!$B$5,"Low","OK"))))</f>
        <v/>
      </c>
      <c r="W929" s="27">
        <f>IF($A929="","",IF($S929="","No Data",IF($S929&gt;='Settings'!$B$7,"Uneven","OK")))</f>
        <v/>
      </c>
      <c r="X929" s="27">
        <f>IF($A929="","",IF(OR($L929="",$T929=""),"No Data",IF($L929&lt;$T929-'Settings'!$B$8,"Low",IF($L929&gt;$T929+'Settings'!$B$8,"High","OK"))))</f>
        <v/>
      </c>
      <c r="Y929" s="27">
        <f>IF(COUNTA($A929:$O929)=0,"",IF(OR($A929="",$B929="",$C929="",$D929="",$E929="",$F929="",$I929="",$J929="",$K929=""),"Missing Required Input",IF(COUNTIF($A$5:$A$1004,$A929)&gt;1,"Duplicate Inspection ID",IF(COUNTIF('Tire Inventory'!$A$5:$A$1004,$E929)=0,"Unknown Tire ID",IF(OR($I929&lt;0,$I929&gt;32,$J929&lt;0,$J929&gt;32,$K929&lt;0,$K929&gt;32),"Check Tread Reading",IF(OR($D929&lt;0,$D929&gt;2000000),"Check Odometer",IF(AND($L929&lt;&gt;"",OR($L929&lt;0,$L929&gt;150)),"Check PSI","OK"))))))</f>
        <v/>
      </c>
    </row>
    <row r="930">
      <c r="A930" s="23" t="n"/>
      <c r="B930" s="42" t="n"/>
      <c r="C930" s="23" t="n"/>
      <c r="D930" s="25" t="n"/>
      <c r="E930" s="23" t="n"/>
      <c r="F930" s="23" t="n"/>
      <c r="G930" s="23" t="n"/>
      <c r="H930" s="23" t="n"/>
      <c r="I930" s="43" t="n"/>
      <c r="J930" s="43" t="n"/>
      <c r="K930" s="43" t="n"/>
      <c r="L930" s="43" t="n"/>
      <c r="M930" s="23" t="n"/>
      <c r="N930" s="23" t="n"/>
      <c r="O930" s="23" t="n"/>
      <c r="P930" s="27">
        <f>IF($A930="","",IFERROR(INDEX('Settings'!$F$5:$F$21,MATCH($F930,'Settings'!$E$5:$E$21,0)),"Other"))</f>
        <v/>
      </c>
      <c r="Q930" s="44">
        <f>IF($A930="","",IF(COUNT($I930,$J930,$K930)&lt;3,"",IFERROR(AVERAGE($I930,$J930,$K930),"")))</f>
        <v/>
      </c>
      <c r="R930" s="44">
        <f>IF($A930="","",IF(COUNT($I930,$J930,$K930)&lt;3,"",IFERROR(MIN($I930,$J930,$K930),"")))</f>
        <v/>
      </c>
      <c r="S930" s="44">
        <f>IF($A930="","",IF(COUNT($I930,$J930,$K930)&lt;3,"",IFERROR(MAX($I930,$J930,$K930)-MIN($I930,$J930,$K930),"")))</f>
        <v/>
      </c>
      <c r="T930" s="44">
        <f>IF($A930="","",IFERROR(INDEX('Tire Inventory'!$I$5:$I$1004,MATCH($E930,'Tire Inventory'!$A$5:$A$1004,0)),""))</f>
        <v/>
      </c>
      <c r="U930" s="44">
        <f>IF($A930="","",IF(OR($L930="",$T930=""),"",IFERROR($L930-$T930,"")))</f>
        <v/>
      </c>
      <c r="V930" s="27">
        <f>IF($A930="","",IF($R930="","No Data",IF($R930&lt;='Settings'!$B$6,"Critical",IF($R930&lt;='Settings'!$B$5,"Low","OK"))))</f>
        <v/>
      </c>
      <c r="W930" s="27">
        <f>IF($A930="","",IF($S930="","No Data",IF($S930&gt;='Settings'!$B$7,"Uneven","OK")))</f>
        <v/>
      </c>
      <c r="X930" s="27">
        <f>IF($A930="","",IF(OR($L930="",$T930=""),"No Data",IF($L930&lt;$T930-'Settings'!$B$8,"Low",IF($L930&gt;$T930+'Settings'!$B$8,"High","OK"))))</f>
        <v/>
      </c>
      <c r="Y930" s="27">
        <f>IF(COUNTA($A930:$O930)=0,"",IF(OR($A930="",$B930="",$C930="",$D930="",$E930="",$F930="",$I930="",$J930="",$K930=""),"Missing Required Input",IF(COUNTIF($A$5:$A$1004,$A930)&gt;1,"Duplicate Inspection ID",IF(COUNTIF('Tire Inventory'!$A$5:$A$1004,$E930)=0,"Unknown Tire ID",IF(OR($I930&lt;0,$I930&gt;32,$J930&lt;0,$J930&gt;32,$K930&lt;0,$K930&gt;32),"Check Tread Reading",IF(OR($D930&lt;0,$D930&gt;2000000),"Check Odometer",IF(AND($L930&lt;&gt;"",OR($L930&lt;0,$L930&gt;150)),"Check PSI","OK"))))))</f>
        <v/>
      </c>
    </row>
    <row r="931">
      <c r="A931" s="23" t="n"/>
      <c r="B931" s="42" t="n"/>
      <c r="C931" s="23" t="n"/>
      <c r="D931" s="25" t="n"/>
      <c r="E931" s="23" t="n"/>
      <c r="F931" s="23" t="n"/>
      <c r="G931" s="23" t="n"/>
      <c r="H931" s="23" t="n"/>
      <c r="I931" s="43" t="n"/>
      <c r="J931" s="43" t="n"/>
      <c r="K931" s="43" t="n"/>
      <c r="L931" s="43" t="n"/>
      <c r="M931" s="23" t="n"/>
      <c r="N931" s="23" t="n"/>
      <c r="O931" s="23" t="n"/>
      <c r="P931" s="27">
        <f>IF($A931="","",IFERROR(INDEX('Settings'!$F$5:$F$21,MATCH($F931,'Settings'!$E$5:$E$21,0)),"Other"))</f>
        <v/>
      </c>
      <c r="Q931" s="44">
        <f>IF($A931="","",IF(COUNT($I931,$J931,$K931)&lt;3,"",IFERROR(AVERAGE($I931,$J931,$K931),"")))</f>
        <v/>
      </c>
      <c r="R931" s="44">
        <f>IF($A931="","",IF(COUNT($I931,$J931,$K931)&lt;3,"",IFERROR(MIN($I931,$J931,$K931),"")))</f>
        <v/>
      </c>
      <c r="S931" s="44">
        <f>IF($A931="","",IF(COUNT($I931,$J931,$K931)&lt;3,"",IFERROR(MAX($I931,$J931,$K931)-MIN($I931,$J931,$K931),"")))</f>
        <v/>
      </c>
      <c r="T931" s="44">
        <f>IF($A931="","",IFERROR(INDEX('Tire Inventory'!$I$5:$I$1004,MATCH($E931,'Tire Inventory'!$A$5:$A$1004,0)),""))</f>
        <v/>
      </c>
      <c r="U931" s="44">
        <f>IF($A931="","",IF(OR($L931="",$T931=""),"",IFERROR($L931-$T931,"")))</f>
        <v/>
      </c>
      <c r="V931" s="27">
        <f>IF($A931="","",IF($R931="","No Data",IF($R931&lt;='Settings'!$B$6,"Critical",IF($R931&lt;='Settings'!$B$5,"Low","OK"))))</f>
        <v/>
      </c>
      <c r="W931" s="27">
        <f>IF($A931="","",IF($S931="","No Data",IF($S931&gt;='Settings'!$B$7,"Uneven","OK")))</f>
        <v/>
      </c>
      <c r="X931" s="27">
        <f>IF($A931="","",IF(OR($L931="",$T931=""),"No Data",IF($L931&lt;$T931-'Settings'!$B$8,"Low",IF($L931&gt;$T931+'Settings'!$B$8,"High","OK"))))</f>
        <v/>
      </c>
      <c r="Y931" s="27">
        <f>IF(COUNTA($A931:$O931)=0,"",IF(OR($A931="",$B931="",$C931="",$D931="",$E931="",$F931="",$I931="",$J931="",$K931=""),"Missing Required Input",IF(COUNTIF($A$5:$A$1004,$A931)&gt;1,"Duplicate Inspection ID",IF(COUNTIF('Tire Inventory'!$A$5:$A$1004,$E931)=0,"Unknown Tire ID",IF(OR($I931&lt;0,$I931&gt;32,$J931&lt;0,$J931&gt;32,$K931&lt;0,$K931&gt;32),"Check Tread Reading",IF(OR($D931&lt;0,$D931&gt;2000000),"Check Odometer",IF(AND($L931&lt;&gt;"",OR($L931&lt;0,$L931&gt;150)),"Check PSI","OK"))))))</f>
        <v/>
      </c>
    </row>
    <row r="932">
      <c r="A932" s="23" t="n"/>
      <c r="B932" s="42" t="n"/>
      <c r="C932" s="23" t="n"/>
      <c r="D932" s="25" t="n"/>
      <c r="E932" s="23" t="n"/>
      <c r="F932" s="23" t="n"/>
      <c r="G932" s="23" t="n"/>
      <c r="H932" s="23" t="n"/>
      <c r="I932" s="43" t="n"/>
      <c r="J932" s="43" t="n"/>
      <c r="K932" s="43" t="n"/>
      <c r="L932" s="43" t="n"/>
      <c r="M932" s="23" t="n"/>
      <c r="N932" s="23" t="n"/>
      <c r="O932" s="23" t="n"/>
      <c r="P932" s="27">
        <f>IF($A932="","",IFERROR(INDEX('Settings'!$F$5:$F$21,MATCH($F932,'Settings'!$E$5:$E$21,0)),"Other"))</f>
        <v/>
      </c>
      <c r="Q932" s="44">
        <f>IF($A932="","",IF(COUNT($I932,$J932,$K932)&lt;3,"",IFERROR(AVERAGE($I932,$J932,$K932),"")))</f>
        <v/>
      </c>
      <c r="R932" s="44">
        <f>IF($A932="","",IF(COUNT($I932,$J932,$K932)&lt;3,"",IFERROR(MIN($I932,$J932,$K932),"")))</f>
        <v/>
      </c>
      <c r="S932" s="44">
        <f>IF($A932="","",IF(COUNT($I932,$J932,$K932)&lt;3,"",IFERROR(MAX($I932,$J932,$K932)-MIN($I932,$J932,$K932),"")))</f>
        <v/>
      </c>
      <c r="T932" s="44">
        <f>IF($A932="","",IFERROR(INDEX('Tire Inventory'!$I$5:$I$1004,MATCH($E932,'Tire Inventory'!$A$5:$A$1004,0)),""))</f>
        <v/>
      </c>
      <c r="U932" s="44">
        <f>IF($A932="","",IF(OR($L932="",$T932=""),"",IFERROR($L932-$T932,"")))</f>
        <v/>
      </c>
      <c r="V932" s="27">
        <f>IF($A932="","",IF($R932="","No Data",IF($R932&lt;='Settings'!$B$6,"Critical",IF($R932&lt;='Settings'!$B$5,"Low","OK"))))</f>
        <v/>
      </c>
      <c r="W932" s="27">
        <f>IF($A932="","",IF($S932="","No Data",IF($S932&gt;='Settings'!$B$7,"Uneven","OK")))</f>
        <v/>
      </c>
      <c r="X932" s="27">
        <f>IF($A932="","",IF(OR($L932="",$T932=""),"No Data",IF($L932&lt;$T932-'Settings'!$B$8,"Low",IF($L932&gt;$T932+'Settings'!$B$8,"High","OK"))))</f>
        <v/>
      </c>
      <c r="Y932" s="27">
        <f>IF(COUNTA($A932:$O932)=0,"",IF(OR($A932="",$B932="",$C932="",$D932="",$E932="",$F932="",$I932="",$J932="",$K932=""),"Missing Required Input",IF(COUNTIF($A$5:$A$1004,$A932)&gt;1,"Duplicate Inspection ID",IF(COUNTIF('Tire Inventory'!$A$5:$A$1004,$E932)=0,"Unknown Tire ID",IF(OR($I932&lt;0,$I932&gt;32,$J932&lt;0,$J932&gt;32,$K932&lt;0,$K932&gt;32),"Check Tread Reading",IF(OR($D932&lt;0,$D932&gt;2000000),"Check Odometer",IF(AND($L932&lt;&gt;"",OR($L932&lt;0,$L932&gt;150)),"Check PSI","OK"))))))</f>
        <v/>
      </c>
    </row>
    <row r="933">
      <c r="A933" s="23" t="n"/>
      <c r="B933" s="42" t="n"/>
      <c r="C933" s="23" t="n"/>
      <c r="D933" s="25" t="n"/>
      <c r="E933" s="23" t="n"/>
      <c r="F933" s="23" t="n"/>
      <c r="G933" s="23" t="n"/>
      <c r="H933" s="23" t="n"/>
      <c r="I933" s="43" t="n"/>
      <c r="J933" s="43" t="n"/>
      <c r="K933" s="43" t="n"/>
      <c r="L933" s="43" t="n"/>
      <c r="M933" s="23" t="n"/>
      <c r="N933" s="23" t="n"/>
      <c r="O933" s="23" t="n"/>
      <c r="P933" s="27">
        <f>IF($A933="","",IFERROR(INDEX('Settings'!$F$5:$F$21,MATCH($F933,'Settings'!$E$5:$E$21,0)),"Other"))</f>
        <v/>
      </c>
      <c r="Q933" s="44">
        <f>IF($A933="","",IF(COUNT($I933,$J933,$K933)&lt;3,"",IFERROR(AVERAGE($I933,$J933,$K933),"")))</f>
        <v/>
      </c>
      <c r="R933" s="44">
        <f>IF($A933="","",IF(COUNT($I933,$J933,$K933)&lt;3,"",IFERROR(MIN($I933,$J933,$K933),"")))</f>
        <v/>
      </c>
      <c r="S933" s="44">
        <f>IF($A933="","",IF(COUNT($I933,$J933,$K933)&lt;3,"",IFERROR(MAX($I933,$J933,$K933)-MIN($I933,$J933,$K933),"")))</f>
        <v/>
      </c>
      <c r="T933" s="44">
        <f>IF($A933="","",IFERROR(INDEX('Tire Inventory'!$I$5:$I$1004,MATCH($E933,'Tire Inventory'!$A$5:$A$1004,0)),""))</f>
        <v/>
      </c>
      <c r="U933" s="44">
        <f>IF($A933="","",IF(OR($L933="",$T933=""),"",IFERROR($L933-$T933,"")))</f>
        <v/>
      </c>
      <c r="V933" s="27">
        <f>IF($A933="","",IF($R933="","No Data",IF($R933&lt;='Settings'!$B$6,"Critical",IF($R933&lt;='Settings'!$B$5,"Low","OK"))))</f>
        <v/>
      </c>
      <c r="W933" s="27">
        <f>IF($A933="","",IF($S933="","No Data",IF($S933&gt;='Settings'!$B$7,"Uneven","OK")))</f>
        <v/>
      </c>
      <c r="X933" s="27">
        <f>IF($A933="","",IF(OR($L933="",$T933=""),"No Data",IF($L933&lt;$T933-'Settings'!$B$8,"Low",IF($L933&gt;$T933+'Settings'!$B$8,"High","OK"))))</f>
        <v/>
      </c>
      <c r="Y933" s="27">
        <f>IF(COUNTA($A933:$O933)=0,"",IF(OR($A933="",$B933="",$C933="",$D933="",$E933="",$F933="",$I933="",$J933="",$K933=""),"Missing Required Input",IF(COUNTIF($A$5:$A$1004,$A933)&gt;1,"Duplicate Inspection ID",IF(COUNTIF('Tire Inventory'!$A$5:$A$1004,$E933)=0,"Unknown Tire ID",IF(OR($I933&lt;0,$I933&gt;32,$J933&lt;0,$J933&gt;32,$K933&lt;0,$K933&gt;32),"Check Tread Reading",IF(OR($D933&lt;0,$D933&gt;2000000),"Check Odometer",IF(AND($L933&lt;&gt;"",OR($L933&lt;0,$L933&gt;150)),"Check PSI","OK"))))))</f>
        <v/>
      </c>
    </row>
    <row r="934">
      <c r="A934" s="23" t="n"/>
      <c r="B934" s="42" t="n"/>
      <c r="C934" s="23" t="n"/>
      <c r="D934" s="25" t="n"/>
      <c r="E934" s="23" t="n"/>
      <c r="F934" s="23" t="n"/>
      <c r="G934" s="23" t="n"/>
      <c r="H934" s="23" t="n"/>
      <c r="I934" s="43" t="n"/>
      <c r="J934" s="43" t="n"/>
      <c r="K934" s="43" t="n"/>
      <c r="L934" s="43" t="n"/>
      <c r="M934" s="23" t="n"/>
      <c r="N934" s="23" t="n"/>
      <c r="O934" s="23" t="n"/>
      <c r="P934" s="27">
        <f>IF($A934="","",IFERROR(INDEX('Settings'!$F$5:$F$21,MATCH($F934,'Settings'!$E$5:$E$21,0)),"Other"))</f>
        <v/>
      </c>
      <c r="Q934" s="44">
        <f>IF($A934="","",IF(COUNT($I934,$J934,$K934)&lt;3,"",IFERROR(AVERAGE($I934,$J934,$K934),"")))</f>
        <v/>
      </c>
      <c r="R934" s="44">
        <f>IF($A934="","",IF(COUNT($I934,$J934,$K934)&lt;3,"",IFERROR(MIN($I934,$J934,$K934),"")))</f>
        <v/>
      </c>
      <c r="S934" s="44">
        <f>IF($A934="","",IF(COUNT($I934,$J934,$K934)&lt;3,"",IFERROR(MAX($I934,$J934,$K934)-MIN($I934,$J934,$K934),"")))</f>
        <v/>
      </c>
      <c r="T934" s="44">
        <f>IF($A934="","",IFERROR(INDEX('Tire Inventory'!$I$5:$I$1004,MATCH($E934,'Tire Inventory'!$A$5:$A$1004,0)),""))</f>
        <v/>
      </c>
      <c r="U934" s="44">
        <f>IF($A934="","",IF(OR($L934="",$T934=""),"",IFERROR($L934-$T934,"")))</f>
        <v/>
      </c>
      <c r="V934" s="27">
        <f>IF($A934="","",IF($R934="","No Data",IF($R934&lt;='Settings'!$B$6,"Critical",IF($R934&lt;='Settings'!$B$5,"Low","OK"))))</f>
        <v/>
      </c>
      <c r="W934" s="27">
        <f>IF($A934="","",IF($S934="","No Data",IF($S934&gt;='Settings'!$B$7,"Uneven","OK")))</f>
        <v/>
      </c>
      <c r="X934" s="27">
        <f>IF($A934="","",IF(OR($L934="",$T934=""),"No Data",IF($L934&lt;$T934-'Settings'!$B$8,"Low",IF($L934&gt;$T934+'Settings'!$B$8,"High","OK"))))</f>
        <v/>
      </c>
      <c r="Y934" s="27">
        <f>IF(COUNTA($A934:$O934)=0,"",IF(OR($A934="",$B934="",$C934="",$D934="",$E934="",$F934="",$I934="",$J934="",$K934=""),"Missing Required Input",IF(COUNTIF($A$5:$A$1004,$A934)&gt;1,"Duplicate Inspection ID",IF(COUNTIF('Tire Inventory'!$A$5:$A$1004,$E934)=0,"Unknown Tire ID",IF(OR($I934&lt;0,$I934&gt;32,$J934&lt;0,$J934&gt;32,$K934&lt;0,$K934&gt;32),"Check Tread Reading",IF(OR($D934&lt;0,$D934&gt;2000000),"Check Odometer",IF(AND($L934&lt;&gt;"",OR($L934&lt;0,$L934&gt;150)),"Check PSI","OK"))))))</f>
        <v/>
      </c>
    </row>
    <row r="935">
      <c r="A935" s="23" t="n"/>
      <c r="B935" s="42" t="n"/>
      <c r="C935" s="23" t="n"/>
      <c r="D935" s="25" t="n"/>
      <c r="E935" s="23" t="n"/>
      <c r="F935" s="23" t="n"/>
      <c r="G935" s="23" t="n"/>
      <c r="H935" s="23" t="n"/>
      <c r="I935" s="43" t="n"/>
      <c r="J935" s="43" t="n"/>
      <c r="K935" s="43" t="n"/>
      <c r="L935" s="43" t="n"/>
      <c r="M935" s="23" t="n"/>
      <c r="N935" s="23" t="n"/>
      <c r="O935" s="23" t="n"/>
      <c r="P935" s="27">
        <f>IF($A935="","",IFERROR(INDEX('Settings'!$F$5:$F$21,MATCH($F935,'Settings'!$E$5:$E$21,0)),"Other"))</f>
        <v/>
      </c>
      <c r="Q935" s="44">
        <f>IF($A935="","",IF(COUNT($I935,$J935,$K935)&lt;3,"",IFERROR(AVERAGE($I935,$J935,$K935),"")))</f>
        <v/>
      </c>
      <c r="R935" s="44">
        <f>IF($A935="","",IF(COUNT($I935,$J935,$K935)&lt;3,"",IFERROR(MIN($I935,$J935,$K935),"")))</f>
        <v/>
      </c>
      <c r="S935" s="44">
        <f>IF($A935="","",IF(COUNT($I935,$J935,$K935)&lt;3,"",IFERROR(MAX($I935,$J935,$K935)-MIN($I935,$J935,$K935),"")))</f>
        <v/>
      </c>
      <c r="T935" s="44">
        <f>IF($A935="","",IFERROR(INDEX('Tire Inventory'!$I$5:$I$1004,MATCH($E935,'Tire Inventory'!$A$5:$A$1004,0)),""))</f>
        <v/>
      </c>
      <c r="U935" s="44">
        <f>IF($A935="","",IF(OR($L935="",$T935=""),"",IFERROR($L935-$T935,"")))</f>
        <v/>
      </c>
      <c r="V935" s="27">
        <f>IF($A935="","",IF($R935="","No Data",IF($R935&lt;='Settings'!$B$6,"Critical",IF($R935&lt;='Settings'!$B$5,"Low","OK"))))</f>
        <v/>
      </c>
      <c r="W935" s="27">
        <f>IF($A935="","",IF($S935="","No Data",IF($S935&gt;='Settings'!$B$7,"Uneven","OK")))</f>
        <v/>
      </c>
      <c r="X935" s="27">
        <f>IF($A935="","",IF(OR($L935="",$T935=""),"No Data",IF($L935&lt;$T935-'Settings'!$B$8,"Low",IF($L935&gt;$T935+'Settings'!$B$8,"High","OK"))))</f>
        <v/>
      </c>
      <c r="Y935" s="27">
        <f>IF(COUNTA($A935:$O935)=0,"",IF(OR($A935="",$B935="",$C935="",$D935="",$E935="",$F935="",$I935="",$J935="",$K935=""),"Missing Required Input",IF(COUNTIF($A$5:$A$1004,$A935)&gt;1,"Duplicate Inspection ID",IF(COUNTIF('Tire Inventory'!$A$5:$A$1004,$E935)=0,"Unknown Tire ID",IF(OR($I935&lt;0,$I935&gt;32,$J935&lt;0,$J935&gt;32,$K935&lt;0,$K935&gt;32),"Check Tread Reading",IF(OR($D935&lt;0,$D935&gt;2000000),"Check Odometer",IF(AND($L935&lt;&gt;"",OR($L935&lt;0,$L935&gt;150)),"Check PSI","OK"))))))</f>
        <v/>
      </c>
    </row>
    <row r="936">
      <c r="A936" s="23" t="n"/>
      <c r="B936" s="42" t="n"/>
      <c r="C936" s="23" t="n"/>
      <c r="D936" s="25" t="n"/>
      <c r="E936" s="23" t="n"/>
      <c r="F936" s="23" t="n"/>
      <c r="G936" s="23" t="n"/>
      <c r="H936" s="23" t="n"/>
      <c r="I936" s="43" t="n"/>
      <c r="J936" s="43" t="n"/>
      <c r="K936" s="43" t="n"/>
      <c r="L936" s="43" t="n"/>
      <c r="M936" s="23" t="n"/>
      <c r="N936" s="23" t="n"/>
      <c r="O936" s="23" t="n"/>
      <c r="P936" s="27">
        <f>IF($A936="","",IFERROR(INDEX('Settings'!$F$5:$F$21,MATCH($F936,'Settings'!$E$5:$E$21,0)),"Other"))</f>
        <v/>
      </c>
      <c r="Q936" s="44">
        <f>IF($A936="","",IF(COUNT($I936,$J936,$K936)&lt;3,"",IFERROR(AVERAGE($I936,$J936,$K936),"")))</f>
        <v/>
      </c>
      <c r="R936" s="44">
        <f>IF($A936="","",IF(COUNT($I936,$J936,$K936)&lt;3,"",IFERROR(MIN($I936,$J936,$K936),"")))</f>
        <v/>
      </c>
      <c r="S936" s="44">
        <f>IF($A936="","",IF(COUNT($I936,$J936,$K936)&lt;3,"",IFERROR(MAX($I936,$J936,$K936)-MIN($I936,$J936,$K936),"")))</f>
        <v/>
      </c>
      <c r="T936" s="44">
        <f>IF($A936="","",IFERROR(INDEX('Tire Inventory'!$I$5:$I$1004,MATCH($E936,'Tire Inventory'!$A$5:$A$1004,0)),""))</f>
        <v/>
      </c>
      <c r="U936" s="44">
        <f>IF($A936="","",IF(OR($L936="",$T936=""),"",IFERROR($L936-$T936,"")))</f>
        <v/>
      </c>
      <c r="V936" s="27">
        <f>IF($A936="","",IF($R936="","No Data",IF($R936&lt;='Settings'!$B$6,"Critical",IF($R936&lt;='Settings'!$B$5,"Low","OK"))))</f>
        <v/>
      </c>
      <c r="W936" s="27">
        <f>IF($A936="","",IF($S936="","No Data",IF($S936&gt;='Settings'!$B$7,"Uneven","OK")))</f>
        <v/>
      </c>
      <c r="X936" s="27">
        <f>IF($A936="","",IF(OR($L936="",$T936=""),"No Data",IF($L936&lt;$T936-'Settings'!$B$8,"Low",IF($L936&gt;$T936+'Settings'!$B$8,"High","OK"))))</f>
        <v/>
      </c>
      <c r="Y936" s="27">
        <f>IF(COUNTA($A936:$O936)=0,"",IF(OR($A936="",$B936="",$C936="",$D936="",$E936="",$F936="",$I936="",$J936="",$K936=""),"Missing Required Input",IF(COUNTIF($A$5:$A$1004,$A936)&gt;1,"Duplicate Inspection ID",IF(COUNTIF('Tire Inventory'!$A$5:$A$1004,$E936)=0,"Unknown Tire ID",IF(OR($I936&lt;0,$I936&gt;32,$J936&lt;0,$J936&gt;32,$K936&lt;0,$K936&gt;32),"Check Tread Reading",IF(OR($D936&lt;0,$D936&gt;2000000),"Check Odometer",IF(AND($L936&lt;&gt;"",OR($L936&lt;0,$L936&gt;150)),"Check PSI","OK"))))))</f>
        <v/>
      </c>
    </row>
    <row r="937">
      <c r="A937" s="23" t="n"/>
      <c r="B937" s="42" t="n"/>
      <c r="C937" s="23" t="n"/>
      <c r="D937" s="25" t="n"/>
      <c r="E937" s="23" t="n"/>
      <c r="F937" s="23" t="n"/>
      <c r="G937" s="23" t="n"/>
      <c r="H937" s="23" t="n"/>
      <c r="I937" s="43" t="n"/>
      <c r="J937" s="43" t="n"/>
      <c r="K937" s="43" t="n"/>
      <c r="L937" s="43" t="n"/>
      <c r="M937" s="23" t="n"/>
      <c r="N937" s="23" t="n"/>
      <c r="O937" s="23" t="n"/>
      <c r="P937" s="27">
        <f>IF($A937="","",IFERROR(INDEX('Settings'!$F$5:$F$21,MATCH($F937,'Settings'!$E$5:$E$21,0)),"Other"))</f>
        <v/>
      </c>
      <c r="Q937" s="44">
        <f>IF($A937="","",IF(COUNT($I937,$J937,$K937)&lt;3,"",IFERROR(AVERAGE($I937,$J937,$K937),"")))</f>
        <v/>
      </c>
      <c r="R937" s="44">
        <f>IF($A937="","",IF(COUNT($I937,$J937,$K937)&lt;3,"",IFERROR(MIN($I937,$J937,$K937),"")))</f>
        <v/>
      </c>
      <c r="S937" s="44">
        <f>IF($A937="","",IF(COUNT($I937,$J937,$K937)&lt;3,"",IFERROR(MAX($I937,$J937,$K937)-MIN($I937,$J937,$K937),"")))</f>
        <v/>
      </c>
      <c r="T937" s="44">
        <f>IF($A937="","",IFERROR(INDEX('Tire Inventory'!$I$5:$I$1004,MATCH($E937,'Tire Inventory'!$A$5:$A$1004,0)),""))</f>
        <v/>
      </c>
      <c r="U937" s="44">
        <f>IF($A937="","",IF(OR($L937="",$T937=""),"",IFERROR($L937-$T937,"")))</f>
        <v/>
      </c>
      <c r="V937" s="27">
        <f>IF($A937="","",IF($R937="","No Data",IF($R937&lt;='Settings'!$B$6,"Critical",IF($R937&lt;='Settings'!$B$5,"Low","OK"))))</f>
        <v/>
      </c>
      <c r="W937" s="27">
        <f>IF($A937="","",IF($S937="","No Data",IF($S937&gt;='Settings'!$B$7,"Uneven","OK")))</f>
        <v/>
      </c>
      <c r="X937" s="27">
        <f>IF($A937="","",IF(OR($L937="",$T937=""),"No Data",IF($L937&lt;$T937-'Settings'!$B$8,"Low",IF($L937&gt;$T937+'Settings'!$B$8,"High","OK"))))</f>
        <v/>
      </c>
      <c r="Y937" s="27">
        <f>IF(COUNTA($A937:$O937)=0,"",IF(OR($A937="",$B937="",$C937="",$D937="",$E937="",$F937="",$I937="",$J937="",$K937=""),"Missing Required Input",IF(COUNTIF($A$5:$A$1004,$A937)&gt;1,"Duplicate Inspection ID",IF(COUNTIF('Tire Inventory'!$A$5:$A$1004,$E937)=0,"Unknown Tire ID",IF(OR($I937&lt;0,$I937&gt;32,$J937&lt;0,$J937&gt;32,$K937&lt;0,$K937&gt;32),"Check Tread Reading",IF(OR($D937&lt;0,$D937&gt;2000000),"Check Odometer",IF(AND($L937&lt;&gt;"",OR($L937&lt;0,$L937&gt;150)),"Check PSI","OK"))))))</f>
        <v/>
      </c>
    </row>
    <row r="938">
      <c r="A938" s="23" t="n"/>
      <c r="B938" s="42" t="n"/>
      <c r="C938" s="23" t="n"/>
      <c r="D938" s="25" t="n"/>
      <c r="E938" s="23" t="n"/>
      <c r="F938" s="23" t="n"/>
      <c r="G938" s="23" t="n"/>
      <c r="H938" s="23" t="n"/>
      <c r="I938" s="43" t="n"/>
      <c r="J938" s="43" t="n"/>
      <c r="K938" s="43" t="n"/>
      <c r="L938" s="43" t="n"/>
      <c r="M938" s="23" t="n"/>
      <c r="N938" s="23" t="n"/>
      <c r="O938" s="23" t="n"/>
      <c r="P938" s="27">
        <f>IF($A938="","",IFERROR(INDEX('Settings'!$F$5:$F$21,MATCH($F938,'Settings'!$E$5:$E$21,0)),"Other"))</f>
        <v/>
      </c>
      <c r="Q938" s="44">
        <f>IF($A938="","",IF(COUNT($I938,$J938,$K938)&lt;3,"",IFERROR(AVERAGE($I938,$J938,$K938),"")))</f>
        <v/>
      </c>
      <c r="R938" s="44">
        <f>IF($A938="","",IF(COUNT($I938,$J938,$K938)&lt;3,"",IFERROR(MIN($I938,$J938,$K938),"")))</f>
        <v/>
      </c>
      <c r="S938" s="44">
        <f>IF($A938="","",IF(COUNT($I938,$J938,$K938)&lt;3,"",IFERROR(MAX($I938,$J938,$K938)-MIN($I938,$J938,$K938),"")))</f>
        <v/>
      </c>
      <c r="T938" s="44">
        <f>IF($A938="","",IFERROR(INDEX('Tire Inventory'!$I$5:$I$1004,MATCH($E938,'Tire Inventory'!$A$5:$A$1004,0)),""))</f>
        <v/>
      </c>
      <c r="U938" s="44">
        <f>IF($A938="","",IF(OR($L938="",$T938=""),"",IFERROR($L938-$T938,"")))</f>
        <v/>
      </c>
      <c r="V938" s="27">
        <f>IF($A938="","",IF($R938="","No Data",IF($R938&lt;='Settings'!$B$6,"Critical",IF($R938&lt;='Settings'!$B$5,"Low","OK"))))</f>
        <v/>
      </c>
      <c r="W938" s="27">
        <f>IF($A938="","",IF($S938="","No Data",IF($S938&gt;='Settings'!$B$7,"Uneven","OK")))</f>
        <v/>
      </c>
      <c r="X938" s="27">
        <f>IF($A938="","",IF(OR($L938="",$T938=""),"No Data",IF($L938&lt;$T938-'Settings'!$B$8,"Low",IF($L938&gt;$T938+'Settings'!$B$8,"High","OK"))))</f>
        <v/>
      </c>
      <c r="Y938" s="27">
        <f>IF(COUNTA($A938:$O938)=0,"",IF(OR($A938="",$B938="",$C938="",$D938="",$E938="",$F938="",$I938="",$J938="",$K938=""),"Missing Required Input",IF(COUNTIF($A$5:$A$1004,$A938)&gt;1,"Duplicate Inspection ID",IF(COUNTIF('Tire Inventory'!$A$5:$A$1004,$E938)=0,"Unknown Tire ID",IF(OR($I938&lt;0,$I938&gt;32,$J938&lt;0,$J938&gt;32,$K938&lt;0,$K938&gt;32),"Check Tread Reading",IF(OR($D938&lt;0,$D938&gt;2000000),"Check Odometer",IF(AND($L938&lt;&gt;"",OR($L938&lt;0,$L938&gt;150)),"Check PSI","OK"))))))</f>
        <v/>
      </c>
    </row>
    <row r="939">
      <c r="A939" s="23" t="n"/>
      <c r="B939" s="42" t="n"/>
      <c r="C939" s="23" t="n"/>
      <c r="D939" s="25" t="n"/>
      <c r="E939" s="23" t="n"/>
      <c r="F939" s="23" t="n"/>
      <c r="G939" s="23" t="n"/>
      <c r="H939" s="23" t="n"/>
      <c r="I939" s="43" t="n"/>
      <c r="J939" s="43" t="n"/>
      <c r="K939" s="43" t="n"/>
      <c r="L939" s="43" t="n"/>
      <c r="M939" s="23" t="n"/>
      <c r="N939" s="23" t="n"/>
      <c r="O939" s="23" t="n"/>
      <c r="P939" s="27">
        <f>IF($A939="","",IFERROR(INDEX('Settings'!$F$5:$F$21,MATCH($F939,'Settings'!$E$5:$E$21,0)),"Other"))</f>
        <v/>
      </c>
      <c r="Q939" s="44">
        <f>IF($A939="","",IF(COUNT($I939,$J939,$K939)&lt;3,"",IFERROR(AVERAGE($I939,$J939,$K939),"")))</f>
        <v/>
      </c>
      <c r="R939" s="44">
        <f>IF($A939="","",IF(COUNT($I939,$J939,$K939)&lt;3,"",IFERROR(MIN($I939,$J939,$K939),"")))</f>
        <v/>
      </c>
      <c r="S939" s="44">
        <f>IF($A939="","",IF(COUNT($I939,$J939,$K939)&lt;3,"",IFERROR(MAX($I939,$J939,$K939)-MIN($I939,$J939,$K939),"")))</f>
        <v/>
      </c>
      <c r="T939" s="44">
        <f>IF($A939="","",IFERROR(INDEX('Tire Inventory'!$I$5:$I$1004,MATCH($E939,'Tire Inventory'!$A$5:$A$1004,0)),""))</f>
        <v/>
      </c>
      <c r="U939" s="44">
        <f>IF($A939="","",IF(OR($L939="",$T939=""),"",IFERROR($L939-$T939,"")))</f>
        <v/>
      </c>
      <c r="V939" s="27">
        <f>IF($A939="","",IF($R939="","No Data",IF($R939&lt;='Settings'!$B$6,"Critical",IF($R939&lt;='Settings'!$B$5,"Low","OK"))))</f>
        <v/>
      </c>
      <c r="W939" s="27">
        <f>IF($A939="","",IF($S939="","No Data",IF($S939&gt;='Settings'!$B$7,"Uneven","OK")))</f>
        <v/>
      </c>
      <c r="X939" s="27">
        <f>IF($A939="","",IF(OR($L939="",$T939=""),"No Data",IF($L939&lt;$T939-'Settings'!$B$8,"Low",IF($L939&gt;$T939+'Settings'!$B$8,"High","OK"))))</f>
        <v/>
      </c>
      <c r="Y939" s="27">
        <f>IF(COUNTA($A939:$O939)=0,"",IF(OR($A939="",$B939="",$C939="",$D939="",$E939="",$F939="",$I939="",$J939="",$K939=""),"Missing Required Input",IF(COUNTIF($A$5:$A$1004,$A939)&gt;1,"Duplicate Inspection ID",IF(COUNTIF('Tire Inventory'!$A$5:$A$1004,$E939)=0,"Unknown Tire ID",IF(OR($I939&lt;0,$I939&gt;32,$J939&lt;0,$J939&gt;32,$K939&lt;0,$K939&gt;32),"Check Tread Reading",IF(OR($D939&lt;0,$D939&gt;2000000),"Check Odometer",IF(AND($L939&lt;&gt;"",OR($L939&lt;0,$L939&gt;150)),"Check PSI","OK"))))))</f>
        <v/>
      </c>
    </row>
    <row r="940">
      <c r="A940" s="23" t="n"/>
      <c r="B940" s="42" t="n"/>
      <c r="C940" s="23" t="n"/>
      <c r="D940" s="25" t="n"/>
      <c r="E940" s="23" t="n"/>
      <c r="F940" s="23" t="n"/>
      <c r="G940" s="23" t="n"/>
      <c r="H940" s="23" t="n"/>
      <c r="I940" s="43" t="n"/>
      <c r="J940" s="43" t="n"/>
      <c r="K940" s="43" t="n"/>
      <c r="L940" s="43" t="n"/>
      <c r="M940" s="23" t="n"/>
      <c r="N940" s="23" t="n"/>
      <c r="O940" s="23" t="n"/>
      <c r="P940" s="27">
        <f>IF($A940="","",IFERROR(INDEX('Settings'!$F$5:$F$21,MATCH($F940,'Settings'!$E$5:$E$21,0)),"Other"))</f>
        <v/>
      </c>
      <c r="Q940" s="44">
        <f>IF($A940="","",IF(COUNT($I940,$J940,$K940)&lt;3,"",IFERROR(AVERAGE($I940,$J940,$K940),"")))</f>
        <v/>
      </c>
      <c r="R940" s="44">
        <f>IF($A940="","",IF(COUNT($I940,$J940,$K940)&lt;3,"",IFERROR(MIN($I940,$J940,$K940),"")))</f>
        <v/>
      </c>
      <c r="S940" s="44">
        <f>IF($A940="","",IF(COUNT($I940,$J940,$K940)&lt;3,"",IFERROR(MAX($I940,$J940,$K940)-MIN($I940,$J940,$K940),"")))</f>
        <v/>
      </c>
      <c r="T940" s="44">
        <f>IF($A940="","",IFERROR(INDEX('Tire Inventory'!$I$5:$I$1004,MATCH($E940,'Tire Inventory'!$A$5:$A$1004,0)),""))</f>
        <v/>
      </c>
      <c r="U940" s="44">
        <f>IF($A940="","",IF(OR($L940="",$T940=""),"",IFERROR($L940-$T940,"")))</f>
        <v/>
      </c>
      <c r="V940" s="27">
        <f>IF($A940="","",IF($R940="","No Data",IF($R940&lt;='Settings'!$B$6,"Critical",IF($R940&lt;='Settings'!$B$5,"Low","OK"))))</f>
        <v/>
      </c>
      <c r="W940" s="27">
        <f>IF($A940="","",IF($S940="","No Data",IF($S940&gt;='Settings'!$B$7,"Uneven","OK")))</f>
        <v/>
      </c>
      <c r="X940" s="27">
        <f>IF($A940="","",IF(OR($L940="",$T940=""),"No Data",IF($L940&lt;$T940-'Settings'!$B$8,"Low",IF($L940&gt;$T940+'Settings'!$B$8,"High","OK"))))</f>
        <v/>
      </c>
      <c r="Y940" s="27">
        <f>IF(COUNTA($A940:$O940)=0,"",IF(OR($A940="",$B940="",$C940="",$D940="",$E940="",$F940="",$I940="",$J940="",$K940=""),"Missing Required Input",IF(COUNTIF($A$5:$A$1004,$A940)&gt;1,"Duplicate Inspection ID",IF(COUNTIF('Tire Inventory'!$A$5:$A$1004,$E940)=0,"Unknown Tire ID",IF(OR($I940&lt;0,$I940&gt;32,$J940&lt;0,$J940&gt;32,$K940&lt;0,$K940&gt;32),"Check Tread Reading",IF(OR($D940&lt;0,$D940&gt;2000000),"Check Odometer",IF(AND($L940&lt;&gt;"",OR($L940&lt;0,$L940&gt;150)),"Check PSI","OK"))))))</f>
        <v/>
      </c>
    </row>
    <row r="941">
      <c r="A941" s="23" t="n"/>
      <c r="B941" s="42" t="n"/>
      <c r="C941" s="23" t="n"/>
      <c r="D941" s="25" t="n"/>
      <c r="E941" s="23" t="n"/>
      <c r="F941" s="23" t="n"/>
      <c r="G941" s="23" t="n"/>
      <c r="H941" s="23" t="n"/>
      <c r="I941" s="43" t="n"/>
      <c r="J941" s="43" t="n"/>
      <c r="K941" s="43" t="n"/>
      <c r="L941" s="43" t="n"/>
      <c r="M941" s="23" t="n"/>
      <c r="N941" s="23" t="n"/>
      <c r="O941" s="23" t="n"/>
      <c r="P941" s="27">
        <f>IF($A941="","",IFERROR(INDEX('Settings'!$F$5:$F$21,MATCH($F941,'Settings'!$E$5:$E$21,0)),"Other"))</f>
        <v/>
      </c>
      <c r="Q941" s="44">
        <f>IF($A941="","",IF(COUNT($I941,$J941,$K941)&lt;3,"",IFERROR(AVERAGE($I941,$J941,$K941),"")))</f>
        <v/>
      </c>
      <c r="R941" s="44">
        <f>IF($A941="","",IF(COUNT($I941,$J941,$K941)&lt;3,"",IFERROR(MIN($I941,$J941,$K941),"")))</f>
        <v/>
      </c>
      <c r="S941" s="44">
        <f>IF($A941="","",IF(COUNT($I941,$J941,$K941)&lt;3,"",IFERROR(MAX($I941,$J941,$K941)-MIN($I941,$J941,$K941),"")))</f>
        <v/>
      </c>
      <c r="T941" s="44">
        <f>IF($A941="","",IFERROR(INDEX('Tire Inventory'!$I$5:$I$1004,MATCH($E941,'Tire Inventory'!$A$5:$A$1004,0)),""))</f>
        <v/>
      </c>
      <c r="U941" s="44">
        <f>IF($A941="","",IF(OR($L941="",$T941=""),"",IFERROR($L941-$T941,"")))</f>
        <v/>
      </c>
      <c r="V941" s="27">
        <f>IF($A941="","",IF($R941="","No Data",IF($R941&lt;='Settings'!$B$6,"Critical",IF($R941&lt;='Settings'!$B$5,"Low","OK"))))</f>
        <v/>
      </c>
      <c r="W941" s="27">
        <f>IF($A941="","",IF($S941="","No Data",IF($S941&gt;='Settings'!$B$7,"Uneven","OK")))</f>
        <v/>
      </c>
      <c r="X941" s="27">
        <f>IF($A941="","",IF(OR($L941="",$T941=""),"No Data",IF($L941&lt;$T941-'Settings'!$B$8,"Low",IF($L941&gt;$T941+'Settings'!$B$8,"High","OK"))))</f>
        <v/>
      </c>
      <c r="Y941" s="27">
        <f>IF(COUNTA($A941:$O941)=0,"",IF(OR($A941="",$B941="",$C941="",$D941="",$E941="",$F941="",$I941="",$J941="",$K941=""),"Missing Required Input",IF(COUNTIF($A$5:$A$1004,$A941)&gt;1,"Duplicate Inspection ID",IF(COUNTIF('Tire Inventory'!$A$5:$A$1004,$E941)=0,"Unknown Tire ID",IF(OR($I941&lt;0,$I941&gt;32,$J941&lt;0,$J941&gt;32,$K941&lt;0,$K941&gt;32),"Check Tread Reading",IF(OR($D941&lt;0,$D941&gt;2000000),"Check Odometer",IF(AND($L941&lt;&gt;"",OR($L941&lt;0,$L941&gt;150)),"Check PSI","OK"))))))</f>
        <v/>
      </c>
    </row>
    <row r="942">
      <c r="A942" s="23" t="n"/>
      <c r="B942" s="42" t="n"/>
      <c r="C942" s="23" t="n"/>
      <c r="D942" s="25" t="n"/>
      <c r="E942" s="23" t="n"/>
      <c r="F942" s="23" t="n"/>
      <c r="G942" s="23" t="n"/>
      <c r="H942" s="23" t="n"/>
      <c r="I942" s="43" t="n"/>
      <c r="J942" s="43" t="n"/>
      <c r="K942" s="43" t="n"/>
      <c r="L942" s="43" t="n"/>
      <c r="M942" s="23" t="n"/>
      <c r="N942" s="23" t="n"/>
      <c r="O942" s="23" t="n"/>
      <c r="P942" s="27">
        <f>IF($A942="","",IFERROR(INDEX('Settings'!$F$5:$F$21,MATCH($F942,'Settings'!$E$5:$E$21,0)),"Other"))</f>
        <v/>
      </c>
      <c r="Q942" s="44">
        <f>IF($A942="","",IF(COUNT($I942,$J942,$K942)&lt;3,"",IFERROR(AVERAGE($I942,$J942,$K942),"")))</f>
        <v/>
      </c>
      <c r="R942" s="44">
        <f>IF($A942="","",IF(COUNT($I942,$J942,$K942)&lt;3,"",IFERROR(MIN($I942,$J942,$K942),"")))</f>
        <v/>
      </c>
      <c r="S942" s="44">
        <f>IF($A942="","",IF(COUNT($I942,$J942,$K942)&lt;3,"",IFERROR(MAX($I942,$J942,$K942)-MIN($I942,$J942,$K942),"")))</f>
        <v/>
      </c>
      <c r="T942" s="44">
        <f>IF($A942="","",IFERROR(INDEX('Tire Inventory'!$I$5:$I$1004,MATCH($E942,'Tire Inventory'!$A$5:$A$1004,0)),""))</f>
        <v/>
      </c>
      <c r="U942" s="44">
        <f>IF($A942="","",IF(OR($L942="",$T942=""),"",IFERROR($L942-$T942,"")))</f>
        <v/>
      </c>
      <c r="V942" s="27">
        <f>IF($A942="","",IF($R942="","No Data",IF($R942&lt;='Settings'!$B$6,"Critical",IF($R942&lt;='Settings'!$B$5,"Low","OK"))))</f>
        <v/>
      </c>
      <c r="W942" s="27">
        <f>IF($A942="","",IF($S942="","No Data",IF($S942&gt;='Settings'!$B$7,"Uneven","OK")))</f>
        <v/>
      </c>
      <c r="X942" s="27">
        <f>IF($A942="","",IF(OR($L942="",$T942=""),"No Data",IF($L942&lt;$T942-'Settings'!$B$8,"Low",IF($L942&gt;$T942+'Settings'!$B$8,"High","OK"))))</f>
        <v/>
      </c>
      <c r="Y942" s="27">
        <f>IF(COUNTA($A942:$O942)=0,"",IF(OR($A942="",$B942="",$C942="",$D942="",$E942="",$F942="",$I942="",$J942="",$K942=""),"Missing Required Input",IF(COUNTIF($A$5:$A$1004,$A942)&gt;1,"Duplicate Inspection ID",IF(COUNTIF('Tire Inventory'!$A$5:$A$1004,$E942)=0,"Unknown Tire ID",IF(OR($I942&lt;0,$I942&gt;32,$J942&lt;0,$J942&gt;32,$K942&lt;0,$K942&gt;32),"Check Tread Reading",IF(OR($D942&lt;0,$D942&gt;2000000),"Check Odometer",IF(AND($L942&lt;&gt;"",OR($L942&lt;0,$L942&gt;150)),"Check PSI","OK"))))))</f>
        <v/>
      </c>
    </row>
    <row r="943">
      <c r="A943" s="23" t="n"/>
      <c r="B943" s="42" t="n"/>
      <c r="C943" s="23" t="n"/>
      <c r="D943" s="25" t="n"/>
      <c r="E943" s="23" t="n"/>
      <c r="F943" s="23" t="n"/>
      <c r="G943" s="23" t="n"/>
      <c r="H943" s="23" t="n"/>
      <c r="I943" s="43" t="n"/>
      <c r="J943" s="43" t="n"/>
      <c r="K943" s="43" t="n"/>
      <c r="L943" s="43" t="n"/>
      <c r="M943" s="23" t="n"/>
      <c r="N943" s="23" t="n"/>
      <c r="O943" s="23" t="n"/>
      <c r="P943" s="27">
        <f>IF($A943="","",IFERROR(INDEX('Settings'!$F$5:$F$21,MATCH($F943,'Settings'!$E$5:$E$21,0)),"Other"))</f>
        <v/>
      </c>
      <c r="Q943" s="44">
        <f>IF($A943="","",IF(COUNT($I943,$J943,$K943)&lt;3,"",IFERROR(AVERAGE($I943,$J943,$K943),"")))</f>
        <v/>
      </c>
      <c r="R943" s="44">
        <f>IF($A943="","",IF(COUNT($I943,$J943,$K943)&lt;3,"",IFERROR(MIN($I943,$J943,$K943),"")))</f>
        <v/>
      </c>
      <c r="S943" s="44">
        <f>IF($A943="","",IF(COUNT($I943,$J943,$K943)&lt;3,"",IFERROR(MAX($I943,$J943,$K943)-MIN($I943,$J943,$K943),"")))</f>
        <v/>
      </c>
      <c r="T943" s="44">
        <f>IF($A943="","",IFERROR(INDEX('Tire Inventory'!$I$5:$I$1004,MATCH($E943,'Tire Inventory'!$A$5:$A$1004,0)),""))</f>
        <v/>
      </c>
      <c r="U943" s="44">
        <f>IF($A943="","",IF(OR($L943="",$T943=""),"",IFERROR($L943-$T943,"")))</f>
        <v/>
      </c>
      <c r="V943" s="27">
        <f>IF($A943="","",IF($R943="","No Data",IF($R943&lt;='Settings'!$B$6,"Critical",IF($R943&lt;='Settings'!$B$5,"Low","OK"))))</f>
        <v/>
      </c>
      <c r="W943" s="27">
        <f>IF($A943="","",IF($S943="","No Data",IF($S943&gt;='Settings'!$B$7,"Uneven","OK")))</f>
        <v/>
      </c>
      <c r="X943" s="27">
        <f>IF($A943="","",IF(OR($L943="",$T943=""),"No Data",IF($L943&lt;$T943-'Settings'!$B$8,"Low",IF($L943&gt;$T943+'Settings'!$B$8,"High","OK"))))</f>
        <v/>
      </c>
      <c r="Y943" s="27">
        <f>IF(COUNTA($A943:$O943)=0,"",IF(OR($A943="",$B943="",$C943="",$D943="",$E943="",$F943="",$I943="",$J943="",$K943=""),"Missing Required Input",IF(COUNTIF($A$5:$A$1004,$A943)&gt;1,"Duplicate Inspection ID",IF(COUNTIF('Tire Inventory'!$A$5:$A$1004,$E943)=0,"Unknown Tire ID",IF(OR($I943&lt;0,$I943&gt;32,$J943&lt;0,$J943&gt;32,$K943&lt;0,$K943&gt;32),"Check Tread Reading",IF(OR($D943&lt;0,$D943&gt;2000000),"Check Odometer",IF(AND($L943&lt;&gt;"",OR($L943&lt;0,$L943&gt;150)),"Check PSI","OK"))))))</f>
        <v/>
      </c>
    </row>
    <row r="944">
      <c r="A944" s="23" t="n"/>
      <c r="B944" s="42" t="n"/>
      <c r="C944" s="23" t="n"/>
      <c r="D944" s="25" t="n"/>
      <c r="E944" s="23" t="n"/>
      <c r="F944" s="23" t="n"/>
      <c r="G944" s="23" t="n"/>
      <c r="H944" s="23" t="n"/>
      <c r="I944" s="43" t="n"/>
      <c r="J944" s="43" t="n"/>
      <c r="K944" s="43" t="n"/>
      <c r="L944" s="43" t="n"/>
      <c r="M944" s="23" t="n"/>
      <c r="N944" s="23" t="n"/>
      <c r="O944" s="23" t="n"/>
      <c r="P944" s="27">
        <f>IF($A944="","",IFERROR(INDEX('Settings'!$F$5:$F$21,MATCH($F944,'Settings'!$E$5:$E$21,0)),"Other"))</f>
        <v/>
      </c>
      <c r="Q944" s="44">
        <f>IF($A944="","",IF(COUNT($I944,$J944,$K944)&lt;3,"",IFERROR(AVERAGE($I944,$J944,$K944),"")))</f>
        <v/>
      </c>
      <c r="R944" s="44">
        <f>IF($A944="","",IF(COUNT($I944,$J944,$K944)&lt;3,"",IFERROR(MIN($I944,$J944,$K944),"")))</f>
        <v/>
      </c>
      <c r="S944" s="44">
        <f>IF($A944="","",IF(COUNT($I944,$J944,$K944)&lt;3,"",IFERROR(MAX($I944,$J944,$K944)-MIN($I944,$J944,$K944),"")))</f>
        <v/>
      </c>
      <c r="T944" s="44">
        <f>IF($A944="","",IFERROR(INDEX('Tire Inventory'!$I$5:$I$1004,MATCH($E944,'Tire Inventory'!$A$5:$A$1004,0)),""))</f>
        <v/>
      </c>
      <c r="U944" s="44">
        <f>IF($A944="","",IF(OR($L944="",$T944=""),"",IFERROR($L944-$T944,"")))</f>
        <v/>
      </c>
      <c r="V944" s="27">
        <f>IF($A944="","",IF($R944="","No Data",IF($R944&lt;='Settings'!$B$6,"Critical",IF($R944&lt;='Settings'!$B$5,"Low","OK"))))</f>
        <v/>
      </c>
      <c r="W944" s="27">
        <f>IF($A944="","",IF($S944="","No Data",IF($S944&gt;='Settings'!$B$7,"Uneven","OK")))</f>
        <v/>
      </c>
      <c r="X944" s="27">
        <f>IF($A944="","",IF(OR($L944="",$T944=""),"No Data",IF($L944&lt;$T944-'Settings'!$B$8,"Low",IF($L944&gt;$T944+'Settings'!$B$8,"High","OK"))))</f>
        <v/>
      </c>
      <c r="Y944" s="27">
        <f>IF(COUNTA($A944:$O944)=0,"",IF(OR($A944="",$B944="",$C944="",$D944="",$E944="",$F944="",$I944="",$J944="",$K944=""),"Missing Required Input",IF(COUNTIF($A$5:$A$1004,$A944)&gt;1,"Duplicate Inspection ID",IF(COUNTIF('Tire Inventory'!$A$5:$A$1004,$E944)=0,"Unknown Tire ID",IF(OR($I944&lt;0,$I944&gt;32,$J944&lt;0,$J944&gt;32,$K944&lt;0,$K944&gt;32),"Check Tread Reading",IF(OR($D944&lt;0,$D944&gt;2000000),"Check Odometer",IF(AND($L944&lt;&gt;"",OR($L944&lt;0,$L944&gt;150)),"Check PSI","OK"))))))</f>
        <v/>
      </c>
    </row>
    <row r="945">
      <c r="A945" s="23" t="n"/>
      <c r="B945" s="42" t="n"/>
      <c r="C945" s="23" t="n"/>
      <c r="D945" s="25" t="n"/>
      <c r="E945" s="23" t="n"/>
      <c r="F945" s="23" t="n"/>
      <c r="G945" s="23" t="n"/>
      <c r="H945" s="23" t="n"/>
      <c r="I945" s="43" t="n"/>
      <c r="J945" s="43" t="n"/>
      <c r="K945" s="43" t="n"/>
      <c r="L945" s="43" t="n"/>
      <c r="M945" s="23" t="n"/>
      <c r="N945" s="23" t="n"/>
      <c r="O945" s="23" t="n"/>
      <c r="P945" s="27">
        <f>IF($A945="","",IFERROR(INDEX('Settings'!$F$5:$F$21,MATCH($F945,'Settings'!$E$5:$E$21,0)),"Other"))</f>
        <v/>
      </c>
      <c r="Q945" s="44">
        <f>IF($A945="","",IF(COUNT($I945,$J945,$K945)&lt;3,"",IFERROR(AVERAGE($I945,$J945,$K945),"")))</f>
        <v/>
      </c>
      <c r="R945" s="44">
        <f>IF($A945="","",IF(COUNT($I945,$J945,$K945)&lt;3,"",IFERROR(MIN($I945,$J945,$K945),"")))</f>
        <v/>
      </c>
      <c r="S945" s="44">
        <f>IF($A945="","",IF(COUNT($I945,$J945,$K945)&lt;3,"",IFERROR(MAX($I945,$J945,$K945)-MIN($I945,$J945,$K945),"")))</f>
        <v/>
      </c>
      <c r="T945" s="44">
        <f>IF($A945="","",IFERROR(INDEX('Tire Inventory'!$I$5:$I$1004,MATCH($E945,'Tire Inventory'!$A$5:$A$1004,0)),""))</f>
        <v/>
      </c>
      <c r="U945" s="44">
        <f>IF($A945="","",IF(OR($L945="",$T945=""),"",IFERROR($L945-$T945,"")))</f>
        <v/>
      </c>
      <c r="V945" s="27">
        <f>IF($A945="","",IF($R945="","No Data",IF($R945&lt;='Settings'!$B$6,"Critical",IF($R945&lt;='Settings'!$B$5,"Low","OK"))))</f>
        <v/>
      </c>
      <c r="W945" s="27">
        <f>IF($A945="","",IF($S945="","No Data",IF($S945&gt;='Settings'!$B$7,"Uneven","OK")))</f>
        <v/>
      </c>
      <c r="X945" s="27">
        <f>IF($A945="","",IF(OR($L945="",$T945=""),"No Data",IF($L945&lt;$T945-'Settings'!$B$8,"Low",IF($L945&gt;$T945+'Settings'!$B$8,"High","OK"))))</f>
        <v/>
      </c>
      <c r="Y945" s="27">
        <f>IF(COUNTA($A945:$O945)=0,"",IF(OR($A945="",$B945="",$C945="",$D945="",$E945="",$F945="",$I945="",$J945="",$K945=""),"Missing Required Input",IF(COUNTIF($A$5:$A$1004,$A945)&gt;1,"Duplicate Inspection ID",IF(COUNTIF('Tire Inventory'!$A$5:$A$1004,$E945)=0,"Unknown Tire ID",IF(OR($I945&lt;0,$I945&gt;32,$J945&lt;0,$J945&gt;32,$K945&lt;0,$K945&gt;32),"Check Tread Reading",IF(OR($D945&lt;0,$D945&gt;2000000),"Check Odometer",IF(AND($L945&lt;&gt;"",OR($L945&lt;0,$L945&gt;150)),"Check PSI","OK"))))))</f>
        <v/>
      </c>
    </row>
    <row r="946">
      <c r="A946" s="23" t="n"/>
      <c r="B946" s="42" t="n"/>
      <c r="C946" s="23" t="n"/>
      <c r="D946" s="25" t="n"/>
      <c r="E946" s="23" t="n"/>
      <c r="F946" s="23" t="n"/>
      <c r="G946" s="23" t="n"/>
      <c r="H946" s="23" t="n"/>
      <c r="I946" s="43" t="n"/>
      <c r="J946" s="43" t="n"/>
      <c r="K946" s="43" t="n"/>
      <c r="L946" s="43" t="n"/>
      <c r="M946" s="23" t="n"/>
      <c r="N946" s="23" t="n"/>
      <c r="O946" s="23" t="n"/>
      <c r="P946" s="27">
        <f>IF($A946="","",IFERROR(INDEX('Settings'!$F$5:$F$21,MATCH($F946,'Settings'!$E$5:$E$21,0)),"Other"))</f>
        <v/>
      </c>
      <c r="Q946" s="44">
        <f>IF($A946="","",IF(COUNT($I946,$J946,$K946)&lt;3,"",IFERROR(AVERAGE($I946,$J946,$K946),"")))</f>
        <v/>
      </c>
      <c r="R946" s="44">
        <f>IF($A946="","",IF(COUNT($I946,$J946,$K946)&lt;3,"",IFERROR(MIN($I946,$J946,$K946),"")))</f>
        <v/>
      </c>
      <c r="S946" s="44">
        <f>IF($A946="","",IF(COUNT($I946,$J946,$K946)&lt;3,"",IFERROR(MAX($I946,$J946,$K946)-MIN($I946,$J946,$K946),"")))</f>
        <v/>
      </c>
      <c r="T946" s="44">
        <f>IF($A946="","",IFERROR(INDEX('Tire Inventory'!$I$5:$I$1004,MATCH($E946,'Tire Inventory'!$A$5:$A$1004,0)),""))</f>
        <v/>
      </c>
      <c r="U946" s="44">
        <f>IF($A946="","",IF(OR($L946="",$T946=""),"",IFERROR($L946-$T946,"")))</f>
        <v/>
      </c>
      <c r="V946" s="27">
        <f>IF($A946="","",IF($R946="","No Data",IF($R946&lt;='Settings'!$B$6,"Critical",IF($R946&lt;='Settings'!$B$5,"Low","OK"))))</f>
        <v/>
      </c>
      <c r="W946" s="27">
        <f>IF($A946="","",IF($S946="","No Data",IF($S946&gt;='Settings'!$B$7,"Uneven","OK")))</f>
        <v/>
      </c>
      <c r="X946" s="27">
        <f>IF($A946="","",IF(OR($L946="",$T946=""),"No Data",IF($L946&lt;$T946-'Settings'!$B$8,"Low",IF($L946&gt;$T946+'Settings'!$B$8,"High","OK"))))</f>
        <v/>
      </c>
      <c r="Y946" s="27">
        <f>IF(COUNTA($A946:$O946)=0,"",IF(OR($A946="",$B946="",$C946="",$D946="",$E946="",$F946="",$I946="",$J946="",$K946=""),"Missing Required Input",IF(COUNTIF($A$5:$A$1004,$A946)&gt;1,"Duplicate Inspection ID",IF(COUNTIF('Tire Inventory'!$A$5:$A$1004,$E946)=0,"Unknown Tire ID",IF(OR($I946&lt;0,$I946&gt;32,$J946&lt;0,$J946&gt;32,$K946&lt;0,$K946&gt;32),"Check Tread Reading",IF(OR($D946&lt;0,$D946&gt;2000000),"Check Odometer",IF(AND($L946&lt;&gt;"",OR($L946&lt;0,$L946&gt;150)),"Check PSI","OK"))))))</f>
        <v/>
      </c>
    </row>
    <row r="947">
      <c r="A947" s="23" t="n"/>
      <c r="B947" s="42" t="n"/>
      <c r="C947" s="23" t="n"/>
      <c r="D947" s="25" t="n"/>
      <c r="E947" s="23" t="n"/>
      <c r="F947" s="23" t="n"/>
      <c r="G947" s="23" t="n"/>
      <c r="H947" s="23" t="n"/>
      <c r="I947" s="43" t="n"/>
      <c r="J947" s="43" t="n"/>
      <c r="K947" s="43" t="n"/>
      <c r="L947" s="43" t="n"/>
      <c r="M947" s="23" t="n"/>
      <c r="N947" s="23" t="n"/>
      <c r="O947" s="23" t="n"/>
      <c r="P947" s="27">
        <f>IF($A947="","",IFERROR(INDEX('Settings'!$F$5:$F$21,MATCH($F947,'Settings'!$E$5:$E$21,0)),"Other"))</f>
        <v/>
      </c>
      <c r="Q947" s="44">
        <f>IF($A947="","",IF(COUNT($I947,$J947,$K947)&lt;3,"",IFERROR(AVERAGE($I947,$J947,$K947),"")))</f>
        <v/>
      </c>
      <c r="R947" s="44">
        <f>IF($A947="","",IF(COUNT($I947,$J947,$K947)&lt;3,"",IFERROR(MIN($I947,$J947,$K947),"")))</f>
        <v/>
      </c>
      <c r="S947" s="44">
        <f>IF($A947="","",IF(COUNT($I947,$J947,$K947)&lt;3,"",IFERROR(MAX($I947,$J947,$K947)-MIN($I947,$J947,$K947),"")))</f>
        <v/>
      </c>
      <c r="T947" s="44">
        <f>IF($A947="","",IFERROR(INDEX('Tire Inventory'!$I$5:$I$1004,MATCH($E947,'Tire Inventory'!$A$5:$A$1004,0)),""))</f>
        <v/>
      </c>
      <c r="U947" s="44">
        <f>IF($A947="","",IF(OR($L947="",$T947=""),"",IFERROR($L947-$T947,"")))</f>
        <v/>
      </c>
      <c r="V947" s="27">
        <f>IF($A947="","",IF($R947="","No Data",IF($R947&lt;='Settings'!$B$6,"Critical",IF($R947&lt;='Settings'!$B$5,"Low","OK"))))</f>
        <v/>
      </c>
      <c r="W947" s="27">
        <f>IF($A947="","",IF($S947="","No Data",IF($S947&gt;='Settings'!$B$7,"Uneven","OK")))</f>
        <v/>
      </c>
      <c r="X947" s="27">
        <f>IF($A947="","",IF(OR($L947="",$T947=""),"No Data",IF($L947&lt;$T947-'Settings'!$B$8,"Low",IF($L947&gt;$T947+'Settings'!$B$8,"High","OK"))))</f>
        <v/>
      </c>
      <c r="Y947" s="27">
        <f>IF(COUNTA($A947:$O947)=0,"",IF(OR($A947="",$B947="",$C947="",$D947="",$E947="",$F947="",$I947="",$J947="",$K947=""),"Missing Required Input",IF(COUNTIF($A$5:$A$1004,$A947)&gt;1,"Duplicate Inspection ID",IF(COUNTIF('Tire Inventory'!$A$5:$A$1004,$E947)=0,"Unknown Tire ID",IF(OR($I947&lt;0,$I947&gt;32,$J947&lt;0,$J947&gt;32,$K947&lt;0,$K947&gt;32),"Check Tread Reading",IF(OR($D947&lt;0,$D947&gt;2000000),"Check Odometer",IF(AND($L947&lt;&gt;"",OR($L947&lt;0,$L947&gt;150)),"Check PSI","OK"))))))</f>
        <v/>
      </c>
    </row>
    <row r="948">
      <c r="A948" s="23" t="n"/>
      <c r="B948" s="42" t="n"/>
      <c r="C948" s="23" t="n"/>
      <c r="D948" s="25" t="n"/>
      <c r="E948" s="23" t="n"/>
      <c r="F948" s="23" t="n"/>
      <c r="G948" s="23" t="n"/>
      <c r="H948" s="23" t="n"/>
      <c r="I948" s="43" t="n"/>
      <c r="J948" s="43" t="n"/>
      <c r="K948" s="43" t="n"/>
      <c r="L948" s="43" t="n"/>
      <c r="M948" s="23" t="n"/>
      <c r="N948" s="23" t="n"/>
      <c r="O948" s="23" t="n"/>
      <c r="P948" s="27">
        <f>IF($A948="","",IFERROR(INDEX('Settings'!$F$5:$F$21,MATCH($F948,'Settings'!$E$5:$E$21,0)),"Other"))</f>
        <v/>
      </c>
      <c r="Q948" s="44">
        <f>IF($A948="","",IF(COUNT($I948,$J948,$K948)&lt;3,"",IFERROR(AVERAGE($I948,$J948,$K948),"")))</f>
        <v/>
      </c>
      <c r="R948" s="44">
        <f>IF($A948="","",IF(COUNT($I948,$J948,$K948)&lt;3,"",IFERROR(MIN($I948,$J948,$K948),"")))</f>
        <v/>
      </c>
      <c r="S948" s="44">
        <f>IF($A948="","",IF(COUNT($I948,$J948,$K948)&lt;3,"",IFERROR(MAX($I948,$J948,$K948)-MIN($I948,$J948,$K948),"")))</f>
        <v/>
      </c>
      <c r="T948" s="44">
        <f>IF($A948="","",IFERROR(INDEX('Tire Inventory'!$I$5:$I$1004,MATCH($E948,'Tire Inventory'!$A$5:$A$1004,0)),""))</f>
        <v/>
      </c>
      <c r="U948" s="44">
        <f>IF($A948="","",IF(OR($L948="",$T948=""),"",IFERROR($L948-$T948,"")))</f>
        <v/>
      </c>
      <c r="V948" s="27">
        <f>IF($A948="","",IF($R948="","No Data",IF($R948&lt;='Settings'!$B$6,"Critical",IF($R948&lt;='Settings'!$B$5,"Low","OK"))))</f>
        <v/>
      </c>
      <c r="W948" s="27">
        <f>IF($A948="","",IF($S948="","No Data",IF($S948&gt;='Settings'!$B$7,"Uneven","OK")))</f>
        <v/>
      </c>
      <c r="X948" s="27">
        <f>IF($A948="","",IF(OR($L948="",$T948=""),"No Data",IF($L948&lt;$T948-'Settings'!$B$8,"Low",IF($L948&gt;$T948+'Settings'!$B$8,"High","OK"))))</f>
        <v/>
      </c>
      <c r="Y948" s="27">
        <f>IF(COUNTA($A948:$O948)=0,"",IF(OR($A948="",$B948="",$C948="",$D948="",$E948="",$F948="",$I948="",$J948="",$K948=""),"Missing Required Input",IF(COUNTIF($A$5:$A$1004,$A948)&gt;1,"Duplicate Inspection ID",IF(COUNTIF('Tire Inventory'!$A$5:$A$1004,$E948)=0,"Unknown Tire ID",IF(OR($I948&lt;0,$I948&gt;32,$J948&lt;0,$J948&gt;32,$K948&lt;0,$K948&gt;32),"Check Tread Reading",IF(OR($D948&lt;0,$D948&gt;2000000),"Check Odometer",IF(AND($L948&lt;&gt;"",OR($L948&lt;0,$L948&gt;150)),"Check PSI","OK"))))))</f>
        <v/>
      </c>
    </row>
    <row r="949">
      <c r="A949" s="23" t="n"/>
      <c r="B949" s="42" t="n"/>
      <c r="C949" s="23" t="n"/>
      <c r="D949" s="25" t="n"/>
      <c r="E949" s="23" t="n"/>
      <c r="F949" s="23" t="n"/>
      <c r="G949" s="23" t="n"/>
      <c r="H949" s="23" t="n"/>
      <c r="I949" s="43" t="n"/>
      <c r="J949" s="43" t="n"/>
      <c r="K949" s="43" t="n"/>
      <c r="L949" s="43" t="n"/>
      <c r="M949" s="23" t="n"/>
      <c r="N949" s="23" t="n"/>
      <c r="O949" s="23" t="n"/>
      <c r="P949" s="27">
        <f>IF($A949="","",IFERROR(INDEX('Settings'!$F$5:$F$21,MATCH($F949,'Settings'!$E$5:$E$21,0)),"Other"))</f>
        <v/>
      </c>
      <c r="Q949" s="44">
        <f>IF($A949="","",IF(COUNT($I949,$J949,$K949)&lt;3,"",IFERROR(AVERAGE($I949,$J949,$K949),"")))</f>
        <v/>
      </c>
      <c r="R949" s="44">
        <f>IF($A949="","",IF(COUNT($I949,$J949,$K949)&lt;3,"",IFERROR(MIN($I949,$J949,$K949),"")))</f>
        <v/>
      </c>
      <c r="S949" s="44">
        <f>IF($A949="","",IF(COUNT($I949,$J949,$K949)&lt;3,"",IFERROR(MAX($I949,$J949,$K949)-MIN($I949,$J949,$K949),"")))</f>
        <v/>
      </c>
      <c r="T949" s="44">
        <f>IF($A949="","",IFERROR(INDEX('Tire Inventory'!$I$5:$I$1004,MATCH($E949,'Tire Inventory'!$A$5:$A$1004,0)),""))</f>
        <v/>
      </c>
      <c r="U949" s="44">
        <f>IF($A949="","",IF(OR($L949="",$T949=""),"",IFERROR($L949-$T949,"")))</f>
        <v/>
      </c>
      <c r="V949" s="27">
        <f>IF($A949="","",IF($R949="","No Data",IF($R949&lt;='Settings'!$B$6,"Critical",IF($R949&lt;='Settings'!$B$5,"Low","OK"))))</f>
        <v/>
      </c>
      <c r="W949" s="27">
        <f>IF($A949="","",IF($S949="","No Data",IF($S949&gt;='Settings'!$B$7,"Uneven","OK")))</f>
        <v/>
      </c>
      <c r="X949" s="27">
        <f>IF($A949="","",IF(OR($L949="",$T949=""),"No Data",IF($L949&lt;$T949-'Settings'!$B$8,"Low",IF($L949&gt;$T949+'Settings'!$B$8,"High","OK"))))</f>
        <v/>
      </c>
      <c r="Y949" s="27">
        <f>IF(COUNTA($A949:$O949)=0,"",IF(OR($A949="",$B949="",$C949="",$D949="",$E949="",$F949="",$I949="",$J949="",$K949=""),"Missing Required Input",IF(COUNTIF($A$5:$A$1004,$A949)&gt;1,"Duplicate Inspection ID",IF(COUNTIF('Tire Inventory'!$A$5:$A$1004,$E949)=0,"Unknown Tire ID",IF(OR($I949&lt;0,$I949&gt;32,$J949&lt;0,$J949&gt;32,$K949&lt;0,$K949&gt;32),"Check Tread Reading",IF(OR($D949&lt;0,$D949&gt;2000000),"Check Odometer",IF(AND($L949&lt;&gt;"",OR($L949&lt;0,$L949&gt;150)),"Check PSI","OK"))))))</f>
        <v/>
      </c>
    </row>
    <row r="950">
      <c r="A950" s="23" t="n"/>
      <c r="B950" s="42" t="n"/>
      <c r="C950" s="23" t="n"/>
      <c r="D950" s="25" t="n"/>
      <c r="E950" s="23" t="n"/>
      <c r="F950" s="23" t="n"/>
      <c r="G950" s="23" t="n"/>
      <c r="H950" s="23" t="n"/>
      <c r="I950" s="43" t="n"/>
      <c r="J950" s="43" t="n"/>
      <c r="K950" s="43" t="n"/>
      <c r="L950" s="43" t="n"/>
      <c r="M950" s="23" t="n"/>
      <c r="N950" s="23" t="n"/>
      <c r="O950" s="23" t="n"/>
      <c r="P950" s="27">
        <f>IF($A950="","",IFERROR(INDEX('Settings'!$F$5:$F$21,MATCH($F950,'Settings'!$E$5:$E$21,0)),"Other"))</f>
        <v/>
      </c>
      <c r="Q950" s="44">
        <f>IF($A950="","",IF(COUNT($I950,$J950,$K950)&lt;3,"",IFERROR(AVERAGE($I950,$J950,$K950),"")))</f>
        <v/>
      </c>
      <c r="R950" s="44">
        <f>IF($A950="","",IF(COUNT($I950,$J950,$K950)&lt;3,"",IFERROR(MIN($I950,$J950,$K950),"")))</f>
        <v/>
      </c>
      <c r="S950" s="44">
        <f>IF($A950="","",IF(COUNT($I950,$J950,$K950)&lt;3,"",IFERROR(MAX($I950,$J950,$K950)-MIN($I950,$J950,$K950),"")))</f>
        <v/>
      </c>
      <c r="T950" s="44">
        <f>IF($A950="","",IFERROR(INDEX('Tire Inventory'!$I$5:$I$1004,MATCH($E950,'Tire Inventory'!$A$5:$A$1004,0)),""))</f>
        <v/>
      </c>
      <c r="U950" s="44">
        <f>IF($A950="","",IF(OR($L950="",$T950=""),"",IFERROR($L950-$T950,"")))</f>
        <v/>
      </c>
      <c r="V950" s="27">
        <f>IF($A950="","",IF($R950="","No Data",IF($R950&lt;='Settings'!$B$6,"Critical",IF($R950&lt;='Settings'!$B$5,"Low","OK"))))</f>
        <v/>
      </c>
      <c r="W950" s="27">
        <f>IF($A950="","",IF($S950="","No Data",IF($S950&gt;='Settings'!$B$7,"Uneven","OK")))</f>
        <v/>
      </c>
      <c r="X950" s="27">
        <f>IF($A950="","",IF(OR($L950="",$T950=""),"No Data",IF($L950&lt;$T950-'Settings'!$B$8,"Low",IF($L950&gt;$T950+'Settings'!$B$8,"High","OK"))))</f>
        <v/>
      </c>
      <c r="Y950" s="27">
        <f>IF(COUNTA($A950:$O950)=0,"",IF(OR($A950="",$B950="",$C950="",$D950="",$E950="",$F950="",$I950="",$J950="",$K950=""),"Missing Required Input",IF(COUNTIF($A$5:$A$1004,$A950)&gt;1,"Duplicate Inspection ID",IF(COUNTIF('Tire Inventory'!$A$5:$A$1004,$E950)=0,"Unknown Tire ID",IF(OR($I950&lt;0,$I950&gt;32,$J950&lt;0,$J950&gt;32,$K950&lt;0,$K950&gt;32),"Check Tread Reading",IF(OR($D950&lt;0,$D950&gt;2000000),"Check Odometer",IF(AND($L950&lt;&gt;"",OR($L950&lt;0,$L950&gt;150)),"Check PSI","OK"))))))</f>
        <v/>
      </c>
    </row>
    <row r="951">
      <c r="A951" s="23" t="n"/>
      <c r="B951" s="42" t="n"/>
      <c r="C951" s="23" t="n"/>
      <c r="D951" s="25" t="n"/>
      <c r="E951" s="23" t="n"/>
      <c r="F951" s="23" t="n"/>
      <c r="G951" s="23" t="n"/>
      <c r="H951" s="23" t="n"/>
      <c r="I951" s="43" t="n"/>
      <c r="J951" s="43" t="n"/>
      <c r="K951" s="43" t="n"/>
      <c r="L951" s="43" t="n"/>
      <c r="M951" s="23" t="n"/>
      <c r="N951" s="23" t="n"/>
      <c r="O951" s="23" t="n"/>
      <c r="P951" s="27">
        <f>IF($A951="","",IFERROR(INDEX('Settings'!$F$5:$F$21,MATCH($F951,'Settings'!$E$5:$E$21,0)),"Other"))</f>
        <v/>
      </c>
      <c r="Q951" s="44">
        <f>IF($A951="","",IF(COUNT($I951,$J951,$K951)&lt;3,"",IFERROR(AVERAGE($I951,$J951,$K951),"")))</f>
        <v/>
      </c>
      <c r="R951" s="44">
        <f>IF($A951="","",IF(COUNT($I951,$J951,$K951)&lt;3,"",IFERROR(MIN($I951,$J951,$K951),"")))</f>
        <v/>
      </c>
      <c r="S951" s="44">
        <f>IF($A951="","",IF(COUNT($I951,$J951,$K951)&lt;3,"",IFERROR(MAX($I951,$J951,$K951)-MIN($I951,$J951,$K951),"")))</f>
        <v/>
      </c>
      <c r="T951" s="44">
        <f>IF($A951="","",IFERROR(INDEX('Tire Inventory'!$I$5:$I$1004,MATCH($E951,'Tire Inventory'!$A$5:$A$1004,0)),""))</f>
        <v/>
      </c>
      <c r="U951" s="44">
        <f>IF($A951="","",IF(OR($L951="",$T951=""),"",IFERROR($L951-$T951,"")))</f>
        <v/>
      </c>
      <c r="V951" s="27">
        <f>IF($A951="","",IF($R951="","No Data",IF($R951&lt;='Settings'!$B$6,"Critical",IF($R951&lt;='Settings'!$B$5,"Low","OK"))))</f>
        <v/>
      </c>
      <c r="W951" s="27">
        <f>IF($A951="","",IF($S951="","No Data",IF($S951&gt;='Settings'!$B$7,"Uneven","OK")))</f>
        <v/>
      </c>
      <c r="X951" s="27">
        <f>IF($A951="","",IF(OR($L951="",$T951=""),"No Data",IF($L951&lt;$T951-'Settings'!$B$8,"Low",IF($L951&gt;$T951+'Settings'!$B$8,"High","OK"))))</f>
        <v/>
      </c>
      <c r="Y951" s="27">
        <f>IF(COUNTA($A951:$O951)=0,"",IF(OR($A951="",$B951="",$C951="",$D951="",$E951="",$F951="",$I951="",$J951="",$K951=""),"Missing Required Input",IF(COUNTIF($A$5:$A$1004,$A951)&gt;1,"Duplicate Inspection ID",IF(COUNTIF('Tire Inventory'!$A$5:$A$1004,$E951)=0,"Unknown Tire ID",IF(OR($I951&lt;0,$I951&gt;32,$J951&lt;0,$J951&gt;32,$K951&lt;0,$K951&gt;32),"Check Tread Reading",IF(OR($D951&lt;0,$D951&gt;2000000),"Check Odometer",IF(AND($L951&lt;&gt;"",OR($L951&lt;0,$L951&gt;150)),"Check PSI","OK"))))))</f>
        <v/>
      </c>
    </row>
    <row r="952">
      <c r="A952" s="23" t="n"/>
      <c r="B952" s="42" t="n"/>
      <c r="C952" s="23" t="n"/>
      <c r="D952" s="25" t="n"/>
      <c r="E952" s="23" t="n"/>
      <c r="F952" s="23" t="n"/>
      <c r="G952" s="23" t="n"/>
      <c r="H952" s="23" t="n"/>
      <c r="I952" s="43" t="n"/>
      <c r="J952" s="43" t="n"/>
      <c r="K952" s="43" t="n"/>
      <c r="L952" s="43" t="n"/>
      <c r="M952" s="23" t="n"/>
      <c r="N952" s="23" t="n"/>
      <c r="O952" s="23" t="n"/>
      <c r="P952" s="27">
        <f>IF($A952="","",IFERROR(INDEX('Settings'!$F$5:$F$21,MATCH($F952,'Settings'!$E$5:$E$21,0)),"Other"))</f>
        <v/>
      </c>
      <c r="Q952" s="44">
        <f>IF($A952="","",IF(COUNT($I952,$J952,$K952)&lt;3,"",IFERROR(AVERAGE($I952,$J952,$K952),"")))</f>
        <v/>
      </c>
      <c r="R952" s="44">
        <f>IF($A952="","",IF(COUNT($I952,$J952,$K952)&lt;3,"",IFERROR(MIN($I952,$J952,$K952),"")))</f>
        <v/>
      </c>
      <c r="S952" s="44">
        <f>IF($A952="","",IF(COUNT($I952,$J952,$K952)&lt;3,"",IFERROR(MAX($I952,$J952,$K952)-MIN($I952,$J952,$K952),"")))</f>
        <v/>
      </c>
      <c r="T952" s="44">
        <f>IF($A952="","",IFERROR(INDEX('Tire Inventory'!$I$5:$I$1004,MATCH($E952,'Tire Inventory'!$A$5:$A$1004,0)),""))</f>
        <v/>
      </c>
      <c r="U952" s="44">
        <f>IF($A952="","",IF(OR($L952="",$T952=""),"",IFERROR($L952-$T952,"")))</f>
        <v/>
      </c>
      <c r="V952" s="27">
        <f>IF($A952="","",IF($R952="","No Data",IF($R952&lt;='Settings'!$B$6,"Critical",IF($R952&lt;='Settings'!$B$5,"Low","OK"))))</f>
        <v/>
      </c>
      <c r="W952" s="27">
        <f>IF($A952="","",IF($S952="","No Data",IF($S952&gt;='Settings'!$B$7,"Uneven","OK")))</f>
        <v/>
      </c>
      <c r="X952" s="27">
        <f>IF($A952="","",IF(OR($L952="",$T952=""),"No Data",IF($L952&lt;$T952-'Settings'!$B$8,"Low",IF($L952&gt;$T952+'Settings'!$B$8,"High","OK"))))</f>
        <v/>
      </c>
      <c r="Y952" s="27">
        <f>IF(COUNTA($A952:$O952)=0,"",IF(OR($A952="",$B952="",$C952="",$D952="",$E952="",$F952="",$I952="",$J952="",$K952=""),"Missing Required Input",IF(COUNTIF($A$5:$A$1004,$A952)&gt;1,"Duplicate Inspection ID",IF(COUNTIF('Tire Inventory'!$A$5:$A$1004,$E952)=0,"Unknown Tire ID",IF(OR($I952&lt;0,$I952&gt;32,$J952&lt;0,$J952&gt;32,$K952&lt;0,$K952&gt;32),"Check Tread Reading",IF(OR($D952&lt;0,$D952&gt;2000000),"Check Odometer",IF(AND($L952&lt;&gt;"",OR($L952&lt;0,$L952&gt;150)),"Check PSI","OK"))))))</f>
        <v/>
      </c>
    </row>
    <row r="953">
      <c r="A953" s="23" t="n"/>
      <c r="B953" s="42" t="n"/>
      <c r="C953" s="23" t="n"/>
      <c r="D953" s="25" t="n"/>
      <c r="E953" s="23" t="n"/>
      <c r="F953" s="23" t="n"/>
      <c r="G953" s="23" t="n"/>
      <c r="H953" s="23" t="n"/>
      <c r="I953" s="43" t="n"/>
      <c r="J953" s="43" t="n"/>
      <c r="K953" s="43" t="n"/>
      <c r="L953" s="43" t="n"/>
      <c r="M953" s="23" t="n"/>
      <c r="N953" s="23" t="n"/>
      <c r="O953" s="23" t="n"/>
      <c r="P953" s="27">
        <f>IF($A953="","",IFERROR(INDEX('Settings'!$F$5:$F$21,MATCH($F953,'Settings'!$E$5:$E$21,0)),"Other"))</f>
        <v/>
      </c>
      <c r="Q953" s="44">
        <f>IF($A953="","",IF(COUNT($I953,$J953,$K953)&lt;3,"",IFERROR(AVERAGE($I953,$J953,$K953),"")))</f>
        <v/>
      </c>
      <c r="R953" s="44">
        <f>IF($A953="","",IF(COUNT($I953,$J953,$K953)&lt;3,"",IFERROR(MIN($I953,$J953,$K953),"")))</f>
        <v/>
      </c>
      <c r="S953" s="44">
        <f>IF($A953="","",IF(COUNT($I953,$J953,$K953)&lt;3,"",IFERROR(MAX($I953,$J953,$K953)-MIN($I953,$J953,$K953),"")))</f>
        <v/>
      </c>
      <c r="T953" s="44">
        <f>IF($A953="","",IFERROR(INDEX('Tire Inventory'!$I$5:$I$1004,MATCH($E953,'Tire Inventory'!$A$5:$A$1004,0)),""))</f>
        <v/>
      </c>
      <c r="U953" s="44">
        <f>IF($A953="","",IF(OR($L953="",$T953=""),"",IFERROR($L953-$T953,"")))</f>
        <v/>
      </c>
      <c r="V953" s="27">
        <f>IF($A953="","",IF($R953="","No Data",IF($R953&lt;='Settings'!$B$6,"Critical",IF($R953&lt;='Settings'!$B$5,"Low","OK"))))</f>
        <v/>
      </c>
      <c r="W953" s="27">
        <f>IF($A953="","",IF($S953="","No Data",IF($S953&gt;='Settings'!$B$7,"Uneven","OK")))</f>
        <v/>
      </c>
      <c r="X953" s="27">
        <f>IF($A953="","",IF(OR($L953="",$T953=""),"No Data",IF($L953&lt;$T953-'Settings'!$B$8,"Low",IF($L953&gt;$T953+'Settings'!$B$8,"High","OK"))))</f>
        <v/>
      </c>
      <c r="Y953" s="27">
        <f>IF(COUNTA($A953:$O953)=0,"",IF(OR($A953="",$B953="",$C953="",$D953="",$E953="",$F953="",$I953="",$J953="",$K953=""),"Missing Required Input",IF(COUNTIF($A$5:$A$1004,$A953)&gt;1,"Duplicate Inspection ID",IF(COUNTIF('Tire Inventory'!$A$5:$A$1004,$E953)=0,"Unknown Tire ID",IF(OR($I953&lt;0,$I953&gt;32,$J953&lt;0,$J953&gt;32,$K953&lt;0,$K953&gt;32),"Check Tread Reading",IF(OR($D953&lt;0,$D953&gt;2000000),"Check Odometer",IF(AND($L953&lt;&gt;"",OR($L953&lt;0,$L953&gt;150)),"Check PSI","OK"))))))</f>
        <v/>
      </c>
    </row>
    <row r="954">
      <c r="A954" s="23" t="n"/>
      <c r="B954" s="42" t="n"/>
      <c r="C954" s="23" t="n"/>
      <c r="D954" s="25" t="n"/>
      <c r="E954" s="23" t="n"/>
      <c r="F954" s="23" t="n"/>
      <c r="G954" s="23" t="n"/>
      <c r="H954" s="23" t="n"/>
      <c r="I954" s="43" t="n"/>
      <c r="J954" s="43" t="n"/>
      <c r="K954" s="43" t="n"/>
      <c r="L954" s="43" t="n"/>
      <c r="M954" s="23" t="n"/>
      <c r="N954" s="23" t="n"/>
      <c r="O954" s="23" t="n"/>
      <c r="P954" s="27">
        <f>IF($A954="","",IFERROR(INDEX('Settings'!$F$5:$F$21,MATCH($F954,'Settings'!$E$5:$E$21,0)),"Other"))</f>
        <v/>
      </c>
      <c r="Q954" s="44">
        <f>IF($A954="","",IF(COUNT($I954,$J954,$K954)&lt;3,"",IFERROR(AVERAGE($I954,$J954,$K954),"")))</f>
        <v/>
      </c>
      <c r="R954" s="44">
        <f>IF($A954="","",IF(COUNT($I954,$J954,$K954)&lt;3,"",IFERROR(MIN($I954,$J954,$K954),"")))</f>
        <v/>
      </c>
      <c r="S954" s="44">
        <f>IF($A954="","",IF(COUNT($I954,$J954,$K954)&lt;3,"",IFERROR(MAX($I954,$J954,$K954)-MIN($I954,$J954,$K954),"")))</f>
        <v/>
      </c>
      <c r="T954" s="44">
        <f>IF($A954="","",IFERROR(INDEX('Tire Inventory'!$I$5:$I$1004,MATCH($E954,'Tire Inventory'!$A$5:$A$1004,0)),""))</f>
        <v/>
      </c>
      <c r="U954" s="44">
        <f>IF($A954="","",IF(OR($L954="",$T954=""),"",IFERROR($L954-$T954,"")))</f>
        <v/>
      </c>
      <c r="V954" s="27">
        <f>IF($A954="","",IF($R954="","No Data",IF($R954&lt;='Settings'!$B$6,"Critical",IF($R954&lt;='Settings'!$B$5,"Low","OK"))))</f>
        <v/>
      </c>
      <c r="W954" s="27">
        <f>IF($A954="","",IF($S954="","No Data",IF($S954&gt;='Settings'!$B$7,"Uneven","OK")))</f>
        <v/>
      </c>
      <c r="X954" s="27">
        <f>IF($A954="","",IF(OR($L954="",$T954=""),"No Data",IF($L954&lt;$T954-'Settings'!$B$8,"Low",IF($L954&gt;$T954+'Settings'!$B$8,"High","OK"))))</f>
        <v/>
      </c>
      <c r="Y954" s="27">
        <f>IF(COUNTA($A954:$O954)=0,"",IF(OR($A954="",$B954="",$C954="",$D954="",$E954="",$F954="",$I954="",$J954="",$K954=""),"Missing Required Input",IF(COUNTIF($A$5:$A$1004,$A954)&gt;1,"Duplicate Inspection ID",IF(COUNTIF('Tire Inventory'!$A$5:$A$1004,$E954)=0,"Unknown Tire ID",IF(OR($I954&lt;0,$I954&gt;32,$J954&lt;0,$J954&gt;32,$K954&lt;0,$K954&gt;32),"Check Tread Reading",IF(OR($D954&lt;0,$D954&gt;2000000),"Check Odometer",IF(AND($L954&lt;&gt;"",OR($L954&lt;0,$L954&gt;150)),"Check PSI","OK"))))))</f>
        <v/>
      </c>
    </row>
    <row r="955">
      <c r="A955" s="23" t="n"/>
      <c r="B955" s="42" t="n"/>
      <c r="C955" s="23" t="n"/>
      <c r="D955" s="25" t="n"/>
      <c r="E955" s="23" t="n"/>
      <c r="F955" s="23" t="n"/>
      <c r="G955" s="23" t="n"/>
      <c r="H955" s="23" t="n"/>
      <c r="I955" s="43" t="n"/>
      <c r="J955" s="43" t="n"/>
      <c r="K955" s="43" t="n"/>
      <c r="L955" s="43" t="n"/>
      <c r="M955" s="23" t="n"/>
      <c r="N955" s="23" t="n"/>
      <c r="O955" s="23" t="n"/>
      <c r="P955" s="27">
        <f>IF($A955="","",IFERROR(INDEX('Settings'!$F$5:$F$21,MATCH($F955,'Settings'!$E$5:$E$21,0)),"Other"))</f>
        <v/>
      </c>
      <c r="Q955" s="44">
        <f>IF($A955="","",IF(COUNT($I955,$J955,$K955)&lt;3,"",IFERROR(AVERAGE($I955,$J955,$K955),"")))</f>
        <v/>
      </c>
      <c r="R955" s="44">
        <f>IF($A955="","",IF(COUNT($I955,$J955,$K955)&lt;3,"",IFERROR(MIN($I955,$J955,$K955),"")))</f>
        <v/>
      </c>
      <c r="S955" s="44">
        <f>IF($A955="","",IF(COUNT($I955,$J955,$K955)&lt;3,"",IFERROR(MAX($I955,$J955,$K955)-MIN($I955,$J955,$K955),"")))</f>
        <v/>
      </c>
      <c r="T955" s="44">
        <f>IF($A955="","",IFERROR(INDEX('Tire Inventory'!$I$5:$I$1004,MATCH($E955,'Tire Inventory'!$A$5:$A$1004,0)),""))</f>
        <v/>
      </c>
      <c r="U955" s="44">
        <f>IF($A955="","",IF(OR($L955="",$T955=""),"",IFERROR($L955-$T955,"")))</f>
        <v/>
      </c>
      <c r="V955" s="27">
        <f>IF($A955="","",IF($R955="","No Data",IF($R955&lt;='Settings'!$B$6,"Critical",IF($R955&lt;='Settings'!$B$5,"Low","OK"))))</f>
        <v/>
      </c>
      <c r="W955" s="27">
        <f>IF($A955="","",IF($S955="","No Data",IF($S955&gt;='Settings'!$B$7,"Uneven","OK")))</f>
        <v/>
      </c>
      <c r="X955" s="27">
        <f>IF($A955="","",IF(OR($L955="",$T955=""),"No Data",IF($L955&lt;$T955-'Settings'!$B$8,"Low",IF($L955&gt;$T955+'Settings'!$B$8,"High","OK"))))</f>
        <v/>
      </c>
      <c r="Y955" s="27">
        <f>IF(COUNTA($A955:$O955)=0,"",IF(OR($A955="",$B955="",$C955="",$D955="",$E955="",$F955="",$I955="",$J955="",$K955=""),"Missing Required Input",IF(COUNTIF($A$5:$A$1004,$A955)&gt;1,"Duplicate Inspection ID",IF(COUNTIF('Tire Inventory'!$A$5:$A$1004,$E955)=0,"Unknown Tire ID",IF(OR($I955&lt;0,$I955&gt;32,$J955&lt;0,$J955&gt;32,$K955&lt;0,$K955&gt;32),"Check Tread Reading",IF(OR($D955&lt;0,$D955&gt;2000000),"Check Odometer",IF(AND($L955&lt;&gt;"",OR($L955&lt;0,$L955&gt;150)),"Check PSI","OK"))))))</f>
        <v/>
      </c>
    </row>
    <row r="956">
      <c r="A956" s="23" t="n"/>
      <c r="B956" s="42" t="n"/>
      <c r="C956" s="23" t="n"/>
      <c r="D956" s="25" t="n"/>
      <c r="E956" s="23" t="n"/>
      <c r="F956" s="23" t="n"/>
      <c r="G956" s="23" t="n"/>
      <c r="H956" s="23" t="n"/>
      <c r="I956" s="43" t="n"/>
      <c r="J956" s="43" t="n"/>
      <c r="K956" s="43" t="n"/>
      <c r="L956" s="43" t="n"/>
      <c r="M956" s="23" t="n"/>
      <c r="N956" s="23" t="n"/>
      <c r="O956" s="23" t="n"/>
      <c r="P956" s="27">
        <f>IF($A956="","",IFERROR(INDEX('Settings'!$F$5:$F$21,MATCH($F956,'Settings'!$E$5:$E$21,0)),"Other"))</f>
        <v/>
      </c>
      <c r="Q956" s="44">
        <f>IF($A956="","",IF(COUNT($I956,$J956,$K956)&lt;3,"",IFERROR(AVERAGE($I956,$J956,$K956),"")))</f>
        <v/>
      </c>
      <c r="R956" s="44">
        <f>IF($A956="","",IF(COUNT($I956,$J956,$K956)&lt;3,"",IFERROR(MIN($I956,$J956,$K956),"")))</f>
        <v/>
      </c>
      <c r="S956" s="44">
        <f>IF($A956="","",IF(COUNT($I956,$J956,$K956)&lt;3,"",IFERROR(MAX($I956,$J956,$K956)-MIN($I956,$J956,$K956),"")))</f>
        <v/>
      </c>
      <c r="T956" s="44">
        <f>IF($A956="","",IFERROR(INDEX('Tire Inventory'!$I$5:$I$1004,MATCH($E956,'Tire Inventory'!$A$5:$A$1004,0)),""))</f>
        <v/>
      </c>
      <c r="U956" s="44">
        <f>IF($A956="","",IF(OR($L956="",$T956=""),"",IFERROR($L956-$T956,"")))</f>
        <v/>
      </c>
      <c r="V956" s="27">
        <f>IF($A956="","",IF($R956="","No Data",IF($R956&lt;='Settings'!$B$6,"Critical",IF($R956&lt;='Settings'!$B$5,"Low","OK"))))</f>
        <v/>
      </c>
      <c r="W956" s="27">
        <f>IF($A956="","",IF($S956="","No Data",IF($S956&gt;='Settings'!$B$7,"Uneven","OK")))</f>
        <v/>
      </c>
      <c r="X956" s="27">
        <f>IF($A956="","",IF(OR($L956="",$T956=""),"No Data",IF($L956&lt;$T956-'Settings'!$B$8,"Low",IF($L956&gt;$T956+'Settings'!$B$8,"High","OK"))))</f>
        <v/>
      </c>
      <c r="Y956" s="27">
        <f>IF(COUNTA($A956:$O956)=0,"",IF(OR($A956="",$B956="",$C956="",$D956="",$E956="",$F956="",$I956="",$J956="",$K956=""),"Missing Required Input",IF(COUNTIF($A$5:$A$1004,$A956)&gt;1,"Duplicate Inspection ID",IF(COUNTIF('Tire Inventory'!$A$5:$A$1004,$E956)=0,"Unknown Tire ID",IF(OR($I956&lt;0,$I956&gt;32,$J956&lt;0,$J956&gt;32,$K956&lt;0,$K956&gt;32),"Check Tread Reading",IF(OR($D956&lt;0,$D956&gt;2000000),"Check Odometer",IF(AND($L956&lt;&gt;"",OR($L956&lt;0,$L956&gt;150)),"Check PSI","OK"))))))</f>
        <v/>
      </c>
    </row>
    <row r="957">
      <c r="A957" s="23" t="n"/>
      <c r="B957" s="42" t="n"/>
      <c r="C957" s="23" t="n"/>
      <c r="D957" s="25" t="n"/>
      <c r="E957" s="23" t="n"/>
      <c r="F957" s="23" t="n"/>
      <c r="G957" s="23" t="n"/>
      <c r="H957" s="23" t="n"/>
      <c r="I957" s="43" t="n"/>
      <c r="J957" s="43" t="n"/>
      <c r="K957" s="43" t="n"/>
      <c r="L957" s="43" t="n"/>
      <c r="M957" s="23" t="n"/>
      <c r="N957" s="23" t="n"/>
      <c r="O957" s="23" t="n"/>
      <c r="P957" s="27">
        <f>IF($A957="","",IFERROR(INDEX('Settings'!$F$5:$F$21,MATCH($F957,'Settings'!$E$5:$E$21,0)),"Other"))</f>
        <v/>
      </c>
      <c r="Q957" s="44">
        <f>IF($A957="","",IF(COUNT($I957,$J957,$K957)&lt;3,"",IFERROR(AVERAGE($I957,$J957,$K957),"")))</f>
        <v/>
      </c>
      <c r="R957" s="44">
        <f>IF($A957="","",IF(COUNT($I957,$J957,$K957)&lt;3,"",IFERROR(MIN($I957,$J957,$K957),"")))</f>
        <v/>
      </c>
      <c r="S957" s="44">
        <f>IF($A957="","",IF(COUNT($I957,$J957,$K957)&lt;3,"",IFERROR(MAX($I957,$J957,$K957)-MIN($I957,$J957,$K957),"")))</f>
        <v/>
      </c>
      <c r="T957" s="44">
        <f>IF($A957="","",IFERROR(INDEX('Tire Inventory'!$I$5:$I$1004,MATCH($E957,'Tire Inventory'!$A$5:$A$1004,0)),""))</f>
        <v/>
      </c>
      <c r="U957" s="44">
        <f>IF($A957="","",IF(OR($L957="",$T957=""),"",IFERROR($L957-$T957,"")))</f>
        <v/>
      </c>
      <c r="V957" s="27">
        <f>IF($A957="","",IF($R957="","No Data",IF($R957&lt;='Settings'!$B$6,"Critical",IF($R957&lt;='Settings'!$B$5,"Low","OK"))))</f>
        <v/>
      </c>
      <c r="W957" s="27">
        <f>IF($A957="","",IF($S957="","No Data",IF($S957&gt;='Settings'!$B$7,"Uneven","OK")))</f>
        <v/>
      </c>
      <c r="X957" s="27">
        <f>IF($A957="","",IF(OR($L957="",$T957=""),"No Data",IF($L957&lt;$T957-'Settings'!$B$8,"Low",IF($L957&gt;$T957+'Settings'!$B$8,"High","OK"))))</f>
        <v/>
      </c>
      <c r="Y957" s="27">
        <f>IF(COUNTA($A957:$O957)=0,"",IF(OR($A957="",$B957="",$C957="",$D957="",$E957="",$F957="",$I957="",$J957="",$K957=""),"Missing Required Input",IF(COUNTIF($A$5:$A$1004,$A957)&gt;1,"Duplicate Inspection ID",IF(COUNTIF('Tire Inventory'!$A$5:$A$1004,$E957)=0,"Unknown Tire ID",IF(OR($I957&lt;0,$I957&gt;32,$J957&lt;0,$J957&gt;32,$K957&lt;0,$K957&gt;32),"Check Tread Reading",IF(OR($D957&lt;0,$D957&gt;2000000),"Check Odometer",IF(AND($L957&lt;&gt;"",OR($L957&lt;0,$L957&gt;150)),"Check PSI","OK"))))))</f>
        <v/>
      </c>
    </row>
    <row r="958">
      <c r="A958" s="23" t="n"/>
      <c r="B958" s="42" t="n"/>
      <c r="C958" s="23" t="n"/>
      <c r="D958" s="25" t="n"/>
      <c r="E958" s="23" t="n"/>
      <c r="F958" s="23" t="n"/>
      <c r="G958" s="23" t="n"/>
      <c r="H958" s="23" t="n"/>
      <c r="I958" s="43" t="n"/>
      <c r="J958" s="43" t="n"/>
      <c r="K958" s="43" t="n"/>
      <c r="L958" s="43" t="n"/>
      <c r="M958" s="23" t="n"/>
      <c r="N958" s="23" t="n"/>
      <c r="O958" s="23" t="n"/>
      <c r="P958" s="27">
        <f>IF($A958="","",IFERROR(INDEX('Settings'!$F$5:$F$21,MATCH($F958,'Settings'!$E$5:$E$21,0)),"Other"))</f>
        <v/>
      </c>
      <c r="Q958" s="44">
        <f>IF($A958="","",IF(COUNT($I958,$J958,$K958)&lt;3,"",IFERROR(AVERAGE($I958,$J958,$K958),"")))</f>
        <v/>
      </c>
      <c r="R958" s="44">
        <f>IF($A958="","",IF(COUNT($I958,$J958,$K958)&lt;3,"",IFERROR(MIN($I958,$J958,$K958),"")))</f>
        <v/>
      </c>
      <c r="S958" s="44">
        <f>IF($A958="","",IF(COUNT($I958,$J958,$K958)&lt;3,"",IFERROR(MAX($I958,$J958,$K958)-MIN($I958,$J958,$K958),"")))</f>
        <v/>
      </c>
      <c r="T958" s="44">
        <f>IF($A958="","",IFERROR(INDEX('Tire Inventory'!$I$5:$I$1004,MATCH($E958,'Tire Inventory'!$A$5:$A$1004,0)),""))</f>
        <v/>
      </c>
      <c r="U958" s="44">
        <f>IF($A958="","",IF(OR($L958="",$T958=""),"",IFERROR($L958-$T958,"")))</f>
        <v/>
      </c>
      <c r="V958" s="27">
        <f>IF($A958="","",IF($R958="","No Data",IF($R958&lt;='Settings'!$B$6,"Critical",IF($R958&lt;='Settings'!$B$5,"Low","OK"))))</f>
        <v/>
      </c>
      <c r="W958" s="27">
        <f>IF($A958="","",IF($S958="","No Data",IF($S958&gt;='Settings'!$B$7,"Uneven","OK")))</f>
        <v/>
      </c>
      <c r="X958" s="27">
        <f>IF($A958="","",IF(OR($L958="",$T958=""),"No Data",IF($L958&lt;$T958-'Settings'!$B$8,"Low",IF($L958&gt;$T958+'Settings'!$B$8,"High","OK"))))</f>
        <v/>
      </c>
      <c r="Y958" s="27">
        <f>IF(COUNTA($A958:$O958)=0,"",IF(OR($A958="",$B958="",$C958="",$D958="",$E958="",$F958="",$I958="",$J958="",$K958=""),"Missing Required Input",IF(COUNTIF($A$5:$A$1004,$A958)&gt;1,"Duplicate Inspection ID",IF(COUNTIF('Tire Inventory'!$A$5:$A$1004,$E958)=0,"Unknown Tire ID",IF(OR($I958&lt;0,$I958&gt;32,$J958&lt;0,$J958&gt;32,$K958&lt;0,$K958&gt;32),"Check Tread Reading",IF(OR($D958&lt;0,$D958&gt;2000000),"Check Odometer",IF(AND($L958&lt;&gt;"",OR($L958&lt;0,$L958&gt;150)),"Check PSI","OK"))))))</f>
        <v/>
      </c>
    </row>
    <row r="959">
      <c r="A959" s="23" t="n"/>
      <c r="B959" s="42" t="n"/>
      <c r="C959" s="23" t="n"/>
      <c r="D959" s="25" t="n"/>
      <c r="E959" s="23" t="n"/>
      <c r="F959" s="23" t="n"/>
      <c r="G959" s="23" t="n"/>
      <c r="H959" s="23" t="n"/>
      <c r="I959" s="43" t="n"/>
      <c r="J959" s="43" t="n"/>
      <c r="K959" s="43" t="n"/>
      <c r="L959" s="43" t="n"/>
      <c r="M959" s="23" t="n"/>
      <c r="N959" s="23" t="n"/>
      <c r="O959" s="23" t="n"/>
      <c r="P959" s="27">
        <f>IF($A959="","",IFERROR(INDEX('Settings'!$F$5:$F$21,MATCH($F959,'Settings'!$E$5:$E$21,0)),"Other"))</f>
        <v/>
      </c>
      <c r="Q959" s="44">
        <f>IF($A959="","",IF(COUNT($I959,$J959,$K959)&lt;3,"",IFERROR(AVERAGE($I959,$J959,$K959),"")))</f>
        <v/>
      </c>
      <c r="R959" s="44">
        <f>IF($A959="","",IF(COUNT($I959,$J959,$K959)&lt;3,"",IFERROR(MIN($I959,$J959,$K959),"")))</f>
        <v/>
      </c>
      <c r="S959" s="44">
        <f>IF($A959="","",IF(COUNT($I959,$J959,$K959)&lt;3,"",IFERROR(MAX($I959,$J959,$K959)-MIN($I959,$J959,$K959),"")))</f>
        <v/>
      </c>
      <c r="T959" s="44">
        <f>IF($A959="","",IFERROR(INDEX('Tire Inventory'!$I$5:$I$1004,MATCH($E959,'Tire Inventory'!$A$5:$A$1004,0)),""))</f>
        <v/>
      </c>
      <c r="U959" s="44">
        <f>IF($A959="","",IF(OR($L959="",$T959=""),"",IFERROR($L959-$T959,"")))</f>
        <v/>
      </c>
      <c r="V959" s="27">
        <f>IF($A959="","",IF($R959="","No Data",IF($R959&lt;='Settings'!$B$6,"Critical",IF($R959&lt;='Settings'!$B$5,"Low","OK"))))</f>
        <v/>
      </c>
      <c r="W959" s="27">
        <f>IF($A959="","",IF($S959="","No Data",IF($S959&gt;='Settings'!$B$7,"Uneven","OK")))</f>
        <v/>
      </c>
      <c r="X959" s="27">
        <f>IF($A959="","",IF(OR($L959="",$T959=""),"No Data",IF($L959&lt;$T959-'Settings'!$B$8,"Low",IF($L959&gt;$T959+'Settings'!$B$8,"High","OK"))))</f>
        <v/>
      </c>
      <c r="Y959" s="27">
        <f>IF(COUNTA($A959:$O959)=0,"",IF(OR($A959="",$B959="",$C959="",$D959="",$E959="",$F959="",$I959="",$J959="",$K959=""),"Missing Required Input",IF(COUNTIF($A$5:$A$1004,$A959)&gt;1,"Duplicate Inspection ID",IF(COUNTIF('Tire Inventory'!$A$5:$A$1004,$E959)=0,"Unknown Tire ID",IF(OR($I959&lt;0,$I959&gt;32,$J959&lt;0,$J959&gt;32,$K959&lt;0,$K959&gt;32),"Check Tread Reading",IF(OR($D959&lt;0,$D959&gt;2000000),"Check Odometer",IF(AND($L959&lt;&gt;"",OR($L959&lt;0,$L959&gt;150)),"Check PSI","OK"))))))</f>
        <v/>
      </c>
    </row>
    <row r="960">
      <c r="A960" s="23" t="n"/>
      <c r="B960" s="42" t="n"/>
      <c r="C960" s="23" t="n"/>
      <c r="D960" s="25" t="n"/>
      <c r="E960" s="23" t="n"/>
      <c r="F960" s="23" t="n"/>
      <c r="G960" s="23" t="n"/>
      <c r="H960" s="23" t="n"/>
      <c r="I960" s="43" t="n"/>
      <c r="J960" s="43" t="n"/>
      <c r="K960" s="43" t="n"/>
      <c r="L960" s="43" t="n"/>
      <c r="M960" s="23" t="n"/>
      <c r="N960" s="23" t="n"/>
      <c r="O960" s="23" t="n"/>
      <c r="P960" s="27">
        <f>IF($A960="","",IFERROR(INDEX('Settings'!$F$5:$F$21,MATCH($F960,'Settings'!$E$5:$E$21,0)),"Other"))</f>
        <v/>
      </c>
      <c r="Q960" s="44">
        <f>IF($A960="","",IF(COUNT($I960,$J960,$K960)&lt;3,"",IFERROR(AVERAGE($I960,$J960,$K960),"")))</f>
        <v/>
      </c>
      <c r="R960" s="44">
        <f>IF($A960="","",IF(COUNT($I960,$J960,$K960)&lt;3,"",IFERROR(MIN($I960,$J960,$K960),"")))</f>
        <v/>
      </c>
      <c r="S960" s="44">
        <f>IF($A960="","",IF(COUNT($I960,$J960,$K960)&lt;3,"",IFERROR(MAX($I960,$J960,$K960)-MIN($I960,$J960,$K960),"")))</f>
        <v/>
      </c>
      <c r="T960" s="44">
        <f>IF($A960="","",IFERROR(INDEX('Tire Inventory'!$I$5:$I$1004,MATCH($E960,'Tire Inventory'!$A$5:$A$1004,0)),""))</f>
        <v/>
      </c>
      <c r="U960" s="44">
        <f>IF($A960="","",IF(OR($L960="",$T960=""),"",IFERROR($L960-$T960,"")))</f>
        <v/>
      </c>
      <c r="V960" s="27">
        <f>IF($A960="","",IF($R960="","No Data",IF($R960&lt;='Settings'!$B$6,"Critical",IF($R960&lt;='Settings'!$B$5,"Low","OK"))))</f>
        <v/>
      </c>
      <c r="W960" s="27">
        <f>IF($A960="","",IF($S960="","No Data",IF($S960&gt;='Settings'!$B$7,"Uneven","OK")))</f>
        <v/>
      </c>
      <c r="X960" s="27">
        <f>IF($A960="","",IF(OR($L960="",$T960=""),"No Data",IF($L960&lt;$T960-'Settings'!$B$8,"Low",IF($L960&gt;$T960+'Settings'!$B$8,"High","OK"))))</f>
        <v/>
      </c>
      <c r="Y960" s="27">
        <f>IF(COUNTA($A960:$O960)=0,"",IF(OR($A960="",$B960="",$C960="",$D960="",$E960="",$F960="",$I960="",$J960="",$K960=""),"Missing Required Input",IF(COUNTIF($A$5:$A$1004,$A960)&gt;1,"Duplicate Inspection ID",IF(COUNTIF('Tire Inventory'!$A$5:$A$1004,$E960)=0,"Unknown Tire ID",IF(OR($I960&lt;0,$I960&gt;32,$J960&lt;0,$J960&gt;32,$K960&lt;0,$K960&gt;32),"Check Tread Reading",IF(OR($D960&lt;0,$D960&gt;2000000),"Check Odometer",IF(AND($L960&lt;&gt;"",OR($L960&lt;0,$L960&gt;150)),"Check PSI","OK"))))))</f>
        <v/>
      </c>
    </row>
    <row r="961">
      <c r="A961" s="23" t="n"/>
      <c r="B961" s="42" t="n"/>
      <c r="C961" s="23" t="n"/>
      <c r="D961" s="25" t="n"/>
      <c r="E961" s="23" t="n"/>
      <c r="F961" s="23" t="n"/>
      <c r="G961" s="23" t="n"/>
      <c r="H961" s="23" t="n"/>
      <c r="I961" s="43" t="n"/>
      <c r="J961" s="43" t="n"/>
      <c r="K961" s="43" t="n"/>
      <c r="L961" s="43" t="n"/>
      <c r="M961" s="23" t="n"/>
      <c r="N961" s="23" t="n"/>
      <c r="O961" s="23" t="n"/>
      <c r="P961" s="27">
        <f>IF($A961="","",IFERROR(INDEX('Settings'!$F$5:$F$21,MATCH($F961,'Settings'!$E$5:$E$21,0)),"Other"))</f>
        <v/>
      </c>
      <c r="Q961" s="44">
        <f>IF($A961="","",IF(COUNT($I961,$J961,$K961)&lt;3,"",IFERROR(AVERAGE($I961,$J961,$K961),"")))</f>
        <v/>
      </c>
      <c r="R961" s="44">
        <f>IF($A961="","",IF(COUNT($I961,$J961,$K961)&lt;3,"",IFERROR(MIN($I961,$J961,$K961),"")))</f>
        <v/>
      </c>
      <c r="S961" s="44">
        <f>IF($A961="","",IF(COUNT($I961,$J961,$K961)&lt;3,"",IFERROR(MAX($I961,$J961,$K961)-MIN($I961,$J961,$K961),"")))</f>
        <v/>
      </c>
      <c r="T961" s="44">
        <f>IF($A961="","",IFERROR(INDEX('Tire Inventory'!$I$5:$I$1004,MATCH($E961,'Tire Inventory'!$A$5:$A$1004,0)),""))</f>
        <v/>
      </c>
      <c r="U961" s="44">
        <f>IF($A961="","",IF(OR($L961="",$T961=""),"",IFERROR($L961-$T961,"")))</f>
        <v/>
      </c>
      <c r="V961" s="27">
        <f>IF($A961="","",IF($R961="","No Data",IF($R961&lt;='Settings'!$B$6,"Critical",IF($R961&lt;='Settings'!$B$5,"Low","OK"))))</f>
        <v/>
      </c>
      <c r="W961" s="27">
        <f>IF($A961="","",IF($S961="","No Data",IF($S961&gt;='Settings'!$B$7,"Uneven","OK")))</f>
        <v/>
      </c>
      <c r="X961" s="27">
        <f>IF($A961="","",IF(OR($L961="",$T961=""),"No Data",IF($L961&lt;$T961-'Settings'!$B$8,"Low",IF($L961&gt;$T961+'Settings'!$B$8,"High","OK"))))</f>
        <v/>
      </c>
      <c r="Y961" s="27">
        <f>IF(COUNTA($A961:$O961)=0,"",IF(OR($A961="",$B961="",$C961="",$D961="",$E961="",$F961="",$I961="",$J961="",$K961=""),"Missing Required Input",IF(COUNTIF($A$5:$A$1004,$A961)&gt;1,"Duplicate Inspection ID",IF(COUNTIF('Tire Inventory'!$A$5:$A$1004,$E961)=0,"Unknown Tire ID",IF(OR($I961&lt;0,$I961&gt;32,$J961&lt;0,$J961&gt;32,$K961&lt;0,$K961&gt;32),"Check Tread Reading",IF(OR($D961&lt;0,$D961&gt;2000000),"Check Odometer",IF(AND($L961&lt;&gt;"",OR($L961&lt;0,$L961&gt;150)),"Check PSI","OK"))))))</f>
        <v/>
      </c>
    </row>
    <row r="962">
      <c r="A962" s="23" t="n"/>
      <c r="B962" s="42" t="n"/>
      <c r="C962" s="23" t="n"/>
      <c r="D962" s="25" t="n"/>
      <c r="E962" s="23" t="n"/>
      <c r="F962" s="23" t="n"/>
      <c r="G962" s="23" t="n"/>
      <c r="H962" s="23" t="n"/>
      <c r="I962" s="43" t="n"/>
      <c r="J962" s="43" t="n"/>
      <c r="K962" s="43" t="n"/>
      <c r="L962" s="43" t="n"/>
      <c r="M962" s="23" t="n"/>
      <c r="N962" s="23" t="n"/>
      <c r="O962" s="23" t="n"/>
      <c r="P962" s="27">
        <f>IF($A962="","",IFERROR(INDEX('Settings'!$F$5:$F$21,MATCH($F962,'Settings'!$E$5:$E$21,0)),"Other"))</f>
        <v/>
      </c>
      <c r="Q962" s="44">
        <f>IF($A962="","",IF(COUNT($I962,$J962,$K962)&lt;3,"",IFERROR(AVERAGE($I962,$J962,$K962),"")))</f>
        <v/>
      </c>
      <c r="R962" s="44">
        <f>IF($A962="","",IF(COUNT($I962,$J962,$K962)&lt;3,"",IFERROR(MIN($I962,$J962,$K962),"")))</f>
        <v/>
      </c>
      <c r="S962" s="44">
        <f>IF($A962="","",IF(COUNT($I962,$J962,$K962)&lt;3,"",IFERROR(MAX($I962,$J962,$K962)-MIN($I962,$J962,$K962),"")))</f>
        <v/>
      </c>
      <c r="T962" s="44">
        <f>IF($A962="","",IFERROR(INDEX('Tire Inventory'!$I$5:$I$1004,MATCH($E962,'Tire Inventory'!$A$5:$A$1004,0)),""))</f>
        <v/>
      </c>
      <c r="U962" s="44">
        <f>IF($A962="","",IF(OR($L962="",$T962=""),"",IFERROR($L962-$T962,"")))</f>
        <v/>
      </c>
      <c r="V962" s="27">
        <f>IF($A962="","",IF($R962="","No Data",IF($R962&lt;='Settings'!$B$6,"Critical",IF($R962&lt;='Settings'!$B$5,"Low","OK"))))</f>
        <v/>
      </c>
      <c r="W962" s="27">
        <f>IF($A962="","",IF($S962="","No Data",IF($S962&gt;='Settings'!$B$7,"Uneven","OK")))</f>
        <v/>
      </c>
      <c r="X962" s="27">
        <f>IF($A962="","",IF(OR($L962="",$T962=""),"No Data",IF($L962&lt;$T962-'Settings'!$B$8,"Low",IF($L962&gt;$T962+'Settings'!$B$8,"High","OK"))))</f>
        <v/>
      </c>
      <c r="Y962" s="27">
        <f>IF(COUNTA($A962:$O962)=0,"",IF(OR($A962="",$B962="",$C962="",$D962="",$E962="",$F962="",$I962="",$J962="",$K962=""),"Missing Required Input",IF(COUNTIF($A$5:$A$1004,$A962)&gt;1,"Duplicate Inspection ID",IF(COUNTIF('Tire Inventory'!$A$5:$A$1004,$E962)=0,"Unknown Tire ID",IF(OR($I962&lt;0,$I962&gt;32,$J962&lt;0,$J962&gt;32,$K962&lt;0,$K962&gt;32),"Check Tread Reading",IF(OR($D962&lt;0,$D962&gt;2000000),"Check Odometer",IF(AND($L962&lt;&gt;"",OR($L962&lt;0,$L962&gt;150)),"Check PSI","OK"))))))</f>
        <v/>
      </c>
    </row>
    <row r="963">
      <c r="A963" s="23" t="n"/>
      <c r="B963" s="42" t="n"/>
      <c r="C963" s="23" t="n"/>
      <c r="D963" s="25" t="n"/>
      <c r="E963" s="23" t="n"/>
      <c r="F963" s="23" t="n"/>
      <c r="G963" s="23" t="n"/>
      <c r="H963" s="23" t="n"/>
      <c r="I963" s="43" t="n"/>
      <c r="J963" s="43" t="n"/>
      <c r="K963" s="43" t="n"/>
      <c r="L963" s="43" t="n"/>
      <c r="M963" s="23" t="n"/>
      <c r="N963" s="23" t="n"/>
      <c r="O963" s="23" t="n"/>
      <c r="P963" s="27">
        <f>IF($A963="","",IFERROR(INDEX('Settings'!$F$5:$F$21,MATCH($F963,'Settings'!$E$5:$E$21,0)),"Other"))</f>
        <v/>
      </c>
      <c r="Q963" s="44">
        <f>IF($A963="","",IF(COUNT($I963,$J963,$K963)&lt;3,"",IFERROR(AVERAGE($I963,$J963,$K963),"")))</f>
        <v/>
      </c>
      <c r="R963" s="44">
        <f>IF($A963="","",IF(COUNT($I963,$J963,$K963)&lt;3,"",IFERROR(MIN($I963,$J963,$K963),"")))</f>
        <v/>
      </c>
      <c r="S963" s="44">
        <f>IF($A963="","",IF(COUNT($I963,$J963,$K963)&lt;3,"",IFERROR(MAX($I963,$J963,$K963)-MIN($I963,$J963,$K963),"")))</f>
        <v/>
      </c>
      <c r="T963" s="44">
        <f>IF($A963="","",IFERROR(INDEX('Tire Inventory'!$I$5:$I$1004,MATCH($E963,'Tire Inventory'!$A$5:$A$1004,0)),""))</f>
        <v/>
      </c>
      <c r="U963" s="44">
        <f>IF($A963="","",IF(OR($L963="",$T963=""),"",IFERROR($L963-$T963,"")))</f>
        <v/>
      </c>
      <c r="V963" s="27">
        <f>IF($A963="","",IF($R963="","No Data",IF($R963&lt;='Settings'!$B$6,"Critical",IF($R963&lt;='Settings'!$B$5,"Low","OK"))))</f>
        <v/>
      </c>
      <c r="W963" s="27">
        <f>IF($A963="","",IF($S963="","No Data",IF($S963&gt;='Settings'!$B$7,"Uneven","OK")))</f>
        <v/>
      </c>
      <c r="X963" s="27">
        <f>IF($A963="","",IF(OR($L963="",$T963=""),"No Data",IF($L963&lt;$T963-'Settings'!$B$8,"Low",IF($L963&gt;$T963+'Settings'!$B$8,"High","OK"))))</f>
        <v/>
      </c>
      <c r="Y963" s="27">
        <f>IF(COUNTA($A963:$O963)=0,"",IF(OR($A963="",$B963="",$C963="",$D963="",$E963="",$F963="",$I963="",$J963="",$K963=""),"Missing Required Input",IF(COUNTIF($A$5:$A$1004,$A963)&gt;1,"Duplicate Inspection ID",IF(COUNTIF('Tire Inventory'!$A$5:$A$1004,$E963)=0,"Unknown Tire ID",IF(OR($I963&lt;0,$I963&gt;32,$J963&lt;0,$J963&gt;32,$K963&lt;0,$K963&gt;32),"Check Tread Reading",IF(OR($D963&lt;0,$D963&gt;2000000),"Check Odometer",IF(AND($L963&lt;&gt;"",OR($L963&lt;0,$L963&gt;150)),"Check PSI","OK"))))))</f>
        <v/>
      </c>
    </row>
    <row r="964">
      <c r="A964" s="23" t="n"/>
      <c r="B964" s="42" t="n"/>
      <c r="C964" s="23" t="n"/>
      <c r="D964" s="25" t="n"/>
      <c r="E964" s="23" t="n"/>
      <c r="F964" s="23" t="n"/>
      <c r="G964" s="23" t="n"/>
      <c r="H964" s="23" t="n"/>
      <c r="I964" s="43" t="n"/>
      <c r="J964" s="43" t="n"/>
      <c r="K964" s="43" t="n"/>
      <c r="L964" s="43" t="n"/>
      <c r="M964" s="23" t="n"/>
      <c r="N964" s="23" t="n"/>
      <c r="O964" s="23" t="n"/>
      <c r="P964" s="27">
        <f>IF($A964="","",IFERROR(INDEX('Settings'!$F$5:$F$21,MATCH($F964,'Settings'!$E$5:$E$21,0)),"Other"))</f>
        <v/>
      </c>
      <c r="Q964" s="44">
        <f>IF($A964="","",IF(COUNT($I964,$J964,$K964)&lt;3,"",IFERROR(AVERAGE($I964,$J964,$K964),"")))</f>
        <v/>
      </c>
      <c r="R964" s="44">
        <f>IF($A964="","",IF(COUNT($I964,$J964,$K964)&lt;3,"",IFERROR(MIN($I964,$J964,$K964),"")))</f>
        <v/>
      </c>
      <c r="S964" s="44">
        <f>IF($A964="","",IF(COUNT($I964,$J964,$K964)&lt;3,"",IFERROR(MAX($I964,$J964,$K964)-MIN($I964,$J964,$K964),"")))</f>
        <v/>
      </c>
      <c r="T964" s="44">
        <f>IF($A964="","",IFERROR(INDEX('Tire Inventory'!$I$5:$I$1004,MATCH($E964,'Tire Inventory'!$A$5:$A$1004,0)),""))</f>
        <v/>
      </c>
      <c r="U964" s="44">
        <f>IF($A964="","",IF(OR($L964="",$T964=""),"",IFERROR($L964-$T964,"")))</f>
        <v/>
      </c>
      <c r="V964" s="27">
        <f>IF($A964="","",IF($R964="","No Data",IF($R964&lt;='Settings'!$B$6,"Critical",IF($R964&lt;='Settings'!$B$5,"Low","OK"))))</f>
        <v/>
      </c>
      <c r="W964" s="27">
        <f>IF($A964="","",IF($S964="","No Data",IF($S964&gt;='Settings'!$B$7,"Uneven","OK")))</f>
        <v/>
      </c>
      <c r="X964" s="27">
        <f>IF($A964="","",IF(OR($L964="",$T964=""),"No Data",IF($L964&lt;$T964-'Settings'!$B$8,"Low",IF($L964&gt;$T964+'Settings'!$B$8,"High","OK"))))</f>
        <v/>
      </c>
      <c r="Y964" s="27">
        <f>IF(COUNTA($A964:$O964)=0,"",IF(OR($A964="",$B964="",$C964="",$D964="",$E964="",$F964="",$I964="",$J964="",$K964=""),"Missing Required Input",IF(COUNTIF($A$5:$A$1004,$A964)&gt;1,"Duplicate Inspection ID",IF(COUNTIF('Tire Inventory'!$A$5:$A$1004,$E964)=0,"Unknown Tire ID",IF(OR($I964&lt;0,$I964&gt;32,$J964&lt;0,$J964&gt;32,$K964&lt;0,$K964&gt;32),"Check Tread Reading",IF(OR($D964&lt;0,$D964&gt;2000000),"Check Odometer",IF(AND($L964&lt;&gt;"",OR($L964&lt;0,$L964&gt;150)),"Check PSI","OK"))))))</f>
        <v/>
      </c>
    </row>
    <row r="965">
      <c r="A965" s="23" t="n"/>
      <c r="B965" s="42" t="n"/>
      <c r="C965" s="23" t="n"/>
      <c r="D965" s="25" t="n"/>
      <c r="E965" s="23" t="n"/>
      <c r="F965" s="23" t="n"/>
      <c r="G965" s="23" t="n"/>
      <c r="H965" s="23" t="n"/>
      <c r="I965" s="43" t="n"/>
      <c r="J965" s="43" t="n"/>
      <c r="K965" s="43" t="n"/>
      <c r="L965" s="43" t="n"/>
      <c r="M965" s="23" t="n"/>
      <c r="N965" s="23" t="n"/>
      <c r="O965" s="23" t="n"/>
      <c r="P965" s="27">
        <f>IF($A965="","",IFERROR(INDEX('Settings'!$F$5:$F$21,MATCH($F965,'Settings'!$E$5:$E$21,0)),"Other"))</f>
        <v/>
      </c>
      <c r="Q965" s="44">
        <f>IF($A965="","",IF(COUNT($I965,$J965,$K965)&lt;3,"",IFERROR(AVERAGE($I965,$J965,$K965),"")))</f>
        <v/>
      </c>
      <c r="R965" s="44">
        <f>IF($A965="","",IF(COUNT($I965,$J965,$K965)&lt;3,"",IFERROR(MIN($I965,$J965,$K965),"")))</f>
        <v/>
      </c>
      <c r="S965" s="44">
        <f>IF($A965="","",IF(COUNT($I965,$J965,$K965)&lt;3,"",IFERROR(MAX($I965,$J965,$K965)-MIN($I965,$J965,$K965),"")))</f>
        <v/>
      </c>
      <c r="T965" s="44">
        <f>IF($A965="","",IFERROR(INDEX('Tire Inventory'!$I$5:$I$1004,MATCH($E965,'Tire Inventory'!$A$5:$A$1004,0)),""))</f>
        <v/>
      </c>
      <c r="U965" s="44">
        <f>IF($A965="","",IF(OR($L965="",$T965=""),"",IFERROR($L965-$T965,"")))</f>
        <v/>
      </c>
      <c r="V965" s="27">
        <f>IF($A965="","",IF($R965="","No Data",IF($R965&lt;='Settings'!$B$6,"Critical",IF($R965&lt;='Settings'!$B$5,"Low","OK"))))</f>
        <v/>
      </c>
      <c r="W965" s="27">
        <f>IF($A965="","",IF($S965="","No Data",IF($S965&gt;='Settings'!$B$7,"Uneven","OK")))</f>
        <v/>
      </c>
      <c r="X965" s="27">
        <f>IF($A965="","",IF(OR($L965="",$T965=""),"No Data",IF($L965&lt;$T965-'Settings'!$B$8,"Low",IF($L965&gt;$T965+'Settings'!$B$8,"High","OK"))))</f>
        <v/>
      </c>
      <c r="Y965" s="27">
        <f>IF(COUNTA($A965:$O965)=0,"",IF(OR($A965="",$B965="",$C965="",$D965="",$E965="",$F965="",$I965="",$J965="",$K965=""),"Missing Required Input",IF(COUNTIF($A$5:$A$1004,$A965)&gt;1,"Duplicate Inspection ID",IF(COUNTIF('Tire Inventory'!$A$5:$A$1004,$E965)=0,"Unknown Tire ID",IF(OR($I965&lt;0,$I965&gt;32,$J965&lt;0,$J965&gt;32,$K965&lt;0,$K965&gt;32),"Check Tread Reading",IF(OR($D965&lt;0,$D965&gt;2000000),"Check Odometer",IF(AND($L965&lt;&gt;"",OR($L965&lt;0,$L965&gt;150)),"Check PSI","OK"))))))</f>
        <v/>
      </c>
    </row>
    <row r="966">
      <c r="A966" s="23" t="n"/>
      <c r="B966" s="42" t="n"/>
      <c r="C966" s="23" t="n"/>
      <c r="D966" s="25" t="n"/>
      <c r="E966" s="23" t="n"/>
      <c r="F966" s="23" t="n"/>
      <c r="G966" s="23" t="n"/>
      <c r="H966" s="23" t="n"/>
      <c r="I966" s="43" t="n"/>
      <c r="J966" s="43" t="n"/>
      <c r="K966" s="43" t="n"/>
      <c r="L966" s="43" t="n"/>
      <c r="M966" s="23" t="n"/>
      <c r="N966" s="23" t="n"/>
      <c r="O966" s="23" t="n"/>
      <c r="P966" s="27">
        <f>IF($A966="","",IFERROR(INDEX('Settings'!$F$5:$F$21,MATCH($F966,'Settings'!$E$5:$E$21,0)),"Other"))</f>
        <v/>
      </c>
      <c r="Q966" s="44">
        <f>IF($A966="","",IF(COUNT($I966,$J966,$K966)&lt;3,"",IFERROR(AVERAGE($I966,$J966,$K966),"")))</f>
        <v/>
      </c>
      <c r="R966" s="44">
        <f>IF($A966="","",IF(COUNT($I966,$J966,$K966)&lt;3,"",IFERROR(MIN($I966,$J966,$K966),"")))</f>
        <v/>
      </c>
      <c r="S966" s="44">
        <f>IF($A966="","",IF(COUNT($I966,$J966,$K966)&lt;3,"",IFERROR(MAX($I966,$J966,$K966)-MIN($I966,$J966,$K966),"")))</f>
        <v/>
      </c>
      <c r="T966" s="44">
        <f>IF($A966="","",IFERROR(INDEX('Tire Inventory'!$I$5:$I$1004,MATCH($E966,'Tire Inventory'!$A$5:$A$1004,0)),""))</f>
        <v/>
      </c>
      <c r="U966" s="44">
        <f>IF($A966="","",IF(OR($L966="",$T966=""),"",IFERROR($L966-$T966,"")))</f>
        <v/>
      </c>
      <c r="V966" s="27">
        <f>IF($A966="","",IF($R966="","No Data",IF($R966&lt;='Settings'!$B$6,"Critical",IF($R966&lt;='Settings'!$B$5,"Low","OK"))))</f>
        <v/>
      </c>
      <c r="W966" s="27">
        <f>IF($A966="","",IF($S966="","No Data",IF($S966&gt;='Settings'!$B$7,"Uneven","OK")))</f>
        <v/>
      </c>
      <c r="X966" s="27">
        <f>IF($A966="","",IF(OR($L966="",$T966=""),"No Data",IF($L966&lt;$T966-'Settings'!$B$8,"Low",IF($L966&gt;$T966+'Settings'!$B$8,"High","OK"))))</f>
        <v/>
      </c>
      <c r="Y966" s="27">
        <f>IF(COUNTA($A966:$O966)=0,"",IF(OR($A966="",$B966="",$C966="",$D966="",$E966="",$F966="",$I966="",$J966="",$K966=""),"Missing Required Input",IF(COUNTIF($A$5:$A$1004,$A966)&gt;1,"Duplicate Inspection ID",IF(COUNTIF('Tire Inventory'!$A$5:$A$1004,$E966)=0,"Unknown Tire ID",IF(OR($I966&lt;0,$I966&gt;32,$J966&lt;0,$J966&gt;32,$K966&lt;0,$K966&gt;32),"Check Tread Reading",IF(OR($D966&lt;0,$D966&gt;2000000),"Check Odometer",IF(AND($L966&lt;&gt;"",OR($L966&lt;0,$L966&gt;150)),"Check PSI","OK"))))))</f>
        <v/>
      </c>
    </row>
    <row r="967">
      <c r="A967" s="23" t="n"/>
      <c r="B967" s="42" t="n"/>
      <c r="C967" s="23" t="n"/>
      <c r="D967" s="25" t="n"/>
      <c r="E967" s="23" t="n"/>
      <c r="F967" s="23" t="n"/>
      <c r="G967" s="23" t="n"/>
      <c r="H967" s="23" t="n"/>
      <c r="I967" s="43" t="n"/>
      <c r="J967" s="43" t="n"/>
      <c r="K967" s="43" t="n"/>
      <c r="L967" s="43" t="n"/>
      <c r="M967" s="23" t="n"/>
      <c r="N967" s="23" t="n"/>
      <c r="O967" s="23" t="n"/>
      <c r="P967" s="27">
        <f>IF($A967="","",IFERROR(INDEX('Settings'!$F$5:$F$21,MATCH($F967,'Settings'!$E$5:$E$21,0)),"Other"))</f>
        <v/>
      </c>
      <c r="Q967" s="44">
        <f>IF($A967="","",IF(COUNT($I967,$J967,$K967)&lt;3,"",IFERROR(AVERAGE($I967,$J967,$K967),"")))</f>
        <v/>
      </c>
      <c r="R967" s="44">
        <f>IF($A967="","",IF(COUNT($I967,$J967,$K967)&lt;3,"",IFERROR(MIN($I967,$J967,$K967),"")))</f>
        <v/>
      </c>
      <c r="S967" s="44">
        <f>IF($A967="","",IF(COUNT($I967,$J967,$K967)&lt;3,"",IFERROR(MAX($I967,$J967,$K967)-MIN($I967,$J967,$K967),"")))</f>
        <v/>
      </c>
      <c r="T967" s="44">
        <f>IF($A967="","",IFERROR(INDEX('Tire Inventory'!$I$5:$I$1004,MATCH($E967,'Tire Inventory'!$A$5:$A$1004,0)),""))</f>
        <v/>
      </c>
      <c r="U967" s="44">
        <f>IF($A967="","",IF(OR($L967="",$T967=""),"",IFERROR($L967-$T967,"")))</f>
        <v/>
      </c>
      <c r="V967" s="27">
        <f>IF($A967="","",IF($R967="","No Data",IF($R967&lt;='Settings'!$B$6,"Critical",IF($R967&lt;='Settings'!$B$5,"Low","OK"))))</f>
        <v/>
      </c>
      <c r="W967" s="27">
        <f>IF($A967="","",IF($S967="","No Data",IF($S967&gt;='Settings'!$B$7,"Uneven","OK")))</f>
        <v/>
      </c>
      <c r="X967" s="27">
        <f>IF($A967="","",IF(OR($L967="",$T967=""),"No Data",IF($L967&lt;$T967-'Settings'!$B$8,"Low",IF($L967&gt;$T967+'Settings'!$B$8,"High","OK"))))</f>
        <v/>
      </c>
      <c r="Y967" s="27">
        <f>IF(COUNTA($A967:$O967)=0,"",IF(OR($A967="",$B967="",$C967="",$D967="",$E967="",$F967="",$I967="",$J967="",$K967=""),"Missing Required Input",IF(COUNTIF($A$5:$A$1004,$A967)&gt;1,"Duplicate Inspection ID",IF(COUNTIF('Tire Inventory'!$A$5:$A$1004,$E967)=0,"Unknown Tire ID",IF(OR($I967&lt;0,$I967&gt;32,$J967&lt;0,$J967&gt;32,$K967&lt;0,$K967&gt;32),"Check Tread Reading",IF(OR($D967&lt;0,$D967&gt;2000000),"Check Odometer",IF(AND($L967&lt;&gt;"",OR($L967&lt;0,$L967&gt;150)),"Check PSI","OK"))))))</f>
        <v/>
      </c>
    </row>
    <row r="968">
      <c r="A968" s="23" t="n"/>
      <c r="B968" s="42" t="n"/>
      <c r="C968" s="23" t="n"/>
      <c r="D968" s="25" t="n"/>
      <c r="E968" s="23" t="n"/>
      <c r="F968" s="23" t="n"/>
      <c r="G968" s="23" t="n"/>
      <c r="H968" s="23" t="n"/>
      <c r="I968" s="43" t="n"/>
      <c r="J968" s="43" t="n"/>
      <c r="K968" s="43" t="n"/>
      <c r="L968" s="43" t="n"/>
      <c r="M968" s="23" t="n"/>
      <c r="N968" s="23" t="n"/>
      <c r="O968" s="23" t="n"/>
      <c r="P968" s="27">
        <f>IF($A968="","",IFERROR(INDEX('Settings'!$F$5:$F$21,MATCH($F968,'Settings'!$E$5:$E$21,0)),"Other"))</f>
        <v/>
      </c>
      <c r="Q968" s="44">
        <f>IF($A968="","",IF(COUNT($I968,$J968,$K968)&lt;3,"",IFERROR(AVERAGE($I968,$J968,$K968),"")))</f>
        <v/>
      </c>
      <c r="R968" s="44">
        <f>IF($A968="","",IF(COUNT($I968,$J968,$K968)&lt;3,"",IFERROR(MIN($I968,$J968,$K968),"")))</f>
        <v/>
      </c>
      <c r="S968" s="44">
        <f>IF($A968="","",IF(COUNT($I968,$J968,$K968)&lt;3,"",IFERROR(MAX($I968,$J968,$K968)-MIN($I968,$J968,$K968),"")))</f>
        <v/>
      </c>
      <c r="T968" s="44">
        <f>IF($A968="","",IFERROR(INDEX('Tire Inventory'!$I$5:$I$1004,MATCH($E968,'Tire Inventory'!$A$5:$A$1004,0)),""))</f>
        <v/>
      </c>
      <c r="U968" s="44">
        <f>IF($A968="","",IF(OR($L968="",$T968=""),"",IFERROR($L968-$T968,"")))</f>
        <v/>
      </c>
      <c r="V968" s="27">
        <f>IF($A968="","",IF($R968="","No Data",IF($R968&lt;='Settings'!$B$6,"Critical",IF($R968&lt;='Settings'!$B$5,"Low","OK"))))</f>
        <v/>
      </c>
      <c r="W968" s="27">
        <f>IF($A968="","",IF($S968="","No Data",IF($S968&gt;='Settings'!$B$7,"Uneven","OK")))</f>
        <v/>
      </c>
      <c r="X968" s="27">
        <f>IF($A968="","",IF(OR($L968="",$T968=""),"No Data",IF($L968&lt;$T968-'Settings'!$B$8,"Low",IF($L968&gt;$T968+'Settings'!$B$8,"High","OK"))))</f>
        <v/>
      </c>
      <c r="Y968" s="27">
        <f>IF(COUNTA($A968:$O968)=0,"",IF(OR($A968="",$B968="",$C968="",$D968="",$E968="",$F968="",$I968="",$J968="",$K968=""),"Missing Required Input",IF(COUNTIF($A$5:$A$1004,$A968)&gt;1,"Duplicate Inspection ID",IF(COUNTIF('Tire Inventory'!$A$5:$A$1004,$E968)=0,"Unknown Tire ID",IF(OR($I968&lt;0,$I968&gt;32,$J968&lt;0,$J968&gt;32,$K968&lt;0,$K968&gt;32),"Check Tread Reading",IF(OR($D968&lt;0,$D968&gt;2000000),"Check Odometer",IF(AND($L968&lt;&gt;"",OR($L968&lt;0,$L968&gt;150)),"Check PSI","OK"))))))</f>
        <v/>
      </c>
    </row>
    <row r="969">
      <c r="A969" s="23" t="n"/>
      <c r="B969" s="42" t="n"/>
      <c r="C969" s="23" t="n"/>
      <c r="D969" s="25" t="n"/>
      <c r="E969" s="23" t="n"/>
      <c r="F969" s="23" t="n"/>
      <c r="G969" s="23" t="n"/>
      <c r="H969" s="23" t="n"/>
      <c r="I969" s="43" t="n"/>
      <c r="J969" s="43" t="n"/>
      <c r="K969" s="43" t="n"/>
      <c r="L969" s="43" t="n"/>
      <c r="M969" s="23" t="n"/>
      <c r="N969" s="23" t="n"/>
      <c r="O969" s="23" t="n"/>
      <c r="P969" s="27">
        <f>IF($A969="","",IFERROR(INDEX('Settings'!$F$5:$F$21,MATCH($F969,'Settings'!$E$5:$E$21,0)),"Other"))</f>
        <v/>
      </c>
      <c r="Q969" s="44">
        <f>IF($A969="","",IF(COUNT($I969,$J969,$K969)&lt;3,"",IFERROR(AVERAGE($I969,$J969,$K969),"")))</f>
        <v/>
      </c>
      <c r="R969" s="44">
        <f>IF($A969="","",IF(COUNT($I969,$J969,$K969)&lt;3,"",IFERROR(MIN($I969,$J969,$K969),"")))</f>
        <v/>
      </c>
      <c r="S969" s="44">
        <f>IF($A969="","",IF(COUNT($I969,$J969,$K969)&lt;3,"",IFERROR(MAX($I969,$J969,$K969)-MIN($I969,$J969,$K969),"")))</f>
        <v/>
      </c>
      <c r="T969" s="44">
        <f>IF($A969="","",IFERROR(INDEX('Tire Inventory'!$I$5:$I$1004,MATCH($E969,'Tire Inventory'!$A$5:$A$1004,0)),""))</f>
        <v/>
      </c>
      <c r="U969" s="44">
        <f>IF($A969="","",IF(OR($L969="",$T969=""),"",IFERROR($L969-$T969,"")))</f>
        <v/>
      </c>
      <c r="V969" s="27">
        <f>IF($A969="","",IF($R969="","No Data",IF($R969&lt;='Settings'!$B$6,"Critical",IF($R969&lt;='Settings'!$B$5,"Low","OK"))))</f>
        <v/>
      </c>
      <c r="W969" s="27">
        <f>IF($A969="","",IF($S969="","No Data",IF($S969&gt;='Settings'!$B$7,"Uneven","OK")))</f>
        <v/>
      </c>
      <c r="X969" s="27">
        <f>IF($A969="","",IF(OR($L969="",$T969=""),"No Data",IF($L969&lt;$T969-'Settings'!$B$8,"Low",IF($L969&gt;$T969+'Settings'!$B$8,"High","OK"))))</f>
        <v/>
      </c>
      <c r="Y969" s="27">
        <f>IF(COUNTA($A969:$O969)=0,"",IF(OR($A969="",$B969="",$C969="",$D969="",$E969="",$F969="",$I969="",$J969="",$K969=""),"Missing Required Input",IF(COUNTIF($A$5:$A$1004,$A969)&gt;1,"Duplicate Inspection ID",IF(COUNTIF('Tire Inventory'!$A$5:$A$1004,$E969)=0,"Unknown Tire ID",IF(OR($I969&lt;0,$I969&gt;32,$J969&lt;0,$J969&gt;32,$K969&lt;0,$K969&gt;32),"Check Tread Reading",IF(OR($D969&lt;0,$D969&gt;2000000),"Check Odometer",IF(AND($L969&lt;&gt;"",OR($L969&lt;0,$L969&gt;150)),"Check PSI","OK"))))))</f>
        <v/>
      </c>
    </row>
    <row r="970">
      <c r="A970" s="23" t="n"/>
      <c r="B970" s="42" t="n"/>
      <c r="C970" s="23" t="n"/>
      <c r="D970" s="25" t="n"/>
      <c r="E970" s="23" t="n"/>
      <c r="F970" s="23" t="n"/>
      <c r="G970" s="23" t="n"/>
      <c r="H970" s="23" t="n"/>
      <c r="I970" s="43" t="n"/>
      <c r="J970" s="43" t="n"/>
      <c r="K970" s="43" t="n"/>
      <c r="L970" s="43" t="n"/>
      <c r="M970" s="23" t="n"/>
      <c r="N970" s="23" t="n"/>
      <c r="O970" s="23" t="n"/>
      <c r="P970" s="27">
        <f>IF($A970="","",IFERROR(INDEX('Settings'!$F$5:$F$21,MATCH($F970,'Settings'!$E$5:$E$21,0)),"Other"))</f>
        <v/>
      </c>
      <c r="Q970" s="44">
        <f>IF($A970="","",IF(COUNT($I970,$J970,$K970)&lt;3,"",IFERROR(AVERAGE($I970,$J970,$K970),"")))</f>
        <v/>
      </c>
      <c r="R970" s="44">
        <f>IF($A970="","",IF(COUNT($I970,$J970,$K970)&lt;3,"",IFERROR(MIN($I970,$J970,$K970),"")))</f>
        <v/>
      </c>
      <c r="S970" s="44">
        <f>IF($A970="","",IF(COUNT($I970,$J970,$K970)&lt;3,"",IFERROR(MAX($I970,$J970,$K970)-MIN($I970,$J970,$K970),"")))</f>
        <v/>
      </c>
      <c r="T970" s="44">
        <f>IF($A970="","",IFERROR(INDEX('Tire Inventory'!$I$5:$I$1004,MATCH($E970,'Tire Inventory'!$A$5:$A$1004,0)),""))</f>
        <v/>
      </c>
      <c r="U970" s="44">
        <f>IF($A970="","",IF(OR($L970="",$T970=""),"",IFERROR($L970-$T970,"")))</f>
        <v/>
      </c>
      <c r="V970" s="27">
        <f>IF($A970="","",IF($R970="","No Data",IF($R970&lt;='Settings'!$B$6,"Critical",IF($R970&lt;='Settings'!$B$5,"Low","OK"))))</f>
        <v/>
      </c>
      <c r="W970" s="27">
        <f>IF($A970="","",IF($S970="","No Data",IF($S970&gt;='Settings'!$B$7,"Uneven","OK")))</f>
        <v/>
      </c>
      <c r="X970" s="27">
        <f>IF($A970="","",IF(OR($L970="",$T970=""),"No Data",IF($L970&lt;$T970-'Settings'!$B$8,"Low",IF($L970&gt;$T970+'Settings'!$B$8,"High","OK"))))</f>
        <v/>
      </c>
      <c r="Y970" s="27">
        <f>IF(COUNTA($A970:$O970)=0,"",IF(OR($A970="",$B970="",$C970="",$D970="",$E970="",$F970="",$I970="",$J970="",$K970=""),"Missing Required Input",IF(COUNTIF($A$5:$A$1004,$A970)&gt;1,"Duplicate Inspection ID",IF(COUNTIF('Tire Inventory'!$A$5:$A$1004,$E970)=0,"Unknown Tire ID",IF(OR($I970&lt;0,$I970&gt;32,$J970&lt;0,$J970&gt;32,$K970&lt;0,$K970&gt;32),"Check Tread Reading",IF(OR($D970&lt;0,$D970&gt;2000000),"Check Odometer",IF(AND($L970&lt;&gt;"",OR($L970&lt;0,$L970&gt;150)),"Check PSI","OK"))))))</f>
        <v/>
      </c>
    </row>
    <row r="971">
      <c r="A971" s="23" t="n"/>
      <c r="B971" s="42" t="n"/>
      <c r="C971" s="23" t="n"/>
      <c r="D971" s="25" t="n"/>
      <c r="E971" s="23" t="n"/>
      <c r="F971" s="23" t="n"/>
      <c r="G971" s="23" t="n"/>
      <c r="H971" s="23" t="n"/>
      <c r="I971" s="43" t="n"/>
      <c r="J971" s="43" t="n"/>
      <c r="K971" s="43" t="n"/>
      <c r="L971" s="43" t="n"/>
      <c r="M971" s="23" t="n"/>
      <c r="N971" s="23" t="n"/>
      <c r="O971" s="23" t="n"/>
      <c r="P971" s="27">
        <f>IF($A971="","",IFERROR(INDEX('Settings'!$F$5:$F$21,MATCH($F971,'Settings'!$E$5:$E$21,0)),"Other"))</f>
        <v/>
      </c>
      <c r="Q971" s="44">
        <f>IF($A971="","",IF(COUNT($I971,$J971,$K971)&lt;3,"",IFERROR(AVERAGE($I971,$J971,$K971),"")))</f>
        <v/>
      </c>
      <c r="R971" s="44">
        <f>IF($A971="","",IF(COUNT($I971,$J971,$K971)&lt;3,"",IFERROR(MIN($I971,$J971,$K971),"")))</f>
        <v/>
      </c>
      <c r="S971" s="44">
        <f>IF($A971="","",IF(COUNT($I971,$J971,$K971)&lt;3,"",IFERROR(MAX($I971,$J971,$K971)-MIN($I971,$J971,$K971),"")))</f>
        <v/>
      </c>
      <c r="T971" s="44">
        <f>IF($A971="","",IFERROR(INDEX('Tire Inventory'!$I$5:$I$1004,MATCH($E971,'Tire Inventory'!$A$5:$A$1004,0)),""))</f>
        <v/>
      </c>
      <c r="U971" s="44">
        <f>IF($A971="","",IF(OR($L971="",$T971=""),"",IFERROR($L971-$T971,"")))</f>
        <v/>
      </c>
      <c r="V971" s="27">
        <f>IF($A971="","",IF($R971="","No Data",IF($R971&lt;='Settings'!$B$6,"Critical",IF($R971&lt;='Settings'!$B$5,"Low","OK"))))</f>
        <v/>
      </c>
      <c r="W971" s="27">
        <f>IF($A971="","",IF($S971="","No Data",IF($S971&gt;='Settings'!$B$7,"Uneven","OK")))</f>
        <v/>
      </c>
      <c r="X971" s="27">
        <f>IF($A971="","",IF(OR($L971="",$T971=""),"No Data",IF($L971&lt;$T971-'Settings'!$B$8,"Low",IF($L971&gt;$T971+'Settings'!$B$8,"High","OK"))))</f>
        <v/>
      </c>
      <c r="Y971" s="27">
        <f>IF(COUNTA($A971:$O971)=0,"",IF(OR($A971="",$B971="",$C971="",$D971="",$E971="",$F971="",$I971="",$J971="",$K971=""),"Missing Required Input",IF(COUNTIF($A$5:$A$1004,$A971)&gt;1,"Duplicate Inspection ID",IF(COUNTIF('Tire Inventory'!$A$5:$A$1004,$E971)=0,"Unknown Tire ID",IF(OR($I971&lt;0,$I971&gt;32,$J971&lt;0,$J971&gt;32,$K971&lt;0,$K971&gt;32),"Check Tread Reading",IF(OR($D971&lt;0,$D971&gt;2000000),"Check Odometer",IF(AND($L971&lt;&gt;"",OR($L971&lt;0,$L971&gt;150)),"Check PSI","OK"))))))</f>
        <v/>
      </c>
    </row>
    <row r="972">
      <c r="A972" s="23" t="n"/>
      <c r="B972" s="42" t="n"/>
      <c r="C972" s="23" t="n"/>
      <c r="D972" s="25" t="n"/>
      <c r="E972" s="23" t="n"/>
      <c r="F972" s="23" t="n"/>
      <c r="G972" s="23" t="n"/>
      <c r="H972" s="23" t="n"/>
      <c r="I972" s="43" t="n"/>
      <c r="J972" s="43" t="n"/>
      <c r="K972" s="43" t="n"/>
      <c r="L972" s="43" t="n"/>
      <c r="M972" s="23" t="n"/>
      <c r="N972" s="23" t="n"/>
      <c r="O972" s="23" t="n"/>
      <c r="P972" s="27">
        <f>IF($A972="","",IFERROR(INDEX('Settings'!$F$5:$F$21,MATCH($F972,'Settings'!$E$5:$E$21,0)),"Other"))</f>
        <v/>
      </c>
      <c r="Q972" s="44">
        <f>IF($A972="","",IF(COUNT($I972,$J972,$K972)&lt;3,"",IFERROR(AVERAGE($I972,$J972,$K972),"")))</f>
        <v/>
      </c>
      <c r="R972" s="44">
        <f>IF($A972="","",IF(COUNT($I972,$J972,$K972)&lt;3,"",IFERROR(MIN($I972,$J972,$K972),"")))</f>
        <v/>
      </c>
      <c r="S972" s="44">
        <f>IF($A972="","",IF(COUNT($I972,$J972,$K972)&lt;3,"",IFERROR(MAX($I972,$J972,$K972)-MIN($I972,$J972,$K972),"")))</f>
        <v/>
      </c>
      <c r="T972" s="44">
        <f>IF($A972="","",IFERROR(INDEX('Tire Inventory'!$I$5:$I$1004,MATCH($E972,'Tire Inventory'!$A$5:$A$1004,0)),""))</f>
        <v/>
      </c>
      <c r="U972" s="44">
        <f>IF($A972="","",IF(OR($L972="",$T972=""),"",IFERROR($L972-$T972,"")))</f>
        <v/>
      </c>
      <c r="V972" s="27">
        <f>IF($A972="","",IF($R972="","No Data",IF($R972&lt;='Settings'!$B$6,"Critical",IF($R972&lt;='Settings'!$B$5,"Low","OK"))))</f>
        <v/>
      </c>
      <c r="W972" s="27">
        <f>IF($A972="","",IF($S972="","No Data",IF($S972&gt;='Settings'!$B$7,"Uneven","OK")))</f>
        <v/>
      </c>
      <c r="X972" s="27">
        <f>IF($A972="","",IF(OR($L972="",$T972=""),"No Data",IF($L972&lt;$T972-'Settings'!$B$8,"Low",IF($L972&gt;$T972+'Settings'!$B$8,"High","OK"))))</f>
        <v/>
      </c>
      <c r="Y972" s="27">
        <f>IF(COUNTA($A972:$O972)=0,"",IF(OR($A972="",$B972="",$C972="",$D972="",$E972="",$F972="",$I972="",$J972="",$K972=""),"Missing Required Input",IF(COUNTIF($A$5:$A$1004,$A972)&gt;1,"Duplicate Inspection ID",IF(COUNTIF('Tire Inventory'!$A$5:$A$1004,$E972)=0,"Unknown Tire ID",IF(OR($I972&lt;0,$I972&gt;32,$J972&lt;0,$J972&gt;32,$K972&lt;0,$K972&gt;32),"Check Tread Reading",IF(OR($D972&lt;0,$D972&gt;2000000),"Check Odometer",IF(AND($L972&lt;&gt;"",OR($L972&lt;0,$L972&gt;150)),"Check PSI","OK"))))))</f>
        <v/>
      </c>
    </row>
    <row r="973">
      <c r="A973" s="23" t="n"/>
      <c r="B973" s="42" t="n"/>
      <c r="C973" s="23" t="n"/>
      <c r="D973" s="25" t="n"/>
      <c r="E973" s="23" t="n"/>
      <c r="F973" s="23" t="n"/>
      <c r="G973" s="23" t="n"/>
      <c r="H973" s="23" t="n"/>
      <c r="I973" s="43" t="n"/>
      <c r="J973" s="43" t="n"/>
      <c r="K973" s="43" t="n"/>
      <c r="L973" s="43" t="n"/>
      <c r="M973" s="23" t="n"/>
      <c r="N973" s="23" t="n"/>
      <c r="O973" s="23" t="n"/>
      <c r="P973" s="27">
        <f>IF($A973="","",IFERROR(INDEX('Settings'!$F$5:$F$21,MATCH($F973,'Settings'!$E$5:$E$21,0)),"Other"))</f>
        <v/>
      </c>
      <c r="Q973" s="44">
        <f>IF($A973="","",IF(COUNT($I973,$J973,$K973)&lt;3,"",IFERROR(AVERAGE($I973,$J973,$K973),"")))</f>
        <v/>
      </c>
      <c r="R973" s="44">
        <f>IF($A973="","",IF(COUNT($I973,$J973,$K973)&lt;3,"",IFERROR(MIN($I973,$J973,$K973),"")))</f>
        <v/>
      </c>
      <c r="S973" s="44">
        <f>IF($A973="","",IF(COUNT($I973,$J973,$K973)&lt;3,"",IFERROR(MAX($I973,$J973,$K973)-MIN($I973,$J973,$K973),"")))</f>
        <v/>
      </c>
      <c r="T973" s="44">
        <f>IF($A973="","",IFERROR(INDEX('Tire Inventory'!$I$5:$I$1004,MATCH($E973,'Tire Inventory'!$A$5:$A$1004,0)),""))</f>
        <v/>
      </c>
      <c r="U973" s="44">
        <f>IF($A973="","",IF(OR($L973="",$T973=""),"",IFERROR($L973-$T973,"")))</f>
        <v/>
      </c>
      <c r="V973" s="27">
        <f>IF($A973="","",IF($R973="","No Data",IF($R973&lt;='Settings'!$B$6,"Critical",IF($R973&lt;='Settings'!$B$5,"Low","OK"))))</f>
        <v/>
      </c>
      <c r="W973" s="27">
        <f>IF($A973="","",IF($S973="","No Data",IF($S973&gt;='Settings'!$B$7,"Uneven","OK")))</f>
        <v/>
      </c>
      <c r="X973" s="27">
        <f>IF($A973="","",IF(OR($L973="",$T973=""),"No Data",IF($L973&lt;$T973-'Settings'!$B$8,"Low",IF($L973&gt;$T973+'Settings'!$B$8,"High","OK"))))</f>
        <v/>
      </c>
      <c r="Y973" s="27">
        <f>IF(COUNTA($A973:$O973)=0,"",IF(OR($A973="",$B973="",$C973="",$D973="",$E973="",$F973="",$I973="",$J973="",$K973=""),"Missing Required Input",IF(COUNTIF($A$5:$A$1004,$A973)&gt;1,"Duplicate Inspection ID",IF(COUNTIF('Tire Inventory'!$A$5:$A$1004,$E973)=0,"Unknown Tire ID",IF(OR($I973&lt;0,$I973&gt;32,$J973&lt;0,$J973&gt;32,$K973&lt;0,$K973&gt;32),"Check Tread Reading",IF(OR($D973&lt;0,$D973&gt;2000000),"Check Odometer",IF(AND($L973&lt;&gt;"",OR($L973&lt;0,$L973&gt;150)),"Check PSI","OK"))))))</f>
        <v/>
      </c>
    </row>
    <row r="974">
      <c r="A974" s="23" t="n"/>
      <c r="B974" s="42" t="n"/>
      <c r="C974" s="23" t="n"/>
      <c r="D974" s="25" t="n"/>
      <c r="E974" s="23" t="n"/>
      <c r="F974" s="23" t="n"/>
      <c r="G974" s="23" t="n"/>
      <c r="H974" s="23" t="n"/>
      <c r="I974" s="43" t="n"/>
      <c r="J974" s="43" t="n"/>
      <c r="K974" s="43" t="n"/>
      <c r="L974" s="43" t="n"/>
      <c r="M974" s="23" t="n"/>
      <c r="N974" s="23" t="n"/>
      <c r="O974" s="23" t="n"/>
      <c r="P974" s="27">
        <f>IF($A974="","",IFERROR(INDEX('Settings'!$F$5:$F$21,MATCH($F974,'Settings'!$E$5:$E$21,0)),"Other"))</f>
        <v/>
      </c>
      <c r="Q974" s="44">
        <f>IF($A974="","",IF(COUNT($I974,$J974,$K974)&lt;3,"",IFERROR(AVERAGE($I974,$J974,$K974),"")))</f>
        <v/>
      </c>
      <c r="R974" s="44">
        <f>IF($A974="","",IF(COUNT($I974,$J974,$K974)&lt;3,"",IFERROR(MIN($I974,$J974,$K974),"")))</f>
        <v/>
      </c>
      <c r="S974" s="44">
        <f>IF($A974="","",IF(COUNT($I974,$J974,$K974)&lt;3,"",IFERROR(MAX($I974,$J974,$K974)-MIN($I974,$J974,$K974),"")))</f>
        <v/>
      </c>
      <c r="T974" s="44">
        <f>IF($A974="","",IFERROR(INDEX('Tire Inventory'!$I$5:$I$1004,MATCH($E974,'Tire Inventory'!$A$5:$A$1004,0)),""))</f>
        <v/>
      </c>
      <c r="U974" s="44">
        <f>IF($A974="","",IF(OR($L974="",$T974=""),"",IFERROR($L974-$T974,"")))</f>
        <v/>
      </c>
      <c r="V974" s="27">
        <f>IF($A974="","",IF($R974="","No Data",IF($R974&lt;='Settings'!$B$6,"Critical",IF($R974&lt;='Settings'!$B$5,"Low","OK"))))</f>
        <v/>
      </c>
      <c r="W974" s="27">
        <f>IF($A974="","",IF($S974="","No Data",IF($S974&gt;='Settings'!$B$7,"Uneven","OK")))</f>
        <v/>
      </c>
      <c r="X974" s="27">
        <f>IF($A974="","",IF(OR($L974="",$T974=""),"No Data",IF($L974&lt;$T974-'Settings'!$B$8,"Low",IF($L974&gt;$T974+'Settings'!$B$8,"High","OK"))))</f>
        <v/>
      </c>
      <c r="Y974" s="27">
        <f>IF(COUNTA($A974:$O974)=0,"",IF(OR($A974="",$B974="",$C974="",$D974="",$E974="",$F974="",$I974="",$J974="",$K974=""),"Missing Required Input",IF(COUNTIF($A$5:$A$1004,$A974)&gt;1,"Duplicate Inspection ID",IF(COUNTIF('Tire Inventory'!$A$5:$A$1004,$E974)=0,"Unknown Tire ID",IF(OR($I974&lt;0,$I974&gt;32,$J974&lt;0,$J974&gt;32,$K974&lt;0,$K974&gt;32),"Check Tread Reading",IF(OR($D974&lt;0,$D974&gt;2000000),"Check Odometer",IF(AND($L974&lt;&gt;"",OR($L974&lt;0,$L974&gt;150)),"Check PSI","OK"))))))</f>
        <v/>
      </c>
    </row>
    <row r="975">
      <c r="A975" s="23" t="n"/>
      <c r="B975" s="42" t="n"/>
      <c r="C975" s="23" t="n"/>
      <c r="D975" s="25" t="n"/>
      <c r="E975" s="23" t="n"/>
      <c r="F975" s="23" t="n"/>
      <c r="G975" s="23" t="n"/>
      <c r="H975" s="23" t="n"/>
      <c r="I975" s="43" t="n"/>
      <c r="J975" s="43" t="n"/>
      <c r="K975" s="43" t="n"/>
      <c r="L975" s="43" t="n"/>
      <c r="M975" s="23" t="n"/>
      <c r="N975" s="23" t="n"/>
      <c r="O975" s="23" t="n"/>
      <c r="P975" s="27">
        <f>IF($A975="","",IFERROR(INDEX('Settings'!$F$5:$F$21,MATCH($F975,'Settings'!$E$5:$E$21,0)),"Other"))</f>
        <v/>
      </c>
      <c r="Q975" s="44">
        <f>IF($A975="","",IF(COUNT($I975,$J975,$K975)&lt;3,"",IFERROR(AVERAGE($I975,$J975,$K975),"")))</f>
        <v/>
      </c>
      <c r="R975" s="44">
        <f>IF($A975="","",IF(COUNT($I975,$J975,$K975)&lt;3,"",IFERROR(MIN($I975,$J975,$K975),"")))</f>
        <v/>
      </c>
      <c r="S975" s="44">
        <f>IF($A975="","",IF(COUNT($I975,$J975,$K975)&lt;3,"",IFERROR(MAX($I975,$J975,$K975)-MIN($I975,$J975,$K975),"")))</f>
        <v/>
      </c>
      <c r="T975" s="44">
        <f>IF($A975="","",IFERROR(INDEX('Tire Inventory'!$I$5:$I$1004,MATCH($E975,'Tire Inventory'!$A$5:$A$1004,0)),""))</f>
        <v/>
      </c>
      <c r="U975" s="44">
        <f>IF($A975="","",IF(OR($L975="",$T975=""),"",IFERROR($L975-$T975,"")))</f>
        <v/>
      </c>
      <c r="V975" s="27">
        <f>IF($A975="","",IF($R975="","No Data",IF($R975&lt;='Settings'!$B$6,"Critical",IF($R975&lt;='Settings'!$B$5,"Low","OK"))))</f>
        <v/>
      </c>
      <c r="W975" s="27">
        <f>IF($A975="","",IF($S975="","No Data",IF($S975&gt;='Settings'!$B$7,"Uneven","OK")))</f>
        <v/>
      </c>
      <c r="X975" s="27">
        <f>IF($A975="","",IF(OR($L975="",$T975=""),"No Data",IF($L975&lt;$T975-'Settings'!$B$8,"Low",IF($L975&gt;$T975+'Settings'!$B$8,"High","OK"))))</f>
        <v/>
      </c>
      <c r="Y975" s="27">
        <f>IF(COUNTA($A975:$O975)=0,"",IF(OR($A975="",$B975="",$C975="",$D975="",$E975="",$F975="",$I975="",$J975="",$K975=""),"Missing Required Input",IF(COUNTIF($A$5:$A$1004,$A975)&gt;1,"Duplicate Inspection ID",IF(COUNTIF('Tire Inventory'!$A$5:$A$1004,$E975)=0,"Unknown Tire ID",IF(OR($I975&lt;0,$I975&gt;32,$J975&lt;0,$J975&gt;32,$K975&lt;0,$K975&gt;32),"Check Tread Reading",IF(OR($D975&lt;0,$D975&gt;2000000),"Check Odometer",IF(AND($L975&lt;&gt;"",OR($L975&lt;0,$L975&gt;150)),"Check PSI","OK"))))))</f>
        <v/>
      </c>
    </row>
    <row r="976">
      <c r="A976" s="23" t="n"/>
      <c r="B976" s="42" t="n"/>
      <c r="C976" s="23" t="n"/>
      <c r="D976" s="25" t="n"/>
      <c r="E976" s="23" t="n"/>
      <c r="F976" s="23" t="n"/>
      <c r="G976" s="23" t="n"/>
      <c r="H976" s="23" t="n"/>
      <c r="I976" s="43" t="n"/>
      <c r="J976" s="43" t="n"/>
      <c r="K976" s="43" t="n"/>
      <c r="L976" s="43" t="n"/>
      <c r="M976" s="23" t="n"/>
      <c r="N976" s="23" t="n"/>
      <c r="O976" s="23" t="n"/>
      <c r="P976" s="27">
        <f>IF($A976="","",IFERROR(INDEX('Settings'!$F$5:$F$21,MATCH($F976,'Settings'!$E$5:$E$21,0)),"Other"))</f>
        <v/>
      </c>
      <c r="Q976" s="44">
        <f>IF($A976="","",IF(COUNT($I976,$J976,$K976)&lt;3,"",IFERROR(AVERAGE($I976,$J976,$K976),"")))</f>
        <v/>
      </c>
      <c r="R976" s="44">
        <f>IF($A976="","",IF(COUNT($I976,$J976,$K976)&lt;3,"",IFERROR(MIN($I976,$J976,$K976),"")))</f>
        <v/>
      </c>
      <c r="S976" s="44">
        <f>IF($A976="","",IF(COUNT($I976,$J976,$K976)&lt;3,"",IFERROR(MAX($I976,$J976,$K976)-MIN($I976,$J976,$K976),"")))</f>
        <v/>
      </c>
      <c r="T976" s="44">
        <f>IF($A976="","",IFERROR(INDEX('Tire Inventory'!$I$5:$I$1004,MATCH($E976,'Tire Inventory'!$A$5:$A$1004,0)),""))</f>
        <v/>
      </c>
      <c r="U976" s="44">
        <f>IF($A976="","",IF(OR($L976="",$T976=""),"",IFERROR($L976-$T976,"")))</f>
        <v/>
      </c>
      <c r="V976" s="27">
        <f>IF($A976="","",IF($R976="","No Data",IF($R976&lt;='Settings'!$B$6,"Critical",IF($R976&lt;='Settings'!$B$5,"Low","OK"))))</f>
        <v/>
      </c>
      <c r="W976" s="27">
        <f>IF($A976="","",IF($S976="","No Data",IF($S976&gt;='Settings'!$B$7,"Uneven","OK")))</f>
        <v/>
      </c>
      <c r="X976" s="27">
        <f>IF($A976="","",IF(OR($L976="",$T976=""),"No Data",IF($L976&lt;$T976-'Settings'!$B$8,"Low",IF($L976&gt;$T976+'Settings'!$B$8,"High","OK"))))</f>
        <v/>
      </c>
      <c r="Y976" s="27">
        <f>IF(COUNTA($A976:$O976)=0,"",IF(OR($A976="",$B976="",$C976="",$D976="",$E976="",$F976="",$I976="",$J976="",$K976=""),"Missing Required Input",IF(COUNTIF($A$5:$A$1004,$A976)&gt;1,"Duplicate Inspection ID",IF(COUNTIF('Tire Inventory'!$A$5:$A$1004,$E976)=0,"Unknown Tire ID",IF(OR($I976&lt;0,$I976&gt;32,$J976&lt;0,$J976&gt;32,$K976&lt;0,$K976&gt;32),"Check Tread Reading",IF(OR($D976&lt;0,$D976&gt;2000000),"Check Odometer",IF(AND($L976&lt;&gt;"",OR($L976&lt;0,$L976&gt;150)),"Check PSI","OK"))))))</f>
        <v/>
      </c>
    </row>
    <row r="977">
      <c r="A977" s="23" t="n"/>
      <c r="B977" s="42" t="n"/>
      <c r="C977" s="23" t="n"/>
      <c r="D977" s="25" t="n"/>
      <c r="E977" s="23" t="n"/>
      <c r="F977" s="23" t="n"/>
      <c r="G977" s="23" t="n"/>
      <c r="H977" s="23" t="n"/>
      <c r="I977" s="43" t="n"/>
      <c r="J977" s="43" t="n"/>
      <c r="K977" s="43" t="n"/>
      <c r="L977" s="43" t="n"/>
      <c r="M977" s="23" t="n"/>
      <c r="N977" s="23" t="n"/>
      <c r="O977" s="23" t="n"/>
      <c r="P977" s="27">
        <f>IF($A977="","",IFERROR(INDEX('Settings'!$F$5:$F$21,MATCH($F977,'Settings'!$E$5:$E$21,0)),"Other"))</f>
        <v/>
      </c>
      <c r="Q977" s="44">
        <f>IF($A977="","",IF(COUNT($I977,$J977,$K977)&lt;3,"",IFERROR(AVERAGE($I977,$J977,$K977),"")))</f>
        <v/>
      </c>
      <c r="R977" s="44">
        <f>IF($A977="","",IF(COUNT($I977,$J977,$K977)&lt;3,"",IFERROR(MIN($I977,$J977,$K977),"")))</f>
        <v/>
      </c>
      <c r="S977" s="44">
        <f>IF($A977="","",IF(COUNT($I977,$J977,$K977)&lt;3,"",IFERROR(MAX($I977,$J977,$K977)-MIN($I977,$J977,$K977),"")))</f>
        <v/>
      </c>
      <c r="T977" s="44">
        <f>IF($A977="","",IFERROR(INDEX('Tire Inventory'!$I$5:$I$1004,MATCH($E977,'Tire Inventory'!$A$5:$A$1004,0)),""))</f>
        <v/>
      </c>
      <c r="U977" s="44">
        <f>IF($A977="","",IF(OR($L977="",$T977=""),"",IFERROR($L977-$T977,"")))</f>
        <v/>
      </c>
      <c r="V977" s="27">
        <f>IF($A977="","",IF($R977="","No Data",IF($R977&lt;='Settings'!$B$6,"Critical",IF($R977&lt;='Settings'!$B$5,"Low","OK"))))</f>
        <v/>
      </c>
      <c r="W977" s="27">
        <f>IF($A977="","",IF($S977="","No Data",IF($S977&gt;='Settings'!$B$7,"Uneven","OK")))</f>
        <v/>
      </c>
      <c r="X977" s="27">
        <f>IF($A977="","",IF(OR($L977="",$T977=""),"No Data",IF($L977&lt;$T977-'Settings'!$B$8,"Low",IF($L977&gt;$T977+'Settings'!$B$8,"High","OK"))))</f>
        <v/>
      </c>
      <c r="Y977" s="27">
        <f>IF(COUNTA($A977:$O977)=0,"",IF(OR($A977="",$B977="",$C977="",$D977="",$E977="",$F977="",$I977="",$J977="",$K977=""),"Missing Required Input",IF(COUNTIF($A$5:$A$1004,$A977)&gt;1,"Duplicate Inspection ID",IF(COUNTIF('Tire Inventory'!$A$5:$A$1004,$E977)=0,"Unknown Tire ID",IF(OR($I977&lt;0,$I977&gt;32,$J977&lt;0,$J977&gt;32,$K977&lt;0,$K977&gt;32),"Check Tread Reading",IF(OR($D977&lt;0,$D977&gt;2000000),"Check Odometer",IF(AND($L977&lt;&gt;"",OR($L977&lt;0,$L977&gt;150)),"Check PSI","OK"))))))</f>
        <v/>
      </c>
    </row>
    <row r="978">
      <c r="A978" s="23" t="n"/>
      <c r="B978" s="42" t="n"/>
      <c r="C978" s="23" t="n"/>
      <c r="D978" s="25" t="n"/>
      <c r="E978" s="23" t="n"/>
      <c r="F978" s="23" t="n"/>
      <c r="G978" s="23" t="n"/>
      <c r="H978" s="23" t="n"/>
      <c r="I978" s="43" t="n"/>
      <c r="J978" s="43" t="n"/>
      <c r="K978" s="43" t="n"/>
      <c r="L978" s="43" t="n"/>
      <c r="M978" s="23" t="n"/>
      <c r="N978" s="23" t="n"/>
      <c r="O978" s="23" t="n"/>
      <c r="P978" s="27">
        <f>IF($A978="","",IFERROR(INDEX('Settings'!$F$5:$F$21,MATCH($F978,'Settings'!$E$5:$E$21,0)),"Other"))</f>
        <v/>
      </c>
      <c r="Q978" s="44">
        <f>IF($A978="","",IF(COUNT($I978,$J978,$K978)&lt;3,"",IFERROR(AVERAGE($I978,$J978,$K978),"")))</f>
        <v/>
      </c>
      <c r="R978" s="44">
        <f>IF($A978="","",IF(COUNT($I978,$J978,$K978)&lt;3,"",IFERROR(MIN($I978,$J978,$K978),"")))</f>
        <v/>
      </c>
      <c r="S978" s="44">
        <f>IF($A978="","",IF(COUNT($I978,$J978,$K978)&lt;3,"",IFERROR(MAX($I978,$J978,$K978)-MIN($I978,$J978,$K978),"")))</f>
        <v/>
      </c>
      <c r="T978" s="44">
        <f>IF($A978="","",IFERROR(INDEX('Tire Inventory'!$I$5:$I$1004,MATCH($E978,'Tire Inventory'!$A$5:$A$1004,0)),""))</f>
        <v/>
      </c>
      <c r="U978" s="44">
        <f>IF($A978="","",IF(OR($L978="",$T978=""),"",IFERROR($L978-$T978,"")))</f>
        <v/>
      </c>
      <c r="V978" s="27">
        <f>IF($A978="","",IF($R978="","No Data",IF($R978&lt;='Settings'!$B$6,"Critical",IF($R978&lt;='Settings'!$B$5,"Low","OK"))))</f>
        <v/>
      </c>
      <c r="W978" s="27">
        <f>IF($A978="","",IF($S978="","No Data",IF($S978&gt;='Settings'!$B$7,"Uneven","OK")))</f>
        <v/>
      </c>
      <c r="X978" s="27">
        <f>IF($A978="","",IF(OR($L978="",$T978=""),"No Data",IF($L978&lt;$T978-'Settings'!$B$8,"Low",IF($L978&gt;$T978+'Settings'!$B$8,"High","OK"))))</f>
        <v/>
      </c>
      <c r="Y978" s="27">
        <f>IF(COUNTA($A978:$O978)=0,"",IF(OR($A978="",$B978="",$C978="",$D978="",$E978="",$F978="",$I978="",$J978="",$K978=""),"Missing Required Input",IF(COUNTIF($A$5:$A$1004,$A978)&gt;1,"Duplicate Inspection ID",IF(COUNTIF('Tire Inventory'!$A$5:$A$1004,$E978)=0,"Unknown Tire ID",IF(OR($I978&lt;0,$I978&gt;32,$J978&lt;0,$J978&gt;32,$K978&lt;0,$K978&gt;32),"Check Tread Reading",IF(OR($D978&lt;0,$D978&gt;2000000),"Check Odometer",IF(AND($L978&lt;&gt;"",OR($L978&lt;0,$L978&gt;150)),"Check PSI","OK"))))))</f>
        <v/>
      </c>
    </row>
    <row r="979">
      <c r="A979" s="23" t="n"/>
      <c r="B979" s="42" t="n"/>
      <c r="C979" s="23" t="n"/>
      <c r="D979" s="25" t="n"/>
      <c r="E979" s="23" t="n"/>
      <c r="F979" s="23" t="n"/>
      <c r="G979" s="23" t="n"/>
      <c r="H979" s="23" t="n"/>
      <c r="I979" s="43" t="n"/>
      <c r="J979" s="43" t="n"/>
      <c r="K979" s="43" t="n"/>
      <c r="L979" s="43" t="n"/>
      <c r="M979" s="23" t="n"/>
      <c r="N979" s="23" t="n"/>
      <c r="O979" s="23" t="n"/>
      <c r="P979" s="27">
        <f>IF($A979="","",IFERROR(INDEX('Settings'!$F$5:$F$21,MATCH($F979,'Settings'!$E$5:$E$21,0)),"Other"))</f>
        <v/>
      </c>
      <c r="Q979" s="44">
        <f>IF($A979="","",IF(COUNT($I979,$J979,$K979)&lt;3,"",IFERROR(AVERAGE($I979,$J979,$K979),"")))</f>
        <v/>
      </c>
      <c r="R979" s="44">
        <f>IF($A979="","",IF(COUNT($I979,$J979,$K979)&lt;3,"",IFERROR(MIN($I979,$J979,$K979),"")))</f>
        <v/>
      </c>
      <c r="S979" s="44">
        <f>IF($A979="","",IF(COUNT($I979,$J979,$K979)&lt;3,"",IFERROR(MAX($I979,$J979,$K979)-MIN($I979,$J979,$K979),"")))</f>
        <v/>
      </c>
      <c r="T979" s="44">
        <f>IF($A979="","",IFERROR(INDEX('Tire Inventory'!$I$5:$I$1004,MATCH($E979,'Tire Inventory'!$A$5:$A$1004,0)),""))</f>
        <v/>
      </c>
      <c r="U979" s="44">
        <f>IF($A979="","",IF(OR($L979="",$T979=""),"",IFERROR($L979-$T979,"")))</f>
        <v/>
      </c>
      <c r="V979" s="27">
        <f>IF($A979="","",IF($R979="","No Data",IF($R979&lt;='Settings'!$B$6,"Critical",IF($R979&lt;='Settings'!$B$5,"Low","OK"))))</f>
        <v/>
      </c>
      <c r="W979" s="27">
        <f>IF($A979="","",IF($S979="","No Data",IF($S979&gt;='Settings'!$B$7,"Uneven","OK")))</f>
        <v/>
      </c>
      <c r="X979" s="27">
        <f>IF($A979="","",IF(OR($L979="",$T979=""),"No Data",IF($L979&lt;$T979-'Settings'!$B$8,"Low",IF($L979&gt;$T979+'Settings'!$B$8,"High","OK"))))</f>
        <v/>
      </c>
      <c r="Y979" s="27">
        <f>IF(COUNTA($A979:$O979)=0,"",IF(OR($A979="",$B979="",$C979="",$D979="",$E979="",$F979="",$I979="",$J979="",$K979=""),"Missing Required Input",IF(COUNTIF($A$5:$A$1004,$A979)&gt;1,"Duplicate Inspection ID",IF(COUNTIF('Tire Inventory'!$A$5:$A$1004,$E979)=0,"Unknown Tire ID",IF(OR($I979&lt;0,$I979&gt;32,$J979&lt;0,$J979&gt;32,$K979&lt;0,$K979&gt;32),"Check Tread Reading",IF(OR($D979&lt;0,$D979&gt;2000000),"Check Odometer",IF(AND($L979&lt;&gt;"",OR($L979&lt;0,$L979&gt;150)),"Check PSI","OK"))))))</f>
        <v/>
      </c>
    </row>
    <row r="980">
      <c r="A980" s="23" t="n"/>
      <c r="B980" s="42" t="n"/>
      <c r="C980" s="23" t="n"/>
      <c r="D980" s="25" t="n"/>
      <c r="E980" s="23" t="n"/>
      <c r="F980" s="23" t="n"/>
      <c r="G980" s="23" t="n"/>
      <c r="H980" s="23" t="n"/>
      <c r="I980" s="43" t="n"/>
      <c r="J980" s="43" t="n"/>
      <c r="K980" s="43" t="n"/>
      <c r="L980" s="43" t="n"/>
      <c r="M980" s="23" t="n"/>
      <c r="N980" s="23" t="n"/>
      <c r="O980" s="23" t="n"/>
      <c r="P980" s="27">
        <f>IF($A980="","",IFERROR(INDEX('Settings'!$F$5:$F$21,MATCH($F980,'Settings'!$E$5:$E$21,0)),"Other"))</f>
        <v/>
      </c>
      <c r="Q980" s="44">
        <f>IF($A980="","",IF(COUNT($I980,$J980,$K980)&lt;3,"",IFERROR(AVERAGE($I980,$J980,$K980),"")))</f>
        <v/>
      </c>
      <c r="R980" s="44">
        <f>IF($A980="","",IF(COUNT($I980,$J980,$K980)&lt;3,"",IFERROR(MIN($I980,$J980,$K980),"")))</f>
        <v/>
      </c>
      <c r="S980" s="44">
        <f>IF($A980="","",IF(COUNT($I980,$J980,$K980)&lt;3,"",IFERROR(MAX($I980,$J980,$K980)-MIN($I980,$J980,$K980),"")))</f>
        <v/>
      </c>
      <c r="T980" s="44">
        <f>IF($A980="","",IFERROR(INDEX('Tire Inventory'!$I$5:$I$1004,MATCH($E980,'Tire Inventory'!$A$5:$A$1004,0)),""))</f>
        <v/>
      </c>
      <c r="U980" s="44">
        <f>IF($A980="","",IF(OR($L980="",$T980=""),"",IFERROR($L980-$T980,"")))</f>
        <v/>
      </c>
      <c r="V980" s="27">
        <f>IF($A980="","",IF($R980="","No Data",IF($R980&lt;='Settings'!$B$6,"Critical",IF($R980&lt;='Settings'!$B$5,"Low","OK"))))</f>
        <v/>
      </c>
      <c r="W980" s="27">
        <f>IF($A980="","",IF($S980="","No Data",IF($S980&gt;='Settings'!$B$7,"Uneven","OK")))</f>
        <v/>
      </c>
      <c r="X980" s="27">
        <f>IF($A980="","",IF(OR($L980="",$T980=""),"No Data",IF($L980&lt;$T980-'Settings'!$B$8,"Low",IF($L980&gt;$T980+'Settings'!$B$8,"High","OK"))))</f>
        <v/>
      </c>
      <c r="Y980" s="27">
        <f>IF(COUNTA($A980:$O980)=0,"",IF(OR($A980="",$B980="",$C980="",$D980="",$E980="",$F980="",$I980="",$J980="",$K980=""),"Missing Required Input",IF(COUNTIF($A$5:$A$1004,$A980)&gt;1,"Duplicate Inspection ID",IF(COUNTIF('Tire Inventory'!$A$5:$A$1004,$E980)=0,"Unknown Tire ID",IF(OR($I980&lt;0,$I980&gt;32,$J980&lt;0,$J980&gt;32,$K980&lt;0,$K980&gt;32),"Check Tread Reading",IF(OR($D980&lt;0,$D980&gt;2000000),"Check Odometer",IF(AND($L980&lt;&gt;"",OR($L980&lt;0,$L980&gt;150)),"Check PSI","OK"))))))</f>
        <v/>
      </c>
    </row>
    <row r="981">
      <c r="A981" s="23" t="n"/>
      <c r="B981" s="42" t="n"/>
      <c r="C981" s="23" t="n"/>
      <c r="D981" s="25" t="n"/>
      <c r="E981" s="23" t="n"/>
      <c r="F981" s="23" t="n"/>
      <c r="G981" s="23" t="n"/>
      <c r="H981" s="23" t="n"/>
      <c r="I981" s="43" t="n"/>
      <c r="J981" s="43" t="n"/>
      <c r="K981" s="43" t="n"/>
      <c r="L981" s="43" t="n"/>
      <c r="M981" s="23" t="n"/>
      <c r="N981" s="23" t="n"/>
      <c r="O981" s="23" t="n"/>
      <c r="P981" s="27">
        <f>IF($A981="","",IFERROR(INDEX('Settings'!$F$5:$F$21,MATCH($F981,'Settings'!$E$5:$E$21,0)),"Other"))</f>
        <v/>
      </c>
      <c r="Q981" s="44">
        <f>IF($A981="","",IF(COUNT($I981,$J981,$K981)&lt;3,"",IFERROR(AVERAGE($I981,$J981,$K981),"")))</f>
        <v/>
      </c>
      <c r="R981" s="44">
        <f>IF($A981="","",IF(COUNT($I981,$J981,$K981)&lt;3,"",IFERROR(MIN($I981,$J981,$K981),"")))</f>
        <v/>
      </c>
      <c r="S981" s="44">
        <f>IF($A981="","",IF(COUNT($I981,$J981,$K981)&lt;3,"",IFERROR(MAX($I981,$J981,$K981)-MIN($I981,$J981,$K981),"")))</f>
        <v/>
      </c>
      <c r="T981" s="44">
        <f>IF($A981="","",IFERROR(INDEX('Tire Inventory'!$I$5:$I$1004,MATCH($E981,'Tire Inventory'!$A$5:$A$1004,0)),""))</f>
        <v/>
      </c>
      <c r="U981" s="44">
        <f>IF($A981="","",IF(OR($L981="",$T981=""),"",IFERROR($L981-$T981,"")))</f>
        <v/>
      </c>
      <c r="V981" s="27">
        <f>IF($A981="","",IF($R981="","No Data",IF($R981&lt;='Settings'!$B$6,"Critical",IF($R981&lt;='Settings'!$B$5,"Low","OK"))))</f>
        <v/>
      </c>
      <c r="W981" s="27">
        <f>IF($A981="","",IF($S981="","No Data",IF($S981&gt;='Settings'!$B$7,"Uneven","OK")))</f>
        <v/>
      </c>
      <c r="X981" s="27">
        <f>IF($A981="","",IF(OR($L981="",$T981=""),"No Data",IF($L981&lt;$T981-'Settings'!$B$8,"Low",IF($L981&gt;$T981+'Settings'!$B$8,"High","OK"))))</f>
        <v/>
      </c>
      <c r="Y981" s="27">
        <f>IF(COUNTA($A981:$O981)=0,"",IF(OR($A981="",$B981="",$C981="",$D981="",$E981="",$F981="",$I981="",$J981="",$K981=""),"Missing Required Input",IF(COUNTIF($A$5:$A$1004,$A981)&gt;1,"Duplicate Inspection ID",IF(COUNTIF('Tire Inventory'!$A$5:$A$1004,$E981)=0,"Unknown Tire ID",IF(OR($I981&lt;0,$I981&gt;32,$J981&lt;0,$J981&gt;32,$K981&lt;0,$K981&gt;32),"Check Tread Reading",IF(OR($D981&lt;0,$D981&gt;2000000),"Check Odometer",IF(AND($L981&lt;&gt;"",OR($L981&lt;0,$L981&gt;150)),"Check PSI","OK"))))))</f>
        <v/>
      </c>
    </row>
    <row r="982">
      <c r="A982" s="23" t="n"/>
      <c r="B982" s="42" t="n"/>
      <c r="C982" s="23" t="n"/>
      <c r="D982" s="25" t="n"/>
      <c r="E982" s="23" t="n"/>
      <c r="F982" s="23" t="n"/>
      <c r="G982" s="23" t="n"/>
      <c r="H982" s="23" t="n"/>
      <c r="I982" s="43" t="n"/>
      <c r="J982" s="43" t="n"/>
      <c r="K982" s="43" t="n"/>
      <c r="L982" s="43" t="n"/>
      <c r="M982" s="23" t="n"/>
      <c r="N982" s="23" t="n"/>
      <c r="O982" s="23" t="n"/>
      <c r="P982" s="27">
        <f>IF($A982="","",IFERROR(INDEX('Settings'!$F$5:$F$21,MATCH($F982,'Settings'!$E$5:$E$21,0)),"Other"))</f>
        <v/>
      </c>
      <c r="Q982" s="44">
        <f>IF($A982="","",IF(COUNT($I982,$J982,$K982)&lt;3,"",IFERROR(AVERAGE($I982,$J982,$K982),"")))</f>
        <v/>
      </c>
      <c r="R982" s="44">
        <f>IF($A982="","",IF(COUNT($I982,$J982,$K982)&lt;3,"",IFERROR(MIN($I982,$J982,$K982),"")))</f>
        <v/>
      </c>
      <c r="S982" s="44">
        <f>IF($A982="","",IF(COUNT($I982,$J982,$K982)&lt;3,"",IFERROR(MAX($I982,$J982,$K982)-MIN($I982,$J982,$K982),"")))</f>
        <v/>
      </c>
      <c r="T982" s="44">
        <f>IF($A982="","",IFERROR(INDEX('Tire Inventory'!$I$5:$I$1004,MATCH($E982,'Tire Inventory'!$A$5:$A$1004,0)),""))</f>
        <v/>
      </c>
      <c r="U982" s="44">
        <f>IF($A982="","",IF(OR($L982="",$T982=""),"",IFERROR($L982-$T982,"")))</f>
        <v/>
      </c>
      <c r="V982" s="27">
        <f>IF($A982="","",IF($R982="","No Data",IF($R982&lt;='Settings'!$B$6,"Critical",IF($R982&lt;='Settings'!$B$5,"Low","OK"))))</f>
        <v/>
      </c>
      <c r="W982" s="27">
        <f>IF($A982="","",IF($S982="","No Data",IF($S982&gt;='Settings'!$B$7,"Uneven","OK")))</f>
        <v/>
      </c>
      <c r="X982" s="27">
        <f>IF($A982="","",IF(OR($L982="",$T982=""),"No Data",IF($L982&lt;$T982-'Settings'!$B$8,"Low",IF($L982&gt;$T982+'Settings'!$B$8,"High","OK"))))</f>
        <v/>
      </c>
      <c r="Y982" s="27">
        <f>IF(COUNTA($A982:$O982)=0,"",IF(OR($A982="",$B982="",$C982="",$D982="",$E982="",$F982="",$I982="",$J982="",$K982=""),"Missing Required Input",IF(COUNTIF($A$5:$A$1004,$A982)&gt;1,"Duplicate Inspection ID",IF(COUNTIF('Tire Inventory'!$A$5:$A$1004,$E982)=0,"Unknown Tire ID",IF(OR($I982&lt;0,$I982&gt;32,$J982&lt;0,$J982&gt;32,$K982&lt;0,$K982&gt;32),"Check Tread Reading",IF(OR($D982&lt;0,$D982&gt;2000000),"Check Odometer",IF(AND($L982&lt;&gt;"",OR($L982&lt;0,$L982&gt;150)),"Check PSI","OK"))))))</f>
        <v/>
      </c>
    </row>
    <row r="983">
      <c r="A983" s="23" t="n"/>
      <c r="B983" s="42" t="n"/>
      <c r="C983" s="23" t="n"/>
      <c r="D983" s="25" t="n"/>
      <c r="E983" s="23" t="n"/>
      <c r="F983" s="23" t="n"/>
      <c r="G983" s="23" t="n"/>
      <c r="H983" s="23" t="n"/>
      <c r="I983" s="43" t="n"/>
      <c r="J983" s="43" t="n"/>
      <c r="K983" s="43" t="n"/>
      <c r="L983" s="43" t="n"/>
      <c r="M983" s="23" t="n"/>
      <c r="N983" s="23" t="n"/>
      <c r="O983" s="23" t="n"/>
      <c r="P983" s="27">
        <f>IF($A983="","",IFERROR(INDEX('Settings'!$F$5:$F$21,MATCH($F983,'Settings'!$E$5:$E$21,0)),"Other"))</f>
        <v/>
      </c>
      <c r="Q983" s="44">
        <f>IF($A983="","",IF(COUNT($I983,$J983,$K983)&lt;3,"",IFERROR(AVERAGE($I983,$J983,$K983),"")))</f>
        <v/>
      </c>
      <c r="R983" s="44">
        <f>IF($A983="","",IF(COUNT($I983,$J983,$K983)&lt;3,"",IFERROR(MIN($I983,$J983,$K983),"")))</f>
        <v/>
      </c>
      <c r="S983" s="44">
        <f>IF($A983="","",IF(COUNT($I983,$J983,$K983)&lt;3,"",IFERROR(MAX($I983,$J983,$K983)-MIN($I983,$J983,$K983),"")))</f>
        <v/>
      </c>
      <c r="T983" s="44">
        <f>IF($A983="","",IFERROR(INDEX('Tire Inventory'!$I$5:$I$1004,MATCH($E983,'Tire Inventory'!$A$5:$A$1004,0)),""))</f>
        <v/>
      </c>
      <c r="U983" s="44">
        <f>IF($A983="","",IF(OR($L983="",$T983=""),"",IFERROR($L983-$T983,"")))</f>
        <v/>
      </c>
      <c r="V983" s="27">
        <f>IF($A983="","",IF($R983="","No Data",IF($R983&lt;='Settings'!$B$6,"Critical",IF($R983&lt;='Settings'!$B$5,"Low","OK"))))</f>
        <v/>
      </c>
      <c r="W983" s="27">
        <f>IF($A983="","",IF($S983="","No Data",IF($S983&gt;='Settings'!$B$7,"Uneven","OK")))</f>
        <v/>
      </c>
      <c r="X983" s="27">
        <f>IF($A983="","",IF(OR($L983="",$T983=""),"No Data",IF($L983&lt;$T983-'Settings'!$B$8,"Low",IF($L983&gt;$T983+'Settings'!$B$8,"High","OK"))))</f>
        <v/>
      </c>
      <c r="Y983" s="27">
        <f>IF(COUNTA($A983:$O983)=0,"",IF(OR($A983="",$B983="",$C983="",$D983="",$E983="",$F983="",$I983="",$J983="",$K983=""),"Missing Required Input",IF(COUNTIF($A$5:$A$1004,$A983)&gt;1,"Duplicate Inspection ID",IF(COUNTIF('Tire Inventory'!$A$5:$A$1004,$E983)=0,"Unknown Tire ID",IF(OR($I983&lt;0,$I983&gt;32,$J983&lt;0,$J983&gt;32,$K983&lt;0,$K983&gt;32),"Check Tread Reading",IF(OR($D983&lt;0,$D983&gt;2000000),"Check Odometer",IF(AND($L983&lt;&gt;"",OR($L983&lt;0,$L983&gt;150)),"Check PSI","OK"))))))</f>
        <v/>
      </c>
    </row>
    <row r="984">
      <c r="A984" s="23" t="n"/>
      <c r="B984" s="42" t="n"/>
      <c r="C984" s="23" t="n"/>
      <c r="D984" s="25" t="n"/>
      <c r="E984" s="23" t="n"/>
      <c r="F984" s="23" t="n"/>
      <c r="G984" s="23" t="n"/>
      <c r="H984" s="23" t="n"/>
      <c r="I984" s="43" t="n"/>
      <c r="J984" s="43" t="n"/>
      <c r="K984" s="43" t="n"/>
      <c r="L984" s="43" t="n"/>
      <c r="M984" s="23" t="n"/>
      <c r="N984" s="23" t="n"/>
      <c r="O984" s="23" t="n"/>
      <c r="P984" s="27">
        <f>IF($A984="","",IFERROR(INDEX('Settings'!$F$5:$F$21,MATCH($F984,'Settings'!$E$5:$E$21,0)),"Other"))</f>
        <v/>
      </c>
      <c r="Q984" s="44">
        <f>IF($A984="","",IF(COUNT($I984,$J984,$K984)&lt;3,"",IFERROR(AVERAGE($I984,$J984,$K984),"")))</f>
        <v/>
      </c>
      <c r="R984" s="44">
        <f>IF($A984="","",IF(COUNT($I984,$J984,$K984)&lt;3,"",IFERROR(MIN($I984,$J984,$K984),"")))</f>
        <v/>
      </c>
      <c r="S984" s="44">
        <f>IF($A984="","",IF(COUNT($I984,$J984,$K984)&lt;3,"",IFERROR(MAX($I984,$J984,$K984)-MIN($I984,$J984,$K984),"")))</f>
        <v/>
      </c>
      <c r="T984" s="44">
        <f>IF($A984="","",IFERROR(INDEX('Tire Inventory'!$I$5:$I$1004,MATCH($E984,'Tire Inventory'!$A$5:$A$1004,0)),""))</f>
        <v/>
      </c>
      <c r="U984" s="44">
        <f>IF($A984="","",IF(OR($L984="",$T984=""),"",IFERROR($L984-$T984,"")))</f>
        <v/>
      </c>
      <c r="V984" s="27">
        <f>IF($A984="","",IF($R984="","No Data",IF($R984&lt;='Settings'!$B$6,"Critical",IF($R984&lt;='Settings'!$B$5,"Low","OK"))))</f>
        <v/>
      </c>
      <c r="W984" s="27">
        <f>IF($A984="","",IF($S984="","No Data",IF($S984&gt;='Settings'!$B$7,"Uneven","OK")))</f>
        <v/>
      </c>
      <c r="X984" s="27">
        <f>IF($A984="","",IF(OR($L984="",$T984=""),"No Data",IF($L984&lt;$T984-'Settings'!$B$8,"Low",IF($L984&gt;$T984+'Settings'!$B$8,"High","OK"))))</f>
        <v/>
      </c>
      <c r="Y984" s="27">
        <f>IF(COUNTA($A984:$O984)=0,"",IF(OR($A984="",$B984="",$C984="",$D984="",$E984="",$F984="",$I984="",$J984="",$K984=""),"Missing Required Input",IF(COUNTIF($A$5:$A$1004,$A984)&gt;1,"Duplicate Inspection ID",IF(COUNTIF('Tire Inventory'!$A$5:$A$1004,$E984)=0,"Unknown Tire ID",IF(OR($I984&lt;0,$I984&gt;32,$J984&lt;0,$J984&gt;32,$K984&lt;0,$K984&gt;32),"Check Tread Reading",IF(OR($D984&lt;0,$D984&gt;2000000),"Check Odometer",IF(AND($L984&lt;&gt;"",OR($L984&lt;0,$L984&gt;150)),"Check PSI","OK"))))))</f>
        <v/>
      </c>
    </row>
    <row r="985">
      <c r="A985" s="23" t="n"/>
      <c r="B985" s="42" t="n"/>
      <c r="C985" s="23" t="n"/>
      <c r="D985" s="25" t="n"/>
      <c r="E985" s="23" t="n"/>
      <c r="F985" s="23" t="n"/>
      <c r="G985" s="23" t="n"/>
      <c r="H985" s="23" t="n"/>
      <c r="I985" s="43" t="n"/>
      <c r="J985" s="43" t="n"/>
      <c r="K985" s="43" t="n"/>
      <c r="L985" s="43" t="n"/>
      <c r="M985" s="23" t="n"/>
      <c r="N985" s="23" t="n"/>
      <c r="O985" s="23" t="n"/>
      <c r="P985" s="27">
        <f>IF($A985="","",IFERROR(INDEX('Settings'!$F$5:$F$21,MATCH($F985,'Settings'!$E$5:$E$21,0)),"Other"))</f>
        <v/>
      </c>
      <c r="Q985" s="44">
        <f>IF($A985="","",IF(COUNT($I985,$J985,$K985)&lt;3,"",IFERROR(AVERAGE($I985,$J985,$K985),"")))</f>
        <v/>
      </c>
      <c r="R985" s="44">
        <f>IF($A985="","",IF(COUNT($I985,$J985,$K985)&lt;3,"",IFERROR(MIN($I985,$J985,$K985),"")))</f>
        <v/>
      </c>
      <c r="S985" s="44">
        <f>IF($A985="","",IF(COUNT($I985,$J985,$K985)&lt;3,"",IFERROR(MAX($I985,$J985,$K985)-MIN($I985,$J985,$K985),"")))</f>
        <v/>
      </c>
      <c r="T985" s="44">
        <f>IF($A985="","",IFERROR(INDEX('Tire Inventory'!$I$5:$I$1004,MATCH($E985,'Tire Inventory'!$A$5:$A$1004,0)),""))</f>
        <v/>
      </c>
      <c r="U985" s="44">
        <f>IF($A985="","",IF(OR($L985="",$T985=""),"",IFERROR($L985-$T985,"")))</f>
        <v/>
      </c>
      <c r="V985" s="27">
        <f>IF($A985="","",IF($R985="","No Data",IF($R985&lt;='Settings'!$B$6,"Critical",IF($R985&lt;='Settings'!$B$5,"Low","OK"))))</f>
        <v/>
      </c>
      <c r="W985" s="27">
        <f>IF($A985="","",IF($S985="","No Data",IF($S985&gt;='Settings'!$B$7,"Uneven","OK")))</f>
        <v/>
      </c>
      <c r="X985" s="27">
        <f>IF($A985="","",IF(OR($L985="",$T985=""),"No Data",IF($L985&lt;$T985-'Settings'!$B$8,"Low",IF($L985&gt;$T985+'Settings'!$B$8,"High","OK"))))</f>
        <v/>
      </c>
      <c r="Y985" s="27">
        <f>IF(COUNTA($A985:$O985)=0,"",IF(OR($A985="",$B985="",$C985="",$D985="",$E985="",$F985="",$I985="",$J985="",$K985=""),"Missing Required Input",IF(COUNTIF($A$5:$A$1004,$A985)&gt;1,"Duplicate Inspection ID",IF(COUNTIF('Tire Inventory'!$A$5:$A$1004,$E985)=0,"Unknown Tire ID",IF(OR($I985&lt;0,$I985&gt;32,$J985&lt;0,$J985&gt;32,$K985&lt;0,$K985&gt;32),"Check Tread Reading",IF(OR($D985&lt;0,$D985&gt;2000000),"Check Odometer",IF(AND($L985&lt;&gt;"",OR($L985&lt;0,$L985&gt;150)),"Check PSI","OK"))))))</f>
        <v/>
      </c>
    </row>
    <row r="986">
      <c r="A986" s="23" t="n"/>
      <c r="B986" s="42" t="n"/>
      <c r="C986" s="23" t="n"/>
      <c r="D986" s="25" t="n"/>
      <c r="E986" s="23" t="n"/>
      <c r="F986" s="23" t="n"/>
      <c r="G986" s="23" t="n"/>
      <c r="H986" s="23" t="n"/>
      <c r="I986" s="43" t="n"/>
      <c r="J986" s="43" t="n"/>
      <c r="K986" s="43" t="n"/>
      <c r="L986" s="43" t="n"/>
      <c r="M986" s="23" t="n"/>
      <c r="N986" s="23" t="n"/>
      <c r="O986" s="23" t="n"/>
      <c r="P986" s="27">
        <f>IF($A986="","",IFERROR(INDEX('Settings'!$F$5:$F$21,MATCH($F986,'Settings'!$E$5:$E$21,0)),"Other"))</f>
        <v/>
      </c>
      <c r="Q986" s="44">
        <f>IF($A986="","",IF(COUNT($I986,$J986,$K986)&lt;3,"",IFERROR(AVERAGE($I986,$J986,$K986),"")))</f>
        <v/>
      </c>
      <c r="R986" s="44">
        <f>IF($A986="","",IF(COUNT($I986,$J986,$K986)&lt;3,"",IFERROR(MIN($I986,$J986,$K986),"")))</f>
        <v/>
      </c>
      <c r="S986" s="44">
        <f>IF($A986="","",IF(COUNT($I986,$J986,$K986)&lt;3,"",IFERROR(MAX($I986,$J986,$K986)-MIN($I986,$J986,$K986),"")))</f>
        <v/>
      </c>
      <c r="T986" s="44">
        <f>IF($A986="","",IFERROR(INDEX('Tire Inventory'!$I$5:$I$1004,MATCH($E986,'Tire Inventory'!$A$5:$A$1004,0)),""))</f>
        <v/>
      </c>
      <c r="U986" s="44">
        <f>IF($A986="","",IF(OR($L986="",$T986=""),"",IFERROR($L986-$T986,"")))</f>
        <v/>
      </c>
      <c r="V986" s="27">
        <f>IF($A986="","",IF($R986="","No Data",IF($R986&lt;='Settings'!$B$6,"Critical",IF($R986&lt;='Settings'!$B$5,"Low","OK"))))</f>
        <v/>
      </c>
      <c r="W986" s="27">
        <f>IF($A986="","",IF($S986="","No Data",IF($S986&gt;='Settings'!$B$7,"Uneven","OK")))</f>
        <v/>
      </c>
      <c r="X986" s="27">
        <f>IF($A986="","",IF(OR($L986="",$T986=""),"No Data",IF($L986&lt;$T986-'Settings'!$B$8,"Low",IF($L986&gt;$T986+'Settings'!$B$8,"High","OK"))))</f>
        <v/>
      </c>
      <c r="Y986" s="27">
        <f>IF(COUNTA($A986:$O986)=0,"",IF(OR($A986="",$B986="",$C986="",$D986="",$E986="",$F986="",$I986="",$J986="",$K986=""),"Missing Required Input",IF(COUNTIF($A$5:$A$1004,$A986)&gt;1,"Duplicate Inspection ID",IF(COUNTIF('Tire Inventory'!$A$5:$A$1004,$E986)=0,"Unknown Tire ID",IF(OR($I986&lt;0,$I986&gt;32,$J986&lt;0,$J986&gt;32,$K986&lt;0,$K986&gt;32),"Check Tread Reading",IF(OR($D986&lt;0,$D986&gt;2000000),"Check Odometer",IF(AND($L986&lt;&gt;"",OR($L986&lt;0,$L986&gt;150)),"Check PSI","OK"))))))</f>
        <v/>
      </c>
    </row>
    <row r="987">
      <c r="A987" s="23" t="n"/>
      <c r="B987" s="42" t="n"/>
      <c r="C987" s="23" t="n"/>
      <c r="D987" s="25" t="n"/>
      <c r="E987" s="23" t="n"/>
      <c r="F987" s="23" t="n"/>
      <c r="G987" s="23" t="n"/>
      <c r="H987" s="23" t="n"/>
      <c r="I987" s="43" t="n"/>
      <c r="J987" s="43" t="n"/>
      <c r="K987" s="43" t="n"/>
      <c r="L987" s="43" t="n"/>
      <c r="M987" s="23" t="n"/>
      <c r="N987" s="23" t="n"/>
      <c r="O987" s="23" t="n"/>
      <c r="P987" s="27">
        <f>IF($A987="","",IFERROR(INDEX('Settings'!$F$5:$F$21,MATCH($F987,'Settings'!$E$5:$E$21,0)),"Other"))</f>
        <v/>
      </c>
      <c r="Q987" s="44">
        <f>IF($A987="","",IF(COUNT($I987,$J987,$K987)&lt;3,"",IFERROR(AVERAGE($I987,$J987,$K987),"")))</f>
        <v/>
      </c>
      <c r="R987" s="44">
        <f>IF($A987="","",IF(COUNT($I987,$J987,$K987)&lt;3,"",IFERROR(MIN($I987,$J987,$K987),"")))</f>
        <v/>
      </c>
      <c r="S987" s="44">
        <f>IF($A987="","",IF(COUNT($I987,$J987,$K987)&lt;3,"",IFERROR(MAX($I987,$J987,$K987)-MIN($I987,$J987,$K987),"")))</f>
        <v/>
      </c>
      <c r="T987" s="44">
        <f>IF($A987="","",IFERROR(INDEX('Tire Inventory'!$I$5:$I$1004,MATCH($E987,'Tire Inventory'!$A$5:$A$1004,0)),""))</f>
        <v/>
      </c>
      <c r="U987" s="44">
        <f>IF($A987="","",IF(OR($L987="",$T987=""),"",IFERROR($L987-$T987,"")))</f>
        <v/>
      </c>
      <c r="V987" s="27">
        <f>IF($A987="","",IF($R987="","No Data",IF($R987&lt;='Settings'!$B$6,"Critical",IF($R987&lt;='Settings'!$B$5,"Low","OK"))))</f>
        <v/>
      </c>
      <c r="W987" s="27">
        <f>IF($A987="","",IF($S987="","No Data",IF($S987&gt;='Settings'!$B$7,"Uneven","OK")))</f>
        <v/>
      </c>
      <c r="X987" s="27">
        <f>IF($A987="","",IF(OR($L987="",$T987=""),"No Data",IF($L987&lt;$T987-'Settings'!$B$8,"Low",IF($L987&gt;$T987+'Settings'!$B$8,"High","OK"))))</f>
        <v/>
      </c>
      <c r="Y987" s="27">
        <f>IF(COUNTA($A987:$O987)=0,"",IF(OR($A987="",$B987="",$C987="",$D987="",$E987="",$F987="",$I987="",$J987="",$K987=""),"Missing Required Input",IF(COUNTIF($A$5:$A$1004,$A987)&gt;1,"Duplicate Inspection ID",IF(COUNTIF('Tire Inventory'!$A$5:$A$1004,$E987)=0,"Unknown Tire ID",IF(OR($I987&lt;0,$I987&gt;32,$J987&lt;0,$J987&gt;32,$K987&lt;0,$K987&gt;32),"Check Tread Reading",IF(OR($D987&lt;0,$D987&gt;2000000),"Check Odometer",IF(AND($L987&lt;&gt;"",OR($L987&lt;0,$L987&gt;150)),"Check PSI","OK"))))))</f>
        <v/>
      </c>
    </row>
    <row r="988">
      <c r="A988" s="23" t="n"/>
      <c r="B988" s="42" t="n"/>
      <c r="C988" s="23" t="n"/>
      <c r="D988" s="25" t="n"/>
      <c r="E988" s="23" t="n"/>
      <c r="F988" s="23" t="n"/>
      <c r="G988" s="23" t="n"/>
      <c r="H988" s="23" t="n"/>
      <c r="I988" s="43" t="n"/>
      <c r="J988" s="43" t="n"/>
      <c r="K988" s="43" t="n"/>
      <c r="L988" s="43" t="n"/>
      <c r="M988" s="23" t="n"/>
      <c r="N988" s="23" t="n"/>
      <c r="O988" s="23" t="n"/>
      <c r="P988" s="27">
        <f>IF($A988="","",IFERROR(INDEX('Settings'!$F$5:$F$21,MATCH($F988,'Settings'!$E$5:$E$21,0)),"Other"))</f>
        <v/>
      </c>
      <c r="Q988" s="44">
        <f>IF($A988="","",IF(COUNT($I988,$J988,$K988)&lt;3,"",IFERROR(AVERAGE($I988,$J988,$K988),"")))</f>
        <v/>
      </c>
      <c r="R988" s="44">
        <f>IF($A988="","",IF(COUNT($I988,$J988,$K988)&lt;3,"",IFERROR(MIN($I988,$J988,$K988),"")))</f>
        <v/>
      </c>
      <c r="S988" s="44">
        <f>IF($A988="","",IF(COUNT($I988,$J988,$K988)&lt;3,"",IFERROR(MAX($I988,$J988,$K988)-MIN($I988,$J988,$K988),"")))</f>
        <v/>
      </c>
      <c r="T988" s="44">
        <f>IF($A988="","",IFERROR(INDEX('Tire Inventory'!$I$5:$I$1004,MATCH($E988,'Tire Inventory'!$A$5:$A$1004,0)),""))</f>
        <v/>
      </c>
      <c r="U988" s="44">
        <f>IF($A988="","",IF(OR($L988="",$T988=""),"",IFERROR($L988-$T988,"")))</f>
        <v/>
      </c>
      <c r="V988" s="27">
        <f>IF($A988="","",IF($R988="","No Data",IF($R988&lt;='Settings'!$B$6,"Critical",IF($R988&lt;='Settings'!$B$5,"Low","OK"))))</f>
        <v/>
      </c>
      <c r="W988" s="27">
        <f>IF($A988="","",IF($S988="","No Data",IF($S988&gt;='Settings'!$B$7,"Uneven","OK")))</f>
        <v/>
      </c>
      <c r="X988" s="27">
        <f>IF($A988="","",IF(OR($L988="",$T988=""),"No Data",IF($L988&lt;$T988-'Settings'!$B$8,"Low",IF($L988&gt;$T988+'Settings'!$B$8,"High","OK"))))</f>
        <v/>
      </c>
      <c r="Y988" s="27">
        <f>IF(COUNTA($A988:$O988)=0,"",IF(OR($A988="",$B988="",$C988="",$D988="",$E988="",$F988="",$I988="",$J988="",$K988=""),"Missing Required Input",IF(COUNTIF($A$5:$A$1004,$A988)&gt;1,"Duplicate Inspection ID",IF(COUNTIF('Tire Inventory'!$A$5:$A$1004,$E988)=0,"Unknown Tire ID",IF(OR($I988&lt;0,$I988&gt;32,$J988&lt;0,$J988&gt;32,$K988&lt;0,$K988&gt;32),"Check Tread Reading",IF(OR($D988&lt;0,$D988&gt;2000000),"Check Odometer",IF(AND($L988&lt;&gt;"",OR($L988&lt;0,$L988&gt;150)),"Check PSI","OK"))))))</f>
        <v/>
      </c>
    </row>
    <row r="989">
      <c r="A989" s="23" t="n"/>
      <c r="B989" s="42" t="n"/>
      <c r="C989" s="23" t="n"/>
      <c r="D989" s="25" t="n"/>
      <c r="E989" s="23" t="n"/>
      <c r="F989" s="23" t="n"/>
      <c r="G989" s="23" t="n"/>
      <c r="H989" s="23" t="n"/>
      <c r="I989" s="43" t="n"/>
      <c r="J989" s="43" t="n"/>
      <c r="K989" s="43" t="n"/>
      <c r="L989" s="43" t="n"/>
      <c r="M989" s="23" t="n"/>
      <c r="N989" s="23" t="n"/>
      <c r="O989" s="23" t="n"/>
      <c r="P989" s="27">
        <f>IF($A989="","",IFERROR(INDEX('Settings'!$F$5:$F$21,MATCH($F989,'Settings'!$E$5:$E$21,0)),"Other"))</f>
        <v/>
      </c>
      <c r="Q989" s="44">
        <f>IF($A989="","",IF(COUNT($I989,$J989,$K989)&lt;3,"",IFERROR(AVERAGE($I989,$J989,$K989),"")))</f>
        <v/>
      </c>
      <c r="R989" s="44">
        <f>IF($A989="","",IF(COUNT($I989,$J989,$K989)&lt;3,"",IFERROR(MIN($I989,$J989,$K989),"")))</f>
        <v/>
      </c>
      <c r="S989" s="44">
        <f>IF($A989="","",IF(COUNT($I989,$J989,$K989)&lt;3,"",IFERROR(MAX($I989,$J989,$K989)-MIN($I989,$J989,$K989),"")))</f>
        <v/>
      </c>
      <c r="T989" s="44">
        <f>IF($A989="","",IFERROR(INDEX('Tire Inventory'!$I$5:$I$1004,MATCH($E989,'Tire Inventory'!$A$5:$A$1004,0)),""))</f>
        <v/>
      </c>
      <c r="U989" s="44">
        <f>IF($A989="","",IF(OR($L989="",$T989=""),"",IFERROR($L989-$T989,"")))</f>
        <v/>
      </c>
      <c r="V989" s="27">
        <f>IF($A989="","",IF($R989="","No Data",IF($R989&lt;='Settings'!$B$6,"Critical",IF($R989&lt;='Settings'!$B$5,"Low","OK"))))</f>
        <v/>
      </c>
      <c r="W989" s="27">
        <f>IF($A989="","",IF($S989="","No Data",IF($S989&gt;='Settings'!$B$7,"Uneven","OK")))</f>
        <v/>
      </c>
      <c r="X989" s="27">
        <f>IF($A989="","",IF(OR($L989="",$T989=""),"No Data",IF($L989&lt;$T989-'Settings'!$B$8,"Low",IF($L989&gt;$T989+'Settings'!$B$8,"High","OK"))))</f>
        <v/>
      </c>
      <c r="Y989" s="27">
        <f>IF(COUNTA($A989:$O989)=0,"",IF(OR($A989="",$B989="",$C989="",$D989="",$E989="",$F989="",$I989="",$J989="",$K989=""),"Missing Required Input",IF(COUNTIF($A$5:$A$1004,$A989)&gt;1,"Duplicate Inspection ID",IF(COUNTIF('Tire Inventory'!$A$5:$A$1004,$E989)=0,"Unknown Tire ID",IF(OR($I989&lt;0,$I989&gt;32,$J989&lt;0,$J989&gt;32,$K989&lt;0,$K989&gt;32),"Check Tread Reading",IF(OR($D989&lt;0,$D989&gt;2000000),"Check Odometer",IF(AND($L989&lt;&gt;"",OR($L989&lt;0,$L989&gt;150)),"Check PSI","OK"))))))</f>
        <v/>
      </c>
    </row>
    <row r="990">
      <c r="A990" s="23" t="n"/>
      <c r="B990" s="42" t="n"/>
      <c r="C990" s="23" t="n"/>
      <c r="D990" s="25" t="n"/>
      <c r="E990" s="23" t="n"/>
      <c r="F990" s="23" t="n"/>
      <c r="G990" s="23" t="n"/>
      <c r="H990" s="23" t="n"/>
      <c r="I990" s="43" t="n"/>
      <c r="J990" s="43" t="n"/>
      <c r="K990" s="43" t="n"/>
      <c r="L990" s="43" t="n"/>
      <c r="M990" s="23" t="n"/>
      <c r="N990" s="23" t="n"/>
      <c r="O990" s="23" t="n"/>
      <c r="P990" s="27">
        <f>IF($A990="","",IFERROR(INDEX('Settings'!$F$5:$F$21,MATCH($F990,'Settings'!$E$5:$E$21,0)),"Other"))</f>
        <v/>
      </c>
      <c r="Q990" s="44">
        <f>IF($A990="","",IF(COUNT($I990,$J990,$K990)&lt;3,"",IFERROR(AVERAGE($I990,$J990,$K990),"")))</f>
        <v/>
      </c>
      <c r="R990" s="44">
        <f>IF($A990="","",IF(COUNT($I990,$J990,$K990)&lt;3,"",IFERROR(MIN($I990,$J990,$K990),"")))</f>
        <v/>
      </c>
      <c r="S990" s="44">
        <f>IF($A990="","",IF(COUNT($I990,$J990,$K990)&lt;3,"",IFERROR(MAX($I990,$J990,$K990)-MIN($I990,$J990,$K990),"")))</f>
        <v/>
      </c>
      <c r="T990" s="44">
        <f>IF($A990="","",IFERROR(INDEX('Tire Inventory'!$I$5:$I$1004,MATCH($E990,'Tire Inventory'!$A$5:$A$1004,0)),""))</f>
        <v/>
      </c>
      <c r="U990" s="44">
        <f>IF($A990="","",IF(OR($L990="",$T990=""),"",IFERROR($L990-$T990,"")))</f>
        <v/>
      </c>
      <c r="V990" s="27">
        <f>IF($A990="","",IF($R990="","No Data",IF($R990&lt;='Settings'!$B$6,"Critical",IF($R990&lt;='Settings'!$B$5,"Low","OK"))))</f>
        <v/>
      </c>
      <c r="W990" s="27">
        <f>IF($A990="","",IF($S990="","No Data",IF($S990&gt;='Settings'!$B$7,"Uneven","OK")))</f>
        <v/>
      </c>
      <c r="X990" s="27">
        <f>IF($A990="","",IF(OR($L990="",$T990=""),"No Data",IF($L990&lt;$T990-'Settings'!$B$8,"Low",IF($L990&gt;$T990+'Settings'!$B$8,"High","OK"))))</f>
        <v/>
      </c>
      <c r="Y990" s="27">
        <f>IF(COUNTA($A990:$O990)=0,"",IF(OR($A990="",$B990="",$C990="",$D990="",$E990="",$F990="",$I990="",$J990="",$K990=""),"Missing Required Input",IF(COUNTIF($A$5:$A$1004,$A990)&gt;1,"Duplicate Inspection ID",IF(COUNTIF('Tire Inventory'!$A$5:$A$1004,$E990)=0,"Unknown Tire ID",IF(OR($I990&lt;0,$I990&gt;32,$J990&lt;0,$J990&gt;32,$K990&lt;0,$K990&gt;32),"Check Tread Reading",IF(OR($D990&lt;0,$D990&gt;2000000),"Check Odometer",IF(AND($L990&lt;&gt;"",OR($L990&lt;0,$L990&gt;150)),"Check PSI","OK"))))))</f>
        <v/>
      </c>
    </row>
    <row r="991">
      <c r="A991" s="23" t="n"/>
      <c r="B991" s="42" t="n"/>
      <c r="C991" s="23" t="n"/>
      <c r="D991" s="25" t="n"/>
      <c r="E991" s="23" t="n"/>
      <c r="F991" s="23" t="n"/>
      <c r="G991" s="23" t="n"/>
      <c r="H991" s="23" t="n"/>
      <c r="I991" s="43" t="n"/>
      <c r="J991" s="43" t="n"/>
      <c r="K991" s="43" t="n"/>
      <c r="L991" s="43" t="n"/>
      <c r="M991" s="23" t="n"/>
      <c r="N991" s="23" t="n"/>
      <c r="O991" s="23" t="n"/>
      <c r="P991" s="27">
        <f>IF($A991="","",IFERROR(INDEX('Settings'!$F$5:$F$21,MATCH($F991,'Settings'!$E$5:$E$21,0)),"Other"))</f>
        <v/>
      </c>
      <c r="Q991" s="44">
        <f>IF($A991="","",IF(COUNT($I991,$J991,$K991)&lt;3,"",IFERROR(AVERAGE($I991,$J991,$K991),"")))</f>
        <v/>
      </c>
      <c r="R991" s="44">
        <f>IF($A991="","",IF(COUNT($I991,$J991,$K991)&lt;3,"",IFERROR(MIN($I991,$J991,$K991),"")))</f>
        <v/>
      </c>
      <c r="S991" s="44">
        <f>IF($A991="","",IF(COUNT($I991,$J991,$K991)&lt;3,"",IFERROR(MAX($I991,$J991,$K991)-MIN($I991,$J991,$K991),"")))</f>
        <v/>
      </c>
      <c r="T991" s="44">
        <f>IF($A991="","",IFERROR(INDEX('Tire Inventory'!$I$5:$I$1004,MATCH($E991,'Tire Inventory'!$A$5:$A$1004,0)),""))</f>
        <v/>
      </c>
      <c r="U991" s="44">
        <f>IF($A991="","",IF(OR($L991="",$T991=""),"",IFERROR($L991-$T991,"")))</f>
        <v/>
      </c>
      <c r="V991" s="27">
        <f>IF($A991="","",IF($R991="","No Data",IF($R991&lt;='Settings'!$B$6,"Critical",IF($R991&lt;='Settings'!$B$5,"Low","OK"))))</f>
        <v/>
      </c>
      <c r="W991" s="27">
        <f>IF($A991="","",IF($S991="","No Data",IF($S991&gt;='Settings'!$B$7,"Uneven","OK")))</f>
        <v/>
      </c>
      <c r="X991" s="27">
        <f>IF($A991="","",IF(OR($L991="",$T991=""),"No Data",IF($L991&lt;$T991-'Settings'!$B$8,"Low",IF($L991&gt;$T991+'Settings'!$B$8,"High","OK"))))</f>
        <v/>
      </c>
      <c r="Y991" s="27">
        <f>IF(COUNTA($A991:$O991)=0,"",IF(OR($A991="",$B991="",$C991="",$D991="",$E991="",$F991="",$I991="",$J991="",$K991=""),"Missing Required Input",IF(COUNTIF($A$5:$A$1004,$A991)&gt;1,"Duplicate Inspection ID",IF(COUNTIF('Tire Inventory'!$A$5:$A$1004,$E991)=0,"Unknown Tire ID",IF(OR($I991&lt;0,$I991&gt;32,$J991&lt;0,$J991&gt;32,$K991&lt;0,$K991&gt;32),"Check Tread Reading",IF(OR($D991&lt;0,$D991&gt;2000000),"Check Odometer",IF(AND($L991&lt;&gt;"",OR($L991&lt;0,$L991&gt;150)),"Check PSI","OK"))))))</f>
        <v/>
      </c>
    </row>
    <row r="992">
      <c r="A992" s="23" t="n"/>
      <c r="B992" s="42" t="n"/>
      <c r="C992" s="23" t="n"/>
      <c r="D992" s="25" t="n"/>
      <c r="E992" s="23" t="n"/>
      <c r="F992" s="23" t="n"/>
      <c r="G992" s="23" t="n"/>
      <c r="H992" s="23" t="n"/>
      <c r="I992" s="43" t="n"/>
      <c r="J992" s="43" t="n"/>
      <c r="K992" s="43" t="n"/>
      <c r="L992" s="43" t="n"/>
      <c r="M992" s="23" t="n"/>
      <c r="N992" s="23" t="n"/>
      <c r="O992" s="23" t="n"/>
      <c r="P992" s="27">
        <f>IF($A992="","",IFERROR(INDEX('Settings'!$F$5:$F$21,MATCH($F992,'Settings'!$E$5:$E$21,0)),"Other"))</f>
        <v/>
      </c>
      <c r="Q992" s="44">
        <f>IF($A992="","",IF(COUNT($I992,$J992,$K992)&lt;3,"",IFERROR(AVERAGE($I992,$J992,$K992),"")))</f>
        <v/>
      </c>
      <c r="R992" s="44">
        <f>IF($A992="","",IF(COUNT($I992,$J992,$K992)&lt;3,"",IFERROR(MIN($I992,$J992,$K992),"")))</f>
        <v/>
      </c>
      <c r="S992" s="44">
        <f>IF($A992="","",IF(COUNT($I992,$J992,$K992)&lt;3,"",IFERROR(MAX($I992,$J992,$K992)-MIN($I992,$J992,$K992),"")))</f>
        <v/>
      </c>
      <c r="T992" s="44">
        <f>IF($A992="","",IFERROR(INDEX('Tire Inventory'!$I$5:$I$1004,MATCH($E992,'Tire Inventory'!$A$5:$A$1004,0)),""))</f>
        <v/>
      </c>
      <c r="U992" s="44">
        <f>IF($A992="","",IF(OR($L992="",$T992=""),"",IFERROR($L992-$T992,"")))</f>
        <v/>
      </c>
      <c r="V992" s="27">
        <f>IF($A992="","",IF($R992="","No Data",IF($R992&lt;='Settings'!$B$6,"Critical",IF($R992&lt;='Settings'!$B$5,"Low","OK"))))</f>
        <v/>
      </c>
      <c r="W992" s="27">
        <f>IF($A992="","",IF($S992="","No Data",IF($S992&gt;='Settings'!$B$7,"Uneven","OK")))</f>
        <v/>
      </c>
      <c r="X992" s="27">
        <f>IF($A992="","",IF(OR($L992="",$T992=""),"No Data",IF($L992&lt;$T992-'Settings'!$B$8,"Low",IF($L992&gt;$T992+'Settings'!$B$8,"High","OK"))))</f>
        <v/>
      </c>
      <c r="Y992" s="27">
        <f>IF(COUNTA($A992:$O992)=0,"",IF(OR($A992="",$B992="",$C992="",$D992="",$E992="",$F992="",$I992="",$J992="",$K992=""),"Missing Required Input",IF(COUNTIF($A$5:$A$1004,$A992)&gt;1,"Duplicate Inspection ID",IF(COUNTIF('Tire Inventory'!$A$5:$A$1004,$E992)=0,"Unknown Tire ID",IF(OR($I992&lt;0,$I992&gt;32,$J992&lt;0,$J992&gt;32,$K992&lt;0,$K992&gt;32),"Check Tread Reading",IF(OR($D992&lt;0,$D992&gt;2000000),"Check Odometer",IF(AND($L992&lt;&gt;"",OR($L992&lt;0,$L992&gt;150)),"Check PSI","OK"))))))</f>
        <v/>
      </c>
    </row>
    <row r="993">
      <c r="A993" s="23" t="n"/>
      <c r="B993" s="42" t="n"/>
      <c r="C993" s="23" t="n"/>
      <c r="D993" s="25" t="n"/>
      <c r="E993" s="23" t="n"/>
      <c r="F993" s="23" t="n"/>
      <c r="G993" s="23" t="n"/>
      <c r="H993" s="23" t="n"/>
      <c r="I993" s="43" t="n"/>
      <c r="J993" s="43" t="n"/>
      <c r="K993" s="43" t="n"/>
      <c r="L993" s="43" t="n"/>
      <c r="M993" s="23" t="n"/>
      <c r="N993" s="23" t="n"/>
      <c r="O993" s="23" t="n"/>
      <c r="P993" s="27">
        <f>IF($A993="","",IFERROR(INDEX('Settings'!$F$5:$F$21,MATCH($F993,'Settings'!$E$5:$E$21,0)),"Other"))</f>
        <v/>
      </c>
      <c r="Q993" s="44">
        <f>IF($A993="","",IF(COUNT($I993,$J993,$K993)&lt;3,"",IFERROR(AVERAGE($I993,$J993,$K993),"")))</f>
        <v/>
      </c>
      <c r="R993" s="44">
        <f>IF($A993="","",IF(COUNT($I993,$J993,$K993)&lt;3,"",IFERROR(MIN($I993,$J993,$K993),"")))</f>
        <v/>
      </c>
      <c r="S993" s="44">
        <f>IF($A993="","",IF(COUNT($I993,$J993,$K993)&lt;3,"",IFERROR(MAX($I993,$J993,$K993)-MIN($I993,$J993,$K993),"")))</f>
        <v/>
      </c>
      <c r="T993" s="44">
        <f>IF($A993="","",IFERROR(INDEX('Tire Inventory'!$I$5:$I$1004,MATCH($E993,'Tire Inventory'!$A$5:$A$1004,0)),""))</f>
        <v/>
      </c>
      <c r="U993" s="44">
        <f>IF($A993="","",IF(OR($L993="",$T993=""),"",IFERROR($L993-$T993,"")))</f>
        <v/>
      </c>
      <c r="V993" s="27">
        <f>IF($A993="","",IF($R993="","No Data",IF($R993&lt;='Settings'!$B$6,"Critical",IF($R993&lt;='Settings'!$B$5,"Low","OK"))))</f>
        <v/>
      </c>
      <c r="W993" s="27">
        <f>IF($A993="","",IF($S993="","No Data",IF($S993&gt;='Settings'!$B$7,"Uneven","OK")))</f>
        <v/>
      </c>
      <c r="X993" s="27">
        <f>IF($A993="","",IF(OR($L993="",$T993=""),"No Data",IF($L993&lt;$T993-'Settings'!$B$8,"Low",IF($L993&gt;$T993+'Settings'!$B$8,"High","OK"))))</f>
        <v/>
      </c>
      <c r="Y993" s="27">
        <f>IF(COUNTA($A993:$O993)=0,"",IF(OR($A993="",$B993="",$C993="",$D993="",$E993="",$F993="",$I993="",$J993="",$K993=""),"Missing Required Input",IF(COUNTIF($A$5:$A$1004,$A993)&gt;1,"Duplicate Inspection ID",IF(COUNTIF('Tire Inventory'!$A$5:$A$1004,$E993)=0,"Unknown Tire ID",IF(OR($I993&lt;0,$I993&gt;32,$J993&lt;0,$J993&gt;32,$K993&lt;0,$K993&gt;32),"Check Tread Reading",IF(OR($D993&lt;0,$D993&gt;2000000),"Check Odometer",IF(AND($L993&lt;&gt;"",OR($L993&lt;0,$L993&gt;150)),"Check PSI","OK"))))))</f>
        <v/>
      </c>
    </row>
    <row r="994">
      <c r="A994" s="23" t="n"/>
      <c r="B994" s="42" t="n"/>
      <c r="C994" s="23" t="n"/>
      <c r="D994" s="25" t="n"/>
      <c r="E994" s="23" t="n"/>
      <c r="F994" s="23" t="n"/>
      <c r="G994" s="23" t="n"/>
      <c r="H994" s="23" t="n"/>
      <c r="I994" s="43" t="n"/>
      <c r="J994" s="43" t="n"/>
      <c r="K994" s="43" t="n"/>
      <c r="L994" s="43" t="n"/>
      <c r="M994" s="23" t="n"/>
      <c r="N994" s="23" t="n"/>
      <c r="O994" s="23" t="n"/>
      <c r="P994" s="27">
        <f>IF($A994="","",IFERROR(INDEX('Settings'!$F$5:$F$21,MATCH($F994,'Settings'!$E$5:$E$21,0)),"Other"))</f>
        <v/>
      </c>
      <c r="Q994" s="44">
        <f>IF($A994="","",IF(COUNT($I994,$J994,$K994)&lt;3,"",IFERROR(AVERAGE($I994,$J994,$K994),"")))</f>
        <v/>
      </c>
      <c r="R994" s="44">
        <f>IF($A994="","",IF(COUNT($I994,$J994,$K994)&lt;3,"",IFERROR(MIN($I994,$J994,$K994),"")))</f>
        <v/>
      </c>
      <c r="S994" s="44">
        <f>IF($A994="","",IF(COUNT($I994,$J994,$K994)&lt;3,"",IFERROR(MAX($I994,$J994,$K994)-MIN($I994,$J994,$K994),"")))</f>
        <v/>
      </c>
      <c r="T994" s="44">
        <f>IF($A994="","",IFERROR(INDEX('Tire Inventory'!$I$5:$I$1004,MATCH($E994,'Tire Inventory'!$A$5:$A$1004,0)),""))</f>
        <v/>
      </c>
      <c r="U994" s="44">
        <f>IF($A994="","",IF(OR($L994="",$T994=""),"",IFERROR($L994-$T994,"")))</f>
        <v/>
      </c>
      <c r="V994" s="27">
        <f>IF($A994="","",IF($R994="","No Data",IF($R994&lt;='Settings'!$B$6,"Critical",IF($R994&lt;='Settings'!$B$5,"Low","OK"))))</f>
        <v/>
      </c>
      <c r="W994" s="27">
        <f>IF($A994="","",IF($S994="","No Data",IF($S994&gt;='Settings'!$B$7,"Uneven","OK")))</f>
        <v/>
      </c>
      <c r="X994" s="27">
        <f>IF($A994="","",IF(OR($L994="",$T994=""),"No Data",IF($L994&lt;$T994-'Settings'!$B$8,"Low",IF($L994&gt;$T994+'Settings'!$B$8,"High","OK"))))</f>
        <v/>
      </c>
      <c r="Y994" s="27">
        <f>IF(COUNTA($A994:$O994)=0,"",IF(OR($A994="",$B994="",$C994="",$D994="",$E994="",$F994="",$I994="",$J994="",$K994=""),"Missing Required Input",IF(COUNTIF($A$5:$A$1004,$A994)&gt;1,"Duplicate Inspection ID",IF(COUNTIF('Tire Inventory'!$A$5:$A$1004,$E994)=0,"Unknown Tire ID",IF(OR($I994&lt;0,$I994&gt;32,$J994&lt;0,$J994&gt;32,$K994&lt;0,$K994&gt;32),"Check Tread Reading",IF(OR($D994&lt;0,$D994&gt;2000000),"Check Odometer",IF(AND($L994&lt;&gt;"",OR($L994&lt;0,$L994&gt;150)),"Check PSI","OK"))))))</f>
        <v/>
      </c>
    </row>
    <row r="995">
      <c r="A995" s="23" t="n"/>
      <c r="B995" s="42" t="n"/>
      <c r="C995" s="23" t="n"/>
      <c r="D995" s="25" t="n"/>
      <c r="E995" s="23" t="n"/>
      <c r="F995" s="23" t="n"/>
      <c r="G995" s="23" t="n"/>
      <c r="H995" s="23" t="n"/>
      <c r="I995" s="43" t="n"/>
      <c r="J995" s="43" t="n"/>
      <c r="K995" s="43" t="n"/>
      <c r="L995" s="43" t="n"/>
      <c r="M995" s="23" t="n"/>
      <c r="N995" s="23" t="n"/>
      <c r="O995" s="23" t="n"/>
      <c r="P995" s="27">
        <f>IF($A995="","",IFERROR(INDEX('Settings'!$F$5:$F$21,MATCH($F995,'Settings'!$E$5:$E$21,0)),"Other"))</f>
        <v/>
      </c>
      <c r="Q995" s="44">
        <f>IF($A995="","",IF(COUNT($I995,$J995,$K995)&lt;3,"",IFERROR(AVERAGE($I995,$J995,$K995),"")))</f>
        <v/>
      </c>
      <c r="R995" s="44">
        <f>IF($A995="","",IF(COUNT($I995,$J995,$K995)&lt;3,"",IFERROR(MIN($I995,$J995,$K995),"")))</f>
        <v/>
      </c>
      <c r="S995" s="44">
        <f>IF($A995="","",IF(COUNT($I995,$J995,$K995)&lt;3,"",IFERROR(MAX($I995,$J995,$K995)-MIN($I995,$J995,$K995),"")))</f>
        <v/>
      </c>
      <c r="T995" s="44">
        <f>IF($A995="","",IFERROR(INDEX('Tire Inventory'!$I$5:$I$1004,MATCH($E995,'Tire Inventory'!$A$5:$A$1004,0)),""))</f>
        <v/>
      </c>
      <c r="U995" s="44">
        <f>IF($A995="","",IF(OR($L995="",$T995=""),"",IFERROR($L995-$T995,"")))</f>
        <v/>
      </c>
      <c r="V995" s="27">
        <f>IF($A995="","",IF($R995="","No Data",IF($R995&lt;='Settings'!$B$6,"Critical",IF($R995&lt;='Settings'!$B$5,"Low","OK"))))</f>
        <v/>
      </c>
      <c r="W995" s="27">
        <f>IF($A995="","",IF($S995="","No Data",IF($S995&gt;='Settings'!$B$7,"Uneven","OK")))</f>
        <v/>
      </c>
      <c r="X995" s="27">
        <f>IF($A995="","",IF(OR($L995="",$T995=""),"No Data",IF($L995&lt;$T995-'Settings'!$B$8,"Low",IF($L995&gt;$T995+'Settings'!$B$8,"High","OK"))))</f>
        <v/>
      </c>
      <c r="Y995" s="27">
        <f>IF(COUNTA($A995:$O995)=0,"",IF(OR($A995="",$B995="",$C995="",$D995="",$E995="",$F995="",$I995="",$J995="",$K995=""),"Missing Required Input",IF(COUNTIF($A$5:$A$1004,$A995)&gt;1,"Duplicate Inspection ID",IF(COUNTIF('Tire Inventory'!$A$5:$A$1004,$E995)=0,"Unknown Tire ID",IF(OR($I995&lt;0,$I995&gt;32,$J995&lt;0,$J995&gt;32,$K995&lt;0,$K995&gt;32),"Check Tread Reading",IF(OR($D995&lt;0,$D995&gt;2000000),"Check Odometer",IF(AND($L995&lt;&gt;"",OR($L995&lt;0,$L995&gt;150)),"Check PSI","OK"))))))</f>
        <v/>
      </c>
    </row>
    <row r="996">
      <c r="A996" s="23" t="n"/>
      <c r="B996" s="42" t="n"/>
      <c r="C996" s="23" t="n"/>
      <c r="D996" s="25" t="n"/>
      <c r="E996" s="23" t="n"/>
      <c r="F996" s="23" t="n"/>
      <c r="G996" s="23" t="n"/>
      <c r="H996" s="23" t="n"/>
      <c r="I996" s="43" t="n"/>
      <c r="J996" s="43" t="n"/>
      <c r="K996" s="43" t="n"/>
      <c r="L996" s="43" t="n"/>
      <c r="M996" s="23" t="n"/>
      <c r="N996" s="23" t="n"/>
      <c r="O996" s="23" t="n"/>
      <c r="P996" s="27">
        <f>IF($A996="","",IFERROR(INDEX('Settings'!$F$5:$F$21,MATCH($F996,'Settings'!$E$5:$E$21,0)),"Other"))</f>
        <v/>
      </c>
      <c r="Q996" s="44">
        <f>IF($A996="","",IF(COUNT($I996,$J996,$K996)&lt;3,"",IFERROR(AVERAGE($I996,$J996,$K996),"")))</f>
        <v/>
      </c>
      <c r="R996" s="44">
        <f>IF($A996="","",IF(COUNT($I996,$J996,$K996)&lt;3,"",IFERROR(MIN($I996,$J996,$K996),"")))</f>
        <v/>
      </c>
      <c r="S996" s="44">
        <f>IF($A996="","",IF(COUNT($I996,$J996,$K996)&lt;3,"",IFERROR(MAX($I996,$J996,$K996)-MIN($I996,$J996,$K996),"")))</f>
        <v/>
      </c>
      <c r="T996" s="44">
        <f>IF($A996="","",IFERROR(INDEX('Tire Inventory'!$I$5:$I$1004,MATCH($E996,'Tire Inventory'!$A$5:$A$1004,0)),""))</f>
        <v/>
      </c>
      <c r="U996" s="44">
        <f>IF($A996="","",IF(OR($L996="",$T996=""),"",IFERROR($L996-$T996,"")))</f>
        <v/>
      </c>
      <c r="V996" s="27">
        <f>IF($A996="","",IF($R996="","No Data",IF($R996&lt;='Settings'!$B$6,"Critical",IF($R996&lt;='Settings'!$B$5,"Low","OK"))))</f>
        <v/>
      </c>
      <c r="W996" s="27">
        <f>IF($A996="","",IF($S996="","No Data",IF($S996&gt;='Settings'!$B$7,"Uneven","OK")))</f>
        <v/>
      </c>
      <c r="X996" s="27">
        <f>IF($A996="","",IF(OR($L996="",$T996=""),"No Data",IF($L996&lt;$T996-'Settings'!$B$8,"Low",IF($L996&gt;$T996+'Settings'!$B$8,"High","OK"))))</f>
        <v/>
      </c>
      <c r="Y996" s="27">
        <f>IF(COUNTA($A996:$O996)=0,"",IF(OR($A996="",$B996="",$C996="",$D996="",$E996="",$F996="",$I996="",$J996="",$K996=""),"Missing Required Input",IF(COUNTIF($A$5:$A$1004,$A996)&gt;1,"Duplicate Inspection ID",IF(COUNTIF('Tire Inventory'!$A$5:$A$1004,$E996)=0,"Unknown Tire ID",IF(OR($I996&lt;0,$I996&gt;32,$J996&lt;0,$J996&gt;32,$K996&lt;0,$K996&gt;32),"Check Tread Reading",IF(OR($D996&lt;0,$D996&gt;2000000),"Check Odometer",IF(AND($L996&lt;&gt;"",OR($L996&lt;0,$L996&gt;150)),"Check PSI","OK"))))))</f>
        <v/>
      </c>
    </row>
    <row r="997">
      <c r="A997" s="23" t="n"/>
      <c r="B997" s="42" t="n"/>
      <c r="C997" s="23" t="n"/>
      <c r="D997" s="25" t="n"/>
      <c r="E997" s="23" t="n"/>
      <c r="F997" s="23" t="n"/>
      <c r="G997" s="23" t="n"/>
      <c r="H997" s="23" t="n"/>
      <c r="I997" s="43" t="n"/>
      <c r="J997" s="43" t="n"/>
      <c r="K997" s="43" t="n"/>
      <c r="L997" s="43" t="n"/>
      <c r="M997" s="23" t="n"/>
      <c r="N997" s="23" t="n"/>
      <c r="O997" s="23" t="n"/>
      <c r="P997" s="27">
        <f>IF($A997="","",IFERROR(INDEX('Settings'!$F$5:$F$21,MATCH($F997,'Settings'!$E$5:$E$21,0)),"Other"))</f>
        <v/>
      </c>
      <c r="Q997" s="44">
        <f>IF($A997="","",IF(COUNT($I997,$J997,$K997)&lt;3,"",IFERROR(AVERAGE($I997,$J997,$K997),"")))</f>
        <v/>
      </c>
      <c r="R997" s="44">
        <f>IF($A997="","",IF(COUNT($I997,$J997,$K997)&lt;3,"",IFERROR(MIN($I997,$J997,$K997),"")))</f>
        <v/>
      </c>
      <c r="S997" s="44">
        <f>IF($A997="","",IF(COUNT($I997,$J997,$K997)&lt;3,"",IFERROR(MAX($I997,$J997,$K997)-MIN($I997,$J997,$K997),"")))</f>
        <v/>
      </c>
      <c r="T997" s="44">
        <f>IF($A997="","",IFERROR(INDEX('Tire Inventory'!$I$5:$I$1004,MATCH($E997,'Tire Inventory'!$A$5:$A$1004,0)),""))</f>
        <v/>
      </c>
      <c r="U997" s="44">
        <f>IF($A997="","",IF(OR($L997="",$T997=""),"",IFERROR($L997-$T997,"")))</f>
        <v/>
      </c>
      <c r="V997" s="27">
        <f>IF($A997="","",IF($R997="","No Data",IF($R997&lt;='Settings'!$B$6,"Critical",IF($R997&lt;='Settings'!$B$5,"Low","OK"))))</f>
        <v/>
      </c>
      <c r="W997" s="27">
        <f>IF($A997="","",IF($S997="","No Data",IF($S997&gt;='Settings'!$B$7,"Uneven","OK")))</f>
        <v/>
      </c>
      <c r="X997" s="27">
        <f>IF($A997="","",IF(OR($L997="",$T997=""),"No Data",IF($L997&lt;$T997-'Settings'!$B$8,"Low",IF($L997&gt;$T997+'Settings'!$B$8,"High","OK"))))</f>
        <v/>
      </c>
      <c r="Y997" s="27">
        <f>IF(COUNTA($A997:$O997)=0,"",IF(OR($A997="",$B997="",$C997="",$D997="",$E997="",$F997="",$I997="",$J997="",$K997=""),"Missing Required Input",IF(COUNTIF($A$5:$A$1004,$A997)&gt;1,"Duplicate Inspection ID",IF(COUNTIF('Tire Inventory'!$A$5:$A$1004,$E997)=0,"Unknown Tire ID",IF(OR($I997&lt;0,$I997&gt;32,$J997&lt;0,$J997&gt;32,$K997&lt;0,$K997&gt;32),"Check Tread Reading",IF(OR($D997&lt;0,$D997&gt;2000000),"Check Odometer",IF(AND($L997&lt;&gt;"",OR($L997&lt;0,$L997&gt;150)),"Check PSI","OK"))))))</f>
        <v/>
      </c>
    </row>
    <row r="998">
      <c r="A998" s="23" t="n"/>
      <c r="B998" s="42" t="n"/>
      <c r="C998" s="23" t="n"/>
      <c r="D998" s="25" t="n"/>
      <c r="E998" s="23" t="n"/>
      <c r="F998" s="23" t="n"/>
      <c r="G998" s="23" t="n"/>
      <c r="H998" s="23" t="n"/>
      <c r="I998" s="43" t="n"/>
      <c r="J998" s="43" t="n"/>
      <c r="K998" s="43" t="n"/>
      <c r="L998" s="43" t="n"/>
      <c r="M998" s="23" t="n"/>
      <c r="N998" s="23" t="n"/>
      <c r="O998" s="23" t="n"/>
      <c r="P998" s="27">
        <f>IF($A998="","",IFERROR(INDEX('Settings'!$F$5:$F$21,MATCH($F998,'Settings'!$E$5:$E$21,0)),"Other"))</f>
        <v/>
      </c>
      <c r="Q998" s="44">
        <f>IF($A998="","",IF(COUNT($I998,$J998,$K998)&lt;3,"",IFERROR(AVERAGE($I998,$J998,$K998),"")))</f>
        <v/>
      </c>
      <c r="R998" s="44">
        <f>IF($A998="","",IF(COUNT($I998,$J998,$K998)&lt;3,"",IFERROR(MIN($I998,$J998,$K998),"")))</f>
        <v/>
      </c>
      <c r="S998" s="44">
        <f>IF($A998="","",IF(COUNT($I998,$J998,$K998)&lt;3,"",IFERROR(MAX($I998,$J998,$K998)-MIN($I998,$J998,$K998),"")))</f>
        <v/>
      </c>
      <c r="T998" s="44">
        <f>IF($A998="","",IFERROR(INDEX('Tire Inventory'!$I$5:$I$1004,MATCH($E998,'Tire Inventory'!$A$5:$A$1004,0)),""))</f>
        <v/>
      </c>
      <c r="U998" s="44">
        <f>IF($A998="","",IF(OR($L998="",$T998=""),"",IFERROR($L998-$T998,"")))</f>
        <v/>
      </c>
      <c r="V998" s="27">
        <f>IF($A998="","",IF($R998="","No Data",IF($R998&lt;='Settings'!$B$6,"Critical",IF($R998&lt;='Settings'!$B$5,"Low","OK"))))</f>
        <v/>
      </c>
      <c r="W998" s="27">
        <f>IF($A998="","",IF($S998="","No Data",IF($S998&gt;='Settings'!$B$7,"Uneven","OK")))</f>
        <v/>
      </c>
      <c r="X998" s="27">
        <f>IF($A998="","",IF(OR($L998="",$T998=""),"No Data",IF($L998&lt;$T998-'Settings'!$B$8,"Low",IF($L998&gt;$T998+'Settings'!$B$8,"High","OK"))))</f>
        <v/>
      </c>
      <c r="Y998" s="27">
        <f>IF(COUNTA($A998:$O998)=0,"",IF(OR($A998="",$B998="",$C998="",$D998="",$E998="",$F998="",$I998="",$J998="",$K998=""),"Missing Required Input",IF(COUNTIF($A$5:$A$1004,$A998)&gt;1,"Duplicate Inspection ID",IF(COUNTIF('Tire Inventory'!$A$5:$A$1004,$E998)=0,"Unknown Tire ID",IF(OR($I998&lt;0,$I998&gt;32,$J998&lt;0,$J998&gt;32,$K998&lt;0,$K998&gt;32),"Check Tread Reading",IF(OR($D998&lt;0,$D998&gt;2000000),"Check Odometer",IF(AND($L998&lt;&gt;"",OR($L998&lt;0,$L998&gt;150)),"Check PSI","OK"))))))</f>
        <v/>
      </c>
    </row>
    <row r="999">
      <c r="A999" s="23" t="n"/>
      <c r="B999" s="42" t="n"/>
      <c r="C999" s="23" t="n"/>
      <c r="D999" s="25" t="n"/>
      <c r="E999" s="23" t="n"/>
      <c r="F999" s="23" t="n"/>
      <c r="G999" s="23" t="n"/>
      <c r="H999" s="23" t="n"/>
      <c r="I999" s="43" t="n"/>
      <c r="J999" s="43" t="n"/>
      <c r="K999" s="43" t="n"/>
      <c r="L999" s="43" t="n"/>
      <c r="M999" s="23" t="n"/>
      <c r="N999" s="23" t="n"/>
      <c r="O999" s="23" t="n"/>
      <c r="P999" s="27">
        <f>IF($A999="","",IFERROR(INDEX('Settings'!$F$5:$F$21,MATCH($F999,'Settings'!$E$5:$E$21,0)),"Other"))</f>
        <v/>
      </c>
      <c r="Q999" s="44">
        <f>IF($A999="","",IF(COUNT($I999,$J999,$K999)&lt;3,"",IFERROR(AVERAGE($I999,$J999,$K999),"")))</f>
        <v/>
      </c>
      <c r="R999" s="44">
        <f>IF($A999="","",IF(COUNT($I999,$J999,$K999)&lt;3,"",IFERROR(MIN($I999,$J999,$K999),"")))</f>
        <v/>
      </c>
      <c r="S999" s="44">
        <f>IF($A999="","",IF(COUNT($I999,$J999,$K999)&lt;3,"",IFERROR(MAX($I999,$J999,$K999)-MIN($I999,$J999,$K999),"")))</f>
        <v/>
      </c>
      <c r="T999" s="44">
        <f>IF($A999="","",IFERROR(INDEX('Tire Inventory'!$I$5:$I$1004,MATCH($E999,'Tire Inventory'!$A$5:$A$1004,0)),""))</f>
        <v/>
      </c>
      <c r="U999" s="44">
        <f>IF($A999="","",IF(OR($L999="",$T999=""),"",IFERROR($L999-$T999,"")))</f>
        <v/>
      </c>
      <c r="V999" s="27">
        <f>IF($A999="","",IF($R999="","No Data",IF($R999&lt;='Settings'!$B$6,"Critical",IF($R999&lt;='Settings'!$B$5,"Low","OK"))))</f>
        <v/>
      </c>
      <c r="W999" s="27">
        <f>IF($A999="","",IF($S999="","No Data",IF($S999&gt;='Settings'!$B$7,"Uneven","OK")))</f>
        <v/>
      </c>
      <c r="X999" s="27">
        <f>IF($A999="","",IF(OR($L999="",$T999=""),"No Data",IF($L999&lt;$T999-'Settings'!$B$8,"Low",IF($L999&gt;$T999+'Settings'!$B$8,"High","OK"))))</f>
        <v/>
      </c>
      <c r="Y999" s="27">
        <f>IF(COUNTA($A999:$O999)=0,"",IF(OR($A999="",$B999="",$C999="",$D999="",$E999="",$F999="",$I999="",$J999="",$K999=""),"Missing Required Input",IF(COUNTIF($A$5:$A$1004,$A999)&gt;1,"Duplicate Inspection ID",IF(COUNTIF('Tire Inventory'!$A$5:$A$1004,$E999)=0,"Unknown Tire ID",IF(OR($I999&lt;0,$I999&gt;32,$J999&lt;0,$J999&gt;32,$K999&lt;0,$K999&gt;32),"Check Tread Reading",IF(OR($D999&lt;0,$D999&gt;2000000),"Check Odometer",IF(AND($L999&lt;&gt;"",OR($L999&lt;0,$L999&gt;150)),"Check PSI","OK"))))))</f>
        <v/>
      </c>
    </row>
    <row r="1000">
      <c r="A1000" s="23" t="n"/>
      <c r="B1000" s="42" t="n"/>
      <c r="C1000" s="23" t="n"/>
      <c r="D1000" s="25" t="n"/>
      <c r="E1000" s="23" t="n"/>
      <c r="F1000" s="23" t="n"/>
      <c r="G1000" s="23" t="n"/>
      <c r="H1000" s="23" t="n"/>
      <c r="I1000" s="43" t="n"/>
      <c r="J1000" s="43" t="n"/>
      <c r="K1000" s="43" t="n"/>
      <c r="L1000" s="43" t="n"/>
      <c r="M1000" s="23" t="n"/>
      <c r="N1000" s="23" t="n"/>
      <c r="O1000" s="23" t="n"/>
      <c r="P1000" s="27">
        <f>IF($A1000="","",IFERROR(INDEX('Settings'!$F$5:$F$21,MATCH($F1000,'Settings'!$E$5:$E$21,0)),"Other"))</f>
        <v/>
      </c>
      <c r="Q1000" s="44">
        <f>IF($A1000="","",IF(COUNT($I1000,$J1000,$K1000)&lt;3,"",IFERROR(AVERAGE($I1000,$J1000,$K1000),"")))</f>
        <v/>
      </c>
      <c r="R1000" s="44">
        <f>IF($A1000="","",IF(COUNT($I1000,$J1000,$K1000)&lt;3,"",IFERROR(MIN($I1000,$J1000,$K1000),"")))</f>
        <v/>
      </c>
      <c r="S1000" s="44">
        <f>IF($A1000="","",IF(COUNT($I1000,$J1000,$K1000)&lt;3,"",IFERROR(MAX($I1000,$J1000,$K1000)-MIN($I1000,$J1000,$K1000),"")))</f>
        <v/>
      </c>
      <c r="T1000" s="44">
        <f>IF($A1000="","",IFERROR(INDEX('Tire Inventory'!$I$5:$I$1004,MATCH($E1000,'Tire Inventory'!$A$5:$A$1004,0)),""))</f>
        <v/>
      </c>
      <c r="U1000" s="44">
        <f>IF($A1000="","",IF(OR($L1000="",$T1000=""),"",IFERROR($L1000-$T1000,"")))</f>
        <v/>
      </c>
      <c r="V1000" s="27">
        <f>IF($A1000="","",IF($R1000="","No Data",IF($R1000&lt;='Settings'!$B$6,"Critical",IF($R1000&lt;='Settings'!$B$5,"Low","OK"))))</f>
        <v/>
      </c>
      <c r="W1000" s="27">
        <f>IF($A1000="","",IF($S1000="","No Data",IF($S1000&gt;='Settings'!$B$7,"Uneven","OK")))</f>
        <v/>
      </c>
      <c r="X1000" s="27">
        <f>IF($A1000="","",IF(OR($L1000="",$T1000=""),"No Data",IF($L1000&lt;$T1000-'Settings'!$B$8,"Low",IF($L1000&gt;$T1000+'Settings'!$B$8,"High","OK"))))</f>
        <v/>
      </c>
      <c r="Y1000" s="27">
        <f>IF(COUNTA($A1000:$O1000)=0,"",IF(OR($A1000="",$B1000="",$C1000="",$D1000="",$E1000="",$F1000="",$I1000="",$J1000="",$K1000=""),"Missing Required Input",IF(COUNTIF($A$5:$A$1004,$A1000)&gt;1,"Duplicate Inspection ID",IF(COUNTIF('Tire Inventory'!$A$5:$A$1004,$E1000)=0,"Unknown Tire ID",IF(OR($I1000&lt;0,$I1000&gt;32,$J1000&lt;0,$J1000&gt;32,$K1000&lt;0,$K1000&gt;32),"Check Tread Reading",IF(OR($D1000&lt;0,$D1000&gt;2000000),"Check Odometer",IF(AND($L1000&lt;&gt;"",OR($L1000&lt;0,$L1000&gt;150)),"Check PSI","OK"))))))</f>
        <v/>
      </c>
    </row>
    <row r="1001">
      <c r="A1001" s="23" t="n"/>
      <c r="B1001" s="42" t="n"/>
      <c r="C1001" s="23" t="n"/>
      <c r="D1001" s="25" t="n"/>
      <c r="E1001" s="23" t="n"/>
      <c r="F1001" s="23" t="n"/>
      <c r="G1001" s="23" t="n"/>
      <c r="H1001" s="23" t="n"/>
      <c r="I1001" s="43" t="n"/>
      <c r="J1001" s="43" t="n"/>
      <c r="K1001" s="43" t="n"/>
      <c r="L1001" s="43" t="n"/>
      <c r="M1001" s="23" t="n"/>
      <c r="N1001" s="23" t="n"/>
      <c r="O1001" s="23" t="n"/>
      <c r="P1001" s="27">
        <f>IF($A1001="","",IFERROR(INDEX('Settings'!$F$5:$F$21,MATCH($F1001,'Settings'!$E$5:$E$21,0)),"Other"))</f>
        <v/>
      </c>
      <c r="Q1001" s="44">
        <f>IF($A1001="","",IF(COUNT($I1001,$J1001,$K1001)&lt;3,"",IFERROR(AVERAGE($I1001,$J1001,$K1001),"")))</f>
        <v/>
      </c>
      <c r="R1001" s="44">
        <f>IF($A1001="","",IF(COUNT($I1001,$J1001,$K1001)&lt;3,"",IFERROR(MIN($I1001,$J1001,$K1001),"")))</f>
        <v/>
      </c>
      <c r="S1001" s="44">
        <f>IF($A1001="","",IF(COUNT($I1001,$J1001,$K1001)&lt;3,"",IFERROR(MAX($I1001,$J1001,$K1001)-MIN($I1001,$J1001,$K1001),"")))</f>
        <v/>
      </c>
      <c r="T1001" s="44">
        <f>IF($A1001="","",IFERROR(INDEX('Tire Inventory'!$I$5:$I$1004,MATCH($E1001,'Tire Inventory'!$A$5:$A$1004,0)),""))</f>
        <v/>
      </c>
      <c r="U1001" s="44">
        <f>IF($A1001="","",IF(OR($L1001="",$T1001=""),"",IFERROR($L1001-$T1001,"")))</f>
        <v/>
      </c>
      <c r="V1001" s="27">
        <f>IF($A1001="","",IF($R1001="","No Data",IF($R1001&lt;='Settings'!$B$6,"Critical",IF($R1001&lt;='Settings'!$B$5,"Low","OK"))))</f>
        <v/>
      </c>
      <c r="W1001" s="27">
        <f>IF($A1001="","",IF($S1001="","No Data",IF($S1001&gt;='Settings'!$B$7,"Uneven","OK")))</f>
        <v/>
      </c>
      <c r="X1001" s="27">
        <f>IF($A1001="","",IF(OR($L1001="",$T1001=""),"No Data",IF($L1001&lt;$T1001-'Settings'!$B$8,"Low",IF($L1001&gt;$T1001+'Settings'!$B$8,"High","OK"))))</f>
        <v/>
      </c>
      <c r="Y1001" s="27">
        <f>IF(COUNTA($A1001:$O1001)=0,"",IF(OR($A1001="",$B1001="",$C1001="",$D1001="",$E1001="",$F1001="",$I1001="",$J1001="",$K1001=""),"Missing Required Input",IF(COUNTIF($A$5:$A$1004,$A1001)&gt;1,"Duplicate Inspection ID",IF(COUNTIF('Tire Inventory'!$A$5:$A$1004,$E1001)=0,"Unknown Tire ID",IF(OR($I1001&lt;0,$I1001&gt;32,$J1001&lt;0,$J1001&gt;32,$K1001&lt;0,$K1001&gt;32),"Check Tread Reading",IF(OR($D1001&lt;0,$D1001&gt;2000000),"Check Odometer",IF(AND($L1001&lt;&gt;"",OR($L1001&lt;0,$L1001&gt;150)),"Check PSI","OK"))))))</f>
        <v/>
      </c>
    </row>
    <row r="1002">
      <c r="A1002" s="23" t="n"/>
      <c r="B1002" s="42" t="n"/>
      <c r="C1002" s="23" t="n"/>
      <c r="D1002" s="25" t="n"/>
      <c r="E1002" s="23" t="n"/>
      <c r="F1002" s="23" t="n"/>
      <c r="G1002" s="23" t="n"/>
      <c r="H1002" s="23" t="n"/>
      <c r="I1002" s="43" t="n"/>
      <c r="J1002" s="43" t="n"/>
      <c r="K1002" s="43" t="n"/>
      <c r="L1002" s="43" t="n"/>
      <c r="M1002" s="23" t="n"/>
      <c r="N1002" s="23" t="n"/>
      <c r="O1002" s="23" t="n"/>
      <c r="P1002" s="27">
        <f>IF($A1002="","",IFERROR(INDEX('Settings'!$F$5:$F$21,MATCH($F1002,'Settings'!$E$5:$E$21,0)),"Other"))</f>
        <v/>
      </c>
      <c r="Q1002" s="44">
        <f>IF($A1002="","",IF(COUNT($I1002,$J1002,$K1002)&lt;3,"",IFERROR(AVERAGE($I1002,$J1002,$K1002),"")))</f>
        <v/>
      </c>
      <c r="R1002" s="44">
        <f>IF($A1002="","",IF(COUNT($I1002,$J1002,$K1002)&lt;3,"",IFERROR(MIN($I1002,$J1002,$K1002),"")))</f>
        <v/>
      </c>
      <c r="S1002" s="44">
        <f>IF($A1002="","",IF(COUNT($I1002,$J1002,$K1002)&lt;3,"",IFERROR(MAX($I1002,$J1002,$K1002)-MIN($I1002,$J1002,$K1002),"")))</f>
        <v/>
      </c>
      <c r="T1002" s="44">
        <f>IF($A1002="","",IFERROR(INDEX('Tire Inventory'!$I$5:$I$1004,MATCH($E1002,'Tire Inventory'!$A$5:$A$1004,0)),""))</f>
        <v/>
      </c>
      <c r="U1002" s="44">
        <f>IF($A1002="","",IF(OR($L1002="",$T1002=""),"",IFERROR($L1002-$T1002,"")))</f>
        <v/>
      </c>
      <c r="V1002" s="27">
        <f>IF($A1002="","",IF($R1002="","No Data",IF($R1002&lt;='Settings'!$B$6,"Critical",IF($R1002&lt;='Settings'!$B$5,"Low","OK"))))</f>
        <v/>
      </c>
      <c r="W1002" s="27">
        <f>IF($A1002="","",IF($S1002="","No Data",IF($S1002&gt;='Settings'!$B$7,"Uneven","OK")))</f>
        <v/>
      </c>
      <c r="X1002" s="27">
        <f>IF($A1002="","",IF(OR($L1002="",$T1002=""),"No Data",IF($L1002&lt;$T1002-'Settings'!$B$8,"Low",IF($L1002&gt;$T1002+'Settings'!$B$8,"High","OK"))))</f>
        <v/>
      </c>
      <c r="Y1002" s="27">
        <f>IF(COUNTA($A1002:$O1002)=0,"",IF(OR($A1002="",$B1002="",$C1002="",$D1002="",$E1002="",$F1002="",$I1002="",$J1002="",$K1002=""),"Missing Required Input",IF(COUNTIF($A$5:$A$1004,$A1002)&gt;1,"Duplicate Inspection ID",IF(COUNTIF('Tire Inventory'!$A$5:$A$1004,$E1002)=0,"Unknown Tire ID",IF(OR($I1002&lt;0,$I1002&gt;32,$J1002&lt;0,$J1002&gt;32,$K1002&lt;0,$K1002&gt;32),"Check Tread Reading",IF(OR($D1002&lt;0,$D1002&gt;2000000),"Check Odometer",IF(AND($L1002&lt;&gt;"",OR($L1002&lt;0,$L1002&gt;150)),"Check PSI","OK"))))))</f>
        <v/>
      </c>
    </row>
    <row r="1003">
      <c r="A1003" s="23" t="n"/>
      <c r="B1003" s="42" t="n"/>
      <c r="C1003" s="23" t="n"/>
      <c r="D1003" s="25" t="n"/>
      <c r="E1003" s="23" t="n"/>
      <c r="F1003" s="23" t="n"/>
      <c r="G1003" s="23" t="n"/>
      <c r="H1003" s="23" t="n"/>
      <c r="I1003" s="43" t="n"/>
      <c r="J1003" s="43" t="n"/>
      <c r="K1003" s="43" t="n"/>
      <c r="L1003" s="43" t="n"/>
      <c r="M1003" s="23" t="n"/>
      <c r="N1003" s="23" t="n"/>
      <c r="O1003" s="23" t="n"/>
      <c r="P1003" s="27">
        <f>IF($A1003="","",IFERROR(INDEX('Settings'!$F$5:$F$21,MATCH($F1003,'Settings'!$E$5:$E$21,0)),"Other"))</f>
        <v/>
      </c>
      <c r="Q1003" s="44">
        <f>IF($A1003="","",IF(COUNT($I1003,$J1003,$K1003)&lt;3,"",IFERROR(AVERAGE($I1003,$J1003,$K1003),"")))</f>
        <v/>
      </c>
      <c r="R1003" s="44">
        <f>IF($A1003="","",IF(COUNT($I1003,$J1003,$K1003)&lt;3,"",IFERROR(MIN($I1003,$J1003,$K1003),"")))</f>
        <v/>
      </c>
      <c r="S1003" s="44">
        <f>IF($A1003="","",IF(COUNT($I1003,$J1003,$K1003)&lt;3,"",IFERROR(MAX($I1003,$J1003,$K1003)-MIN($I1003,$J1003,$K1003),"")))</f>
        <v/>
      </c>
      <c r="T1003" s="44">
        <f>IF($A1003="","",IFERROR(INDEX('Tire Inventory'!$I$5:$I$1004,MATCH($E1003,'Tire Inventory'!$A$5:$A$1004,0)),""))</f>
        <v/>
      </c>
      <c r="U1003" s="44">
        <f>IF($A1003="","",IF(OR($L1003="",$T1003=""),"",IFERROR($L1003-$T1003,"")))</f>
        <v/>
      </c>
      <c r="V1003" s="27">
        <f>IF($A1003="","",IF($R1003="","No Data",IF($R1003&lt;='Settings'!$B$6,"Critical",IF($R1003&lt;='Settings'!$B$5,"Low","OK"))))</f>
        <v/>
      </c>
      <c r="W1003" s="27">
        <f>IF($A1003="","",IF($S1003="","No Data",IF($S1003&gt;='Settings'!$B$7,"Uneven","OK")))</f>
        <v/>
      </c>
      <c r="X1003" s="27">
        <f>IF($A1003="","",IF(OR($L1003="",$T1003=""),"No Data",IF($L1003&lt;$T1003-'Settings'!$B$8,"Low",IF($L1003&gt;$T1003+'Settings'!$B$8,"High","OK"))))</f>
        <v/>
      </c>
      <c r="Y1003" s="27">
        <f>IF(COUNTA($A1003:$O1003)=0,"",IF(OR($A1003="",$B1003="",$C1003="",$D1003="",$E1003="",$F1003="",$I1003="",$J1003="",$K1003=""),"Missing Required Input",IF(COUNTIF($A$5:$A$1004,$A1003)&gt;1,"Duplicate Inspection ID",IF(COUNTIF('Tire Inventory'!$A$5:$A$1004,$E1003)=0,"Unknown Tire ID",IF(OR($I1003&lt;0,$I1003&gt;32,$J1003&lt;0,$J1003&gt;32,$K1003&lt;0,$K1003&gt;32),"Check Tread Reading",IF(OR($D1003&lt;0,$D1003&gt;2000000),"Check Odometer",IF(AND($L1003&lt;&gt;"",OR($L1003&lt;0,$L1003&gt;150)),"Check PSI","OK"))))))</f>
        <v/>
      </c>
    </row>
    <row r="1004">
      <c r="A1004" s="23" t="n"/>
      <c r="B1004" s="42" t="n"/>
      <c r="C1004" s="23" t="n"/>
      <c r="D1004" s="25" t="n"/>
      <c r="E1004" s="23" t="n"/>
      <c r="F1004" s="23" t="n"/>
      <c r="G1004" s="23" t="n"/>
      <c r="H1004" s="23" t="n"/>
      <c r="I1004" s="43" t="n"/>
      <c r="J1004" s="43" t="n"/>
      <c r="K1004" s="43" t="n"/>
      <c r="L1004" s="43" t="n"/>
      <c r="M1004" s="23" t="n"/>
      <c r="N1004" s="23" t="n"/>
      <c r="O1004" s="23" t="n"/>
      <c r="P1004" s="27">
        <f>IF($A1004="","",IFERROR(INDEX('Settings'!$F$5:$F$21,MATCH($F1004,'Settings'!$E$5:$E$21,0)),"Other"))</f>
        <v/>
      </c>
      <c r="Q1004" s="44">
        <f>IF($A1004="","",IF(COUNT($I1004,$J1004,$K1004)&lt;3,"",IFERROR(AVERAGE($I1004,$J1004,$K1004),"")))</f>
        <v/>
      </c>
      <c r="R1004" s="44">
        <f>IF($A1004="","",IF(COUNT($I1004,$J1004,$K1004)&lt;3,"",IFERROR(MIN($I1004,$J1004,$K1004),"")))</f>
        <v/>
      </c>
      <c r="S1004" s="44">
        <f>IF($A1004="","",IF(COUNT($I1004,$J1004,$K1004)&lt;3,"",IFERROR(MAX($I1004,$J1004,$K1004)-MIN($I1004,$J1004,$K1004),"")))</f>
        <v/>
      </c>
      <c r="T1004" s="44">
        <f>IF($A1004="","",IFERROR(INDEX('Tire Inventory'!$I$5:$I$1004,MATCH($E1004,'Tire Inventory'!$A$5:$A$1004,0)),""))</f>
        <v/>
      </c>
      <c r="U1004" s="44">
        <f>IF($A1004="","",IF(OR($L1004="",$T1004=""),"",IFERROR($L1004-$T1004,"")))</f>
        <v/>
      </c>
      <c r="V1004" s="27">
        <f>IF($A1004="","",IF($R1004="","No Data",IF($R1004&lt;='Settings'!$B$6,"Critical",IF($R1004&lt;='Settings'!$B$5,"Low","OK"))))</f>
        <v/>
      </c>
      <c r="W1004" s="27">
        <f>IF($A1004="","",IF($S1004="","No Data",IF($S1004&gt;='Settings'!$B$7,"Uneven","OK")))</f>
        <v/>
      </c>
      <c r="X1004" s="27">
        <f>IF($A1004="","",IF(OR($L1004="",$T1004=""),"No Data",IF($L1004&lt;$T1004-'Settings'!$B$8,"Low",IF($L1004&gt;$T1004+'Settings'!$B$8,"High","OK"))))</f>
        <v/>
      </c>
      <c r="Y1004" s="27">
        <f>IF(COUNTA($A1004:$O1004)=0,"",IF(OR($A1004="",$B1004="",$C1004="",$D1004="",$E1004="",$F1004="",$I1004="",$J1004="",$K1004=""),"Missing Required Input",IF(COUNTIF($A$5:$A$1004,$A1004)&gt;1,"Duplicate Inspection ID",IF(COUNTIF('Tire Inventory'!$A$5:$A$1004,$E1004)=0,"Unknown Tire ID",IF(OR($I1004&lt;0,$I1004&gt;32,$J1004&lt;0,$J1004&gt;32,$K1004&lt;0,$K1004&gt;32),"Check Tread Reading",IF(OR($D1004&lt;0,$D1004&gt;2000000),"Check Odometer",IF(AND($L1004&lt;&gt;"",OR($L1004&lt;0,$L1004&gt;150)),"Check PSI","OK"))))))</f>
        <v/>
      </c>
    </row>
  </sheetData>
  <autoFilter ref="A4:Y1004"/>
  <mergeCells count="1">
    <mergeCell ref="A1:Y1"/>
  </mergeCells>
  <conditionalFormatting sqref="R5:R1004">
    <cfRule type="expression" priority="1" dxfId="3">
      <formula>AND($R5&lt;&gt;"",$R5&lt;='Settings'!$B$6)</formula>
    </cfRule>
    <cfRule type="expression" priority="2" dxfId="4">
      <formula>AND($R5&gt;'Settings'!$B$6,$R5&lt;='Settings'!$B$5)</formula>
    </cfRule>
  </conditionalFormatting>
  <conditionalFormatting sqref="S5:S1004">
    <cfRule type="expression" priority="3" dxfId="4">
      <formula>AND($S5&lt;&gt;"",$S5&gt;='Settings'!$B$7)</formula>
    </cfRule>
  </conditionalFormatting>
  <conditionalFormatting sqref="X5:X1004">
    <cfRule type="expression" priority="4" dxfId="4">
      <formula>OR($X5="Low",$X5="High")</formula>
    </cfRule>
    <cfRule type="expression" priority="9" dxfId="5">
      <formula>$X5="OK"</formula>
    </cfRule>
  </conditionalFormatting>
  <conditionalFormatting sqref="Y5:Y1004">
    <cfRule type="expression" priority="5" dxfId="6">
      <formula>AND($Y5&lt;&gt;"",$Y5&lt;&gt;"OK")</formula>
    </cfRule>
    <cfRule type="expression" priority="10" dxfId="5">
      <formula>$Y5="OK"</formula>
    </cfRule>
  </conditionalFormatting>
  <conditionalFormatting sqref="A5:A1004">
    <cfRule type="expression" priority="6" dxfId="3">
      <formula>AND($A5&lt;&gt;"",COUNTIF($A$5:$A$1004,$A5)&gt;1)</formula>
    </cfRule>
  </conditionalFormatting>
  <conditionalFormatting sqref="V5:V1004">
    <cfRule type="expression" priority="7" dxfId="5">
      <formula>$V5="OK"</formula>
    </cfRule>
  </conditionalFormatting>
  <conditionalFormatting sqref="W5:W1004">
    <cfRule type="expression" priority="8" dxfId="5">
      <formula>$W5="OK"</formula>
    </cfRule>
  </conditionalFormatting>
  <dataValidations count="10">
    <dataValidation sqref="A5:A1004" showDropDown="0" showInputMessage="1" showErrorMessage="1" allowBlank="0" errorTitle="Duplicate Inspection ID" error="Enter a unique Inspection ID or leave the prepared row blank." promptTitle="Inspection ID" prompt="Use a unique ID such as INS-0011." type="custom" errorStyle="stop">
      <formula1>=OR(A5="",COUNTIF($A$5:$A$1004,A5)=1)</formula1>
    </dataValidation>
    <dataValidation sqref="B5:B1004" showDropDown="0" showInputMessage="1" showErrorMessage="1" allowBlank="0" errorTitle="Invalid Inspection Date" error="Enter a date from 1/1/2020 through today." promptTitle="Inspection Date" prompt="Enter the date the tire was inspected." type="date" errorStyle="stop" operator="between">
      <formula1>DATE(2020,1,1)</formula1>
      <formula2>TODAY()</formula2>
    </dataValidation>
    <dataValidation sqref="C5:C1004" showDropDown="0" showInputMessage="1" showErrorMessage="1" allowBlank="0" errorTitle="Invalid Vehicle/Unit" error="Select a vehicle or unit from the Settings list." promptTitle="Vehicle/Unit" prompt="Select the vehicle or trailer inspected." type="list" errorStyle="stop">
      <formula1>=INDIRECT("'Settings'!$H$5:$H$14")</formula1>
    </dataValidation>
    <dataValidation sqref="D5:D1004" showDropDown="0" showInputMessage="1" showErrorMessage="1" allowBlank="0" errorTitle="Invalid Odometer" error="Enter whole miles from 0 through 2,000,000." promptTitle="Odometer" prompt="Enter the current odometer reading in miles." type="whole" errorStyle="stop" operator="between">
      <formula1>0</formula1>
      <formula2>2000000</formula2>
    </dataValidation>
    <dataValidation sqref="E5:E1004" showDropDown="0" showInputMessage="1" showErrorMessage="1" allowBlank="0" errorTitle="Unknown Tire ID" error="Select a Tire ID from Tire Inventory." promptTitle="Tire ID" prompt="Select the tire being inspected." type="list" errorStyle="stop">
      <formula1>=INDIRECT("'Tire Inventory'!$A$5:$A$1004")</formula1>
    </dataValidation>
    <dataValidation sqref="F5:F1004" showDropDown="0" showInputMessage="1" showErrorMessage="1" allowBlank="0" errorTitle="Invalid Position" error="Select a wheel position from the Settings list." promptTitle="Wheel Position" prompt="Select the tire's inspected position." type="list" errorStyle="stop">
      <formula1>=INDIRECT("'Settings'!$E$5:$E$21")</formula1>
    </dataValidation>
    <dataValidation sqref="I5:K1004" showDropDown="0" showInputMessage="1" showErrorMessage="1" allowBlank="0" errorTitle="Invalid Tread Reading" error="Enter a tread depth from 0 through 32." promptTitle="Tread Depth" prompt="Enter tread depth in 32nds of an inch." type="decimal" errorStyle="stop" operator="between">
      <formula1>0</formula1>
      <formula2>32</formula2>
    </dataValidation>
    <dataValidation sqref="L5:L1004" showDropDown="0" showInputMessage="1" showErrorMessage="1" allowBlank="0" errorTitle="Invalid Pressure" error="Enter a pressure from 0 through 150 PSI or leave blank." promptTitle="Measured PSI" prompt="Enter the pressure measured before any adjustment." type="decimal" errorStyle="stop" operator="between">
      <formula1>0</formula1>
      <formula2>150</formula2>
    </dataValidation>
    <dataValidation sqref="M5:M1004" showDropDown="0" showInputMessage="0" showErrorMessage="0" allowBlank="0" type="list">
      <formula1>=INDIRECT("'Settings'!$L$5:$L$10")</formula1>
    </dataValidation>
    <dataValidation sqref="N5:N1004" showDropDown="0" showInputMessage="0" showErrorMessage="0" allowBlank="0" type="list">
      <formula1>=INDIRECT("'Settings'!$N$5:$N$11")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C1004"/>
  <sheetViews>
    <sheetView showGridLines="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22" customWidth="1" min="3" max="3"/>
    <col width="14" customWidth="1" min="4" max="4"/>
    <col width="18" customWidth="1" min="5" max="5"/>
    <col width="14" customWidth="1" min="6" max="6"/>
    <col width="14" customWidth="1" min="7" max="7"/>
    <col width="18" customWidth="1" min="8" max="8"/>
    <col width="12" customWidth="1" min="9" max="9"/>
    <col width="13" customWidth="1" min="10" max="10"/>
    <col width="27" customWidth="1" min="11" max="11"/>
    <col width="17" customWidth="1" min="12" max="12"/>
    <col width="18" customWidth="1" min="13" max="13"/>
    <col width="24" customWidth="1" min="14" max="14"/>
    <col width="15" customWidth="1" min="15" max="15"/>
    <col width="19" customWidth="1" min="16" max="16"/>
    <col width="20" customWidth="1" min="17" max="17"/>
    <col width="19" customWidth="1" min="18" max="18"/>
    <col width="17" customWidth="1" min="19" max="19"/>
    <col width="19" customWidth="1" min="20" max="20"/>
    <col width="14" customWidth="1" min="21" max="21"/>
    <col width="14" customWidth="1" min="22" max="22"/>
    <col width="15" customWidth="1" min="23" max="23"/>
    <col width="18" customWidth="1" min="24" max="24"/>
    <col width="17" customWidth="1" min="25" max="25"/>
    <col width="15" customWidth="1" min="26" max="26"/>
    <col width="43" customWidth="1" min="27" max="27"/>
    <col hidden="1" width="15" customWidth="1" min="28" max="28"/>
    <col hidden="1" width="15" customWidth="1" min="29" max="29"/>
  </cols>
  <sheetData>
    <row r="1" ht="30" customHeight="1">
      <c r="A1" s="1" t="inlineStr">
        <is>
          <t>Tire Inventory and Current Condition</t>
        </is>
      </c>
    </row>
    <row r="2" ht="24" customHeight="1">
      <c r="A2" s="22" t="inlineStr">
        <is>
          <t>Maintain one unique Tire ID per row. Current-condition fields use the latest inspection with a Row Check of OK. Blue cells are inputs; gray cells are calculated.</t>
        </is>
      </c>
    </row>
    <row r="4" ht="48" customHeight="1">
      <c r="A4" s="15" t="inlineStr">
        <is>
          <t>Tire ID</t>
        </is>
      </c>
      <c r="B4" s="15" t="inlineStr">
        <is>
          <t>Brand</t>
        </is>
      </c>
      <c r="C4" s="15" t="inlineStr">
        <is>
          <t>Model</t>
        </is>
      </c>
      <c r="D4" s="15" t="inlineStr">
        <is>
          <t>Tire Size</t>
        </is>
      </c>
      <c r="E4" s="15" t="inlineStr">
        <is>
          <t>DOT Date Code (WWYY)</t>
        </is>
      </c>
      <c r="F4" s="15" t="inlineStr">
        <is>
          <t>Purchase Date</t>
        </is>
      </c>
      <c r="G4" s="15" t="inlineStr">
        <is>
          <t>Purchase Cost</t>
        </is>
      </c>
      <c r="H4" s="15" t="inlineStr">
        <is>
          <t>Original Tread (32nds)</t>
        </is>
      </c>
      <c r="I4" s="15" t="inlineStr">
        <is>
          <t>Target PSI</t>
        </is>
      </c>
      <c r="J4" s="15" t="inlineStr">
        <is>
          <t>Status</t>
        </is>
      </c>
      <c r="K4" s="15" t="inlineStr">
        <is>
          <t>Inventory Notes</t>
        </is>
      </c>
      <c r="L4" s="15" t="inlineStr">
        <is>
          <t>Latest Inspection Date</t>
        </is>
      </c>
      <c r="M4" s="15" t="inlineStr">
        <is>
          <t>Current Vehicle/Unit</t>
        </is>
      </c>
      <c r="N4" s="15" t="inlineStr">
        <is>
          <t>Current Position</t>
        </is>
      </c>
      <c r="O4" s="15" t="inlineStr">
        <is>
          <t>Position Group</t>
        </is>
      </c>
      <c r="P4" s="15" t="inlineStr">
        <is>
          <t>Latest Odometer (miles)</t>
        </is>
      </c>
      <c r="Q4" s="15" t="inlineStr">
        <is>
          <t>Current Minimum Tread (32nds)</t>
        </is>
      </c>
      <c r="R4" s="15" t="inlineStr">
        <is>
          <t>Current Wear Spread (32nds)</t>
        </is>
      </c>
      <c r="S4" s="15" t="inlineStr">
        <is>
          <t>Latest Measured PSI</t>
        </is>
      </c>
      <c r="T4" s="15" t="inlineStr">
        <is>
          <t>Usable Tread Remaining (%)</t>
        </is>
      </c>
      <c r="U4" s="15" t="inlineStr">
        <is>
          <t>Tread Status</t>
        </is>
      </c>
      <c r="V4" s="15" t="inlineStr">
        <is>
          <t>Wear Status</t>
        </is>
      </c>
      <c r="W4" s="15" t="inlineStr">
        <is>
          <t>Pressure Status</t>
        </is>
      </c>
      <c r="X4" s="15" t="inlineStr">
        <is>
          <t>Next Inspection Due Date</t>
        </is>
      </c>
      <c r="Y4" s="15" t="inlineStr">
        <is>
          <t>Inspection Status</t>
        </is>
      </c>
      <c r="Z4" s="15" t="inlineStr">
        <is>
          <t>Overall Status</t>
        </is>
      </c>
      <c r="AA4" s="15" t="inlineStr">
        <is>
          <t>Recommended Action</t>
        </is>
      </c>
      <c r="AB4" s="15" t="inlineStr">
        <is>
          <t>Attention Priority</t>
        </is>
      </c>
      <c r="AC4" s="15" t="inlineStr">
        <is>
          <t>Attention Key</t>
        </is>
      </c>
    </row>
    <row r="5">
      <c r="A5" s="29" t="inlineStr">
        <is>
          <t>T-1001</t>
        </is>
      </c>
      <c r="B5" s="23" t="inlineStr">
        <is>
          <t>Goodyear</t>
        </is>
      </c>
      <c r="C5" s="23" t="inlineStr">
        <is>
          <t>Endurance RSA</t>
        </is>
      </c>
      <c r="D5" s="23" t="inlineStr">
        <is>
          <t>11R22.5</t>
        </is>
      </c>
      <c r="E5" s="29" t="inlineStr">
        <is>
          <t>2326</t>
        </is>
      </c>
      <c r="F5" s="42" t="n">
        <v>46073</v>
      </c>
      <c r="G5" s="30" t="n">
        <v>485</v>
      </c>
      <c r="H5" s="43" t="n">
        <v>16</v>
      </c>
      <c r="I5" s="43" t="n">
        <v>105</v>
      </c>
      <c r="J5" s="23" t="inlineStr">
        <is>
          <t>Mounted</t>
        </is>
      </c>
      <c r="K5" s="23" t="inlineStr">
        <is>
          <t>Steer tire</t>
        </is>
      </c>
      <c r="L5" s="45">
        <f>IF($A5="","",IF(COUNTIFS('Tire Inspections'!$E$5:$E$1004,$A5,'Tire Inspections'!$Y$5:$Y$1004,"OK")=0,"",IFERROR(MAXIFS('Tire Inspections'!$B$5:$B$1004,'Tire Inspections'!$E$5:$E$1004,$A5,'Tire Inspections'!$Y$5:$Y$1004,"OK"),"")))</f>
        <v/>
      </c>
      <c r="M5" s="27">
        <f>IF($A5="","",IF($L5="","",IFERROR(LOOKUP(2,1/(('Tire Inspections'!$E$5:$E$1004=$A5)*('Tire Inspections'!$B$5:$B$1004=$L5)*('Tire Inspections'!$Y$5:$Y$1004="OK")),'Tire Inspections'!$C$5:$C$1004),"")))</f>
        <v/>
      </c>
      <c r="N5" s="27">
        <f>IF($A5="","",IF($L5="","",IFERROR(LOOKUP(2,1/(('Tire Inspections'!$E$5:$E$1004=$A5)*('Tire Inspections'!$B$5:$B$1004=$L5)*('Tire Inspections'!$Y$5:$Y$1004="OK")),'Tire Inspections'!$F$5:$F$1004),"")))</f>
        <v/>
      </c>
      <c r="O5" s="27">
        <f>IF($A5="","",IF($L5="","",IFERROR(LOOKUP(2,1/(('Tire Inspections'!$E$5:$E$1004=$A5)*('Tire Inspections'!$B$5:$B$1004=$L5)*('Tire Inspections'!$Y$5:$Y$1004="OK")),'Tire Inspections'!$P$5:$P$1004),"")))</f>
        <v/>
      </c>
      <c r="P5" s="32">
        <f>IF($A5="","",IF($L5="","",IFERROR(LOOKUP(2,1/(('Tire Inspections'!$E$5:$E$1004=$A5)*('Tire Inspections'!$B$5:$B$1004=$L5)*('Tire Inspections'!$Y$5:$Y$1004="OK")),'Tire Inspections'!$D$5:$D$1004),"")))</f>
        <v/>
      </c>
      <c r="Q5" s="44">
        <f>IF($A5="","",IF($L5="","",IFERROR(LOOKUP(2,1/(('Tire Inspections'!$E$5:$E$1004=$A5)*('Tire Inspections'!$B$5:$B$1004=$L5)*('Tire Inspections'!$Y$5:$Y$1004="OK")),'Tire Inspections'!$R$5:$R$1004),"")))</f>
        <v/>
      </c>
      <c r="R5" s="44">
        <f>IF($A5="","",IF($L5="","",IFERROR(LOOKUP(2,1/(('Tire Inspections'!$E$5:$E$1004=$A5)*('Tire Inspections'!$B$5:$B$1004=$L5)*('Tire Inspections'!$Y$5:$Y$1004="OK")),'Tire Inspections'!$S$5:$S$1004),"")))</f>
        <v/>
      </c>
      <c r="S5" s="44">
        <f>IF($A5="","",IF($L5="","",IFERROR(LOOKUP(2,1/(('Tire Inspections'!$E$5:$E$1004=$A5)*('Tire Inspections'!$B$5:$B$1004=$L5)*('Tire Inspections'!$Y$5:$Y$1004="OK")),'Tire Inspections'!$L$5:$L$1004),"")))</f>
        <v/>
      </c>
      <c r="T5" s="33">
        <f>IF($A5="","",IF(OR($Q5="",$H5=""),"",IFERROR(MAX(0,MIN(1,($Q5-'Settings'!$B$6)/($H5-'Settings'!$B$6))),"")))</f>
        <v/>
      </c>
      <c r="U5" s="27">
        <f>IF($A5="","",IF($Q5="","No Data",IF($Q5&lt;='Settings'!$B$6,"Critical",IF($Q5&lt;='Settings'!$B$5,"Low","OK"))))</f>
        <v/>
      </c>
      <c r="V5" s="27">
        <f>IF($A5="","",IF($R5="","No Data",IF($R5&gt;='Settings'!$B$7,"Uneven","OK")))</f>
        <v/>
      </c>
      <c r="W5" s="27">
        <f>IF($A5="","",IF($J5&lt;&gt;"Mounted","N/A",IF(OR($S5="",$I5=""),"No Data",IF($S5&lt;$I5-'Settings'!$B$8,"Low",IF($S5&gt;$I5+'Settings'!$B$8,"High","OK")))))</f>
        <v/>
      </c>
      <c r="X5" s="45">
        <f>IF($A5="","",IF(OR($J5&lt;&gt;"Mounted",$L5=""),"",IFERROR($L5+'Settings'!$B$9,"")))</f>
        <v/>
      </c>
      <c r="Y5" s="27">
        <f>IF($A5="","",IF($J5&lt;&gt;"Mounted","N/A",IF($L5="","No Data",IF(TODAY()&gt;$X5,"Overdue",IF(TODAY()+'Settings'!$B$10&gt;=$X5,"Due Soon","Current")))))</f>
        <v/>
      </c>
      <c r="Z5" s="27">
        <f>IF($A5="","",IF($J5&lt;&gt;"Mounted","N/A",IF(OR($U5="No Data",$W5="No Data"),"No Data",IF($U5="Critical","Critical",IF(OR($U5="Low",$V5="Uneven",$W5="Low",$W5="High",$Y5="Overdue",$Y5="Due Soon"),"Attention","OK")))))</f>
        <v/>
      </c>
      <c r="AA5" s="27">
        <f>IF($A5="","",IF($J5&lt;&gt;"Mounted","No action",IF($U5="Critical","Inspect immediately and follow fleet removal policy",IF($W5="Low","Correct pressure and inspect",IF($W5="High","Correct pressure",IF($V5="Uneven","Inspect alignment, suspension, and rotation",IF($U5="Low","Schedule tire service",IF($Y5="Overdue","Complete inspection",IF($Y5="Due Soon","Schedule inspection","No action")))))))))</f>
        <v/>
      </c>
      <c r="AB5" s="27">
        <f>IF($A5="","",IF(OR($J5&lt;&gt;"Mounted",$Z5="OK",$Z5="N/A"),"",IF($U5="Critical",1,IF(OR($W5="Low",$W5="High"),2,IF(OR($U5="Low",$V5="Uneven"),3,IF($Y5="Overdue",4,5))))))</f>
        <v/>
      </c>
      <c r="AC5" s="27">
        <f>IF($A5="","",IF($AB5="","",IFERROR($AB5*100000+ROW(),"")))</f>
        <v/>
      </c>
    </row>
    <row r="6">
      <c r="A6" s="29" t="inlineStr">
        <is>
          <t>T-1002</t>
        </is>
      </c>
      <c r="B6" s="23" t="inlineStr">
        <is>
          <t>Michelin</t>
        </is>
      </c>
      <c r="C6" s="23" t="inlineStr">
        <is>
          <t>X Line Energy Z</t>
        </is>
      </c>
      <c r="D6" s="23" t="inlineStr">
        <is>
          <t>11R22.5</t>
        </is>
      </c>
      <c r="E6" s="29" t="inlineStr">
        <is>
          <t>1926</t>
        </is>
      </c>
      <c r="F6" s="42" t="n">
        <v>46073</v>
      </c>
      <c r="G6" s="30" t="n">
        <v>535</v>
      </c>
      <c r="H6" s="43" t="n">
        <v>18</v>
      </c>
      <c r="I6" s="43" t="n">
        <v>105</v>
      </c>
      <c r="J6" s="23" t="inlineStr">
        <is>
          <t>Mounted</t>
        </is>
      </c>
      <c r="K6" s="23" t="inlineStr">
        <is>
          <t>Steer tire</t>
        </is>
      </c>
      <c r="L6" s="45">
        <f>IF($A6="","",IF(COUNTIFS('Tire Inspections'!$E$5:$E$1004,$A6,'Tire Inspections'!$Y$5:$Y$1004,"OK")=0,"",IFERROR(MAXIFS('Tire Inspections'!$B$5:$B$1004,'Tire Inspections'!$E$5:$E$1004,$A6,'Tire Inspections'!$Y$5:$Y$1004,"OK"),"")))</f>
        <v/>
      </c>
      <c r="M6" s="27">
        <f>IF($A6="","",IF($L6="","",IFERROR(LOOKUP(2,1/(('Tire Inspections'!$E$5:$E$1004=$A6)*('Tire Inspections'!$B$5:$B$1004=$L6)*('Tire Inspections'!$Y$5:$Y$1004="OK")),'Tire Inspections'!$C$5:$C$1004),"")))</f>
        <v/>
      </c>
      <c r="N6" s="27">
        <f>IF($A6="","",IF($L6="","",IFERROR(LOOKUP(2,1/(('Tire Inspections'!$E$5:$E$1004=$A6)*('Tire Inspections'!$B$5:$B$1004=$L6)*('Tire Inspections'!$Y$5:$Y$1004="OK")),'Tire Inspections'!$F$5:$F$1004),"")))</f>
        <v/>
      </c>
      <c r="O6" s="27">
        <f>IF($A6="","",IF($L6="","",IFERROR(LOOKUP(2,1/(('Tire Inspections'!$E$5:$E$1004=$A6)*('Tire Inspections'!$B$5:$B$1004=$L6)*('Tire Inspections'!$Y$5:$Y$1004="OK")),'Tire Inspections'!$P$5:$P$1004),"")))</f>
        <v/>
      </c>
      <c r="P6" s="32">
        <f>IF($A6="","",IF($L6="","",IFERROR(LOOKUP(2,1/(('Tire Inspections'!$E$5:$E$1004=$A6)*('Tire Inspections'!$B$5:$B$1004=$L6)*('Tire Inspections'!$Y$5:$Y$1004="OK")),'Tire Inspections'!$D$5:$D$1004),"")))</f>
        <v/>
      </c>
      <c r="Q6" s="44">
        <f>IF($A6="","",IF($L6="","",IFERROR(LOOKUP(2,1/(('Tire Inspections'!$E$5:$E$1004=$A6)*('Tire Inspections'!$B$5:$B$1004=$L6)*('Tire Inspections'!$Y$5:$Y$1004="OK")),'Tire Inspections'!$R$5:$R$1004),"")))</f>
        <v/>
      </c>
      <c r="R6" s="44">
        <f>IF($A6="","",IF($L6="","",IFERROR(LOOKUP(2,1/(('Tire Inspections'!$E$5:$E$1004=$A6)*('Tire Inspections'!$B$5:$B$1004=$L6)*('Tire Inspections'!$Y$5:$Y$1004="OK")),'Tire Inspections'!$S$5:$S$1004),"")))</f>
        <v/>
      </c>
      <c r="S6" s="44">
        <f>IF($A6="","",IF($L6="","",IFERROR(LOOKUP(2,1/(('Tire Inspections'!$E$5:$E$1004=$A6)*('Tire Inspections'!$B$5:$B$1004=$L6)*('Tire Inspections'!$Y$5:$Y$1004="OK")),'Tire Inspections'!$L$5:$L$1004),"")))</f>
        <v/>
      </c>
      <c r="T6" s="33">
        <f>IF($A6="","",IF(OR($Q6="",$H6=""),"",IFERROR(MAX(0,MIN(1,($Q6-'Settings'!$B$6)/($H6-'Settings'!$B$6))),"")))</f>
        <v/>
      </c>
      <c r="U6" s="27">
        <f>IF($A6="","",IF($Q6="","No Data",IF($Q6&lt;='Settings'!$B$6,"Critical",IF($Q6&lt;='Settings'!$B$5,"Low","OK"))))</f>
        <v/>
      </c>
      <c r="V6" s="27">
        <f>IF($A6="","",IF($R6="","No Data",IF($R6&gt;='Settings'!$B$7,"Uneven","OK")))</f>
        <v/>
      </c>
      <c r="W6" s="27">
        <f>IF($A6="","",IF($J6&lt;&gt;"Mounted","N/A",IF(OR($S6="",$I6=""),"No Data",IF($S6&lt;$I6-'Settings'!$B$8,"Low",IF($S6&gt;$I6+'Settings'!$B$8,"High","OK")))))</f>
        <v/>
      </c>
      <c r="X6" s="45">
        <f>IF($A6="","",IF(OR($J6&lt;&gt;"Mounted",$L6=""),"",IFERROR($L6+'Settings'!$B$9,"")))</f>
        <v/>
      </c>
      <c r="Y6" s="27">
        <f>IF($A6="","",IF($J6&lt;&gt;"Mounted","N/A",IF($L6="","No Data",IF(TODAY()&gt;$X6,"Overdue",IF(TODAY()+'Settings'!$B$10&gt;=$X6,"Due Soon","Current")))))</f>
        <v/>
      </c>
      <c r="Z6" s="27">
        <f>IF($A6="","",IF($J6&lt;&gt;"Mounted","N/A",IF(OR($U6="No Data",$W6="No Data"),"No Data",IF($U6="Critical","Critical",IF(OR($U6="Low",$V6="Uneven",$W6="Low",$W6="High",$Y6="Overdue",$Y6="Due Soon"),"Attention","OK")))))</f>
        <v/>
      </c>
      <c r="AA6" s="27">
        <f>IF($A6="","",IF($J6&lt;&gt;"Mounted","No action",IF($U6="Critical","Inspect immediately and follow fleet removal policy",IF($W6="Low","Correct pressure and inspect",IF($W6="High","Correct pressure",IF($V6="Uneven","Inspect alignment, suspension, and rotation",IF($U6="Low","Schedule tire service",IF($Y6="Overdue","Complete inspection",IF($Y6="Due Soon","Schedule inspection","No action")))))))))</f>
        <v/>
      </c>
      <c r="AB6" s="27">
        <f>IF($A6="","",IF(OR($J6&lt;&gt;"Mounted",$Z6="OK",$Z6="N/A"),"",IF($U6="Critical",1,IF(OR($W6="Low",$W6="High"),2,IF(OR($U6="Low",$V6="Uneven"),3,IF($Y6="Overdue",4,5))))))</f>
        <v/>
      </c>
      <c r="AC6" s="27">
        <f>IF($A6="","",IF($AB6="","",IFERROR($AB6*100000+ROW(),"")))</f>
        <v/>
      </c>
    </row>
    <row r="7">
      <c r="A7" s="29" t="inlineStr">
        <is>
          <t>T-1003</t>
        </is>
      </c>
      <c r="B7" s="23" t="inlineStr">
        <is>
          <t>Bridgestone</t>
        </is>
      </c>
      <c r="C7" s="23" t="inlineStr">
        <is>
          <t>M726 EL</t>
        </is>
      </c>
      <c r="D7" s="23" t="inlineStr">
        <is>
          <t>11R22.5</t>
        </is>
      </c>
      <c r="E7" s="29" t="inlineStr">
        <is>
          <t>1426</t>
        </is>
      </c>
      <c r="F7" s="42" t="n">
        <v>46103</v>
      </c>
      <c r="G7" s="30" t="n">
        <v>510</v>
      </c>
      <c r="H7" s="43" t="n">
        <v>26</v>
      </c>
      <c r="I7" s="43" t="n">
        <v>95</v>
      </c>
      <c r="J7" s="23" t="inlineStr">
        <is>
          <t>Mounted</t>
        </is>
      </c>
      <c r="K7" s="23" t="inlineStr">
        <is>
          <t>Drive position</t>
        </is>
      </c>
      <c r="L7" s="45">
        <f>IF($A7="","",IF(COUNTIFS('Tire Inspections'!$E$5:$E$1004,$A7,'Tire Inspections'!$Y$5:$Y$1004,"OK")=0,"",IFERROR(MAXIFS('Tire Inspections'!$B$5:$B$1004,'Tire Inspections'!$E$5:$E$1004,$A7,'Tire Inspections'!$Y$5:$Y$1004,"OK"),"")))</f>
        <v/>
      </c>
      <c r="M7" s="27">
        <f>IF($A7="","",IF($L7="","",IFERROR(LOOKUP(2,1/(('Tire Inspections'!$E$5:$E$1004=$A7)*('Tire Inspections'!$B$5:$B$1004=$L7)*('Tire Inspections'!$Y$5:$Y$1004="OK")),'Tire Inspections'!$C$5:$C$1004),"")))</f>
        <v/>
      </c>
      <c r="N7" s="27">
        <f>IF($A7="","",IF($L7="","",IFERROR(LOOKUP(2,1/(('Tire Inspections'!$E$5:$E$1004=$A7)*('Tire Inspections'!$B$5:$B$1004=$L7)*('Tire Inspections'!$Y$5:$Y$1004="OK")),'Tire Inspections'!$F$5:$F$1004),"")))</f>
        <v/>
      </c>
      <c r="O7" s="27">
        <f>IF($A7="","",IF($L7="","",IFERROR(LOOKUP(2,1/(('Tire Inspections'!$E$5:$E$1004=$A7)*('Tire Inspections'!$B$5:$B$1004=$L7)*('Tire Inspections'!$Y$5:$Y$1004="OK")),'Tire Inspections'!$P$5:$P$1004),"")))</f>
        <v/>
      </c>
      <c r="P7" s="32">
        <f>IF($A7="","",IF($L7="","",IFERROR(LOOKUP(2,1/(('Tire Inspections'!$E$5:$E$1004=$A7)*('Tire Inspections'!$B$5:$B$1004=$L7)*('Tire Inspections'!$Y$5:$Y$1004="OK")),'Tire Inspections'!$D$5:$D$1004),"")))</f>
        <v/>
      </c>
      <c r="Q7" s="44">
        <f>IF($A7="","",IF($L7="","",IFERROR(LOOKUP(2,1/(('Tire Inspections'!$E$5:$E$1004=$A7)*('Tire Inspections'!$B$5:$B$1004=$L7)*('Tire Inspections'!$Y$5:$Y$1004="OK")),'Tire Inspections'!$R$5:$R$1004),"")))</f>
        <v/>
      </c>
      <c r="R7" s="44">
        <f>IF($A7="","",IF($L7="","",IFERROR(LOOKUP(2,1/(('Tire Inspections'!$E$5:$E$1004=$A7)*('Tire Inspections'!$B$5:$B$1004=$L7)*('Tire Inspections'!$Y$5:$Y$1004="OK")),'Tire Inspections'!$S$5:$S$1004),"")))</f>
        <v/>
      </c>
      <c r="S7" s="44">
        <f>IF($A7="","",IF($L7="","",IFERROR(LOOKUP(2,1/(('Tire Inspections'!$E$5:$E$1004=$A7)*('Tire Inspections'!$B$5:$B$1004=$L7)*('Tire Inspections'!$Y$5:$Y$1004="OK")),'Tire Inspections'!$L$5:$L$1004),"")))</f>
        <v/>
      </c>
      <c r="T7" s="33">
        <f>IF($A7="","",IF(OR($Q7="",$H7=""),"",IFERROR(MAX(0,MIN(1,($Q7-'Settings'!$B$6)/($H7-'Settings'!$B$6))),"")))</f>
        <v/>
      </c>
      <c r="U7" s="27">
        <f>IF($A7="","",IF($Q7="","No Data",IF($Q7&lt;='Settings'!$B$6,"Critical",IF($Q7&lt;='Settings'!$B$5,"Low","OK"))))</f>
        <v/>
      </c>
      <c r="V7" s="27">
        <f>IF($A7="","",IF($R7="","No Data",IF($R7&gt;='Settings'!$B$7,"Uneven","OK")))</f>
        <v/>
      </c>
      <c r="W7" s="27">
        <f>IF($A7="","",IF($J7&lt;&gt;"Mounted","N/A",IF(OR($S7="",$I7=""),"No Data",IF($S7&lt;$I7-'Settings'!$B$8,"Low",IF($S7&gt;$I7+'Settings'!$B$8,"High","OK")))))</f>
        <v/>
      </c>
      <c r="X7" s="45">
        <f>IF($A7="","",IF(OR($J7&lt;&gt;"Mounted",$L7=""),"",IFERROR($L7+'Settings'!$B$9,"")))</f>
        <v/>
      </c>
      <c r="Y7" s="27">
        <f>IF($A7="","",IF($J7&lt;&gt;"Mounted","N/A",IF($L7="","No Data",IF(TODAY()&gt;$X7,"Overdue",IF(TODAY()+'Settings'!$B$10&gt;=$X7,"Due Soon","Current")))))</f>
        <v/>
      </c>
      <c r="Z7" s="27">
        <f>IF($A7="","",IF($J7&lt;&gt;"Mounted","N/A",IF(OR($U7="No Data",$W7="No Data"),"No Data",IF($U7="Critical","Critical",IF(OR($U7="Low",$V7="Uneven",$W7="Low",$W7="High",$Y7="Overdue",$Y7="Due Soon"),"Attention","OK")))))</f>
        <v/>
      </c>
      <c r="AA7" s="27">
        <f>IF($A7="","",IF($J7&lt;&gt;"Mounted","No action",IF($U7="Critical","Inspect immediately and follow fleet removal policy",IF($W7="Low","Correct pressure and inspect",IF($W7="High","Correct pressure",IF($V7="Uneven","Inspect alignment, suspension, and rotation",IF($U7="Low","Schedule tire service",IF($Y7="Overdue","Complete inspection",IF($Y7="Due Soon","Schedule inspection","No action")))))))))</f>
        <v/>
      </c>
      <c r="AB7" s="27">
        <f>IF($A7="","",IF(OR($J7&lt;&gt;"Mounted",$Z7="OK",$Z7="N/A"),"",IF($U7="Critical",1,IF(OR($W7="Low",$W7="High"),2,IF(OR($U7="Low",$V7="Uneven"),3,IF($Y7="Overdue",4,5))))))</f>
        <v/>
      </c>
      <c r="AC7" s="27">
        <f>IF($A7="","",IF($AB7="","",IFERROR($AB7*100000+ROW(),"")))</f>
        <v/>
      </c>
    </row>
    <row r="8">
      <c r="A8" s="29" t="inlineStr">
        <is>
          <t>T-1004</t>
        </is>
      </c>
      <c r="B8" s="23" t="inlineStr">
        <is>
          <t>Goodyear</t>
        </is>
      </c>
      <c r="C8" s="23" t="inlineStr">
        <is>
          <t>Fuel Max SSD</t>
        </is>
      </c>
      <c r="D8" s="23" t="inlineStr">
        <is>
          <t>11R22.5</t>
        </is>
      </c>
      <c r="E8" s="29" t="inlineStr">
        <is>
          <t>0826</t>
        </is>
      </c>
      <c r="F8" s="42" t="n">
        <v>46113</v>
      </c>
      <c r="G8" s="30" t="n">
        <v>495</v>
      </c>
      <c r="H8" s="43" t="n">
        <v>26</v>
      </c>
      <c r="I8" s="43" t="n">
        <v>95</v>
      </c>
      <c r="J8" s="23" t="inlineStr">
        <is>
          <t>Mounted</t>
        </is>
      </c>
      <c r="K8" s="23" t="inlineStr">
        <is>
          <t>Replacement scheduled</t>
        </is>
      </c>
      <c r="L8" s="45">
        <f>IF($A8="","",IF(COUNTIFS('Tire Inspections'!$E$5:$E$1004,$A8,'Tire Inspections'!$Y$5:$Y$1004,"OK")=0,"",IFERROR(MAXIFS('Tire Inspections'!$B$5:$B$1004,'Tire Inspections'!$E$5:$E$1004,$A8,'Tire Inspections'!$Y$5:$Y$1004,"OK"),"")))</f>
        <v/>
      </c>
      <c r="M8" s="27">
        <f>IF($A8="","",IF($L8="","",IFERROR(LOOKUP(2,1/(('Tire Inspections'!$E$5:$E$1004=$A8)*('Tire Inspections'!$B$5:$B$1004=$L8)*('Tire Inspections'!$Y$5:$Y$1004="OK")),'Tire Inspections'!$C$5:$C$1004),"")))</f>
        <v/>
      </c>
      <c r="N8" s="27">
        <f>IF($A8="","",IF($L8="","",IFERROR(LOOKUP(2,1/(('Tire Inspections'!$E$5:$E$1004=$A8)*('Tire Inspections'!$B$5:$B$1004=$L8)*('Tire Inspections'!$Y$5:$Y$1004="OK")),'Tire Inspections'!$F$5:$F$1004),"")))</f>
        <v/>
      </c>
      <c r="O8" s="27">
        <f>IF($A8="","",IF($L8="","",IFERROR(LOOKUP(2,1/(('Tire Inspections'!$E$5:$E$1004=$A8)*('Tire Inspections'!$B$5:$B$1004=$L8)*('Tire Inspections'!$Y$5:$Y$1004="OK")),'Tire Inspections'!$P$5:$P$1004),"")))</f>
        <v/>
      </c>
      <c r="P8" s="32">
        <f>IF($A8="","",IF($L8="","",IFERROR(LOOKUP(2,1/(('Tire Inspections'!$E$5:$E$1004=$A8)*('Tire Inspections'!$B$5:$B$1004=$L8)*('Tire Inspections'!$Y$5:$Y$1004="OK")),'Tire Inspections'!$D$5:$D$1004),"")))</f>
        <v/>
      </c>
      <c r="Q8" s="44">
        <f>IF($A8="","",IF($L8="","",IFERROR(LOOKUP(2,1/(('Tire Inspections'!$E$5:$E$1004=$A8)*('Tire Inspections'!$B$5:$B$1004=$L8)*('Tire Inspections'!$Y$5:$Y$1004="OK")),'Tire Inspections'!$R$5:$R$1004),"")))</f>
        <v/>
      </c>
      <c r="R8" s="44">
        <f>IF($A8="","",IF($L8="","",IFERROR(LOOKUP(2,1/(('Tire Inspections'!$E$5:$E$1004=$A8)*('Tire Inspections'!$B$5:$B$1004=$L8)*('Tire Inspections'!$Y$5:$Y$1004="OK")),'Tire Inspections'!$S$5:$S$1004),"")))</f>
        <v/>
      </c>
      <c r="S8" s="44">
        <f>IF($A8="","",IF($L8="","",IFERROR(LOOKUP(2,1/(('Tire Inspections'!$E$5:$E$1004=$A8)*('Tire Inspections'!$B$5:$B$1004=$L8)*('Tire Inspections'!$Y$5:$Y$1004="OK")),'Tire Inspections'!$L$5:$L$1004),"")))</f>
        <v/>
      </c>
      <c r="T8" s="33">
        <f>IF($A8="","",IF(OR($Q8="",$H8=""),"",IFERROR(MAX(0,MIN(1,($Q8-'Settings'!$B$6)/($H8-'Settings'!$B$6))),"")))</f>
        <v/>
      </c>
      <c r="U8" s="27">
        <f>IF($A8="","",IF($Q8="","No Data",IF($Q8&lt;='Settings'!$B$6,"Critical",IF($Q8&lt;='Settings'!$B$5,"Low","OK"))))</f>
        <v/>
      </c>
      <c r="V8" s="27">
        <f>IF($A8="","",IF($R8="","No Data",IF($R8&gt;='Settings'!$B$7,"Uneven","OK")))</f>
        <v/>
      </c>
      <c r="W8" s="27">
        <f>IF($A8="","",IF($J8&lt;&gt;"Mounted","N/A",IF(OR($S8="",$I8=""),"No Data",IF($S8&lt;$I8-'Settings'!$B$8,"Low",IF($S8&gt;$I8+'Settings'!$B$8,"High","OK")))))</f>
        <v/>
      </c>
      <c r="X8" s="45">
        <f>IF($A8="","",IF(OR($J8&lt;&gt;"Mounted",$L8=""),"",IFERROR($L8+'Settings'!$B$9,"")))</f>
        <v/>
      </c>
      <c r="Y8" s="27">
        <f>IF($A8="","",IF($J8&lt;&gt;"Mounted","N/A",IF($L8="","No Data",IF(TODAY()&gt;$X8,"Overdue",IF(TODAY()+'Settings'!$B$10&gt;=$X8,"Due Soon","Current")))))</f>
        <v/>
      </c>
      <c r="Z8" s="27">
        <f>IF($A8="","",IF($J8&lt;&gt;"Mounted","N/A",IF(OR($U8="No Data",$W8="No Data"),"No Data",IF($U8="Critical","Critical",IF(OR($U8="Low",$V8="Uneven",$W8="Low",$W8="High",$Y8="Overdue",$Y8="Due Soon"),"Attention","OK")))))</f>
        <v/>
      </c>
      <c r="AA8" s="27">
        <f>IF($A8="","",IF($J8&lt;&gt;"Mounted","No action",IF($U8="Critical","Inspect immediately and follow fleet removal policy",IF($W8="Low","Correct pressure and inspect",IF($W8="High","Correct pressure",IF($V8="Uneven","Inspect alignment, suspension, and rotation",IF($U8="Low","Schedule tire service",IF($Y8="Overdue","Complete inspection",IF($Y8="Due Soon","Schedule inspection","No action")))))))))</f>
        <v/>
      </c>
      <c r="AB8" s="27">
        <f>IF($A8="","",IF(OR($J8&lt;&gt;"Mounted",$Z8="OK",$Z8="N/A"),"",IF($U8="Critical",1,IF(OR($W8="Low",$W8="High"),2,IF(OR($U8="Low",$V8="Uneven"),3,IF($Y8="Overdue",4,5))))))</f>
        <v/>
      </c>
      <c r="AC8" s="27">
        <f>IF($A8="","",IF($AB8="","",IFERROR($AB8*100000+ROW(),"")))</f>
        <v/>
      </c>
    </row>
    <row r="9">
      <c r="A9" s="29" t="inlineStr">
        <is>
          <t>T-1005</t>
        </is>
      </c>
      <c r="B9" s="23" t="inlineStr">
        <is>
          <t>Continental</t>
        </is>
      </c>
      <c r="C9" s="23" t="inlineStr">
        <is>
          <t>VanContact A/S</t>
        </is>
      </c>
      <c r="D9" s="23" t="inlineStr">
        <is>
          <t>225/75R16</t>
        </is>
      </c>
      <c r="E9" s="29" t="inlineStr">
        <is>
          <t>3126</t>
        </is>
      </c>
      <c r="F9" s="42" t="n">
        <v>46123</v>
      </c>
      <c r="G9" s="30" t="n">
        <v>235</v>
      </c>
      <c r="H9" s="43" t="n">
        <v>12</v>
      </c>
      <c r="I9" s="43" t="n">
        <v>36</v>
      </c>
      <c r="J9" s="23" t="inlineStr">
        <is>
          <t>Mounted</t>
        </is>
      </c>
      <c r="K9" s="23" t="inlineStr">
        <is>
          <t>Delivery van steer tire</t>
        </is>
      </c>
      <c r="L9" s="45">
        <f>IF($A9="","",IF(COUNTIFS('Tire Inspections'!$E$5:$E$1004,$A9,'Tire Inspections'!$Y$5:$Y$1004,"OK")=0,"",IFERROR(MAXIFS('Tire Inspections'!$B$5:$B$1004,'Tire Inspections'!$E$5:$E$1004,$A9,'Tire Inspections'!$Y$5:$Y$1004,"OK"),"")))</f>
        <v/>
      </c>
      <c r="M9" s="27">
        <f>IF($A9="","",IF($L9="","",IFERROR(LOOKUP(2,1/(('Tire Inspections'!$E$5:$E$1004=$A9)*('Tire Inspections'!$B$5:$B$1004=$L9)*('Tire Inspections'!$Y$5:$Y$1004="OK")),'Tire Inspections'!$C$5:$C$1004),"")))</f>
        <v/>
      </c>
      <c r="N9" s="27">
        <f>IF($A9="","",IF($L9="","",IFERROR(LOOKUP(2,1/(('Tire Inspections'!$E$5:$E$1004=$A9)*('Tire Inspections'!$B$5:$B$1004=$L9)*('Tire Inspections'!$Y$5:$Y$1004="OK")),'Tire Inspections'!$F$5:$F$1004),"")))</f>
        <v/>
      </c>
      <c r="O9" s="27">
        <f>IF($A9="","",IF($L9="","",IFERROR(LOOKUP(2,1/(('Tire Inspections'!$E$5:$E$1004=$A9)*('Tire Inspections'!$B$5:$B$1004=$L9)*('Tire Inspections'!$Y$5:$Y$1004="OK")),'Tire Inspections'!$P$5:$P$1004),"")))</f>
        <v/>
      </c>
      <c r="P9" s="32">
        <f>IF($A9="","",IF($L9="","",IFERROR(LOOKUP(2,1/(('Tire Inspections'!$E$5:$E$1004=$A9)*('Tire Inspections'!$B$5:$B$1004=$L9)*('Tire Inspections'!$Y$5:$Y$1004="OK")),'Tire Inspections'!$D$5:$D$1004),"")))</f>
        <v/>
      </c>
      <c r="Q9" s="44">
        <f>IF($A9="","",IF($L9="","",IFERROR(LOOKUP(2,1/(('Tire Inspections'!$E$5:$E$1004=$A9)*('Tire Inspections'!$B$5:$B$1004=$L9)*('Tire Inspections'!$Y$5:$Y$1004="OK")),'Tire Inspections'!$R$5:$R$1004),"")))</f>
        <v/>
      </c>
      <c r="R9" s="44">
        <f>IF($A9="","",IF($L9="","",IFERROR(LOOKUP(2,1/(('Tire Inspections'!$E$5:$E$1004=$A9)*('Tire Inspections'!$B$5:$B$1004=$L9)*('Tire Inspections'!$Y$5:$Y$1004="OK")),'Tire Inspections'!$S$5:$S$1004),"")))</f>
        <v/>
      </c>
      <c r="S9" s="44">
        <f>IF($A9="","",IF($L9="","",IFERROR(LOOKUP(2,1/(('Tire Inspections'!$E$5:$E$1004=$A9)*('Tire Inspections'!$B$5:$B$1004=$L9)*('Tire Inspections'!$Y$5:$Y$1004="OK")),'Tire Inspections'!$L$5:$L$1004),"")))</f>
        <v/>
      </c>
      <c r="T9" s="33">
        <f>IF($A9="","",IF(OR($Q9="",$H9=""),"",IFERROR(MAX(0,MIN(1,($Q9-'Settings'!$B$6)/($H9-'Settings'!$B$6))),"")))</f>
        <v/>
      </c>
      <c r="U9" s="27">
        <f>IF($A9="","",IF($Q9="","No Data",IF($Q9&lt;='Settings'!$B$6,"Critical",IF($Q9&lt;='Settings'!$B$5,"Low","OK"))))</f>
        <v/>
      </c>
      <c r="V9" s="27">
        <f>IF($A9="","",IF($R9="","No Data",IF($R9&gt;='Settings'!$B$7,"Uneven","OK")))</f>
        <v/>
      </c>
      <c r="W9" s="27">
        <f>IF($A9="","",IF($J9&lt;&gt;"Mounted","N/A",IF(OR($S9="",$I9=""),"No Data",IF($S9&lt;$I9-'Settings'!$B$8,"Low",IF($S9&gt;$I9+'Settings'!$B$8,"High","OK")))))</f>
        <v/>
      </c>
      <c r="X9" s="45">
        <f>IF($A9="","",IF(OR($J9&lt;&gt;"Mounted",$L9=""),"",IFERROR($L9+'Settings'!$B$9,"")))</f>
        <v/>
      </c>
      <c r="Y9" s="27">
        <f>IF($A9="","",IF($J9&lt;&gt;"Mounted","N/A",IF($L9="","No Data",IF(TODAY()&gt;$X9,"Overdue",IF(TODAY()+'Settings'!$B$10&gt;=$X9,"Due Soon","Current")))))</f>
        <v/>
      </c>
      <c r="Z9" s="27">
        <f>IF($A9="","",IF($J9&lt;&gt;"Mounted","N/A",IF(OR($U9="No Data",$W9="No Data"),"No Data",IF($U9="Critical","Critical",IF(OR($U9="Low",$V9="Uneven",$W9="Low",$W9="High",$Y9="Overdue",$Y9="Due Soon"),"Attention","OK")))))</f>
        <v/>
      </c>
      <c r="AA9" s="27">
        <f>IF($A9="","",IF($J9&lt;&gt;"Mounted","No action",IF($U9="Critical","Inspect immediately and follow fleet removal policy",IF($W9="Low","Correct pressure and inspect",IF($W9="High","Correct pressure",IF($V9="Uneven","Inspect alignment, suspension, and rotation",IF($U9="Low","Schedule tire service",IF($Y9="Overdue","Complete inspection",IF($Y9="Due Soon","Schedule inspection","No action")))))))))</f>
        <v/>
      </c>
      <c r="AB9" s="27">
        <f>IF($A9="","",IF(OR($J9&lt;&gt;"Mounted",$Z9="OK",$Z9="N/A"),"",IF($U9="Critical",1,IF(OR($W9="Low",$W9="High"),2,IF(OR($U9="Low",$V9="Uneven"),3,IF($Y9="Overdue",4,5))))))</f>
        <v/>
      </c>
      <c r="AC9" s="27">
        <f>IF($A9="","",IF($AB9="","",IFERROR($AB9*100000+ROW(),"")))</f>
        <v/>
      </c>
    </row>
    <row r="10">
      <c r="A10" s="29" t="inlineStr">
        <is>
          <t>T-1006</t>
        </is>
      </c>
      <c r="B10" s="23" t="inlineStr">
        <is>
          <t>Firestone</t>
        </is>
      </c>
      <c r="C10" s="23" t="inlineStr">
        <is>
          <t>Transforce HT2</t>
        </is>
      </c>
      <c r="D10" s="23" t="inlineStr">
        <is>
          <t>225/75R16</t>
        </is>
      </c>
      <c r="E10" s="29" t="inlineStr">
        <is>
          <t>2926</t>
        </is>
      </c>
      <c r="F10" s="42" t="n">
        <v>46123</v>
      </c>
      <c r="G10" s="30" t="n">
        <v>220</v>
      </c>
      <c r="H10" s="43" t="n">
        <v>12</v>
      </c>
      <c r="I10" s="43" t="n">
        <v>36</v>
      </c>
      <c r="J10" s="23" t="inlineStr">
        <is>
          <t>Mounted</t>
        </is>
      </c>
      <c r="K10" s="23" t="inlineStr">
        <is>
          <t>Delivery van steer tire</t>
        </is>
      </c>
      <c r="L10" s="45">
        <f>IF($A10="","",IF(COUNTIFS('Tire Inspections'!$E$5:$E$1004,$A10,'Tire Inspections'!$Y$5:$Y$1004,"OK")=0,"",IFERROR(MAXIFS('Tire Inspections'!$B$5:$B$1004,'Tire Inspections'!$E$5:$E$1004,$A10,'Tire Inspections'!$Y$5:$Y$1004,"OK"),"")))</f>
        <v/>
      </c>
      <c r="M10" s="27">
        <f>IF($A10="","",IF($L10="","",IFERROR(LOOKUP(2,1/(('Tire Inspections'!$E$5:$E$1004=$A10)*('Tire Inspections'!$B$5:$B$1004=$L10)*('Tire Inspections'!$Y$5:$Y$1004="OK")),'Tire Inspections'!$C$5:$C$1004),"")))</f>
        <v/>
      </c>
      <c r="N10" s="27">
        <f>IF($A10="","",IF($L10="","",IFERROR(LOOKUP(2,1/(('Tire Inspections'!$E$5:$E$1004=$A10)*('Tire Inspections'!$B$5:$B$1004=$L10)*('Tire Inspections'!$Y$5:$Y$1004="OK")),'Tire Inspections'!$F$5:$F$1004),"")))</f>
        <v/>
      </c>
      <c r="O10" s="27">
        <f>IF($A10="","",IF($L10="","",IFERROR(LOOKUP(2,1/(('Tire Inspections'!$E$5:$E$1004=$A10)*('Tire Inspections'!$B$5:$B$1004=$L10)*('Tire Inspections'!$Y$5:$Y$1004="OK")),'Tire Inspections'!$P$5:$P$1004),"")))</f>
        <v/>
      </c>
      <c r="P10" s="32">
        <f>IF($A10="","",IF($L10="","",IFERROR(LOOKUP(2,1/(('Tire Inspections'!$E$5:$E$1004=$A10)*('Tire Inspections'!$B$5:$B$1004=$L10)*('Tire Inspections'!$Y$5:$Y$1004="OK")),'Tire Inspections'!$D$5:$D$1004),"")))</f>
        <v/>
      </c>
      <c r="Q10" s="44">
        <f>IF($A10="","",IF($L10="","",IFERROR(LOOKUP(2,1/(('Tire Inspections'!$E$5:$E$1004=$A10)*('Tire Inspections'!$B$5:$B$1004=$L10)*('Tire Inspections'!$Y$5:$Y$1004="OK")),'Tire Inspections'!$R$5:$R$1004),"")))</f>
        <v/>
      </c>
      <c r="R10" s="44">
        <f>IF($A10="","",IF($L10="","",IFERROR(LOOKUP(2,1/(('Tire Inspections'!$E$5:$E$1004=$A10)*('Tire Inspections'!$B$5:$B$1004=$L10)*('Tire Inspections'!$Y$5:$Y$1004="OK")),'Tire Inspections'!$S$5:$S$1004),"")))</f>
        <v/>
      </c>
      <c r="S10" s="44">
        <f>IF($A10="","",IF($L10="","",IFERROR(LOOKUP(2,1/(('Tire Inspections'!$E$5:$E$1004=$A10)*('Tire Inspections'!$B$5:$B$1004=$L10)*('Tire Inspections'!$Y$5:$Y$1004="OK")),'Tire Inspections'!$L$5:$L$1004),"")))</f>
        <v/>
      </c>
      <c r="T10" s="33">
        <f>IF($A10="","",IF(OR($Q10="",$H10=""),"",IFERROR(MAX(0,MIN(1,($Q10-'Settings'!$B$6)/($H10-'Settings'!$B$6))),"")))</f>
        <v/>
      </c>
      <c r="U10" s="27">
        <f>IF($A10="","",IF($Q10="","No Data",IF($Q10&lt;='Settings'!$B$6,"Critical",IF($Q10&lt;='Settings'!$B$5,"Low","OK"))))</f>
        <v/>
      </c>
      <c r="V10" s="27">
        <f>IF($A10="","",IF($R10="","No Data",IF($R10&gt;='Settings'!$B$7,"Uneven","OK")))</f>
        <v/>
      </c>
      <c r="W10" s="27">
        <f>IF($A10="","",IF($J10&lt;&gt;"Mounted","N/A",IF(OR($S10="",$I10=""),"No Data",IF($S10&lt;$I10-'Settings'!$B$8,"Low",IF($S10&gt;$I10+'Settings'!$B$8,"High","OK")))))</f>
        <v/>
      </c>
      <c r="X10" s="45">
        <f>IF($A10="","",IF(OR($J10&lt;&gt;"Mounted",$L10=""),"",IFERROR($L10+'Settings'!$B$9,"")))</f>
        <v/>
      </c>
      <c r="Y10" s="27">
        <f>IF($A10="","",IF($J10&lt;&gt;"Mounted","N/A",IF($L10="","No Data",IF(TODAY()&gt;$X10,"Overdue",IF(TODAY()+'Settings'!$B$10&gt;=$X10,"Due Soon","Current")))))</f>
        <v/>
      </c>
      <c r="Z10" s="27">
        <f>IF($A10="","",IF($J10&lt;&gt;"Mounted","N/A",IF(OR($U10="No Data",$W10="No Data"),"No Data",IF($U10="Critical","Critical",IF(OR($U10="Low",$V10="Uneven",$W10="Low",$W10="High",$Y10="Overdue",$Y10="Due Soon"),"Attention","OK")))))</f>
        <v/>
      </c>
      <c r="AA10" s="27">
        <f>IF($A10="","",IF($J10&lt;&gt;"Mounted","No action",IF($U10="Critical","Inspect immediately and follow fleet removal policy",IF($W10="Low","Correct pressure and inspect",IF($W10="High","Correct pressure",IF($V10="Uneven","Inspect alignment, suspension, and rotation",IF($U10="Low","Schedule tire service",IF($Y10="Overdue","Complete inspection",IF($Y10="Due Soon","Schedule inspection","No action")))))))))</f>
        <v/>
      </c>
      <c r="AB10" s="27">
        <f>IF($A10="","",IF(OR($J10&lt;&gt;"Mounted",$Z10="OK",$Z10="N/A"),"",IF($U10="Critical",1,IF(OR($W10="Low",$W10="High"),2,IF(OR($U10="Low",$V10="Uneven"),3,IF($Y10="Overdue",4,5))))))</f>
        <v/>
      </c>
      <c r="AC10" s="27">
        <f>IF($A10="","",IF($AB10="","",IFERROR($AB10*100000+ROW(),"")))</f>
        <v/>
      </c>
    </row>
    <row r="11">
      <c r="A11" s="29" t="inlineStr">
        <is>
          <t>T-1007</t>
        </is>
      </c>
      <c r="B11" s="23" t="inlineStr">
        <is>
          <t>Bridgestone</t>
        </is>
      </c>
      <c r="C11" s="23" t="inlineStr">
        <is>
          <t>R284 Ecopia</t>
        </is>
      </c>
      <c r="D11" s="23" t="inlineStr">
        <is>
          <t>295/75R22.5</t>
        </is>
      </c>
      <c r="E11" s="29" t="inlineStr">
        <is>
          <t>2126</t>
        </is>
      </c>
      <c r="F11" s="42" t="n">
        <v>46133</v>
      </c>
      <c r="G11" s="30" t="n">
        <v>520</v>
      </c>
      <c r="H11" s="43" t="n">
        <v>16</v>
      </c>
      <c r="I11" s="43" t="n">
        <v>100</v>
      </c>
      <c r="J11" s="23" t="inlineStr">
        <is>
          <t>Mounted</t>
        </is>
      </c>
      <c r="K11" s="23" t="inlineStr">
        <is>
          <t>Trailer tire</t>
        </is>
      </c>
      <c r="L11" s="45">
        <f>IF($A11="","",IF(COUNTIFS('Tire Inspections'!$E$5:$E$1004,$A11,'Tire Inspections'!$Y$5:$Y$1004,"OK")=0,"",IFERROR(MAXIFS('Tire Inspections'!$B$5:$B$1004,'Tire Inspections'!$E$5:$E$1004,$A11,'Tire Inspections'!$Y$5:$Y$1004,"OK"),"")))</f>
        <v/>
      </c>
      <c r="M11" s="27">
        <f>IF($A11="","",IF($L11="","",IFERROR(LOOKUP(2,1/(('Tire Inspections'!$E$5:$E$1004=$A11)*('Tire Inspections'!$B$5:$B$1004=$L11)*('Tire Inspections'!$Y$5:$Y$1004="OK")),'Tire Inspections'!$C$5:$C$1004),"")))</f>
        <v/>
      </c>
      <c r="N11" s="27">
        <f>IF($A11="","",IF($L11="","",IFERROR(LOOKUP(2,1/(('Tire Inspections'!$E$5:$E$1004=$A11)*('Tire Inspections'!$B$5:$B$1004=$L11)*('Tire Inspections'!$Y$5:$Y$1004="OK")),'Tire Inspections'!$F$5:$F$1004),"")))</f>
        <v/>
      </c>
      <c r="O11" s="27">
        <f>IF($A11="","",IF($L11="","",IFERROR(LOOKUP(2,1/(('Tire Inspections'!$E$5:$E$1004=$A11)*('Tire Inspections'!$B$5:$B$1004=$L11)*('Tire Inspections'!$Y$5:$Y$1004="OK")),'Tire Inspections'!$P$5:$P$1004),"")))</f>
        <v/>
      </c>
      <c r="P11" s="32">
        <f>IF($A11="","",IF($L11="","",IFERROR(LOOKUP(2,1/(('Tire Inspections'!$E$5:$E$1004=$A11)*('Tire Inspections'!$B$5:$B$1004=$L11)*('Tire Inspections'!$Y$5:$Y$1004="OK")),'Tire Inspections'!$D$5:$D$1004),"")))</f>
        <v/>
      </c>
      <c r="Q11" s="44">
        <f>IF($A11="","",IF($L11="","",IFERROR(LOOKUP(2,1/(('Tire Inspections'!$E$5:$E$1004=$A11)*('Tire Inspections'!$B$5:$B$1004=$L11)*('Tire Inspections'!$Y$5:$Y$1004="OK")),'Tire Inspections'!$R$5:$R$1004),"")))</f>
        <v/>
      </c>
      <c r="R11" s="44">
        <f>IF($A11="","",IF($L11="","",IFERROR(LOOKUP(2,1/(('Tire Inspections'!$E$5:$E$1004=$A11)*('Tire Inspections'!$B$5:$B$1004=$L11)*('Tire Inspections'!$Y$5:$Y$1004="OK")),'Tire Inspections'!$S$5:$S$1004),"")))</f>
        <v/>
      </c>
      <c r="S11" s="44">
        <f>IF($A11="","",IF($L11="","",IFERROR(LOOKUP(2,1/(('Tire Inspections'!$E$5:$E$1004=$A11)*('Tire Inspections'!$B$5:$B$1004=$L11)*('Tire Inspections'!$Y$5:$Y$1004="OK")),'Tire Inspections'!$L$5:$L$1004),"")))</f>
        <v/>
      </c>
      <c r="T11" s="33">
        <f>IF($A11="","",IF(OR($Q11="",$H11=""),"",IFERROR(MAX(0,MIN(1,($Q11-'Settings'!$B$6)/($H11-'Settings'!$B$6))),"")))</f>
        <v/>
      </c>
      <c r="U11" s="27">
        <f>IF($A11="","",IF($Q11="","No Data",IF($Q11&lt;='Settings'!$B$6,"Critical",IF($Q11&lt;='Settings'!$B$5,"Low","OK"))))</f>
        <v/>
      </c>
      <c r="V11" s="27">
        <f>IF($A11="","",IF($R11="","No Data",IF($R11&gt;='Settings'!$B$7,"Uneven","OK")))</f>
        <v/>
      </c>
      <c r="W11" s="27">
        <f>IF($A11="","",IF($J11&lt;&gt;"Mounted","N/A",IF(OR($S11="",$I11=""),"No Data",IF($S11&lt;$I11-'Settings'!$B$8,"Low",IF($S11&gt;$I11+'Settings'!$B$8,"High","OK")))))</f>
        <v/>
      </c>
      <c r="X11" s="45">
        <f>IF($A11="","",IF(OR($J11&lt;&gt;"Mounted",$L11=""),"",IFERROR($L11+'Settings'!$B$9,"")))</f>
        <v/>
      </c>
      <c r="Y11" s="27">
        <f>IF($A11="","",IF($J11&lt;&gt;"Mounted","N/A",IF($L11="","No Data",IF(TODAY()&gt;$X11,"Overdue",IF(TODAY()+'Settings'!$B$10&gt;=$X11,"Due Soon","Current")))))</f>
        <v/>
      </c>
      <c r="Z11" s="27">
        <f>IF($A11="","",IF($J11&lt;&gt;"Mounted","N/A",IF(OR($U11="No Data",$W11="No Data"),"No Data",IF($U11="Critical","Critical",IF(OR($U11="Low",$V11="Uneven",$W11="Low",$W11="High",$Y11="Overdue",$Y11="Due Soon"),"Attention","OK")))))</f>
        <v/>
      </c>
      <c r="AA11" s="27">
        <f>IF($A11="","",IF($J11&lt;&gt;"Mounted","No action",IF($U11="Critical","Inspect immediately and follow fleet removal policy",IF($W11="Low","Correct pressure and inspect",IF($W11="High","Correct pressure",IF($V11="Uneven","Inspect alignment, suspension, and rotation",IF($U11="Low","Schedule tire service",IF($Y11="Overdue","Complete inspection",IF($Y11="Due Soon","Schedule inspection","No action")))))))))</f>
        <v/>
      </c>
      <c r="AB11" s="27">
        <f>IF($A11="","",IF(OR($J11&lt;&gt;"Mounted",$Z11="OK",$Z11="N/A"),"",IF($U11="Critical",1,IF(OR($W11="Low",$W11="High"),2,IF(OR($U11="Low",$V11="Uneven"),3,IF($Y11="Overdue",4,5))))))</f>
        <v/>
      </c>
      <c r="AC11" s="27">
        <f>IF($A11="","",IF($AB11="","",IFERROR($AB11*100000+ROW(),"")))</f>
        <v/>
      </c>
    </row>
    <row r="12">
      <c r="A12" s="29" t="inlineStr">
        <is>
          <t>T-1008</t>
        </is>
      </c>
      <c r="B12" s="23" t="inlineStr">
        <is>
          <t>Michelin</t>
        </is>
      </c>
      <c r="C12" s="23" t="inlineStr">
        <is>
          <t>X Multi T</t>
        </is>
      </c>
      <c r="D12" s="23" t="inlineStr">
        <is>
          <t>295/75R22.5</t>
        </is>
      </c>
      <c r="E12" s="29" t="inlineStr">
        <is>
          <t>1826</t>
        </is>
      </c>
      <c r="F12" s="42" t="n">
        <v>46133</v>
      </c>
      <c r="G12" s="30" t="n">
        <v>550</v>
      </c>
      <c r="H12" s="43" t="n">
        <v>16</v>
      </c>
      <c r="I12" s="43" t="n">
        <v>100</v>
      </c>
      <c r="J12" s="23" t="inlineStr">
        <is>
          <t>Mounted</t>
        </is>
      </c>
      <c r="K12" s="23" t="inlineStr">
        <is>
          <t>Trailer tire</t>
        </is>
      </c>
      <c r="L12" s="45">
        <f>IF($A12="","",IF(COUNTIFS('Tire Inspections'!$E$5:$E$1004,$A12,'Tire Inspections'!$Y$5:$Y$1004,"OK")=0,"",IFERROR(MAXIFS('Tire Inspections'!$B$5:$B$1004,'Tire Inspections'!$E$5:$E$1004,$A12,'Tire Inspections'!$Y$5:$Y$1004,"OK"),"")))</f>
        <v/>
      </c>
      <c r="M12" s="27">
        <f>IF($A12="","",IF($L12="","",IFERROR(LOOKUP(2,1/(('Tire Inspections'!$E$5:$E$1004=$A12)*('Tire Inspections'!$B$5:$B$1004=$L12)*('Tire Inspections'!$Y$5:$Y$1004="OK")),'Tire Inspections'!$C$5:$C$1004),"")))</f>
        <v/>
      </c>
      <c r="N12" s="27">
        <f>IF($A12="","",IF($L12="","",IFERROR(LOOKUP(2,1/(('Tire Inspections'!$E$5:$E$1004=$A12)*('Tire Inspections'!$B$5:$B$1004=$L12)*('Tire Inspections'!$Y$5:$Y$1004="OK")),'Tire Inspections'!$F$5:$F$1004),"")))</f>
        <v/>
      </c>
      <c r="O12" s="27">
        <f>IF($A12="","",IF($L12="","",IFERROR(LOOKUP(2,1/(('Tire Inspections'!$E$5:$E$1004=$A12)*('Tire Inspections'!$B$5:$B$1004=$L12)*('Tire Inspections'!$Y$5:$Y$1004="OK")),'Tire Inspections'!$P$5:$P$1004),"")))</f>
        <v/>
      </c>
      <c r="P12" s="32">
        <f>IF($A12="","",IF($L12="","",IFERROR(LOOKUP(2,1/(('Tire Inspections'!$E$5:$E$1004=$A12)*('Tire Inspections'!$B$5:$B$1004=$L12)*('Tire Inspections'!$Y$5:$Y$1004="OK")),'Tire Inspections'!$D$5:$D$1004),"")))</f>
        <v/>
      </c>
      <c r="Q12" s="44">
        <f>IF($A12="","",IF($L12="","",IFERROR(LOOKUP(2,1/(('Tire Inspections'!$E$5:$E$1004=$A12)*('Tire Inspections'!$B$5:$B$1004=$L12)*('Tire Inspections'!$Y$5:$Y$1004="OK")),'Tire Inspections'!$R$5:$R$1004),"")))</f>
        <v/>
      </c>
      <c r="R12" s="44">
        <f>IF($A12="","",IF($L12="","",IFERROR(LOOKUP(2,1/(('Tire Inspections'!$E$5:$E$1004=$A12)*('Tire Inspections'!$B$5:$B$1004=$L12)*('Tire Inspections'!$Y$5:$Y$1004="OK")),'Tire Inspections'!$S$5:$S$1004),"")))</f>
        <v/>
      </c>
      <c r="S12" s="44">
        <f>IF($A12="","",IF($L12="","",IFERROR(LOOKUP(2,1/(('Tire Inspections'!$E$5:$E$1004=$A12)*('Tire Inspections'!$B$5:$B$1004=$L12)*('Tire Inspections'!$Y$5:$Y$1004="OK")),'Tire Inspections'!$L$5:$L$1004),"")))</f>
        <v/>
      </c>
      <c r="T12" s="33">
        <f>IF($A12="","",IF(OR($Q12="",$H12=""),"",IFERROR(MAX(0,MIN(1,($Q12-'Settings'!$B$6)/($H12-'Settings'!$B$6))),"")))</f>
        <v/>
      </c>
      <c r="U12" s="27">
        <f>IF($A12="","",IF($Q12="","No Data",IF($Q12&lt;='Settings'!$B$6,"Critical",IF($Q12&lt;='Settings'!$B$5,"Low","OK"))))</f>
        <v/>
      </c>
      <c r="V12" s="27">
        <f>IF($A12="","",IF($R12="","No Data",IF($R12&gt;='Settings'!$B$7,"Uneven","OK")))</f>
        <v/>
      </c>
      <c r="W12" s="27">
        <f>IF($A12="","",IF($J12&lt;&gt;"Mounted","N/A",IF(OR($S12="",$I12=""),"No Data",IF($S12&lt;$I12-'Settings'!$B$8,"Low",IF($S12&gt;$I12+'Settings'!$B$8,"High","OK")))))</f>
        <v/>
      </c>
      <c r="X12" s="45">
        <f>IF($A12="","",IF(OR($J12&lt;&gt;"Mounted",$L12=""),"",IFERROR($L12+'Settings'!$B$9,"")))</f>
        <v/>
      </c>
      <c r="Y12" s="27">
        <f>IF($A12="","",IF($J12&lt;&gt;"Mounted","N/A",IF($L12="","No Data",IF(TODAY()&gt;$X12,"Overdue",IF(TODAY()+'Settings'!$B$10&gt;=$X12,"Due Soon","Current")))))</f>
        <v/>
      </c>
      <c r="Z12" s="27">
        <f>IF($A12="","",IF($J12&lt;&gt;"Mounted","N/A",IF(OR($U12="No Data",$W12="No Data"),"No Data",IF($U12="Critical","Critical",IF(OR($U12="Low",$V12="Uneven",$W12="Low",$W12="High",$Y12="Overdue",$Y12="Due Soon"),"Attention","OK")))))</f>
        <v/>
      </c>
      <c r="AA12" s="27">
        <f>IF($A12="","",IF($J12&lt;&gt;"Mounted","No action",IF($U12="Critical","Inspect immediately and follow fleet removal policy",IF($W12="Low","Correct pressure and inspect",IF($W12="High","Correct pressure",IF($V12="Uneven","Inspect alignment, suspension, and rotation",IF($U12="Low","Schedule tire service",IF($Y12="Overdue","Complete inspection",IF($Y12="Due Soon","Schedule inspection","No action")))))))))</f>
        <v/>
      </c>
      <c r="AB12" s="27">
        <f>IF($A12="","",IF(OR($J12&lt;&gt;"Mounted",$Z12="OK",$Z12="N/A"),"",IF($U12="Critical",1,IF(OR($W12="Low",$W12="High"),2,IF(OR($U12="Low",$V12="Uneven"),3,IF($Y12="Overdue",4,5))))))</f>
        <v/>
      </c>
      <c r="AC12" s="27">
        <f>IF($A12="","",IF($AB12="","",IFERROR($AB12*100000+ROW(),"")))</f>
        <v/>
      </c>
    </row>
    <row r="13">
      <c r="A13" s="29" t="inlineStr">
        <is>
          <t>T-1009</t>
        </is>
      </c>
      <c r="B13" s="23" t="inlineStr">
        <is>
          <t>Goodyear</t>
        </is>
      </c>
      <c r="C13" s="23" t="inlineStr">
        <is>
          <t>G661 HSA</t>
        </is>
      </c>
      <c r="D13" s="23" t="inlineStr">
        <is>
          <t>11R22.5</t>
        </is>
      </c>
      <c r="E13" s="29" t="inlineStr">
        <is>
          <t>3526</t>
        </is>
      </c>
      <c r="F13" s="42" t="n">
        <v>46183</v>
      </c>
      <c r="G13" s="30" t="n">
        <v>505</v>
      </c>
      <c r="H13" s="43" t="n">
        <v>18</v>
      </c>
      <c r="I13" s="43" t="n">
        <v>105</v>
      </c>
      <c r="J13" s="23" t="inlineStr">
        <is>
          <t>In Stock</t>
        </is>
      </c>
      <c r="K13" s="23" t="inlineStr">
        <is>
          <t>New replacement tire</t>
        </is>
      </c>
      <c r="L13" s="45">
        <f>IF($A13="","",IF(COUNTIFS('Tire Inspections'!$E$5:$E$1004,$A13,'Tire Inspections'!$Y$5:$Y$1004,"OK")=0,"",IFERROR(MAXIFS('Tire Inspections'!$B$5:$B$1004,'Tire Inspections'!$E$5:$E$1004,$A13,'Tire Inspections'!$Y$5:$Y$1004,"OK"),"")))</f>
        <v/>
      </c>
      <c r="M13" s="27">
        <f>IF($A13="","",IF($L13="","",IFERROR(LOOKUP(2,1/(('Tire Inspections'!$E$5:$E$1004=$A13)*('Tire Inspections'!$B$5:$B$1004=$L13)*('Tire Inspections'!$Y$5:$Y$1004="OK")),'Tire Inspections'!$C$5:$C$1004),"")))</f>
        <v/>
      </c>
      <c r="N13" s="27">
        <f>IF($A13="","",IF($L13="","",IFERROR(LOOKUP(2,1/(('Tire Inspections'!$E$5:$E$1004=$A13)*('Tire Inspections'!$B$5:$B$1004=$L13)*('Tire Inspections'!$Y$5:$Y$1004="OK")),'Tire Inspections'!$F$5:$F$1004),"")))</f>
        <v/>
      </c>
      <c r="O13" s="27">
        <f>IF($A13="","",IF($L13="","",IFERROR(LOOKUP(2,1/(('Tire Inspections'!$E$5:$E$1004=$A13)*('Tire Inspections'!$B$5:$B$1004=$L13)*('Tire Inspections'!$Y$5:$Y$1004="OK")),'Tire Inspections'!$P$5:$P$1004),"")))</f>
        <v/>
      </c>
      <c r="P13" s="32">
        <f>IF($A13="","",IF($L13="","",IFERROR(LOOKUP(2,1/(('Tire Inspections'!$E$5:$E$1004=$A13)*('Tire Inspections'!$B$5:$B$1004=$L13)*('Tire Inspections'!$Y$5:$Y$1004="OK")),'Tire Inspections'!$D$5:$D$1004),"")))</f>
        <v/>
      </c>
      <c r="Q13" s="44">
        <f>IF($A13="","",IF($L13="","",IFERROR(LOOKUP(2,1/(('Tire Inspections'!$E$5:$E$1004=$A13)*('Tire Inspections'!$B$5:$B$1004=$L13)*('Tire Inspections'!$Y$5:$Y$1004="OK")),'Tire Inspections'!$R$5:$R$1004),"")))</f>
        <v/>
      </c>
      <c r="R13" s="44">
        <f>IF($A13="","",IF($L13="","",IFERROR(LOOKUP(2,1/(('Tire Inspections'!$E$5:$E$1004=$A13)*('Tire Inspections'!$B$5:$B$1004=$L13)*('Tire Inspections'!$Y$5:$Y$1004="OK")),'Tire Inspections'!$S$5:$S$1004),"")))</f>
        <v/>
      </c>
      <c r="S13" s="44">
        <f>IF($A13="","",IF($L13="","",IFERROR(LOOKUP(2,1/(('Tire Inspections'!$E$5:$E$1004=$A13)*('Tire Inspections'!$B$5:$B$1004=$L13)*('Tire Inspections'!$Y$5:$Y$1004="OK")),'Tire Inspections'!$L$5:$L$1004),"")))</f>
        <v/>
      </c>
      <c r="T13" s="33">
        <f>IF($A13="","",IF(OR($Q13="",$H13=""),"",IFERROR(MAX(0,MIN(1,($Q13-'Settings'!$B$6)/($H13-'Settings'!$B$6))),"")))</f>
        <v/>
      </c>
      <c r="U13" s="27">
        <f>IF($A13="","",IF($Q13="","No Data",IF($Q13&lt;='Settings'!$B$6,"Critical",IF($Q13&lt;='Settings'!$B$5,"Low","OK"))))</f>
        <v/>
      </c>
      <c r="V13" s="27">
        <f>IF($A13="","",IF($R13="","No Data",IF($R13&gt;='Settings'!$B$7,"Uneven","OK")))</f>
        <v/>
      </c>
      <c r="W13" s="27">
        <f>IF($A13="","",IF($J13&lt;&gt;"Mounted","N/A",IF(OR($S13="",$I13=""),"No Data",IF($S13&lt;$I13-'Settings'!$B$8,"Low",IF($S13&gt;$I13+'Settings'!$B$8,"High","OK")))))</f>
        <v/>
      </c>
      <c r="X13" s="45">
        <f>IF($A13="","",IF(OR($J13&lt;&gt;"Mounted",$L13=""),"",IFERROR($L13+'Settings'!$B$9,"")))</f>
        <v/>
      </c>
      <c r="Y13" s="27">
        <f>IF($A13="","",IF($J13&lt;&gt;"Mounted","N/A",IF($L13="","No Data",IF(TODAY()&gt;$X13,"Overdue",IF(TODAY()+'Settings'!$B$10&gt;=$X13,"Due Soon","Current")))))</f>
        <v/>
      </c>
      <c r="Z13" s="27">
        <f>IF($A13="","",IF($J13&lt;&gt;"Mounted","N/A",IF(OR($U13="No Data",$W13="No Data"),"No Data",IF($U13="Critical","Critical",IF(OR($U13="Low",$V13="Uneven",$W13="Low",$W13="High",$Y13="Overdue",$Y13="Due Soon"),"Attention","OK")))))</f>
        <v/>
      </c>
      <c r="AA13" s="27">
        <f>IF($A13="","",IF($J13&lt;&gt;"Mounted","No action",IF($U13="Critical","Inspect immediately and follow fleet removal policy",IF($W13="Low","Correct pressure and inspect",IF($W13="High","Correct pressure",IF($V13="Uneven","Inspect alignment, suspension, and rotation",IF($U13="Low","Schedule tire service",IF($Y13="Overdue","Complete inspection",IF($Y13="Due Soon","Schedule inspection","No action")))))))))</f>
        <v/>
      </c>
      <c r="AB13" s="27">
        <f>IF($A13="","",IF(OR($J13&lt;&gt;"Mounted",$Z13="OK",$Z13="N/A"),"",IF($U13="Critical",1,IF(OR($W13="Low",$W13="High"),2,IF(OR($U13="Low",$V13="Uneven"),3,IF($Y13="Overdue",4,5))))))</f>
        <v/>
      </c>
      <c r="AC13" s="27">
        <f>IF($A13="","",IF($AB13="","",IFERROR($AB13*100000+ROW(),"")))</f>
        <v/>
      </c>
    </row>
    <row r="14">
      <c r="A14" s="29" t="inlineStr">
        <is>
          <t>T-1010</t>
        </is>
      </c>
      <c r="B14" s="23" t="inlineStr">
        <is>
          <t>Roadmaster</t>
        </is>
      </c>
      <c r="C14" s="23" t="inlineStr">
        <is>
          <t>RM272</t>
        </is>
      </c>
      <c r="D14" s="23" t="inlineStr">
        <is>
          <t>295/75R22.5</t>
        </is>
      </c>
      <c r="E14" s="29" t="inlineStr">
        <is>
          <t>1126</t>
        </is>
      </c>
      <c r="F14" s="42" t="n">
        <v>46043</v>
      </c>
      <c r="G14" s="30" t="n">
        <v>390</v>
      </c>
      <c r="H14" s="43" t="n">
        <v>16</v>
      </c>
      <c r="I14" s="43" t="n">
        <v>100</v>
      </c>
      <c r="J14" s="23" t="inlineStr">
        <is>
          <t>Removed</t>
        </is>
      </c>
      <c r="K14" s="23" t="inlineStr">
        <is>
          <t>Casing held for evaluation</t>
        </is>
      </c>
      <c r="L14" s="45">
        <f>IF($A14="","",IF(COUNTIFS('Tire Inspections'!$E$5:$E$1004,$A14,'Tire Inspections'!$Y$5:$Y$1004,"OK")=0,"",IFERROR(MAXIFS('Tire Inspections'!$B$5:$B$1004,'Tire Inspections'!$E$5:$E$1004,$A14,'Tire Inspections'!$Y$5:$Y$1004,"OK"),"")))</f>
        <v/>
      </c>
      <c r="M14" s="27">
        <f>IF($A14="","",IF($L14="","",IFERROR(LOOKUP(2,1/(('Tire Inspections'!$E$5:$E$1004=$A14)*('Tire Inspections'!$B$5:$B$1004=$L14)*('Tire Inspections'!$Y$5:$Y$1004="OK")),'Tire Inspections'!$C$5:$C$1004),"")))</f>
        <v/>
      </c>
      <c r="N14" s="27">
        <f>IF($A14="","",IF($L14="","",IFERROR(LOOKUP(2,1/(('Tire Inspections'!$E$5:$E$1004=$A14)*('Tire Inspections'!$B$5:$B$1004=$L14)*('Tire Inspections'!$Y$5:$Y$1004="OK")),'Tire Inspections'!$F$5:$F$1004),"")))</f>
        <v/>
      </c>
      <c r="O14" s="27">
        <f>IF($A14="","",IF($L14="","",IFERROR(LOOKUP(2,1/(('Tire Inspections'!$E$5:$E$1004=$A14)*('Tire Inspections'!$B$5:$B$1004=$L14)*('Tire Inspections'!$Y$5:$Y$1004="OK")),'Tire Inspections'!$P$5:$P$1004),"")))</f>
        <v/>
      </c>
      <c r="P14" s="32">
        <f>IF($A14="","",IF($L14="","",IFERROR(LOOKUP(2,1/(('Tire Inspections'!$E$5:$E$1004=$A14)*('Tire Inspections'!$B$5:$B$1004=$L14)*('Tire Inspections'!$Y$5:$Y$1004="OK")),'Tire Inspections'!$D$5:$D$1004),"")))</f>
        <v/>
      </c>
      <c r="Q14" s="44">
        <f>IF($A14="","",IF($L14="","",IFERROR(LOOKUP(2,1/(('Tire Inspections'!$E$5:$E$1004=$A14)*('Tire Inspections'!$B$5:$B$1004=$L14)*('Tire Inspections'!$Y$5:$Y$1004="OK")),'Tire Inspections'!$R$5:$R$1004),"")))</f>
        <v/>
      </c>
      <c r="R14" s="44">
        <f>IF($A14="","",IF($L14="","",IFERROR(LOOKUP(2,1/(('Tire Inspections'!$E$5:$E$1004=$A14)*('Tire Inspections'!$B$5:$B$1004=$L14)*('Tire Inspections'!$Y$5:$Y$1004="OK")),'Tire Inspections'!$S$5:$S$1004),"")))</f>
        <v/>
      </c>
      <c r="S14" s="44">
        <f>IF($A14="","",IF($L14="","",IFERROR(LOOKUP(2,1/(('Tire Inspections'!$E$5:$E$1004=$A14)*('Tire Inspections'!$B$5:$B$1004=$L14)*('Tire Inspections'!$Y$5:$Y$1004="OK")),'Tire Inspections'!$L$5:$L$1004),"")))</f>
        <v/>
      </c>
      <c r="T14" s="33">
        <f>IF($A14="","",IF(OR($Q14="",$H14=""),"",IFERROR(MAX(0,MIN(1,($Q14-'Settings'!$B$6)/($H14-'Settings'!$B$6))),"")))</f>
        <v/>
      </c>
      <c r="U14" s="27">
        <f>IF($A14="","",IF($Q14="","No Data",IF($Q14&lt;='Settings'!$B$6,"Critical",IF($Q14&lt;='Settings'!$B$5,"Low","OK"))))</f>
        <v/>
      </c>
      <c r="V14" s="27">
        <f>IF($A14="","",IF($R14="","No Data",IF($R14&gt;='Settings'!$B$7,"Uneven","OK")))</f>
        <v/>
      </c>
      <c r="W14" s="27">
        <f>IF($A14="","",IF($J14&lt;&gt;"Mounted","N/A",IF(OR($S14="",$I14=""),"No Data",IF($S14&lt;$I14-'Settings'!$B$8,"Low",IF($S14&gt;$I14+'Settings'!$B$8,"High","OK")))))</f>
        <v/>
      </c>
      <c r="X14" s="45">
        <f>IF($A14="","",IF(OR($J14&lt;&gt;"Mounted",$L14=""),"",IFERROR($L14+'Settings'!$B$9,"")))</f>
        <v/>
      </c>
      <c r="Y14" s="27">
        <f>IF($A14="","",IF($J14&lt;&gt;"Mounted","N/A",IF($L14="","No Data",IF(TODAY()&gt;$X14,"Overdue",IF(TODAY()+'Settings'!$B$10&gt;=$X14,"Due Soon","Current")))))</f>
        <v/>
      </c>
      <c r="Z14" s="27">
        <f>IF($A14="","",IF($J14&lt;&gt;"Mounted","N/A",IF(OR($U14="No Data",$W14="No Data"),"No Data",IF($U14="Critical","Critical",IF(OR($U14="Low",$V14="Uneven",$W14="Low",$W14="High",$Y14="Overdue",$Y14="Due Soon"),"Attention","OK")))))</f>
        <v/>
      </c>
      <c r="AA14" s="27">
        <f>IF($A14="","",IF($J14&lt;&gt;"Mounted","No action",IF($U14="Critical","Inspect immediately and follow fleet removal policy",IF($W14="Low","Correct pressure and inspect",IF($W14="High","Correct pressure",IF($V14="Uneven","Inspect alignment, suspension, and rotation",IF($U14="Low","Schedule tire service",IF($Y14="Overdue","Complete inspection",IF($Y14="Due Soon","Schedule inspection","No action")))))))))</f>
        <v/>
      </c>
      <c r="AB14" s="27">
        <f>IF($A14="","",IF(OR($J14&lt;&gt;"Mounted",$Z14="OK",$Z14="N/A"),"",IF($U14="Critical",1,IF(OR($W14="Low",$W14="High"),2,IF(OR($U14="Low",$V14="Uneven"),3,IF($Y14="Overdue",4,5))))))</f>
        <v/>
      </c>
      <c r="AC14" s="27">
        <f>IF($A14="","",IF($AB14="","",IFERROR($AB14*100000+ROW(),"")))</f>
        <v/>
      </c>
    </row>
    <row r="15">
      <c r="A15" s="29" t="n"/>
      <c r="B15" s="23" t="n"/>
      <c r="C15" s="23" t="n"/>
      <c r="D15" s="23" t="n"/>
      <c r="E15" s="29" t="n"/>
      <c r="F15" s="42" t="n"/>
      <c r="G15" s="30" t="n"/>
      <c r="H15" s="43" t="n"/>
      <c r="I15" s="43" t="n"/>
      <c r="J15" s="23" t="n"/>
      <c r="K15" s="23" t="n"/>
      <c r="L15" s="45">
        <f>IF($A15="","",IF(COUNTIFS('Tire Inspections'!$E$5:$E$1004,$A15,'Tire Inspections'!$Y$5:$Y$1004,"OK")=0,"",IFERROR(MAXIFS('Tire Inspections'!$B$5:$B$1004,'Tire Inspections'!$E$5:$E$1004,$A15,'Tire Inspections'!$Y$5:$Y$1004,"OK"),"")))</f>
        <v/>
      </c>
      <c r="M15" s="27">
        <f>IF($A15="","",IF($L15="","",IFERROR(LOOKUP(2,1/(('Tire Inspections'!$E$5:$E$1004=$A15)*('Tire Inspections'!$B$5:$B$1004=$L15)*('Tire Inspections'!$Y$5:$Y$1004="OK")),'Tire Inspections'!$C$5:$C$1004),"")))</f>
        <v/>
      </c>
      <c r="N15" s="27">
        <f>IF($A15="","",IF($L15="","",IFERROR(LOOKUP(2,1/(('Tire Inspections'!$E$5:$E$1004=$A15)*('Tire Inspections'!$B$5:$B$1004=$L15)*('Tire Inspections'!$Y$5:$Y$1004="OK")),'Tire Inspections'!$F$5:$F$1004),"")))</f>
        <v/>
      </c>
      <c r="O15" s="27">
        <f>IF($A15="","",IF($L15="","",IFERROR(LOOKUP(2,1/(('Tire Inspections'!$E$5:$E$1004=$A15)*('Tire Inspections'!$B$5:$B$1004=$L15)*('Tire Inspections'!$Y$5:$Y$1004="OK")),'Tire Inspections'!$P$5:$P$1004),"")))</f>
        <v/>
      </c>
      <c r="P15" s="32">
        <f>IF($A15="","",IF($L15="","",IFERROR(LOOKUP(2,1/(('Tire Inspections'!$E$5:$E$1004=$A15)*('Tire Inspections'!$B$5:$B$1004=$L15)*('Tire Inspections'!$Y$5:$Y$1004="OK")),'Tire Inspections'!$D$5:$D$1004),"")))</f>
        <v/>
      </c>
      <c r="Q15" s="44">
        <f>IF($A15="","",IF($L15="","",IFERROR(LOOKUP(2,1/(('Tire Inspections'!$E$5:$E$1004=$A15)*('Tire Inspections'!$B$5:$B$1004=$L15)*('Tire Inspections'!$Y$5:$Y$1004="OK")),'Tire Inspections'!$R$5:$R$1004),"")))</f>
        <v/>
      </c>
      <c r="R15" s="44">
        <f>IF($A15="","",IF($L15="","",IFERROR(LOOKUP(2,1/(('Tire Inspections'!$E$5:$E$1004=$A15)*('Tire Inspections'!$B$5:$B$1004=$L15)*('Tire Inspections'!$Y$5:$Y$1004="OK")),'Tire Inspections'!$S$5:$S$1004),"")))</f>
        <v/>
      </c>
      <c r="S15" s="44">
        <f>IF($A15="","",IF($L15="","",IFERROR(LOOKUP(2,1/(('Tire Inspections'!$E$5:$E$1004=$A15)*('Tire Inspections'!$B$5:$B$1004=$L15)*('Tire Inspections'!$Y$5:$Y$1004="OK")),'Tire Inspections'!$L$5:$L$1004),"")))</f>
        <v/>
      </c>
      <c r="T15" s="33">
        <f>IF($A15="","",IF(OR($Q15="",$H15=""),"",IFERROR(MAX(0,MIN(1,($Q15-'Settings'!$B$6)/($H15-'Settings'!$B$6))),"")))</f>
        <v/>
      </c>
      <c r="U15" s="27">
        <f>IF($A15="","",IF($Q15="","No Data",IF($Q15&lt;='Settings'!$B$6,"Critical",IF($Q15&lt;='Settings'!$B$5,"Low","OK"))))</f>
        <v/>
      </c>
      <c r="V15" s="27">
        <f>IF($A15="","",IF($R15="","No Data",IF($R15&gt;='Settings'!$B$7,"Uneven","OK")))</f>
        <v/>
      </c>
      <c r="W15" s="27">
        <f>IF($A15="","",IF($J15&lt;&gt;"Mounted","N/A",IF(OR($S15="",$I15=""),"No Data",IF($S15&lt;$I15-'Settings'!$B$8,"Low",IF($S15&gt;$I15+'Settings'!$B$8,"High","OK")))))</f>
        <v/>
      </c>
      <c r="X15" s="45">
        <f>IF($A15="","",IF(OR($J15&lt;&gt;"Mounted",$L15=""),"",IFERROR($L15+'Settings'!$B$9,"")))</f>
        <v/>
      </c>
      <c r="Y15" s="27">
        <f>IF($A15="","",IF($J15&lt;&gt;"Mounted","N/A",IF($L15="","No Data",IF(TODAY()&gt;$X15,"Overdue",IF(TODAY()+'Settings'!$B$10&gt;=$X15,"Due Soon","Current")))))</f>
        <v/>
      </c>
      <c r="Z15" s="27">
        <f>IF($A15="","",IF($J15&lt;&gt;"Mounted","N/A",IF(OR($U15="No Data",$W15="No Data"),"No Data",IF($U15="Critical","Critical",IF(OR($U15="Low",$V15="Uneven",$W15="Low",$W15="High",$Y15="Overdue",$Y15="Due Soon"),"Attention","OK")))))</f>
        <v/>
      </c>
      <c r="AA15" s="27">
        <f>IF($A15="","",IF($J15&lt;&gt;"Mounted","No action",IF($U15="Critical","Inspect immediately and follow fleet removal policy",IF($W15="Low","Correct pressure and inspect",IF($W15="High","Correct pressure",IF($V15="Uneven","Inspect alignment, suspension, and rotation",IF($U15="Low","Schedule tire service",IF($Y15="Overdue","Complete inspection",IF($Y15="Due Soon","Schedule inspection","No action")))))))))</f>
        <v/>
      </c>
      <c r="AB15" s="27">
        <f>IF($A15="","",IF(OR($J15&lt;&gt;"Mounted",$Z15="OK",$Z15="N/A"),"",IF($U15="Critical",1,IF(OR($W15="Low",$W15="High"),2,IF(OR($U15="Low",$V15="Uneven"),3,IF($Y15="Overdue",4,5))))))</f>
        <v/>
      </c>
      <c r="AC15" s="27">
        <f>IF($A15="","",IF($AB15="","",IFERROR($AB15*100000+ROW(),"")))</f>
        <v/>
      </c>
    </row>
    <row r="16">
      <c r="A16" s="29" t="n"/>
      <c r="B16" s="23" t="n"/>
      <c r="C16" s="23" t="n"/>
      <c r="D16" s="23" t="n"/>
      <c r="E16" s="29" t="n"/>
      <c r="F16" s="42" t="n"/>
      <c r="G16" s="30" t="n"/>
      <c r="H16" s="43" t="n"/>
      <c r="I16" s="43" t="n"/>
      <c r="J16" s="23" t="n"/>
      <c r="K16" s="23" t="n"/>
      <c r="L16" s="45">
        <f>IF($A16="","",IF(COUNTIFS('Tire Inspections'!$E$5:$E$1004,$A16,'Tire Inspections'!$Y$5:$Y$1004,"OK")=0,"",IFERROR(MAXIFS('Tire Inspections'!$B$5:$B$1004,'Tire Inspections'!$E$5:$E$1004,$A16,'Tire Inspections'!$Y$5:$Y$1004,"OK"),"")))</f>
        <v/>
      </c>
      <c r="M16" s="27">
        <f>IF($A16="","",IF($L16="","",IFERROR(LOOKUP(2,1/(('Tire Inspections'!$E$5:$E$1004=$A16)*('Tire Inspections'!$B$5:$B$1004=$L16)*('Tire Inspections'!$Y$5:$Y$1004="OK")),'Tire Inspections'!$C$5:$C$1004),"")))</f>
        <v/>
      </c>
      <c r="N16" s="27">
        <f>IF($A16="","",IF($L16="","",IFERROR(LOOKUP(2,1/(('Tire Inspections'!$E$5:$E$1004=$A16)*('Tire Inspections'!$B$5:$B$1004=$L16)*('Tire Inspections'!$Y$5:$Y$1004="OK")),'Tire Inspections'!$F$5:$F$1004),"")))</f>
        <v/>
      </c>
      <c r="O16" s="27">
        <f>IF($A16="","",IF($L16="","",IFERROR(LOOKUP(2,1/(('Tire Inspections'!$E$5:$E$1004=$A16)*('Tire Inspections'!$B$5:$B$1004=$L16)*('Tire Inspections'!$Y$5:$Y$1004="OK")),'Tire Inspections'!$P$5:$P$1004),"")))</f>
        <v/>
      </c>
      <c r="P16" s="32">
        <f>IF($A16="","",IF($L16="","",IFERROR(LOOKUP(2,1/(('Tire Inspections'!$E$5:$E$1004=$A16)*('Tire Inspections'!$B$5:$B$1004=$L16)*('Tire Inspections'!$Y$5:$Y$1004="OK")),'Tire Inspections'!$D$5:$D$1004),"")))</f>
        <v/>
      </c>
      <c r="Q16" s="44">
        <f>IF($A16="","",IF($L16="","",IFERROR(LOOKUP(2,1/(('Tire Inspections'!$E$5:$E$1004=$A16)*('Tire Inspections'!$B$5:$B$1004=$L16)*('Tire Inspections'!$Y$5:$Y$1004="OK")),'Tire Inspections'!$R$5:$R$1004),"")))</f>
        <v/>
      </c>
      <c r="R16" s="44">
        <f>IF($A16="","",IF($L16="","",IFERROR(LOOKUP(2,1/(('Tire Inspections'!$E$5:$E$1004=$A16)*('Tire Inspections'!$B$5:$B$1004=$L16)*('Tire Inspections'!$Y$5:$Y$1004="OK")),'Tire Inspections'!$S$5:$S$1004),"")))</f>
        <v/>
      </c>
      <c r="S16" s="44">
        <f>IF($A16="","",IF($L16="","",IFERROR(LOOKUP(2,1/(('Tire Inspections'!$E$5:$E$1004=$A16)*('Tire Inspections'!$B$5:$B$1004=$L16)*('Tire Inspections'!$Y$5:$Y$1004="OK")),'Tire Inspections'!$L$5:$L$1004),"")))</f>
        <v/>
      </c>
      <c r="T16" s="33">
        <f>IF($A16="","",IF(OR($Q16="",$H16=""),"",IFERROR(MAX(0,MIN(1,($Q16-'Settings'!$B$6)/($H16-'Settings'!$B$6))),"")))</f>
        <v/>
      </c>
      <c r="U16" s="27">
        <f>IF($A16="","",IF($Q16="","No Data",IF($Q16&lt;='Settings'!$B$6,"Critical",IF($Q16&lt;='Settings'!$B$5,"Low","OK"))))</f>
        <v/>
      </c>
      <c r="V16" s="27">
        <f>IF($A16="","",IF($R16="","No Data",IF($R16&gt;='Settings'!$B$7,"Uneven","OK")))</f>
        <v/>
      </c>
      <c r="W16" s="27">
        <f>IF($A16="","",IF($J16&lt;&gt;"Mounted","N/A",IF(OR($S16="",$I16=""),"No Data",IF($S16&lt;$I16-'Settings'!$B$8,"Low",IF($S16&gt;$I16+'Settings'!$B$8,"High","OK")))))</f>
        <v/>
      </c>
      <c r="X16" s="45">
        <f>IF($A16="","",IF(OR($J16&lt;&gt;"Mounted",$L16=""),"",IFERROR($L16+'Settings'!$B$9,"")))</f>
        <v/>
      </c>
      <c r="Y16" s="27">
        <f>IF($A16="","",IF($J16&lt;&gt;"Mounted","N/A",IF($L16="","No Data",IF(TODAY()&gt;$X16,"Overdue",IF(TODAY()+'Settings'!$B$10&gt;=$X16,"Due Soon","Current")))))</f>
        <v/>
      </c>
      <c r="Z16" s="27">
        <f>IF($A16="","",IF($J16&lt;&gt;"Mounted","N/A",IF(OR($U16="No Data",$W16="No Data"),"No Data",IF($U16="Critical","Critical",IF(OR($U16="Low",$V16="Uneven",$W16="Low",$W16="High",$Y16="Overdue",$Y16="Due Soon"),"Attention","OK")))))</f>
        <v/>
      </c>
      <c r="AA16" s="27">
        <f>IF($A16="","",IF($J16&lt;&gt;"Mounted","No action",IF($U16="Critical","Inspect immediately and follow fleet removal policy",IF($W16="Low","Correct pressure and inspect",IF($W16="High","Correct pressure",IF($V16="Uneven","Inspect alignment, suspension, and rotation",IF($U16="Low","Schedule tire service",IF($Y16="Overdue","Complete inspection",IF($Y16="Due Soon","Schedule inspection","No action")))))))))</f>
        <v/>
      </c>
      <c r="AB16" s="27">
        <f>IF($A16="","",IF(OR($J16&lt;&gt;"Mounted",$Z16="OK",$Z16="N/A"),"",IF($U16="Critical",1,IF(OR($W16="Low",$W16="High"),2,IF(OR($U16="Low",$V16="Uneven"),3,IF($Y16="Overdue",4,5))))))</f>
        <v/>
      </c>
      <c r="AC16" s="27">
        <f>IF($A16="","",IF($AB16="","",IFERROR($AB16*100000+ROW(),"")))</f>
        <v/>
      </c>
    </row>
    <row r="17">
      <c r="A17" s="29" t="n"/>
      <c r="B17" s="23" t="n"/>
      <c r="C17" s="23" t="n"/>
      <c r="D17" s="23" t="n"/>
      <c r="E17" s="29" t="n"/>
      <c r="F17" s="42" t="n"/>
      <c r="G17" s="30" t="n"/>
      <c r="H17" s="43" t="n"/>
      <c r="I17" s="43" t="n"/>
      <c r="J17" s="23" t="n"/>
      <c r="K17" s="23" t="n"/>
      <c r="L17" s="45">
        <f>IF($A17="","",IF(COUNTIFS('Tire Inspections'!$E$5:$E$1004,$A17,'Tire Inspections'!$Y$5:$Y$1004,"OK")=0,"",IFERROR(MAXIFS('Tire Inspections'!$B$5:$B$1004,'Tire Inspections'!$E$5:$E$1004,$A17,'Tire Inspections'!$Y$5:$Y$1004,"OK"),"")))</f>
        <v/>
      </c>
      <c r="M17" s="27">
        <f>IF($A17="","",IF($L17="","",IFERROR(LOOKUP(2,1/(('Tire Inspections'!$E$5:$E$1004=$A17)*('Tire Inspections'!$B$5:$B$1004=$L17)*('Tire Inspections'!$Y$5:$Y$1004="OK")),'Tire Inspections'!$C$5:$C$1004),"")))</f>
        <v/>
      </c>
      <c r="N17" s="27">
        <f>IF($A17="","",IF($L17="","",IFERROR(LOOKUP(2,1/(('Tire Inspections'!$E$5:$E$1004=$A17)*('Tire Inspections'!$B$5:$B$1004=$L17)*('Tire Inspections'!$Y$5:$Y$1004="OK")),'Tire Inspections'!$F$5:$F$1004),"")))</f>
        <v/>
      </c>
      <c r="O17" s="27">
        <f>IF($A17="","",IF($L17="","",IFERROR(LOOKUP(2,1/(('Tire Inspections'!$E$5:$E$1004=$A17)*('Tire Inspections'!$B$5:$B$1004=$L17)*('Tire Inspections'!$Y$5:$Y$1004="OK")),'Tire Inspections'!$P$5:$P$1004),"")))</f>
        <v/>
      </c>
      <c r="P17" s="32">
        <f>IF($A17="","",IF($L17="","",IFERROR(LOOKUP(2,1/(('Tire Inspections'!$E$5:$E$1004=$A17)*('Tire Inspections'!$B$5:$B$1004=$L17)*('Tire Inspections'!$Y$5:$Y$1004="OK")),'Tire Inspections'!$D$5:$D$1004),"")))</f>
        <v/>
      </c>
      <c r="Q17" s="44">
        <f>IF($A17="","",IF($L17="","",IFERROR(LOOKUP(2,1/(('Tire Inspections'!$E$5:$E$1004=$A17)*('Tire Inspections'!$B$5:$B$1004=$L17)*('Tire Inspections'!$Y$5:$Y$1004="OK")),'Tire Inspections'!$R$5:$R$1004),"")))</f>
        <v/>
      </c>
      <c r="R17" s="44">
        <f>IF($A17="","",IF($L17="","",IFERROR(LOOKUP(2,1/(('Tire Inspections'!$E$5:$E$1004=$A17)*('Tire Inspections'!$B$5:$B$1004=$L17)*('Tire Inspections'!$Y$5:$Y$1004="OK")),'Tire Inspections'!$S$5:$S$1004),"")))</f>
        <v/>
      </c>
      <c r="S17" s="44">
        <f>IF($A17="","",IF($L17="","",IFERROR(LOOKUP(2,1/(('Tire Inspections'!$E$5:$E$1004=$A17)*('Tire Inspections'!$B$5:$B$1004=$L17)*('Tire Inspections'!$Y$5:$Y$1004="OK")),'Tire Inspections'!$L$5:$L$1004),"")))</f>
        <v/>
      </c>
      <c r="T17" s="33">
        <f>IF($A17="","",IF(OR($Q17="",$H17=""),"",IFERROR(MAX(0,MIN(1,($Q17-'Settings'!$B$6)/($H17-'Settings'!$B$6))),"")))</f>
        <v/>
      </c>
      <c r="U17" s="27">
        <f>IF($A17="","",IF($Q17="","No Data",IF($Q17&lt;='Settings'!$B$6,"Critical",IF($Q17&lt;='Settings'!$B$5,"Low","OK"))))</f>
        <v/>
      </c>
      <c r="V17" s="27">
        <f>IF($A17="","",IF($R17="","No Data",IF($R17&gt;='Settings'!$B$7,"Uneven","OK")))</f>
        <v/>
      </c>
      <c r="W17" s="27">
        <f>IF($A17="","",IF($J17&lt;&gt;"Mounted","N/A",IF(OR($S17="",$I17=""),"No Data",IF($S17&lt;$I17-'Settings'!$B$8,"Low",IF($S17&gt;$I17+'Settings'!$B$8,"High","OK")))))</f>
        <v/>
      </c>
      <c r="X17" s="45">
        <f>IF($A17="","",IF(OR($J17&lt;&gt;"Mounted",$L17=""),"",IFERROR($L17+'Settings'!$B$9,"")))</f>
        <v/>
      </c>
      <c r="Y17" s="27">
        <f>IF($A17="","",IF($J17&lt;&gt;"Mounted","N/A",IF($L17="","No Data",IF(TODAY()&gt;$X17,"Overdue",IF(TODAY()+'Settings'!$B$10&gt;=$X17,"Due Soon","Current")))))</f>
        <v/>
      </c>
      <c r="Z17" s="27">
        <f>IF($A17="","",IF($J17&lt;&gt;"Mounted","N/A",IF(OR($U17="No Data",$W17="No Data"),"No Data",IF($U17="Critical","Critical",IF(OR($U17="Low",$V17="Uneven",$W17="Low",$W17="High",$Y17="Overdue",$Y17="Due Soon"),"Attention","OK")))))</f>
        <v/>
      </c>
      <c r="AA17" s="27">
        <f>IF($A17="","",IF($J17&lt;&gt;"Mounted","No action",IF($U17="Critical","Inspect immediately and follow fleet removal policy",IF($W17="Low","Correct pressure and inspect",IF($W17="High","Correct pressure",IF($V17="Uneven","Inspect alignment, suspension, and rotation",IF($U17="Low","Schedule tire service",IF($Y17="Overdue","Complete inspection",IF($Y17="Due Soon","Schedule inspection","No action")))))))))</f>
        <v/>
      </c>
      <c r="AB17" s="27">
        <f>IF($A17="","",IF(OR($J17&lt;&gt;"Mounted",$Z17="OK",$Z17="N/A"),"",IF($U17="Critical",1,IF(OR($W17="Low",$W17="High"),2,IF(OR($U17="Low",$V17="Uneven"),3,IF($Y17="Overdue",4,5))))))</f>
        <v/>
      </c>
      <c r="AC17" s="27">
        <f>IF($A17="","",IF($AB17="","",IFERROR($AB17*100000+ROW(),"")))</f>
        <v/>
      </c>
    </row>
    <row r="18">
      <c r="A18" s="29" t="n"/>
      <c r="B18" s="23" t="n"/>
      <c r="C18" s="23" t="n"/>
      <c r="D18" s="23" t="n"/>
      <c r="E18" s="29" t="n"/>
      <c r="F18" s="42" t="n"/>
      <c r="G18" s="30" t="n"/>
      <c r="H18" s="43" t="n"/>
      <c r="I18" s="43" t="n"/>
      <c r="J18" s="23" t="n"/>
      <c r="K18" s="23" t="n"/>
      <c r="L18" s="45">
        <f>IF($A18="","",IF(COUNTIFS('Tire Inspections'!$E$5:$E$1004,$A18,'Tire Inspections'!$Y$5:$Y$1004,"OK")=0,"",IFERROR(MAXIFS('Tire Inspections'!$B$5:$B$1004,'Tire Inspections'!$E$5:$E$1004,$A18,'Tire Inspections'!$Y$5:$Y$1004,"OK"),"")))</f>
        <v/>
      </c>
      <c r="M18" s="27">
        <f>IF($A18="","",IF($L18="","",IFERROR(LOOKUP(2,1/(('Tire Inspections'!$E$5:$E$1004=$A18)*('Tire Inspections'!$B$5:$B$1004=$L18)*('Tire Inspections'!$Y$5:$Y$1004="OK")),'Tire Inspections'!$C$5:$C$1004),"")))</f>
        <v/>
      </c>
      <c r="N18" s="27">
        <f>IF($A18="","",IF($L18="","",IFERROR(LOOKUP(2,1/(('Tire Inspections'!$E$5:$E$1004=$A18)*('Tire Inspections'!$B$5:$B$1004=$L18)*('Tire Inspections'!$Y$5:$Y$1004="OK")),'Tire Inspections'!$F$5:$F$1004),"")))</f>
        <v/>
      </c>
      <c r="O18" s="27">
        <f>IF($A18="","",IF($L18="","",IFERROR(LOOKUP(2,1/(('Tire Inspections'!$E$5:$E$1004=$A18)*('Tire Inspections'!$B$5:$B$1004=$L18)*('Tire Inspections'!$Y$5:$Y$1004="OK")),'Tire Inspections'!$P$5:$P$1004),"")))</f>
        <v/>
      </c>
      <c r="P18" s="32">
        <f>IF($A18="","",IF($L18="","",IFERROR(LOOKUP(2,1/(('Tire Inspections'!$E$5:$E$1004=$A18)*('Tire Inspections'!$B$5:$B$1004=$L18)*('Tire Inspections'!$Y$5:$Y$1004="OK")),'Tire Inspections'!$D$5:$D$1004),"")))</f>
        <v/>
      </c>
      <c r="Q18" s="44">
        <f>IF($A18="","",IF($L18="","",IFERROR(LOOKUP(2,1/(('Tire Inspections'!$E$5:$E$1004=$A18)*('Tire Inspections'!$B$5:$B$1004=$L18)*('Tire Inspections'!$Y$5:$Y$1004="OK")),'Tire Inspections'!$R$5:$R$1004),"")))</f>
        <v/>
      </c>
      <c r="R18" s="44">
        <f>IF($A18="","",IF($L18="","",IFERROR(LOOKUP(2,1/(('Tire Inspections'!$E$5:$E$1004=$A18)*('Tire Inspections'!$B$5:$B$1004=$L18)*('Tire Inspections'!$Y$5:$Y$1004="OK")),'Tire Inspections'!$S$5:$S$1004),"")))</f>
        <v/>
      </c>
      <c r="S18" s="44">
        <f>IF($A18="","",IF($L18="","",IFERROR(LOOKUP(2,1/(('Tire Inspections'!$E$5:$E$1004=$A18)*('Tire Inspections'!$B$5:$B$1004=$L18)*('Tire Inspections'!$Y$5:$Y$1004="OK")),'Tire Inspections'!$L$5:$L$1004),"")))</f>
        <v/>
      </c>
      <c r="T18" s="33">
        <f>IF($A18="","",IF(OR($Q18="",$H18=""),"",IFERROR(MAX(0,MIN(1,($Q18-'Settings'!$B$6)/($H18-'Settings'!$B$6))),"")))</f>
        <v/>
      </c>
      <c r="U18" s="27">
        <f>IF($A18="","",IF($Q18="","No Data",IF($Q18&lt;='Settings'!$B$6,"Critical",IF($Q18&lt;='Settings'!$B$5,"Low","OK"))))</f>
        <v/>
      </c>
      <c r="V18" s="27">
        <f>IF($A18="","",IF($R18="","No Data",IF($R18&gt;='Settings'!$B$7,"Uneven","OK")))</f>
        <v/>
      </c>
      <c r="W18" s="27">
        <f>IF($A18="","",IF($J18&lt;&gt;"Mounted","N/A",IF(OR($S18="",$I18=""),"No Data",IF($S18&lt;$I18-'Settings'!$B$8,"Low",IF($S18&gt;$I18+'Settings'!$B$8,"High","OK")))))</f>
        <v/>
      </c>
      <c r="X18" s="45">
        <f>IF($A18="","",IF(OR($J18&lt;&gt;"Mounted",$L18=""),"",IFERROR($L18+'Settings'!$B$9,"")))</f>
        <v/>
      </c>
      <c r="Y18" s="27">
        <f>IF($A18="","",IF($J18&lt;&gt;"Mounted","N/A",IF($L18="","No Data",IF(TODAY()&gt;$X18,"Overdue",IF(TODAY()+'Settings'!$B$10&gt;=$X18,"Due Soon","Current")))))</f>
        <v/>
      </c>
      <c r="Z18" s="27">
        <f>IF($A18="","",IF($J18&lt;&gt;"Mounted","N/A",IF(OR($U18="No Data",$W18="No Data"),"No Data",IF($U18="Critical","Critical",IF(OR($U18="Low",$V18="Uneven",$W18="Low",$W18="High",$Y18="Overdue",$Y18="Due Soon"),"Attention","OK")))))</f>
        <v/>
      </c>
      <c r="AA18" s="27">
        <f>IF($A18="","",IF($J18&lt;&gt;"Mounted","No action",IF($U18="Critical","Inspect immediately and follow fleet removal policy",IF($W18="Low","Correct pressure and inspect",IF($W18="High","Correct pressure",IF($V18="Uneven","Inspect alignment, suspension, and rotation",IF($U18="Low","Schedule tire service",IF($Y18="Overdue","Complete inspection",IF($Y18="Due Soon","Schedule inspection","No action")))))))))</f>
        <v/>
      </c>
      <c r="AB18" s="27">
        <f>IF($A18="","",IF(OR($J18&lt;&gt;"Mounted",$Z18="OK",$Z18="N/A"),"",IF($U18="Critical",1,IF(OR($W18="Low",$W18="High"),2,IF(OR($U18="Low",$V18="Uneven"),3,IF($Y18="Overdue",4,5))))))</f>
        <v/>
      </c>
      <c r="AC18" s="27">
        <f>IF($A18="","",IF($AB18="","",IFERROR($AB18*100000+ROW(),"")))</f>
        <v/>
      </c>
    </row>
    <row r="19">
      <c r="A19" s="29" t="n"/>
      <c r="B19" s="23" t="n"/>
      <c r="C19" s="23" t="n"/>
      <c r="D19" s="23" t="n"/>
      <c r="E19" s="29" t="n"/>
      <c r="F19" s="42" t="n"/>
      <c r="G19" s="30" t="n"/>
      <c r="H19" s="43" t="n"/>
      <c r="I19" s="43" t="n"/>
      <c r="J19" s="23" t="n"/>
      <c r="K19" s="23" t="n"/>
      <c r="L19" s="45">
        <f>IF($A19="","",IF(COUNTIFS('Tire Inspections'!$E$5:$E$1004,$A19,'Tire Inspections'!$Y$5:$Y$1004,"OK")=0,"",IFERROR(MAXIFS('Tire Inspections'!$B$5:$B$1004,'Tire Inspections'!$E$5:$E$1004,$A19,'Tire Inspections'!$Y$5:$Y$1004,"OK"),"")))</f>
        <v/>
      </c>
      <c r="M19" s="27">
        <f>IF($A19="","",IF($L19="","",IFERROR(LOOKUP(2,1/(('Tire Inspections'!$E$5:$E$1004=$A19)*('Tire Inspections'!$B$5:$B$1004=$L19)*('Tire Inspections'!$Y$5:$Y$1004="OK")),'Tire Inspections'!$C$5:$C$1004),"")))</f>
        <v/>
      </c>
      <c r="N19" s="27">
        <f>IF($A19="","",IF($L19="","",IFERROR(LOOKUP(2,1/(('Tire Inspections'!$E$5:$E$1004=$A19)*('Tire Inspections'!$B$5:$B$1004=$L19)*('Tire Inspections'!$Y$5:$Y$1004="OK")),'Tire Inspections'!$F$5:$F$1004),"")))</f>
        <v/>
      </c>
      <c r="O19" s="27">
        <f>IF($A19="","",IF($L19="","",IFERROR(LOOKUP(2,1/(('Tire Inspections'!$E$5:$E$1004=$A19)*('Tire Inspections'!$B$5:$B$1004=$L19)*('Tire Inspections'!$Y$5:$Y$1004="OK")),'Tire Inspections'!$P$5:$P$1004),"")))</f>
        <v/>
      </c>
      <c r="P19" s="32">
        <f>IF($A19="","",IF($L19="","",IFERROR(LOOKUP(2,1/(('Tire Inspections'!$E$5:$E$1004=$A19)*('Tire Inspections'!$B$5:$B$1004=$L19)*('Tire Inspections'!$Y$5:$Y$1004="OK")),'Tire Inspections'!$D$5:$D$1004),"")))</f>
        <v/>
      </c>
      <c r="Q19" s="44">
        <f>IF($A19="","",IF($L19="","",IFERROR(LOOKUP(2,1/(('Tire Inspections'!$E$5:$E$1004=$A19)*('Tire Inspections'!$B$5:$B$1004=$L19)*('Tire Inspections'!$Y$5:$Y$1004="OK")),'Tire Inspections'!$R$5:$R$1004),"")))</f>
        <v/>
      </c>
      <c r="R19" s="44">
        <f>IF($A19="","",IF($L19="","",IFERROR(LOOKUP(2,1/(('Tire Inspections'!$E$5:$E$1004=$A19)*('Tire Inspections'!$B$5:$B$1004=$L19)*('Tire Inspections'!$Y$5:$Y$1004="OK")),'Tire Inspections'!$S$5:$S$1004),"")))</f>
        <v/>
      </c>
      <c r="S19" s="44">
        <f>IF($A19="","",IF($L19="","",IFERROR(LOOKUP(2,1/(('Tire Inspections'!$E$5:$E$1004=$A19)*('Tire Inspections'!$B$5:$B$1004=$L19)*('Tire Inspections'!$Y$5:$Y$1004="OK")),'Tire Inspections'!$L$5:$L$1004),"")))</f>
        <v/>
      </c>
      <c r="T19" s="33">
        <f>IF($A19="","",IF(OR($Q19="",$H19=""),"",IFERROR(MAX(0,MIN(1,($Q19-'Settings'!$B$6)/($H19-'Settings'!$B$6))),"")))</f>
        <v/>
      </c>
      <c r="U19" s="27">
        <f>IF($A19="","",IF($Q19="","No Data",IF($Q19&lt;='Settings'!$B$6,"Critical",IF($Q19&lt;='Settings'!$B$5,"Low","OK"))))</f>
        <v/>
      </c>
      <c r="V19" s="27">
        <f>IF($A19="","",IF($R19="","No Data",IF($R19&gt;='Settings'!$B$7,"Uneven","OK")))</f>
        <v/>
      </c>
      <c r="W19" s="27">
        <f>IF($A19="","",IF($J19&lt;&gt;"Mounted","N/A",IF(OR($S19="",$I19=""),"No Data",IF($S19&lt;$I19-'Settings'!$B$8,"Low",IF($S19&gt;$I19+'Settings'!$B$8,"High","OK")))))</f>
        <v/>
      </c>
      <c r="X19" s="45">
        <f>IF($A19="","",IF(OR($J19&lt;&gt;"Mounted",$L19=""),"",IFERROR($L19+'Settings'!$B$9,"")))</f>
        <v/>
      </c>
      <c r="Y19" s="27">
        <f>IF($A19="","",IF($J19&lt;&gt;"Mounted","N/A",IF($L19="","No Data",IF(TODAY()&gt;$X19,"Overdue",IF(TODAY()+'Settings'!$B$10&gt;=$X19,"Due Soon","Current")))))</f>
        <v/>
      </c>
      <c r="Z19" s="27">
        <f>IF($A19="","",IF($J19&lt;&gt;"Mounted","N/A",IF(OR($U19="No Data",$W19="No Data"),"No Data",IF($U19="Critical","Critical",IF(OR($U19="Low",$V19="Uneven",$W19="Low",$W19="High",$Y19="Overdue",$Y19="Due Soon"),"Attention","OK")))))</f>
        <v/>
      </c>
      <c r="AA19" s="27">
        <f>IF($A19="","",IF($J19&lt;&gt;"Mounted","No action",IF($U19="Critical","Inspect immediately and follow fleet removal policy",IF($W19="Low","Correct pressure and inspect",IF($W19="High","Correct pressure",IF($V19="Uneven","Inspect alignment, suspension, and rotation",IF($U19="Low","Schedule tire service",IF($Y19="Overdue","Complete inspection",IF($Y19="Due Soon","Schedule inspection","No action")))))))))</f>
        <v/>
      </c>
      <c r="AB19" s="27">
        <f>IF($A19="","",IF(OR($J19&lt;&gt;"Mounted",$Z19="OK",$Z19="N/A"),"",IF($U19="Critical",1,IF(OR($W19="Low",$W19="High"),2,IF(OR($U19="Low",$V19="Uneven"),3,IF($Y19="Overdue",4,5))))))</f>
        <v/>
      </c>
      <c r="AC19" s="27">
        <f>IF($A19="","",IF($AB19="","",IFERROR($AB19*100000+ROW(),"")))</f>
        <v/>
      </c>
    </row>
    <row r="20">
      <c r="A20" s="29" t="n"/>
      <c r="B20" s="23" t="n"/>
      <c r="C20" s="23" t="n"/>
      <c r="D20" s="23" t="n"/>
      <c r="E20" s="29" t="n"/>
      <c r="F20" s="42" t="n"/>
      <c r="G20" s="30" t="n"/>
      <c r="H20" s="43" t="n"/>
      <c r="I20" s="43" t="n"/>
      <c r="J20" s="23" t="n"/>
      <c r="K20" s="23" t="n"/>
      <c r="L20" s="45">
        <f>IF($A20="","",IF(COUNTIFS('Tire Inspections'!$E$5:$E$1004,$A20,'Tire Inspections'!$Y$5:$Y$1004,"OK")=0,"",IFERROR(MAXIFS('Tire Inspections'!$B$5:$B$1004,'Tire Inspections'!$E$5:$E$1004,$A20,'Tire Inspections'!$Y$5:$Y$1004,"OK"),"")))</f>
        <v/>
      </c>
      <c r="M20" s="27">
        <f>IF($A20="","",IF($L20="","",IFERROR(LOOKUP(2,1/(('Tire Inspections'!$E$5:$E$1004=$A20)*('Tire Inspections'!$B$5:$B$1004=$L20)*('Tire Inspections'!$Y$5:$Y$1004="OK")),'Tire Inspections'!$C$5:$C$1004),"")))</f>
        <v/>
      </c>
      <c r="N20" s="27">
        <f>IF($A20="","",IF($L20="","",IFERROR(LOOKUP(2,1/(('Tire Inspections'!$E$5:$E$1004=$A20)*('Tire Inspections'!$B$5:$B$1004=$L20)*('Tire Inspections'!$Y$5:$Y$1004="OK")),'Tire Inspections'!$F$5:$F$1004),"")))</f>
        <v/>
      </c>
      <c r="O20" s="27">
        <f>IF($A20="","",IF($L20="","",IFERROR(LOOKUP(2,1/(('Tire Inspections'!$E$5:$E$1004=$A20)*('Tire Inspections'!$B$5:$B$1004=$L20)*('Tire Inspections'!$Y$5:$Y$1004="OK")),'Tire Inspections'!$P$5:$P$1004),"")))</f>
        <v/>
      </c>
      <c r="P20" s="32">
        <f>IF($A20="","",IF($L20="","",IFERROR(LOOKUP(2,1/(('Tire Inspections'!$E$5:$E$1004=$A20)*('Tire Inspections'!$B$5:$B$1004=$L20)*('Tire Inspections'!$Y$5:$Y$1004="OK")),'Tire Inspections'!$D$5:$D$1004),"")))</f>
        <v/>
      </c>
      <c r="Q20" s="44">
        <f>IF($A20="","",IF($L20="","",IFERROR(LOOKUP(2,1/(('Tire Inspections'!$E$5:$E$1004=$A20)*('Tire Inspections'!$B$5:$B$1004=$L20)*('Tire Inspections'!$Y$5:$Y$1004="OK")),'Tire Inspections'!$R$5:$R$1004),"")))</f>
        <v/>
      </c>
      <c r="R20" s="44">
        <f>IF($A20="","",IF($L20="","",IFERROR(LOOKUP(2,1/(('Tire Inspections'!$E$5:$E$1004=$A20)*('Tire Inspections'!$B$5:$B$1004=$L20)*('Tire Inspections'!$Y$5:$Y$1004="OK")),'Tire Inspections'!$S$5:$S$1004),"")))</f>
        <v/>
      </c>
      <c r="S20" s="44">
        <f>IF($A20="","",IF($L20="","",IFERROR(LOOKUP(2,1/(('Tire Inspections'!$E$5:$E$1004=$A20)*('Tire Inspections'!$B$5:$B$1004=$L20)*('Tire Inspections'!$Y$5:$Y$1004="OK")),'Tire Inspections'!$L$5:$L$1004),"")))</f>
        <v/>
      </c>
      <c r="T20" s="33">
        <f>IF($A20="","",IF(OR($Q20="",$H20=""),"",IFERROR(MAX(0,MIN(1,($Q20-'Settings'!$B$6)/($H20-'Settings'!$B$6))),"")))</f>
        <v/>
      </c>
      <c r="U20" s="27">
        <f>IF($A20="","",IF($Q20="","No Data",IF($Q20&lt;='Settings'!$B$6,"Critical",IF($Q20&lt;='Settings'!$B$5,"Low","OK"))))</f>
        <v/>
      </c>
      <c r="V20" s="27">
        <f>IF($A20="","",IF($R20="","No Data",IF($R20&gt;='Settings'!$B$7,"Uneven","OK")))</f>
        <v/>
      </c>
      <c r="W20" s="27">
        <f>IF($A20="","",IF($J20&lt;&gt;"Mounted","N/A",IF(OR($S20="",$I20=""),"No Data",IF($S20&lt;$I20-'Settings'!$B$8,"Low",IF($S20&gt;$I20+'Settings'!$B$8,"High","OK")))))</f>
        <v/>
      </c>
      <c r="X20" s="45">
        <f>IF($A20="","",IF(OR($J20&lt;&gt;"Mounted",$L20=""),"",IFERROR($L20+'Settings'!$B$9,"")))</f>
        <v/>
      </c>
      <c r="Y20" s="27">
        <f>IF($A20="","",IF($J20&lt;&gt;"Mounted","N/A",IF($L20="","No Data",IF(TODAY()&gt;$X20,"Overdue",IF(TODAY()+'Settings'!$B$10&gt;=$X20,"Due Soon","Current")))))</f>
        <v/>
      </c>
      <c r="Z20" s="27">
        <f>IF($A20="","",IF($J20&lt;&gt;"Mounted","N/A",IF(OR($U20="No Data",$W20="No Data"),"No Data",IF($U20="Critical","Critical",IF(OR($U20="Low",$V20="Uneven",$W20="Low",$W20="High",$Y20="Overdue",$Y20="Due Soon"),"Attention","OK")))))</f>
        <v/>
      </c>
      <c r="AA20" s="27">
        <f>IF($A20="","",IF($J20&lt;&gt;"Mounted","No action",IF($U20="Critical","Inspect immediately and follow fleet removal policy",IF($W20="Low","Correct pressure and inspect",IF($W20="High","Correct pressure",IF($V20="Uneven","Inspect alignment, suspension, and rotation",IF($U20="Low","Schedule tire service",IF($Y20="Overdue","Complete inspection",IF($Y20="Due Soon","Schedule inspection","No action")))))))))</f>
        <v/>
      </c>
      <c r="AB20" s="27">
        <f>IF($A20="","",IF(OR($J20&lt;&gt;"Mounted",$Z20="OK",$Z20="N/A"),"",IF($U20="Critical",1,IF(OR($W20="Low",$W20="High"),2,IF(OR($U20="Low",$V20="Uneven"),3,IF($Y20="Overdue",4,5))))))</f>
        <v/>
      </c>
      <c r="AC20" s="27">
        <f>IF($A20="","",IF($AB20="","",IFERROR($AB20*100000+ROW(),"")))</f>
        <v/>
      </c>
    </row>
    <row r="21">
      <c r="A21" s="29" t="n"/>
      <c r="B21" s="23" t="n"/>
      <c r="C21" s="23" t="n"/>
      <c r="D21" s="23" t="n"/>
      <c r="E21" s="29" t="n"/>
      <c r="F21" s="42" t="n"/>
      <c r="G21" s="30" t="n"/>
      <c r="H21" s="43" t="n"/>
      <c r="I21" s="43" t="n"/>
      <c r="J21" s="23" t="n"/>
      <c r="K21" s="23" t="n"/>
      <c r="L21" s="45">
        <f>IF($A21="","",IF(COUNTIFS('Tire Inspections'!$E$5:$E$1004,$A21,'Tire Inspections'!$Y$5:$Y$1004,"OK")=0,"",IFERROR(MAXIFS('Tire Inspections'!$B$5:$B$1004,'Tire Inspections'!$E$5:$E$1004,$A21,'Tire Inspections'!$Y$5:$Y$1004,"OK"),"")))</f>
        <v/>
      </c>
      <c r="M21" s="27">
        <f>IF($A21="","",IF($L21="","",IFERROR(LOOKUP(2,1/(('Tire Inspections'!$E$5:$E$1004=$A21)*('Tire Inspections'!$B$5:$B$1004=$L21)*('Tire Inspections'!$Y$5:$Y$1004="OK")),'Tire Inspections'!$C$5:$C$1004),"")))</f>
        <v/>
      </c>
      <c r="N21" s="27">
        <f>IF($A21="","",IF($L21="","",IFERROR(LOOKUP(2,1/(('Tire Inspections'!$E$5:$E$1004=$A21)*('Tire Inspections'!$B$5:$B$1004=$L21)*('Tire Inspections'!$Y$5:$Y$1004="OK")),'Tire Inspections'!$F$5:$F$1004),"")))</f>
        <v/>
      </c>
      <c r="O21" s="27">
        <f>IF($A21="","",IF($L21="","",IFERROR(LOOKUP(2,1/(('Tire Inspections'!$E$5:$E$1004=$A21)*('Tire Inspections'!$B$5:$B$1004=$L21)*('Tire Inspections'!$Y$5:$Y$1004="OK")),'Tire Inspections'!$P$5:$P$1004),"")))</f>
        <v/>
      </c>
      <c r="P21" s="32">
        <f>IF($A21="","",IF($L21="","",IFERROR(LOOKUP(2,1/(('Tire Inspections'!$E$5:$E$1004=$A21)*('Tire Inspections'!$B$5:$B$1004=$L21)*('Tire Inspections'!$Y$5:$Y$1004="OK")),'Tire Inspections'!$D$5:$D$1004),"")))</f>
        <v/>
      </c>
      <c r="Q21" s="44">
        <f>IF($A21="","",IF($L21="","",IFERROR(LOOKUP(2,1/(('Tire Inspections'!$E$5:$E$1004=$A21)*('Tire Inspections'!$B$5:$B$1004=$L21)*('Tire Inspections'!$Y$5:$Y$1004="OK")),'Tire Inspections'!$R$5:$R$1004),"")))</f>
        <v/>
      </c>
      <c r="R21" s="44">
        <f>IF($A21="","",IF($L21="","",IFERROR(LOOKUP(2,1/(('Tire Inspections'!$E$5:$E$1004=$A21)*('Tire Inspections'!$B$5:$B$1004=$L21)*('Tire Inspections'!$Y$5:$Y$1004="OK")),'Tire Inspections'!$S$5:$S$1004),"")))</f>
        <v/>
      </c>
      <c r="S21" s="44">
        <f>IF($A21="","",IF($L21="","",IFERROR(LOOKUP(2,1/(('Tire Inspections'!$E$5:$E$1004=$A21)*('Tire Inspections'!$B$5:$B$1004=$L21)*('Tire Inspections'!$Y$5:$Y$1004="OK")),'Tire Inspections'!$L$5:$L$1004),"")))</f>
        <v/>
      </c>
      <c r="T21" s="33">
        <f>IF($A21="","",IF(OR($Q21="",$H21=""),"",IFERROR(MAX(0,MIN(1,($Q21-'Settings'!$B$6)/($H21-'Settings'!$B$6))),"")))</f>
        <v/>
      </c>
      <c r="U21" s="27">
        <f>IF($A21="","",IF($Q21="","No Data",IF($Q21&lt;='Settings'!$B$6,"Critical",IF($Q21&lt;='Settings'!$B$5,"Low","OK"))))</f>
        <v/>
      </c>
      <c r="V21" s="27">
        <f>IF($A21="","",IF($R21="","No Data",IF($R21&gt;='Settings'!$B$7,"Uneven","OK")))</f>
        <v/>
      </c>
      <c r="W21" s="27">
        <f>IF($A21="","",IF($J21&lt;&gt;"Mounted","N/A",IF(OR($S21="",$I21=""),"No Data",IF($S21&lt;$I21-'Settings'!$B$8,"Low",IF($S21&gt;$I21+'Settings'!$B$8,"High","OK")))))</f>
        <v/>
      </c>
      <c r="X21" s="45">
        <f>IF($A21="","",IF(OR($J21&lt;&gt;"Mounted",$L21=""),"",IFERROR($L21+'Settings'!$B$9,"")))</f>
        <v/>
      </c>
      <c r="Y21" s="27">
        <f>IF($A21="","",IF($J21&lt;&gt;"Mounted","N/A",IF($L21="","No Data",IF(TODAY()&gt;$X21,"Overdue",IF(TODAY()+'Settings'!$B$10&gt;=$X21,"Due Soon","Current")))))</f>
        <v/>
      </c>
      <c r="Z21" s="27">
        <f>IF($A21="","",IF($J21&lt;&gt;"Mounted","N/A",IF(OR($U21="No Data",$W21="No Data"),"No Data",IF($U21="Critical","Critical",IF(OR($U21="Low",$V21="Uneven",$W21="Low",$W21="High",$Y21="Overdue",$Y21="Due Soon"),"Attention","OK")))))</f>
        <v/>
      </c>
      <c r="AA21" s="27">
        <f>IF($A21="","",IF($J21&lt;&gt;"Mounted","No action",IF($U21="Critical","Inspect immediately and follow fleet removal policy",IF($W21="Low","Correct pressure and inspect",IF($W21="High","Correct pressure",IF($V21="Uneven","Inspect alignment, suspension, and rotation",IF($U21="Low","Schedule tire service",IF($Y21="Overdue","Complete inspection",IF($Y21="Due Soon","Schedule inspection","No action")))))))))</f>
        <v/>
      </c>
      <c r="AB21" s="27">
        <f>IF($A21="","",IF(OR($J21&lt;&gt;"Mounted",$Z21="OK",$Z21="N/A"),"",IF($U21="Critical",1,IF(OR($W21="Low",$W21="High"),2,IF(OR($U21="Low",$V21="Uneven"),3,IF($Y21="Overdue",4,5))))))</f>
        <v/>
      </c>
      <c r="AC21" s="27">
        <f>IF($A21="","",IF($AB21="","",IFERROR($AB21*100000+ROW(),"")))</f>
        <v/>
      </c>
    </row>
    <row r="22">
      <c r="A22" s="29" t="n"/>
      <c r="B22" s="23" t="n"/>
      <c r="C22" s="23" t="n"/>
      <c r="D22" s="23" t="n"/>
      <c r="E22" s="29" t="n"/>
      <c r="F22" s="42" t="n"/>
      <c r="G22" s="30" t="n"/>
      <c r="H22" s="43" t="n"/>
      <c r="I22" s="43" t="n"/>
      <c r="J22" s="23" t="n"/>
      <c r="K22" s="23" t="n"/>
      <c r="L22" s="45">
        <f>IF($A22="","",IF(COUNTIFS('Tire Inspections'!$E$5:$E$1004,$A22,'Tire Inspections'!$Y$5:$Y$1004,"OK")=0,"",IFERROR(MAXIFS('Tire Inspections'!$B$5:$B$1004,'Tire Inspections'!$E$5:$E$1004,$A22,'Tire Inspections'!$Y$5:$Y$1004,"OK"),"")))</f>
        <v/>
      </c>
      <c r="M22" s="27">
        <f>IF($A22="","",IF($L22="","",IFERROR(LOOKUP(2,1/(('Tire Inspections'!$E$5:$E$1004=$A22)*('Tire Inspections'!$B$5:$B$1004=$L22)*('Tire Inspections'!$Y$5:$Y$1004="OK")),'Tire Inspections'!$C$5:$C$1004),"")))</f>
        <v/>
      </c>
      <c r="N22" s="27">
        <f>IF($A22="","",IF($L22="","",IFERROR(LOOKUP(2,1/(('Tire Inspections'!$E$5:$E$1004=$A22)*('Tire Inspections'!$B$5:$B$1004=$L22)*('Tire Inspections'!$Y$5:$Y$1004="OK")),'Tire Inspections'!$F$5:$F$1004),"")))</f>
        <v/>
      </c>
      <c r="O22" s="27">
        <f>IF($A22="","",IF($L22="","",IFERROR(LOOKUP(2,1/(('Tire Inspections'!$E$5:$E$1004=$A22)*('Tire Inspections'!$B$5:$B$1004=$L22)*('Tire Inspections'!$Y$5:$Y$1004="OK")),'Tire Inspections'!$P$5:$P$1004),"")))</f>
        <v/>
      </c>
      <c r="P22" s="32">
        <f>IF($A22="","",IF($L22="","",IFERROR(LOOKUP(2,1/(('Tire Inspections'!$E$5:$E$1004=$A22)*('Tire Inspections'!$B$5:$B$1004=$L22)*('Tire Inspections'!$Y$5:$Y$1004="OK")),'Tire Inspections'!$D$5:$D$1004),"")))</f>
        <v/>
      </c>
      <c r="Q22" s="44">
        <f>IF($A22="","",IF($L22="","",IFERROR(LOOKUP(2,1/(('Tire Inspections'!$E$5:$E$1004=$A22)*('Tire Inspections'!$B$5:$B$1004=$L22)*('Tire Inspections'!$Y$5:$Y$1004="OK")),'Tire Inspections'!$R$5:$R$1004),"")))</f>
        <v/>
      </c>
      <c r="R22" s="44">
        <f>IF($A22="","",IF($L22="","",IFERROR(LOOKUP(2,1/(('Tire Inspections'!$E$5:$E$1004=$A22)*('Tire Inspections'!$B$5:$B$1004=$L22)*('Tire Inspections'!$Y$5:$Y$1004="OK")),'Tire Inspections'!$S$5:$S$1004),"")))</f>
        <v/>
      </c>
      <c r="S22" s="44">
        <f>IF($A22="","",IF($L22="","",IFERROR(LOOKUP(2,1/(('Tire Inspections'!$E$5:$E$1004=$A22)*('Tire Inspections'!$B$5:$B$1004=$L22)*('Tire Inspections'!$Y$5:$Y$1004="OK")),'Tire Inspections'!$L$5:$L$1004),"")))</f>
        <v/>
      </c>
      <c r="T22" s="33">
        <f>IF($A22="","",IF(OR($Q22="",$H22=""),"",IFERROR(MAX(0,MIN(1,($Q22-'Settings'!$B$6)/($H22-'Settings'!$B$6))),"")))</f>
        <v/>
      </c>
      <c r="U22" s="27">
        <f>IF($A22="","",IF($Q22="","No Data",IF($Q22&lt;='Settings'!$B$6,"Critical",IF($Q22&lt;='Settings'!$B$5,"Low","OK"))))</f>
        <v/>
      </c>
      <c r="V22" s="27">
        <f>IF($A22="","",IF($R22="","No Data",IF($R22&gt;='Settings'!$B$7,"Uneven","OK")))</f>
        <v/>
      </c>
      <c r="W22" s="27">
        <f>IF($A22="","",IF($J22&lt;&gt;"Mounted","N/A",IF(OR($S22="",$I22=""),"No Data",IF($S22&lt;$I22-'Settings'!$B$8,"Low",IF($S22&gt;$I22+'Settings'!$B$8,"High","OK")))))</f>
        <v/>
      </c>
      <c r="X22" s="45">
        <f>IF($A22="","",IF(OR($J22&lt;&gt;"Mounted",$L22=""),"",IFERROR($L22+'Settings'!$B$9,"")))</f>
        <v/>
      </c>
      <c r="Y22" s="27">
        <f>IF($A22="","",IF($J22&lt;&gt;"Mounted","N/A",IF($L22="","No Data",IF(TODAY()&gt;$X22,"Overdue",IF(TODAY()+'Settings'!$B$10&gt;=$X22,"Due Soon","Current")))))</f>
        <v/>
      </c>
      <c r="Z22" s="27">
        <f>IF($A22="","",IF($J22&lt;&gt;"Mounted","N/A",IF(OR($U22="No Data",$W22="No Data"),"No Data",IF($U22="Critical","Critical",IF(OR($U22="Low",$V22="Uneven",$W22="Low",$W22="High",$Y22="Overdue",$Y22="Due Soon"),"Attention","OK")))))</f>
        <v/>
      </c>
      <c r="AA22" s="27">
        <f>IF($A22="","",IF($J22&lt;&gt;"Mounted","No action",IF($U22="Critical","Inspect immediately and follow fleet removal policy",IF($W22="Low","Correct pressure and inspect",IF($W22="High","Correct pressure",IF($V22="Uneven","Inspect alignment, suspension, and rotation",IF($U22="Low","Schedule tire service",IF($Y22="Overdue","Complete inspection",IF($Y22="Due Soon","Schedule inspection","No action")))))))))</f>
        <v/>
      </c>
      <c r="AB22" s="27">
        <f>IF($A22="","",IF(OR($J22&lt;&gt;"Mounted",$Z22="OK",$Z22="N/A"),"",IF($U22="Critical",1,IF(OR($W22="Low",$W22="High"),2,IF(OR($U22="Low",$V22="Uneven"),3,IF($Y22="Overdue",4,5))))))</f>
        <v/>
      </c>
      <c r="AC22" s="27">
        <f>IF($A22="","",IF($AB22="","",IFERROR($AB22*100000+ROW(),"")))</f>
        <v/>
      </c>
    </row>
    <row r="23">
      <c r="A23" s="29" t="n"/>
      <c r="B23" s="23" t="n"/>
      <c r="C23" s="23" t="n"/>
      <c r="D23" s="23" t="n"/>
      <c r="E23" s="29" t="n"/>
      <c r="F23" s="42" t="n"/>
      <c r="G23" s="30" t="n"/>
      <c r="H23" s="43" t="n"/>
      <c r="I23" s="43" t="n"/>
      <c r="J23" s="23" t="n"/>
      <c r="K23" s="23" t="n"/>
      <c r="L23" s="45">
        <f>IF($A23="","",IF(COUNTIFS('Tire Inspections'!$E$5:$E$1004,$A23,'Tire Inspections'!$Y$5:$Y$1004,"OK")=0,"",IFERROR(MAXIFS('Tire Inspections'!$B$5:$B$1004,'Tire Inspections'!$E$5:$E$1004,$A23,'Tire Inspections'!$Y$5:$Y$1004,"OK"),"")))</f>
        <v/>
      </c>
      <c r="M23" s="27">
        <f>IF($A23="","",IF($L23="","",IFERROR(LOOKUP(2,1/(('Tire Inspections'!$E$5:$E$1004=$A23)*('Tire Inspections'!$B$5:$B$1004=$L23)*('Tire Inspections'!$Y$5:$Y$1004="OK")),'Tire Inspections'!$C$5:$C$1004),"")))</f>
        <v/>
      </c>
      <c r="N23" s="27">
        <f>IF($A23="","",IF($L23="","",IFERROR(LOOKUP(2,1/(('Tire Inspections'!$E$5:$E$1004=$A23)*('Tire Inspections'!$B$5:$B$1004=$L23)*('Tire Inspections'!$Y$5:$Y$1004="OK")),'Tire Inspections'!$F$5:$F$1004),"")))</f>
        <v/>
      </c>
      <c r="O23" s="27">
        <f>IF($A23="","",IF($L23="","",IFERROR(LOOKUP(2,1/(('Tire Inspections'!$E$5:$E$1004=$A23)*('Tire Inspections'!$B$5:$B$1004=$L23)*('Tire Inspections'!$Y$5:$Y$1004="OK")),'Tire Inspections'!$P$5:$P$1004),"")))</f>
        <v/>
      </c>
      <c r="P23" s="32">
        <f>IF($A23="","",IF($L23="","",IFERROR(LOOKUP(2,1/(('Tire Inspections'!$E$5:$E$1004=$A23)*('Tire Inspections'!$B$5:$B$1004=$L23)*('Tire Inspections'!$Y$5:$Y$1004="OK")),'Tire Inspections'!$D$5:$D$1004),"")))</f>
        <v/>
      </c>
      <c r="Q23" s="44">
        <f>IF($A23="","",IF($L23="","",IFERROR(LOOKUP(2,1/(('Tire Inspections'!$E$5:$E$1004=$A23)*('Tire Inspections'!$B$5:$B$1004=$L23)*('Tire Inspections'!$Y$5:$Y$1004="OK")),'Tire Inspections'!$R$5:$R$1004),"")))</f>
        <v/>
      </c>
      <c r="R23" s="44">
        <f>IF($A23="","",IF($L23="","",IFERROR(LOOKUP(2,1/(('Tire Inspections'!$E$5:$E$1004=$A23)*('Tire Inspections'!$B$5:$B$1004=$L23)*('Tire Inspections'!$Y$5:$Y$1004="OK")),'Tire Inspections'!$S$5:$S$1004),"")))</f>
        <v/>
      </c>
      <c r="S23" s="44">
        <f>IF($A23="","",IF($L23="","",IFERROR(LOOKUP(2,1/(('Tire Inspections'!$E$5:$E$1004=$A23)*('Tire Inspections'!$B$5:$B$1004=$L23)*('Tire Inspections'!$Y$5:$Y$1004="OK")),'Tire Inspections'!$L$5:$L$1004),"")))</f>
        <v/>
      </c>
      <c r="T23" s="33">
        <f>IF($A23="","",IF(OR($Q23="",$H23=""),"",IFERROR(MAX(0,MIN(1,($Q23-'Settings'!$B$6)/($H23-'Settings'!$B$6))),"")))</f>
        <v/>
      </c>
      <c r="U23" s="27">
        <f>IF($A23="","",IF($Q23="","No Data",IF($Q23&lt;='Settings'!$B$6,"Critical",IF($Q23&lt;='Settings'!$B$5,"Low","OK"))))</f>
        <v/>
      </c>
      <c r="V23" s="27">
        <f>IF($A23="","",IF($R23="","No Data",IF($R23&gt;='Settings'!$B$7,"Uneven","OK")))</f>
        <v/>
      </c>
      <c r="W23" s="27">
        <f>IF($A23="","",IF($J23&lt;&gt;"Mounted","N/A",IF(OR($S23="",$I23=""),"No Data",IF($S23&lt;$I23-'Settings'!$B$8,"Low",IF($S23&gt;$I23+'Settings'!$B$8,"High","OK")))))</f>
        <v/>
      </c>
      <c r="X23" s="45">
        <f>IF($A23="","",IF(OR($J23&lt;&gt;"Mounted",$L23=""),"",IFERROR($L23+'Settings'!$B$9,"")))</f>
        <v/>
      </c>
      <c r="Y23" s="27">
        <f>IF($A23="","",IF($J23&lt;&gt;"Mounted","N/A",IF($L23="","No Data",IF(TODAY()&gt;$X23,"Overdue",IF(TODAY()+'Settings'!$B$10&gt;=$X23,"Due Soon","Current")))))</f>
        <v/>
      </c>
      <c r="Z23" s="27">
        <f>IF($A23="","",IF($J23&lt;&gt;"Mounted","N/A",IF(OR($U23="No Data",$W23="No Data"),"No Data",IF($U23="Critical","Critical",IF(OR($U23="Low",$V23="Uneven",$W23="Low",$W23="High",$Y23="Overdue",$Y23="Due Soon"),"Attention","OK")))))</f>
        <v/>
      </c>
      <c r="AA23" s="27">
        <f>IF($A23="","",IF($J23&lt;&gt;"Mounted","No action",IF($U23="Critical","Inspect immediately and follow fleet removal policy",IF($W23="Low","Correct pressure and inspect",IF($W23="High","Correct pressure",IF($V23="Uneven","Inspect alignment, suspension, and rotation",IF($U23="Low","Schedule tire service",IF($Y23="Overdue","Complete inspection",IF($Y23="Due Soon","Schedule inspection","No action")))))))))</f>
        <v/>
      </c>
      <c r="AB23" s="27">
        <f>IF($A23="","",IF(OR($J23&lt;&gt;"Mounted",$Z23="OK",$Z23="N/A"),"",IF($U23="Critical",1,IF(OR($W23="Low",$W23="High"),2,IF(OR($U23="Low",$V23="Uneven"),3,IF($Y23="Overdue",4,5))))))</f>
        <v/>
      </c>
      <c r="AC23" s="27">
        <f>IF($A23="","",IF($AB23="","",IFERROR($AB23*100000+ROW(),"")))</f>
        <v/>
      </c>
    </row>
    <row r="24">
      <c r="A24" s="29" t="n"/>
      <c r="B24" s="23" t="n"/>
      <c r="C24" s="23" t="n"/>
      <c r="D24" s="23" t="n"/>
      <c r="E24" s="29" t="n"/>
      <c r="F24" s="42" t="n"/>
      <c r="G24" s="30" t="n"/>
      <c r="H24" s="43" t="n"/>
      <c r="I24" s="43" t="n"/>
      <c r="J24" s="23" t="n"/>
      <c r="K24" s="23" t="n"/>
      <c r="L24" s="45">
        <f>IF($A24="","",IF(COUNTIFS('Tire Inspections'!$E$5:$E$1004,$A24,'Tire Inspections'!$Y$5:$Y$1004,"OK")=0,"",IFERROR(MAXIFS('Tire Inspections'!$B$5:$B$1004,'Tire Inspections'!$E$5:$E$1004,$A24,'Tire Inspections'!$Y$5:$Y$1004,"OK"),"")))</f>
        <v/>
      </c>
      <c r="M24" s="27">
        <f>IF($A24="","",IF($L24="","",IFERROR(LOOKUP(2,1/(('Tire Inspections'!$E$5:$E$1004=$A24)*('Tire Inspections'!$B$5:$B$1004=$L24)*('Tire Inspections'!$Y$5:$Y$1004="OK")),'Tire Inspections'!$C$5:$C$1004),"")))</f>
        <v/>
      </c>
      <c r="N24" s="27">
        <f>IF($A24="","",IF($L24="","",IFERROR(LOOKUP(2,1/(('Tire Inspections'!$E$5:$E$1004=$A24)*('Tire Inspections'!$B$5:$B$1004=$L24)*('Tire Inspections'!$Y$5:$Y$1004="OK")),'Tire Inspections'!$F$5:$F$1004),"")))</f>
        <v/>
      </c>
      <c r="O24" s="27">
        <f>IF($A24="","",IF($L24="","",IFERROR(LOOKUP(2,1/(('Tire Inspections'!$E$5:$E$1004=$A24)*('Tire Inspections'!$B$5:$B$1004=$L24)*('Tire Inspections'!$Y$5:$Y$1004="OK")),'Tire Inspections'!$P$5:$P$1004),"")))</f>
        <v/>
      </c>
      <c r="P24" s="32">
        <f>IF($A24="","",IF($L24="","",IFERROR(LOOKUP(2,1/(('Tire Inspections'!$E$5:$E$1004=$A24)*('Tire Inspections'!$B$5:$B$1004=$L24)*('Tire Inspections'!$Y$5:$Y$1004="OK")),'Tire Inspections'!$D$5:$D$1004),"")))</f>
        <v/>
      </c>
      <c r="Q24" s="44">
        <f>IF($A24="","",IF($L24="","",IFERROR(LOOKUP(2,1/(('Tire Inspections'!$E$5:$E$1004=$A24)*('Tire Inspections'!$B$5:$B$1004=$L24)*('Tire Inspections'!$Y$5:$Y$1004="OK")),'Tire Inspections'!$R$5:$R$1004),"")))</f>
        <v/>
      </c>
      <c r="R24" s="44">
        <f>IF($A24="","",IF($L24="","",IFERROR(LOOKUP(2,1/(('Tire Inspections'!$E$5:$E$1004=$A24)*('Tire Inspections'!$B$5:$B$1004=$L24)*('Tire Inspections'!$Y$5:$Y$1004="OK")),'Tire Inspections'!$S$5:$S$1004),"")))</f>
        <v/>
      </c>
      <c r="S24" s="44">
        <f>IF($A24="","",IF($L24="","",IFERROR(LOOKUP(2,1/(('Tire Inspections'!$E$5:$E$1004=$A24)*('Tire Inspections'!$B$5:$B$1004=$L24)*('Tire Inspections'!$Y$5:$Y$1004="OK")),'Tire Inspections'!$L$5:$L$1004),"")))</f>
        <v/>
      </c>
      <c r="T24" s="33">
        <f>IF($A24="","",IF(OR($Q24="",$H24=""),"",IFERROR(MAX(0,MIN(1,($Q24-'Settings'!$B$6)/($H24-'Settings'!$B$6))),"")))</f>
        <v/>
      </c>
      <c r="U24" s="27">
        <f>IF($A24="","",IF($Q24="","No Data",IF($Q24&lt;='Settings'!$B$6,"Critical",IF($Q24&lt;='Settings'!$B$5,"Low","OK"))))</f>
        <v/>
      </c>
      <c r="V24" s="27">
        <f>IF($A24="","",IF($R24="","No Data",IF($R24&gt;='Settings'!$B$7,"Uneven","OK")))</f>
        <v/>
      </c>
      <c r="W24" s="27">
        <f>IF($A24="","",IF($J24&lt;&gt;"Mounted","N/A",IF(OR($S24="",$I24=""),"No Data",IF($S24&lt;$I24-'Settings'!$B$8,"Low",IF($S24&gt;$I24+'Settings'!$B$8,"High","OK")))))</f>
        <v/>
      </c>
      <c r="X24" s="45">
        <f>IF($A24="","",IF(OR($J24&lt;&gt;"Mounted",$L24=""),"",IFERROR($L24+'Settings'!$B$9,"")))</f>
        <v/>
      </c>
      <c r="Y24" s="27">
        <f>IF($A24="","",IF($J24&lt;&gt;"Mounted","N/A",IF($L24="","No Data",IF(TODAY()&gt;$X24,"Overdue",IF(TODAY()+'Settings'!$B$10&gt;=$X24,"Due Soon","Current")))))</f>
        <v/>
      </c>
      <c r="Z24" s="27">
        <f>IF($A24="","",IF($J24&lt;&gt;"Mounted","N/A",IF(OR($U24="No Data",$W24="No Data"),"No Data",IF($U24="Critical","Critical",IF(OR($U24="Low",$V24="Uneven",$W24="Low",$W24="High",$Y24="Overdue",$Y24="Due Soon"),"Attention","OK")))))</f>
        <v/>
      </c>
      <c r="AA24" s="27">
        <f>IF($A24="","",IF($J24&lt;&gt;"Mounted","No action",IF($U24="Critical","Inspect immediately and follow fleet removal policy",IF($W24="Low","Correct pressure and inspect",IF($W24="High","Correct pressure",IF($V24="Uneven","Inspect alignment, suspension, and rotation",IF($U24="Low","Schedule tire service",IF($Y24="Overdue","Complete inspection",IF($Y24="Due Soon","Schedule inspection","No action")))))))))</f>
        <v/>
      </c>
      <c r="AB24" s="27">
        <f>IF($A24="","",IF(OR($J24&lt;&gt;"Mounted",$Z24="OK",$Z24="N/A"),"",IF($U24="Critical",1,IF(OR($W24="Low",$W24="High"),2,IF(OR($U24="Low",$V24="Uneven"),3,IF($Y24="Overdue",4,5))))))</f>
        <v/>
      </c>
      <c r="AC24" s="27">
        <f>IF($A24="","",IF($AB24="","",IFERROR($AB24*100000+ROW(),"")))</f>
        <v/>
      </c>
    </row>
    <row r="25">
      <c r="A25" s="29" t="n"/>
      <c r="B25" s="23" t="n"/>
      <c r="C25" s="23" t="n"/>
      <c r="D25" s="23" t="n"/>
      <c r="E25" s="29" t="n"/>
      <c r="F25" s="42" t="n"/>
      <c r="G25" s="30" t="n"/>
      <c r="H25" s="43" t="n"/>
      <c r="I25" s="43" t="n"/>
      <c r="J25" s="23" t="n"/>
      <c r="K25" s="23" t="n"/>
      <c r="L25" s="45">
        <f>IF($A25="","",IF(COUNTIFS('Tire Inspections'!$E$5:$E$1004,$A25,'Tire Inspections'!$Y$5:$Y$1004,"OK")=0,"",IFERROR(MAXIFS('Tire Inspections'!$B$5:$B$1004,'Tire Inspections'!$E$5:$E$1004,$A25,'Tire Inspections'!$Y$5:$Y$1004,"OK"),"")))</f>
        <v/>
      </c>
      <c r="M25" s="27">
        <f>IF($A25="","",IF($L25="","",IFERROR(LOOKUP(2,1/(('Tire Inspections'!$E$5:$E$1004=$A25)*('Tire Inspections'!$B$5:$B$1004=$L25)*('Tire Inspections'!$Y$5:$Y$1004="OK")),'Tire Inspections'!$C$5:$C$1004),"")))</f>
        <v/>
      </c>
      <c r="N25" s="27">
        <f>IF($A25="","",IF($L25="","",IFERROR(LOOKUP(2,1/(('Tire Inspections'!$E$5:$E$1004=$A25)*('Tire Inspections'!$B$5:$B$1004=$L25)*('Tire Inspections'!$Y$5:$Y$1004="OK")),'Tire Inspections'!$F$5:$F$1004),"")))</f>
        <v/>
      </c>
      <c r="O25" s="27">
        <f>IF($A25="","",IF($L25="","",IFERROR(LOOKUP(2,1/(('Tire Inspections'!$E$5:$E$1004=$A25)*('Tire Inspections'!$B$5:$B$1004=$L25)*('Tire Inspections'!$Y$5:$Y$1004="OK")),'Tire Inspections'!$P$5:$P$1004),"")))</f>
        <v/>
      </c>
      <c r="P25" s="32">
        <f>IF($A25="","",IF($L25="","",IFERROR(LOOKUP(2,1/(('Tire Inspections'!$E$5:$E$1004=$A25)*('Tire Inspections'!$B$5:$B$1004=$L25)*('Tire Inspections'!$Y$5:$Y$1004="OK")),'Tire Inspections'!$D$5:$D$1004),"")))</f>
        <v/>
      </c>
      <c r="Q25" s="44">
        <f>IF($A25="","",IF($L25="","",IFERROR(LOOKUP(2,1/(('Tire Inspections'!$E$5:$E$1004=$A25)*('Tire Inspections'!$B$5:$B$1004=$L25)*('Tire Inspections'!$Y$5:$Y$1004="OK")),'Tire Inspections'!$R$5:$R$1004),"")))</f>
        <v/>
      </c>
      <c r="R25" s="44">
        <f>IF($A25="","",IF($L25="","",IFERROR(LOOKUP(2,1/(('Tire Inspections'!$E$5:$E$1004=$A25)*('Tire Inspections'!$B$5:$B$1004=$L25)*('Tire Inspections'!$Y$5:$Y$1004="OK")),'Tire Inspections'!$S$5:$S$1004),"")))</f>
        <v/>
      </c>
      <c r="S25" s="44">
        <f>IF($A25="","",IF($L25="","",IFERROR(LOOKUP(2,1/(('Tire Inspections'!$E$5:$E$1004=$A25)*('Tire Inspections'!$B$5:$B$1004=$L25)*('Tire Inspections'!$Y$5:$Y$1004="OK")),'Tire Inspections'!$L$5:$L$1004),"")))</f>
        <v/>
      </c>
      <c r="T25" s="33">
        <f>IF($A25="","",IF(OR($Q25="",$H25=""),"",IFERROR(MAX(0,MIN(1,($Q25-'Settings'!$B$6)/($H25-'Settings'!$B$6))),"")))</f>
        <v/>
      </c>
      <c r="U25" s="27">
        <f>IF($A25="","",IF($Q25="","No Data",IF($Q25&lt;='Settings'!$B$6,"Critical",IF($Q25&lt;='Settings'!$B$5,"Low","OK"))))</f>
        <v/>
      </c>
      <c r="V25" s="27">
        <f>IF($A25="","",IF($R25="","No Data",IF($R25&gt;='Settings'!$B$7,"Uneven","OK")))</f>
        <v/>
      </c>
      <c r="W25" s="27">
        <f>IF($A25="","",IF($J25&lt;&gt;"Mounted","N/A",IF(OR($S25="",$I25=""),"No Data",IF($S25&lt;$I25-'Settings'!$B$8,"Low",IF($S25&gt;$I25+'Settings'!$B$8,"High","OK")))))</f>
        <v/>
      </c>
      <c r="X25" s="45">
        <f>IF($A25="","",IF(OR($J25&lt;&gt;"Mounted",$L25=""),"",IFERROR($L25+'Settings'!$B$9,"")))</f>
        <v/>
      </c>
      <c r="Y25" s="27">
        <f>IF($A25="","",IF($J25&lt;&gt;"Mounted","N/A",IF($L25="","No Data",IF(TODAY()&gt;$X25,"Overdue",IF(TODAY()+'Settings'!$B$10&gt;=$X25,"Due Soon","Current")))))</f>
        <v/>
      </c>
      <c r="Z25" s="27">
        <f>IF($A25="","",IF($J25&lt;&gt;"Mounted","N/A",IF(OR($U25="No Data",$W25="No Data"),"No Data",IF($U25="Critical","Critical",IF(OR($U25="Low",$V25="Uneven",$W25="Low",$W25="High",$Y25="Overdue",$Y25="Due Soon"),"Attention","OK")))))</f>
        <v/>
      </c>
      <c r="AA25" s="27">
        <f>IF($A25="","",IF($J25&lt;&gt;"Mounted","No action",IF($U25="Critical","Inspect immediately and follow fleet removal policy",IF($W25="Low","Correct pressure and inspect",IF($W25="High","Correct pressure",IF($V25="Uneven","Inspect alignment, suspension, and rotation",IF($U25="Low","Schedule tire service",IF($Y25="Overdue","Complete inspection",IF($Y25="Due Soon","Schedule inspection","No action")))))))))</f>
        <v/>
      </c>
      <c r="AB25" s="27">
        <f>IF($A25="","",IF(OR($J25&lt;&gt;"Mounted",$Z25="OK",$Z25="N/A"),"",IF($U25="Critical",1,IF(OR($W25="Low",$W25="High"),2,IF(OR($U25="Low",$V25="Uneven"),3,IF($Y25="Overdue",4,5))))))</f>
        <v/>
      </c>
      <c r="AC25" s="27">
        <f>IF($A25="","",IF($AB25="","",IFERROR($AB25*100000+ROW(),"")))</f>
        <v/>
      </c>
    </row>
    <row r="26">
      <c r="A26" s="29" t="n"/>
      <c r="B26" s="23" t="n"/>
      <c r="C26" s="23" t="n"/>
      <c r="D26" s="23" t="n"/>
      <c r="E26" s="29" t="n"/>
      <c r="F26" s="42" t="n"/>
      <c r="G26" s="30" t="n"/>
      <c r="H26" s="43" t="n"/>
      <c r="I26" s="43" t="n"/>
      <c r="J26" s="23" t="n"/>
      <c r="K26" s="23" t="n"/>
      <c r="L26" s="45">
        <f>IF($A26="","",IF(COUNTIFS('Tire Inspections'!$E$5:$E$1004,$A26,'Tire Inspections'!$Y$5:$Y$1004,"OK")=0,"",IFERROR(MAXIFS('Tire Inspections'!$B$5:$B$1004,'Tire Inspections'!$E$5:$E$1004,$A26,'Tire Inspections'!$Y$5:$Y$1004,"OK"),"")))</f>
        <v/>
      </c>
      <c r="M26" s="27">
        <f>IF($A26="","",IF($L26="","",IFERROR(LOOKUP(2,1/(('Tire Inspections'!$E$5:$E$1004=$A26)*('Tire Inspections'!$B$5:$B$1004=$L26)*('Tire Inspections'!$Y$5:$Y$1004="OK")),'Tire Inspections'!$C$5:$C$1004),"")))</f>
        <v/>
      </c>
      <c r="N26" s="27">
        <f>IF($A26="","",IF($L26="","",IFERROR(LOOKUP(2,1/(('Tire Inspections'!$E$5:$E$1004=$A26)*('Tire Inspections'!$B$5:$B$1004=$L26)*('Tire Inspections'!$Y$5:$Y$1004="OK")),'Tire Inspections'!$F$5:$F$1004),"")))</f>
        <v/>
      </c>
      <c r="O26" s="27">
        <f>IF($A26="","",IF($L26="","",IFERROR(LOOKUP(2,1/(('Tire Inspections'!$E$5:$E$1004=$A26)*('Tire Inspections'!$B$5:$B$1004=$L26)*('Tire Inspections'!$Y$5:$Y$1004="OK")),'Tire Inspections'!$P$5:$P$1004),"")))</f>
        <v/>
      </c>
      <c r="P26" s="32">
        <f>IF($A26="","",IF($L26="","",IFERROR(LOOKUP(2,1/(('Tire Inspections'!$E$5:$E$1004=$A26)*('Tire Inspections'!$B$5:$B$1004=$L26)*('Tire Inspections'!$Y$5:$Y$1004="OK")),'Tire Inspections'!$D$5:$D$1004),"")))</f>
        <v/>
      </c>
      <c r="Q26" s="44">
        <f>IF($A26="","",IF($L26="","",IFERROR(LOOKUP(2,1/(('Tire Inspections'!$E$5:$E$1004=$A26)*('Tire Inspections'!$B$5:$B$1004=$L26)*('Tire Inspections'!$Y$5:$Y$1004="OK")),'Tire Inspections'!$R$5:$R$1004),"")))</f>
        <v/>
      </c>
      <c r="R26" s="44">
        <f>IF($A26="","",IF($L26="","",IFERROR(LOOKUP(2,1/(('Tire Inspections'!$E$5:$E$1004=$A26)*('Tire Inspections'!$B$5:$B$1004=$L26)*('Tire Inspections'!$Y$5:$Y$1004="OK")),'Tire Inspections'!$S$5:$S$1004),"")))</f>
        <v/>
      </c>
      <c r="S26" s="44">
        <f>IF($A26="","",IF($L26="","",IFERROR(LOOKUP(2,1/(('Tire Inspections'!$E$5:$E$1004=$A26)*('Tire Inspections'!$B$5:$B$1004=$L26)*('Tire Inspections'!$Y$5:$Y$1004="OK")),'Tire Inspections'!$L$5:$L$1004),"")))</f>
        <v/>
      </c>
      <c r="T26" s="33">
        <f>IF($A26="","",IF(OR($Q26="",$H26=""),"",IFERROR(MAX(0,MIN(1,($Q26-'Settings'!$B$6)/($H26-'Settings'!$B$6))),"")))</f>
        <v/>
      </c>
      <c r="U26" s="27">
        <f>IF($A26="","",IF($Q26="","No Data",IF($Q26&lt;='Settings'!$B$6,"Critical",IF($Q26&lt;='Settings'!$B$5,"Low","OK"))))</f>
        <v/>
      </c>
      <c r="V26" s="27">
        <f>IF($A26="","",IF($R26="","No Data",IF($R26&gt;='Settings'!$B$7,"Uneven","OK")))</f>
        <v/>
      </c>
      <c r="W26" s="27">
        <f>IF($A26="","",IF($J26&lt;&gt;"Mounted","N/A",IF(OR($S26="",$I26=""),"No Data",IF($S26&lt;$I26-'Settings'!$B$8,"Low",IF($S26&gt;$I26+'Settings'!$B$8,"High","OK")))))</f>
        <v/>
      </c>
      <c r="X26" s="45">
        <f>IF($A26="","",IF(OR($J26&lt;&gt;"Mounted",$L26=""),"",IFERROR($L26+'Settings'!$B$9,"")))</f>
        <v/>
      </c>
      <c r="Y26" s="27">
        <f>IF($A26="","",IF($J26&lt;&gt;"Mounted","N/A",IF($L26="","No Data",IF(TODAY()&gt;$X26,"Overdue",IF(TODAY()+'Settings'!$B$10&gt;=$X26,"Due Soon","Current")))))</f>
        <v/>
      </c>
      <c r="Z26" s="27">
        <f>IF($A26="","",IF($J26&lt;&gt;"Mounted","N/A",IF(OR($U26="No Data",$W26="No Data"),"No Data",IF($U26="Critical","Critical",IF(OR($U26="Low",$V26="Uneven",$W26="Low",$W26="High",$Y26="Overdue",$Y26="Due Soon"),"Attention","OK")))))</f>
        <v/>
      </c>
      <c r="AA26" s="27">
        <f>IF($A26="","",IF($J26&lt;&gt;"Mounted","No action",IF($U26="Critical","Inspect immediately and follow fleet removal policy",IF($W26="Low","Correct pressure and inspect",IF($W26="High","Correct pressure",IF($V26="Uneven","Inspect alignment, suspension, and rotation",IF($U26="Low","Schedule tire service",IF($Y26="Overdue","Complete inspection",IF($Y26="Due Soon","Schedule inspection","No action")))))))))</f>
        <v/>
      </c>
      <c r="AB26" s="27">
        <f>IF($A26="","",IF(OR($J26&lt;&gt;"Mounted",$Z26="OK",$Z26="N/A"),"",IF($U26="Critical",1,IF(OR($W26="Low",$W26="High"),2,IF(OR($U26="Low",$V26="Uneven"),3,IF($Y26="Overdue",4,5))))))</f>
        <v/>
      </c>
      <c r="AC26" s="27">
        <f>IF($A26="","",IF($AB26="","",IFERROR($AB26*100000+ROW(),"")))</f>
        <v/>
      </c>
    </row>
    <row r="27">
      <c r="A27" s="29" t="n"/>
      <c r="B27" s="23" t="n"/>
      <c r="C27" s="23" t="n"/>
      <c r="D27" s="23" t="n"/>
      <c r="E27" s="29" t="n"/>
      <c r="F27" s="42" t="n"/>
      <c r="G27" s="30" t="n"/>
      <c r="H27" s="43" t="n"/>
      <c r="I27" s="43" t="n"/>
      <c r="J27" s="23" t="n"/>
      <c r="K27" s="23" t="n"/>
      <c r="L27" s="45">
        <f>IF($A27="","",IF(COUNTIFS('Tire Inspections'!$E$5:$E$1004,$A27,'Tire Inspections'!$Y$5:$Y$1004,"OK")=0,"",IFERROR(MAXIFS('Tire Inspections'!$B$5:$B$1004,'Tire Inspections'!$E$5:$E$1004,$A27,'Tire Inspections'!$Y$5:$Y$1004,"OK"),"")))</f>
        <v/>
      </c>
      <c r="M27" s="27">
        <f>IF($A27="","",IF($L27="","",IFERROR(LOOKUP(2,1/(('Tire Inspections'!$E$5:$E$1004=$A27)*('Tire Inspections'!$B$5:$B$1004=$L27)*('Tire Inspections'!$Y$5:$Y$1004="OK")),'Tire Inspections'!$C$5:$C$1004),"")))</f>
        <v/>
      </c>
      <c r="N27" s="27">
        <f>IF($A27="","",IF($L27="","",IFERROR(LOOKUP(2,1/(('Tire Inspections'!$E$5:$E$1004=$A27)*('Tire Inspections'!$B$5:$B$1004=$L27)*('Tire Inspections'!$Y$5:$Y$1004="OK")),'Tire Inspections'!$F$5:$F$1004),"")))</f>
        <v/>
      </c>
      <c r="O27" s="27">
        <f>IF($A27="","",IF($L27="","",IFERROR(LOOKUP(2,1/(('Tire Inspections'!$E$5:$E$1004=$A27)*('Tire Inspections'!$B$5:$B$1004=$L27)*('Tire Inspections'!$Y$5:$Y$1004="OK")),'Tire Inspections'!$P$5:$P$1004),"")))</f>
        <v/>
      </c>
      <c r="P27" s="32">
        <f>IF($A27="","",IF($L27="","",IFERROR(LOOKUP(2,1/(('Tire Inspections'!$E$5:$E$1004=$A27)*('Tire Inspections'!$B$5:$B$1004=$L27)*('Tire Inspections'!$Y$5:$Y$1004="OK")),'Tire Inspections'!$D$5:$D$1004),"")))</f>
        <v/>
      </c>
      <c r="Q27" s="44">
        <f>IF($A27="","",IF($L27="","",IFERROR(LOOKUP(2,1/(('Tire Inspections'!$E$5:$E$1004=$A27)*('Tire Inspections'!$B$5:$B$1004=$L27)*('Tire Inspections'!$Y$5:$Y$1004="OK")),'Tire Inspections'!$R$5:$R$1004),"")))</f>
        <v/>
      </c>
      <c r="R27" s="44">
        <f>IF($A27="","",IF($L27="","",IFERROR(LOOKUP(2,1/(('Tire Inspections'!$E$5:$E$1004=$A27)*('Tire Inspections'!$B$5:$B$1004=$L27)*('Tire Inspections'!$Y$5:$Y$1004="OK")),'Tire Inspections'!$S$5:$S$1004),"")))</f>
        <v/>
      </c>
      <c r="S27" s="44">
        <f>IF($A27="","",IF($L27="","",IFERROR(LOOKUP(2,1/(('Tire Inspections'!$E$5:$E$1004=$A27)*('Tire Inspections'!$B$5:$B$1004=$L27)*('Tire Inspections'!$Y$5:$Y$1004="OK")),'Tire Inspections'!$L$5:$L$1004),"")))</f>
        <v/>
      </c>
      <c r="T27" s="33">
        <f>IF($A27="","",IF(OR($Q27="",$H27=""),"",IFERROR(MAX(0,MIN(1,($Q27-'Settings'!$B$6)/($H27-'Settings'!$B$6))),"")))</f>
        <v/>
      </c>
      <c r="U27" s="27">
        <f>IF($A27="","",IF($Q27="","No Data",IF($Q27&lt;='Settings'!$B$6,"Critical",IF($Q27&lt;='Settings'!$B$5,"Low","OK"))))</f>
        <v/>
      </c>
      <c r="V27" s="27">
        <f>IF($A27="","",IF($R27="","No Data",IF($R27&gt;='Settings'!$B$7,"Uneven","OK")))</f>
        <v/>
      </c>
      <c r="W27" s="27">
        <f>IF($A27="","",IF($J27&lt;&gt;"Mounted","N/A",IF(OR($S27="",$I27=""),"No Data",IF($S27&lt;$I27-'Settings'!$B$8,"Low",IF($S27&gt;$I27+'Settings'!$B$8,"High","OK")))))</f>
        <v/>
      </c>
      <c r="X27" s="45">
        <f>IF($A27="","",IF(OR($J27&lt;&gt;"Mounted",$L27=""),"",IFERROR($L27+'Settings'!$B$9,"")))</f>
        <v/>
      </c>
      <c r="Y27" s="27">
        <f>IF($A27="","",IF($J27&lt;&gt;"Mounted","N/A",IF($L27="","No Data",IF(TODAY()&gt;$X27,"Overdue",IF(TODAY()+'Settings'!$B$10&gt;=$X27,"Due Soon","Current")))))</f>
        <v/>
      </c>
      <c r="Z27" s="27">
        <f>IF($A27="","",IF($J27&lt;&gt;"Mounted","N/A",IF(OR($U27="No Data",$W27="No Data"),"No Data",IF($U27="Critical","Critical",IF(OR($U27="Low",$V27="Uneven",$W27="Low",$W27="High",$Y27="Overdue",$Y27="Due Soon"),"Attention","OK")))))</f>
        <v/>
      </c>
      <c r="AA27" s="27">
        <f>IF($A27="","",IF($J27&lt;&gt;"Mounted","No action",IF($U27="Critical","Inspect immediately and follow fleet removal policy",IF($W27="Low","Correct pressure and inspect",IF($W27="High","Correct pressure",IF($V27="Uneven","Inspect alignment, suspension, and rotation",IF($U27="Low","Schedule tire service",IF($Y27="Overdue","Complete inspection",IF($Y27="Due Soon","Schedule inspection","No action")))))))))</f>
        <v/>
      </c>
      <c r="AB27" s="27">
        <f>IF($A27="","",IF(OR($J27&lt;&gt;"Mounted",$Z27="OK",$Z27="N/A"),"",IF($U27="Critical",1,IF(OR($W27="Low",$W27="High"),2,IF(OR($U27="Low",$V27="Uneven"),3,IF($Y27="Overdue",4,5))))))</f>
        <v/>
      </c>
      <c r="AC27" s="27">
        <f>IF($A27="","",IF($AB27="","",IFERROR($AB27*100000+ROW(),"")))</f>
        <v/>
      </c>
    </row>
    <row r="28">
      <c r="A28" s="29" t="n"/>
      <c r="B28" s="23" t="n"/>
      <c r="C28" s="23" t="n"/>
      <c r="D28" s="23" t="n"/>
      <c r="E28" s="29" t="n"/>
      <c r="F28" s="42" t="n"/>
      <c r="G28" s="30" t="n"/>
      <c r="H28" s="43" t="n"/>
      <c r="I28" s="43" t="n"/>
      <c r="J28" s="23" t="n"/>
      <c r="K28" s="23" t="n"/>
      <c r="L28" s="45">
        <f>IF($A28="","",IF(COUNTIFS('Tire Inspections'!$E$5:$E$1004,$A28,'Tire Inspections'!$Y$5:$Y$1004,"OK")=0,"",IFERROR(MAXIFS('Tire Inspections'!$B$5:$B$1004,'Tire Inspections'!$E$5:$E$1004,$A28,'Tire Inspections'!$Y$5:$Y$1004,"OK"),"")))</f>
        <v/>
      </c>
      <c r="M28" s="27">
        <f>IF($A28="","",IF($L28="","",IFERROR(LOOKUP(2,1/(('Tire Inspections'!$E$5:$E$1004=$A28)*('Tire Inspections'!$B$5:$B$1004=$L28)*('Tire Inspections'!$Y$5:$Y$1004="OK")),'Tire Inspections'!$C$5:$C$1004),"")))</f>
        <v/>
      </c>
      <c r="N28" s="27">
        <f>IF($A28="","",IF($L28="","",IFERROR(LOOKUP(2,1/(('Tire Inspections'!$E$5:$E$1004=$A28)*('Tire Inspections'!$B$5:$B$1004=$L28)*('Tire Inspections'!$Y$5:$Y$1004="OK")),'Tire Inspections'!$F$5:$F$1004),"")))</f>
        <v/>
      </c>
      <c r="O28" s="27">
        <f>IF($A28="","",IF($L28="","",IFERROR(LOOKUP(2,1/(('Tire Inspections'!$E$5:$E$1004=$A28)*('Tire Inspections'!$B$5:$B$1004=$L28)*('Tire Inspections'!$Y$5:$Y$1004="OK")),'Tire Inspections'!$P$5:$P$1004),"")))</f>
        <v/>
      </c>
      <c r="P28" s="32">
        <f>IF($A28="","",IF($L28="","",IFERROR(LOOKUP(2,1/(('Tire Inspections'!$E$5:$E$1004=$A28)*('Tire Inspections'!$B$5:$B$1004=$L28)*('Tire Inspections'!$Y$5:$Y$1004="OK")),'Tire Inspections'!$D$5:$D$1004),"")))</f>
        <v/>
      </c>
      <c r="Q28" s="44">
        <f>IF($A28="","",IF($L28="","",IFERROR(LOOKUP(2,1/(('Tire Inspections'!$E$5:$E$1004=$A28)*('Tire Inspections'!$B$5:$B$1004=$L28)*('Tire Inspections'!$Y$5:$Y$1004="OK")),'Tire Inspections'!$R$5:$R$1004),"")))</f>
        <v/>
      </c>
      <c r="R28" s="44">
        <f>IF($A28="","",IF($L28="","",IFERROR(LOOKUP(2,1/(('Tire Inspections'!$E$5:$E$1004=$A28)*('Tire Inspections'!$B$5:$B$1004=$L28)*('Tire Inspections'!$Y$5:$Y$1004="OK")),'Tire Inspections'!$S$5:$S$1004),"")))</f>
        <v/>
      </c>
      <c r="S28" s="44">
        <f>IF($A28="","",IF($L28="","",IFERROR(LOOKUP(2,1/(('Tire Inspections'!$E$5:$E$1004=$A28)*('Tire Inspections'!$B$5:$B$1004=$L28)*('Tire Inspections'!$Y$5:$Y$1004="OK")),'Tire Inspections'!$L$5:$L$1004),"")))</f>
        <v/>
      </c>
      <c r="T28" s="33">
        <f>IF($A28="","",IF(OR($Q28="",$H28=""),"",IFERROR(MAX(0,MIN(1,($Q28-'Settings'!$B$6)/($H28-'Settings'!$B$6))),"")))</f>
        <v/>
      </c>
      <c r="U28" s="27">
        <f>IF($A28="","",IF($Q28="","No Data",IF($Q28&lt;='Settings'!$B$6,"Critical",IF($Q28&lt;='Settings'!$B$5,"Low","OK"))))</f>
        <v/>
      </c>
      <c r="V28" s="27">
        <f>IF($A28="","",IF($R28="","No Data",IF($R28&gt;='Settings'!$B$7,"Uneven","OK")))</f>
        <v/>
      </c>
      <c r="W28" s="27">
        <f>IF($A28="","",IF($J28&lt;&gt;"Mounted","N/A",IF(OR($S28="",$I28=""),"No Data",IF($S28&lt;$I28-'Settings'!$B$8,"Low",IF($S28&gt;$I28+'Settings'!$B$8,"High","OK")))))</f>
        <v/>
      </c>
      <c r="X28" s="45">
        <f>IF($A28="","",IF(OR($J28&lt;&gt;"Mounted",$L28=""),"",IFERROR($L28+'Settings'!$B$9,"")))</f>
        <v/>
      </c>
      <c r="Y28" s="27">
        <f>IF($A28="","",IF($J28&lt;&gt;"Mounted","N/A",IF($L28="","No Data",IF(TODAY()&gt;$X28,"Overdue",IF(TODAY()+'Settings'!$B$10&gt;=$X28,"Due Soon","Current")))))</f>
        <v/>
      </c>
      <c r="Z28" s="27">
        <f>IF($A28="","",IF($J28&lt;&gt;"Mounted","N/A",IF(OR($U28="No Data",$W28="No Data"),"No Data",IF($U28="Critical","Critical",IF(OR($U28="Low",$V28="Uneven",$W28="Low",$W28="High",$Y28="Overdue",$Y28="Due Soon"),"Attention","OK")))))</f>
        <v/>
      </c>
      <c r="AA28" s="27">
        <f>IF($A28="","",IF($J28&lt;&gt;"Mounted","No action",IF($U28="Critical","Inspect immediately and follow fleet removal policy",IF($W28="Low","Correct pressure and inspect",IF($W28="High","Correct pressure",IF($V28="Uneven","Inspect alignment, suspension, and rotation",IF($U28="Low","Schedule tire service",IF($Y28="Overdue","Complete inspection",IF($Y28="Due Soon","Schedule inspection","No action")))))))))</f>
        <v/>
      </c>
      <c r="AB28" s="27">
        <f>IF($A28="","",IF(OR($J28&lt;&gt;"Mounted",$Z28="OK",$Z28="N/A"),"",IF($U28="Critical",1,IF(OR($W28="Low",$W28="High"),2,IF(OR($U28="Low",$V28="Uneven"),3,IF($Y28="Overdue",4,5))))))</f>
        <v/>
      </c>
      <c r="AC28" s="27">
        <f>IF($A28="","",IF($AB28="","",IFERROR($AB28*100000+ROW(),"")))</f>
        <v/>
      </c>
    </row>
    <row r="29">
      <c r="A29" s="29" t="n"/>
      <c r="B29" s="23" t="n"/>
      <c r="C29" s="23" t="n"/>
      <c r="D29" s="23" t="n"/>
      <c r="E29" s="29" t="n"/>
      <c r="F29" s="42" t="n"/>
      <c r="G29" s="30" t="n"/>
      <c r="H29" s="43" t="n"/>
      <c r="I29" s="43" t="n"/>
      <c r="J29" s="23" t="n"/>
      <c r="K29" s="23" t="n"/>
      <c r="L29" s="45">
        <f>IF($A29="","",IF(COUNTIFS('Tire Inspections'!$E$5:$E$1004,$A29,'Tire Inspections'!$Y$5:$Y$1004,"OK")=0,"",IFERROR(MAXIFS('Tire Inspections'!$B$5:$B$1004,'Tire Inspections'!$E$5:$E$1004,$A29,'Tire Inspections'!$Y$5:$Y$1004,"OK"),"")))</f>
        <v/>
      </c>
      <c r="M29" s="27">
        <f>IF($A29="","",IF($L29="","",IFERROR(LOOKUP(2,1/(('Tire Inspections'!$E$5:$E$1004=$A29)*('Tire Inspections'!$B$5:$B$1004=$L29)*('Tire Inspections'!$Y$5:$Y$1004="OK")),'Tire Inspections'!$C$5:$C$1004),"")))</f>
        <v/>
      </c>
      <c r="N29" s="27">
        <f>IF($A29="","",IF($L29="","",IFERROR(LOOKUP(2,1/(('Tire Inspections'!$E$5:$E$1004=$A29)*('Tire Inspections'!$B$5:$B$1004=$L29)*('Tire Inspections'!$Y$5:$Y$1004="OK")),'Tire Inspections'!$F$5:$F$1004),"")))</f>
        <v/>
      </c>
      <c r="O29" s="27">
        <f>IF($A29="","",IF($L29="","",IFERROR(LOOKUP(2,1/(('Tire Inspections'!$E$5:$E$1004=$A29)*('Tire Inspections'!$B$5:$B$1004=$L29)*('Tire Inspections'!$Y$5:$Y$1004="OK")),'Tire Inspections'!$P$5:$P$1004),"")))</f>
        <v/>
      </c>
      <c r="P29" s="32">
        <f>IF($A29="","",IF($L29="","",IFERROR(LOOKUP(2,1/(('Tire Inspections'!$E$5:$E$1004=$A29)*('Tire Inspections'!$B$5:$B$1004=$L29)*('Tire Inspections'!$Y$5:$Y$1004="OK")),'Tire Inspections'!$D$5:$D$1004),"")))</f>
        <v/>
      </c>
      <c r="Q29" s="44">
        <f>IF($A29="","",IF($L29="","",IFERROR(LOOKUP(2,1/(('Tire Inspections'!$E$5:$E$1004=$A29)*('Tire Inspections'!$B$5:$B$1004=$L29)*('Tire Inspections'!$Y$5:$Y$1004="OK")),'Tire Inspections'!$R$5:$R$1004),"")))</f>
        <v/>
      </c>
      <c r="R29" s="44">
        <f>IF($A29="","",IF($L29="","",IFERROR(LOOKUP(2,1/(('Tire Inspections'!$E$5:$E$1004=$A29)*('Tire Inspections'!$B$5:$B$1004=$L29)*('Tire Inspections'!$Y$5:$Y$1004="OK")),'Tire Inspections'!$S$5:$S$1004),"")))</f>
        <v/>
      </c>
      <c r="S29" s="44">
        <f>IF($A29="","",IF($L29="","",IFERROR(LOOKUP(2,1/(('Tire Inspections'!$E$5:$E$1004=$A29)*('Tire Inspections'!$B$5:$B$1004=$L29)*('Tire Inspections'!$Y$5:$Y$1004="OK")),'Tire Inspections'!$L$5:$L$1004),"")))</f>
        <v/>
      </c>
      <c r="T29" s="33">
        <f>IF($A29="","",IF(OR($Q29="",$H29=""),"",IFERROR(MAX(0,MIN(1,($Q29-'Settings'!$B$6)/($H29-'Settings'!$B$6))),"")))</f>
        <v/>
      </c>
      <c r="U29" s="27">
        <f>IF($A29="","",IF($Q29="","No Data",IF($Q29&lt;='Settings'!$B$6,"Critical",IF($Q29&lt;='Settings'!$B$5,"Low","OK"))))</f>
        <v/>
      </c>
      <c r="V29" s="27">
        <f>IF($A29="","",IF($R29="","No Data",IF($R29&gt;='Settings'!$B$7,"Uneven","OK")))</f>
        <v/>
      </c>
      <c r="W29" s="27">
        <f>IF($A29="","",IF($J29&lt;&gt;"Mounted","N/A",IF(OR($S29="",$I29=""),"No Data",IF($S29&lt;$I29-'Settings'!$B$8,"Low",IF($S29&gt;$I29+'Settings'!$B$8,"High","OK")))))</f>
        <v/>
      </c>
      <c r="X29" s="45">
        <f>IF($A29="","",IF(OR($J29&lt;&gt;"Mounted",$L29=""),"",IFERROR($L29+'Settings'!$B$9,"")))</f>
        <v/>
      </c>
      <c r="Y29" s="27">
        <f>IF($A29="","",IF($J29&lt;&gt;"Mounted","N/A",IF($L29="","No Data",IF(TODAY()&gt;$X29,"Overdue",IF(TODAY()+'Settings'!$B$10&gt;=$X29,"Due Soon","Current")))))</f>
        <v/>
      </c>
      <c r="Z29" s="27">
        <f>IF($A29="","",IF($J29&lt;&gt;"Mounted","N/A",IF(OR($U29="No Data",$W29="No Data"),"No Data",IF($U29="Critical","Critical",IF(OR($U29="Low",$V29="Uneven",$W29="Low",$W29="High",$Y29="Overdue",$Y29="Due Soon"),"Attention","OK")))))</f>
        <v/>
      </c>
      <c r="AA29" s="27">
        <f>IF($A29="","",IF($J29&lt;&gt;"Mounted","No action",IF($U29="Critical","Inspect immediately and follow fleet removal policy",IF($W29="Low","Correct pressure and inspect",IF($W29="High","Correct pressure",IF($V29="Uneven","Inspect alignment, suspension, and rotation",IF($U29="Low","Schedule tire service",IF($Y29="Overdue","Complete inspection",IF($Y29="Due Soon","Schedule inspection","No action")))))))))</f>
        <v/>
      </c>
      <c r="AB29" s="27">
        <f>IF($A29="","",IF(OR($J29&lt;&gt;"Mounted",$Z29="OK",$Z29="N/A"),"",IF($U29="Critical",1,IF(OR($W29="Low",$W29="High"),2,IF(OR($U29="Low",$V29="Uneven"),3,IF($Y29="Overdue",4,5))))))</f>
        <v/>
      </c>
      <c r="AC29" s="27">
        <f>IF($A29="","",IF($AB29="","",IFERROR($AB29*100000+ROW(),"")))</f>
        <v/>
      </c>
    </row>
    <row r="30">
      <c r="A30" s="29" t="n"/>
      <c r="B30" s="23" t="n"/>
      <c r="C30" s="23" t="n"/>
      <c r="D30" s="23" t="n"/>
      <c r="E30" s="29" t="n"/>
      <c r="F30" s="42" t="n"/>
      <c r="G30" s="30" t="n"/>
      <c r="H30" s="43" t="n"/>
      <c r="I30" s="43" t="n"/>
      <c r="J30" s="23" t="n"/>
      <c r="K30" s="23" t="n"/>
      <c r="L30" s="45">
        <f>IF($A30="","",IF(COUNTIFS('Tire Inspections'!$E$5:$E$1004,$A30,'Tire Inspections'!$Y$5:$Y$1004,"OK")=0,"",IFERROR(MAXIFS('Tire Inspections'!$B$5:$B$1004,'Tire Inspections'!$E$5:$E$1004,$A30,'Tire Inspections'!$Y$5:$Y$1004,"OK"),"")))</f>
        <v/>
      </c>
      <c r="M30" s="27">
        <f>IF($A30="","",IF($L30="","",IFERROR(LOOKUP(2,1/(('Tire Inspections'!$E$5:$E$1004=$A30)*('Tire Inspections'!$B$5:$B$1004=$L30)*('Tire Inspections'!$Y$5:$Y$1004="OK")),'Tire Inspections'!$C$5:$C$1004),"")))</f>
        <v/>
      </c>
      <c r="N30" s="27">
        <f>IF($A30="","",IF($L30="","",IFERROR(LOOKUP(2,1/(('Tire Inspections'!$E$5:$E$1004=$A30)*('Tire Inspections'!$B$5:$B$1004=$L30)*('Tire Inspections'!$Y$5:$Y$1004="OK")),'Tire Inspections'!$F$5:$F$1004),"")))</f>
        <v/>
      </c>
      <c r="O30" s="27">
        <f>IF($A30="","",IF($L30="","",IFERROR(LOOKUP(2,1/(('Tire Inspections'!$E$5:$E$1004=$A30)*('Tire Inspections'!$B$5:$B$1004=$L30)*('Tire Inspections'!$Y$5:$Y$1004="OK")),'Tire Inspections'!$P$5:$P$1004),"")))</f>
        <v/>
      </c>
      <c r="P30" s="32">
        <f>IF($A30="","",IF($L30="","",IFERROR(LOOKUP(2,1/(('Tire Inspections'!$E$5:$E$1004=$A30)*('Tire Inspections'!$B$5:$B$1004=$L30)*('Tire Inspections'!$Y$5:$Y$1004="OK")),'Tire Inspections'!$D$5:$D$1004),"")))</f>
        <v/>
      </c>
      <c r="Q30" s="44">
        <f>IF($A30="","",IF($L30="","",IFERROR(LOOKUP(2,1/(('Tire Inspections'!$E$5:$E$1004=$A30)*('Tire Inspections'!$B$5:$B$1004=$L30)*('Tire Inspections'!$Y$5:$Y$1004="OK")),'Tire Inspections'!$R$5:$R$1004),"")))</f>
        <v/>
      </c>
      <c r="R30" s="44">
        <f>IF($A30="","",IF($L30="","",IFERROR(LOOKUP(2,1/(('Tire Inspections'!$E$5:$E$1004=$A30)*('Tire Inspections'!$B$5:$B$1004=$L30)*('Tire Inspections'!$Y$5:$Y$1004="OK")),'Tire Inspections'!$S$5:$S$1004),"")))</f>
        <v/>
      </c>
      <c r="S30" s="44">
        <f>IF($A30="","",IF($L30="","",IFERROR(LOOKUP(2,1/(('Tire Inspections'!$E$5:$E$1004=$A30)*('Tire Inspections'!$B$5:$B$1004=$L30)*('Tire Inspections'!$Y$5:$Y$1004="OK")),'Tire Inspections'!$L$5:$L$1004),"")))</f>
        <v/>
      </c>
      <c r="T30" s="33">
        <f>IF($A30="","",IF(OR($Q30="",$H30=""),"",IFERROR(MAX(0,MIN(1,($Q30-'Settings'!$B$6)/($H30-'Settings'!$B$6))),"")))</f>
        <v/>
      </c>
      <c r="U30" s="27">
        <f>IF($A30="","",IF($Q30="","No Data",IF($Q30&lt;='Settings'!$B$6,"Critical",IF($Q30&lt;='Settings'!$B$5,"Low","OK"))))</f>
        <v/>
      </c>
      <c r="V30" s="27">
        <f>IF($A30="","",IF($R30="","No Data",IF($R30&gt;='Settings'!$B$7,"Uneven","OK")))</f>
        <v/>
      </c>
      <c r="W30" s="27">
        <f>IF($A30="","",IF($J30&lt;&gt;"Mounted","N/A",IF(OR($S30="",$I30=""),"No Data",IF($S30&lt;$I30-'Settings'!$B$8,"Low",IF($S30&gt;$I30+'Settings'!$B$8,"High","OK")))))</f>
        <v/>
      </c>
      <c r="X30" s="45">
        <f>IF($A30="","",IF(OR($J30&lt;&gt;"Mounted",$L30=""),"",IFERROR($L30+'Settings'!$B$9,"")))</f>
        <v/>
      </c>
      <c r="Y30" s="27">
        <f>IF($A30="","",IF($J30&lt;&gt;"Mounted","N/A",IF($L30="","No Data",IF(TODAY()&gt;$X30,"Overdue",IF(TODAY()+'Settings'!$B$10&gt;=$X30,"Due Soon","Current")))))</f>
        <v/>
      </c>
      <c r="Z30" s="27">
        <f>IF($A30="","",IF($J30&lt;&gt;"Mounted","N/A",IF(OR($U30="No Data",$W30="No Data"),"No Data",IF($U30="Critical","Critical",IF(OR($U30="Low",$V30="Uneven",$W30="Low",$W30="High",$Y30="Overdue",$Y30="Due Soon"),"Attention","OK")))))</f>
        <v/>
      </c>
      <c r="AA30" s="27">
        <f>IF($A30="","",IF($J30&lt;&gt;"Mounted","No action",IF($U30="Critical","Inspect immediately and follow fleet removal policy",IF($W30="Low","Correct pressure and inspect",IF($W30="High","Correct pressure",IF($V30="Uneven","Inspect alignment, suspension, and rotation",IF($U30="Low","Schedule tire service",IF($Y30="Overdue","Complete inspection",IF($Y30="Due Soon","Schedule inspection","No action")))))))))</f>
        <v/>
      </c>
      <c r="AB30" s="27">
        <f>IF($A30="","",IF(OR($J30&lt;&gt;"Mounted",$Z30="OK",$Z30="N/A"),"",IF($U30="Critical",1,IF(OR($W30="Low",$W30="High"),2,IF(OR($U30="Low",$V30="Uneven"),3,IF($Y30="Overdue",4,5))))))</f>
        <v/>
      </c>
      <c r="AC30" s="27">
        <f>IF($A30="","",IF($AB30="","",IFERROR($AB30*100000+ROW(),"")))</f>
        <v/>
      </c>
    </row>
    <row r="31">
      <c r="A31" s="29" t="n"/>
      <c r="B31" s="23" t="n"/>
      <c r="C31" s="23" t="n"/>
      <c r="D31" s="23" t="n"/>
      <c r="E31" s="29" t="n"/>
      <c r="F31" s="42" t="n"/>
      <c r="G31" s="30" t="n"/>
      <c r="H31" s="43" t="n"/>
      <c r="I31" s="43" t="n"/>
      <c r="J31" s="23" t="n"/>
      <c r="K31" s="23" t="n"/>
      <c r="L31" s="45">
        <f>IF($A31="","",IF(COUNTIFS('Tire Inspections'!$E$5:$E$1004,$A31,'Tire Inspections'!$Y$5:$Y$1004,"OK")=0,"",IFERROR(MAXIFS('Tire Inspections'!$B$5:$B$1004,'Tire Inspections'!$E$5:$E$1004,$A31,'Tire Inspections'!$Y$5:$Y$1004,"OK"),"")))</f>
        <v/>
      </c>
      <c r="M31" s="27">
        <f>IF($A31="","",IF($L31="","",IFERROR(LOOKUP(2,1/(('Tire Inspections'!$E$5:$E$1004=$A31)*('Tire Inspections'!$B$5:$B$1004=$L31)*('Tire Inspections'!$Y$5:$Y$1004="OK")),'Tire Inspections'!$C$5:$C$1004),"")))</f>
        <v/>
      </c>
      <c r="N31" s="27">
        <f>IF($A31="","",IF($L31="","",IFERROR(LOOKUP(2,1/(('Tire Inspections'!$E$5:$E$1004=$A31)*('Tire Inspections'!$B$5:$B$1004=$L31)*('Tire Inspections'!$Y$5:$Y$1004="OK")),'Tire Inspections'!$F$5:$F$1004),"")))</f>
        <v/>
      </c>
      <c r="O31" s="27">
        <f>IF($A31="","",IF($L31="","",IFERROR(LOOKUP(2,1/(('Tire Inspections'!$E$5:$E$1004=$A31)*('Tire Inspections'!$B$5:$B$1004=$L31)*('Tire Inspections'!$Y$5:$Y$1004="OK")),'Tire Inspections'!$P$5:$P$1004),"")))</f>
        <v/>
      </c>
      <c r="P31" s="32">
        <f>IF($A31="","",IF($L31="","",IFERROR(LOOKUP(2,1/(('Tire Inspections'!$E$5:$E$1004=$A31)*('Tire Inspections'!$B$5:$B$1004=$L31)*('Tire Inspections'!$Y$5:$Y$1004="OK")),'Tire Inspections'!$D$5:$D$1004),"")))</f>
        <v/>
      </c>
      <c r="Q31" s="44">
        <f>IF($A31="","",IF($L31="","",IFERROR(LOOKUP(2,1/(('Tire Inspections'!$E$5:$E$1004=$A31)*('Tire Inspections'!$B$5:$B$1004=$L31)*('Tire Inspections'!$Y$5:$Y$1004="OK")),'Tire Inspections'!$R$5:$R$1004),"")))</f>
        <v/>
      </c>
      <c r="R31" s="44">
        <f>IF($A31="","",IF($L31="","",IFERROR(LOOKUP(2,1/(('Tire Inspections'!$E$5:$E$1004=$A31)*('Tire Inspections'!$B$5:$B$1004=$L31)*('Tire Inspections'!$Y$5:$Y$1004="OK")),'Tire Inspections'!$S$5:$S$1004),"")))</f>
        <v/>
      </c>
      <c r="S31" s="44">
        <f>IF($A31="","",IF($L31="","",IFERROR(LOOKUP(2,1/(('Tire Inspections'!$E$5:$E$1004=$A31)*('Tire Inspections'!$B$5:$B$1004=$L31)*('Tire Inspections'!$Y$5:$Y$1004="OK")),'Tire Inspections'!$L$5:$L$1004),"")))</f>
        <v/>
      </c>
      <c r="T31" s="33">
        <f>IF($A31="","",IF(OR($Q31="",$H31=""),"",IFERROR(MAX(0,MIN(1,($Q31-'Settings'!$B$6)/($H31-'Settings'!$B$6))),"")))</f>
        <v/>
      </c>
      <c r="U31" s="27">
        <f>IF($A31="","",IF($Q31="","No Data",IF($Q31&lt;='Settings'!$B$6,"Critical",IF($Q31&lt;='Settings'!$B$5,"Low","OK"))))</f>
        <v/>
      </c>
      <c r="V31" s="27">
        <f>IF($A31="","",IF($R31="","No Data",IF($R31&gt;='Settings'!$B$7,"Uneven","OK")))</f>
        <v/>
      </c>
      <c r="W31" s="27">
        <f>IF($A31="","",IF($J31&lt;&gt;"Mounted","N/A",IF(OR($S31="",$I31=""),"No Data",IF($S31&lt;$I31-'Settings'!$B$8,"Low",IF($S31&gt;$I31+'Settings'!$B$8,"High","OK")))))</f>
        <v/>
      </c>
      <c r="X31" s="45">
        <f>IF($A31="","",IF(OR($J31&lt;&gt;"Mounted",$L31=""),"",IFERROR($L31+'Settings'!$B$9,"")))</f>
        <v/>
      </c>
      <c r="Y31" s="27">
        <f>IF($A31="","",IF($J31&lt;&gt;"Mounted","N/A",IF($L31="","No Data",IF(TODAY()&gt;$X31,"Overdue",IF(TODAY()+'Settings'!$B$10&gt;=$X31,"Due Soon","Current")))))</f>
        <v/>
      </c>
      <c r="Z31" s="27">
        <f>IF($A31="","",IF($J31&lt;&gt;"Mounted","N/A",IF(OR($U31="No Data",$W31="No Data"),"No Data",IF($U31="Critical","Critical",IF(OR($U31="Low",$V31="Uneven",$W31="Low",$W31="High",$Y31="Overdue",$Y31="Due Soon"),"Attention","OK")))))</f>
        <v/>
      </c>
      <c r="AA31" s="27">
        <f>IF($A31="","",IF($J31&lt;&gt;"Mounted","No action",IF($U31="Critical","Inspect immediately and follow fleet removal policy",IF($W31="Low","Correct pressure and inspect",IF($W31="High","Correct pressure",IF($V31="Uneven","Inspect alignment, suspension, and rotation",IF($U31="Low","Schedule tire service",IF($Y31="Overdue","Complete inspection",IF($Y31="Due Soon","Schedule inspection","No action")))))))))</f>
        <v/>
      </c>
      <c r="AB31" s="27">
        <f>IF($A31="","",IF(OR($J31&lt;&gt;"Mounted",$Z31="OK",$Z31="N/A"),"",IF($U31="Critical",1,IF(OR($W31="Low",$W31="High"),2,IF(OR($U31="Low",$V31="Uneven"),3,IF($Y31="Overdue",4,5))))))</f>
        <v/>
      </c>
      <c r="AC31" s="27">
        <f>IF($A31="","",IF($AB31="","",IFERROR($AB31*100000+ROW(),"")))</f>
        <v/>
      </c>
    </row>
    <row r="32">
      <c r="A32" s="29" t="n"/>
      <c r="B32" s="23" t="n"/>
      <c r="C32" s="23" t="n"/>
      <c r="D32" s="23" t="n"/>
      <c r="E32" s="29" t="n"/>
      <c r="F32" s="42" t="n"/>
      <c r="G32" s="30" t="n"/>
      <c r="H32" s="43" t="n"/>
      <c r="I32" s="43" t="n"/>
      <c r="J32" s="23" t="n"/>
      <c r="K32" s="23" t="n"/>
      <c r="L32" s="45">
        <f>IF($A32="","",IF(COUNTIFS('Tire Inspections'!$E$5:$E$1004,$A32,'Tire Inspections'!$Y$5:$Y$1004,"OK")=0,"",IFERROR(MAXIFS('Tire Inspections'!$B$5:$B$1004,'Tire Inspections'!$E$5:$E$1004,$A32,'Tire Inspections'!$Y$5:$Y$1004,"OK"),"")))</f>
        <v/>
      </c>
      <c r="M32" s="27">
        <f>IF($A32="","",IF($L32="","",IFERROR(LOOKUP(2,1/(('Tire Inspections'!$E$5:$E$1004=$A32)*('Tire Inspections'!$B$5:$B$1004=$L32)*('Tire Inspections'!$Y$5:$Y$1004="OK")),'Tire Inspections'!$C$5:$C$1004),"")))</f>
        <v/>
      </c>
      <c r="N32" s="27">
        <f>IF($A32="","",IF($L32="","",IFERROR(LOOKUP(2,1/(('Tire Inspections'!$E$5:$E$1004=$A32)*('Tire Inspections'!$B$5:$B$1004=$L32)*('Tire Inspections'!$Y$5:$Y$1004="OK")),'Tire Inspections'!$F$5:$F$1004),"")))</f>
        <v/>
      </c>
      <c r="O32" s="27">
        <f>IF($A32="","",IF($L32="","",IFERROR(LOOKUP(2,1/(('Tire Inspections'!$E$5:$E$1004=$A32)*('Tire Inspections'!$B$5:$B$1004=$L32)*('Tire Inspections'!$Y$5:$Y$1004="OK")),'Tire Inspections'!$P$5:$P$1004),"")))</f>
        <v/>
      </c>
      <c r="P32" s="32">
        <f>IF($A32="","",IF($L32="","",IFERROR(LOOKUP(2,1/(('Tire Inspections'!$E$5:$E$1004=$A32)*('Tire Inspections'!$B$5:$B$1004=$L32)*('Tire Inspections'!$Y$5:$Y$1004="OK")),'Tire Inspections'!$D$5:$D$1004),"")))</f>
        <v/>
      </c>
      <c r="Q32" s="44">
        <f>IF($A32="","",IF($L32="","",IFERROR(LOOKUP(2,1/(('Tire Inspections'!$E$5:$E$1004=$A32)*('Tire Inspections'!$B$5:$B$1004=$L32)*('Tire Inspections'!$Y$5:$Y$1004="OK")),'Tire Inspections'!$R$5:$R$1004),"")))</f>
        <v/>
      </c>
      <c r="R32" s="44">
        <f>IF($A32="","",IF($L32="","",IFERROR(LOOKUP(2,1/(('Tire Inspections'!$E$5:$E$1004=$A32)*('Tire Inspections'!$B$5:$B$1004=$L32)*('Tire Inspections'!$Y$5:$Y$1004="OK")),'Tire Inspections'!$S$5:$S$1004),"")))</f>
        <v/>
      </c>
      <c r="S32" s="44">
        <f>IF($A32="","",IF($L32="","",IFERROR(LOOKUP(2,1/(('Tire Inspections'!$E$5:$E$1004=$A32)*('Tire Inspections'!$B$5:$B$1004=$L32)*('Tire Inspections'!$Y$5:$Y$1004="OK")),'Tire Inspections'!$L$5:$L$1004),"")))</f>
        <v/>
      </c>
      <c r="T32" s="33">
        <f>IF($A32="","",IF(OR($Q32="",$H32=""),"",IFERROR(MAX(0,MIN(1,($Q32-'Settings'!$B$6)/($H32-'Settings'!$B$6))),"")))</f>
        <v/>
      </c>
      <c r="U32" s="27">
        <f>IF($A32="","",IF($Q32="","No Data",IF($Q32&lt;='Settings'!$B$6,"Critical",IF($Q32&lt;='Settings'!$B$5,"Low","OK"))))</f>
        <v/>
      </c>
      <c r="V32" s="27">
        <f>IF($A32="","",IF($R32="","No Data",IF($R32&gt;='Settings'!$B$7,"Uneven","OK")))</f>
        <v/>
      </c>
      <c r="W32" s="27">
        <f>IF($A32="","",IF($J32&lt;&gt;"Mounted","N/A",IF(OR($S32="",$I32=""),"No Data",IF($S32&lt;$I32-'Settings'!$B$8,"Low",IF($S32&gt;$I32+'Settings'!$B$8,"High","OK")))))</f>
        <v/>
      </c>
      <c r="X32" s="45">
        <f>IF($A32="","",IF(OR($J32&lt;&gt;"Mounted",$L32=""),"",IFERROR($L32+'Settings'!$B$9,"")))</f>
        <v/>
      </c>
      <c r="Y32" s="27">
        <f>IF($A32="","",IF($J32&lt;&gt;"Mounted","N/A",IF($L32="","No Data",IF(TODAY()&gt;$X32,"Overdue",IF(TODAY()+'Settings'!$B$10&gt;=$X32,"Due Soon","Current")))))</f>
        <v/>
      </c>
      <c r="Z32" s="27">
        <f>IF($A32="","",IF($J32&lt;&gt;"Mounted","N/A",IF(OR($U32="No Data",$W32="No Data"),"No Data",IF($U32="Critical","Critical",IF(OR($U32="Low",$V32="Uneven",$W32="Low",$W32="High",$Y32="Overdue",$Y32="Due Soon"),"Attention","OK")))))</f>
        <v/>
      </c>
      <c r="AA32" s="27">
        <f>IF($A32="","",IF($J32&lt;&gt;"Mounted","No action",IF($U32="Critical","Inspect immediately and follow fleet removal policy",IF($W32="Low","Correct pressure and inspect",IF($W32="High","Correct pressure",IF($V32="Uneven","Inspect alignment, suspension, and rotation",IF($U32="Low","Schedule tire service",IF($Y32="Overdue","Complete inspection",IF($Y32="Due Soon","Schedule inspection","No action")))))))))</f>
        <v/>
      </c>
      <c r="AB32" s="27">
        <f>IF($A32="","",IF(OR($J32&lt;&gt;"Mounted",$Z32="OK",$Z32="N/A"),"",IF($U32="Critical",1,IF(OR($W32="Low",$W32="High"),2,IF(OR($U32="Low",$V32="Uneven"),3,IF($Y32="Overdue",4,5))))))</f>
        <v/>
      </c>
      <c r="AC32" s="27">
        <f>IF($A32="","",IF($AB32="","",IFERROR($AB32*100000+ROW(),"")))</f>
        <v/>
      </c>
    </row>
    <row r="33">
      <c r="A33" s="29" t="n"/>
      <c r="B33" s="23" t="n"/>
      <c r="C33" s="23" t="n"/>
      <c r="D33" s="23" t="n"/>
      <c r="E33" s="29" t="n"/>
      <c r="F33" s="42" t="n"/>
      <c r="G33" s="30" t="n"/>
      <c r="H33" s="43" t="n"/>
      <c r="I33" s="43" t="n"/>
      <c r="J33" s="23" t="n"/>
      <c r="K33" s="23" t="n"/>
      <c r="L33" s="45">
        <f>IF($A33="","",IF(COUNTIFS('Tire Inspections'!$E$5:$E$1004,$A33,'Tire Inspections'!$Y$5:$Y$1004,"OK")=0,"",IFERROR(MAXIFS('Tire Inspections'!$B$5:$B$1004,'Tire Inspections'!$E$5:$E$1004,$A33,'Tire Inspections'!$Y$5:$Y$1004,"OK"),"")))</f>
        <v/>
      </c>
      <c r="M33" s="27">
        <f>IF($A33="","",IF($L33="","",IFERROR(LOOKUP(2,1/(('Tire Inspections'!$E$5:$E$1004=$A33)*('Tire Inspections'!$B$5:$B$1004=$L33)*('Tire Inspections'!$Y$5:$Y$1004="OK")),'Tire Inspections'!$C$5:$C$1004),"")))</f>
        <v/>
      </c>
      <c r="N33" s="27">
        <f>IF($A33="","",IF($L33="","",IFERROR(LOOKUP(2,1/(('Tire Inspections'!$E$5:$E$1004=$A33)*('Tire Inspections'!$B$5:$B$1004=$L33)*('Tire Inspections'!$Y$5:$Y$1004="OK")),'Tire Inspections'!$F$5:$F$1004),"")))</f>
        <v/>
      </c>
      <c r="O33" s="27">
        <f>IF($A33="","",IF($L33="","",IFERROR(LOOKUP(2,1/(('Tire Inspections'!$E$5:$E$1004=$A33)*('Tire Inspections'!$B$5:$B$1004=$L33)*('Tire Inspections'!$Y$5:$Y$1004="OK")),'Tire Inspections'!$P$5:$P$1004),"")))</f>
        <v/>
      </c>
      <c r="P33" s="32">
        <f>IF($A33="","",IF($L33="","",IFERROR(LOOKUP(2,1/(('Tire Inspections'!$E$5:$E$1004=$A33)*('Tire Inspections'!$B$5:$B$1004=$L33)*('Tire Inspections'!$Y$5:$Y$1004="OK")),'Tire Inspections'!$D$5:$D$1004),"")))</f>
        <v/>
      </c>
      <c r="Q33" s="44">
        <f>IF($A33="","",IF($L33="","",IFERROR(LOOKUP(2,1/(('Tire Inspections'!$E$5:$E$1004=$A33)*('Tire Inspections'!$B$5:$B$1004=$L33)*('Tire Inspections'!$Y$5:$Y$1004="OK")),'Tire Inspections'!$R$5:$R$1004),"")))</f>
        <v/>
      </c>
      <c r="R33" s="44">
        <f>IF($A33="","",IF($L33="","",IFERROR(LOOKUP(2,1/(('Tire Inspections'!$E$5:$E$1004=$A33)*('Tire Inspections'!$B$5:$B$1004=$L33)*('Tire Inspections'!$Y$5:$Y$1004="OK")),'Tire Inspections'!$S$5:$S$1004),"")))</f>
        <v/>
      </c>
      <c r="S33" s="44">
        <f>IF($A33="","",IF($L33="","",IFERROR(LOOKUP(2,1/(('Tire Inspections'!$E$5:$E$1004=$A33)*('Tire Inspections'!$B$5:$B$1004=$L33)*('Tire Inspections'!$Y$5:$Y$1004="OK")),'Tire Inspections'!$L$5:$L$1004),"")))</f>
        <v/>
      </c>
      <c r="T33" s="33">
        <f>IF($A33="","",IF(OR($Q33="",$H33=""),"",IFERROR(MAX(0,MIN(1,($Q33-'Settings'!$B$6)/($H33-'Settings'!$B$6))),"")))</f>
        <v/>
      </c>
      <c r="U33" s="27">
        <f>IF($A33="","",IF($Q33="","No Data",IF($Q33&lt;='Settings'!$B$6,"Critical",IF($Q33&lt;='Settings'!$B$5,"Low","OK"))))</f>
        <v/>
      </c>
      <c r="V33" s="27">
        <f>IF($A33="","",IF($R33="","No Data",IF($R33&gt;='Settings'!$B$7,"Uneven","OK")))</f>
        <v/>
      </c>
      <c r="W33" s="27">
        <f>IF($A33="","",IF($J33&lt;&gt;"Mounted","N/A",IF(OR($S33="",$I33=""),"No Data",IF($S33&lt;$I33-'Settings'!$B$8,"Low",IF($S33&gt;$I33+'Settings'!$B$8,"High","OK")))))</f>
        <v/>
      </c>
      <c r="X33" s="45">
        <f>IF($A33="","",IF(OR($J33&lt;&gt;"Mounted",$L33=""),"",IFERROR($L33+'Settings'!$B$9,"")))</f>
        <v/>
      </c>
      <c r="Y33" s="27">
        <f>IF($A33="","",IF($J33&lt;&gt;"Mounted","N/A",IF($L33="","No Data",IF(TODAY()&gt;$X33,"Overdue",IF(TODAY()+'Settings'!$B$10&gt;=$X33,"Due Soon","Current")))))</f>
        <v/>
      </c>
      <c r="Z33" s="27">
        <f>IF($A33="","",IF($J33&lt;&gt;"Mounted","N/A",IF(OR($U33="No Data",$W33="No Data"),"No Data",IF($U33="Critical","Critical",IF(OR($U33="Low",$V33="Uneven",$W33="Low",$W33="High",$Y33="Overdue",$Y33="Due Soon"),"Attention","OK")))))</f>
        <v/>
      </c>
      <c r="AA33" s="27">
        <f>IF($A33="","",IF($J33&lt;&gt;"Mounted","No action",IF($U33="Critical","Inspect immediately and follow fleet removal policy",IF($W33="Low","Correct pressure and inspect",IF($W33="High","Correct pressure",IF($V33="Uneven","Inspect alignment, suspension, and rotation",IF($U33="Low","Schedule tire service",IF($Y33="Overdue","Complete inspection",IF($Y33="Due Soon","Schedule inspection","No action")))))))))</f>
        <v/>
      </c>
      <c r="AB33" s="27">
        <f>IF($A33="","",IF(OR($J33&lt;&gt;"Mounted",$Z33="OK",$Z33="N/A"),"",IF($U33="Critical",1,IF(OR($W33="Low",$W33="High"),2,IF(OR($U33="Low",$V33="Uneven"),3,IF($Y33="Overdue",4,5))))))</f>
        <v/>
      </c>
      <c r="AC33" s="27">
        <f>IF($A33="","",IF($AB33="","",IFERROR($AB33*100000+ROW(),"")))</f>
        <v/>
      </c>
    </row>
    <row r="34">
      <c r="A34" s="29" t="n"/>
      <c r="B34" s="23" t="n"/>
      <c r="C34" s="23" t="n"/>
      <c r="D34" s="23" t="n"/>
      <c r="E34" s="29" t="n"/>
      <c r="F34" s="42" t="n"/>
      <c r="G34" s="30" t="n"/>
      <c r="H34" s="43" t="n"/>
      <c r="I34" s="43" t="n"/>
      <c r="J34" s="23" t="n"/>
      <c r="K34" s="23" t="n"/>
      <c r="L34" s="45">
        <f>IF($A34="","",IF(COUNTIFS('Tire Inspections'!$E$5:$E$1004,$A34,'Tire Inspections'!$Y$5:$Y$1004,"OK")=0,"",IFERROR(MAXIFS('Tire Inspections'!$B$5:$B$1004,'Tire Inspections'!$E$5:$E$1004,$A34,'Tire Inspections'!$Y$5:$Y$1004,"OK"),"")))</f>
        <v/>
      </c>
      <c r="M34" s="27">
        <f>IF($A34="","",IF($L34="","",IFERROR(LOOKUP(2,1/(('Tire Inspections'!$E$5:$E$1004=$A34)*('Tire Inspections'!$B$5:$B$1004=$L34)*('Tire Inspections'!$Y$5:$Y$1004="OK")),'Tire Inspections'!$C$5:$C$1004),"")))</f>
        <v/>
      </c>
      <c r="N34" s="27">
        <f>IF($A34="","",IF($L34="","",IFERROR(LOOKUP(2,1/(('Tire Inspections'!$E$5:$E$1004=$A34)*('Tire Inspections'!$B$5:$B$1004=$L34)*('Tire Inspections'!$Y$5:$Y$1004="OK")),'Tire Inspections'!$F$5:$F$1004),"")))</f>
        <v/>
      </c>
      <c r="O34" s="27">
        <f>IF($A34="","",IF($L34="","",IFERROR(LOOKUP(2,1/(('Tire Inspections'!$E$5:$E$1004=$A34)*('Tire Inspections'!$B$5:$B$1004=$L34)*('Tire Inspections'!$Y$5:$Y$1004="OK")),'Tire Inspections'!$P$5:$P$1004),"")))</f>
        <v/>
      </c>
      <c r="P34" s="32">
        <f>IF($A34="","",IF($L34="","",IFERROR(LOOKUP(2,1/(('Tire Inspections'!$E$5:$E$1004=$A34)*('Tire Inspections'!$B$5:$B$1004=$L34)*('Tire Inspections'!$Y$5:$Y$1004="OK")),'Tire Inspections'!$D$5:$D$1004),"")))</f>
        <v/>
      </c>
      <c r="Q34" s="44">
        <f>IF($A34="","",IF($L34="","",IFERROR(LOOKUP(2,1/(('Tire Inspections'!$E$5:$E$1004=$A34)*('Tire Inspections'!$B$5:$B$1004=$L34)*('Tire Inspections'!$Y$5:$Y$1004="OK")),'Tire Inspections'!$R$5:$R$1004),"")))</f>
        <v/>
      </c>
      <c r="R34" s="44">
        <f>IF($A34="","",IF($L34="","",IFERROR(LOOKUP(2,1/(('Tire Inspections'!$E$5:$E$1004=$A34)*('Tire Inspections'!$B$5:$B$1004=$L34)*('Tire Inspections'!$Y$5:$Y$1004="OK")),'Tire Inspections'!$S$5:$S$1004),"")))</f>
        <v/>
      </c>
      <c r="S34" s="44">
        <f>IF($A34="","",IF($L34="","",IFERROR(LOOKUP(2,1/(('Tire Inspections'!$E$5:$E$1004=$A34)*('Tire Inspections'!$B$5:$B$1004=$L34)*('Tire Inspections'!$Y$5:$Y$1004="OK")),'Tire Inspections'!$L$5:$L$1004),"")))</f>
        <v/>
      </c>
      <c r="T34" s="33">
        <f>IF($A34="","",IF(OR($Q34="",$H34=""),"",IFERROR(MAX(0,MIN(1,($Q34-'Settings'!$B$6)/($H34-'Settings'!$B$6))),"")))</f>
        <v/>
      </c>
      <c r="U34" s="27">
        <f>IF($A34="","",IF($Q34="","No Data",IF($Q34&lt;='Settings'!$B$6,"Critical",IF($Q34&lt;='Settings'!$B$5,"Low","OK"))))</f>
        <v/>
      </c>
      <c r="V34" s="27">
        <f>IF($A34="","",IF($R34="","No Data",IF($R34&gt;='Settings'!$B$7,"Uneven","OK")))</f>
        <v/>
      </c>
      <c r="W34" s="27">
        <f>IF($A34="","",IF($J34&lt;&gt;"Mounted","N/A",IF(OR($S34="",$I34=""),"No Data",IF($S34&lt;$I34-'Settings'!$B$8,"Low",IF($S34&gt;$I34+'Settings'!$B$8,"High","OK")))))</f>
        <v/>
      </c>
      <c r="X34" s="45">
        <f>IF($A34="","",IF(OR($J34&lt;&gt;"Mounted",$L34=""),"",IFERROR($L34+'Settings'!$B$9,"")))</f>
        <v/>
      </c>
      <c r="Y34" s="27">
        <f>IF($A34="","",IF($J34&lt;&gt;"Mounted","N/A",IF($L34="","No Data",IF(TODAY()&gt;$X34,"Overdue",IF(TODAY()+'Settings'!$B$10&gt;=$X34,"Due Soon","Current")))))</f>
        <v/>
      </c>
      <c r="Z34" s="27">
        <f>IF($A34="","",IF($J34&lt;&gt;"Mounted","N/A",IF(OR($U34="No Data",$W34="No Data"),"No Data",IF($U34="Critical","Critical",IF(OR($U34="Low",$V34="Uneven",$W34="Low",$W34="High",$Y34="Overdue",$Y34="Due Soon"),"Attention","OK")))))</f>
        <v/>
      </c>
      <c r="AA34" s="27">
        <f>IF($A34="","",IF($J34&lt;&gt;"Mounted","No action",IF($U34="Critical","Inspect immediately and follow fleet removal policy",IF($W34="Low","Correct pressure and inspect",IF($W34="High","Correct pressure",IF($V34="Uneven","Inspect alignment, suspension, and rotation",IF($U34="Low","Schedule tire service",IF($Y34="Overdue","Complete inspection",IF($Y34="Due Soon","Schedule inspection","No action")))))))))</f>
        <v/>
      </c>
      <c r="AB34" s="27">
        <f>IF($A34="","",IF(OR($J34&lt;&gt;"Mounted",$Z34="OK",$Z34="N/A"),"",IF($U34="Critical",1,IF(OR($W34="Low",$W34="High"),2,IF(OR($U34="Low",$V34="Uneven"),3,IF($Y34="Overdue",4,5))))))</f>
        <v/>
      </c>
      <c r="AC34" s="27">
        <f>IF($A34="","",IF($AB34="","",IFERROR($AB34*100000+ROW(),"")))</f>
        <v/>
      </c>
    </row>
    <row r="35">
      <c r="A35" s="29" t="n"/>
      <c r="B35" s="23" t="n"/>
      <c r="C35" s="23" t="n"/>
      <c r="D35" s="23" t="n"/>
      <c r="E35" s="29" t="n"/>
      <c r="F35" s="42" t="n"/>
      <c r="G35" s="30" t="n"/>
      <c r="H35" s="43" t="n"/>
      <c r="I35" s="43" t="n"/>
      <c r="J35" s="23" t="n"/>
      <c r="K35" s="23" t="n"/>
      <c r="L35" s="45">
        <f>IF($A35="","",IF(COUNTIFS('Tire Inspections'!$E$5:$E$1004,$A35,'Tire Inspections'!$Y$5:$Y$1004,"OK")=0,"",IFERROR(MAXIFS('Tire Inspections'!$B$5:$B$1004,'Tire Inspections'!$E$5:$E$1004,$A35,'Tire Inspections'!$Y$5:$Y$1004,"OK"),"")))</f>
        <v/>
      </c>
      <c r="M35" s="27">
        <f>IF($A35="","",IF($L35="","",IFERROR(LOOKUP(2,1/(('Tire Inspections'!$E$5:$E$1004=$A35)*('Tire Inspections'!$B$5:$B$1004=$L35)*('Tire Inspections'!$Y$5:$Y$1004="OK")),'Tire Inspections'!$C$5:$C$1004),"")))</f>
        <v/>
      </c>
      <c r="N35" s="27">
        <f>IF($A35="","",IF($L35="","",IFERROR(LOOKUP(2,1/(('Tire Inspections'!$E$5:$E$1004=$A35)*('Tire Inspections'!$B$5:$B$1004=$L35)*('Tire Inspections'!$Y$5:$Y$1004="OK")),'Tire Inspections'!$F$5:$F$1004),"")))</f>
        <v/>
      </c>
      <c r="O35" s="27">
        <f>IF($A35="","",IF($L35="","",IFERROR(LOOKUP(2,1/(('Tire Inspections'!$E$5:$E$1004=$A35)*('Tire Inspections'!$B$5:$B$1004=$L35)*('Tire Inspections'!$Y$5:$Y$1004="OK")),'Tire Inspections'!$P$5:$P$1004),"")))</f>
        <v/>
      </c>
      <c r="P35" s="32">
        <f>IF($A35="","",IF($L35="","",IFERROR(LOOKUP(2,1/(('Tire Inspections'!$E$5:$E$1004=$A35)*('Tire Inspections'!$B$5:$B$1004=$L35)*('Tire Inspections'!$Y$5:$Y$1004="OK")),'Tire Inspections'!$D$5:$D$1004),"")))</f>
        <v/>
      </c>
      <c r="Q35" s="44">
        <f>IF($A35="","",IF($L35="","",IFERROR(LOOKUP(2,1/(('Tire Inspections'!$E$5:$E$1004=$A35)*('Tire Inspections'!$B$5:$B$1004=$L35)*('Tire Inspections'!$Y$5:$Y$1004="OK")),'Tire Inspections'!$R$5:$R$1004),"")))</f>
        <v/>
      </c>
      <c r="R35" s="44">
        <f>IF($A35="","",IF($L35="","",IFERROR(LOOKUP(2,1/(('Tire Inspections'!$E$5:$E$1004=$A35)*('Tire Inspections'!$B$5:$B$1004=$L35)*('Tire Inspections'!$Y$5:$Y$1004="OK")),'Tire Inspections'!$S$5:$S$1004),"")))</f>
        <v/>
      </c>
      <c r="S35" s="44">
        <f>IF($A35="","",IF($L35="","",IFERROR(LOOKUP(2,1/(('Tire Inspections'!$E$5:$E$1004=$A35)*('Tire Inspections'!$B$5:$B$1004=$L35)*('Tire Inspections'!$Y$5:$Y$1004="OK")),'Tire Inspections'!$L$5:$L$1004),"")))</f>
        <v/>
      </c>
      <c r="T35" s="33">
        <f>IF($A35="","",IF(OR($Q35="",$H35=""),"",IFERROR(MAX(0,MIN(1,($Q35-'Settings'!$B$6)/($H35-'Settings'!$B$6))),"")))</f>
        <v/>
      </c>
      <c r="U35" s="27">
        <f>IF($A35="","",IF($Q35="","No Data",IF($Q35&lt;='Settings'!$B$6,"Critical",IF($Q35&lt;='Settings'!$B$5,"Low","OK"))))</f>
        <v/>
      </c>
      <c r="V35" s="27">
        <f>IF($A35="","",IF($R35="","No Data",IF($R35&gt;='Settings'!$B$7,"Uneven","OK")))</f>
        <v/>
      </c>
      <c r="W35" s="27">
        <f>IF($A35="","",IF($J35&lt;&gt;"Mounted","N/A",IF(OR($S35="",$I35=""),"No Data",IF($S35&lt;$I35-'Settings'!$B$8,"Low",IF($S35&gt;$I35+'Settings'!$B$8,"High","OK")))))</f>
        <v/>
      </c>
      <c r="X35" s="45">
        <f>IF($A35="","",IF(OR($J35&lt;&gt;"Mounted",$L35=""),"",IFERROR($L35+'Settings'!$B$9,"")))</f>
        <v/>
      </c>
      <c r="Y35" s="27">
        <f>IF($A35="","",IF($J35&lt;&gt;"Mounted","N/A",IF($L35="","No Data",IF(TODAY()&gt;$X35,"Overdue",IF(TODAY()+'Settings'!$B$10&gt;=$X35,"Due Soon","Current")))))</f>
        <v/>
      </c>
      <c r="Z35" s="27">
        <f>IF($A35="","",IF($J35&lt;&gt;"Mounted","N/A",IF(OR($U35="No Data",$W35="No Data"),"No Data",IF($U35="Critical","Critical",IF(OR($U35="Low",$V35="Uneven",$W35="Low",$W35="High",$Y35="Overdue",$Y35="Due Soon"),"Attention","OK")))))</f>
        <v/>
      </c>
      <c r="AA35" s="27">
        <f>IF($A35="","",IF($J35&lt;&gt;"Mounted","No action",IF($U35="Critical","Inspect immediately and follow fleet removal policy",IF($W35="Low","Correct pressure and inspect",IF($W35="High","Correct pressure",IF($V35="Uneven","Inspect alignment, suspension, and rotation",IF($U35="Low","Schedule tire service",IF($Y35="Overdue","Complete inspection",IF($Y35="Due Soon","Schedule inspection","No action")))))))))</f>
        <v/>
      </c>
      <c r="AB35" s="27">
        <f>IF($A35="","",IF(OR($J35&lt;&gt;"Mounted",$Z35="OK",$Z35="N/A"),"",IF($U35="Critical",1,IF(OR($W35="Low",$W35="High"),2,IF(OR($U35="Low",$V35="Uneven"),3,IF($Y35="Overdue",4,5))))))</f>
        <v/>
      </c>
      <c r="AC35" s="27">
        <f>IF($A35="","",IF($AB35="","",IFERROR($AB35*100000+ROW(),"")))</f>
        <v/>
      </c>
    </row>
    <row r="36">
      <c r="A36" s="29" t="n"/>
      <c r="B36" s="23" t="n"/>
      <c r="C36" s="23" t="n"/>
      <c r="D36" s="23" t="n"/>
      <c r="E36" s="29" t="n"/>
      <c r="F36" s="42" t="n"/>
      <c r="G36" s="30" t="n"/>
      <c r="H36" s="43" t="n"/>
      <c r="I36" s="43" t="n"/>
      <c r="J36" s="23" t="n"/>
      <c r="K36" s="23" t="n"/>
      <c r="L36" s="45">
        <f>IF($A36="","",IF(COUNTIFS('Tire Inspections'!$E$5:$E$1004,$A36,'Tire Inspections'!$Y$5:$Y$1004,"OK")=0,"",IFERROR(MAXIFS('Tire Inspections'!$B$5:$B$1004,'Tire Inspections'!$E$5:$E$1004,$A36,'Tire Inspections'!$Y$5:$Y$1004,"OK"),"")))</f>
        <v/>
      </c>
      <c r="M36" s="27">
        <f>IF($A36="","",IF($L36="","",IFERROR(LOOKUP(2,1/(('Tire Inspections'!$E$5:$E$1004=$A36)*('Tire Inspections'!$B$5:$B$1004=$L36)*('Tire Inspections'!$Y$5:$Y$1004="OK")),'Tire Inspections'!$C$5:$C$1004),"")))</f>
        <v/>
      </c>
      <c r="N36" s="27">
        <f>IF($A36="","",IF($L36="","",IFERROR(LOOKUP(2,1/(('Tire Inspections'!$E$5:$E$1004=$A36)*('Tire Inspections'!$B$5:$B$1004=$L36)*('Tire Inspections'!$Y$5:$Y$1004="OK")),'Tire Inspections'!$F$5:$F$1004),"")))</f>
        <v/>
      </c>
      <c r="O36" s="27">
        <f>IF($A36="","",IF($L36="","",IFERROR(LOOKUP(2,1/(('Tire Inspections'!$E$5:$E$1004=$A36)*('Tire Inspections'!$B$5:$B$1004=$L36)*('Tire Inspections'!$Y$5:$Y$1004="OK")),'Tire Inspections'!$P$5:$P$1004),"")))</f>
        <v/>
      </c>
      <c r="P36" s="32">
        <f>IF($A36="","",IF($L36="","",IFERROR(LOOKUP(2,1/(('Tire Inspections'!$E$5:$E$1004=$A36)*('Tire Inspections'!$B$5:$B$1004=$L36)*('Tire Inspections'!$Y$5:$Y$1004="OK")),'Tire Inspections'!$D$5:$D$1004),"")))</f>
        <v/>
      </c>
      <c r="Q36" s="44">
        <f>IF($A36="","",IF($L36="","",IFERROR(LOOKUP(2,1/(('Tire Inspections'!$E$5:$E$1004=$A36)*('Tire Inspections'!$B$5:$B$1004=$L36)*('Tire Inspections'!$Y$5:$Y$1004="OK")),'Tire Inspections'!$R$5:$R$1004),"")))</f>
        <v/>
      </c>
      <c r="R36" s="44">
        <f>IF($A36="","",IF($L36="","",IFERROR(LOOKUP(2,1/(('Tire Inspections'!$E$5:$E$1004=$A36)*('Tire Inspections'!$B$5:$B$1004=$L36)*('Tire Inspections'!$Y$5:$Y$1004="OK")),'Tire Inspections'!$S$5:$S$1004),"")))</f>
        <v/>
      </c>
      <c r="S36" s="44">
        <f>IF($A36="","",IF($L36="","",IFERROR(LOOKUP(2,1/(('Tire Inspections'!$E$5:$E$1004=$A36)*('Tire Inspections'!$B$5:$B$1004=$L36)*('Tire Inspections'!$Y$5:$Y$1004="OK")),'Tire Inspections'!$L$5:$L$1004),"")))</f>
        <v/>
      </c>
      <c r="T36" s="33">
        <f>IF($A36="","",IF(OR($Q36="",$H36=""),"",IFERROR(MAX(0,MIN(1,($Q36-'Settings'!$B$6)/($H36-'Settings'!$B$6))),"")))</f>
        <v/>
      </c>
      <c r="U36" s="27">
        <f>IF($A36="","",IF($Q36="","No Data",IF($Q36&lt;='Settings'!$B$6,"Critical",IF($Q36&lt;='Settings'!$B$5,"Low","OK"))))</f>
        <v/>
      </c>
      <c r="V36" s="27">
        <f>IF($A36="","",IF($R36="","No Data",IF($R36&gt;='Settings'!$B$7,"Uneven","OK")))</f>
        <v/>
      </c>
      <c r="W36" s="27">
        <f>IF($A36="","",IF($J36&lt;&gt;"Mounted","N/A",IF(OR($S36="",$I36=""),"No Data",IF($S36&lt;$I36-'Settings'!$B$8,"Low",IF($S36&gt;$I36+'Settings'!$B$8,"High","OK")))))</f>
        <v/>
      </c>
      <c r="X36" s="45">
        <f>IF($A36="","",IF(OR($J36&lt;&gt;"Mounted",$L36=""),"",IFERROR($L36+'Settings'!$B$9,"")))</f>
        <v/>
      </c>
      <c r="Y36" s="27">
        <f>IF($A36="","",IF($J36&lt;&gt;"Mounted","N/A",IF($L36="","No Data",IF(TODAY()&gt;$X36,"Overdue",IF(TODAY()+'Settings'!$B$10&gt;=$X36,"Due Soon","Current")))))</f>
        <v/>
      </c>
      <c r="Z36" s="27">
        <f>IF($A36="","",IF($J36&lt;&gt;"Mounted","N/A",IF(OR($U36="No Data",$W36="No Data"),"No Data",IF($U36="Critical","Critical",IF(OR($U36="Low",$V36="Uneven",$W36="Low",$W36="High",$Y36="Overdue",$Y36="Due Soon"),"Attention","OK")))))</f>
        <v/>
      </c>
      <c r="AA36" s="27">
        <f>IF($A36="","",IF($J36&lt;&gt;"Mounted","No action",IF($U36="Critical","Inspect immediately and follow fleet removal policy",IF($W36="Low","Correct pressure and inspect",IF($W36="High","Correct pressure",IF($V36="Uneven","Inspect alignment, suspension, and rotation",IF($U36="Low","Schedule tire service",IF($Y36="Overdue","Complete inspection",IF($Y36="Due Soon","Schedule inspection","No action")))))))))</f>
        <v/>
      </c>
      <c r="AB36" s="27">
        <f>IF($A36="","",IF(OR($J36&lt;&gt;"Mounted",$Z36="OK",$Z36="N/A"),"",IF($U36="Critical",1,IF(OR($W36="Low",$W36="High"),2,IF(OR($U36="Low",$V36="Uneven"),3,IF($Y36="Overdue",4,5))))))</f>
        <v/>
      </c>
      <c r="AC36" s="27">
        <f>IF($A36="","",IF($AB36="","",IFERROR($AB36*100000+ROW(),"")))</f>
        <v/>
      </c>
    </row>
    <row r="37">
      <c r="A37" s="29" t="n"/>
      <c r="B37" s="23" t="n"/>
      <c r="C37" s="23" t="n"/>
      <c r="D37" s="23" t="n"/>
      <c r="E37" s="29" t="n"/>
      <c r="F37" s="42" t="n"/>
      <c r="G37" s="30" t="n"/>
      <c r="H37" s="43" t="n"/>
      <c r="I37" s="43" t="n"/>
      <c r="J37" s="23" t="n"/>
      <c r="K37" s="23" t="n"/>
      <c r="L37" s="45">
        <f>IF($A37="","",IF(COUNTIFS('Tire Inspections'!$E$5:$E$1004,$A37,'Tire Inspections'!$Y$5:$Y$1004,"OK")=0,"",IFERROR(MAXIFS('Tire Inspections'!$B$5:$B$1004,'Tire Inspections'!$E$5:$E$1004,$A37,'Tire Inspections'!$Y$5:$Y$1004,"OK"),"")))</f>
        <v/>
      </c>
      <c r="M37" s="27">
        <f>IF($A37="","",IF($L37="","",IFERROR(LOOKUP(2,1/(('Tire Inspections'!$E$5:$E$1004=$A37)*('Tire Inspections'!$B$5:$B$1004=$L37)*('Tire Inspections'!$Y$5:$Y$1004="OK")),'Tire Inspections'!$C$5:$C$1004),"")))</f>
        <v/>
      </c>
      <c r="N37" s="27">
        <f>IF($A37="","",IF($L37="","",IFERROR(LOOKUP(2,1/(('Tire Inspections'!$E$5:$E$1004=$A37)*('Tire Inspections'!$B$5:$B$1004=$L37)*('Tire Inspections'!$Y$5:$Y$1004="OK")),'Tire Inspections'!$F$5:$F$1004),"")))</f>
        <v/>
      </c>
      <c r="O37" s="27">
        <f>IF($A37="","",IF($L37="","",IFERROR(LOOKUP(2,1/(('Tire Inspections'!$E$5:$E$1004=$A37)*('Tire Inspections'!$B$5:$B$1004=$L37)*('Tire Inspections'!$Y$5:$Y$1004="OK")),'Tire Inspections'!$P$5:$P$1004),"")))</f>
        <v/>
      </c>
      <c r="P37" s="32">
        <f>IF($A37="","",IF($L37="","",IFERROR(LOOKUP(2,1/(('Tire Inspections'!$E$5:$E$1004=$A37)*('Tire Inspections'!$B$5:$B$1004=$L37)*('Tire Inspections'!$Y$5:$Y$1004="OK")),'Tire Inspections'!$D$5:$D$1004),"")))</f>
        <v/>
      </c>
      <c r="Q37" s="44">
        <f>IF($A37="","",IF($L37="","",IFERROR(LOOKUP(2,1/(('Tire Inspections'!$E$5:$E$1004=$A37)*('Tire Inspections'!$B$5:$B$1004=$L37)*('Tire Inspections'!$Y$5:$Y$1004="OK")),'Tire Inspections'!$R$5:$R$1004),"")))</f>
        <v/>
      </c>
      <c r="R37" s="44">
        <f>IF($A37="","",IF($L37="","",IFERROR(LOOKUP(2,1/(('Tire Inspections'!$E$5:$E$1004=$A37)*('Tire Inspections'!$B$5:$B$1004=$L37)*('Tire Inspections'!$Y$5:$Y$1004="OK")),'Tire Inspections'!$S$5:$S$1004),"")))</f>
        <v/>
      </c>
      <c r="S37" s="44">
        <f>IF($A37="","",IF($L37="","",IFERROR(LOOKUP(2,1/(('Tire Inspections'!$E$5:$E$1004=$A37)*('Tire Inspections'!$B$5:$B$1004=$L37)*('Tire Inspections'!$Y$5:$Y$1004="OK")),'Tire Inspections'!$L$5:$L$1004),"")))</f>
        <v/>
      </c>
      <c r="T37" s="33">
        <f>IF($A37="","",IF(OR($Q37="",$H37=""),"",IFERROR(MAX(0,MIN(1,($Q37-'Settings'!$B$6)/($H37-'Settings'!$B$6))),"")))</f>
        <v/>
      </c>
      <c r="U37" s="27">
        <f>IF($A37="","",IF($Q37="","No Data",IF($Q37&lt;='Settings'!$B$6,"Critical",IF($Q37&lt;='Settings'!$B$5,"Low","OK"))))</f>
        <v/>
      </c>
      <c r="V37" s="27">
        <f>IF($A37="","",IF($R37="","No Data",IF($R37&gt;='Settings'!$B$7,"Uneven","OK")))</f>
        <v/>
      </c>
      <c r="W37" s="27">
        <f>IF($A37="","",IF($J37&lt;&gt;"Mounted","N/A",IF(OR($S37="",$I37=""),"No Data",IF($S37&lt;$I37-'Settings'!$B$8,"Low",IF($S37&gt;$I37+'Settings'!$B$8,"High","OK")))))</f>
        <v/>
      </c>
      <c r="X37" s="45">
        <f>IF($A37="","",IF(OR($J37&lt;&gt;"Mounted",$L37=""),"",IFERROR($L37+'Settings'!$B$9,"")))</f>
        <v/>
      </c>
      <c r="Y37" s="27">
        <f>IF($A37="","",IF($J37&lt;&gt;"Mounted","N/A",IF($L37="","No Data",IF(TODAY()&gt;$X37,"Overdue",IF(TODAY()+'Settings'!$B$10&gt;=$X37,"Due Soon","Current")))))</f>
        <v/>
      </c>
      <c r="Z37" s="27">
        <f>IF($A37="","",IF($J37&lt;&gt;"Mounted","N/A",IF(OR($U37="No Data",$W37="No Data"),"No Data",IF($U37="Critical","Critical",IF(OR($U37="Low",$V37="Uneven",$W37="Low",$W37="High",$Y37="Overdue",$Y37="Due Soon"),"Attention","OK")))))</f>
        <v/>
      </c>
      <c r="AA37" s="27">
        <f>IF($A37="","",IF($J37&lt;&gt;"Mounted","No action",IF($U37="Critical","Inspect immediately and follow fleet removal policy",IF($W37="Low","Correct pressure and inspect",IF($W37="High","Correct pressure",IF($V37="Uneven","Inspect alignment, suspension, and rotation",IF($U37="Low","Schedule tire service",IF($Y37="Overdue","Complete inspection",IF($Y37="Due Soon","Schedule inspection","No action")))))))))</f>
        <v/>
      </c>
      <c r="AB37" s="27">
        <f>IF($A37="","",IF(OR($J37&lt;&gt;"Mounted",$Z37="OK",$Z37="N/A"),"",IF($U37="Critical",1,IF(OR($W37="Low",$W37="High"),2,IF(OR($U37="Low",$V37="Uneven"),3,IF($Y37="Overdue",4,5))))))</f>
        <v/>
      </c>
      <c r="AC37" s="27">
        <f>IF($A37="","",IF($AB37="","",IFERROR($AB37*100000+ROW(),"")))</f>
        <v/>
      </c>
    </row>
    <row r="38">
      <c r="A38" s="29" t="n"/>
      <c r="B38" s="23" t="n"/>
      <c r="C38" s="23" t="n"/>
      <c r="D38" s="23" t="n"/>
      <c r="E38" s="29" t="n"/>
      <c r="F38" s="42" t="n"/>
      <c r="G38" s="30" t="n"/>
      <c r="H38" s="43" t="n"/>
      <c r="I38" s="43" t="n"/>
      <c r="J38" s="23" t="n"/>
      <c r="K38" s="23" t="n"/>
      <c r="L38" s="45">
        <f>IF($A38="","",IF(COUNTIFS('Tire Inspections'!$E$5:$E$1004,$A38,'Tire Inspections'!$Y$5:$Y$1004,"OK")=0,"",IFERROR(MAXIFS('Tire Inspections'!$B$5:$B$1004,'Tire Inspections'!$E$5:$E$1004,$A38,'Tire Inspections'!$Y$5:$Y$1004,"OK"),"")))</f>
        <v/>
      </c>
      <c r="M38" s="27">
        <f>IF($A38="","",IF($L38="","",IFERROR(LOOKUP(2,1/(('Tire Inspections'!$E$5:$E$1004=$A38)*('Tire Inspections'!$B$5:$B$1004=$L38)*('Tire Inspections'!$Y$5:$Y$1004="OK")),'Tire Inspections'!$C$5:$C$1004),"")))</f>
        <v/>
      </c>
      <c r="N38" s="27">
        <f>IF($A38="","",IF($L38="","",IFERROR(LOOKUP(2,1/(('Tire Inspections'!$E$5:$E$1004=$A38)*('Tire Inspections'!$B$5:$B$1004=$L38)*('Tire Inspections'!$Y$5:$Y$1004="OK")),'Tire Inspections'!$F$5:$F$1004),"")))</f>
        <v/>
      </c>
      <c r="O38" s="27">
        <f>IF($A38="","",IF($L38="","",IFERROR(LOOKUP(2,1/(('Tire Inspections'!$E$5:$E$1004=$A38)*('Tire Inspections'!$B$5:$B$1004=$L38)*('Tire Inspections'!$Y$5:$Y$1004="OK")),'Tire Inspections'!$P$5:$P$1004),"")))</f>
        <v/>
      </c>
      <c r="P38" s="32">
        <f>IF($A38="","",IF($L38="","",IFERROR(LOOKUP(2,1/(('Tire Inspections'!$E$5:$E$1004=$A38)*('Tire Inspections'!$B$5:$B$1004=$L38)*('Tire Inspections'!$Y$5:$Y$1004="OK")),'Tire Inspections'!$D$5:$D$1004),"")))</f>
        <v/>
      </c>
      <c r="Q38" s="44">
        <f>IF($A38="","",IF($L38="","",IFERROR(LOOKUP(2,1/(('Tire Inspections'!$E$5:$E$1004=$A38)*('Tire Inspections'!$B$5:$B$1004=$L38)*('Tire Inspections'!$Y$5:$Y$1004="OK")),'Tire Inspections'!$R$5:$R$1004),"")))</f>
        <v/>
      </c>
      <c r="R38" s="44">
        <f>IF($A38="","",IF($L38="","",IFERROR(LOOKUP(2,1/(('Tire Inspections'!$E$5:$E$1004=$A38)*('Tire Inspections'!$B$5:$B$1004=$L38)*('Tire Inspections'!$Y$5:$Y$1004="OK")),'Tire Inspections'!$S$5:$S$1004),"")))</f>
        <v/>
      </c>
      <c r="S38" s="44">
        <f>IF($A38="","",IF($L38="","",IFERROR(LOOKUP(2,1/(('Tire Inspections'!$E$5:$E$1004=$A38)*('Tire Inspections'!$B$5:$B$1004=$L38)*('Tire Inspections'!$Y$5:$Y$1004="OK")),'Tire Inspections'!$L$5:$L$1004),"")))</f>
        <v/>
      </c>
      <c r="T38" s="33">
        <f>IF($A38="","",IF(OR($Q38="",$H38=""),"",IFERROR(MAX(0,MIN(1,($Q38-'Settings'!$B$6)/($H38-'Settings'!$B$6))),"")))</f>
        <v/>
      </c>
      <c r="U38" s="27">
        <f>IF($A38="","",IF($Q38="","No Data",IF($Q38&lt;='Settings'!$B$6,"Critical",IF($Q38&lt;='Settings'!$B$5,"Low","OK"))))</f>
        <v/>
      </c>
      <c r="V38" s="27">
        <f>IF($A38="","",IF($R38="","No Data",IF($R38&gt;='Settings'!$B$7,"Uneven","OK")))</f>
        <v/>
      </c>
      <c r="W38" s="27">
        <f>IF($A38="","",IF($J38&lt;&gt;"Mounted","N/A",IF(OR($S38="",$I38=""),"No Data",IF($S38&lt;$I38-'Settings'!$B$8,"Low",IF($S38&gt;$I38+'Settings'!$B$8,"High","OK")))))</f>
        <v/>
      </c>
      <c r="X38" s="45">
        <f>IF($A38="","",IF(OR($J38&lt;&gt;"Mounted",$L38=""),"",IFERROR($L38+'Settings'!$B$9,"")))</f>
        <v/>
      </c>
      <c r="Y38" s="27">
        <f>IF($A38="","",IF($J38&lt;&gt;"Mounted","N/A",IF($L38="","No Data",IF(TODAY()&gt;$X38,"Overdue",IF(TODAY()+'Settings'!$B$10&gt;=$X38,"Due Soon","Current")))))</f>
        <v/>
      </c>
      <c r="Z38" s="27">
        <f>IF($A38="","",IF($J38&lt;&gt;"Mounted","N/A",IF(OR($U38="No Data",$W38="No Data"),"No Data",IF($U38="Critical","Critical",IF(OR($U38="Low",$V38="Uneven",$W38="Low",$W38="High",$Y38="Overdue",$Y38="Due Soon"),"Attention","OK")))))</f>
        <v/>
      </c>
      <c r="AA38" s="27">
        <f>IF($A38="","",IF($J38&lt;&gt;"Mounted","No action",IF($U38="Critical","Inspect immediately and follow fleet removal policy",IF($W38="Low","Correct pressure and inspect",IF($W38="High","Correct pressure",IF($V38="Uneven","Inspect alignment, suspension, and rotation",IF($U38="Low","Schedule tire service",IF($Y38="Overdue","Complete inspection",IF($Y38="Due Soon","Schedule inspection","No action")))))))))</f>
        <v/>
      </c>
      <c r="AB38" s="27">
        <f>IF($A38="","",IF(OR($J38&lt;&gt;"Mounted",$Z38="OK",$Z38="N/A"),"",IF($U38="Critical",1,IF(OR($W38="Low",$W38="High"),2,IF(OR($U38="Low",$V38="Uneven"),3,IF($Y38="Overdue",4,5))))))</f>
        <v/>
      </c>
      <c r="AC38" s="27">
        <f>IF($A38="","",IF($AB38="","",IFERROR($AB38*100000+ROW(),"")))</f>
        <v/>
      </c>
    </row>
    <row r="39">
      <c r="A39" s="29" t="n"/>
      <c r="B39" s="23" t="n"/>
      <c r="C39" s="23" t="n"/>
      <c r="D39" s="23" t="n"/>
      <c r="E39" s="29" t="n"/>
      <c r="F39" s="42" t="n"/>
      <c r="G39" s="30" t="n"/>
      <c r="H39" s="43" t="n"/>
      <c r="I39" s="43" t="n"/>
      <c r="J39" s="23" t="n"/>
      <c r="K39" s="23" t="n"/>
      <c r="L39" s="45">
        <f>IF($A39="","",IF(COUNTIFS('Tire Inspections'!$E$5:$E$1004,$A39,'Tire Inspections'!$Y$5:$Y$1004,"OK")=0,"",IFERROR(MAXIFS('Tire Inspections'!$B$5:$B$1004,'Tire Inspections'!$E$5:$E$1004,$A39,'Tire Inspections'!$Y$5:$Y$1004,"OK"),"")))</f>
        <v/>
      </c>
      <c r="M39" s="27">
        <f>IF($A39="","",IF($L39="","",IFERROR(LOOKUP(2,1/(('Tire Inspections'!$E$5:$E$1004=$A39)*('Tire Inspections'!$B$5:$B$1004=$L39)*('Tire Inspections'!$Y$5:$Y$1004="OK")),'Tire Inspections'!$C$5:$C$1004),"")))</f>
        <v/>
      </c>
      <c r="N39" s="27">
        <f>IF($A39="","",IF($L39="","",IFERROR(LOOKUP(2,1/(('Tire Inspections'!$E$5:$E$1004=$A39)*('Tire Inspections'!$B$5:$B$1004=$L39)*('Tire Inspections'!$Y$5:$Y$1004="OK")),'Tire Inspections'!$F$5:$F$1004),"")))</f>
        <v/>
      </c>
      <c r="O39" s="27">
        <f>IF($A39="","",IF($L39="","",IFERROR(LOOKUP(2,1/(('Tire Inspections'!$E$5:$E$1004=$A39)*('Tire Inspections'!$B$5:$B$1004=$L39)*('Tire Inspections'!$Y$5:$Y$1004="OK")),'Tire Inspections'!$P$5:$P$1004),"")))</f>
        <v/>
      </c>
      <c r="P39" s="32">
        <f>IF($A39="","",IF($L39="","",IFERROR(LOOKUP(2,1/(('Tire Inspections'!$E$5:$E$1004=$A39)*('Tire Inspections'!$B$5:$B$1004=$L39)*('Tire Inspections'!$Y$5:$Y$1004="OK")),'Tire Inspections'!$D$5:$D$1004),"")))</f>
        <v/>
      </c>
      <c r="Q39" s="44">
        <f>IF($A39="","",IF($L39="","",IFERROR(LOOKUP(2,1/(('Tire Inspections'!$E$5:$E$1004=$A39)*('Tire Inspections'!$B$5:$B$1004=$L39)*('Tire Inspections'!$Y$5:$Y$1004="OK")),'Tire Inspections'!$R$5:$R$1004),"")))</f>
        <v/>
      </c>
      <c r="R39" s="44">
        <f>IF($A39="","",IF($L39="","",IFERROR(LOOKUP(2,1/(('Tire Inspections'!$E$5:$E$1004=$A39)*('Tire Inspections'!$B$5:$B$1004=$L39)*('Tire Inspections'!$Y$5:$Y$1004="OK")),'Tire Inspections'!$S$5:$S$1004),"")))</f>
        <v/>
      </c>
      <c r="S39" s="44">
        <f>IF($A39="","",IF($L39="","",IFERROR(LOOKUP(2,1/(('Tire Inspections'!$E$5:$E$1004=$A39)*('Tire Inspections'!$B$5:$B$1004=$L39)*('Tire Inspections'!$Y$5:$Y$1004="OK")),'Tire Inspections'!$L$5:$L$1004),"")))</f>
        <v/>
      </c>
      <c r="T39" s="33">
        <f>IF($A39="","",IF(OR($Q39="",$H39=""),"",IFERROR(MAX(0,MIN(1,($Q39-'Settings'!$B$6)/($H39-'Settings'!$B$6))),"")))</f>
        <v/>
      </c>
      <c r="U39" s="27">
        <f>IF($A39="","",IF($Q39="","No Data",IF($Q39&lt;='Settings'!$B$6,"Critical",IF($Q39&lt;='Settings'!$B$5,"Low","OK"))))</f>
        <v/>
      </c>
      <c r="V39" s="27">
        <f>IF($A39="","",IF($R39="","No Data",IF($R39&gt;='Settings'!$B$7,"Uneven","OK")))</f>
        <v/>
      </c>
      <c r="W39" s="27">
        <f>IF($A39="","",IF($J39&lt;&gt;"Mounted","N/A",IF(OR($S39="",$I39=""),"No Data",IF($S39&lt;$I39-'Settings'!$B$8,"Low",IF($S39&gt;$I39+'Settings'!$B$8,"High","OK")))))</f>
        <v/>
      </c>
      <c r="X39" s="45">
        <f>IF($A39="","",IF(OR($J39&lt;&gt;"Mounted",$L39=""),"",IFERROR($L39+'Settings'!$B$9,"")))</f>
        <v/>
      </c>
      <c r="Y39" s="27">
        <f>IF($A39="","",IF($J39&lt;&gt;"Mounted","N/A",IF($L39="","No Data",IF(TODAY()&gt;$X39,"Overdue",IF(TODAY()+'Settings'!$B$10&gt;=$X39,"Due Soon","Current")))))</f>
        <v/>
      </c>
      <c r="Z39" s="27">
        <f>IF($A39="","",IF($J39&lt;&gt;"Mounted","N/A",IF(OR($U39="No Data",$W39="No Data"),"No Data",IF($U39="Critical","Critical",IF(OR($U39="Low",$V39="Uneven",$W39="Low",$W39="High",$Y39="Overdue",$Y39="Due Soon"),"Attention","OK")))))</f>
        <v/>
      </c>
      <c r="AA39" s="27">
        <f>IF($A39="","",IF($J39&lt;&gt;"Mounted","No action",IF($U39="Critical","Inspect immediately and follow fleet removal policy",IF($W39="Low","Correct pressure and inspect",IF($W39="High","Correct pressure",IF($V39="Uneven","Inspect alignment, suspension, and rotation",IF($U39="Low","Schedule tire service",IF($Y39="Overdue","Complete inspection",IF($Y39="Due Soon","Schedule inspection","No action")))))))))</f>
        <v/>
      </c>
      <c r="AB39" s="27">
        <f>IF($A39="","",IF(OR($J39&lt;&gt;"Mounted",$Z39="OK",$Z39="N/A"),"",IF($U39="Critical",1,IF(OR($W39="Low",$W39="High"),2,IF(OR($U39="Low",$V39="Uneven"),3,IF($Y39="Overdue",4,5))))))</f>
        <v/>
      </c>
      <c r="AC39" s="27">
        <f>IF($A39="","",IF($AB39="","",IFERROR($AB39*100000+ROW(),"")))</f>
        <v/>
      </c>
    </row>
    <row r="40">
      <c r="A40" s="29" t="n"/>
      <c r="B40" s="23" t="n"/>
      <c r="C40" s="23" t="n"/>
      <c r="D40" s="23" t="n"/>
      <c r="E40" s="29" t="n"/>
      <c r="F40" s="42" t="n"/>
      <c r="G40" s="30" t="n"/>
      <c r="H40" s="43" t="n"/>
      <c r="I40" s="43" t="n"/>
      <c r="J40" s="23" t="n"/>
      <c r="K40" s="23" t="n"/>
      <c r="L40" s="45">
        <f>IF($A40="","",IF(COUNTIFS('Tire Inspections'!$E$5:$E$1004,$A40,'Tire Inspections'!$Y$5:$Y$1004,"OK")=0,"",IFERROR(MAXIFS('Tire Inspections'!$B$5:$B$1004,'Tire Inspections'!$E$5:$E$1004,$A40,'Tire Inspections'!$Y$5:$Y$1004,"OK"),"")))</f>
        <v/>
      </c>
      <c r="M40" s="27">
        <f>IF($A40="","",IF($L40="","",IFERROR(LOOKUP(2,1/(('Tire Inspections'!$E$5:$E$1004=$A40)*('Tire Inspections'!$B$5:$B$1004=$L40)*('Tire Inspections'!$Y$5:$Y$1004="OK")),'Tire Inspections'!$C$5:$C$1004),"")))</f>
        <v/>
      </c>
      <c r="N40" s="27">
        <f>IF($A40="","",IF($L40="","",IFERROR(LOOKUP(2,1/(('Tire Inspections'!$E$5:$E$1004=$A40)*('Tire Inspections'!$B$5:$B$1004=$L40)*('Tire Inspections'!$Y$5:$Y$1004="OK")),'Tire Inspections'!$F$5:$F$1004),"")))</f>
        <v/>
      </c>
      <c r="O40" s="27">
        <f>IF($A40="","",IF($L40="","",IFERROR(LOOKUP(2,1/(('Tire Inspections'!$E$5:$E$1004=$A40)*('Tire Inspections'!$B$5:$B$1004=$L40)*('Tire Inspections'!$Y$5:$Y$1004="OK")),'Tire Inspections'!$P$5:$P$1004),"")))</f>
        <v/>
      </c>
      <c r="P40" s="32">
        <f>IF($A40="","",IF($L40="","",IFERROR(LOOKUP(2,1/(('Tire Inspections'!$E$5:$E$1004=$A40)*('Tire Inspections'!$B$5:$B$1004=$L40)*('Tire Inspections'!$Y$5:$Y$1004="OK")),'Tire Inspections'!$D$5:$D$1004),"")))</f>
        <v/>
      </c>
      <c r="Q40" s="44">
        <f>IF($A40="","",IF($L40="","",IFERROR(LOOKUP(2,1/(('Tire Inspections'!$E$5:$E$1004=$A40)*('Tire Inspections'!$B$5:$B$1004=$L40)*('Tire Inspections'!$Y$5:$Y$1004="OK")),'Tire Inspections'!$R$5:$R$1004),"")))</f>
        <v/>
      </c>
      <c r="R40" s="44">
        <f>IF($A40="","",IF($L40="","",IFERROR(LOOKUP(2,1/(('Tire Inspections'!$E$5:$E$1004=$A40)*('Tire Inspections'!$B$5:$B$1004=$L40)*('Tire Inspections'!$Y$5:$Y$1004="OK")),'Tire Inspections'!$S$5:$S$1004),"")))</f>
        <v/>
      </c>
      <c r="S40" s="44">
        <f>IF($A40="","",IF($L40="","",IFERROR(LOOKUP(2,1/(('Tire Inspections'!$E$5:$E$1004=$A40)*('Tire Inspections'!$B$5:$B$1004=$L40)*('Tire Inspections'!$Y$5:$Y$1004="OK")),'Tire Inspections'!$L$5:$L$1004),"")))</f>
        <v/>
      </c>
      <c r="T40" s="33">
        <f>IF($A40="","",IF(OR($Q40="",$H40=""),"",IFERROR(MAX(0,MIN(1,($Q40-'Settings'!$B$6)/($H40-'Settings'!$B$6))),"")))</f>
        <v/>
      </c>
      <c r="U40" s="27">
        <f>IF($A40="","",IF($Q40="","No Data",IF($Q40&lt;='Settings'!$B$6,"Critical",IF($Q40&lt;='Settings'!$B$5,"Low","OK"))))</f>
        <v/>
      </c>
      <c r="V40" s="27">
        <f>IF($A40="","",IF($R40="","No Data",IF($R40&gt;='Settings'!$B$7,"Uneven","OK")))</f>
        <v/>
      </c>
      <c r="W40" s="27">
        <f>IF($A40="","",IF($J40&lt;&gt;"Mounted","N/A",IF(OR($S40="",$I40=""),"No Data",IF($S40&lt;$I40-'Settings'!$B$8,"Low",IF($S40&gt;$I40+'Settings'!$B$8,"High","OK")))))</f>
        <v/>
      </c>
      <c r="X40" s="45">
        <f>IF($A40="","",IF(OR($J40&lt;&gt;"Mounted",$L40=""),"",IFERROR($L40+'Settings'!$B$9,"")))</f>
        <v/>
      </c>
      <c r="Y40" s="27">
        <f>IF($A40="","",IF($J40&lt;&gt;"Mounted","N/A",IF($L40="","No Data",IF(TODAY()&gt;$X40,"Overdue",IF(TODAY()+'Settings'!$B$10&gt;=$X40,"Due Soon","Current")))))</f>
        <v/>
      </c>
      <c r="Z40" s="27">
        <f>IF($A40="","",IF($J40&lt;&gt;"Mounted","N/A",IF(OR($U40="No Data",$W40="No Data"),"No Data",IF($U40="Critical","Critical",IF(OR($U40="Low",$V40="Uneven",$W40="Low",$W40="High",$Y40="Overdue",$Y40="Due Soon"),"Attention","OK")))))</f>
        <v/>
      </c>
      <c r="AA40" s="27">
        <f>IF($A40="","",IF($J40&lt;&gt;"Mounted","No action",IF($U40="Critical","Inspect immediately and follow fleet removal policy",IF($W40="Low","Correct pressure and inspect",IF($W40="High","Correct pressure",IF($V40="Uneven","Inspect alignment, suspension, and rotation",IF($U40="Low","Schedule tire service",IF($Y40="Overdue","Complete inspection",IF($Y40="Due Soon","Schedule inspection","No action")))))))))</f>
        <v/>
      </c>
      <c r="AB40" s="27">
        <f>IF($A40="","",IF(OR($J40&lt;&gt;"Mounted",$Z40="OK",$Z40="N/A"),"",IF($U40="Critical",1,IF(OR($W40="Low",$W40="High"),2,IF(OR($U40="Low",$V40="Uneven"),3,IF($Y40="Overdue",4,5))))))</f>
        <v/>
      </c>
      <c r="AC40" s="27">
        <f>IF($A40="","",IF($AB40="","",IFERROR($AB40*100000+ROW(),"")))</f>
        <v/>
      </c>
    </row>
    <row r="41">
      <c r="A41" s="29" t="n"/>
      <c r="B41" s="23" t="n"/>
      <c r="C41" s="23" t="n"/>
      <c r="D41" s="23" t="n"/>
      <c r="E41" s="29" t="n"/>
      <c r="F41" s="42" t="n"/>
      <c r="G41" s="30" t="n"/>
      <c r="H41" s="43" t="n"/>
      <c r="I41" s="43" t="n"/>
      <c r="J41" s="23" t="n"/>
      <c r="K41" s="23" t="n"/>
      <c r="L41" s="45">
        <f>IF($A41="","",IF(COUNTIFS('Tire Inspections'!$E$5:$E$1004,$A41,'Tire Inspections'!$Y$5:$Y$1004,"OK")=0,"",IFERROR(MAXIFS('Tire Inspections'!$B$5:$B$1004,'Tire Inspections'!$E$5:$E$1004,$A41,'Tire Inspections'!$Y$5:$Y$1004,"OK"),"")))</f>
        <v/>
      </c>
      <c r="M41" s="27">
        <f>IF($A41="","",IF($L41="","",IFERROR(LOOKUP(2,1/(('Tire Inspections'!$E$5:$E$1004=$A41)*('Tire Inspections'!$B$5:$B$1004=$L41)*('Tire Inspections'!$Y$5:$Y$1004="OK")),'Tire Inspections'!$C$5:$C$1004),"")))</f>
        <v/>
      </c>
      <c r="N41" s="27">
        <f>IF($A41="","",IF($L41="","",IFERROR(LOOKUP(2,1/(('Tire Inspections'!$E$5:$E$1004=$A41)*('Tire Inspections'!$B$5:$B$1004=$L41)*('Tire Inspections'!$Y$5:$Y$1004="OK")),'Tire Inspections'!$F$5:$F$1004),"")))</f>
        <v/>
      </c>
      <c r="O41" s="27">
        <f>IF($A41="","",IF($L41="","",IFERROR(LOOKUP(2,1/(('Tire Inspections'!$E$5:$E$1004=$A41)*('Tire Inspections'!$B$5:$B$1004=$L41)*('Tire Inspections'!$Y$5:$Y$1004="OK")),'Tire Inspections'!$P$5:$P$1004),"")))</f>
        <v/>
      </c>
      <c r="P41" s="32">
        <f>IF($A41="","",IF($L41="","",IFERROR(LOOKUP(2,1/(('Tire Inspections'!$E$5:$E$1004=$A41)*('Tire Inspections'!$B$5:$B$1004=$L41)*('Tire Inspections'!$Y$5:$Y$1004="OK")),'Tire Inspections'!$D$5:$D$1004),"")))</f>
        <v/>
      </c>
      <c r="Q41" s="44">
        <f>IF($A41="","",IF($L41="","",IFERROR(LOOKUP(2,1/(('Tire Inspections'!$E$5:$E$1004=$A41)*('Tire Inspections'!$B$5:$B$1004=$L41)*('Tire Inspections'!$Y$5:$Y$1004="OK")),'Tire Inspections'!$R$5:$R$1004),"")))</f>
        <v/>
      </c>
      <c r="R41" s="44">
        <f>IF($A41="","",IF($L41="","",IFERROR(LOOKUP(2,1/(('Tire Inspections'!$E$5:$E$1004=$A41)*('Tire Inspections'!$B$5:$B$1004=$L41)*('Tire Inspections'!$Y$5:$Y$1004="OK")),'Tire Inspections'!$S$5:$S$1004),"")))</f>
        <v/>
      </c>
      <c r="S41" s="44">
        <f>IF($A41="","",IF($L41="","",IFERROR(LOOKUP(2,1/(('Tire Inspections'!$E$5:$E$1004=$A41)*('Tire Inspections'!$B$5:$B$1004=$L41)*('Tire Inspections'!$Y$5:$Y$1004="OK")),'Tire Inspections'!$L$5:$L$1004),"")))</f>
        <v/>
      </c>
      <c r="T41" s="33">
        <f>IF($A41="","",IF(OR($Q41="",$H41=""),"",IFERROR(MAX(0,MIN(1,($Q41-'Settings'!$B$6)/($H41-'Settings'!$B$6))),"")))</f>
        <v/>
      </c>
      <c r="U41" s="27">
        <f>IF($A41="","",IF($Q41="","No Data",IF($Q41&lt;='Settings'!$B$6,"Critical",IF($Q41&lt;='Settings'!$B$5,"Low","OK"))))</f>
        <v/>
      </c>
      <c r="V41" s="27">
        <f>IF($A41="","",IF($R41="","No Data",IF($R41&gt;='Settings'!$B$7,"Uneven","OK")))</f>
        <v/>
      </c>
      <c r="W41" s="27">
        <f>IF($A41="","",IF($J41&lt;&gt;"Mounted","N/A",IF(OR($S41="",$I41=""),"No Data",IF($S41&lt;$I41-'Settings'!$B$8,"Low",IF($S41&gt;$I41+'Settings'!$B$8,"High","OK")))))</f>
        <v/>
      </c>
      <c r="X41" s="45">
        <f>IF($A41="","",IF(OR($J41&lt;&gt;"Mounted",$L41=""),"",IFERROR($L41+'Settings'!$B$9,"")))</f>
        <v/>
      </c>
      <c r="Y41" s="27">
        <f>IF($A41="","",IF($J41&lt;&gt;"Mounted","N/A",IF($L41="","No Data",IF(TODAY()&gt;$X41,"Overdue",IF(TODAY()+'Settings'!$B$10&gt;=$X41,"Due Soon","Current")))))</f>
        <v/>
      </c>
      <c r="Z41" s="27">
        <f>IF($A41="","",IF($J41&lt;&gt;"Mounted","N/A",IF(OR($U41="No Data",$W41="No Data"),"No Data",IF($U41="Critical","Critical",IF(OR($U41="Low",$V41="Uneven",$W41="Low",$W41="High",$Y41="Overdue",$Y41="Due Soon"),"Attention","OK")))))</f>
        <v/>
      </c>
      <c r="AA41" s="27">
        <f>IF($A41="","",IF($J41&lt;&gt;"Mounted","No action",IF($U41="Critical","Inspect immediately and follow fleet removal policy",IF($W41="Low","Correct pressure and inspect",IF($W41="High","Correct pressure",IF($V41="Uneven","Inspect alignment, suspension, and rotation",IF($U41="Low","Schedule tire service",IF($Y41="Overdue","Complete inspection",IF($Y41="Due Soon","Schedule inspection","No action")))))))))</f>
        <v/>
      </c>
      <c r="AB41" s="27">
        <f>IF($A41="","",IF(OR($J41&lt;&gt;"Mounted",$Z41="OK",$Z41="N/A"),"",IF($U41="Critical",1,IF(OR($W41="Low",$W41="High"),2,IF(OR($U41="Low",$V41="Uneven"),3,IF($Y41="Overdue",4,5))))))</f>
        <v/>
      </c>
      <c r="AC41" s="27">
        <f>IF($A41="","",IF($AB41="","",IFERROR($AB41*100000+ROW(),"")))</f>
        <v/>
      </c>
    </row>
    <row r="42">
      <c r="A42" s="29" t="n"/>
      <c r="B42" s="23" t="n"/>
      <c r="C42" s="23" t="n"/>
      <c r="D42" s="23" t="n"/>
      <c r="E42" s="29" t="n"/>
      <c r="F42" s="42" t="n"/>
      <c r="G42" s="30" t="n"/>
      <c r="H42" s="43" t="n"/>
      <c r="I42" s="43" t="n"/>
      <c r="J42" s="23" t="n"/>
      <c r="K42" s="23" t="n"/>
      <c r="L42" s="45">
        <f>IF($A42="","",IF(COUNTIFS('Tire Inspections'!$E$5:$E$1004,$A42,'Tire Inspections'!$Y$5:$Y$1004,"OK")=0,"",IFERROR(MAXIFS('Tire Inspections'!$B$5:$B$1004,'Tire Inspections'!$E$5:$E$1004,$A42,'Tire Inspections'!$Y$5:$Y$1004,"OK"),"")))</f>
        <v/>
      </c>
      <c r="M42" s="27">
        <f>IF($A42="","",IF($L42="","",IFERROR(LOOKUP(2,1/(('Tire Inspections'!$E$5:$E$1004=$A42)*('Tire Inspections'!$B$5:$B$1004=$L42)*('Tire Inspections'!$Y$5:$Y$1004="OK")),'Tire Inspections'!$C$5:$C$1004),"")))</f>
        <v/>
      </c>
      <c r="N42" s="27">
        <f>IF($A42="","",IF($L42="","",IFERROR(LOOKUP(2,1/(('Tire Inspections'!$E$5:$E$1004=$A42)*('Tire Inspections'!$B$5:$B$1004=$L42)*('Tire Inspections'!$Y$5:$Y$1004="OK")),'Tire Inspections'!$F$5:$F$1004),"")))</f>
        <v/>
      </c>
      <c r="O42" s="27">
        <f>IF($A42="","",IF($L42="","",IFERROR(LOOKUP(2,1/(('Tire Inspections'!$E$5:$E$1004=$A42)*('Tire Inspections'!$B$5:$B$1004=$L42)*('Tire Inspections'!$Y$5:$Y$1004="OK")),'Tire Inspections'!$P$5:$P$1004),"")))</f>
        <v/>
      </c>
      <c r="P42" s="32">
        <f>IF($A42="","",IF($L42="","",IFERROR(LOOKUP(2,1/(('Tire Inspections'!$E$5:$E$1004=$A42)*('Tire Inspections'!$B$5:$B$1004=$L42)*('Tire Inspections'!$Y$5:$Y$1004="OK")),'Tire Inspections'!$D$5:$D$1004),"")))</f>
        <v/>
      </c>
      <c r="Q42" s="44">
        <f>IF($A42="","",IF($L42="","",IFERROR(LOOKUP(2,1/(('Tire Inspections'!$E$5:$E$1004=$A42)*('Tire Inspections'!$B$5:$B$1004=$L42)*('Tire Inspections'!$Y$5:$Y$1004="OK")),'Tire Inspections'!$R$5:$R$1004),"")))</f>
        <v/>
      </c>
      <c r="R42" s="44">
        <f>IF($A42="","",IF($L42="","",IFERROR(LOOKUP(2,1/(('Tire Inspections'!$E$5:$E$1004=$A42)*('Tire Inspections'!$B$5:$B$1004=$L42)*('Tire Inspections'!$Y$5:$Y$1004="OK")),'Tire Inspections'!$S$5:$S$1004),"")))</f>
        <v/>
      </c>
      <c r="S42" s="44">
        <f>IF($A42="","",IF($L42="","",IFERROR(LOOKUP(2,1/(('Tire Inspections'!$E$5:$E$1004=$A42)*('Tire Inspections'!$B$5:$B$1004=$L42)*('Tire Inspections'!$Y$5:$Y$1004="OK")),'Tire Inspections'!$L$5:$L$1004),"")))</f>
        <v/>
      </c>
      <c r="T42" s="33">
        <f>IF($A42="","",IF(OR($Q42="",$H42=""),"",IFERROR(MAX(0,MIN(1,($Q42-'Settings'!$B$6)/($H42-'Settings'!$B$6))),"")))</f>
        <v/>
      </c>
      <c r="U42" s="27">
        <f>IF($A42="","",IF($Q42="","No Data",IF($Q42&lt;='Settings'!$B$6,"Critical",IF($Q42&lt;='Settings'!$B$5,"Low","OK"))))</f>
        <v/>
      </c>
      <c r="V42" s="27">
        <f>IF($A42="","",IF($R42="","No Data",IF($R42&gt;='Settings'!$B$7,"Uneven","OK")))</f>
        <v/>
      </c>
      <c r="W42" s="27">
        <f>IF($A42="","",IF($J42&lt;&gt;"Mounted","N/A",IF(OR($S42="",$I42=""),"No Data",IF($S42&lt;$I42-'Settings'!$B$8,"Low",IF($S42&gt;$I42+'Settings'!$B$8,"High","OK")))))</f>
        <v/>
      </c>
      <c r="X42" s="45">
        <f>IF($A42="","",IF(OR($J42&lt;&gt;"Mounted",$L42=""),"",IFERROR($L42+'Settings'!$B$9,"")))</f>
        <v/>
      </c>
      <c r="Y42" s="27">
        <f>IF($A42="","",IF($J42&lt;&gt;"Mounted","N/A",IF($L42="","No Data",IF(TODAY()&gt;$X42,"Overdue",IF(TODAY()+'Settings'!$B$10&gt;=$X42,"Due Soon","Current")))))</f>
        <v/>
      </c>
      <c r="Z42" s="27">
        <f>IF($A42="","",IF($J42&lt;&gt;"Mounted","N/A",IF(OR($U42="No Data",$W42="No Data"),"No Data",IF($U42="Critical","Critical",IF(OR($U42="Low",$V42="Uneven",$W42="Low",$W42="High",$Y42="Overdue",$Y42="Due Soon"),"Attention","OK")))))</f>
        <v/>
      </c>
      <c r="AA42" s="27">
        <f>IF($A42="","",IF($J42&lt;&gt;"Mounted","No action",IF($U42="Critical","Inspect immediately and follow fleet removal policy",IF($W42="Low","Correct pressure and inspect",IF($W42="High","Correct pressure",IF($V42="Uneven","Inspect alignment, suspension, and rotation",IF($U42="Low","Schedule tire service",IF($Y42="Overdue","Complete inspection",IF($Y42="Due Soon","Schedule inspection","No action")))))))))</f>
        <v/>
      </c>
      <c r="AB42" s="27">
        <f>IF($A42="","",IF(OR($J42&lt;&gt;"Mounted",$Z42="OK",$Z42="N/A"),"",IF($U42="Critical",1,IF(OR($W42="Low",$W42="High"),2,IF(OR($U42="Low",$V42="Uneven"),3,IF($Y42="Overdue",4,5))))))</f>
        <v/>
      </c>
      <c r="AC42" s="27">
        <f>IF($A42="","",IF($AB42="","",IFERROR($AB42*100000+ROW(),"")))</f>
        <v/>
      </c>
    </row>
    <row r="43">
      <c r="A43" s="29" t="n"/>
      <c r="B43" s="23" t="n"/>
      <c r="C43" s="23" t="n"/>
      <c r="D43" s="23" t="n"/>
      <c r="E43" s="29" t="n"/>
      <c r="F43" s="42" t="n"/>
      <c r="G43" s="30" t="n"/>
      <c r="H43" s="43" t="n"/>
      <c r="I43" s="43" t="n"/>
      <c r="J43" s="23" t="n"/>
      <c r="K43" s="23" t="n"/>
      <c r="L43" s="45">
        <f>IF($A43="","",IF(COUNTIFS('Tire Inspections'!$E$5:$E$1004,$A43,'Tire Inspections'!$Y$5:$Y$1004,"OK")=0,"",IFERROR(MAXIFS('Tire Inspections'!$B$5:$B$1004,'Tire Inspections'!$E$5:$E$1004,$A43,'Tire Inspections'!$Y$5:$Y$1004,"OK"),"")))</f>
        <v/>
      </c>
      <c r="M43" s="27">
        <f>IF($A43="","",IF($L43="","",IFERROR(LOOKUP(2,1/(('Tire Inspections'!$E$5:$E$1004=$A43)*('Tire Inspections'!$B$5:$B$1004=$L43)*('Tire Inspections'!$Y$5:$Y$1004="OK")),'Tire Inspections'!$C$5:$C$1004),"")))</f>
        <v/>
      </c>
      <c r="N43" s="27">
        <f>IF($A43="","",IF($L43="","",IFERROR(LOOKUP(2,1/(('Tire Inspections'!$E$5:$E$1004=$A43)*('Tire Inspections'!$B$5:$B$1004=$L43)*('Tire Inspections'!$Y$5:$Y$1004="OK")),'Tire Inspections'!$F$5:$F$1004),"")))</f>
        <v/>
      </c>
      <c r="O43" s="27">
        <f>IF($A43="","",IF($L43="","",IFERROR(LOOKUP(2,1/(('Tire Inspections'!$E$5:$E$1004=$A43)*('Tire Inspections'!$B$5:$B$1004=$L43)*('Tire Inspections'!$Y$5:$Y$1004="OK")),'Tire Inspections'!$P$5:$P$1004),"")))</f>
        <v/>
      </c>
      <c r="P43" s="32">
        <f>IF($A43="","",IF($L43="","",IFERROR(LOOKUP(2,1/(('Tire Inspections'!$E$5:$E$1004=$A43)*('Tire Inspections'!$B$5:$B$1004=$L43)*('Tire Inspections'!$Y$5:$Y$1004="OK")),'Tire Inspections'!$D$5:$D$1004),"")))</f>
        <v/>
      </c>
      <c r="Q43" s="44">
        <f>IF($A43="","",IF($L43="","",IFERROR(LOOKUP(2,1/(('Tire Inspections'!$E$5:$E$1004=$A43)*('Tire Inspections'!$B$5:$B$1004=$L43)*('Tire Inspections'!$Y$5:$Y$1004="OK")),'Tire Inspections'!$R$5:$R$1004),"")))</f>
        <v/>
      </c>
      <c r="R43" s="44">
        <f>IF($A43="","",IF($L43="","",IFERROR(LOOKUP(2,1/(('Tire Inspections'!$E$5:$E$1004=$A43)*('Tire Inspections'!$B$5:$B$1004=$L43)*('Tire Inspections'!$Y$5:$Y$1004="OK")),'Tire Inspections'!$S$5:$S$1004),"")))</f>
        <v/>
      </c>
      <c r="S43" s="44">
        <f>IF($A43="","",IF($L43="","",IFERROR(LOOKUP(2,1/(('Tire Inspections'!$E$5:$E$1004=$A43)*('Tire Inspections'!$B$5:$B$1004=$L43)*('Tire Inspections'!$Y$5:$Y$1004="OK")),'Tire Inspections'!$L$5:$L$1004),"")))</f>
        <v/>
      </c>
      <c r="T43" s="33">
        <f>IF($A43="","",IF(OR($Q43="",$H43=""),"",IFERROR(MAX(0,MIN(1,($Q43-'Settings'!$B$6)/($H43-'Settings'!$B$6))),"")))</f>
        <v/>
      </c>
      <c r="U43" s="27">
        <f>IF($A43="","",IF($Q43="","No Data",IF($Q43&lt;='Settings'!$B$6,"Critical",IF($Q43&lt;='Settings'!$B$5,"Low","OK"))))</f>
        <v/>
      </c>
      <c r="V43" s="27">
        <f>IF($A43="","",IF($R43="","No Data",IF($R43&gt;='Settings'!$B$7,"Uneven","OK")))</f>
        <v/>
      </c>
      <c r="W43" s="27">
        <f>IF($A43="","",IF($J43&lt;&gt;"Mounted","N/A",IF(OR($S43="",$I43=""),"No Data",IF($S43&lt;$I43-'Settings'!$B$8,"Low",IF($S43&gt;$I43+'Settings'!$B$8,"High","OK")))))</f>
        <v/>
      </c>
      <c r="X43" s="45">
        <f>IF($A43="","",IF(OR($J43&lt;&gt;"Mounted",$L43=""),"",IFERROR($L43+'Settings'!$B$9,"")))</f>
        <v/>
      </c>
      <c r="Y43" s="27">
        <f>IF($A43="","",IF($J43&lt;&gt;"Mounted","N/A",IF($L43="","No Data",IF(TODAY()&gt;$X43,"Overdue",IF(TODAY()+'Settings'!$B$10&gt;=$X43,"Due Soon","Current")))))</f>
        <v/>
      </c>
      <c r="Z43" s="27">
        <f>IF($A43="","",IF($J43&lt;&gt;"Mounted","N/A",IF(OR($U43="No Data",$W43="No Data"),"No Data",IF($U43="Critical","Critical",IF(OR($U43="Low",$V43="Uneven",$W43="Low",$W43="High",$Y43="Overdue",$Y43="Due Soon"),"Attention","OK")))))</f>
        <v/>
      </c>
      <c r="AA43" s="27">
        <f>IF($A43="","",IF($J43&lt;&gt;"Mounted","No action",IF($U43="Critical","Inspect immediately and follow fleet removal policy",IF($W43="Low","Correct pressure and inspect",IF($W43="High","Correct pressure",IF($V43="Uneven","Inspect alignment, suspension, and rotation",IF($U43="Low","Schedule tire service",IF($Y43="Overdue","Complete inspection",IF($Y43="Due Soon","Schedule inspection","No action")))))))))</f>
        <v/>
      </c>
      <c r="AB43" s="27">
        <f>IF($A43="","",IF(OR($J43&lt;&gt;"Mounted",$Z43="OK",$Z43="N/A"),"",IF($U43="Critical",1,IF(OR($W43="Low",$W43="High"),2,IF(OR($U43="Low",$V43="Uneven"),3,IF($Y43="Overdue",4,5))))))</f>
        <v/>
      </c>
      <c r="AC43" s="27">
        <f>IF($A43="","",IF($AB43="","",IFERROR($AB43*100000+ROW(),"")))</f>
        <v/>
      </c>
    </row>
    <row r="44">
      <c r="A44" s="29" t="n"/>
      <c r="B44" s="23" t="n"/>
      <c r="C44" s="23" t="n"/>
      <c r="D44" s="23" t="n"/>
      <c r="E44" s="29" t="n"/>
      <c r="F44" s="42" t="n"/>
      <c r="G44" s="30" t="n"/>
      <c r="H44" s="43" t="n"/>
      <c r="I44" s="43" t="n"/>
      <c r="J44" s="23" t="n"/>
      <c r="K44" s="23" t="n"/>
      <c r="L44" s="45">
        <f>IF($A44="","",IF(COUNTIFS('Tire Inspections'!$E$5:$E$1004,$A44,'Tire Inspections'!$Y$5:$Y$1004,"OK")=0,"",IFERROR(MAXIFS('Tire Inspections'!$B$5:$B$1004,'Tire Inspections'!$E$5:$E$1004,$A44,'Tire Inspections'!$Y$5:$Y$1004,"OK"),"")))</f>
        <v/>
      </c>
      <c r="M44" s="27">
        <f>IF($A44="","",IF($L44="","",IFERROR(LOOKUP(2,1/(('Tire Inspections'!$E$5:$E$1004=$A44)*('Tire Inspections'!$B$5:$B$1004=$L44)*('Tire Inspections'!$Y$5:$Y$1004="OK")),'Tire Inspections'!$C$5:$C$1004),"")))</f>
        <v/>
      </c>
      <c r="N44" s="27">
        <f>IF($A44="","",IF($L44="","",IFERROR(LOOKUP(2,1/(('Tire Inspections'!$E$5:$E$1004=$A44)*('Tire Inspections'!$B$5:$B$1004=$L44)*('Tire Inspections'!$Y$5:$Y$1004="OK")),'Tire Inspections'!$F$5:$F$1004),"")))</f>
        <v/>
      </c>
      <c r="O44" s="27">
        <f>IF($A44="","",IF($L44="","",IFERROR(LOOKUP(2,1/(('Tire Inspections'!$E$5:$E$1004=$A44)*('Tire Inspections'!$B$5:$B$1004=$L44)*('Tire Inspections'!$Y$5:$Y$1004="OK")),'Tire Inspections'!$P$5:$P$1004),"")))</f>
        <v/>
      </c>
      <c r="P44" s="32">
        <f>IF($A44="","",IF($L44="","",IFERROR(LOOKUP(2,1/(('Tire Inspections'!$E$5:$E$1004=$A44)*('Tire Inspections'!$B$5:$B$1004=$L44)*('Tire Inspections'!$Y$5:$Y$1004="OK")),'Tire Inspections'!$D$5:$D$1004),"")))</f>
        <v/>
      </c>
      <c r="Q44" s="44">
        <f>IF($A44="","",IF($L44="","",IFERROR(LOOKUP(2,1/(('Tire Inspections'!$E$5:$E$1004=$A44)*('Tire Inspections'!$B$5:$B$1004=$L44)*('Tire Inspections'!$Y$5:$Y$1004="OK")),'Tire Inspections'!$R$5:$R$1004),"")))</f>
        <v/>
      </c>
      <c r="R44" s="44">
        <f>IF($A44="","",IF($L44="","",IFERROR(LOOKUP(2,1/(('Tire Inspections'!$E$5:$E$1004=$A44)*('Tire Inspections'!$B$5:$B$1004=$L44)*('Tire Inspections'!$Y$5:$Y$1004="OK")),'Tire Inspections'!$S$5:$S$1004),"")))</f>
        <v/>
      </c>
      <c r="S44" s="44">
        <f>IF($A44="","",IF($L44="","",IFERROR(LOOKUP(2,1/(('Tire Inspections'!$E$5:$E$1004=$A44)*('Tire Inspections'!$B$5:$B$1004=$L44)*('Tire Inspections'!$Y$5:$Y$1004="OK")),'Tire Inspections'!$L$5:$L$1004),"")))</f>
        <v/>
      </c>
      <c r="T44" s="33">
        <f>IF($A44="","",IF(OR($Q44="",$H44=""),"",IFERROR(MAX(0,MIN(1,($Q44-'Settings'!$B$6)/($H44-'Settings'!$B$6))),"")))</f>
        <v/>
      </c>
      <c r="U44" s="27">
        <f>IF($A44="","",IF($Q44="","No Data",IF($Q44&lt;='Settings'!$B$6,"Critical",IF($Q44&lt;='Settings'!$B$5,"Low","OK"))))</f>
        <v/>
      </c>
      <c r="V44" s="27">
        <f>IF($A44="","",IF($R44="","No Data",IF($R44&gt;='Settings'!$B$7,"Uneven","OK")))</f>
        <v/>
      </c>
      <c r="W44" s="27">
        <f>IF($A44="","",IF($J44&lt;&gt;"Mounted","N/A",IF(OR($S44="",$I44=""),"No Data",IF($S44&lt;$I44-'Settings'!$B$8,"Low",IF($S44&gt;$I44+'Settings'!$B$8,"High","OK")))))</f>
        <v/>
      </c>
      <c r="X44" s="45">
        <f>IF($A44="","",IF(OR($J44&lt;&gt;"Mounted",$L44=""),"",IFERROR($L44+'Settings'!$B$9,"")))</f>
        <v/>
      </c>
      <c r="Y44" s="27">
        <f>IF($A44="","",IF($J44&lt;&gt;"Mounted","N/A",IF($L44="","No Data",IF(TODAY()&gt;$X44,"Overdue",IF(TODAY()+'Settings'!$B$10&gt;=$X44,"Due Soon","Current")))))</f>
        <v/>
      </c>
      <c r="Z44" s="27">
        <f>IF($A44="","",IF($J44&lt;&gt;"Mounted","N/A",IF(OR($U44="No Data",$W44="No Data"),"No Data",IF($U44="Critical","Critical",IF(OR($U44="Low",$V44="Uneven",$W44="Low",$W44="High",$Y44="Overdue",$Y44="Due Soon"),"Attention","OK")))))</f>
        <v/>
      </c>
      <c r="AA44" s="27">
        <f>IF($A44="","",IF($J44&lt;&gt;"Mounted","No action",IF($U44="Critical","Inspect immediately and follow fleet removal policy",IF($W44="Low","Correct pressure and inspect",IF($W44="High","Correct pressure",IF($V44="Uneven","Inspect alignment, suspension, and rotation",IF($U44="Low","Schedule tire service",IF($Y44="Overdue","Complete inspection",IF($Y44="Due Soon","Schedule inspection","No action")))))))))</f>
        <v/>
      </c>
      <c r="AB44" s="27">
        <f>IF($A44="","",IF(OR($J44&lt;&gt;"Mounted",$Z44="OK",$Z44="N/A"),"",IF($U44="Critical",1,IF(OR($W44="Low",$W44="High"),2,IF(OR($U44="Low",$V44="Uneven"),3,IF($Y44="Overdue",4,5))))))</f>
        <v/>
      </c>
      <c r="AC44" s="27">
        <f>IF($A44="","",IF($AB44="","",IFERROR($AB44*100000+ROW(),"")))</f>
        <v/>
      </c>
    </row>
    <row r="45">
      <c r="A45" s="29" t="n"/>
      <c r="B45" s="23" t="n"/>
      <c r="C45" s="23" t="n"/>
      <c r="D45" s="23" t="n"/>
      <c r="E45" s="29" t="n"/>
      <c r="F45" s="42" t="n"/>
      <c r="G45" s="30" t="n"/>
      <c r="H45" s="43" t="n"/>
      <c r="I45" s="43" t="n"/>
      <c r="J45" s="23" t="n"/>
      <c r="K45" s="23" t="n"/>
      <c r="L45" s="45">
        <f>IF($A45="","",IF(COUNTIFS('Tire Inspections'!$E$5:$E$1004,$A45,'Tire Inspections'!$Y$5:$Y$1004,"OK")=0,"",IFERROR(MAXIFS('Tire Inspections'!$B$5:$B$1004,'Tire Inspections'!$E$5:$E$1004,$A45,'Tire Inspections'!$Y$5:$Y$1004,"OK"),"")))</f>
        <v/>
      </c>
      <c r="M45" s="27">
        <f>IF($A45="","",IF($L45="","",IFERROR(LOOKUP(2,1/(('Tire Inspections'!$E$5:$E$1004=$A45)*('Tire Inspections'!$B$5:$B$1004=$L45)*('Tire Inspections'!$Y$5:$Y$1004="OK")),'Tire Inspections'!$C$5:$C$1004),"")))</f>
        <v/>
      </c>
      <c r="N45" s="27">
        <f>IF($A45="","",IF($L45="","",IFERROR(LOOKUP(2,1/(('Tire Inspections'!$E$5:$E$1004=$A45)*('Tire Inspections'!$B$5:$B$1004=$L45)*('Tire Inspections'!$Y$5:$Y$1004="OK")),'Tire Inspections'!$F$5:$F$1004),"")))</f>
        <v/>
      </c>
      <c r="O45" s="27">
        <f>IF($A45="","",IF($L45="","",IFERROR(LOOKUP(2,1/(('Tire Inspections'!$E$5:$E$1004=$A45)*('Tire Inspections'!$B$5:$B$1004=$L45)*('Tire Inspections'!$Y$5:$Y$1004="OK")),'Tire Inspections'!$P$5:$P$1004),"")))</f>
        <v/>
      </c>
      <c r="P45" s="32">
        <f>IF($A45="","",IF($L45="","",IFERROR(LOOKUP(2,1/(('Tire Inspections'!$E$5:$E$1004=$A45)*('Tire Inspections'!$B$5:$B$1004=$L45)*('Tire Inspections'!$Y$5:$Y$1004="OK")),'Tire Inspections'!$D$5:$D$1004),"")))</f>
        <v/>
      </c>
      <c r="Q45" s="44">
        <f>IF($A45="","",IF($L45="","",IFERROR(LOOKUP(2,1/(('Tire Inspections'!$E$5:$E$1004=$A45)*('Tire Inspections'!$B$5:$B$1004=$L45)*('Tire Inspections'!$Y$5:$Y$1004="OK")),'Tire Inspections'!$R$5:$R$1004),"")))</f>
        <v/>
      </c>
      <c r="R45" s="44">
        <f>IF($A45="","",IF($L45="","",IFERROR(LOOKUP(2,1/(('Tire Inspections'!$E$5:$E$1004=$A45)*('Tire Inspections'!$B$5:$B$1004=$L45)*('Tire Inspections'!$Y$5:$Y$1004="OK")),'Tire Inspections'!$S$5:$S$1004),"")))</f>
        <v/>
      </c>
      <c r="S45" s="44">
        <f>IF($A45="","",IF($L45="","",IFERROR(LOOKUP(2,1/(('Tire Inspections'!$E$5:$E$1004=$A45)*('Tire Inspections'!$B$5:$B$1004=$L45)*('Tire Inspections'!$Y$5:$Y$1004="OK")),'Tire Inspections'!$L$5:$L$1004),"")))</f>
        <v/>
      </c>
      <c r="T45" s="33">
        <f>IF($A45="","",IF(OR($Q45="",$H45=""),"",IFERROR(MAX(0,MIN(1,($Q45-'Settings'!$B$6)/($H45-'Settings'!$B$6))),"")))</f>
        <v/>
      </c>
      <c r="U45" s="27">
        <f>IF($A45="","",IF($Q45="","No Data",IF($Q45&lt;='Settings'!$B$6,"Critical",IF($Q45&lt;='Settings'!$B$5,"Low","OK"))))</f>
        <v/>
      </c>
      <c r="V45" s="27">
        <f>IF($A45="","",IF($R45="","No Data",IF($R45&gt;='Settings'!$B$7,"Uneven","OK")))</f>
        <v/>
      </c>
      <c r="W45" s="27">
        <f>IF($A45="","",IF($J45&lt;&gt;"Mounted","N/A",IF(OR($S45="",$I45=""),"No Data",IF($S45&lt;$I45-'Settings'!$B$8,"Low",IF($S45&gt;$I45+'Settings'!$B$8,"High","OK")))))</f>
        <v/>
      </c>
      <c r="X45" s="45">
        <f>IF($A45="","",IF(OR($J45&lt;&gt;"Mounted",$L45=""),"",IFERROR($L45+'Settings'!$B$9,"")))</f>
        <v/>
      </c>
      <c r="Y45" s="27">
        <f>IF($A45="","",IF($J45&lt;&gt;"Mounted","N/A",IF($L45="","No Data",IF(TODAY()&gt;$X45,"Overdue",IF(TODAY()+'Settings'!$B$10&gt;=$X45,"Due Soon","Current")))))</f>
        <v/>
      </c>
      <c r="Z45" s="27">
        <f>IF($A45="","",IF($J45&lt;&gt;"Mounted","N/A",IF(OR($U45="No Data",$W45="No Data"),"No Data",IF($U45="Critical","Critical",IF(OR($U45="Low",$V45="Uneven",$W45="Low",$W45="High",$Y45="Overdue",$Y45="Due Soon"),"Attention","OK")))))</f>
        <v/>
      </c>
      <c r="AA45" s="27">
        <f>IF($A45="","",IF($J45&lt;&gt;"Mounted","No action",IF($U45="Critical","Inspect immediately and follow fleet removal policy",IF($W45="Low","Correct pressure and inspect",IF($W45="High","Correct pressure",IF($V45="Uneven","Inspect alignment, suspension, and rotation",IF($U45="Low","Schedule tire service",IF($Y45="Overdue","Complete inspection",IF($Y45="Due Soon","Schedule inspection","No action")))))))))</f>
        <v/>
      </c>
      <c r="AB45" s="27">
        <f>IF($A45="","",IF(OR($J45&lt;&gt;"Mounted",$Z45="OK",$Z45="N/A"),"",IF($U45="Critical",1,IF(OR($W45="Low",$W45="High"),2,IF(OR($U45="Low",$V45="Uneven"),3,IF($Y45="Overdue",4,5))))))</f>
        <v/>
      </c>
      <c r="AC45" s="27">
        <f>IF($A45="","",IF($AB45="","",IFERROR($AB45*100000+ROW(),"")))</f>
        <v/>
      </c>
    </row>
    <row r="46">
      <c r="A46" s="29" t="n"/>
      <c r="B46" s="23" t="n"/>
      <c r="C46" s="23" t="n"/>
      <c r="D46" s="23" t="n"/>
      <c r="E46" s="29" t="n"/>
      <c r="F46" s="42" t="n"/>
      <c r="G46" s="30" t="n"/>
      <c r="H46" s="43" t="n"/>
      <c r="I46" s="43" t="n"/>
      <c r="J46" s="23" t="n"/>
      <c r="K46" s="23" t="n"/>
      <c r="L46" s="45">
        <f>IF($A46="","",IF(COUNTIFS('Tire Inspections'!$E$5:$E$1004,$A46,'Tire Inspections'!$Y$5:$Y$1004,"OK")=0,"",IFERROR(MAXIFS('Tire Inspections'!$B$5:$B$1004,'Tire Inspections'!$E$5:$E$1004,$A46,'Tire Inspections'!$Y$5:$Y$1004,"OK"),"")))</f>
        <v/>
      </c>
      <c r="M46" s="27">
        <f>IF($A46="","",IF($L46="","",IFERROR(LOOKUP(2,1/(('Tire Inspections'!$E$5:$E$1004=$A46)*('Tire Inspections'!$B$5:$B$1004=$L46)*('Tire Inspections'!$Y$5:$Y$1004="OK")),'Tire Inspections'!$C$5:$C$1004),"")))</f>
        <v/>
      </c>
      <c r="N46" s="27">
        <f>IF($A46="","",IF($L46="","",IFERROR(LOOKUP(2,1/(('Tire Inspections'!$E$5:$E$1004=$A46)*('Tire Inspections'!$B$5:$B$1004=$L46)*('Tire Inspections'!$Y$5:$Y$1004="OK")),'Tire Inspections'!$F$5:$F$1004),"")))</f>
        <v/>
      </c>
      <c r="O46" s="27">
        <f>IF($A46="","",IF($L46="","",IFERROR(LOOKUP(2,1/(('Tire Inspections'!$E$5:$E$1004=$A46)*('Tire Inspections'!$B$5:$B$1004=$L46)*('Tire Inspections'!$Y$5:$Y$1004="OK")),'Tire Inspections'!$P$5:$P$1004),"")))</f>
        <v/>
      </c>
      <c r="P46" s="32">
        <f>IF($A46="","",IF($L46="","",IFERROR(LOOKUP(2,1/(('Tire Inspections'!$E$5:$E$1004=$A46)*('Tire Inspections'!$B$5:$B$1004=$L46)*('Tire Inspections'!$Y$5:$Y$1004="OK")),'Tire Inspections'!$D$5:$D$1004),"")))</f>
        <v/>
      </c>
      <c r="Q46" s="44">
        <f>IF($A46="","",IF($L46="","",IFERROR(LOOKUP(2,1/(('Tire Inspections'!$E$5:$E$1004=$A46)*('Tire Inspections'!$B$5:$B$1004=$L46)*('Tire Inspections'!$Y$5:$Y$1004="OK")),'Tire Inspections'!$R$5:$R$1004),"")))</f>
        <v/>
      </c>
      <c r="R46" s="44">
        <f>IF($A46="","",IF($L46="","",IFERROR(LOOKUP(2,1/(('Tire Inspections'!$E$5:$E$1004=$A46)*('Tire Inspections'!$B$5:$B$1004=$L46)*('Tire Inspections'!$Y$5:$Y$1004="OK")),'Tire Inspections'!$S$5:$S$1004),"")))</f>
        <v/>
      </c>
      <c r="S46" s="44">
        <f>IF($A46="","",IF($L46="","",IFERROR(LOOKUP(2,1/(('Tire Inspections'!$E$5:$E$1004=$A46)*('Tire Inspections'!$B$5:$B$1004=$L46)*('Tire Inspections'!$Y$5:$Y$1004="OK")),'Tire Inspections'!$L$5:$L$1004),"")))</f>
        <v/>
      </c>
      <c r="T46" s="33">
        <f>IF($A46="","",IF(OR($Q46="",$H46=""),"",IFERROR(MAX(0,MIN(1,($Q46-'Settings'!$B$6)/($H46-'Settings'!$B$6))),"")))</f>
        <v/>
      </c>
      <c r="U46" s="27">
        <f>IF($A46="","",IF($Q46="","No Data",IF($Q46&lt;='Settings'!$B$6,"Critical",IF($Q46&lt;='Settings'!$B$5,"Low","OK"))))</f>
        <v/>
      </c>
      <c r="V46" s="27">
        <f>IF($A46="","",IF($R46="","No Data",IF($R46&gt;='Settings'!$B$7,"Uneven","OK")))</f>
        <v/>
      </c>
      <c r="W46" s="27">
        <f>IF($A46="","",IF($J46&lt;&gt;"Mounted","N/A",IF(OR($S46="",$I46=""),"No Data",IF($S46&lt;$I46-'Settings'!$B$8,"Low",IF($S46&gt;$I46+'Settings'!$B$8,"High","OK")))))</f>
        <v/>
      </c>
      <c r="X46" s="45">
        <f>IF($A46="","",IF(OR($J46&lt;&gt;"Mounted",$L46=""),"",IFERROR($L46+'Settings'!$B$9,"")))</f>
        <v/>
      </c>
      <c r="Y46" s="27">
        <f>IF($A46="","",IF($J46&lt;&gt;"Mounted","N/A",IF($L46="","No Data",IF(TODAY()&gt;$X46,"Overdue",IF(TODAY()+'Settings'!$B$10&gt;=$X46,"Due Soon","Current")))))</f>
        <v/>
      </c>
      <c r="Z46" s="27">
        <f>IF($A46="","",IF($J46&lt;&gt;"Mounted","N/A",IF(OR($U46="No Data",$W46="No Data"),"No Data",IF($U46="Critical","Critical",IF(OR($U46="Low",$V46="Uneven",$W46="Low",$W46="High",$Y46="Overdue",$Y46="Due Soon"),"Attention","OK")))))</f>
        <v/>
      </c>
      <c r="AA46" s="27">
        <f>IF($A46="","",IF($J46&lt;&gt;"Mounted","No action",IF($U46="Critical","Inspect immediately and follow fleet removal policy",IF($W46="Low","Correct pressure and inspect",IF($W46="High","Correct pressure",IF($V46="Uneven","Inspect alignment, suspension, and rotation",IF($U46="Low","Schedule tire service",IF($Y46="Overdue","Complete inspection",IF($Y46="Due Soon","Schedule inspection","No action")))))))))</f>
        <v/>
      </c>
      <c r="AB46" s="27">
        <f>IF($A46="","",IF(OR($J46&lt;&gt;"Mounted",$Z46="OK",$Z46="N/A"),"",IF($U46="Critical",1,IF(OR($W46="Low",$W46="High"),2,IF(OR($U46="Low",$V46="Uneven"),3,IF($Y46="Overdue",4,5))))))</f>
        <v/>
      </c>
      <c r="AC46" s="27">
        <f>IF($A46="","",IF($AB46="","",IFERROR($AB46*100000+ROW(),"")))</f>
        <v/>
      </c>
    </row>
    <row r="47">
      <c r="A47" s="29" t="n"/>
      <c r="B47" s="23" t="n"/>
      <c r="C47" s="23" t="n"/>
      <c r="D47" s="23" t="n"/>
      <c r="E47" s="29" t="n"/>
      <c r="F47" s="42" t="n"/>
      <c r="G47" s="30" t="n"/>
      <c r="H47" s="43" t="n"/>
      <c r="I47" s="43" t="n"/>
      <c r="J47" s="23" t="n"/>
      <c r="K47" s="23" t="n"/>
      <c r="L47" s="45">
        <f>IF($A47="","",IF(COUNTIFS('Tire Inspections'!$E$5:$E$1004,$A47,'Tire Inspections'!$Y$5:$Y$1004,"OK")=0,"",IFERROR(MAXIFS('Tire Inspections'!$B$5:$B$1004,'Tire Inspections'!$E$5:$E$1004,$A47,'Tire Inspections'!$Y$5:$Y$1004,"OK"),"")))</f>
        <v/>
      </c>
      <c r="M47" s="27">
        <f>IF($A47="","",IF($L47="","",IFERROR(LOOKUP(2,1/(('Tire Inspections'!$E$5:$E$1004=$A47)*('Tire Inspections'!$B$5:$B$1004=$L47)*('Tire Inspections'!$Y$5:$Y$1004="OK")),'Tire Inspections'!$C$5:$C$1004),"")))</f>
        <v/>
      </c>
      <c r="N47" s="27">
        <f>IF($A47="","",IF($L47="","",IFERROR(LOOKUP(2,1/(('Tire Inspections'!$E$5:$E$1004=$A47)*('Tire Inspections'!$B$5:$B$1004=$L47)*('Tire Inspections'!$Y$5:$Y$1004="OK")),'Tire Inspections'!$F$5:$F$1004),"")))</f>
        <v/>
      </c>
      <c r="O47" s="27">
        <f>IF($A47="","",IF($L47="","",IFERROR(LOOKUP(2,1/(('Tire Inspections'!$E$5:$E$1004=$A47)*('Tire Inspections'!$B$5:$B$1004=$L47)*('Tire Inspections'!$Y$5:$Y$1004="OK")),'Tire Inspections'!$P$5:$P$1004),"")))</f>
        <v/>
      </c>
      <c r="P47" s="32">
        <f>IF($A47="","",IF($L47="","",IFERROR(LOOKUP(2,1/(('Tire Inspections'!$E$5:$E$1004=$A47)*('Tire Inspections'!$B$5:$B$1004=$L47)*('Tire Inspections'!$Y$5:$Y$1004="OK")),'Tire Inspections'!$D$5:$D$1004),"")))</f>
        <v/>
      </c>
      <c r="Q47" s="44">
        <f>IF($A47="","",IF($L47="","",IFERROR(LOOKUP(2,1/(('Tire Inspections'!$E$5:$E$1004=$A47)*('Tire Inspections'!$B$5:$B$1004=$L47)*('Tire Inspections'!$Y$5:$Y$1004="OK")),'Tire Inspections'!$R$5:$R$1004),"")))</f>
        <v/>
      </c>
      <c r="R47" s="44">
        <f>IF($A47="","",IF($L47="","",IFERROR(LOOKUP(2,1/(('Tire Inspections'!$E$5:$E$1004=$A47)*('Tire Inspections'!$B$5:$B$1004=$L47)*('Tire Inspections'!$Y$5:$Y$1004="OK")),'Tire Inspections'!$S$5:$S$1004),"")))</f>
        <v/>
      </c>
      <c r="S47" s="44">
        <f>IF($A47="","",IF($L47="","",IFERROR(LOOKUP(2,1/(('Tire Inspections'!$E$5:$E$1004=$A47)*('Tire Inspections'!$B$5:$B$1004=$L47)*('Tire Inspections'!$Y$5:$Y$1004="OK")),'Tire Inspections'!$L$5:$L$1004),"")))</f>
        <v/>
      </c>
      <c r="T47" s="33">
        <f>IF($A47="","",IF(OR($Q47="",$H47=""),"",IFERROR(MAX(0,MIN(1,($Q47-'Settings'!$B$6)/($H47-'Settings'!$B$6))),"")))</f>
        <v/>
      </c>
      <c r="U47" s="27">
        <f>IF($A47="","",IF($Q47="","No Data",IF($Q47&lt;='Settings'!$B$6,"Critical",IF($Q47&lt;='Settings'!$B$5,"Low","OK"))))</f>
        <v/>
      </c>
      <c r="V47" s="27">
        <f>IF($A47="","",IF($R47="","No Data",IF($R47&gt;='Settings'!$B$7,"Uneven","OK")))</f>
        <v/>
      </c>
      <c r="W47" s="27">
        <f>IF($A47="","",IF($J47&lt;&gt;"Mounted","N/A",IF(OR($S47="",$I47=""),"No Data",IF($S47&lt;$I47-'Settings'!$B$8,"Low",IF($S47&gt;$I47+'Settings'!$B$8,"High","OK")))))</f>
        <v/>
      </c>
      <c r="X47" s="45">
        <f>IF($A47="","",IF(OR($J47&lt;&gt;"Mounted",$L47=""),"",IFERROR($L47+'Settings'!$B$9,"")))</f>
        <v/>
      </c>
      <c r="Y47" s="27">
        <f>IF($A47="","",IF($J47&lt;&gt;"Mounted","N/A",IF($L47="","No Data",IF(TODAY()&gt;$X47,"Overdue",IF(TODAY()+'Settings'!$B$10&gt;=$X47,"Due Soon","Current")))))</f>
        <v/>
      </c>
      <c r="Z47" s="27">
        <f>IF($A47="","",IF($J47&lt;&gt;"Mounted","N/A",IF(OR($U47="No Data",$W47="No Data"),"No Data",IF($U47="Critical","Critical",IF(OR($U47="Low",$V47="Uneven",$W47="Low",$W47="High",$Y47="Overdue",$Y47="Due Soon"),"Attention","OK")))))</f>
        <v/>
      </c>
      <c r="AA47" s="27">
        <f>IF($A47="","",IF($J47&lt;&gt;"Mounted","No action",IF($U47="Critical","Inspect immediately and follow fleet removal policy",IF($W47="Low","Correct pressure and inspect",IF($W47="High","Correct pressure",IF($V47="Uneven","Inspect alignment, suspension, and rotation",IF($U47="Low","Schedule tire service",IF($Y47="Overdue","Complete inspection",IF($Y47="Due Soon","Schedule inspection","No action")))))))))</f>
        <v/>
      </c>
      <c r="AB47" s="27">
        <f>IF($A47="","",IF(OR($J47&lt;&gt;"Mounted",$Z47="OK",$Z47="N/A"),"",IF($U47="Critical",1,IF(OR($W47="Low",$W47="High"),2,IF(OR($U47="Low",$V47="Uneven"),3,IF($Y47="Overdue",4,5))))))</f>
        <v/>
      </c>
      <c r="AC47" s="27">
        <f>IF($A47="","",IF($AB47="","",IFERROR($AB47*100000+ROW(),"")))</f>
        <v/>
      </c>
    </row>
    <row r="48">
      <c r="A48" s="29" t="n"/>
      <c r="B48" s="23" t="n"/>
      <c r="C48" s="23" t="n"/>
      <c r="D48" s="23" t="n"/>
      <c r="E48" s="29" t="n"/>
      <c r="F48" s="42" t="n"/>
      <c r="G48" s="30" t="n"/>
      <c r="H48" s="43" t="n"/>
      <c r="I48" s="43" t="n"/>
      <c r="J48" s="23" t="n"/>
      <c r="K48" s="23" t="n"/>
      <c r="L48" s="45">
        <f>IF($A48="","",IF(COUNTIFS('Tire Inspections'!$E$5:$E$1004,$A48,'Tire Inspections'!$Y$5:$Y$1004,"OK")=0,"",IFERROR(MAXIFS('Tire Inspections'!$B$5:$B$1004,'Tire Inspections'!$E$5:$E$1004,$A48,'Tire Inspections'!$Y$5:$Y$1004,"OK"),"")))</f>
        <v/>
      </c>
      <c r="M48" s="27">
        <f>IF($A48="","",IF($L48="","",IFERROR(LOOKUP(2,1/(('Tire Inspections'!$E$5:$E$1004=$A48)*('Tire Inspections'!$B$5:$B$1004=$L48)*('Tire Inspections'!$Y$5:$Y$1004="OK")),'Tire Inspections'!$C$5:$C$1004),"")))</f>
        <v/>
      </c>
      <c r="N48" s="27">
        <f>IF($A48="","",IF($L48="","",IFERROR(LOOKUP(2,1/(('Tire Inspections'!$E$5:$E$1004=$A48)*('Tire Inspections'!$B$5:$B$1004=$L48)*('Tire Inspections'!$Y$5:$Y$1004="OK")),'Tire Inspections'!$F$5:$F$1004),"")))</f>
        <v/>
      </c>
      <c r="O48" s="27">
        <f>IF($A48="","",IF($L48="","",IFERROR(LOOKUP(2,1/(('Tire Inspections'!$E$5:$E$1004=$A48)*('Tire Inspections'!$B$5:$B$1004=$L48)*('Tire Inspections'!$Y$5:$Y$1004="OK")),'Tire Inspections'!$P$5:$P$1004),"")))</f>
        <v/>
      </c>
      <c r="P48" s="32">
        <f>IF($A48="","",IF($L48="","",IFERROR(LOOKUP(2,1/(('Tire Inspections'!$E$5:$E$1004=$A48)*('Tire Inspections'!$B$5:$B$1004=$L48)*('Tire Inspections'!$Y$5:$Y$1004="OK")),'Tire Inspections'!$D$5:$D$1004),"")))</f>
        <v/>
      </c>
      <c r="Q48" s="44">
        <f>IF($A48="","",IF($L48="","",IFERROR(LOOKUP(2,1/(('Tire Inspections'!$E$5:$E$1004=$A48)*('Tire Inspections'!$B$5:$B$1004=$L48)*('Tire Inspections'!$Y$5:$Y$1004="OK")),'Tire Inspections'!$R$5:$R$1004),"")))</f>
        <v/>
      </c>
      <c r="R48" s="44">
        <f>IF($A48="","",IF($L48="","",IFERROR(LOOKUP(2,1/(('Tire Inspections'!$E$5:$E$1004=$A48)*('Tire Inspections'!$B$5:$B$1004=$L48)*('Tire Inspections'!$Y$5:$Y$1004="OK")),'Tire Inspections'!$S$5:$S$1004),"")))</f>
        <v/>
      </c>
      <c r="S48" s="44">
        <f>IF($A48="","",IF($L48="","",IFERROR(LOOKUP(2,1/(('Tire Inspections'!$E$5:$E$1004=$A48)*('Tire Inspections'!$B$5:$B$1004=$L48)*('Tire Inspections'!$Y$5:$Y$1004="OK")),'Tire Inspections'!$L$5:$L$1004),"")))</f>
        <v/>
      </c>
      <c r="T48" s="33">
        <f>IF($A48="","",IF(OR($Q48="",$H48=""),"",IFERROR(MAX(0,MIN(1,($Q48-'Settings'!$B$6)/($H48-'Settings'!$B$6))),"")))</f>
        <v/>
      </c>
      <c r="U48" s="27">
        <f>IF($A48="","",IF($Q48="","No Data",IF($Q48&lt;='Settings'!$B$6,"Critical",IF($Q48&lt;='Settings'!$B$5,"Low","OK"))))</f>
        <v/>
      </c>
      <c r="V48" s="27">
        <f>IF($A48="","",IF($R48="","No Data",IF($R48&gt;='Settings'!$B$7,"Uneven","OK")))</f>
        <v/>
      </c>
      <c r="W48" s="27">
        <f>IF($A48="","",IF($J48&lt;&gt;"Mounted","N/A",IF(OR($S48="",$I48=""),"No Data",IF($S48&lt;$I48-'Settings'!$B$8,"Low",IF($S48&gt;$I48+'Settings'!$B$8,"High","OK")))))</f>
        <v/>
      </c>
      <c r="X48" s="45">
        <f>IF($A48="","",IF(OR($J48&lt;&gt;"Mounted",$L48=""),"",IFERROR($L48+'Settings'!$B$9,"")))</f>
        <v/>
      </c>
      <c r="Y48" s="27">
        <f>IF($A48="","",IF($J48&lt;&gt;"Mounted","N/A",IF($L48="","No Data",IF(TODAY()&gt;$X48,"Overdue",IF(TODAY()+'Settings'!$B$10&gt;=$X48,"Due Soon","Current")))))</f>
        <v/>
      </c>
      <c r="Z48" s="27">
        <f>IF($A48="","",IF($J48&lt;&gt;"Mounted","N/A",IF(OR($U48="No Data",$W48="No Data"),"No Data",IF($U48="Critical","Critical",IF(OR($U48="Low",$V48="Uneven",$W48="Low",$W48="High",$Y48="Overdue",$Y48="Due Soon"),"Attention","OK")))))</f>
        <v/>
      </c>
      <c r="AA48" s="27">
        <f>IF($A48="","",IF($J48&lt;&gt;"Mounted","No action",IF($U48="Critical","Inspect immediately and follow fleet removal policy",IF($W48="Low","Correct pressure and inspect",IF($W48="High","Correct pressure",IF($V48="Uneven","Inspect alignment, suspension, and rotation",IF($U48="Low","Schedule tire service",IF($Y48="Overdue","Complete inspection",IF($Y48="Due Soon","Schedule inspection","No action")))))))))</f>
        <v/>
      </c>
      <c r="AB48" s="27">
        <f>IF($A48="","",IF(OR($J48&lt;&gt;"Mounted",$Z48="OK",$Z48="N/A"),"",IF($U48="Critical",1,IF(OR($W48="Low",$W48="High"),2,IF(OR($U48="Low",$V48="Uneven"),3,IF($Y48="Overdue",4,5))))))</f>
        <v/>
      </c>
      <c r="AC48" s="27">
        <f>IF($A48="","",IF($AB48="","",IFERROR($AB48*100000+ROW(),"")))</f>
        <v/>
      </c>
    </row>
    <row r="49">
      <c r="A49" s="29" t="n"/>
      <c r="B49" s="23" t="n"/>
      <c r="C49" s="23" t="n"/>
      <c r="D49" s="23" t="n"/>
      <c r="E49" s="29" t="n"/>
      <c r="F49" s="42" t="n"/>
      <c r="G49" s="30" t="n"/>
      <c r="H49" s="43" t="n"/>
      <c r="I49" s="43" t="n"/>
      <c r="J49" s="23" t="n"/>
      <c r="K49" s="23" t="n"/>
      <c r="L49" s="45">
        <f>IF($A49="","",IF(COUNTIFS('Tire Inspections'!$E$5:$E$1004,$A49,'Tire Inspections'!$Y$5:$Y$1004,"OK")=0,"",IFERROR(MAXIFS('Tire Inspections'!$B$5:$B$1004,'Tire Inspections'!$E$5:$E$1004,$A49,'Tire Inspections'!$Y$5:$Y$1004,"OK"),"")))</f>
        <v/>
      </c>
      <c r="M49" s="27">
        <f>IF($A49="","",IF($L49="","",IFERROR(LOOKUP(2,1/(('Tire Inspections'!$E$5:$E$1004=$A49)*('Tire Inspections'!$B$5:$B$1004=$L49)*('Tire Inspections'!$Y$5:$Y$1004="OK")),'Tire Inspections'!$C$5:$C$1004),"")))</f>
        <v/>
      </c>
      <c r="N49" s="27">
        <f>IF($A49="","",IF($L49="","",IFERROR(LOOKUP(2,1/(('Tire Inspections'!$E$5:$E$1004=$A49)*('Tire Inspections'!$B$5:$B$1004=$L49)*('Tire Inspections'!$Y$5:$Y$1004="OK")),'Tire Inspections'!$F$5:$F$1004),"")))</f>
        <v/>
      </c>
      <c r="O49" s="27">
        <f>IF($A49="","",IF($L49="","",IFERROR(LOOKUP(2,1/(('Tire Inspections'!$E$5:$E$1004=$A49)*('Tire Inspections'!$B$5:$B$1004=$L49)*('Tire Inspections'!$Y$5:$Y$1004="OK")),'Tire Inspections'!$P$5:$P$1004),"")))</f>
        <v/>
      </c>
      <c r="P49" s="32">
        <f>IF($A49="","",IF($L49="","",IFERROR(LOOKUP(2,1/(('Tire Inspections'!$E$5:$E$1004=$A49)*('Tire Inspections'!$B$5:$B$1004=$L49)*('Tire Inspections'!$Y$5:$Y$1004="OK")),'Tire Inspections'!$D$5:$D$1004),"")))</f>
        <v/>
      </c>
      <c r="Q49" s="44">
        <f>IF($A49="","",IF($L49="","",IFERROR(LOOKUP(2,1/(('Tire Inspections'!$E$5:$E$1004=$A49)*('Tire Inspections'!$B$5:$B$1004=$L49)*('Tire Inspections'!$Y$5:$Y$1004="OK")),'Tire Inspections'!$R$5:$R$1004),"")))</f>
        <v/>
      </c>
      <c r="R49" s="44">
        <f>IF($A49="","",IF($L49="","",IFERROR(LOOKUP(2,1/(('Tire Inspections'!$E$5:$E$1004=$A49)*('Tire Inspections'!$B$5:$B$1004=$L49)*('Tire Inspections'!$Y$5:$Y$1004="OK")),'Tire Inspections'!$S$5:$S$1004),"")))</f>
        <v/>
      </c>
      <c r="S49" s="44">
        <f>IF($A49="","",IF($L49="","",IFERROR(LOOKUP(2,1/(('Tire Inspections'!$E$5:$E$1004=$A49)*('Tire Inspections'!$B$5:$B$1004=$L49)*('Tire Inspections'!$Y$5:$Y$1004="OK")),'Tire Inspections'!$L$5:$L$1004),"")))</f>
        <v/>
      </c>
      <c r="T49" s="33">
        <f>IF($A49="","",IF(OR($Q49="",$H49=""),"",IFERROR(MAX(0,MIN(1,($Q49-'Settings'!$B$6)/($H49-'Settings'!$B$6))),"")))</f>
        <v/>
      </c>
      <c r="U49" s="27">
        <f>IF($A49="","",IF($Q49="","No Data",IF($Q49&lt;='Settings'!$B$6,"Critical",IF($Q49&lt;='Settings'!$B$5,"Low","OK"))))</f>
        <v/>
      </c>
      <c r="V49" s="27">
        <f>IF($A49="","",IF($R49="","No Data",IF($R49&gt;='Settings'!$B$7,"Uneven","OK")))</f>
        <v/>
      </c>
      <c r="W49" s="27">
        <f>IF($A49="","",IF($J49&lt;&gt;"Mounted","N/A",IF(OR($S49="",$I49=""),"No Data",IF($S49&lt;$I49-'Settings'!$B$8,"Low",IF($S49&gt;$I49+'Settings'!$B$8,"High","OK")))))</f>
        <v/>
      </c>
      <c r="X49" s="45">
        <f>IF($A49="","",IF(OR($J49&lt;&gt;"Mounted",$L49=""),"",IFERROR($L49+'Settings'!$B$9,"")))</f>
        <v/>
      </c>
      <c r="Y49" s="27">
        <f>IF($A49="","",IF($J49&lt;&gt;"Mounted","N/A",IF($L49="","No Data",IF(TODAY()&gt;$X49,"Overdue",IF(TODAY()+'Settings'!$B$10&gt;=$X49,"Due Soon","Current")))))</f>
        <v/>
      </c>
      <c r="Z49" s="27">
        <f>IF($A49="","",IF($J49&lt;&gt;"Mounted","N/A",IF(OR($U49="No Data",$W49="No Data"),"No Data",IF($U49="Critical","Critical",IF(OR($U49="Low",$V49="Uneven",$W49="Low",$W49="High",$Y49="Overdue",$Y49="Due Soon"),"Attention","OK")))))</f>
        <v/>
      </c>
      <c r="AA49" s="27">
        <f>IF($A49="","",IF($J49&lt;&gt;"Mounted","No action",IF($U49="Critical","Inspect immediately and follow fleet removal policy",IF($W49="Low","Correct pressure and inspect",IF($W49="High","Correct pressure",IF($V49="Uneven","Inspect alignment, suspension, and rotation",IF($U49="Low","Schedule tire service",IF($Y49="Overdue","Complete inspection",IF($Y49="Due Soon","Schedule inspection","No action")))))))))</f>
        <v/>
      </c>
      <c r="AB49" s="27">
        <f>IF($A49="","",IF(OR($J49&lt;&gt;"Mounted",$Z49="OK",$Z49="N/A"),"",IF($U49="Critical",1,IF(OR($W49="Low",$W49="High"),2,IF(OR($U49="Low",$V49="Uneven"),3,IF($Y49="Overdue",4,5))))))</f>
        <v/>
      </c>
      <c r="AC49" s="27">
        <f>IF($A49="","",IF($AB49="","",IFERROR($AB49*100000+ROW(),"")))</f>
        <v/>
      </c>
    </row>
    <row r="50">
      <c r="A50" s="29" t="n"/>
      <c r="B50" s="23" t="n"/>
      <c r="C50" s="23" t="n"/>
      <c r="D50" s="23" t="n"/>
      <c r="E50" s="29" t="n"/>
      <c r="F50" s="42" t="n"/>
      <c r="G50" s="30" t="n"/>
      <c r="H50" s="43" t="n"/>
      <c r="I50" s="43" t="n"/>
      <c r="J50" s="23" t="n"/>
      <c r="K50" s="23" t="n"/>
      <c r="L50" s="45">
        <f>IF($A50="","",IF(COUNTIFS('Tire Inspections'!$E$5:$E$1004,$A50,'Tire Inspections'!$Y$5:$Y$1004,"OK")=0,"",IFERROR(MAXIFS('Tire Inspections'!$B$5:$B$1004,'Tire Inspections'!$E$5:$E$1004,$A50,'Tire Inspections'!$Y$5:$Y$1004,"OK"),"")))</f>
        <v/>
      </c>
      <c r="M50" s="27">
        <f>IF($A50="","",IF($L50="","",IFERROR(LOOKUP(2,1/(('Tire Inspections'!$E$5:$E$1004=$A50)*('Tire Inspections'!$B$5:$B$1004=$L50)*('Tire Inspections'!$Y$5:$Y$1004="OK")),'Tire Inspections'!$C$5:$C$1004),"")))</f>
        <v/>
      </c>
      <c r="N50" s="27">
        <f>IF($A50="","",IF($L50="","",IFERROR(LOOKUP(2,1/(('Tire Inspections'!$E$5:$E$1004=$A50)*('Tire Inspections'!$B$5:$B$1004=$L50)*('Tire Inspections'!$Y$5:$Y$1004="OK")),'Tire Inspections'!$F$5:$F$1004),"")))</f>
        <v/>
      </c>
      <c r="O50" s="27">
        <f>IF($A50="","",IF($L50="","",IFERROR(LOOKUP(2,1/(('Tire Inspections'!$E$5:$E$1004=$A50)*('Tire Inspections'!$B$5:$B$1004=$L50)*('Tire Inspections'!$Y$5:$Y$1004="OK")),'Tire Inspections'!$P$5:$P$1004),"")))</f>
        <v/>
      </c>
      <c r="P50" s="32">
        <f>IF($A50="","",IF($L50="","",IFERROR(LOOKUP(2,1/(('Tire Inspections'!$E$5:$E$1004=$A50)*('Tire Inspections'!$B$5:$B$1004=$L50)*('Tire Inspections'!$Y$5:$Y$1004="OK")),'Tire Inspections'!$D$5:$D$1004),"")))</f>
        <v/>
      </c>
      <c r="Q50" s="44">
        <f>IF($A50="","",IF($L50="","",IFERROR(LOOKUP(2,1/(('Tire Inspections'!$E$5:$E$1004=$A50)*('Tire Inspections'!$B$5:$B$1004=$L50)*('Tire Inspections'!$Y$5:$Y$1004="OK")),'Tire Inspections'!$R$5:$R$1004),"")))</f>
        <v/>
      </c>
      <c r="R50" s="44">
        <f>IF($A50="","",IF($L50="","",IFERROR(LOOKUP(2,1/(('Tire Inspections'!$E$5:$E$1004=$A50)*('Tire Inspections'!$B$5:$B$1004=$L50)*('Tire Inspections'!$Y$5:$Y$1004="OK")),'Tire Inspections'!$S$5:$S$1004),"")))</f>
        <v/>
      </c>
      <c r="S50" s="44">
        <f>IF($A50="","",IF($L50="","",IFERROR(LOOKUP(2,1/(('Tire Inspections'!$E$5:$E$1004=$A50)*('Tire Inspections'!$B$5:$B$1004=$L50)*('Tire Inspections'!$Y$5:$Y$1004="OK")),'Tire Inspections'!$L$5:$L$1004),"")))</f>
        <v/>
      </c>
      <c r="T50" s="33">
        <f>IF($A50="","",IF(OR($Q50="",$H50=""),"",IFERROR(MAX(0,MIN(1,($Q50-'Settings'!$B$6)/($H50-'Settings'!$B$6))),"")))</f>
        <v/>
      </c>
      <c r="U50" s="27">
        <f>IF($A50="","",IF($Q50="","No Data",IF($Q50&lt;='Settings'!$B$6,"Critical",IF($Q50&lt;='Settings'!$B$5,"Low","OK"))))</f>
        <v/>
      </c>
      <c r="V50" s="27">
        <f>IF($A50="","",IF($R50="","No Data",IF($R50&gt;='Settings'!$B$7,"Uneven","OK")))</f>
        <v/>
      </c>
      <c r="W50" s="27">
        <f>IF($A50="","",IF($J50&lt;&gt;"Mounted","N/A",IF(OR($S50="",$I50=""),"No Data",IF($S50&lt;$I50-'Settings'!$B$8,"Low",IF($S50&gt;$I50+'Settings'!$B$8,"High","OK")))))</f>
        <v/>
      </c>
      <c r="X50" s="45">
        <f>IF($A50="","",IF(OR($J50&lt;&gt;"Mounted",$L50=""),"",IFERROR($L50+'Settings'!$B$9,"")))</f>
        <v/>
      </c>
      <c r="Y50" s="27">
        <f>IF($A50="","",IF($J50&lt;&gt;"Mounted","N/A",IF($L50="","No Data",IF(TODAY()&gt;$X50,"Overdue",IF(TODAY()+'Settings'!$B$10&gt;=$X50,"Due Soon","Current")))))</f>
        <v/>
      </c>
      <c r="Z50" s="27">
        <f>IF($A50="","",IF($J50&lt;&gt;"Mounted","N/A",IF(OR($U50="No Data",$W50="No Data"),"No Data",IF($U50="Critical","Critical",IF(OR($U50="Low",$V50="Uneven",$W50="Low",$W50="High",$Y50="Overdue",$Y50="Due Soon"),"Attention","OK")))))</f>
        <v/>
      </c>
      <c r="AA50" s="27">
        <f>IF($A50="","",IF($J50&lt;&gt;"Mounted","No action",IF($U50="Critical","Inspect immediately and follow fleet removal policy",IF($W50="Low","Correct pressure and inspect",IF($W50="High","Correct pressure",IF($V50="Uneven","Inspect alignment, suspension, and rotation",IF($U50="Low","Schedule tire service",IF($Y50="Overdue","Complete inspection",IF($Y50="Due Soon","Schedule inspection","No action")))))))))</f>
        <v/>
      </c>
      <c r="AB50" s="27">
        <f>IF($A50="","",IF(OR($J50&lt;&gt;"Mounted",$Z50="OK",$Z50="N/A"),"",IF($U50="Critical",1,IF(OR($W50="Low",$W50="High"),2,IF(OR($U50="Low",$V50="Uneven"),3,IF($Y50="Overdue",4,5))))))</f>
        <v/>
      </c>
      <c r="AC50" s="27">
        <f>IF($A50="","",IF($AB50="","",IFERROR($AB50*100000+ROW(),"")))</f>
        <v/>
      </c>
    </row>
    <row r="51">
      <c r="A51" s="29" t="n"/>
      <c r="B51" s="23" t="n"/>
      <c r="C51" s="23" t="n"/>
      <c r="D51" s="23" t="n"/>
      <c r="E51" s="29" t="n"/>
      <c r="F51" s="42" t="n"/>
      <c r="G51" s="30" t="n"/>
      <c r="H51" s="43" t="n"/>
      <c r="I51" s="43" t="n"/>
      <c r="J51" s="23" t="n"/>
      <c r="K51" s="23" t="n"/>
      <c r="L51" s="45">
        <f>IF($A51="","",IF(COUNTIFS('Tire Inspections'!$E$5:$E$1004,$A51,'Tire Inspections'!$Y$5:$Y$1004,"OK")=0,"",IFERROR(MAXIFS('Tire Inspections'!$B$5:$B$1004,'Tire Inspections'!$E$5:$E$1004,$A51,'Tire Inspections'!$Y$5:$Y$1004,"OK"),"")))</f>
        <v/>
      </c>
      <c r="M51" s="27">
        <f>IF($A51="","",IF($L51="","",IFERROR(LOOKUP(2,1/(('Tire Inspections'!$E$5:$E$1004=$A51)*('Tire Inspections'!$B$5:$B$1004=$L51)*('Tire Inspections'!$Y$5:$Y$1004="OK")),'Tire Inspections'!$C$5:$C$1004),"")))</f>
        <v/>
      </c>
      <c r="N51" s="27">
        <f>IF($A51="","",IF($L51="","",IFERROR(LOOKUP(2,1/(('Tire Inspections'!$E$5:$E$1004=$A51)*('Tire Inspections'!$B$5:$B$1004=$L51)*('Tire Inspections'!$Y$5:$Y$1004="OK")),'Tire Inspections'!$F$5:$F$1004),"")))</f>
        <v/>
      </c>
      <c r="O51" s="27">
        <f>IF($A51="","",IF($L51="","",IFERROR(LOOKUP(2,1/(('Tire Inspections'!$E$5:$E$1004=$A51)*('Tire Inspections'!$B$5:$B$1004=$L51)*('Tire Inspections'!$Y$5:$Y$1004="OK")),'Tire Inspections'!$P$5:$P$1004),"")))</f>
        <v/>
      </c>
      <c r="P51" s="32">
        <f>IF($A51="","",IF($L51="","",IFERROR(LOOKUP(2,1/(('Tire Inspections'!$E$5:$E$1004=$A51)*('Tire Inspections'!$B$5:$B$1004=$L51)*('Tire Inspections'!$Y$5:$Y$1004="OK")),'Tire Inspections'!$D$5:$D$1004),"")))</f>
        <v/>
      </c>
      <c r="Q51" s="44">
        <f>IF($A51="","",IF($L51="","",IFERROR(LOOKUP(2,1/(('Tire Inspections'!$E$5:$E$1004=$A51)*('Tire Inspections'!$B$5:$B$1004=$L51)*('Tire Inspections'!$Y$5:$Y$1004="OK")),'Tire Inspections'!$R$5:$R$1004),"")))</f>
        <v/>
      </c>
      <c r="R51" s="44">
        <f>IF($A51="","",IF($L51="","",IFERROR(LOOKUP(2,1/(('Tire Inspections'!$E$5:$E$1004=$A51)*('Tire Inspections'!$B$5:$B$1004=$L51)*('Tire Inspections'!$Y$5:$Y$1004="OK")),'Tire Inspections'!$S$5:$S$1004),"")))</f>
        <v/>
      </c>
      <c r="S51" s="44">
        <f>IF($A51="","",IF($L51="","",IFERROR(LOOKUP(2,1/(('Tire Inspections'!$E$5:$E$1004=$A51)*('Tire Inspections'!$B$5:$B$1004=$L51)*('Tire Inspections'!$Y$5:$Y$1004="OK")),'Tire Inspections'!$L$5:$L$1004),"")))</f>
        <v/>
      </c>
      <c r="T51" s="33">
        <f>IF($A51="","",IF(OR($Q51="",$H51=""),"",IFERROR(MAX(0,MIN(1,($Q51-'Settings'!$B$6)/($H51-'Settings'!$B$6))),"")))</f>
        <v/>
      </c>
      <c r="U51" s="27">
        <f>IF($A51="","",IF($Q51="","No Data",IF($Q51&lt;='Settings'!$B$6,"Critical",IF($Q51&lt;='Settings'!$B$5,"Low","OK"))))</f>
        <v/>
      </c>
      <c r="V51" s="27">
        <f>IF($A51="","",IF($R51="","No Data",IF($R51&gt;='Settings'!$B$7,"Uneven","OK")))</f>
        <v/>
      </c>
      <c r="W51" s="27">
        <f>IF($A51="","",IF($J51&lt;&gt;"Mounted","N/A",IF(OR($S51="",$I51=""),"No Data",IF($S51&lt;$I51-'Settings'!$B$8,"Low",IF($S51&gt;$I51+'Settings'!$B$8,"High","OK")))))</f>
        <v/>
      </c>
      <c r="X51" s="45">
        <f>IF($A51="","",IF(OR($J51&lt;&gt;"Mounted",$L51=""),"",IFERROR($L51+'Settings'!$B$9,"")))</f>
        <v/>
      </c>
      <c r="Y51" s="27">
        <f>IF($A51="","",IF($J51&lt;&gt;"Mounted","N/A",IF($L51="","No Data",IF(TODAY()&gt;$X51,"Overdue",IF(TODAY()+'Settings'!$B$10&gt;=$X51,"Due Soon","Current")))))</f>
        <v/>
      </c>
      <c r="Z51" s="27">
        <f>IF($A51="","",IF($J51&lt;&gt;"Mounted","N/A",IF(OR($U51="No Data",$W51="No Data"),"No Data",IF($U51="Critical","Critical",IF(OR($U51="Low",$V51="Uneven",$W51="Low",$W51="High",$Y51="Overdue",$Y51="Due Soon"),"Attention","OK")))))</f>
        <v/>
      </c>
      <c r="AA51" s="27">
        <f>IF($A51="","",IF($J51&lt;&gt;"Mounted","No action",IF($U51="Critical","Inspect immediately and follow fleet removal policy",IF($W51="Low","Correct pressure and inspect",IF($W51="High","Correct pressure",IF($V51="Uneven","Inspect alignment, suspension, and rotation",IF($U51="Low","Schedule tire service",IF($Y51="Overdue","Complete inspection",IF($Y51="Due Soon","Schedule inspection","No action")))))))))</f>
        <v/>
      </c>
      <c r="AB51" s="27">
        <f>IF($A51="","",IF(OR($J51&lt;&gt;"Mounted",$Z51="OK",$Z51="N/A"),"",IF($U51="Critical",1,IF(OR($W51="Low",$W51="High"),2,IF(OR($U51="Low",$V51="Uneven"),3,IF($Y51="Overdue",4,5))))))</f>
        <v/>
      </c>
      <c r="AC51" s="27">
        <f>IF($A51="","",IF($AB51="","",IFERROR($AB51*100000+ROW(),"")))</f>
        <v/>
      </c>
    </row>
    <row r="52">
      <c r="A52" s="29" t="n"/>
      <c r="B52" s="23" t="n"/>
      <c r="C52" s="23" t="n"/>
      <c r="D52" s="23" t="n"/>
      <c r="E52" s="29" t="n"/>
      <c r="F52" s="42" t="n"/>
      <c r="G52" s="30" t="n"/>
      <c r="H52" s="43" t="n"/>
      <c r="I52" s="43" t="n"/>
      <c r="J52" s="23" t="n"/>
      <c r="K52" s="23" t="n"/>
      <c r="L52" s="45">
        <f>IF($A52="","",IF(COUNTIFS('Tire Inspections'!$E$5:$E$1004,$A52,'Tire Inspections'!$Y$5:$Y$1004,"OK")=0,"",IFERROR(MAXIFS('Tire Inspections'!$B$5:$B$1004,'Tire Inspections'!$E$5:$E$1004,$A52,'Tire Inspections'!$Y$5:$Y$1004,"OK"),"")))</f>
        <v/>
      </c>
      <c r="M52" s="27">
        <f>IF($A52="","",IF($L52="","",IFERROR(LOOKUP(2,1/(('Tire Inspections'!$E$5:$E$1004=$A52)*('Tire Inspections'!$B$5:$B$1004=$L52)*('Tire Inspections'!$Y$5:$Y$1004="OK")),'Tire Inspections'!$C$5:$C$1004),"")))</f>
        <v/>
      </c>
      <c r="N52" s="27">
        <f>IF($A52="","",IF($L52="","",IFERROR(LOOKUP(2,1/(('Tire Inspections'!$E$5:$E$1004=$A52)*('Tire Inspections'!$B$5:$B$1004=$L52)*('Tire Inspections'!$Y$5:$Y$1004="OK")),'Tire Inspections'!$F$5:$F$1004),"")))</f>
        <v/>
      </c>
      <c r="O52" s="27">
        <f>IF($A52="","",IF($L52="","",IFERROR(LOOKUP(2,1/(('Tire Inspections'!$E$5:$E$1004=$A52)*('Tire Inspections'!$B$5:$B$1004=$L52)*('Tire Inspections'!$Y$5:$Y$1004="OK")),'Tire Inspections'!$P$5:$P$1004),"")))</f>
        <v/>
      </c>
      <c r="P52" s="32">
        <f>IF($A52="","",IF($L52="","",IFERROR(LOOKUP(2,1/(('Tire Inspections'!$E$5:$E$1004=$A52)*('Tire Inspections'!$B$5:$B$1004=$L52)*('Tire Inspections'!$Y$5:$Y$1004="OK")),'Tire Inspections'!$D$5:$D$1004),"")))</f>
        <v/>
      </c>
      <c r="Q52" s="44">
        <f>IF($A52="","",IF($L52="","",IFERROR(LOOKUP(2,1/(('Tire Inspections'!$E$5:$E$1004=$A52)*('Tire Inspections'!$B$5:$B$1004=$L52)*('Tire Inspections'!$Y$5:$Y$1004="OK")),'Tire Inspections'!$R$5:$R$1004),"")))</f>
        <v/>
      </c>
      <c r="R52" s="44">
        <f>IF($A52="","",IF($L52="","",IFERROR(LOOKUP(2,1/(('Tire Inspections'!$E$5:$E$1004=$A52)*('Tire Inspections'!$B$5:$B$1004=$L52)*('Tire Inspections'!$Y$5:$Y$1004="OK")),'Tire Inspections'!$S$5:$S$1004),"")))</f>
        <v/>
      </c>
      <c r="S52" s="44">
        <f>IF($A52="","",IF($L52="","",IFERROR(LOOKUP(2,1/(('Tire Inspections'!$E$5:$E$1004=$A52)*('Tire Inspections'!$B$5:$B$1004=$L52)*('Tire Inspections'!$Y$5:$Y$1004="OK")),'Tire Inspections'!$L$5:$L$1004),"")))</f>
        <v/>
      </c>
      <c r="T52" s="33">
        <f>IF($A52="","",IF(OR($Q52="",$H52=""),"",IFERROR(MAX(0,MIN(1,($Q52-'Settings'!$B$6)/($H52-'Settings'!$B$6))),"")))</f>
        <v/>
      </c>
      <c r="U52" s="27">
        <f>IF($A52="","",IF($Q52="","No Data",IF($Q52&lt;='Settings'!$B$6,"Critical",IF($Q52&lt;='Settings'!$B$5,"Low","OK"))))</f>
        <v/>
      </c>
      <c r="V52" s="27">
        <f>IF($A52="","",IF($R52="","No Data",IF($R52&gt;='Settings'!$B$7,"Uneven","OK")))</f>
        <v/>
      </c>
      <c r="W52" s="27">
        <f>IF($A52="","",IF($J52&lt;&gt;"Mounted","N/A",IF(OR($S52="",$I52=""),"No Data",IF($S52&lt;$I52-'Settings'!$B$8,"Low",IF($S52&gt;$I52+'Settings'!$B$8,"High","OK")))))</f>
        <v/>
      </c>
      <c r="X52" s="45">
        <f>IF($A52="","",IF(OR($J52&lt;&gt;"Mounted",$L52=""),"",IFERROR($L52+'Settings'!$B$9,"")))</f>
        <v/>
      </c>
      <c r="Y52" s="27">
        <f>IF($A52="","",IF($J52&lt;&gt;"Mounted","N/A",IF($L52="","No Data",IF(TODAY()&gt;$X52,"Overdue",IF(TODAY()+'Settings'!$B$10&gt;=$X52,"Due Soon","Current")))))</f>
        <v/>
      </c>
      <c r="Z52" s="27">
        <f>IF($A52="","",IF($J52&lt;&gt;"Mounted","N/A",IF(OR($U52="No Data",$W52="No Data"),"No Data",IF($U52="Critical","Critical",IF(OR($U52="Low",$V52="Uneven",$W52="Low",$W52="High",$Y52="Overdue",$Y52="Due Soon"),"Attention","OK")))))</f>
        <v/>
      </c>
      <c r="AA52" s="27">
        <f>IF($A52="","",IF($J52&lt;&gt;"Mounted","No action",IF($U52="Critical","Inspect immediately and follow fleet removal policy",IF($W52="Low","Correct pressure and inspect",IF($W52="High","Correct pressure",IF($V52="Uneven","Inspect alignment, suspension, and rotation",IF($U52="Low","Schedule tire service",IF($Y52="Overdue","Complete inspection",IF($Y52="Due Soon","Schedule inspection","No action")))))))))</f>
        <v/>
      </c>
      <c r="AB52" s="27">
        <f>IF($A52="","",IF(OR($J52&lt;&gt;"Mounted",$Z52="OK",$Z52="N/A"),"",IF($U52="Critical",1,IF(OR($W52="Low",$W52="High"),2,IF(OR($U52="Low",$V52="Uneven"),3,IF($Y52="Overdue",4,5))))))</f>
        <v/>
      </c>
      <c r="AC52" s="27">
        <f>IF($A52="","",IF($AB52="","",IFERROR($AB52*100000+ROW(),"")))</f>
        <v/>
      </c>
    </row>
    <row r="53">
      <c r="A53" s="29" t="n"/>
      <c r="B53" s="23" t="n"/>
      <c r="C53" s="23" t="n"/>
      <c r="D53" s="23" t="n"/>
      <c r="E53" s="29" t="n"/>
      <c r="F53" s="42" t="n"/>
      <c r="G53" s="30" t="n"/>
      <c r="H53" s="43" t="n"/>
      <c r="I53" s="43" t="n"/>
      <c r="J53" s="23" t="n"/>
      <c r="K53" s="23" t="n"/>
      <c r="L53" s="45">
        <f>IF($A53="","",IF(COUNTIFS('Tire Inspections'!$E$5:$E$1004,$A53,'Tire Inspections'!$Y$5:$Y$1004,"OK")=0,"",IFERROR(MAXIFS('Tire Inspections'!$B$5:$B$1004,'Tire Inspections'!$E$5:$E$1004,$A53,'Tire Inspections'!$Y$5:$Y$1004,"OK"),"")))</f>
        <v/>
      </c>
      <c r="M53" s="27">
        <f>IF($A53="","",IF($L53="","",IFERROR(LOOKUP(2,1/(('Tire Inspections'!$E$5:$E$1004=$A53)*('Tire Inspections'!$B$5:$B$1004=$L53)*('Tire Inspections'!$Y$5:$Y$1004="OK")),'Tire Inspections'!$C$5:$C$1004),"")))</f>
        <v/>
      </c>
      <c r="N53" s="27">
        <f>IF($A53="","",IF($L53="","",IFERROR(LOOKUP(2,1/(('Tire Inspections'!$E$5:$E$1004=$A53)*('Tire Inspections'!$B$5:$B$1004=$L53)*('Tire Inspections'!$Y$5:$Y$1004="OK")),'Tire Inspections'!$F$5:$F$1004),"")))</f>
        <v/>
      </c>
      <c r="O53" s="27">
        <f>IF($A53="","",IF($L53="","",IFERROR(LOOKUP(2,1/(('Tire Inspections'!$E$5:$E$1004=$A53)*('Tire Inspections'!$B$5:$B$1004=$L53)*('Tire Inspections'!$Y$5:$Y$1004="OK")),'Tire Inspections'!$P$5:$P$1004),"")))</f>
        <v/>
      </c>
      <c r="P53" s="32">
        <f>IF($A53="","",IF($L53="","",IFERROR(LOOKUP(2,1/(('Tire Inspections'!$E$5:$E$1004=$A53)*('Tire Inspections'!$B$5:$B$1004=$L53)*('Tire Inspections'!$Y$5:$Y$1004="OK")),'Tire Inspections'!$D$5:$D$1004),"")))</f>
        <v/>
      </c>
      <c r="Q53" s="44">
        <f>IF($A53="","",IF($L53="","",IFERROR(LOOKUP(2,1/(('Tire Inspections'!$E$5:$E$1004=$A53)*('Tire Inspections'!$B$5:$B$1004=$L53)*('Tire Inspections'!$Y$5:$Y$1004="OK")),'Tire Inspections'!$R$5:$R$1004),"")))</f>
        <v/>
      </c>
      <c r="R53" s="44">
        <f>IF($A53="","",IF($L53="","",IFERROR(LOOKUP(2,1/(('Tire Inspections'!$E$5:$E$1004=$A53)*('Tire Inspections'!$B$5:$B$1004=$L53)*('Tire Inspections'!$Y$5:$Y$1004="OK")),'Tire Inspections'!$S$5:$S$1004),"")))</f>
        <v/>
      </c>
      <c r="S53" s="44">
        <f>IF($A53="","",IF($L53="","",IFERROR(LOOKUP(2,1/(('Tire Inspections'!$E$5:$E$1004=$A53)*('Tire Inspections'!$B$5:$B$1004=$L53)*('Tire Inspections'!$Y$5:$Y$1004="OK")),'Tire Inspections'!$L$5:$L$1004),"")))</f>
        <v/>
      </c>
      <c r="T53" s="33">
        <f>IF($A53="","",IF(OR($Q53="",$H53=""),"",IFERROR(MAX(0,MIN(1,($Q53-'Settings'!$B$6)/($H53-'Settings'!$B$6))),"")))</f>
        <v/>
      </c>
      <c r="U53" s="27">
        <f>IF($A53="","",IF($Q53="","No Data",IF($Q53&lt;='Settings'!$B$6,"Critical",IF($Q53&lt;='Settings'!$B$5,"Low","OK"))))</f>
        <v/>
      </c>
      <c r="V53" s="27">
        <f>IF($A53="","",IF($R53="","No Data",IF($R53&gt;='Settings'!$B$7,"Uneven","OK")))</f>
        <v/>
      </c>
      <c r="W53" s="27">
        <f>IF($A53="","",IF($J53&lt;&gt;"Mounted","N/A",IF(OR($S53="",$I53=""),"No Data",IF($S53&lt;$I53-'Settings'!$B$8,"Low",IF($S53&gt;$I53+'Settings'!$B$8,"High","OK")))))</f>
        <v/>
      </c>
      <c r="X53" s="45">
        <f>IF($A53="","",IF(OR($J53&lt;&gt;"Mounted",$L53=""),"",IFERROR($L53+'Settings'!$B$9,"")))</f>
        <v/>
      </c>
      <c r="Y53" s="27">
        <f>IF($A53="","",IF($J53&lt;&gt;"Mounted","N/A",IF($L53="","No Data",IF(TODAY()&gt;$X53,"Overdue",IF(TODAY()+'Settings'!$B$10&gt;=$X53,"Due Soon","Current")))))</f>
        <v/>
      </c>
      <c r="Z53" s="27">
        <f>IF($A53="","",IF($J53&lt;&gt;"Mounted","N/A",IF(OR($U53="No Data",$W53="No Data"),"No Data",IF($U53="Critical","Critical",IF(OR($U53="Low",$V53="Uneven",$W53="Low",$W53="High",$Y53="Overdue",$Y53="Due Soon"),"Attention","OK")))))</f>
        <v/>
      </c>
      <c r="AA53" s="27">
        <f>IF($A53="","",IF($J53&lt;&gt;"Mounted","No action",IF($U53="Critical","Inspect immediately and follow fleet removal policy",IF($W53="Low","Correct pressure and inspect",IF($W53="High","Correct pressure",IF($V53="Uneven","Inspect alignment, suspension, and rotation",IF($U53="Low","Schedule tire service",IF($Y53="Overdue","Complete inspection",IF($Y53="Due Soon","Schedule inspection","No action")))))))))</f>
        <v/>
      </c>
      <c r="AB53" s="27">
        <f>IF($A53="","",IF(OR($J53&lt;&gt;"Mounted",$Z53="OK",$Z53="N/A"),"",IF($U53="Critical",1,IF(OR($W53="Low",$W53="High"),2,IF(OR($U53="Low",$V53="Uneven"),3,IF($Y53="Overdue",4,5))))))</f>
        <v/>
      </c>
      <c r="AC53" s="27">
        <f>IF($A53="","",IF($AB53="","",IFERROR($AB53*100000+ROW(),"")))</f>
        <v/>
      </c>
    </row>
    <row r="54">
      <c r="A54" s="29" t="n"/>
      <c r="B54" s="23" t="n"/>
      <c r="C54" s="23" t="n"/>
      <c r="D54" s="23" t="n"/>
      <c r="E54" s="29" t="n"/>
      <c r="F54" s="42" t="n"/>
      <c r="G54" s="30" t="n"/>
      <c r="H54" s="43" t="n"/>
      <c r="I54" s="43" t="n"/>
      <c r="J54" s="23" t="n"/>
      <c r="K54" s="23" t="n"/>
      <c r="L54" s="45">
        <f>IF($A54="","",IF(COUNTIFS('Tire Inspections'!$E$5:$E$1004,$A54,'Tire Inspections'!$Y$5:$Y$1004,"OK")=0,"",IFERROR(MAXIFS('Tire Inspections'!$B$5:$B$1004,'Tire Inspections'!$E$5:$E$1004,$A54,'Tire Inspections'!$Y$5:$Y$1004,"OK"),"")))</f>
        <v/>
      </c>
      <c r="M54" s="27">
        <f>IF($A54="","",IF($L54="","",IFERROR(LOOKUP(2,1/(('Tire Inspections'!$E$5:$E$1004=$A54)*('Tire Inspections'!$B$5:$B$1004=$L54)*('Tire Inspections'!$Y$5:$Y$1004="OK")),'Tire Inspections'!$C$5:$C$1004),"")))</f>
        <v/>
      </c>
      <c r="N54" s="27">
        <f>IF($A54="","",IF($L54="","",IFERROR(LOOKUP(2,1/(('Tire Inspections'!$E$5:$E$1004=$A54)*('Tire Inspections'!$B$5:$B$1004=$L54)*('Tire Inspections'!$Y$5:$Y$1004="OK")),'Tire Inspections'!$F$5:$F$1004),"")))</f>
        <v/>
      </c>
      <c r="O54" s="27">
        <f>IF($A54="","",IF($L54="","",IFERROR(LOOKUP(2,1/(('Tire Inspections'!$E$5:$E$1004=$A54)*('Tire Inspections'!$B$5:$B$1004=$L54)*('Tire Inspections'!$Y$5:$Y$1004="OK")),'Tire Inspections'!$P$5:$P$1004),"")))</f>
        <v/>
      </c>
      <c r="P54" s="32">
        <f>IF($A54="","",IF($L54="","",IFERROR(LOOKUP(2,1/(('Tire Inspections'!$E$5:$E$1004=$A54)*('Tire Inspections'!$B$5:$B$1004=$L54)*('Tire Inspections'!$Y$5:$Y$1004="OK")),'Tire Inspections'!$D$5:$D$1004),"")))</f>
        <v/>
      </c>
      <c r="Q54" s="44">
        <f>IF($A54="","",IF($L54="","",IFERROR(LOOKUP(2,1/(('Tire Inspections'!$E$5:$E$1004=$A54)*('Tire Inspections'!$B$5:$B$1004=$L54)*('Tire Inspections'!$Y$5:$Y$1004="OK")),'Tire Inspections'!$R$5:$R$1004),"")))</f>
        <v/>
      </c>
      <c r="R54" s="44">
        <f>IF($A54="","",IF($L54="","",IFERROR(LOOKUP(2,1/(('Tire Inspections'!$E$5:$E$1004=$A54)*('Tire Inspections'!$B$5:$B$1004=$L54)*('Tire Inspections'!$Y$5:$Y$1004="OK")),'Tire Inspections'!$S$5:$S$1004),"")))</f>
        <v/>
      </c>
      <c r="S54" s="44">
        <f>IF($A54="","",IF($L54="","",IFERROR(LOOKUP(2,1/(('Tire Inspections'!$E$5:$E$1004=$A54)*('Tire Inspections'!$B$5:$B$1004=$L54)*('Tire Inspections'!$Y$5:$Y$1004="OK")),'Tire Inspections'!$L$5:$L$1004),"")))</f>
        <v/>
      </c>
      <c r="T54" s="33">
        <f>IF($A54="","",IF(OR($Q54="",$H54=""),"",IFERROR(MAX(0,MIN(1,($Q54-'Settings'!$B$6)/($H54-'Settings'!$B$6))),"")))</f>
        <v/>
      </c>
      <c r="U54" s="27">
        <f>IF($A54="","",IF($Q54="","No Data",IF($Q54&lt;='Settings'!$B$6,"Critical",IF($Q54&lt;='Settings'!$B$5,"Low","OK"))))</f>
        <v/>
      </c>
      <c r="V54" s="27">
        <f>IF($A54="","",IF($R54="","No Data",IF($R54&gt;='Settings'!$B$7,"Uneven","OK")))</f>
        <v/>
      </c>
      <c r="W54" s="27">
        <f>IF($A54="","",IF($J54&lt;&gt;"Mounted","N/A",IF(OR($S54="",$I54=""),"No Data",IF($S54&lt;$I54-'Settings'!$B$8,"Low",IF($S54&gt;$I54+'Settings'!$B$8,"High","OK")))))</f>
        <v/>
      </c>
      <c r="X54" s="45">
        <f>IF($A54="","",IF(OR($J54&lt;&gt;"Mounted",$L54=""),"",IFERROR($L54+'Settings'!$B$9,"")))</f>
        <v/>
      </c>
      <c r="Y54" s="27">
        <f>IF($A54="","",IF($J54&lt;&gt;"Mounted","N/A",IF($L54="","No Data",IF(TODAY()&gt;$X54,"Overdue",IF(TODAY()+'Settings'!$B$10&gt;=$X54,"Due Soon","Current")))))</f>
        <v/>
      </c>
      <c r="Z54" s="27">
        <f>IF($A54="","",IF($J54&lt;&gt;"Mounted","N/A",IF(OR($U54="No Data",$W54="No Data"),"No Data",IF($U54="Critical","Critical",IF(OR($U54="Low",$V54="Uneven",$W54="Low",$W54="High",$Y54="Overdue",$Y54="Due Soon"),"Attention","OK")))))</f>
        <v/>
      </c>
      <c r="AA54" s="27">
        <f>IF($A54="","",IF($J54&lt;&gt;"Mounted","No action",IF($U54="Critical","Inspect immediately and follow fleet removal policy",IF($W54="Low","Correct pressure and inspect",IF($W54="High","Correct pressure",IF($V54="Uneven","Inspect alignment, suspension, and rotation",IF($U54="Low","Schedule tire service",IF($Y54="Overdue","Complete inspection",IF($Y54="Due Soon","Schedule inspection","No action")))))))))</f>
        <v/>
      </c>
      <c r="AB54" s="27">
        <f>IF($A54="","",IF(OR($J54&lt;&gt;"Mounted",$Z54="OK",$Z54="N/A"),"",IF($U54="Critical",1,IF(OR($W54="Low",$W54="High"),2,IF(OR($U54="Low",$V54="Uneven"),3,IF($Y54="Overdue",4,5))))))</f>
        <v/>
      </c>
      <c r="AC54" s="27">
        <f>IF($A54="","",IF($AB54="","",IFERROR($AB54*100000+ROW(),"")))</f>
        <v/>
      </c>
    </row>
    <row r="55">
      <c r="A55" s="29" t="n"/>
      <c r="B55" s="23" t="n"/>
      <c r="C55" s="23" t="n"/>
      <c r="D55" s="23" t="n"/>
      <c r="E55" s="29" t="n"/>
      <c r="F55" s="42" t="n"/>
      <c r="G55" s="30" t="n"/>
      <c r="H55" s="43" t="n"/>
      <c r="I55" s="43" t="n"/>
      <c r="J55" s="23" t="n"/>
      <c r="K55" s="23" t="n"/>
      <c r="L55" s="45">
        <f>IF($A55="","",IF(COUNTIFS('Tire Inspections'!$E$5:$E$1004,$A55,'Tire Inspections'!$Y$5:$Y$1004,"OK")=0,"",IFERROR(MAXIFS('Tire Inspections'!$B$5:$B$1004,'Tire Inspections'!$E$5:$E$1004,$A55,'Tire Inspections'!$Y$5:$Y$1004,"OK"),"")))</f>
        <v/>
      </c>
      <c r="M55" s="27">
        <f>IF($A55="","",IF($L55="","",IFERROR(LOOKUP(2,1/(('Tire Inspections'!$E$5:$E$1004=$A55)*('Tire Inspections'!$B$5:$B$1004=$L55)*('Tire Inspections'!$Y$5:$Y$1004="OK")),'Tire Inspections'!$C$5:$C$1004),"")))</f>
        <v/>
      </c>
      <c r="N55" s="27">
        <f>IF($A55="","",IF($L55="","",IFERROR(LOOKUP(2,1/(('Tire Inspections'!$E$5:$E$1004=$A55)*('Tire Inspections'!$B$5:$B$1004=$L55)*('Tire Inspections'!$Y$5:$Y$1004="OK")),'Tire Inspections'!$F$5:$F$1004),"")))</f>
        <v/>
      </c>
      <c r="O55" s="27">
        <f>IF($A55="","",IF($L55="","",IFERROR(LOOKUP(2,1/(('Tire Inspections'!$E$5:$E$1004=$A55)*('Tire Inspections'!$B$5:$B$1004=$L55)*('Tire Inspections'!$Y$5:$Y$1004="OK")),'Tire Inspections'!$P$5:$P$1004),"")))</f>
        <v/>
      </c>
      <c r="P55" s="32">
        <f>IF($A55="","",IF($L55="","",IFERROR(LOOKUP(2,1/(('Tire Inspections'!$E$5:$E$1004=$A55)*('Tire Inspections'!$B$5:$B$1004=$L55)*('Tire Inspections'!$Y$5:$Y$1004="OK")),'Tire Inspections'!$D$5:$D$1004),"")))</f>
        <v/>
      </c>
      <c r="Q55" s="44">
        <f>IF($A55="","",IF($L55="","",IFERROR(LOOKUP(2,1/(('Tire Inspections'!$E$5:$E$1004=$A55)*('Tire Inspections'!$B$5:$B$1004=$L55)*('Tire Inspections'!$Y$5:$Y$1004="OK")),'Tire Inspections'!$R$5:$R$1004),"")))</f>
        <v/>
      </c>
      <c r="R55" s="44">
        <f>IF($A55="","",IF($L55="","",IFERROR(LOOKUP(2,1/(('Tire Inspections'!$E$5:$E$1004=$A55)*('Tire Inspections'!$B$5:$B$1004=$L55)*('Tire Inspections'!$Y$5:$Y$1004="OK")),'Tire Inspections'!$S$5:$S$1004),"")))</f>
        <v/>
      </c>
      <c r="S55" s="44">
        <f>IF($A55="","",IF($L55="","",IFERROR(LOOKUP(2,1/(('Tire Inspections'!$E$5:$E$1004=$A55)*('Tire Inspections'!$B$5:$B$1004=$L55)*('Tire Inspections'!$Y$5:$Y$1004="OK")),'Tire Inspections'!$L$5:$L$1004),"")))</f>
        <v/>
      </c>
      <c r="T55" s="33">
        <f>IF($A55="","",IF(OR($Q55="",$H55=""),"",IFERROR(MAX(0,MIN(1,($Q55-'Settings'!$B$6)/($H55-'Settings'!$B$6))),"")))</f>
        <v/>
      </c>
      <c r="U55" s="27">
        <f>IF($A55="","",IF($Q55="","No Data",IF($Q55&lt;='Settings'!$B$6,"Critical",IF($Q55&lt;='Settings'!$B$5,"Low","OK"))))</f>
        <v/>
      </c>
      <c r="V55" s="27">
        <f>IF($A55="","",IF($R55="","No Data",IF($R55&gt;='Settings'!$B$7,"Uneven","OK")))</f>
        <v/>
      </c>
      <c r="W55" s="27">
        <f>IF($A55="","",IF($J55&lt;&gt;"Mounted","N/A",IF(OR($S55="",$I55=""),"No Data",IF($S55&lt;$I55-'Settings'!$B$8,"Low",IF($S55&gt;$I55+'Settings'!$B$8,"High","OK")))))</f>
        <v/>
      </c>
      <c r="X55" s="45">
        <f>IF($A55="","",IF(OR($J55&lt;&gt;"Mounted",$L55=""),"",IFERROR($L55+'Settings'!$B$9,"")))</f>
        <v/>
      </c>
      <c r="Y55" s="27">
        <f>IF($A55="","",IF($J55&lt;&gt;"Mounted","N/A",IF($L55="","No Data",IF(TODAY()&gt;$X55,"Overdue",IF(TODAY()+'Settings'!$B$10&gt;=$X55,"Due Soon","Current")))))</f>
        <v/>
      </c>
      <c r="Z55" s="27">
        <f>IF($A55="","",IF($J55&lt;&gt;"Mounted","N/A",IF(OR($U55="No Data",$W55="No Data"),"No Data",IF($U55="Critical","Critical",IF(OR($U55="Low",$V55="Uneven",$W55="Low",$W55="High",$Y55="Overdue",$Y55="Due Soon"),"Attention","OK")))))</f>
        <v/>
      </c>
      <c r="AA55" s="27">
        <f>IF($A55="","",IF($J55&lt;&gt;"Mounted","No action",IF($U55="Critical","Inspect immediately and follow fleet removal policy",IF($W55="Low","Correct pressure and inspect",IF($W55="High","Correct pressure",IF($V55="Uneven","Inspect alignment, suspension, and rotation",IF($U55="Low","Schedule tire service",IF($Y55="Overdue","Complete inspection",IF($Y55="Due Soon","Schedule inspection","No action")))))))))</f>
        <v/>
      </c>
      <c r="AB55" s="27">
        <f>IF($A55="","",IF(OR($J55&lt;&gt;"Mounted",$Z55="OK",$Z55="N/A"),"",IF($U55="Critical",1,IF(OR($W55="Low",$W55="High"),2,IF(OR($U55="Low",$V55="Uneven"),3,IF($Y55="Overdue",4,5))))))</f>
        <v/>
      </c>
      <c r="AC55" s="27">
        <f>IF($A55="","",IF($AB55="","",IFERROR($AB55*100000+ROW(),"")))</f>
        <v/>
      </c>
    </row>
    <row r="56">
      <c r="A56" s="29" t="n"/>
      <c r="B56" s="23" t="n"/>
      <c r="C56" s="23" t="n"/>
      <c r="D56" s="23" t="n"/>
      <c r="E56" s="29" t="n"/>
      <c r="F56" s="42" t="n"/>
      <c r="G56" s="30" t="n"/>
      <c r="H56" s="43" t="n"/>
      <c r="I56" s="43" t="n"/>
      <c r="J56" s="23" t="n"/>
      <c r="K56" s="23" t="n"/>
      <c r="L56" s="45">
        <f>IF($A56="","",IF(COUNTIFS('Tire Inspections'!$E$5:$E$1004,$A56,'Tire Inspections'!$Y$5:$Y$1004,"OK")=0,"",IFERROR(MAXIFS('Tire Inspections'!$B$5:$B$1004,'Tire Inspections'!$E$5:$E$1004,$A56,'Tire Inspections'!$Y$5:$Y$1004,"OK"),"")))</f>
        <v/>
      </c>
      <c r="M56" s="27">
        <f>IF($A56="","",IF($L56="","",IFERROR(LOOKUP(2,1/(('Tire Inspections'!$E$5:$E$1004=$A56)*('Tire Inspections'!$B$5:$B$1004=$L56)*('Tire Inspections'!$Y$5:$Y$1004="OK")),'Tire Inspections'!$C$5:$C$1004),"")))</f>
        <v/>
      </c>
      <c r="N56" s="27">
        <f>IF($A56="","",IF($L56="","",IFERROR(LOOKUP(2,1/(('Tire Inspections'!$E$5:$E$1004=$A56)*('Tire Inspections'!$B$5:$B$1004=$L56)*('Tire Inspections'!$Y$5:$Y$1004="OK")),'Tire Inspections'!$F$5:$F$1004),"")))</f>
        <v/>
      </c>
      <c r="O56" s="27">
        <f>IF($A56="","",IF($L56="","",IFERROR(LOOKUP(2,1/(('Tire Inspections'!$E$5:$E$1004=$A56)*('Tire Inspections'!$B$5:$B$1004=$L56)*('Tire Inspections'!$Y$5:$Y$1004="OK")),'Tire Inspections'!$P$5:$P$1004),"")))</f>
        <v/>
      </c>
      <c r="P56" s="32">
        <f>IF($A56="","",IF($L56="","",IFERROR(LOOKUP(2,1/(('Tire Inspections'!$E$5:$E$1004=$A56)*('Tire Inspections'!$B$5:$B$1004=$L56)*('Tire Inspections'!$Y$5:$Y$1004="OK")),'Tire Inspections'!$D$5:$D$1004),"")))</f>
        <v/>
      </c>
      <c r="Q56" s="44">
        <f>IF($A56="","",IF($L56="","",IFERROR(LOOKUP(2,1/(('Tire Inspections'!$E$5:$E$1004=$A56)*('Tire Inspections'!$B$5:$B$1004=$L56)*('Tire Inspections'!$Y$5:$Y$1004="OK")),'Tire Inspections'!$R$5:$R$1004),"")))</f>
        <v/>
      </c>
      <c r="R56" s="44">
        <f>IF($A56="","",IF($L56="","",IFERROR(LOOKUP(2,1/(('Tire Inspections'!$E$5:$E$1004=$A56)*('Tire Inspections'!$B$5:$B$1004=$L56)*('Tire Inspections'!$Y$5:$Y$1004="OK")),'Tire Inspections'!$S$5:$S$1004),"")))</f>
        <v/>
      </c>
      <c r="S56" s="44">
        <f>IF($A56="","",IF($L56="","",IFERROR(LOOKUP(2,1/(('Tire Inspections'!$E$5:$E$1004=$A56)*('Tire Inspections'!$B$5:$B$1004=$L56)*('Tire Inspections'!$Y$5:$Y$1004="OK")),'Tire Inspections'!$L$5:$L$1004),"")))</f>
        <v/>
      </c>
      <c r="T56" s="33">
        <f>IF($A56="","",IF(OR($Q56="",$H56=""),"",IFERROR(MAX(0,MIN(1,($Q56-'Settings'!$B$6)/($H56-'Settings'!$B$6))),"")))</f>
        <v/>
      </c>
      <c r="U56" s="27">
        <f>IF($A56="","",IF($Q56="","No Data",IF($Q56&lt;='Settings'!$B$6,"Critical",IF($Q56&lt;='Settings'!$B$5,"Low","OK"))))</f>
        <v/>
      </c>
      <c r="V56" s="27">
        <f>IF($A56="","",IF($R56="","No Data",IF($R56&gt;='Settings'!$B$7,"Uneven","OK")))</f>
        <v/>
      </c>
      <c r="W56" s="27">
        <f>IF($A56="","",IF($J56&lt;&gt;"Mounted","N/A",IF(OR($S56="",$I56=""),"No Data",IF($S56&lt;$I56-'Settings'!$B$8,"Low",IF($S56&gt;$I56+'Settings'!$B$8,"High","OK")))))</f>
        <v/>
      </c>
      <c r="X56" s="45">
        <f>IF($A56="","",IF(OR($J56&lt;&gt;"Mounted",$L56=""),"",IFERROR($L56+'Settings'!$B$9,"")))</f>
        <v/>
      </c>
      <c r="Y56" s="27">
        <f>IF($A56="","",IF($J56&lt;&gt;"Mounted","N/A",IF($L56="","No Data",IF(TODAY()&gt;$X56,"Overdue",IF(TODAY()+'Settings'!$B$10&gt;=$X56,"Due Soon","Current")))))</f>
        <v/>
      </c>
      <c r="Z56" s="27">
        <f>IF($A56="","",IF($J56&lt;&gt;"Mounted","N/A",IF(OR($U56="No Data",$W56="No Data"),"No Data",IF($U56="Critical","Critical",IF(OR($U56="Low",$V56="Uneven",$W56="Low",$W56="High",$Y56="Overdue",$Y56="Due Soon"),"Attention","OK")))))</f>
        <v/>
      </c>
      <c r="AA56" s="27">
        <f>IF($A56="","",IF($J56&lt;&gt;"Mounted","No action",IF($U56="Critical","Inspect immediately and follow fleet removal policy",IF($W56="Low","Correct pressure and inspect",IF($W56="High","Correct pressure",IF($V56="Uneven","Inspect alignment, suspension, and rotation",IF($U56="Low","Schedule tire service",IF($Y56="Overdue","Complete inspection",IF($Y56="Due Soon","Schedule inspection","No action")))))))))</f>
        <v/>
      </c>
      <c r="AB56" s="27">
        <f>IF($A56="","",IF(OR($J56&lt;&gt;"Mounted",$Z56="OK",$Z56="N/A"),"",IF($U56="Critical",1,IF(OR($W56="Low",$W56="High"),2,IF(OR($U56="Low",$V56="Uneven"),3,IF($Y56="Overdue",4,5))))))</f>
        <v/>
      </c>
      <c r="AC56" s="27">
        <f>IF($A56="","",IF($AB56="","",IFERROR($AB56*100000+ROW(),"")))</f>
        <v/>
      </c>
    </row>
    <row r="57">
      <c r="A57" s="29" t="n"/>
      <c r="B57" s="23" t="n"/>
      <c r="C57" s="23" t="n"/>
      <c r="D57" s="23" t="n"/>
      <c r="E57" s="29" t="n"/>
      <c r="F57" s="42" t="n"/>
      <c r="G57" s="30" t="n"/>
      <c r="H57" s="43" t="n"/>
      <c r="I57" s="43" t="n"/>
      <c r="J57" s="23" t="n"/>
      <c r="K57" s="23" t="n"/>
      <c r="L57" s="45">
        <f>IF($A57="","",IF(COUNTIFS('Tire Inspections'!$E$5:$E$1004,$A57,'Tire Inspections'!$Y$5:$Y$1004,"OK")=0,"",IFERROR(MAXIFS('Tire Inspections'!$B$5:$B$1004,'Tire Inspections'!$E$5:$E$1004,$A57,'Tire Inspections'!$Y$5:$Y$1004,"OK"),"")))</f>
        <v/>
      </c>
      <c r="M57" s="27">
        <f>IF($A57="","",IF($L57="","",IFERROR(LOOKUP(2,1/(('Tire Inspections'!$E$5:$E$1004=$A57)*('Tire Inspections'!$B$5:$B$1004=$L57)*('Tire Inspections'!$Y$5:$Y$1004="OK")),'Tire Inspections'!$C$5:$C$1004),"")))</f>
        <v/>
      </c>
      <c r="N57" s="27">
        <f>IF($A57="","",IF($L57="","",IFERROR(LOOKUP(2,1/(('Tire Inspections'!$E$5:$E$1004=$A57)*('Tire Inspections'!$B$5:$B$1004=$L57)*('Tire Inspections'!$Y$5:$Y$1004="OK")),'Tire Inspections'!$F$5:$F$1004),"")))</f>
        <v/>
      </c>
      <c r="O57" s="27">
        <f>IF($A57="","",IF($L57="","",IFERROR(LOOKUP(2,1/(('Tire Inspections'!$E$5:$E$1004=$A57)*('Tire Inspections'!$B$5:$B$1004=$L57)*('Tire Inspections'!$Y$5:$Y$1004="OK")),'Tire Inspections'!$P$5:$P$1004),"")))</f>
        <v/>
      </c>
      <c r="P57" s="32">
        <f>IF($A57="","",IF($L57="","",IFERROR(LOOKUP(2,1/(('Tire Inspections'!$E$5:$E$1004=$A57)*('Tire Inspections'!$B$5:$B$1004=$L57)*('Tire Inspections'!$Y$5:$Y$1004="OK")),'Tire Inspections'!$D$5:$D$1004),"")))</f>
        <v/>
      </c>
      <c r="Q57" s="44">
        <f>IF($A57="","",IF($L57="","",IFERROR(LOOKUP(2,1/(('Tire Inspections'!$E$5:$E$1004=$A57)*('Tire Inspections'!$B$5:$B$1004=$L57)*('Tire Inspections'!$Y$5:$Y$1004="OK")),'Tire Inspections'!$R$5:$R$1004),"")))</f>
        <v/>
      </c>
      <c r="R57" s="44">
        <f>IF($A57="","",IF($L57="","",IFERROR(LOOKUP(2,1/(('Tire Inspections'!$E$5:$E$1004=$A57)*('Tire Inspections'!$B$5:$B$1004=$L57)*('Tire Inspections'!$Y$5:$Y$1004="OK")),'Tire Inspections'!$S$5:$S$1004),"")))</f>
        <v/>
      </c>
      <c r="S57" s="44">
        <f>IF($A57="","",IF($L57="","",IFERROR(LOOKUP(2,1/(('Tire Inspections'!$E$5:$E$1004=$A57)*('Tire Inspections'!$B$5:$B$1004=$L57)*('Tire Inspections'!$Y$5:$Y$1004="OK")),'Tire Inspections'!$L$5:$L$1004),"")))</f>
        <v/>
      </c>
      <c r="T57" s="33">
        <f>IF($A57="","",IF(OR($Q57="",$H57=""),"",IFERROR(MAX(0,MIN(1,($Q57-'Settings'!$B$6)/($H57-'Settings'!$B$6))),"")))</f>
        <v/>
      </c>
      <c r="U57" s="27">
        <f>IF($A57="","",IF($Q57="","No Data",IF($Q57&lt;='Settings'!$B$6,"Critical",IF($Q57&lt;='Settings'!$B$5,"Low","OK"))))</f>
        <v/>
      </c>
      <c r="V57" s="27">
        <f>IF($A57="","",IF($R57="","No Data",IF($R57&gt;='Settings'!$B$7,"Uneven","OK")))</f>
        <v/>
      </c>
      <c r="W57" s="27">
        <f>IF($A57="","",IF($J57&lt;&gt;"Mounted","N/A",IF(OR($S57="",$I57=""),"No Data",IF($S57&lt;$I57-'Settings'!$B$8,"Low",IF($S57&gt;$I57+'Settings'!$B$8,"High","OK")))))</f>
        <v/>
      </c>
      <c r="X57" s="45">
        <f>IF($A57="","",IF(OR($J57&lt;&gt;"Mounted",$L57=""),"",IFERROR($L57+'Settings'!$B$9,"")))</f>
        <v/>
      </c>
      <c r="Y57" s="27">
        <f>IF($A57="","",IF($J57&lt;&gt;"Mounted","N/A",IF($L57="","No Data",IF(TODAY()&gt;$X57,"Overdue",IF(TODAY()+'Settings'!$B$10&gt;=$X57,"Due Soon","Current")))))</f>
        <v/>
      </c>
      <c r="Z57" s="27">
        <f>IF($A57="","",IF($J57&lt;&gt;"Mounted","N/A",IF(OR($U57="No Data",$W57="No Data"),"No Data",IF($U57="Critical","Critical",IF(OR($U57="Low",$V57="Uneven",$W57="Low",$W57="High",$Y57="Overdue",$Y57="Due Soon"),"Attention","OK")))))</f>
        <v/>
      </c>
      <c r="AA57" s="27">
        <f>IF($A57="","",IF($J57&lt;&gt;"Mounted","No action",IF($U57="Critical","Inspect immediately and follow fleet removal policy",IF($W57="Low","Correct pressure and inspect",IF($W57="High","Correct pressure",IF($V57="Uneven","Inspect alignment, suspension, and rotation",IF($U57="Low","Schedule tire service",IF($Y57="Overdue","Complete inspection",IF($Y57="Due Soon","Schedule inspection","No action")))))))))</f>
        <v/>
      </c>
      <c r="AB57" s="27">
        <f>IF($A57="","",IF(OR($J57&lt;&gt;"Mounted",$Z57="OK",$Z57="N/A"),"",IF($U57="Critical",1,IF(OR($W57="Low",$W57="High"),2,IF(OR($U57="Low",$V57="Uneven"),3,IF($Y57="Overdue",4,5))))))</f>
        <v/>
      </c>
      <c r="AC57" s="27">
        <f>IF($A57="","",IF($AB57="","",IFERROR($AB57*100000+ROW(),"")))</f>
        <v/>
      </c>
    </row>
    <row r="58">
      <c r="A58" s="29" t="n"/>
      <c r="B58" s="23" t="n"/>
      <c r="C58" s="23" t="n"/>
      <c r="D58" s="23" t="n"/>
      <c r="E58" s="29" t="n"/>
      <c r="F58" s="42" t="n"/>
      <c r="G58" s="30" t="n"/>
      <c r="H58" s="43" t="n"/>
      <c r="I58" s="43" t="n"/>
      <c r="J58" s="23" t="n"/>
      <c r="K58" s="23" t="n"/>
      <c r="L58" s="45">
        <f>IF($A58="","",IF(COUNTIFS('Tire Inspections'!$E$5:$E$1004,$A58,'Tire Inspections'!$Y$5:$Y$1004,"OK")=0,"",IFERROR(MAXIFS('Tire Inspections'!$B$5:$B$1004,'Tire Inspections'!$E$5:$E$1004,$A58,'Tire Inspections'!$Y$5:$Y$1004,"OK"),"")))</f>
        <v/>
      </c>
      <c r="M58" s="27">
        <f>IF($A58="","",IF($L58="","",IFERROR(LOOKUP(2,1/(('Tire Inspections'!$E$5:$E$1004=$A58)*('Tire Inspections'!$B$5:$B$1004=$L58)*('Tire Inspections'!$Y$5:$Y$1004="OK")),'Tire Inspections'!$C$5:$C$1004),"")))</f>
        <v/>
      </c>
      <c r="N58" s="27">
        <f>IF($A58="","",IF($L58="","",IFERROR(LOOKUP(2,1/(('Tire Inspections'!$E$5:$E$1004=$A58)*('Tire Inspections'!$B$5:$B$1004=$L58)*('Tire Inspections'!$Y$5:$Y$1004="OK")),'Tire Inspections'!$F$5:$F$1004),"")))</f>
        <v/>
      </c>
      <c r="O58" s="27">
        <f>IF($A58="","",IF($L58="","",IFERROR(LOOKUP(2,1/(('Tire Inspections'!$E$5:$E$1004=$A58)*('Tire Inspections'!$B$5:$B$1004=$L58)*('Tire Inspections'!$Y$5:$Y$1004="OK")),'Tire Inspections'!$P$5:$P$1004),"")))</f>
        <v/>
      </c>
      <c r="P58" s="32">
        <f>IF($A58="","",IF($L58="","",IFERROR(LOOKUP(2,1/(('Tire Inspections'!$E$5:$E$1004=$A58)*('Tire Inspections'!$B$5:$B$1004=$L58)*('Tire Inspections'!$Y$5:$Y$1004="OK")),'Tire Inspections'!$D$5:$D$1004),"")))</f>
        <v/>
      </c>
      <c r="Q58" s="44">
        <f>IF($A58="","",IF($L58="","",IFERROR(LOOKUP(2,1/(('Tire Inspections'!$E$5:$E$1004=$A58)*('Tire Inspections'!$B$5:$B$1004=$L58)*('Tire Inspections'!$Y$5:$Y$1004="OK")),'Tire Inspections'!$R$5:$R$1004),"")))</f>
        <v/>
      </c>
      <c r="R58" s="44">
        <f>IF($A58="","",IF($L58="","",IFERROR(LOOKUP(2,1/(('Tire Inspections'!$E$5:$E$1004=$A58)*('Tire Inspections'!$B$5:$B$1004=$L58)*('Tire Inspections'!$Y$5:$Y$1004="OK")),'Tire Inspections'!$S$5:$S$1004),"")))</f>
        <v/>
      </c>
      <c r="S58" s="44">
        <f>IF($A58="","",IF($L58="","",IFERROR(LOOKUP(2,1/(('Tire Inspections'!$E$5:$E$1004=$A58)*('Tire Inspections'!$B$5:$B$1004=$L58)*('Tire Inspections'!$Y$5:$Y$1004="OK")),'Tire Inspections'!$L$5:$L$1004),"")))</f>
        <v/>
      </c>
      <c r="T58" s="33">
        <f>IF($A58="","",IF(OR($Q58="",$H58=""),"",IFERROR(MAX(0,MIN(1,($Q58-'Settings'!$B$6)/($H58-'Settings'!$B$6))),"")))</f>
        <v/>
      </c>
      <c r="U58" s="27">
        <f>IF($A58="","",IF($Q58="","No Data",IF($Q58&lt;='Settings'!$B$6,"Critical",IF($Q58&lt;='Settings'!$B$5,"Low","OK"))))</f>
        <v/>
      </c>
      <c r="V58" s="27">
        <f>IF($A58="","",IF($R58="","No Data",IF($R58&gt;='Settings'!$B$7,"Uneven","OK")))</f>
        <v/>
      </c>
      <c r="W58" s="27">
        <f>IF($A58="","",IF($J58&lt;&gt;"Mounted","N/A",IF(OR($S58="",$I58=""),"No Data",IF($S58&lt;$I58-'Settings'!$B$8,"Low",IF($S58&gt;$I58+'Settings'!$B$8,"High","OK")))))</f>
        <v/>
      </c>
      <c r="X58" s="45">
        <f>IF($A58="","",IF(OR($J58&lt;&gt;"Mounted",$L58=""),"",IFERROR($L58+'Settings'!$B$9,"")))</f>
        <v/>
      </c>
      <c r="Y58" s="27">
        <f>IF($A58="","",IF($J58&lt;&gt;"Mounted","N/A",IF($L58="","No Data",IF(TODAY()&gt;$X58,"Overdue",IF(TODAY()+'Settings'!$B$10&gt;=$X58,"Due Soon","Current")))))</f>
        <v/>
      </c>
      <c r="Z58" s="27">
        <f>IF($A58="","",IF($J58&lt;&gt;"Mounted","N/A",IF(OR($U58="No Data",$W58="No Data"),"No Data",IF($U58="Critical","Critical",IF(OR($U58="Low",$V58="Uneven",$W58="Low",$W58="High",$Y58="Overdue",$Y58="Due Soon"),"Attention","OK")))))</f>
        <v/>
      </c>
      <c r="AA58" s="27">
        <f>IF($A58="","",IF($J58&lt;&gt;"Mounted","No action",IF($U58="Critical","Inspect immediately and follow fleet removal policy",IF($W58="Low","Correct pressure and inspect",IF($W58="High","Correct pressure",IF($V58="Uneven","Inspect alignment, suspension, and rotation",IF($U58="Low","Schedule tire service",IF($Y58="Overdue","Complete inspection",IF($Y58="Due Soon","Schedule inspection","No action")))))))))</f>
        <v/>
      </c>
      <c r="AB58" s="27">
        <f>IF($A58="","",IF(OR($J58&lt;&gt;"Mounted",$Z58="OK",$Z58="N/A"),"",IF($U58="Critical",1,IF(OR($W58="Low",$W58="High"),2,IF(OR($U58="Low",$V58="Uneven"),3,IF($Y58="Overdue",4,5))))))</f>
        <v/>
      </c>
      <c r="AC58" s="27">
        <f>IF($A58="","",IF($AB58="","",IFERROR($AB58*100000+ROW(),"")))</f>
        <v/>
      </c>
    </row>
    <row r="59">
      <c r="A59" s="29" t="n"/>
      <c r="B59" s="23" t="n"/>
      <c r="C59" s="23" t="n"/>
      <c r="D59" s="23" t="n"/>
      <c r="E59" s="29" t="n"/>
      <c r="F59" s="42" t="n"/>
      <c r="G59" s="30" t="n"/>
      <c r="H59" s="43" t="n"/>
      <c r="I59" s="43" t="n"/>
      <c r="J59" s="23" t="n"/>
      <c r="K59" s="23" t="n"/>
      <c r="L59" s="45">
        <f>IF($A59="","",IF(COUNTIFS('Tire Inspections'!$E$5:$E$1004,$A59,'Tire Inspections'!$Y$5:$Y$1004,"OK")=0,"",IFERROR(MAXIFS('Tire Inspections'!$B$5:$B$1004,'Tire Inspections'!$E$5:$E$1004,$A59,'Tire Inspections'!$Y$5:$Y$1004,"OK"),"")))</f>
        <v/>
      </c>
      <c r="M59" s="27">
        <f>IF($A59="","",IF($L59="","",IFERROR(LOOKUP(2,1/(('Tire Inspections'!$E$5:$E$1004=$A59)*('Tire Inspections'!$B$5:$B$1004=$L59)*('Tire Inspections'!$Y$5:$Y$1004="OK")),'Tire Inspections'!$C$5:$C$1004),"")))</f>
        <v/>
      </c>
      <c r="N59" s="27">
        <f>IF($A59="","",IF($L59="","",IFERROR(LOOKUP(2,1/(('Tire Inspections'!$E$5:$E$1004=$A59)*('Tire Inspections'!$B$5:$B$1004=$L59)*('Tire Inspections'!$Y$5:$Y$1004="OK")),'Tire Inspections'!$F$5:$F$1004),"")))</f>
        <v/>
      </c>
      <c r="O59" s="27">
        <f>IF($A59="","",IF($L59="","",IFERROR(LOOKUP(2,1/(('Tire Inspections'!$E$5:$E$1004=$A59)*('Tire Inspections'!$B$5:$B$1004=$L59)*('Tire Inspections'!$Y$5:$Y$1004="OK")),'Tire Inspections'!$P$5:$P$1004),"")))</f>
        <v/>
      </c>
      <c r="P59" s="32">
        <f>IF($A59="","",IF($L59="","",IFERROR(LOOKUP(2,1/(('Tire Inspections'!$E$5:$E$1004=$A59)*('Tire Inspections'!$B$5:$B$1004=$L59)*('Tire Inspections'!$Y$5:$Y$1004="OK")),'Tire Inspections'!$D$5:$D$1004),"")))</f>
        <v/>
      </c>
      <c r="Q59" s="44">
        <f>IF($A59="","",IF($L59="","",IFERROR(LOOKUP(2,1/(('Tire Inspections'!$E$5:$E$1004=$A59)*('Tire Inspections'!$B$5:$B$1004=$L59)*('Tire Inspections'!$Y$5:$Y$1004="OK")),'Tire Inspections'!$R$5:$R$1004),"")))</f>
        <v/>
      </c>
      <c r="R59" s="44">
        <f>IF($A59="","",IF($L59="","",IFERROR(LOOKUP(2,1/(('Tire Inspections'!$E$5:$E$1004=$A59)*('Tire Inspections'!$B$5:$B$1004=$L59)*('Tire Inspections'!$Y$5:$Y$1004="OK")),'Tire Inspections'!$S$5:$S$1004),"")))</f>
        <v/>
      </c>
      <c r="S59" s="44">
        <f>IF($A59="","",IF($L59="","",IFERROR(LOOKUP(2,1/(('Tire Inspections'!$E$5:$E$1004=$A59)*('Tire Inspections'!$B$5:$B$1004=$L59)*('Tire Inspections'!$Y$5:$Y$1004="OK")),'Tire Inspections'!$L$5:$L$1004),"")))</f>
        <v/>
      </c>
      <c r="T59" s="33">
        <f>IF($A59="","",IF(OR($Q59="",$H59=""),"",IFERROR(MAX(0,MIN(1,($Q59-'Settings'!$B$6)/($H59-'Settings'!$B$6))),"")))</f>
        <v/>
      </c>
      <c r="U59" s="27">
        <f>IF($A59="","",IF($Q59="","No Data",IF($Q59&lt;='Settings'!$B$6,"Critical",IF($Q59&lt;='Settings'!$B$5,"Low","OK"))))</f>
        <v/>
      </c>
      <c r="V59" s="27">
        <f>IF($A59="","",IF($R59="","No Data",IF($R59&gt;='Settings'!$B$7,"Uneven","OK")))</f>
        <v/>
      </c>
      <c r="W59" s="27">
        <f>IF($A59="","",IF($J59&lt;&gt;"Mounted","N/A",IF(OR($S59="",$I59=""),"No Data",IF($S59&lt;$I59-'Settings'!$B$8,"Low",IF($S59&gt;$I59+'Settings'!$B$8,"High","OK")))))</f>
        <v/>
      </c>
      <c r="X59" s="45">
        <f>IF($A59="","",IF(OR($J59&lt;&gt;"Mounted",$L59=""),"",IFERROR($L59+'Settings'!$B$9,"")))</f>
        <v/>
      </c>
      <c r="Y59" s="27">
        <f>IF($A59="","",IF($J59&lt;&gt;"Mounted","N/A",IF($L59="","No Data",IF(TODAY()&gt;$X59,"Overdue",IF(TODAY()+'Settings'!$B$10&gt;=$X59,"Due Soon","Current")))))</f>
        <v/>
      </c>
      <c r="Z59" s="27">
        <f>IF($A59="","",IF($J59&lt;&gt;"Mounted","N/A",IF(OR($U59="No Data",$W59="No Data"),"No Data",IF($U59="Critical","Critical",IF(OR($U59="Low",$V59="Uneven",$W59="Low",$W59="High",$Y59="Overdue",$Y59="Due Soon"),"Attention","OK")))))</f>
        <v/>
      </c>
      <c r="AA59" s="27">
        <f>IF($A59="","",IF($J59&lt;&gt;"Mounted","No action",IF($U59="Critical","Inspect immediately and follow fleet removal policy",IF($W59="Low","Correct pressure and inspect",IF($W59="High","Correct pressure",IF($V59="Uneven","Inspect alignment, suspension, and rotation",IF($U59="Low","Schedule tire service",IF($Y59="Overdue","Complete inspection",IF($Y59="Due Soon","Schedule inspection","No action")))))))))</f>
        <v/>
      </c>
      <c r="AB59" s="27">
        <f>IF($A59="","",IF(OR($J59&lt;&gt;"Mounted",$Z59="OK",$Z59="N/A"),"",IF($U59="Critical",1,IF(OR($W59="Low",$W59="High"),2,IF(OR($U59="Low",$V59="Uneven"),3,IF($Y59="Overdue",4,5))))))</f>
        <v/>
      </c>
      <c r="AC59" s="27">
        <f>IF($A59="","",IF($AB59="","",IFERROR($AB59*100000+ROW(),"")))</f>
        <v/>
      </c>
    </row>
    <row r="60">
      <c r="A60" s="29" t="n"/>
      <c r="B60" s="23" t="n"/>
      <c r="C60" s="23" t="n"/>
      <c r="D60" s="23" t="n"/>
      <c r="E60" s="29" t="n"/>
      <c r="F60" s="42" t="n"/>
      <c r="G60" s="30" t="n"/>
      <c r="H60" s="43" t="n"/>
      <c r="I60" s="43" t="n"/>
      <c r="J60" s="23" t="n"/>
      <c r="K60" s="23" t="n"/>
      <c r="L60" s="45">
        <f>IF($A60="","",IF(COUNTIFS('Tire Inspections'!$E$5:$E$1004,$A60,'Tire Inspections'!$Y$5:$Y$1004,"OK")=0,"",IFERROR(MAXIFS('Tire Inspections'!$B$5:$B$1004,'Tire Inspections'!$E$5:$E$1004,$A60,'Tire Inspections'!$Y$5:$Y$1004,"OK"),"")))</f>
        <v/>
      </c>
      <c r="M60" s="27">
        <f>IF($A60="","",IF($L60="","",IFERROR(LOOKUP(2,1/(('Tire Inspections'!$E$5:$E$1004=$A60)*('Tire Inspections'!$B$5:$B$1004=$L60)*('Tire Inspections'!$Y$5:$Y$1004="OK")),'Tire Inspections'!$C$5:$C$1004),"")))</f>
        <v/>
      </c>
      <c r="N60" s="27">
        <f>IF($A60="","",IF($L60="","",IFERROR(LOOKUP(2,1/(('Tire Inspections'!$E$5:$E$1004=$A60)*('Tire Inspections'!$B$5:$B$1004=$L60)*('Tire Inspections'!$Y$5:$Y$1004="OK")),'Tire Inspections'!$F$5:$F$1004),"")))</f>
        <v/>
      </c>
      <c r="O60" s="27">
        <f>IF($A60="","",IF($L60="","",IFERROR(LOOKUP(2,1/(('Tire Inspections'!$E$5:$E$1004=$A60)*('Tire Inspections'!$B$5:$B$1004=$L60)*('Tire Inspections'!$Y$5:$Y$1004="OK")),'Tire Inspections'!$P$5:$P$1004),"")))</f>
        <v/>
      </c>
      <c r="P60" s="32">
        <f>IF($A60="","",IF($L60="","",IFERROR(LOOKUP(2,1/(('Tire Inspections'!$E$5:$E$1004=$A60)*('Tire Inspections'!$B$5:$B$1004=$L60)*('Tire Inspections'!$Y$5:$Y$1004="OK")),'Tire Inspections'!$D$5:$D$1004),"")))</f>
        <v/>
      </c>
      <c r="Q60" s="44">
        <f>IF($A60="","",IF($L60="","",IFERROR(LOOKUP(2,1/(('Tire Inspections'!$E$5:$E$1004=$A60)*('Tire Inspections'!$B$5:$B$1004=$L60)*('Tire Inspections'!$Y$5:$Y$1004="OK")),'Tire Inspections'!$R$5:$R$1004),"")))</f>
        <v/>
      </c>
      <c r="R60" s="44">
        <f>IF($A60="","",IF($L60="","",IFERROR(LOOKUP(2,1/(('Tire Inspections'!$E$5:$E$1004=$A60)*('Tire Inspections'!$B$5:$B$1004=$L60)*('Tire Inspections'!$Y$5:$Y$1004="OK")),'Tire Inspections'!$S$5:$S$1004),"")))</f>
        <v/>
      </c>
      <c r="S60" s="44">
        <f>IF($A60="","",IF($L60="","",IFERROR(LOOKUP(2,1/(('Tire Inspections'!$E$5:$E$1004=$A60)*('Tire Inspections'!$B$5:$B$1004=$L60)*('Tire Inspections'!$Y$5:$Y$1004="OK")),'Tire Inspections'!$L$5:$L$1004),"")))</f>
        <v/>
      </c>
      <c r="T60" s="33">
        <f>IF($A60="","",IF(OR($Q60="",$H60=""),"",IFERROR(MAX(0,MIN(1,($Q60-'Settings'!$B$6)/($H60-'Settings'!$B$6))),"")))</f>
        <v/>
      </c>
      <c r="U60" s="27">
        <f>IF($A60="","",IF($Q60="","No Data",IF($Q60&lt;='Settings'!$B$6,"Critical",IF($Q60&lt;='Settings'!$B$5,"Low","OK"))))</f>
        <v/>
      </c>
      <c r="V60" s="27">
        <f>IF($A60="","",IF($R60="","No Data",IF($R60&gt;='Settings'!$B$7,"Uneven","OK")))</f>
        <v/>
      </c>
      <c r="W60" s="27">
        <f>IF($A60="","",IF($J60&lt;&gt;"Mounted","N/A",IF(OR($S60="",$I60=""),"No Data",IF($S60&lt;$I60-'Settings'!$B$8,"Low",IF($S60&gt;$I60+'Settings'!$B$8,"High","OK")))))</f>
        <v/>
      </c>
      <c r="X60" s="45">
        <f>IF($A60="","",IF(OR($J60&lt;&gt;"Mounted",$L60=""),"",IFERROR($L60+'Settings'!$B$9,"")))</f>
        <v/>
      </c>
      <c r="Y60" s="27">
        <f>IF($A60="","",IF($J60&lt;&gt;"Mounted","N/A",IF($L60="","No Data",IF(TODAY()&gt;$X60,"Overdue",IF(TODAY()+'Settings'!$B$10&gt;=$X60,"Due Soon","Current")))))</f>
        <v/>
      </c>
      <c r="Z60" s="27">
        <f>IF($A60="","",IF($J60&lt;&gt;"Mounted","N/A",IF(OR($U60="No Data",$W60="No Data"),"No Data",IF($U60="Critical","Critical",IF(OR($U60="Low",$V60="Uneven",$W60="Low",$W60="High",$Y60="Overdue",$Y60="Due Soon"),"Attention","OK")))))</f>
        <v/>
      </c>
      <c r="AA60" s="27">
        <f>IF($A60="","",IF($J60&lt;&gt;"Mounted","No action",IF($U60="Critical","Inspect immediately and follow fleet removal policy",IF($W60="Low","Correct pressure and inspect",IF($W60="High","Correct pressure",IF($V60="Uneven","Inspect alignment, suspension, and rotation",IF($U60="Low","Schedule tire service",IF($Y60="Overdue","Complete inspection",IF($Y60="Due Soon","Schedule inspection","No action")))))))))</f>
        <v/>
      </c>
      <c r="AB60" s="27">
        <f>IF($A60="","",IF(OR($J60&lt;&gt;"Mounted",$Z60="OK",$Z60="N/A"),"",IF($U60="Critical",1,IF(OR($W60="Low",$W60="High"),2,IF(OR($U60="Low",$V60="Uneven"),3,IF($Y60="Overdue",4,5))))))</f>
        <v/>
      </c>
      <c r="AC60" s="27">
        <f>IF($A60="","",IF($AB60="","",IFERROR($AB60*100000+ROW(),"")))</f>
        <v/>
      </c>
    </row>
    <row r="61">
      <c r="A61" s="29" t="n"/>
      <c r="B61" s="23" t="n"/>
      <c r="C61" s="23" t="n"/>
      <c r="D61" s="23" t="n"/>
      <c r="E61" s="29" t="n"/>
      <c r="F61" s="42" t="n"/>
      <c r="G61" s="30" t="n"/>
      <c r="H61" s="43" t="n"/>
      <c r="I61" s="43" t="n"/>
      <c r="J61" s="23" t="n"/>
      <c r="K61" s="23" t="n"/>
      <c r="L61" s="45">
        <f>IF($A61="","",IF(COUNTIFS('Tire Inspections'!$E$5:$E$1004,$A61,'Tire Inspections'!$Y$5:$Y$1004,"OK")=0,"",IFERROR(MAXIFS('Tire Inspections'!$B$5:$B$1004,'Tire Inspections'!$E$5:$E$1004,$A61,'Tire Inspections'!$Y$5:$Y$1004,"OK"),"")))</f>
        <v/>
      </c>
      <c r="M61" s="27">
        <f>IF($A61="","",IF($L61="","",IFERROR(LOOKUP(2,1/(('Tire Inspections'!$E$5:$E$1004=$A61)*('Tire Inspections'!$B$5:$B$1004=$L61)*('Tire Inspections'!$Y$5:$Y$1004="OK")),'Tire Inspections'!$C$5:$C$1004),"")))</f>
        <v/>
      </c>
      <c r="N61" s="27">
        <f>IF($A61="","",IF($L61="","",IFERROR(LOOKUP(2,1/(('Tire Inspections'!$E$5:$E$1004=$A61)*('Tire Inspections'!$B$5:$B$1004=$L61)*('Tire Inspections'!$Y$5:$Y$1004="OK")),'Tire Inspections'!$F$5:$F$1004),"")))</f>
        <v/>
      </c>
      <c r="O61" s="27">
        <f>IF($A61="","",IF($L61="","",IFERROR(LOOKUP(2,1/(('Tire Inspections'!$E$5:$E$1004=$A61)*('Tire Inspections'!$B$5:$B$1004=$L61)*('Tire Inspections'!$Y$5:$Y$1004="OK")),'Tire Inspections'!$P$5:$P$1004),"")))</f>
        <v/>
      </c>
      <c r="P61" s="32">
        <f>IF($A61="","",IF($L61="","",IFERROR(LOOKUP(2,1/(('Tire Inspections'!$E$5:$E$1004=$A61)*('Tire Inspections'!$B$5:$B$1004=$L61)*('Tire Inspections'!$Y$5:$Y$1004="OK")),'Tire Inspections'!$D$5:$D$1004),"")))</f>
        <v/>
      </c>
      <c r="Q61" s="44">
        <f>IF($A61="","",IF($L61="","",IFERROR(LOOKUP(2,1/(('Tire Inspections'!$E$5:$E$1004=$A61)*('Tire Inspections'!$B$5:$B$1004=$L61)*('Tire Inspections'!$Y$5:$Y$1004="OK")),'Tire Inspections'!$R$5:$R$1004),"")))</f>
        <v/>
      </c>
      <c r="R61" s="44">
        <f>IF($A61="","",IF($L61="","",IFERROR(LOOKUP(2,1/(('Tire Inspections'!$E$5:$E$1004=$A61)*('Tire Inspections'!$B$5:$B$1004=$L61)*('Tire Inspections'!$Y$5:$Y$1004="OK")),'Tire Inspections'!$S$5:$S$1004),"")))</f>
        <v/>
      </c>
      <c r="S61" s="44">
        <f>IF($A61="","",IF($L61="","",IFERROR(LOOKUP(2,1/(('Tire Inspections'!$E$5:$E$1004=$A61)*('Tire Inspections'!$B$5:$B$1004=$L61)*('Tire Inspections'!$Y$5:$Y$1004="OK")),'Tire Inspections'!$L$5:$L$1004),"")))</f>
        <v/>
      </c>
      <c r="T61" s="33">
        <f>IF($A61="","",IF(OR($Q61="",$H61=""),"",IFERROR(MAX(0,MIN(1,($Q61-'Settings'!$B$6)/($H61-'Settings'!$B$6))),"")))</f>
        <v/>
      </c>
      <c r="U61" s="27">
        <f>IF($A61="","",IF($Q61="","No Data",IF($Q61&lt;='Settings'!$B$6,"Critical",IF($Q61&lt;='Settings'!$B$5,"Low","OK"))))</f>
        <v/>
      </c>
      <c r="V61" s="27">
        <f>IF($A61="","",IF($R61="","No Data",IF($R61&gt;='Settings'!$B$7,"Uneven","OK")))</f>
        <v/>
      </c>
      <c r="W61" s="27">
        <f>IF($A61="","",IF($J61&lt;&gt;"Mounted","N/A",IF(OR($S61="",$I61=""),"No Data",IF($S61&lt;$I61-'Settings'!$B$8,"Low",IF($S61&gt;$I61+'Settings'!$B$8,"High","OK")))))</f>
        <v/>
      </c>
      <c r="X61" s="45">
        <f>IF($A61="","",IF(OR($J61&lt;&gt;"Mounted",$L61=""),"",IFERROR($L61+'Settings'!$B$9,"")))</f>
        <v/>
      </c>
      <c r="Y61" s="27">
        <f>IF($A61="","",IF($J61&lt;&gt;"Mounted","N/A",IF($L61="","No Data",IF(TODAY()&gt;$X61,"Overdue",IF(TODAY()+'Settings'!$B$10&gt;=$X61,"Due Soon","Current")))))</f>
        <v/>
      </c>
      <c r="Z61" s="27">
        <f>IF($A61="","",IF($J61&lt;&gt;"Mounted","N/A",IF(OR($U61="No Data",$W61="No Data"),"No Data",IF($U61="Critical","Critical",IF(OR($U61="Low",$V61="Uneven",$W61="Low",$W61="High",$Y61="Overdue",$Y61="Due Soon"),"Attention","OK")))))</f>
        <v/>
      </c>
      <c r="AA61" s="27">
        <f>IF($A61="","",IF($J61&lt;&gt;"Mounted","No action",IF($U61="Critical","Inspect immediately and follow fleet removal policy",IF($W61="Low","Correct pressure and inspect",IF($W61="High","Correct pressure",IF($V61="Uneven","Inspect alignment, suspension, and rotation",IF($U61="Low","Schedule tire service",IF($Y61="Overdue","Complete inspection",IF($Y61="Due Soon","Schedule inspection","No action")))))))))</f>
        <v/>
      </c>
      <c r="AB61" s="27">
        <f>IF($A61="","",IF(OR($J61&lt;&gt;"Mounted",$Z61="OK",$Z61="N/A"),"",IF($U61="Critical",1,IF(OR($W61="Low",$W61="High"),2,IF(OR($U61="Low",$V61="Uneven"),3,IF($Y61="Overdue",4,5))))))</f>
        <v/>
      </c>
      <c r="AC61" s="27">
        <f>IF($A61="","",IF($AB61="","",IFERROR($AB61*100000+ROW(),"")))</f>
        <v/>
      </c>
    </row>
    <row r="62">
      <c r="A62" s="29" t="n"/>
      <c r="B62" s="23" t="n"/>
      <c r="C62" s="23" t="n"/>
      <c r="D62" s="23" t="n"/>
      <c r="E62" s="29" t="n"/>
      <c r="F62" s="42" t="n"/>
      <c r="G62" s="30" t="n"/>
      <c r="H62" s="43" t="n"/>
      <c r="I62" s="43" t="n"/>
      <c r="J62" s="23" t="n"/>
      <c r="K62" s="23" t="n"/>
      <c r="L62" s="45">
        <f>IF($A62="","",IF(COUNTIFS('Tire Inspections'!$E$5:$E$1004,$A62,'Tire Inspections'!$Y$5:$Y$1004,"OK")=0,"",IFERROR(MAXIFS('Tire Inspections'!$B$5:$B$1004,'Tire Inspections'!$E$5:$E$1004,$A62,'Tire Inspections'!$Y$5:$Y$1004,"OK"),"")))</f>
        <v/>
      </c>
      <c r="M62" s="27">
        <f>IF($A62="","",IF($L62="","",IFERROR(LOOKUP(2,1/(('Tire Inspections'!$E$5:$E$1004=$A62)*('Tire Inspections'!$B$5:$B$1004=$L62)*('Tire Inspections'!$Y$5:$Y$1004="OK")),'Tire Inspections'!$C$5:$C$1004),"")))</f>
        <v/>
      </c>
      <c r="N62" s="27">
        <f>IF($A62="","",IF($L62="","",IFERROR(LOOKUP(2,1/(('Tire Inspections'!$E$5:$E$1004=$A62)*('Tire Inspections'!$B$5:$B$1004=$L62)*('Tire Inspections'!$Y$5:$Y$1004="OK")),'Tire Inspections'!$F$5:$F$1004),"")))</f>
        <v/>
      </c>
      <c r="O62" s="27">
        <f>IF($A62="","",IF($L62="","",IFERROR(LOOKUP(2,1/(('Tire Inspections'!$E$5:$E$1004=$A62)*('Tire Inspections'!$B$5:$B$1004=$L62)*('Tire Inspections'!$Y$5:$Y$1004="OK")),'Tire Inspections'!$P$5:$P$1004),"")))</f>
        <v/>
      </c>
      <c r="P62" s="32">
        <f>IF($A62="","",IF($L62="","",IFERROR(LOOKUP(2,1/(('Tire Inspections'!$E$5:$E$1004=$A62)*('Tire Inspections'!$B$5:$B$1004=$L62)*('Tire Inspections'!$Y$5:$Y$1004="OK")),'Tire Inspections'!$D$5:$D$1004),"")))</f>
        <v/>
      </c>
      <c r="Q62" s="44">
        <f>IF($A62="","",IF($L62="","",IFERROR(LOOKUP(2,1/(('Tire Inspections'!$E$5:$E$1004=$A62)*('Tire Inspections'!$B$5:$B$1004=$L62)*('Tire Inspections'!$Y$5:$Y$1004="OK")),'Tire Inspections'!$R$5:$R$1004),"")))</f>
        <v/>
      </c>
      <c r="R62" s="44">
        <f>IF($A62="","",IF($L62="","",IFERROR(LOOKUP(2,1/(('Tire Inspections'!$E$5:$E$1004=$A62)*('Tire Inspections'!$B$5:$B$1004=$L62)*('Tire Inspections'!$Y$5:$Y$1004="OK")),'Tire Inspections'!$S$5:$S$1004),"")))</f>
        <v/>
      </c>
      <c r="S62" s="44">
        <f>IF($A62="","",IF($L62="","",IFERROR(LOOKUP(2,1/(('Tire Inspections'!$E$5:$E$1004=$A62)*('Tire Inspections'!$B$5:$B$1004=$L62)*('Tire Inspections'!$Y$5:$Y$1004="OK")),'Tire Inspections'!$L$5:$L$1004),"")))</f>
        <v/>
      </c>
      <c r="T62" s="33">
        <f>IF($A62="","",IF(OR($Q62="",$H62=""),"",IFERROR(MAX(0,MIN(1,($Q62-'Settings'!$B$6)/($H62-'Settings'!$B$6))),"")))</f>
        <v/>
      </c>
      <c r="U62" s="27">
        <f>IF($A62="","",IF($Q62="","No Data",IF($Q62&lt;='Settings'!$B$6,"Critical",IF($Q62&lt;='Settings'!$B$5,"Low","OK"))))</f>
        <v/>
      </c>
      <c r="V62" s="27">
        <f>IF($A62="","",IF($R62="","No Data",IF($R62&gt;='Settings'!$B$7,"Uneven","OK")))</f>
        <v/>
      </c>
      <c r="W62" s="27">
        <f>IF($A62="","",IF($J62&lt;&gt;"Mounted","N/A",IF(OR($S62="",$I62=""),"No Data",IF($S62&lt;$I62-'Settings'!$B$8,"Low",IF($S62&gt;$I62+'Settings'!$B$8,"High","OK")))))</f>
        <v/>
      </c>
      <c r="X62" s="45">
        <f>IF($A62="","",IF(OR($J62&lt;&gt;"Mounted",$L62=""),"",IFERROR($L62+'Settings'!$B$9,"")))</f>
        <v/>
      </c>
      <c r="Y62" s="27">
        <f>IF($A62="","",IF($J62&lt;&gt;"Mounted","N/A",IF($L62="","No Data",IF(TODAY()&gt;$X62,"Overdue",IF(TODAY()+'Settings'!$B$10&gt;=$X62,"Due Soon","Current")))))</f>
        <v/>
      </c>
      <c r="Z62" s="27">
        <f>IF($A62="","",IF($J62&lt;&gt;"Mounted","N/A",IF(OR($U62="No Data",$W62="No Data"),"No Data",IF($U62="Critical","Critical",IF(OR($U62="Low",$V62="Uneven",$W62="Low",$W62="High",$Y62="Overdue",$Y62="Due Soon"),"Attention","OK")))))</f>
        <v/>
      </c>
      <c r="AA62" s="27">
        <f>IF($A62="","",IF($J62&lt;&gt;"Mounted","No action",IF($U62="Critical","Inspect immediately and follow fleet removal policy",IF($W62="Low","Correct pressure and inspect",IF($W62="High","Correct pressure",IF($V62="Uneven","Inspect alignment, suspension, and rotation",IF($U62="Low","Schedule tire service",IF($Y62="Overdue","Complete inspection",IF($Y62="Due Soon","Schedule inspection","No action")))))))))</f>
        <v/>
      </c>
      <c r="AB62" s="27">
        <f>IF($A62="","",IF(OR($J62&lt;&gt;"Mounted",$Z62="OK",$Z62="N/A"),"",IF($U62="Critical",1,IF(OR($W62="Low",$W62="High"),2,IF(OR($U62="Low",$V62="Uneven"),3,IF($Y62="Overdue",4,5))))))</f>
        <v/>
      </c>
      <c r="AC62" s="27">
        <f>IF($A62="","",IF($AB62="","",IFERROR($AB62*100000+ROW(),"")))</f>
        <v/>
      </c>
    </row>
    <row r="63">
      <c r="A63" s="29" t="n"/>
      <c r="B63" s="23" t="n"/>
      <c r="C63" s="23" t="n"/>
      <c r="D63" s="23" t="n"/>
      <c r="E63" s="29" t="n"/>
      <c r="F63" s="42" t="n"/>
      <c r="G63" s="30" t="n"/>
      <c r="H63" s="43" t="n"/>
      <c r="I63" s="43" t="n"/>
      <c r="J63" s="23" t="n"/>
      <c r="K63" s="23" t="n"/>
      <c r="L63" s="45">
        <f>IF($A63="","",IF(COUNTIFS('Tire Inspections'!$E$5:$E$1004,$A63,'Tire Inspections'!$Y$5:$Y$1004,"OK")=0,"",IFERROR(MAXIFS('Tire Inspections'!$B$5:$B$1004,'Tire Inspections'!$E$5:$E$1004,$A63,'Tire Inspections'!$Y$5:$Y$1004,"OK"),"")))</f>
        <v/>
      </c>
      <c r="M63" s="27">
        <f>IF($A63="","",IF($L63="","",IFERROR(LOOKUP(2,1/(('Tire Inspections'!$E$5:$E$1004=$A63)*('Tire Inspections'!$B$5:$B$1004=$L63)*('Tire Inspections'!$Y$5:$Y$1004="OK")),'Tire Inspections'!$C$5:$C$1004),"")))</f>
        <v/>
      </c>
      <c r="N63" s="27">
        <f>IF($A63="","",IF($L63="","",IFERROR(LOOKUP(2,1/(('Tire Inspections'!$E$5:$E$1004=$A63)*('Tire Inspections'!$B$5:$B$1004=$L63)*('Tire Inspections'!$Y$5:$Y$1004="OK")),'Tire Inspections'!$F$5:$F$1004),"")))</f>
        <v/>
      </c>
      <c r="O63" s="27">
        <f>IF($A63="","",IF($L63="","",IFERROR(LOOKUP(2,1/(('Tire Inspections'!$E$5:$E$1004=$A63)*('Tire Inspections'!$B$5:$B$1004=$L63)*('Tire Inspections'!$Y$5:$Y$1004="OK")),'Tire Inspections'!$P$5:$P$1004),"")))</f>
        <v/>
      </c>
      <c r="P63" s="32">
        <f>IF($A63="","",IF($L63="","",IFERROR(LOOKUP(2,1/(('Tire Inspections'!$E$5:$E$1004=$A63)*('Tire Inspections'!$B$5:$B$1004=$L63)*('Tire Inspections'!$Y$5:$Y$1004="OK")),'Tire Inspections'!$D$5:$D$1004),"")))</f>
        <v/>
      </c>
      <c r="Q63" s="44">
        <f>IF($A63="","",IF($L63="","",IFERROR(LOOKUP(2,1/(('Tire Inspections'!$E$5:$E$1004=$A63)*('Tire Inspections'!$B$5:$B$1004=$L63)*('Tire Inspections'!$Y$5:$Y$1004="OK")),'Tire Inspections'!$R$5:$R$1004),"")))</f>
        <v/>
      </c>
      <c r="R63" s="44">
        <f>IF($A63="","",IF($L63="","",IFERROR(LOOKUP(2,1/(('Tire Inspections'!$E$5:$E$1004=$A63)*('Tire Inspections'!$B$5:$B$1004=$L63)*('Tire Inspections'!$Y$5:$Y$1004="OK")),'Tire Inspections'!$S$5:$S$1004),"")))</f>
        <v/>
      </c>
      <c r="S63" s="44">
        <f>IF($A63="","",IF($L63="","",IFERROR(LOOKUP(2,1/(('Tire Inspections'!$E$5:$E$1004=$A63)*('Tire Inspections'!$B$5:$B$1004=$L63)*('Tire Inspections'!$Y$5:$Y$1004="OK")),'Tire Inspections'!$L$5:$L$1004),"")))</f>
        <v/>
      </c>
      <c r="T63" s="33">
        <f>IF($A63="","",IF(OR($Q63="",$H63=""),"",IFERROR(MAX(0,MIN(1,($Q63-'Settings'!$B$6)/($H63-'Settings'!$B$6))),"")))</f>
        <v/>
      </c>
      <c r="U63" s="27">
        <f>IF($A63="","",IF($Q63="","No Data",IF($Q63&lt;='Settings'!$B$6,"Critical",IF($Q63&lt;='Settings'!$B$5,"Low","OK"))))</f>
        <v/>
      </c>
      <c r="V63" s="27">
        <f>IF($A63="","",IF($R63="","No Data",IF($R63&gt;='Settings'!$B$7,"Uneven","OK")))</f>
        <v/>
      </c>
      <c r="W63" s="27">
        <f>IF($A63="","",IF($J63&lt;&gt;"Mounted","N/A",IF(OR($S63="",$I63=""),"No Data",IF($S63&lt;$I63-'Settings'!$B$8,"Low",IF($S63&gt;$I63+'Settings'!$B$8,"High","OK")))))</f>
        <v/>
      </c>
      <c r="X63" s="45">
        <f>IF($A63="","",IF(OR($J63&lt;&gt;"Mounted",$L63=""),"",IFERROR($L63+'Settings'!$B$9,"")))</f>
        <v/>
      </c>
      <c r="Y63" s="27">
        <f>IF($A63="","",IF($J63&lt;&gt;"Mounted","N/A",IF($L63="","No Data",IF(TODAY()&gt;$X63,"Overdue",IF(TODAY()+'Settings'!$B$10&gt;=$X63,"Due Soon","Current")))))</f>
        <v/>
      </c>
      <c r="Z63" s="27">
        <f>IF($A63="","",IF($J63&lt;&gt;"Mounted","N/A",IF(OR($U63="No Data",$W63="No Data"),"No Data",IF($U63="Critical","Critical",IF(OR($U63="Low",$V63="Uneven",$W63="Low",$W63="High",$Y63="Overdue",$Y63="Due Soon"),"Attention","OK")))))</f>
        <v/>
      </c>
      <c r="AA63" s="27">
        <f>IF($A63="","",IF($J63&lt;&gt;"Mounted","No action",IF($U63="Critical","Inspect immediately and follow fleet removal policy",IF($W63="Low","Correct pressure and inspect",IF($W63="High","Correct pressure",IF($V63="Uneven","Inspect alignment, suspension, and rotation",IF($U63="Low","Schedule tire service",IF($Y63="Overdue","Complete inspection",IF($Y63="Due Soon","Schedule inspection","No action")))))))))</f>
        <v/>
      </c>
      <c r="AB63" s="27">
        <f>IF($A63="","",IF(OR($J63&lt;&gt;"Mounted",$Z63="OK",$Z63="N/A"),"",IF($U63="Critical",1,IF(OR($W63="Low",$W63="High"),2,IF(OR($U63="Low",$V63="Uneven"),3,IF($Y63="Overdue",4,5))))))</f>
        <v/>
      </c>
      <c r="AC63" s="27">
        <f>IF($A63="","",IF($AB63="","",IFERROR($AB63*100000+ROW(),"")))</f>
        <v/>
      </c>
    </row>
    <row r="64">
      <c r="A64" s="29" t="n"/>
      <c r="B64" s="23" t="n"/>
      <c r="C64" s="23" t="n"/>
      <c r="D64" s="23" t="n"/>
      <c r="E64" s="29" t="n"/>
      <c r="F64" s="42" t="n"/>
      <c r="G64" s="30" t="n"/>
      <c r="H64" s="43" t="n"/>
      <c r="I64" s="43" t="n"/>
      <c r="J64" s="23" t="n"/>
      <c r="K64" s="23" t="n"/>
      <c r="L64" s="45">
        <f>IF($A64="","",IF(COUNTIFS('Tire Inspections'!$E$5:$E$1004,$A64,'Tire Inspections'!$Y$5:$Y$1004,"OK")=0,"",IFERROR(MAXIFS('Tire Inspections'!$B$5:$B$1004,'Tire Inspections'!$E$5:$E$1004,$A64,'Tire Inspections'!$Y$5:$Y$1004,"OK"),"")))</f>
        <v/>
      </c>
      <c r="M64" s="27">
        <f>IF($A64="","",IF($L64="","",IFERROR(LOOKUP(2,1/(('Tire Inspections'!$E$5:$E$1004=$A64)*('Tire Inspections'!$B$5:$B$1004=$L64)*('Tire Inspections'!$Y$5:$Y$1004="OK")),'Tire Inspections'!$C$5:$C$1004),"")))</f>
        <v/>
      </c>
      <c r="N64" s="27">
        <f>IF($A64="","",IF($L64="","",IFERROR(LOOKUP(2,1/(('Tire Inspections'!$E$5:$E$1004=$A64)*('Tire Inspections'!$B$5:$B$1004=$L64)*('Tire Inspections'!$Y$5:$Y$1004="OK")),'Tire Inspections'!$F$5:$F$1004),"")))</f>
        <v/>
      </c>
      <c r="O64" s="27">
        <f>IF($A64="","",IF($L64="","",IFERROR(LOOKUP(2,1/(('Tire Inspections'!$E$5:$E$1004=$A64)*('Tire Inspections'!$B$5:$B$1004=$L64)*('Tire Inspections'!$Y$5:$Y$1004="OK")),'Tire Inspections'!$P$5:$P$1004),"")))</f>
        <v/>
      </c>
      <c r="P64" s="32">
        <f>IF($A64="","",IF($L64="","",IFERROR(LOOKUP(2,1/(('Tire Inspections'!$E$5:$E$1004=$A64)*('Tire Inspections'!$B$5:$B$1004=$L64)*('Tire Inspections'!$Y$5:$Y$1004="OK")),'Tire Inspections'!$D$5:$D$1004),"")))</f>
        <v/>
      </c>
      <c r="Q64" s="44">
        <f>IF($A64="","",IF($L64="","",IFERROR(LOOKUP(2,1/(('Tire Inspections'!$E$5:$E$1004=$A64)*('Tire Inspections'!$B$5:$B$1004=$L64)*('Tire Inspections'!$Y$5:$Y$1004="OK")),'Tire Inspections'!$R$5:$R$1004),"")))</f>
        <v/>
      </c>
      <c r="R64" s="44">
        <f>IF($A64="","",IF($L64="","",IFERROR(LOOKUP(2,1/(('Tire Inspections'!$E$5:$E$1004=$A64)*('Tire Inspections'!$B$5:$B$1004=$L64)*('Tire Inspections'!$Y$5:$Y$1004="OK")),'Tire Inspections'!$S$5:$S$1004),"")))</f>
        <v/>
      </c>
      <c r="S64" s="44">
        <f>IF($A64="","",IF($L64="","",IFERROR(LOOKUP(2,1/(('Tire Inspections'!$E$5:$E$1004=$A64)*('Tire Inspections'!$B$5:$B$1004=$L64)*('Tire Inspections'!$Y$5:$Y$1004="OK")),'Tire Inspections'!$L$5:$L$1004),"")))</f>
        <v/>
      </c>
      <c r="T64" s="33">
        <f>IF($A64="","",IF(OR($Q64="",$H64=""),"",IFERROR(MAX(0,MIN(1,($Q64-'Settings'!$B$6)/($H64-'Settings'!$B$6))),"")))</f>
        <v/>
      </c>
      <c r="U64" s="27">
        <f>IF($A64="","",IF($Q64="","No Data",IF($Q64&lt;='Settings'!$B$6,"Critical",IF($Q64&lt;='Settings'!$B$5,"Low","OK"))))</f>
        <v/>
      </c>
      <c r="V64" s="27">
        <f>IF($A64="","",IF($R64="","No Data",IF($R64&gt;='Settings'!$B$7,"Uneven","OK")))</f>
        <v/>
      </c>
      <c r="W64" s="27">
        <f>IF($A64="","",IF($J64&lt;&gt;"Mounted","N/A",IF(OR($S64="",$I64=""),"No Data",IF($S64&lt;$I64-'Settings'!$B$8,"Low",IF($S64&gt;$I64+'Settings'!$B$8,"High","OK")))))</f>
        <v/>
      </c>
      <c r="X64" s="45">
        <f>IF($A64="","",IF(OR($J64&lt;&gt;"Mounted",$L64=""),"",IFERROR($L64+'Settings'!$B$9,"")))</f>
        <v/>
      </c>
      <c r="Y64" s="27">
        <f>IF($A64="","",IF($J64&lt;&gt;"Mounted","N/A",IF($L64="","No Data",IF(TODAY()&gt;$X64,"Overdue",IF(TODAY()+'Settings'!$B$10&gt;=$X64,"Due Soon","Current")))))</f>
        <v/>
      </c>
      <c r="Z64" s="27">
        <f>IF($A64="","",IF($J64&lt;&gt;"Mounted","N/A",IF(OR($U64="No Data",$W64="No Data"),"No Data",IF($U64="Critical","Critical",IF(OR($U64="Low",$V64="Uneven",$W64="Low",$W64="High",$Y64="Overdue",$Y64="Due Soon"),"Attention","OK")))))</f>
        <v/>
      </c>
      <c r="AA64" s="27">
        <f>IF($A64="","",IF($J64&lt;&gt;"Mounted","No action",IF($U64="Critical","Inspect immediately and follow fleet removal policy",IF($W64="Low","Correct pressure and inspect",IF($W64="High","Correct pressure",IF($V64="Uneven","Inspect alignment, suspension, and rotation",IF($U64="Low","Schedule tire service",IF($Y64="Overdue","Complete inspection",IF($Y64="Due Soon","Schedule inspection","No action")))))))))</f>
        <v/>
      </c>
      <c r="AB64" s="27">
        <f>IF($A64="","",IF(OR($J64&lt;&gt;"Mounted",$Z64="OK",$Z64="N/A"),"",IF($U64="Critical",1,IF(OR($W64="Low",$W64="High"),2,IF(OR($U64="Low",$V64="Uneven"),3,IF($Y64="Overdue",4,5))))))</f>
        <v/>
      </c>
      <c r="AC64" s="27">
        <f>IF($A64="","",IF($AB64="","",IFERROR($AB64*100000+ROW(),"")))</f>
        <v/>
      </c>
    </row>
    <row r="65">
      <c r="A65" s="29" t="n"/>
      <c r="B65" s="23" t="n"/>
      <c r="C65" s="23" t="n"/>
      <c r="D65" s="23" t="n"/>
      <c r="E65" s="29" t="n"/>
      <c r="F65" s="42" t="n"/>
      <c r="G65" s="30" t="n"/>
      <c r="H65" s="43" t="n"/>
      <c r="I65" s="43" t="n"/>
      <c r="J65" s="23" t="n"/>
      <c r="K65" s="23" t="n"/>
      <c r="L65" s="45">
        <f>IF($A65="","",IF(COUNTIFS('Tire Inspections'!$E$5:$E$1004,$A65,'Tire Inspections'!$Y$5:$Y$1004,"OK")=0,"",IFERROR(MAXIFS('Tire Inspections'!$B$5:$B$1004,'Tire Inspections'!$E$5:$E$1004,$A65,'Tire Inspections'!$Y$5:$Y$1004,"OK"),"")))</f>
        <v/>
      </c>
      <c r="M65" s="27">
        <f>IF($A65="","",IF($L65="","",IFERROR(LOOKUP(2,1/(('Tire Inspections'!$E$5:$E$1004=$A65)*('Tire Inspections'!$B$5:$B$1004=$L65)*('Tire Inspections'!$Y$5:$Y$1004="OK")),'Tire Inspections'!$C$5:$C$1004),"")))</f>
        <v/>
      </c>
      <c r="N65" s="27">
        <f>IF($A65="","",IF($L65="","",IFERROR(LOOKUP(2,1/(('Tire Inspections'!$E$5:$E$1004=$A65)*('Tire Inspections'!$B$5:$B$1004=$L65)*('Tire Inspections'!$Y$5:$Y$1004="OK")),'Tire Inspections'!$F$5:$F$1004),"")))</f>
        <v/>
      </c>
      <c r="O65" s="27">
        <f>IF($A65="","",IF($L65="","",IFERROR(LOOKUP(2,1/(('Tire Inspections'!$E$5:$E$1004=$A65)*('Tire Inspections'!$B$5:$B$1004=$L65)*('Tire Inspections'!$Y$5:$Y$1004="OK")),'Tire Inspections'!$P$5:$P$1004),"")))</f>
        <v/>
      </c>
      <c r="P65" s="32">
        <f>IF($A65="","",IF($L65="","",IFERROR(LOOKUP(2,1/(('Tire Inspections'!$E$5:$E$1004=$A65)*('Tire Inspections'!$B$5:$B$1004=$L65)*('Tire Inspections'!$Y$5:$Y$1004="OK")),'Tire Inspections'!$D$5:$D$1004),"")))</f>
        <v/>
      </c>
      <c r="Q65" s="44">
        <f>IF($A65="","",IF($L65="","",IFERROR(LOOKUP(2,1/(('Tire Inspections'!$E$5:$E$1004=$A65)*('Tire Inspections'!$B$5:$B$1004=$L65)*('Tire Inspections'!$Y$5:$Y$1004="OK")),'Tire Inspections'!$R$5:$R$1004),"")))</f>
        <v/>
      </c>
      <c r="R65" s="44">
        <f>IF($A65="","",IF($L65="","",IFERROR(LOOKUP(2,1/(('Tire Inspections'!$E$5:$E$1004=$A65)*('Tire Inspections'!$B$5:$B$1004=$L65)*('Tire Inspections'!$Y$5:$Y$1004="OK")),'Tire Inspections'!$S$5:$S$1004),"")))</f>
        <v/>
      </c>
      <c r="S65" s="44">
        <f>IF($A65="","",IF($L65="","",IFERROR(LOOKUP(2,1/(('Tire Inspections'!$E$5:$E$1004=$A65)*('Tire Inspections'!$B$5:$B$1004=$L65)*('Tire Inspections'!$Y$5:$Y$1004="OK")),'Tire Inspections'!$L$5:$L$1004),"")))</f>
        <v/>
      </c>
      <c r="T65" s="33">
        <f>IF($A65="","",IF(OR($Q65="",$H65=""),"",IFERROR(MAX(0,MIN(1,($Q65-'Settings'!$B$6)/($H65-'Settings'!$B$6))),"")))</f>
        <v/>
      </c>
      <c r="U65" s="27">
        <f>IF($A65="","",IF($Q65="","No Data",IF($Q65&lt;='Settings'!$B$6,"Critical",IF($Q65&lt;='Settings'!$B$5,"Low","OK"))))</f>
        <v/>
      </c>
      <c r="V65" s="27">
        <f>IF($A65="","",IF($R65="","No Data",IF($R65&gt;='Settings'!$B$7,"Uneven","OK")))</f>
        <v/>
      </c>
      <c r="W65" s="27">
        <f>IF($A65="","",IF($J65&lt;&gt;"Mounted","N/A",IF(OR($S65="",$I65=""),"No Data",IF($S65&lt;$I65-'Settings'!$B$8,"Low",IF($S65&gt;$I65+'Settings'!$B$8,"High","OK")))))</f>
        <v/>
      </c>
      <c r="X65" s="45">
        <f>IF($A65="","",IF(OR($J65&lt;&gt;"Mounted",$L65=""),"",IFERROR($L65+'Settings'!$B$9,"")))</f>
        <v/>
      </c>
      <c r="Y65" s="27">
        <f>IF($A65="","",IF($J65&lt;&gt;"Mounted","N/A",IF($L65="","No Data",IF(TODAY()&gt;$X65,"Overdue",IF(TODAY()+'Settings'!$B$10&gt;=$X65,"Due Soon","Current")))))</f>
        <v/>
      </c>
      <c r="Z65" s="27">
        <f>IF($A65="","",IF($J65&lt;&gt;"Mounted","N/A",IF(OR($U65="No Data",$W65="No Data"),"No Data",IF($U65="Critical","Critical",IF(OR($U65="Low",$V65="Uneven",$W65="Low",$W65="High",$Y65="Overdue",$Y65="Due Soon"),"Attention","OK")))))</f>
        <v/>
      </c>
      <c r="AA65" s="27">
        <f>IF($A65="","",IF($J65&lt;&gt;"Mounted","No action",IF($U65="Critical","Inspect immediately and follow fleet removal policy",IF($W65="Low","Correct pressure and inspect",IF($W65="High","Correct pressure",IF($V65="Uneven","Inspect alignment, suspension, and rotation",IF($U65="Low","Schedule tire service",IF($Y65="Overdue","Complete inspection",IF($Y65="Due Soon","Schedule inspection","No action")))))))))</f>
        <v/>
      </c>
      <c r="AB65" s="27">
        <f>IF($A65="","",IF(OR($J65&lt;&gt;"Mounted",$Z65="OK",$Z65="N/A"),"",IF($U65="Critical",1,IF(OR($W65="Low",$W65="High"),2,IF(OR($U65="Low",$V65="Uneven"),3,IF($Y65="Overdue",4,5))))))</f>
        <v/>
      </c>
      <c r="AC65" s="27">
        <f>IF($A65="","",IF($AB65="","",IFERROR($AB65*100000+ROW(),"")))</f>
        <v/>
      </c>
    </row>
    <row r="66">
      <c r="A66" s="29" t="n"/>
      <c r="B66" s="23" t="n"/>
      <c r="C66" s="23" t="n"/>
      <c r="D66" s="23" t="n"/>
      <c r="E66" s="29" t="n"/>
      <c r="F66" s="42" t="n"/>
      <c r="G66" s="30" t="n"/>
      <c r="H66" s="43" t="n"/>
      <c r="I66" s="43" t="n"/>
      <c r="J66" s="23" t="n"/>
      <c r="K66" s="23" t="n"/>
      <c r="L66" s="45">
        <f>IF($A66="","",IF(COUNTIFS('Tire Inspections'!$E$5:$E$1004,$A66,'Tire Inspections'!$Y$5:$Y$1004,"OK")=0,"",IFERROR(MAXIFS('Tire Inspections'!$B$5:$B$1004,'Tire Inspections'!$E$5:$E$1004,$A66,'Tire Inspections'!$Y$5:$Y$1004,"OK"),"")))</f>
        <v/>
      </c>
      <c r="M66" s="27">
        <f>IF($A66="","",IF($L66="","",IFERROR(LOOKUP(2,1/(('Tire Inspections'!$E$5:$E$1004=$A66)*('Tire Inspections'!$B$5:$B$1004=$L66)*('Tire Inspections'!$Y$5:$Y$1004="OK")),'Tire Inspections'!$C$5:$C$1004),"")))</f>
        <v/>
      </c>
      <c r="N66" s="27">
        <f>IF($A66="","",IF($L66="","",IFERROR(LOOKUP(2,1/(('Tire Inspections'!$E$5:$E$1004=$A66)*('Tire Inspections'!$B$5:$B$1004=$L66)*('Tire Inspections'!$Y$5:$Y$1004="OK")),'Tire Inspections'!$F$5:$F$1004),"")))</f>
        <v/>
      </c>
      <c r="O66" s="27">
        <f>IF($A66="","",IF($L66="","",IFERROR(LOOKUP(2,1/(('Tire Inspections'!$E$5:$E$1004=$A66)*('Tire Inspections'!$B$5:$B$1004=$L66)*('Tire Inspections'!$Y$5:$Y$1004="OK")),'Tire Inspections'!$P$5:$P$1004),"")))</f>
        <v/>
      </c>
      <c r="P66" s="32">
        <f>IF($A66="","",IF($L66="","",IFERROR(LOOKUP(2,1/(('Tire Inspections'!$E$5:$E$1004=$A66)*('Tire Inspections'!$B$5:$B$1004=$L66)*('Tire Inspections'!$Y$5:$Y$1004="OK")),'Tire Inspections'!$D$5:$D$1004),"")))</f>
        <v/>
      </c>
      <c r="Q66" s="44">
        <f>IF($A66="","",IF($L66="","",IFERROR(LOOKUP(2,1/(('Tire Inspections'!$E$5:$E$1004=$A66)*('Tire Inspections'!$B$5:$B$1004=$L66)*('Tire Inspections'!$Y$5:$Y$1004="OK")),'Tire Inspections'!$R$5:$R$1004),"")))</f>
        <v/>
      </c>
      <c r="R66" s="44">
        <f>IF($A66="","",IF($L66="","",IFERROR(LOOKUP(2,1/(('Tire Inspections'!$E$5:$E$1004=$A66)*('Tire Inspections'!$B$5:$B$1004=$L66)*('Tire Inspections'!$Y$5:$Y$1004="OK")),'Tire Inspections'!$S$5:$S$1004),"")))</f>
        <v/>
      </c>
      <c r="S66" s="44">
        <f>IF($A66="","",IF($L66="","",IFERROR(LOOKUP(2,1/(('Tire Inspections'!$E$5:$E$1004=$A66)*('Tire Inspections'!$B$5:$B$1004=$L66)*('Tire Inspections'!$Y$5:$Y$1004="OK")),'Tire Inspections'!$L$5:$L$1004),"")))</f>
        <v/>
      </c>
      <c r="T66" s="33">
        <f>IF($A66="","",IF(OR($Q66="",$H66=""),"",IFERROR(MAX(0,MIN(1,($Q66-'Settings'!$B$6)/($H66-'Settings'!$B$6))),"")))</f>
        <v/>
      </c>
      <c r="U66" s="27">
        <f>IF($A66="","",IF($Q66="","No Data",IF($Q66&lt;='Settings'!$B$6,"Critical",IF($Q66&lt;='Settings'!$B$5,"Low","OK"))))</f>
        <v/>
      </c>
      <c r="V66" s="27">
        <f>IF($A66="","",IF($R66="","No Data",IF($R66&gt;='Settings'!$B$7,"Uneven","OK")))</f>
        <v/>
      </c>
      <c r="W66" s="27">
        <f>IF($A66="","",IF($J66&lt;&gt;"Mounted","N/A",IF(OR($S66="",$I66=""),"No Data",IF($S66&lt;$I66-'Settings'!$B$8,"Low",IF($S66&gt;$I66+'Settings'!$B$8,"High","OK")))))</f>
        <v/>
      </c>
      <c r="X66" s="45">
        <f>IF($A66="","",IF(OR($J66&lt;&gt;"Mounted",$L66=""),"",IFERROR($L66+'Settings'!$B$9,"")))</f>
        <v/>
      </c>
      <c r="Y66" s="27">
        <f>IF($A66="","",IF($J66&lt;&gt;"Mounted","N/A",IF($L66="","No Data",IF(TODAY()&gt;$X66,"Overdue",IF(TODAY()+'Settings'!$B$10&gt;=$X66,"Due Soon","Current")))))</f>
        <v/>
      </c>
      <c r="Z66" s="27">
        <f>IF($A66="","",IF($J66&lt;&gt;"Mounted","N/A",IF(OR($U66="No Data",$W66="No Data"),"No Data",IF($U66="Critical","Critical",IF(OR($U66="Low",$V66="Uneven",$W66="Low",$W66="High",$Y66="Overdue",$Y66="Due Soon"),"Attention","OK")))))</f>
        <v/>
      </c>
      <c r="AA66" s="27">
        <f>IF($A66="","",IF($J66&lt;&gt;"Mounted","No action",IF($U66="Critical","Inspect immediately and follow fleet removal policy",IF($W66="Low","Correct pressure and inspect",IF($W66="High","Correct pressure",IF($V66="Uneven","Inspect alignment, suspension, and rotation",IF($U66="Low","Schedule tire service",IF($Y66="Overdue","Complete inspection",IF($Y66="Due Soon","Schedule inspection","No action")))))))))</f>
        <v/>
      </c>
      <c r="AB66" s="27">
        <f>IF($A66="","",IF(OR($J66&lt;&gt;"Mounted",$Z66="OK",$Z66="N/A"),"",IF($U66="Critical",1,IF(OR($W66="Low",$W66="High"),2,IF(OR($U66="Low",$V66="Uneven"),3,IF($Y66="Overdue",4,5))))))</f>
        <v/>
      </c>
      <c r="AC66" s="27">
        <f>IF($A66="","",IF($AB66="","",IFERROR($AB66*100000+ROW(),"")))</f>
        <v/>
      </c>
    </row>
    <row r="67">
      <c r="A67" s="29" t="n"/>
      <c r="B67" s="23" t="n"/>
      <c r="C67" s="23" t="n"/>
      <c r="D67" s="23" t="n"/>
      <c r="E67" s="29" t="n"/>
      <c r="F67" s="42" t="n"/>
      <c r="G67" s="30" t="n"/>
      <c r="H67" s="43" t="n"/>
      <c r="I67" s="43" t="n"/>
      <c r="J67" s="23" t="n"/>
      <c r="K67" s="23" t="n"/>
      <c r="L67" s="45">
        <f>IF($A67="","",IF(COUNTIFS('Tire Inspections'!$E$5:$E$1004,$A67,'Tire Inspections'!$Y$5:$Y$1004,"OK")=0,"",IFERROR(MAXIFS('Tire Inspections'!$B$5:$B$1004,'Tire Inspections'!$E$5:$E$1004,$A67,'Tire Inspections'!$Y$5:$Y$1004,"OK"),"")))</f>
        <v/>
      </c>
      <c r="M67" s="27">
        <f>IF($A67="","",IF($L67="","",IFERROR(LOOKUP(2,1/(('Tire Inspections'!$E$5:$E$1004=$A67)*('Tire Inspections'!$B$5:$B$1004=$L67)*('Tire Inspections'!$Y$5:$Y$1004="OK")),'Tire Inspections'!$C$5:$C$1004),"")))</f>
        <v/>
      </c>
      <c r="N67" s="27">
        <f>IF($A67="","",IF($L67="","",IFERROR(LOOKUP(2,1/(('Tire Inspections'!$E$5:$E$1004=$A67)*('Tire Inspections'!$B$5:$B$1004=$L67)*('Tire Inspections'!$Y$5:$Y$1004="OK")),'Tire Inspections'!$F$5:$F$1004),"")))</f>
        <v/>
      </c>
      <c r="O67" s="27">
        <f>IF($A67="","",IF($L67="","",IFERROR(LOOKUP(2,1/(('Tire Inspections'!$E$5:$E$1004=$A67)*('Tire Inspections'!$B$5:$B$1004=$L67)*('Tire Inspections'!$Y$5:$Y$1004="OK")),'Tire Inspections'!$P$5:$P$1004),"")))</f>
        <v/>
      </c>
      <c r="P67" s="32">
        <f>IF($A67="","",IF($L67="","",IFERROR(LOOKUP(2,1/(('Tire Inspections'!$E$5:$E$1004=$A67)*('Tire Inspections'!$B$5:$B$1004=$L67)*('Tire Inspections'!$Y$5:$Y$1004="OK")),'Tire Inspections'!$D$5:$D$1004),"")))</f>
        <v/>
      </c>
      <c r="Q67" s="44">
        <f>IF($A67="","",IF($L67="","",IFERROR(LOOKUP(2,1/(('Tire Inspections'!$E$5:$E$1004=$A67)*('Tire Inspections'!$B$5:$B$1004=$L67)*('Tire Inspections'!$Y$5:$Y$1004="OK")),'Tire Inspections'!$R$5:$R$1004),"")))</f>
        <v/>
      </c>
      <c r="R67" s="44">
        <f>IF($A67="","",IF($L67="","",IFERROR(LOOKUP(2,1/(('Tire Inspections'!$E$5:$E$1004=$A67)*('Tire Inspections'!$B$5:$B$1004=$L67)*('Tire Inspections'!$Y$5:$Y$1004="OK")),'Tire Inspections'!$S$5:$S$1004),"")))</f>
        <v/>
      </c>
      <c r="S67" s="44">
        <f>IF($A67="","",IF($L67="","",IFERROR(LOOKUP(2,1/(('Tire Inspections'!$E$5:$E$1004=$A67)*('Tire Inspections'!$B$5:$B$1004=$L67)*('Tire Inspections'!$Y$5:$Y$1004="OK")),'Tire Inspections'!$L$5:$L$1004),"")))</f>
        <v/>
      </c>
      <c r="T67" s="33">
        <f>IF($A67="","",IF(OR($Q67="",$H67=""),"",IFERROR(MAX(0,MIN(1,($Q67-'Settings'!$B$6)/($H67-'Settings'!$B$6))),"")))</f>
        <v/>
      </c>
      <c r="U67" s="27">
        <f>IF($A67="","",IF($Q67="","No Data",IF($Q67&lt;='Settings'!$B$6,"Critical",IF($Q67&lt;='Settings'!$B$5,"Low","OK"))))</f>
        <v/>
      </c>
      <c r="V67" s="27">
        <f>IF($A67="","",IF($R67="","No Data",IF($R67&gt;='Settings'!$B$7,"Uneven","OK")))</f>
        <v/>
      </c>
      <c r="W67" s="27">
        <f>IF($A67="","",IF($J67&lt;&gt;"Mounted","N/A",IF(OR($S67="",$I67=""),"No Data",IF($S67&lt;$I67-'Settings'!$B$8,"Low",IF($S67&gt;$I67+'Settings'!$B$8,"High","OK")))))</f>
        <v/>
      </c>
      <c r="X67" s="45">
        <f>IF($A67="","",IF(OR($J67&lt;&gt;"Mounted",$L67=""),"",IFERROR($L67+'Settings'!$B$9,"")))</f>
        <v/>
      </c>
      <c r="Y67" s="27">
        <f>IF($A67="","",IF($J67&lt;&gt;"Mounted","N/A",IF($L67="","No Data",IF(TODAY()&gt;$X67,"Overdue",IF(TODAY()+'Settings'!$B$10&gt;=$X67,"Due Soon","Current")))))</f>
        <v/>
      </c>
      <c r="Z67" s="27">
        <f>IF($A67="","",IF($J67&lt;&gt;"Mounted","N/A",IF(OR($U67="No Data",$W67="No Data"),"No Data",IF($U67="Critical","Critical",IF(OR($U67="Low",$V67="Uneven",$W67="Low",$W67="High",$Y67="Overdue",$Y67="Due Soon"),"Attention","OK")))))</f>
        <v/>
      </c>
      <c r="AA67" s="27">
        <f>IF($A67="","",IF($J67&lt;&gt;"Mounted","No action",IF($U67="Critical","Inspect immediately and follow fleet removal policy",IF($W67="Low","Correct pressure and inspect",IF($W67="High","Correct pressure",IF($V67="Uneven","Inspect alignment, suspension, and rotation",IF($U67="Low","Schedule tire service",IF($Y67="Overdue","Complete inspection",IF($Y67="Due Soon","Schedule inspection","No action")))))))))</f>
        <v/>
      </c>
      <c r="AB67" s="27">
        <f>IF($A67="","",IF(OR($J67&lt;&gt;"Mounted",$Z67="OK",$Z67="N/A"),"",IF($U67="Critical",1,IF(OR($W67="Low",$W67="High"),2,IF(OR($U67="Low",$V67="Uneven"),3,IF($Y67="Overdue",4,5))))))</f>
        <v/>
      </c>
      <c r="AC67" s="27">
        <f>IF($A67="","",IF($AB67="","",IFERROR($AB67*100000+ROW(),"")))</f>
        <v/>
      </c>
    </row>
    <row r="68">
      <c r="A68" s="29" t="n"/>
      <c r="B68" s="23" t="n"/>
      <c r="C68" s="23" t="n"/>
      <c r="D68" s="23" t="n"/>
      <c r="E68" s="29" t="n"/>
      <c r="F68" s="42" t="n"/>
      <c r="G68" s="30" t="n"/>
      <c r="H68" s="43" t="n"/>
      <c r="I68" s="43" t="n"/>
      <c r="J68" s="23" t="n"/>
      <c r="K68" s="23" t="n"/>
      <c r="L68" s="45">
        <f>IF($A68="","",IF(COUNTIFS('Tire Inspections'!$E$5:$E$1004,$A68,'Tire Inspections'!$Y$5:$Y$1004,"OK")=0,"",IFERROR(MAXIFS('Tire Inspections'!$B$5:$B$1004,'Tire Inspections'!$E$5:$E$1004,$A68,'Tire Inspections'!$Y$5:$Y$1004,"OK"),"")))</f>
        <v/>
      </c>
      <c r="M68" s="27">
        <f>IF($A68="","",IF($L68="","",IFERROR(LOOKUP(2,1/(('Tire Inspections'!$E$5:$E$1004=$A68)*('Tire Inspections'!$B$5:$B$1004=$L68)*('Tire Inspections'!$Y$5:$Y$1004="OK")),'Tire Inspections'!$C$5:$C$1004),"")))</f>
        <v/>
      </c>
      <c r="N68" s="27">
        <f>IF($A68="","",IF($L68="","",IFERROR(LOOKUP(2,1/(('Tire Inspections'!$E$5:$E$1004=$A68)*('Tire Inspections'!$B$5:$B$1004=$L68)*('Tire Inspections'!$Y$5:$Y$1004="OK")),'Tire Inspections'!$F$5:$F$1004),"")))</f>
        <v/>
      </c>
      <c r="O68" s="27">
        <f>IF($A68="","",IF($L68="","",IFERROR(LOOKUP(2,1/(('Tire Inspections'!$E$5:$E$1004=$A68)*('Tire Inspections'!$B$5:$B$1004=$L68)*('Tire Inspections'!$Y$5:$Y$1004="OK")),'Tire Inspections'!$P$5:$P$1004),"")))</f>
        <v/>
      </c>
      <c r="P68" s="32">
        <f>IF($A68="","",IF($L68="","",IFERROR(LOOKUP(2,1/(('Tire Inspections'!$E$5:$E$1004=$A68)*('Tire Inspections'!$B$5:$B$1004=$L68)*('Tire Inspections'!$Y$5:$Y$1004="OK")),'Tire Inspections'!$D$5:$D$1004),"")))</f>
        <v/>
      </c>
      <c r="Q68" s="44">
        <f>IF($A68="","",IF($L68="","",IFERROR(LOOKUP(2,1/(('Tire Inspections'!$E$5:$E$1004=$A68)*('Tire Inspections'!$B$5:$B$1004=$L68)*('Tire Inspections'!$Y$5:$Y$1004="OK")),'Tire Inspections'!$R$5:$R$1004),"")))</f>
        <v/>
      </c>
      <c r="R68" s="44">
        <f>IF($A68="","",IF($L68="","",IFERROR(LOOKUP(2,1/(('Tire Inspections'!$E$5:$E$1004=$A68)*('Tire Inspections'!$B$5:$B$1004=$L68)*('Tire Inspections'!$Y$5:$Y$1004="OK")),'Tire Inspections'!$S$5:$S$1004),"")))</f>
        <v/>
      </c>
      <c r="S68" s="44">
        <f>IF($A68="","",IF($L68="","",IFERROR(LOOKUP(2,1/(('Tire Inspections'!$E$5:$E$1004=$A68)*('Tire Inspections'!$B$5:$B$1004=$L68)*('Tire Inspections'!$Y$5:$Y$1004="OK")),'Tire Inspections'!$L$5:$L$1004),"")))</f>
        <v/>
      </c>
      <c r="T68" s="33">
        <f>IF($A68="","",IF(OR($Q68="",$H68=""),"",IFERROR(MAX(0,MIN(1,($Q68-'Settings'!$B$6)/($H68-'Settings'!$B$6))),"")))</f>
        <v/>
      </c>
      <c r="U68" s="27">
        <f>IF($A68="","",IF($Q68="","No Data",IF($Q68&lt;='Settings'!$B$6,"Critical",IF($Q68&lt;='Settings'!$B$5,"Low","OK"))))</f>
        <v/>
      </c>
      <c r="V68" s="27">
        <f>IF($A68="","",IF($R68="","No Data",IF($R68&gt;='Settings'!$B$7,"Uneven","OK")))</f>
        <v/>
      </c>
      <c r="W68" s="27">
        <f>IF($A68="","",IF($J68&lt;&gt;"Mounted","N/A",IF(OR($S68="",$I68=""),"No Data",IF($S68&lt;$I68-'Settings'!$B$8,"Low",IF($S68&gt;$I68+'Settings'!$B$8,"High","OK")))))</f>
        <v/>
      </c>
      <c r="X68" s="45">
        <f>IF($A68="","",IF(OR($J68&lt;&gt;"Mounted",$L68=""),"",IFERROR($L68+'Settings'!$B$9,"")))</f>
        <v/>
      </c>
      <c r="Y68" s="27">
        <f>IF($A68="","",IF($J68&lt;&gt;"Mounted","N/A",IF($L68="","No Data",IF(TODAY()&gt;$X68,"Overdue",IF(TODAY()+'Settings'!$B$10&gt;=$X68,"Due Soon","Current")))))</f>
        <v/>
      </c>
      <c r="Z68" s="27">
        <f>IF($A68="","",IF($J68&lt;&gt;"Mounted","N/A",IF(OR($U68="No Data",$W68="No Data"),"No Data",IF($U68="Critical","Critical",IF(OR($U68="Low",$V68="Uneven",$W68="Low",$W68="High",$Y68="Overdue",$Y68="Due Soon"),"Attention","OK")))))</f>
        <v/>
      </c>
      <c r="AA68" s="27">
        <f>IF($A68="","",IF($J68&lt;&gt;"Mounted","No action",IF($U68="Critical","Inspect immediately and follow fleet removal policy",IF($W68="Low","Correct pressure and inspect",IF($W68="High","Correct pressure",IF($V68="Uneven","Inspect alignment, suspension, and rotation",IF($U68="Low","Schedule tire service",IF($Y68="Overdue","Complete inspection",IF($Y68="Due Soon","Schedule inspection","No action")))))))))</f>
        <v/>
      </c>
      <c r="AB68" s="27">
        <f>IF($A68="","",IF(OR($J68&lt;&gt;"Mounted",$Z68="OK",$Z68="N/A"),"",IF($U68="Critical",1,IF(OR($W68="Low",$W68="High"),2,IF(OR($U68="Low",$V68="Uneven"),3,IF($Y68="Overdue",4,5))))))</f>
        <v/>
      </c>
      <c r="AC68" s="27">
        <f>IF($A68="","",IF($AB68="","",IFERROR($AB68*100000+ROW(),"")))</f>
        <v/>
      </c>
    </row>
    <row r="69">
      <c r="A69" s="29" t="n"/>
      <c r="B69" s="23" t="n"/>
      <c r="C69" s="23" t="n"/>
      <c r="D69" s="23" t="n"/>
      <c r="E69" s="29" t="n"/>
      <c r="F69" s="42" t="n"/>
      <c r="G69" s="30" t="n"/>
      <c r="H69" s="43" t="n"/>
      <c r="I69" s="43" t="n"/>
      <c r="J69" s="23" t="n"/>
      <c r="K69" s="23" t="n"/>
      <c r="L69" s="45">
        <f>IF($A69="","",IF(COUNTIFS('Tire Inspections'!$E$5:$E$1004,$A69,'Tire Inspections'!$Y$5:$Y$1004,"OK")=0,"",IFERROR(MAXIFS('Tire Inspections'!$B$5:$B$1004,'Tire Inspections'!$E$5:$E$1004,$A69,'Tire Inspections'!$Y$5:$Y$1004,"OK"),"")))</f>
        <v/>
      </c>
      <c r="M69" s="27">
        <f>IF($A69="","",IF($L69="","",IFERROR(LOOKUP(2,1/(('Tire Inspections'!$E$5:$E$1004=$A69)*('Tire Inspections'!$B$5:$B$1004=$L69)*('Tire Inspections'!$Y$5:$Y$1004="OK")),'Tire Inspections'!$C$5:$C$1004),"")))</f>
        <v/>
      </c>
      <c r="N69" s="27">
        <f>IF($A69="","",IF($L69="","",IFERROR(LOOKUP(2,1/(('Tire Inspections'!$E$5:$E$1004=$A69)*('Tire Inspections'!$B$5:$B$1004=$L69)*('Tire Inspections'!$Y$5:$Y$1004="OK")),'Tire Inspections'!$F$5:$F$1004),"")))</f>
        <v/>
      </c>
      <c r="O69" s="27">
        <f>IF($A69="","",IF($L69="","",IFERROR(LOOKUP(2,1/(('Tire Inspections'!$E$5:$E$1004=$A69)*('Tire Inspections'!$B$5:$B$1004=$L69)*('Tire Inspections'!$Y$5:$Y$1004="OK")),'Tire Inspections'!$P$5:$P$1004),"")))</f>
        <v/>
      </c>
      <c r="P69" s="32">
        <f>IF($A69="","",IF($L69="","",IFERROR(LOOKUP(2,1/(('Tire Inspections'!$E$5:$E$1004=$A69)*('Tire Inspections'!$B$5:$B$1004=$L69)*('Tire Inspections'!$Y$5:$Y$1004="OK")),'Tire Inspections'!$D$5:$D$1004),"")))</f>
        <v/>
      </c>
      <c r="Q69" s="44">
        <f>IF($A69="","",IF($L69="","",IFERROR(LOOKUP(2,1/(('Tire Inspections'!$E$5:$E$1004=$A69)*('Tire Inspections'!$B$5:$B$1004=$L69)*('Tire Inspections'!$Y$5:$Y$1004="OK")),'Tire Inspections'!$R$5:$R$1004),"")))</f>
        <v/>
      </c>
      <c r="R69" s="44">
        <f>IF($A69="","",IF($L69="","",IFERROR(LOOKUP(2,1/(('Tire Inspections'!$E$5:$E$1004=$A69)*('Tire Inspections'!$B$5:$B$1004=$L69)*('Tire Inspections'!$Y$5:$Y$1004="OK")),'Tire Inspections'!$S$5:$S$1004),"")))</f>
        <v/>
      </c>
      <c r="S69" s="44">
        <f>IF($A69="","",IF($L69="","",IFERROR(LOOKUP(2,1/(('Tire Inspections'!$E$5:$E$1004=$A69)*('Tire Inspections'!$B$5:$B$1004=$L69)*('Tire Inspections'!$Y$5:$Y$1004="OK")),'Tire Inspections'!$L$5:$L$1004),"")))</f>
        <v/>
      </c>
      <c r="T69" s="33">
        <f>IF($A69="","",IF(OR($Q69="",$H69=""),"",IFERROR(MAX(0,MIN(1,($Q69-'Settings'!$B$6)/($H69-'Settings'!$B$6))),"")))</f>
        <v/>
      </c>
      <c r="U69" s="27">
        <f>IF($A69="","",IF($Q69="","No Data",IF($Q69&lt;='Settings'!$B$6,"Critical",IF($Q69&lt;='Settings'!$B$5,"Low","OK"))))</f>
        <v/>
      </c>
      <c r="V69" s="27">
        <f>IF($A69="","",IF($R69="","No Data",IF($R69&gt;='Settings'!$B$7,"Uneven","OK")))</f>
        <v/>
      </c>
      <c r="W69" s="27">
        <f>IF($A69="","",IF($J69&lt;&gt;"Mounted","N/A",IF(OR($S69="",$I69=""),"No Data",IF($S69&lt;$I69-'Settings'!$B$8,"Low",IF($S69&gt;$I69+'Settings'!$B$8,"High","OK")))))</f>
        <v/>
      </c>
      <c r="X69" s="45">
        <f>IF($A69="","",IF(OR($J69&lt;&gt;"Mounted",$L69=""),"",IFERROR($L69+'Settings'!$B$9,"")))</f>
        <v/>
      </c>
      <c r="Y69" s="27">
        <f>IF($A69="","",IF($J69&lt;&gt;"Mounted","N/A",IF($L69="","No Data",IF(TODAY()&gt;$X69,"Overdue",IF(TODAY()+'Settings'!$B$10&gt;=$X69,"Due Soon","Current")))))</f>
        <v/>
      </c>
      <c r="Z69" s="27">
        <f>IF($A69="","",IF($J69&lt;&gt;"Mounted","N/A",IF(OR($U69="No Data",$W69="No Data"),"No Data",IF($U69="Critical","Critical",IF(OR($U69="Low",$V69="Uneven",$W69="Low",$W69="High",$Y69="Overdue",$Y69="Due Soon"),"Attention","OK")))))</f>
        <v/>
      </c>
      <c r="AA69" s="27">
        <f>IF($A69="","",IF($J69&lt;&gt;"Mounted","No action",IF($U69="Critical","Inspect immediately and follow fleet removal policy",IF($W69="Low","Correct pressure and inspect",IF($W69="High","Correct pressure",IF($V69="Uneven","Inspect alignment, suspension, and rotation",IF($U69="Low","Schedule tire service",IF($Y69="Overdue","Complete inspection",IF($Y69="Due Soon","Schedule inspection","No action")))))))))</f>
        <v/>
      </c>
      <c r="AB69" s="27">
        <f>IF($A69="","",IF(OR($J69&lt;&gt;"Mounted",$Z69="OK",$Z69="N/A"),"",IF($U69="Critical",1,IF(OR($W69="Low",$W69="High"),2,IF(OR($U69="Low",$V69="Uneven"),3,IF($Y69="Overdue",4,5))))))</f>
        <v/>
      </c>
      <c r="AC69" s="27">
        <f>IF($A69="","",IF($AB69="","",IFERROR($AB69*100000+ROW(),"")))</f>
        <v/>
      </c>
    </row>
    <row r="70">
      <c r="A70" s="29" t="n"/>
      <c r="B70" s="23" t="n"/>
      <c r="C70" s="23" t="n"/>
      <c r="D70" s="23" t="n"/>
      <c r="E70" s="29" t="n"/>
      <c r="F70" s="42" t="n"/>
      <c r="G70" s="30" t="n"/>
      <c r="H70" s="43" t="n"/>
      <c r="I70" s="43" t="n"/>
      <c r="J70" s="23" t="n"/>
      <c r="K70" s="23" t="n"/>
      <c r="L70" s="45">
        <f>IF($A70="","",IF(COUNTIFS('Tire Inspections'!$E$5:$E$1004,$A70,'Tire Inspections'!$Y$5:$Y$1004,"OK")=0,"",IFERROR(MAXIFS('Tire Inspections'!$B$5:$B$1004,'Tire Inspections'!$E$5:$E$1004,$A70,'Tire Inspections'!$Y$5:$Y$1004,"OK"),"")))</f>
        <v/>
      </c>
      <c r="M70" s="27">
        <f>IF($A70="","",IF($L70="","",IFERROR(LOOKUP(2,1/(('Tire Inspections'!$E$5:$E$1004=$A70)*('Tire Inspections'!$B$5:$B$1004=$L70)*('Tire Inspections'!$Y$5:$Y$1004="OK")),'Tire Inspections'!$C$5:$C$1004),"")))</f>
        <v/>
      </c>
      <c r="N70" s="27">
        <f>IF($A70="","",IF($L70="","",IFERROR(LOOKUP(2,1/(('Tire Inspections'!$E$5:$E$1004=$A70)*('Tire Inspections'!$B$5:$B$1004=$L70)*('Tire Inspections'!$Y$5:$Y$1004="OK")),'Tire Inspections'!$F$5:$F$1004),"")))</f>
        <v/>
      </c>
      <c r="O70" s="27">
        <f>IF($A70="","",IF($L70="","",IFERROR(LOOKUP(2,1/(('Tire Inspections'!$E$5:$E$1004=$A70)*('Tire Inspections'!$B$5:$B$1004=$L70)*('Tire Inspections'!$Y$5:$Y$1004="OK")),'Tire Inspections'!$P$5:$P$1004),"")))</f>
        <v/>
      </c>
      <c r="P70" s="32">
        <f>IF($A70="","",IF($L70="","",IFERROR(LOOKUP(2,1/(('Tire Inspections'!$E$5:$E$1004=$A70)*('Tire Inspections'!$B$5:$B$1004=$L70)*('Tire Inspections'!$Y$5:$Y$1004="OK")),'Tire Inspections'!$D$5:$D$1004),"")))</f>
        <v/>
      </c>
      <c r="Q70" s="44">
        <f>IF($A70="","",IF($L70="","",IFERROR(LOOKUP(2,1/(('Tire Inspections'!$E$5:$E$1004=$A70)*('Tire Inspections'!$B$5:$B$1004=$L70)*('Tire Inspections'!$Y$5:$Y$1004="OK")),'Tire Inspections'!$R$5:$R$1004),"")))</f>
        <v/>
      </c>
      <c r="R70" s="44">
        <f>IF($A70="","",IF($L70="","",IFERROR(LOOKUP(2,1/(('Tire Inspections'!$E$5:$E$1004=$A70)*('Tire Inspections'!$B$5:$B$1004=$L70)*('Tire Inspections'!$Y$5:$Y$1004="OK")),'Tire Inspections'!$S$5:$S$1004),"")))</f>
        <v/>
      </c>
      <c r="S70" s="44">
        <f>IF($A70="","",IF($L70="","",IFERROR(LOOKUP(2,1/(('Tire Inspections'!$E$5:$E$1004=$A70)*('Tire Inspections'!$B$5:$B$1004=$L70)*('Tire Inspections'!$Y$5:$Y$1004="OK")),'Tire Inspections'!$L$5:$L$1004),"")))</f>
        <v/>
      </c>
      <c r="T70" s="33">
        <f>IF($A70="","",IF(OR($Q70="",$H70=""),"",IFERROR(MAX(0,MIN(1,($Q70-'Settings'!$B$6)/($H70-'Settings'!$B$6))),"")))</f>
        <v/>
      </c>
      <c r="U70" s="27">
        <f>IF($A70="","",IF($Q70="","No Data",IF($Q70&lt;='Settings'!$B$6,"Critical",IF($Q70&lt;='Settings'!$B$5,"Low","OK"))))</f>
        <v/>
      </c>
      <c r="V70" s="27">
        <f>IF($A70="","",IF($R70="","No Data",IF($R70&gt;='Settings'!$B$7,"Uneven","OK")))</f>
        <v/>
      </c>
      <c r="W70" s="27">
        <f>IF($A70="","",IF($J70&lt;&gt;"Mounted","N/A",IF(OR($S70="",$I70=""),"No Data",IF($S70&lt;$I70-'Settings'!$B$8,"Low",IF($S70&gt;$I70+'Settings'!$B$8,"High","OK")))))</f>
        <v/>
      </c>
      <c r="X70" s="45">
        <f>IF($A70="","",IF(OR($J70&lt;&gt;"Mounted",$L70=""),"",IFERROR($L70+'Settings'!$B$9,"")))</f>
        <v/>
      </c>
      <c r="Y70" s="27">
        <f>IF($A70="","",IF($J70&lt;&gt;"Mounted","N/A",IF($L70="","No Data",IF(TODAY()&gt;$X70,"Overdue",IF(TODAY()+'Settings'!$B$10&gt;=$X70,"Due Soon","Current")))))</f>
        <v/>
      </c>
      <c r="Z70" s="27">
        <f>IF($A70="","",IF($J70&lt;&gt;"Mounted","N/A",IF(OR($U70="No Data",$W70="No Data"),"No Data",IF($U70="Critical","Critical",IF(OR($U70="Low",$V70="Uneven",$W70="Low",$W70="High",$Y70="Overdue",$Y70="Due Soon"),"Attention","OK")))))</f>
        <v/>
      </c>
      <c r="AA70" s="27">
        <f>IF($A70="","",IF($J70&lt;&gt;"Mounted","No action",IF($U70="Critical","Inspect immediately and follow fleet removal policy",IF($W70="Low","Correct pressure and inspect",IF($W70="High","Correct pressure",IF($V70="Uneven","Inspect alignment, suspension, and rotation",IF($U70="Low","Schedule tire service",IF($Y70="Overdue","Complete inspection",IF($Y70="Due Soon","Schedule inspection","No action")))))))))</f>
        <v/>
      </c>
      <c r="AB70" s="27">
        <f>IF($A70="","",IF(OR($J70&lt;&gt;"Mounted",$Z70="OK",$Z70="N/A"),"",IF($U70="Critical",1,IF(OR($W70="Low",$W70="High"),2,IF(OR($U70="Low",$V70="Uneven"),3,IF($Y70="Overdue",4,5))))))</f>
        <v/>
      </c>
      <c r="AC70" s="27">
        <f>IF($A70="","",IF($AB70="","",IFERROR($AB70*100000+ROW(),"")))</f>
        <v/>
      </c>
    </row>
    <row r="71">
      <c r="A71" s="29" t="n"/>
      <c r="B71" s="23" t="n"/>
      <c r="C71" s="23" t="n"/>
      <c r="D71" s="23" t="n"/>
      <c r="E71" s="29" t="n"/>
      <c r="F71" s="42" t="n"/>
      <c r="G71" s="30" t="n"/>
      <c r="H71" s="43" t="n"/>
      <c r="I71" s="43" t="n"/>
      <c r="J71" s="23" t="n"/>
      <c r="K71" s="23" t="n"/>
      <c r="L71" s="45">
        <f>IF($A71="","",IF(COUNTIFS('Tire Inspections'!$E$5:$E$1004,$A71,'Tire Inspections'!$Y$5:$Y$1004,"OK")=0,"",IFERROR(MAXIFS('Tire Inspections'!$B$5:$B$1004,'Tire Inspections'!$E$5:$E$1004,$A71,'Tire Inspections'!$Y$5:$Y$1004,"OK"),"")))</f>
        <v/>
      </c>
      <c r="M71" s="27">
        <f>IF($A71="","",IF($L71="","",IFERROR(LOOKUP(2,1/(('Tire Inspections'!$E$5:$E$1004=$A71)*('Tire Inspections'!$B$5:$B$1004=$L71)*('Tire Inspections'!$Y$5:$Y$1004="OK")),'Tire Inspections'!$C$5:$C$1004),"")))</f>
        <v/>
      </c>
      <c r="N71" s="27">
        <f>IF($A71="","",IF($L71="","",IFERROR(LOOKUP(2,1/(('Tire Inspections'!$E$5:$E$1004=$A71)*('Tire Inspections'!$B$5:$B$1004=$L71)*('Tire Inspections'!$Y$5:$Y$1004="OK")),'Tire Inspections'!$F$5:$F$1004),"")))</f>
        <v/>
      </c>
      <c r="O71" s="27">
        <f>IF($A71="","",IF($L71="","",IFERROR(LOOKUP(2,1/(('Tire Inspections'!$E$5:$E$1004=$A71)*('Tire Inspections'!$B$5:$B$1004=$L71)*('Tire Inspections'!$Y$5:$Y$1004="OK")),'Tire Inspections'!$P$5:$P$1004),"")))</f>
        <v/>
      </c>
      <c r="P71" s="32">
        <f>IF($A71="","",IF($L71="","",IFERROR(LOOKUP(2,1/(('Tire Inspections'!$E$5:$E$1004=$A71)*('Tire Inspections'!$B$5:$B$1004=$L71)*('Tire Inspections'!$Y$5:$Y$1004="OK")),'Tire Inspections'!$D$5:$D$1004),"")))</f>
        <v/>
      </c>
      <c r="Q71" s="44">
        <f>IF($A71="","",IF($L71="","",IFERROR(LOOKUP(2,1/(('Tire Inspections'!$E$5:$E$1004=$A71)*('Tire Inspections'!$B$5:$B$1004=$L71)*('Tire Inspections'!$Y$5:$Y$1004="OK")),'Tire Inspections'!$R$5:$R$1004),"")))</f>
        <v/>
      </c>
      <c r="R71" s="44">
        <f>IF($A71="","",IF($L71="","",IFERROR(LOOKUP(2,1/(('Tire Inspections'!$E$5:$E$1004=$A71)*('Tire Inspections'!$B$5:$B$1004=$L71)*('Tire Inspections'!$Y$5:$Y$1004="OK")),'Tire Inspections'!$S$5:$S$1004),"")))</f>
        <v/>
      </c>
      <c r="S71" s="44">
        <f>IF($A71="","",IF($L71="","",IFERROR(LOOKUP(2,1/(('Tire Inspections'!$E$5:$E$1004=$A71)*('Tire Inspections'!$B$5:$B$1004=$L71)*('Tire Inspections'!$Y$5:$Y$1004="OK")),'Tire Inspections'!$L$5:$L$1004),"")))</f>
        <v/>
      </c>
      <c r="T71" s="33">
        <f>IF($A71="","",IF(OR($Q71="",$H71=""),"",IFERROR(MAX(0,MIN(1,($Q71-'Settings'!$B$6)/($H71-'Settings'!$B$6))),"")))</f>
        <v/>
      </c>
      <c r="U71" s="27">
        <f>IF($A71="","",IF($Q71="","No Data",IF($Q71&lt;='Settings'!$B$6,"Critical",IF($Q71&lt;='Settings'!$B$5,"Low","OK"))))</f>
        <v/>
      </c>
      <c r="V71" s="27">
        <f>IF($A71="","",IF($R71="","No Data",IF($R71&gt;='Settings'!$B$7,"Uneven","OK")))</f>
        <v/>
      </c>
      <c r="W71" s="27">
        <f>IF($A71="","",IF($J71&lt;&gt;"Mounted","N/A",IF(OR($S71="",$I71=""),"No Data",IF($S71&lt;$I71-'Settings'!$B$8,"Low",IF($S71&gt;$I71+'Settings'!$B$8,"High","OK")))))</f>
        <v/>
      </c>
      <c r="X71" s="45">
        <f>IF($A71="","",IF(OR($J71&lt;&gt;"Mounted",$L71=""),"",IFERROR($L71+'Settings'!$B$9,"")))</f>
        <v/>
      </c>
      <c r="Y71" s="27">
        <f>IF($A71="","",IF($J71&lt;&gt;"Mounted","N/A",IF($L71="","No Data",IF(TODAY()&gt;$X71,"Overdue",IF(TODAY()+'Settings'!$B$10&gt;=$X71,"Due Soon","Current")))))</f>
        <v/>
      </c>
      <c r="Z71" s="27">
        <f>IF($A71="","",IF($J71&lt;&gt;"Mounted","N/A",IF(OR($U71="No Data",$W71="No Data"),"No Data",IF($U71="Critical","Critical",IF(OR($U71="Low",$V71="Uneven",$W71="Low",$W71="High",$Y71="Overdue",$Y71="Due Soon"),"Attention","OK")))))</f>
        <v/>
      </c>
      <c r="AA71" s="27">
        <f>IF($A71="","",IF($J71&lt;&gt;"Mounted","No action",IF($U71="Critical","Inspect immediately and follow fleet removal policy",IF($W71="Low","Correct pressure and inspect",IF($W71="High","Correct pressure",IF($V71="Uneven","Inspect alignment, suspension, and rotation",IF($U71="Low","Schedule tire service",IF($Y71="Overdue","Complete inspection",IF($Y71="Due Soon","Schedule inspection","No action")))))))))</f>
        <v/>
      </c>
      <c r="AB71" s="27">
        <f>IF($A71="","",IF(OR($J71&lt;&gt;"Mounted",$Z71="OK",$Z71="N/A"),"",IF($U71="Critical",1,IF(OR($W71="Low",$W71="High"),2,IF(OR($U71="Low",$V71="Uneven"),3,IF($Y71="Overdue",4,5))))))</f>
        <v/>
      </c>
      <c r="AC71" s="27">
        <f>IF($A71="","",IF($AB71="","",IFERROR($AB71*100000+ROW(),"")))</f>
        <v/>
      </c>
    </row>
    <row r="72">
      <c r="A72" s="29" t="n"/>
      <c r="B72" s="23" t="n"/>
      <c r="C72" s="23" t="n"/>
      <c r="D72" s="23" t="n"/>
      <c r="E72" s="29" t="n"/>
      <c r="F72" s="42" t="n"/>
      <c r="G72" s="30" t="n"/>
      <c r="H72" s="43" t="n"/>
      <c r="I72" s="43" t="n"/>
      <c r="J72" s="23" t="n"/>
      <c r="K72" s="23" t="n"/>
      <c r="L72" s="45">
        <f>IF($A72="","",IF(COUNTIFS('Tire Inspections'!$E$5:$E$1004,$A72,'Tire Inspections'!$Y$5:$Y$1004,"OK")=0,"",IFERROR(MAXIFS('Tire Inspections'!$B$5:$B$1004,'Tire Inspections'!$E$5:$E$1004,$A72,'Tire Inspections'!$Y$5:$Y$1004,"OK"),"")))</f>
        <v/>
      </c>
      <c r="M72" s="27">
        <f>IF($A72="","",IF($L72="","",IFERROR(LOOKUP(2,1/(('Tire Inspections'!$E$5:$E$1004=$A72)*('Tire Inspections'!$B$5:$B$1004=$L72)*('Tire Inspections'!$Y$5:$Y$1004="OK")),'Tire Inspections'!$C$5:$C$1004),"")))</f>
        <v/>
      </c>
      <c r="N72" s="27">
        <f>IF($A72="","",IF($L72="","",IFERROR(LOOKUP(2,1/(('Tire Inspections'!$E$5:$E$1004=$A72)*('Tire Inspections'!$B$5:$B$1004=$L72)*('Tire Inspections'!$Y$5:$Y$1004="OK")),'Tire Inspections'!$F$5:$F$1004),"")))</f>
        <v/>
      </c>
      <c r="O72" s="27">
        <f>IF($A72="","",IF($L72="","",IFERROR(LOOKUP(2,1/(('Tire Inspections'!$E$5:$E$1004=$A72)*('Tire Inspections'!$B$5:$B$1004=$L72)*('Tire Inspections'!$Y$5:$Y$1004="OK")),'Tire Inspections'!$P$5:$P$1004),"")))</f>
        <v/>
      </c>
      <c r="P72" s="32">
        <f>IF($A72="","",IF($L72="","",IFERROR(LOOKUP(2,1/(('Tire Inspections'!$E$5:$E$1004=$A72)*('Tire Inspections'!$B$5:$B$1004=$L72)*('Tire Inspections'!$Y$5:$Y$1004="OK")),'Tire Inspections'!$D$5:$D$1004),"")))</f>
        <v/>
      </c>
      <c r="Q72" s="44">
        <f>IF($A72="","",IF($L72="","",IFERROR(LOOKUP(2,1/(('Tire Inspections'!$E$5:$E$1004=$A72)*('Tire Inspections'!$B$5:$B$1004=$L72)*('Tire Inspections'!$Y$5:$Y$1004="OK")),'Tire Inspections'!$R$5:$R$1004),"")))</f>
        <v/>
      </c>
      <c r="R72" s="44">
        <f>IF($A72="","",IF($L72="","",IFERROR(LOOKUP(2,1/(('Tire Inspections'!$E$5:$E$1004=$A72)*('Tire Inspections'!$B$5:$B$1004=$L72)*('Tire Inspections'!$Y$5:$Y$1004="OK")),'Tire Inspections'!$S$5:$S$1004),"")))</f>
        <v/>
      </c>
      <c r="S72" s="44">
        <f>IF($A72="","",IF($L72="","",IFERROR(LOOKUP(2,1/(('Tire Inspections'!$E$5:$E$1004=$A72)*('Tire Inspections'!$B$5:$B$1004=$L72)*('Tire Inspections'!$Y$5:$Y$1004="OK")),'Tire Inspections'!$L$5:$L$1004),"")))</f>
        <v/>
      </c>
      <c r="T72" s="33">
        <f>IF($A72="","",IF(OR($Q72="",$H72=""),"",IFERROR(MAX(0,MIN(1,($Q72-'Settings'!$B$6)/($H72-'Settings'!$B$6))),"")))</f>
        <v/>
      </c>
      <c r="U72" s="27">
        <f>IF($A72="","",IF($Q72="","No Data",IF($Q72&lt;='Settings'!$B$6,"Critical",IF($Q72&lt;='Settings'!$B$5,"Low","OK"))))</f>
        <v/>
      </c>
      <c r="V72" s="27">
        <f>IF($A72="","",IF($R72="","No Data",IF($R72&gt;='Settings'!$B$7,"Uneven","OK")))</f>
        <v/>
      </c>
      <c r="W72" s="27">
        <f>IF($A72="","",IF($J72&lt;&gt;"Mounted","N/A",IF(OR($S72="",$I72=""),"No Data",IF($S72&lt;$I72-'Settings'!$B$8,"Low",IF($S72&gt;$I72+'Settings'!$B$8,"High","OK")))))</f>
        <v/>
      </c>
      <c r="X72" s="45">
        <f>IF($A72="","",IF(OR($J72&lt;&gt;"Mounted",$L72=""),"",IFERROR($L72+'Settings'!$B$9,"")))</f>
        <v/>
      </c>
      <c r="Y72" s="27">
        <f>IF($A72="","",IF($J72&lt;&gt;"Mounted","N/A",IF($L72="","No Data",IF(TODAY()&gt;$X72,"Overdue",IF(TODAY()+'Settings'!$B$10&gt;=$X72,"Due Soon","Current")))))</f>
        <v/>
      </c>
      <c r="Z72" s="27">
        <f>IF($A72="","",IF($J72&lt;&gt;"Mounted","N/A",IF(OR($U72="No Data",$W72="No Data"),"No Data",IF($U72="Critical","Critical",IF(OR($U72="Low",$V72="Uneven",$W72="Low",$W72="High",$Y72="Overdue",$Y72="Due Soon"),"Attention","OK")))))</f>
        <v/>
      </c>
      <c r="AA72" s="27">
        <f>IF($A72="","",IF($J72&lt;&gt;"Mounted","No action",IF($U72="Critical","Inspect immediately and follow fleet removal policy",IF($W72="Low","Correct pressure and inspect",IF($W72="High","Correct pressure",IF($V72="Uneven","Inspect alignment, suspension, and rotation",IF($U72="Low","Schedule tire service",IF($Y72="Overdue","Complete inspection",IF($Y72="Due Soon","Schedule inspection","No action")))))))))</f>
        <v/>
      </c>
      <c r="AB72" s="27">
        <f>IF($A72="","",IF(OR($J72&lt;&gt;"Mounted",$Z72="OK",$Z72="N/A"),"",IF($U72="Critical",1,IF(OR($W72="Low",$W72="High"),2,IF(OR($U72="Low",$V72="Uneven"),3,IF($Y72="Overdue",4,5))))))</f>
        <v/>
      </c>
      <c r="AC72" s="27">
        <f>IF($A72="","",IF($AB72="","",IFERROR($AB72*100000+ROW(),"")))</f>
        <v/>
      </c>
    </row>
    <row r="73">
      <c r="A73" s="29" t="n"/>
      <c r="B73" s="23" t="n"/>
      <c r="C73" s="23" t="n"/>
      <c r="D73" s="23" t="n"/>
      <c r="E73" s="29" t="n"/>
      <c r="F73" s="42" t="n"/>
      <c r="G73" s="30" t="n"/>
      <c r="H73" s="43" t="n"/>
      <c r="I73" s="43" t="n"/>
      <c r="J73" s="23" t="n"/>
      <c r="K73" s="23" t="n"/>
      <c r="L73" s="45">
        <f>IF($A73="","",IF(COUNTIFS('Tire Inspections'!$E$5:$E$1004,$A73,'Tire Inspections'!$Y$5:$Y$1004,"OK")=0,"",IFERROR(MAXIFS('Tire Inspections'!$B$5:$B$1004,'Tire Inspections'!$E$5:$E$1004,$A73,'Tire Inspections'!$Y$5:$Y$1004,"OK"),"")))</f>
        <v/>
      </c>
      <c r="M73" s="27">
        <f>IF($A73="","",IF($L73="","",IFERROR(LOOKUP(2,1/(('Tire Inspections'!$E$5:$E$1004=$A73)*('Tire Inspections'!$B$5:$B$1004=$L73)*('Tire Inspections'!$Y$5:$Y$1004="OK")),'Tire Inspections'!$C$5:$C$1004),"")))</f>
        <v/>
      </c>
      <c r="N73" s="27">
        <f>IF($A73="","",IF($L73="","",IFERROR(LOOKUP(2,1/(('Tire Inspections'!$E$5:$E$1004=$A73)*('Tire Inspections'!$B$5:$B$1004=$L73)*('Tire Inspections'!$Y$5:$Y$1004="OK")),'Tire Inspections'!$F$5:$F$1004),"")))</f>
        <v/>
      </c>
      <c r="O73" s="27">
        <f>IF($A73="","",IF($L73="","",IFERROR(LOOKUP(2,1/(('Tire Inspections'!$E$5:$E$1004=$A73)*('Tire Inspections'!$B$5:$B$1004=$L73)*('Tire Inspections'!$Y$5:$Y$1004="OK")),'Tire Inspections'!$P$5:$P$1004),"")))</f>
        <v/>
      </c>
      <c r="P73" s="32">
        <f>IF($A73="","",IF($L73="","",IFERROR(LOOKUP(2,1/(('Tire Inspections'!$E$5:$E$1004=$A73)*('Tire Inspections'!$B$5:$B$1004=$L73)*('Tire Inspections'!$Y$5:$Y$1004="OK")),'Tire Inspections'!$D$5:$D$1004),"")))</f>
        <v/>
      </c>
      <c r="Q73" s="44">
        <f>IF($A73="","",IF($L73="","",IFERROR(LOOKUP(2,1/(('Tire Inspections'!$E$5:$E$1004=$A73)*('Tire Inspections'!$B$5:$B$1004=$L73)*('Tire Inspections'!$Y$5:$Y$1004="OK")),'Tire Inspections'!$R$5:$R$1004),"")))</f>
        <v/>
      </c>
      <c r="R73" s="44">
        <f>IF($A73="","",IF($L73="","",IFERROR(LOOKUP(2,1/(('Tire Inspections'!$E$5:$E$1004=$A73)*('Tire Inspections'!$B$5:$B$1004=$L73)*('Tire Inspections'!$Y$5:$Y$1004="OK")),'Tire Inspections'!$S$5:$S$1004),"")))</f>
        <v/>
      </c>
      <c r="S73" s="44">
        <f>IF($A73="","",IF($L73="","",IFERROR(LOOKUP(2,1/(('Tire Inspections'!$E$5:$E$1004=$A73)*('Tire Inspections'!$B$5:$B$1004=$L73)*('Tire Inspections'!$Y$5:$Y$1004="OK")),'Tire Inspections'!$L$5:$L$1004),"")))</f>
        <v/>
      </c>
      <c r="T73" s="33">
        <f>IF($A73="","",IF(OR($Q73="",$H73=""),"",IFERROR(MAX(0,MIN(1,($Q73-'Settings'!$B$6)/($H73-'Settings'!$B$6))),"")))</f>
        <v/>
      </c>
      <c r="U73" s="27">
        <f>IF($A73="","",IF($Q73="","No Data",IF($Q73&lt;='Settings'!$B$6,"Critical",IF($Q73&lt;='Settings'!$B$5,"Low","OK"))))</f>
        <v/>
      </c>
      <c r="V73" s="27">
        <f>IF($A73="","",IF($R73="","No Data",IF($R73&gt;='Settings'!$B$7,"Uneven","OK")))</f>
        <v/>
      </c>
      <c r="W73" s="27">
        <f>IF($A73="","",IF($J73&lt;&gt;"Mounted","N/A",IF(OR($S73="",$I73=""),"No Data",IF($S73&lt;$I73-'Settings'!$B$8,"Low",IF($S73&gt;$I73+'Settings'!$B$8,"High","OK")))))</f>
        <v/>
      </c>
      <c r="X73" s="45">
        <f>IF($A73="","",IF(OR($J73&lt;&gt;"Mounted",$L73=""),"",IFERROR($L73+'Settings'!$B$9,"")))</f>
        <v/>
      </c>
      <c r="Y73" s="27">
        <f>IF($A73="","",IF($J73&lt;&gt;"Mounted","N/A",IF($L73="","No Data",IF(TODAY()&gt;$X73,"Overdue",IF(TODAY()+'Settings'!$B$10&gt;=$X73,"Due Soon","Current")))))</f>
        <v/>
      </c>
      <c r="Z73" s="27">
        <f>IF($A73="","",IF($J73&lt;&gt;"Mounted","N/A",IF(OR($U73="No Data",$W73="No Data"),"No Data",IF($U73="Critical","Critical",IF(OR($U73="Low",$V73="Uneven",$W73="Low",$W73="High",$Y73="Overdue",$Y73="Due Soon"),"Attention","OK")))))</f>
        <v/>
      </c>
      <c r="AA73" s="27">
        <f>IF($A73="","",IF($J73&lt;&gt;"Mounted","No action",IF($U73="Critical","Inspect immediately and follow fleet removal policy",IF($W73="Low","Correct pressure and inspect",IF($W73="High","Correct pressure",IF($V73="Uneven","Inspect alignment, suspension, and rotation",IF($U73="Low","Schedule tire service",IF($Y73="Overdue","Complete inspection",IF($Y73="Due Soon","Schedule inspection","No action")))))))))</f>
        <v/>
      </c>
      <c r="AB73" s="27">
        <f>IF($A73="","",IF(OR($J73&lt;&gt;"Mounted",$Z73="OK",$Z73="N/A"),"",IF($U73="Critical",1,IF(OR($W73="Low",$W73="High"),2,IF(OR($U73="Low",$V73="Uneven"),3,IF($Y73="Overdue",4,5))))))</f>
        <v/>
      </c>
      <c r="AC73" s="27">
        <f>IF($A73="","",IF($AB73="","",IFERROR($AB73*100000+ROW(),"")))</f>
        <v/>
      </c>
    </row>
    <row r="74">
      <c r="A74" s="29" t="n"/>
      <c r="B74" s="23" t="n"/>
      <c r="C74" s="23" t="n"/>
      <c r="D74" s="23" t="n"/>
      <c r="E74" s="29" t="n"/>
      <c r="F74" s="42" t="n"/>
      <c r="G74" s="30" t="n"/>
      <c r="H74" s="43" t="n"/>
      <c r="I74" s="43" t="n"/>
      <c r="J74" s="23" t="n"/>
      <c r="K74" s="23" t="n"/>
      <c r="L74" s="45">
        <f>IF($A74="","",IF(COUNTIFS('Tire Inspections'!$E$5:$E$1004,$A74,'Tire Inspections'!$Y$5:$Y$1004,"OK")=0,"",IFERROR(MAXIFS('Tire Inspections'!$B$5:$B$1004,'Tire Inspections'!$E$5:$E$1004,$A74,'Tire Inspections'!$Y$5:$Y$1004,"OK"),"")))</f>
        <v/>
      </c>
      <c r="M74" s="27">
        <f>IF($A74="","",IF($L74="","",IFERROR(LOOKUP(2,1/(('Tire Inspections'!$E$5:$E$1004=$A74)*('Tire Inspections'!$B$5:$B$1004=$L74)*('Tire Inspections'!$Y$5:$Y$1004="OK")),'Tire Inspections'!$C$5:$C$1004),"")))</f>
        <v/>
      </c>
      <c r="N74" s="27">
        <f>IF($A74="","",IF($L74="","",IFERROR(LOOKUP(2,1/(('Tire Inspections'!$E$5:$E$1004=$A74)*('Tire Inspections'!$B$5:$B$1004=$L74)*('Tire Inspections'!$Y$5:$Y$1004="OK")),'Tire Inspections'!$F$5:$F$1004),"")))</f>
        <v/>
      </c>
      <c r="O74" s="27">
        <f>IF($A74="","",IF($L74="","",IFERROR(LOOKUP(2,1/(('Tire Inspections'!$E$5:$E$1004=$A74)*('Tire Inspections'!$B$5:$B$1004=$L74)*('Tire Inspections'!$Y$5:$Y$1004="OK")),'Tire Inspections'!$P$5:$P$1004),"")))</f>
        <v/>
      </c>
      <c r="P74" s="32">
        <f>IF($A74="","",IF($L74="","",IFERROR(LOOKUP(2,1/(('Tire Inspections'!$E$5:$E$1004=$A74)*('Tire Inspections'!$B$5:$B$1004=$L74)*('Tire Inspections'!$Y$5:$Y$1004="OK")),'Tire Inspections'!$D$5:$D$1004),"")))</f>
        <v/>
      </c>
      <c r="Q74" s="44">
        <f>IF($A74="","",IF($L74="","",IFERROR(LOOKUP(2,1/(('Tire Inspections'!$E$5:$E$1004=$A74)*('Tire Inspections'!$B$5:$B$1004=$L74)*('Tire Inspections'!$Y$5:$Y$1004="OK")),'Tire Inspections'!$R$5:$R$1004),"")))</f>
        <v/>
      </c>
      <c r="R74" s="44">
        <f>IF($A74="","",IF($L74="","",IFERROR(LOOKUP(2,1/(('Tire Inspections'!$E$5:$E$1004=$A74)*('Tire Inspections'!$B$5:$B$1004=$L74)*('Tire Inspections'!$Y$5:$Y$1004="OK")),'Tire Inspections'!$S$5:$S$1004),"")))</f>
        <v/>
      </c>
      <c r="S74" s="44">
        <f>IF($A74="","",IF($L74="","",IFERROR(LOOKUP(2,1/(('Tire Inspections'!$E$5:$E$1004=$A74)*('Tire Inspections'!$B$5:$B$1004=$L74)*('Tire Inspections'!$Y$5:$Y$1004="OK")),'Tire Inspections'!$L$5:$L$1004),"")))</f>
        <v/>
      </c>
      <c r="T74" s="33">
        <f>IF($A74="","",IF(OR($Q74="",$H74=""),"",IFERROR(MAX(0,MIN(1,($Q74-'Settings'!$B$6)/($H74-'Settings'!$B$6))),"")))</f>
        <v/>
      </c>
      <c r="U74" s="27">
        <f>IF($A74="","",IF($Q74="","No Data",IF($Q74&lt;='Settings'!$B$6,"Critical",IF($Q74&lt;='Settings'!$B$5,"Low","OK"))))</f>
        <v/>
      </c>
      <c r="V74" s="27">
        <f>IF($A74="","",IF($R74="","No Data",IF($R74&gt;='Settings'!$B$7,"Uneven","OK")))</f>
        <v/>
      </c>
      <c r="W74" s="27">
        <f>IF($A74="","",IF($J74&lt;&gt;"Mounted","N/A",IF(OR($S74="",$I74=""),"No Data",IF($S74&lt;$I74-'Settings'!$B$8,"Low",IF($S74&gt;$I74+'Settings'!$B$8,"High","OK")))))</f>
        <v/>
      </c>
      <c r="X74" s="45">
        <f>IF($A74="","",IF(OR($J74&lt;&gt;"Mounted",$L74=""),"",IFERROR($L74+'Settings'!$B$9,"")))</f>
        <v/>
      </c>
      <c r="Y74" s="27">
        <f>IF($A74="","",IF($J74&lt;&gt;"Mounted","N/A",IF($L74="","No Data",IF(TODAY()&gt;$X74,"Overdue",IF(TODAY()+'Settings'!$B$10&gt;=$X74,"Due Soon","Current")))))</f>
        <v/>
      </c>
      <c r="Z74" s="27">
        <f>IF($A74="","",IF($J74&lt;&gt;"Mounted","N/A",IF(OR($U74="No Data",$W74="No Data"),"No Data",IF($U74="Critical","Critical",IF(OR($U74="Low",$V74="Uneven",$W74="Low",$W74="High",$Y74="Overdue",$Y74="Due Soon"),"Attention","OK")))))</f>
        <v/>
      </c>
      <c r="AA74" s="27">
        <f>IF($A74="","",IF($J74&lt;&gt;"Mounted","No action",IF($U74="Critical","Inspect immediately and follow fleet removal policy",IF($W74="Low","Correct pressure and inspect",IF($W74="High","Correct pressure",IF($V74="Uneven","Inspect alignment, suspension, and rotation",IF($U74="Low","Schedule tire service",IF($Y74="Overdue","Complete inspection",IF($Y74="Due Soon","Schedule inspection","No action")))))))))</f>
        <v/>
      </c>
      <c r="AB74" s="27">
        <f>IF($A74="","",IF(OR($J74&lt;&gt;"Mounted",$Z74="OK",$Z74="N/A"),"",IF($U74="Critical",1,IF(OR($W74="Low",$W74="High"),2,IF(OR($U74="Low",$V74="Uneven"),3,IF($Y74="Overdue",4,5))))))</f>
        <v/>
      </c>
      <c r="AC74" s="27">
        <f>IF($A74="","",IF($AB74="","",IFERROR($AB74*100000+ROW(),"")))</f>
        <v/>
      </c>
    </row>
    <row r="75">
      <c r="A75" s="29" t="n"/>
      <c r="B75" s="23" t="n"/>
      <c r="C75" s="23" t="n"/>
      <c r="D75" s="23" t="n"/>
      <c r="E75" s="29" t="n"/>
      <c r="F75" s="42" t="n"/>
      <c r="G75" s="30" t="n"/>
      <c r="H75" s="43" t="n"/>
      <c r="I75" s="43" t="n"/>
      <c r="J75" s="23" t="n"/>
      <c r="K75" s="23" t="n"/>
      <c r="L75" s="45">
        <f>IF($A75="","",IF(COUNTIFS('Tire Inspections'!$E$5:$E$1004,$A75,'Tire Inspections'!$Y$5:$Y$1004,"OK")=0,"",IFERROR(MAXIFS('Tire Inspections'!$B$5:$B$1004,'Tire Inspections'!$E$5:$E$1004,$A75,'Tire Inspections'!$Y$5:$Y$1004,"OK"),"")))</f>
        <v/>
      </c>
      <c r="M75" s="27">
        <f>IF($A75="","",IF($L75="","",IFERROR(LOOKUP(2,1/(('Tire Inspections'!$E$5:$E$1004=$A75)*('Tire Inspections'!$B$5:$B$1004=$L75)*('Tire Inspections'!$Y$5:$Y$1004="OK")),'Tire Inspections'!$C$5:$C$1004),"")))</f>
        <v/>
      </c>
      <c r="N75" s="27">
        <f>IF($A75="","",IF($L75="","",IFERROR(LOOKUP(2,1/(('Tire Inspections'!$E$5:$E$1004=$A75)*('Tire Inspections'!$B$5:$B$1004=$L75)*('Tire Inspections'!$Y$5:$Y$1004="OK")),'Tire Inspections'!$F$5:$F$1004),"")))</f>
        <v/>
      </c>
      <c r="O75" s="27">
        <f>IF($A75="","",IF($L75="","",IFERROR(LOOKUP(2,1/(('Tire Inspections'!$E$5:$E$1004=$A75)*('Tire Inspections'!$B$5:$B$1004=$L75)*('Tire Inspections'!$Y$5:$Y$1004="OK")),'Tire Inspections'!$P$5:$P$1004),"")))</f>
        <v/>
      </c>
      <c r="P75" s="32">
        <f>IF($A75="","",IF($L75="","",IFERROR(LOOKUP(2,1/(('Tire Inspections'!$E$5:$E$1004=$A75)*('Tire Inspections'!$B$5:$B$1004=$L75)*('Tire Inspections'!$Y$5:$Y$1004="OK")),'Tire Inspections'!$D$5:$D$1004),"")))</f>
        <v/>
      </c>
      <c r="Q75" s="44">
        <f>IF($A75="","",IF($L75="","",IFERROR(LOOKUP(2,1/(('Tire Inspections'!$E$5:$E$1004=$A75)*('Tire Inspections'!$B$5:$B$1004=$L75)*('Tire Inspections'!$Y$5:$Y$1004="OK")),'Tire Inspections'!$R$5:$R$1004),"")))</f>
        <v/>
      </c>
      <c r="R75" s="44">
        <f>IF($A75="","",IF($L75="","",IFERROR(LOOKUP(2,1/(('Tire Inspections'!$E$5:$E$1004=$A75)*('Tire Inspections'!$B$5:$B$1004=$L75)*('Tire Inspections'!$Y$5:$Y$1004="OK")),'Tire Inspections'!$S$5:$S$1004),"")))</f>
        <v/>
      </c>
      <c r="S75" s="44">
        <f>IF($A75="","",IF($L75="","",IFERROR(LOOKUP(2,1/(('Tire Inspections'!$E$5:$E$1004=$A75)*('Tire Inspections'!$B$5:$B$1004=$L75)*('Tire Inspections'!$Y$5:$Y$1004="OK")),'Tire Inspections'!$L$5:$L$1004),"")))</f>
        <v/>
      </c>
      <c r="T75" s="33">
        <f>IF($A75="","",IF(OR($Q75="",$H75=""),"",IFERROR(MAX(0,MIN(1,($Q75-'Settings'!$B$6)/($H75-'Settings'!$B$6))),"")))</f>
        <v/>
      </c>
      <c r="U75" s="27">
        <f>IF($A75="","",IF($Q75="","No Data",IF($Q75&lt;='Settings'!$B$6,"Critical",IF($Q75&lt;='Settings'!$B$5,"Low","OK"))))</f>
        <v/>
      </c>
      <c r="V75" s="27">
        <f>IF($A75="","",IF($R75="","No Data",IF($R75&gt;='Settings'!$B$7,"Uneven","OK")))</f>
        <v/>
      </c>
      <c r="W75" s="27">
        <f>IF($A75="","",IF($J75&lt;&gt;"Mounted","N/A",IF(OR($S75="",$I75=""),"No Data",IF($S75&lt;$I75-'Settings'!$B$8,"Low",IF($S75&gt;$I75+'Settings'!$B$8,"High","OK")))))</f>
        <v/>
      </c>
      <c r="X75" s="45">
        <f>IF($A75="","",IF(OR($J75&lt;&gt;"Mounted",$L75=""),"",IFERROR($L75+'Settings'!$B$9,"")))</f>
        <v/>
      </c>
      <c r="Y75" s="27">
        <f>IF($A75="","",IF($J75&lt;&gt;"Mounted","N/A",IF($L75="","No Data",IF(TODAY()&gt;$X75,"Overdue",IF(TODAY()+'Settings'!$B$10&gt;=$X75,"Due Soon","Current")))))</f>
        <v/>
      </c>
      <c r="Z75" s="27">
        <f>IF($A75="","",IF($J75&lt;&gt;"Mounted","N/A",IF(OR($U75="No Data",$W75="No Data"),"No Data",IF($U75="Critical","Critical",IF(OR($U75="Low",$V75="Uneven",$W75="Low",$W75="High",$Y75="Overdue",$Y75="Due Soon"),"Attention","OK")))))</f>
        <v/>
      </c>
      <c r="AA75" s="27">
        <f>IF($A75="","",IF($J75&lt;&gt;"Mounted","No action",IF($U75="Critical","Inspect immediately and follow fleet removal policy",IF($W75="Low","Correct pressure and inspect",IF($W75="High","Correct pressure",IF($V75="Uneven","Inspect alignment, suspension, and rotation",IF($U75="Low","Schedule tire service",IF($Y75="Overdue","Complete inspection",IF($Y75="Due Soon","Schedule inspection","No action")))))))))</f>
        <v/>
      </c>
      <c r="AB75" s="27">
        <f>IF($A75="","",IF(OR($J75&lt;&gt;"Mounted",$Z75="OK",$Z75="N/A"),"",IF($U75="Critical",1,IF(OR($W75="Low",$W75="High"),2,IF(OR($U75="Low",$V75="Uneven"),3,IF($Y75="Overdue",4,5))))))</f>
        <v/>
      </c>
      <c r="AC75" s="27">
        <f>IF($A75="","",IF($AB75="","",IFERROR($AB75*100000+ROW(),"")))</f>
        <v/>
      </c>
    </row>
    <row r="76">
      <c r="A76" s="29" t="n"/>
      <c r="B76" s="23" t="n"/>
      <c r="C76" s="23" t="n"/>
      <c r="D76" s="23" t="n"/>
      <c r="E76" s="29" t="n"/>
      <c r="F76" s="42" t="n"/>
      <c r="G76" s="30" t="n"/>
      <c r="H76" s="43" t="n"/>
      <c r="I76" s="43" t="n"/>
      <c r="J76" s="23" t="n"/>
      <c r="K76" s="23" t="n"/>
      <c r="L76" s="45">
        <f>IF($A76="","",IF(COUNTIFS('Tire Inspections'!$E$5:$E$1004,$A76,'Tire Inspections'!$Y$5:$Y$1004,"OK")=0,"",IFERROR(MAXIFS('Tire Inspections'!$B$5:$B$1004,'Tire Inspections'!$E$5:$E$1004,$A76,'Tire Inspections'!$Y$5:$Y$1004,"OK"),"")))</f>
        <v/>
      </c>
      <c r="M76" s="27">
        <f>IF($A76="","",IF($L76="","",IFERROR(LOOKUP(2,1/(('Tire Inspections'!$E$5:$E$1004=$A76)*('Tire Inspections'!$B$5:$B$1004=$L76)*('Tire Inspections'!$Y$5:$Y$1004="OK")),'Tire Inspections'!$C$5:$C$1004),"")))</f>
        <v/>
      </c>
      <c r="N76" s="27">
        <f>IF($A76="","",IF($L76="","",IFERROR(LOOKUP(2,1/(('Tire Inspections'!$E$5:$E$1004=$A76)*('Tire Inspections'!$B$5:$B$1004=$L76)*('Tire Inspections'!$Y$5:$Y$1004="OK")),'Tire Inspections'!$F$5:$F$1004),"")))</f>
        <v/>
      </c>
      <c r="O76" s="27">
        <f>IF($A76="","",IF($L76="","",IFERROR(LOOKUP(2,1/(('Tire Inspections'!$E$5:$E$1004=$A76)*('Tire Inspections'!$B$5:$B$1004=$L76)*('Tire Inspections'!$Y$5:$Y$1004="OK")),'Tire Inspections'!$P$5:$P$1004),"")))</f>
        <v/>
      </c>
      <c r="P76" s="32">
        <f>IF($A76="","",IF($L76="","",IFERROR(LOOKUP(2,1/(('Tire Inspections'!$E$5:$E$1004=$A76)*('Tire Inspections'!$B$5:$B$1004=$L76)*('Tire Inspections'!$Y$5:$Y$1004="OK")),'Tire Inspections'!$D$5:$D$1004),"")))</f>
        <v/>
      </c>
      <c r="Q76" s="44">
        <f>IF($A76="","",IF($L76="","",IFERROR(LOOKUP(2,1/(('Tire Inspections'!$E$5:$E$1004=$A76)*('Tire Inspections'!$B$5:$B$1004=$L76)*('Tire Inspections'!$Y$5:$Y$1004="OK")),'Tire Inspections'!$R$5:$R$1004),"")))</f>
        <v/>
      </c>
      <c r="R76" s="44">
        <f>IF($A76="","",IF($L76="","",IFERROR(LOOKUP(2,1/(('Tire Inspections'!$E$5:$E$1004=$A76)*('Tire Inspections'!$B$5:$B$1004=$L76)*('Tire Inspections'!$Y$5:$Y$1004="OK")),'Tire Inspections'!$S$5:$S$1004),"")))</f>
        <v/>
      </c>
      <c r="S76" s="44">
        <f>IF($A76="","",IF($L76="","",IFERROR(LOOKUP(2,1/(('Tire Inspections'!$E$5:$E$1004=$A76)*('Tire Inspections'!$B$5:$B$1004=$L76)*('Tire Inspections'!$Y$5:$Y$1004="OK")),'Tire Inspections'!$L$5:$L$1004),"")))</f>
        <v/>
      </c>
      <c r="T76" s="33">
        <f>IF($A76="","",IF(OR($Q76="",$H76=""),"",IFERROR(MAX(0,MIN(1,($Q76-'Settings'!$B$6)/($H76-'Settings'!$B$6))),"")))</f>
        <v/>
      </c>
      <c r="U76" s="27">
        <f>IF($A76="","",IF($Q76="","No Data",IF($Q76&lt;='Settings'!$B$6,"Critical",IF($Q76&lt;='Settings'!$B$5,"Low","OK"))))</f>
        <v/>
      </c>
      <c r="V76" s="27">
        <f>IF($A76="","",IF($R76="","No Data",IF($R76&gt;='Settings'!$B$7,"Uneven","OK")))</f>
        <v/>
      </c>
      <c r="W76" s="27">
        <f>IF($A76="","",IF($J76&lt;&gt;"Mounted","N/A",IF(OR($S76="",$I76=""),"No Data",IF($S76&lt;$I76-'Settings'!$B$8,"Low",IF($S76&gt;$I76+'Settings'!$B$8,"High","OK")))))</f>
        <v/>
      </c>
      <c r="X76" s="45">
        <f>IF($A76="","",IF(OR($J76&lt;&gt;"Mounted",$L76=""),"",IFERROR($L76+'Settings'!$B$9,"")))</f>
        <v/>
      </c>
      <c r="Y76" s="27">
        <f>IF($A76="","",IF($J76&lt;&gt;"Mounted","N/A",IF($L76="","No Data",IF(TODAY()&gt;$X76,"Overdue",IF(TODAY()+'Settings'!$B$10&gt;=$X76,"Due Soon","Current")))))</f>
        <v/>
      </c>
      <c r="Z76" s="27">
        <f>IF($A76="","",IF($J76&lt;&gt;"Mounted","N/A",IF(OR($U76="No Data",$W76="No Data"),"No Data",IF($U76="Critical","Critical",IF(OR($U76="Low",$V76="Uneven",$W76="Low",$W76="High",$Y76="Overdue",$Y76="Due Soon"),"Attention","OK")))))</f>
        <v/>
      </c>
      <c r="AA76" s="27">
        <f>IF($A76="","",IF($J76&lt;&gt;"Mounted","No action",IF($U76="Critical","Inspect immediately and follow fleet removal policy",IF($W76="Low","Correct pressure and inspect",IF($W76="High","Correct pressure",IF($V76="Uneven","Inspect alignment, suspension, and rotation",IF($U76="Low","Schedule tire service",IF($Y76="Overdue","Complete inspection",IF($Y76="Due Soon","Schedule inspection","No action")))))))))</f>
        <v/>
      </c>
      <c r="AB76" s="27">
        <f>IF($A76="","",IF(OR($J76&lt;&gt;"Mounted",$Z76="OK",$Z76="N/A"),"",IF($U76="Critical",1,IF(OR($W76="Low",$W76="High"),2,IF(OR($U76="Low",$V76="Uneven"),3,IF($Y76="Overdue",4,5))))))</f>
        <v/>
      </c>
      <c r="AC76" s="27">
        <f>IF($A76="","",IF($AB76="","",IFERROR($AB76*100000+ROW(),"")))</f>
        <v/>
      </c>
    </row>
    <row r="77">
      <c r="A77" s="29" t="n"/>
      <c r="B77" s="23" t="n"/>
      <c r="C77" s="23" t="n"/>
      <c r="D77" s="23" t="n"/>
      <c r="E77" s="29" t="n"/>
      <c r="F77" s="42" t="n"/>
      <c r="G77" s="30" t="n"/>
      <c r="H77" s="43" t="n"/>
      <c r="I77" s="43" t="n"/>
      <c r="J77" s="23" t="n"/>
      <c r="K77" s="23" t="n"/>
      <c r="L77" s="45">
        <f>IF($A77="","",IF(COUNTIFS('Tire Inspections'!$E$5:$E$1004,$A77,'Tire Inspections'!$Y$5:$Y$1004,"OK")=0,"",IFERROR(MAXIFS('Tire Inspections'!$B$5:$B$1004,'Tire Inspections'!$E$5:$E$1004,$A77,'Tire Inspections'!$Y$5:$Y$1004,"OK"),"")))</f>
        <v/>
      </c>
      <c r="M77" s="27">
        <f>IF($A77="","",IF($L77="","",IFERROR(LOOKUP(2,1/(('Tire Inspections'!$E$5:$E$1004=$A77)*('Tire Inspections'!$B$5:$B$1004=$L77)*('Tire Inspections'!$Y$5:$Y$1004="OK")),'Tire Inspections'!$C$5:$C$1004),"")))</f>
        <v/>
      </c>
      <c r="N77" s="27">
        <f>IF($A77="","",IF($L77="","",IFERROR(LOOKUP(2,1/(('Tire Inspections'!$E$5:$E$1004=$A77)*('Tire Inspections'!$B$5:$B$1004=$L77)*('Tire Inspections'!$Y$5:$Y$1004="OK")),'Tire Inspections'!$F$5:$F$1004),"")))</f>
        <v/>
      </c>
      <c r="O77" s="27">
        <f>IF($A77="","",IF($L77="","",IFERROR(LOOKUP(2,1/(('Tire Inspections'!$E$5:$E$1004=$A77)*('Tire Inspections'!$B$5:$B$1004=$L77)*('Tire Inspections'!$Y$5:$Y$1004="OK")),'Tire Inspections'!$P$5:$P$1004),"")))</f>
        <v/>
      </c>
      <c r="P77" s="32">
        <f>IF($A77="","",IF($L77="","",IFERROR(LOOKUP(2,1/(('Tire Inspections'!$E$5:$E$1004=$A77)*('Tire Inspections'!$B$5:$B$1004=$L77)*('Tire Inspections'!$Y$5:$Y$1004="OK")),'Tire Inspections'!$D$5:$D$1004),"")))</f>
        <v/>
      </c>
      <c r="Q77" s="44">
        <f>IF($A77="","",IF($L77="","",IFERROR(LOOKUP(2,1/(('Tire Inspections'!$E$5:$E$1004=$A77)*('Tire Inspections'!$B$5:$B$1004=$L77)*('Tire Inspections'!$Y$5:$Y$1004="OK")),'Tire Inspections'!$R$5:$R$1004),"")))</f>
        <v/>
      </c>
      <c r="R77" s="44">
        <f>IF($A77="","",IF($L77="","",IFERROR(LOOKUP(2,1/(('Tire Inspections'!$E$5:$E$1004=$A77)*('Tire Inspections'!$B$5:$B$1004=$L77)*('Tire Inspections'!$Y$5:$Y$1004="OK")),'Tire Inspections'!$S$5:$S$1004),"")))</f>
        <v/>
      </c>
      <c r="S77" s="44">
        <f>IF($A77="","",IF($L77="","",IFERROR(LOOKUP(2,1/(('Tire Inspections'!$E$5:$E$1004=$A77)*('Tire Inspections'!$B$5:$B$1004=$L77)*('Tire Inspections'!$Y$5:$Y$1004="OK")),'Tire Inspections'!$L$5:$L$1004),"")))</f>
        <v/>
      </c>
      <c r="T77" s="33">
        <f>IF($A77="","",IF(OR($Q77="",$H77=""),"",IFERROR(MAX(0,MIN(1,($Q77-'Settings'!$B$6)/($H77-'Settings'!$B$6))),"")))</f>
        <v/>
      </c>
      <c r="U77" s="27">
        <f>IF($A77="","",IF($Q77="","No Data",IF($Q77&lt;='Settings'!$B$6,"Critical",IF($Q77&lt;='Settings'!$B$5,"Low","OK"))))</f>
        <v/>
      </c>
      <c r="V77" s="27">
        <f>IF($A77="","",IF($R77="","No Data",IF($R77&gt;='Settings'!$B$7,"Uneven","OK")))</f>
        <v/>
      </c>
      <c r="W77" s="27">
        <f>IF($A77="","",IF($J77&lt;&gt;"Mounted","N/A",IF(OR($S77="",$I77=""),"No Data",IF($S77&lt;$I77-'Settings'!$B$8,"Low",IF($S77&gt;$I77+'Settings'!$B$8,"High","OK")))))</f>
        <v/>
      </c>
      <c r="X77" s="45">
        <f>IF($A77="","",IF(OR($J77&lt;&gt;"Mounted",$L77=""),"",IFERROR($L77+'Settings'!$B$9,"")))</f>
        <v/>
      </c>
      <c r="Y77" s="27">
        <f>IF($A77="","",IF($J77&lt;&gt;"Mounted","N/A",IF($L77="","No Data",IF(TODAY()&gt;$X77,"Overdue",IF(TODAY()+'Settings'!$B$10&gt;=$X77,"Due Soon","Current")))))</f>
        <v/>
      </c>
      <c r="Z77" s="27">
        <f>IF($A77="","",IF($J77&lt;&gt;"Mounted","N/A",IF(OR($U77="No Data",$W77="No Data"),"No Data",IF($U77="Critical","Critical",IF(OR($U77="Low",$V77="Uneven",$W77="Low",$W77="High",$Y77="Overdue",$Y77="Due Soon"),"Attention","OK")))))</f>
        <v/>
      </c>
      <c r="AA77" s="27">
        <f>IF($A77="","",IF($J77&lt;&gt;"Mounted","No action",IF($U77="Critical","Inspect immediately and follow fleet removal policy",IF($W77="Low","Correct pressure and inspect",IF($W77="High","Correct pressure",IF($V77="Uneven","Inspect alignment, suspension, and rotation",IF($U77="Low","Schedule tire service",IF($Y77="Overdue","Complete inspection",IF($Y77="Due Soon","Schedule inspection","No action")))))))))</f>
        <v/>
      </c>
      <c r="AB77" s="27">
        <f>IF($A77="","",IF(OR($J77&lt;&gt;"Mounted",$Z77="OK",$Z77="N/A"),"",IF($U77="Critical",1,IF(OR($W77="Low",$W77="High"),2,IF(OR($U77="Low",$V77="Uneven"),3,IF($Y77="Overdue",4,5))))))</f>
        <v/>
      </c>
      <c r="AC77" s="27">
        <f>IF($A77="","",IF($AB77="","",IFERROR($AB77*100000+ROW(),"")))</f>
        <v/>
      </c>
    </row>
    <row r="78">
      <c r="A78" s="29" t="n"/>
      <c r="B78" s="23" t="n"/>
      <c r="C78" s="23" t="n"/>
      <c r="D78" s="23" t="n"/>
      <c r="E78" s="29" t="n"/>
      <c r="F78" s="42" t="n"/>
      <c r="G78" s="30" t="n"/>
      <c r="H78" s="43" t="n"/>
      <c r="I78" s="43" t="n"/>
      <c r="J78" s="23" t="n"/>
      <c r="K78" s="23" t="n"/>
      <c r="L78" s="45">
        <f>IF($A78="","",IF(COUNTIFS('Tire Inspections'!$E$5:$E$1004,$A78,'Tire Inspections'!$Y$5:$Y$1004,"OK")=0,"",IFERROR(MAXIFS('Tire Inspections'!$B$5:$B$1004,'Tire Inspections'!$E$5:$E$1004,$A78,'Tire Inspections'!$Y$5:$Y$1004,"OK"),"")))</f>
        <v/>
      </c>
      <c r="M78" s="27">
        <f>IF($A78="","",IF($L78="","",IFERROR(LOOKUP(2,1/(('Tire Inspections'!$E$5:$E$1004=$A78)*('Tire Inspections'!$B$5:$B$1004=$L78)*('Tire Inspections'!$Y$5:$Y$1004="OK")),'Tire Inspections'!$C$5:$C$1004),"")))</f>
        <v/>
      </c>
      <c r="N78" s="27">
        <f>IF($A78="","",IF($L78="","",IFERROR(LOOKUP(2,1/(('Tire Inspections'!$E$5:$E$1004=$A78)*('Tire Inspections'!$B$5:$B$1004=$L78)*('Tire Inspections'!$Y$5:$Y$1004="OK")),'Tire Inspections'!$F$5:$F$1004),"")))</f>
        <v/>
      </c>
      <c r="O78" s="27">
        <f>IF($A78="","",IF($L78="","",IFERROR(LOOKUP(2,1/(('Tire Inspections'!$E$5:$E$1004=$A78)*('Tire Inspections'!$B$5:$B$1004=$L78)*('Tire Inspections'!$Y$5:$Y$1004="OK")),'Tire Inspections'!$P$5:$P$1004),"")))</f>
        <v/>
      </c>
      <c r="P78" s="32">
        <f>IF($A78="","",IF($L78="","",IFERROR(LOOKUP(2,1/(('Tire Inspections'!$E$5:$E$1004=$A78)*('Tire Inspections'!$B$5:$B$1004=$L78)*('Tire Inspections'!$Y$5:$Y$1004="OK")),'Tire Inspections'!$D$5:$D$1004),"")))</f>
        <v/>
      </c>
      <c r="Q78" s="44">
        <f>IF($A78="","",IF($L78="","",IFERROR(LOOKUP(2,1/(('Tire Inspections'!$E$5:$E$1004=$A78)*('Tire Inspections'!$B$5:$B$1004=$L78)*('Tire Inspections'!$Y$5:$Y$1004="OK")),'Tire Inspections'!$R$5:$R$1004),"")))</f>
        <v/>
      </c>
      <c r="R78" s="44">
        <f>IF($A78="","",IF($L78="","",IFERROR(LOOKUP(2,1/(('Tire Inspections'!$E$5:$E$1004=$A78)*('Tire Inspections'!$B$5:$B$1004=$L78)*('Tire Inspections'!$Y$5:$Y$1004="OK")),'Tire Inspections'!$S$5:$S$1004),"")))</f>
        <v/>
      </c>
      <c r="S78" s="44">
        <f>IF($A78="","",IF($L78="","",IFERROR(LOOKUP(2,1/(('Tire Inspections'!$E$5:$E$1004=$A78)*('Tire Inspections'!$B$5:$B$1004=$L78)*('Tire Inspections'!$Y$5:$Y$1004="OK")),'Tire Inspections'!$L$5:$L$1004),"")))</f>
        <v/>
      </c>
      <c r="T78" s="33">
        <f>IF($A78="","",IF(OR($Q78="",$H78=""),"",IFERROR(MAX(0,MIN(1,($Q78-'Settings'!$B$6)/($H78-'Settings'!$B$6))),"")))</f>
        <v/>
      </c>
      <c r="U78" s="27">
        <f>IF($A78="","",IF($Q78="","No Data",IF($Q78&lt;='Settings'!$B$6,"Critical",IF($Q78&lt;='Settings'!$B$5,"Low","OK"))))</f>
        <v/>
      </c>
      <c r="V78" s="27">
        <f>IF($A78="","",IF($R78="","No Data",IF($R78&gt;='Settings'!$B$7,"Uneven","OK")))</f>
        <v/>
      </c>
      <c r="W78" s="27">
        <f>IF($A78="","",IF($J78&lt;&gt;"Mounted","N/A",IF(OR($S78="",$I78=""),"No Data",IF($S78&lt;$I78-'Settings'!$B$8,"Low",IF($S78&gt;$I78+'Settings'!$B$8,"High","OK")))))</f>
        <v/>
      </c>
      <c r="X78" s="45">
        <f>IF($A78="","",IF(OR($J78&lt;&gt;"Mounted",$L78=""),"",IFERROR($L78+'Settings'!$B$9,"")))</f>
        <v/>
      </c>
      <c r="Y78" s="27">
        <f>IF($A78="","",IF($J78&lt;&gt;"Mounted","N/A",IF($L78="","No Data",IF(TODAY()&gt;$X78,"Overdue",IF(TODAY()+'Settings'!$B$10&gt;=$X78,"Due Soon","Current")))))</f>
        <v/>
      </c>
      <c r="Z78" s="27">
        <f>IF($A78="","",IF($J78&lt;&gt;"Mounted","N/A",IF(OR($U78="No Data",$W78="No Data"),"No Data",IF($U78="Critical","Critical",IF(OR($U78="Low",$V78="Uneven",$W78="Low",$W78="High",$Y78="Overdue",$Y78="Due Soon"),"Attention","OK")))))</f>
        <v/>
      </c>
      <c r="AA78" s="27">
        <f>IF($A78="","",IF($J78&lt;&gt;"Mounted","No action",IF($U78="Critical","Inspect immediately and follow fleet removal policy",IF($W78="Low","Correct pressure and inspect",IF($W78="High","Correct pressure",IF($V78="Uneven","Inspect alignment, suspension, and rotation",IF($U78="Low","Schedule tire service",IF($Y78="Overdue","Complete inspection",IF($Y78="Due Soon","Schedule inspection","No action")))))))))</f>
        <v/>
      </c>
      <c r="AB78" s="27">
        <f>IF($A78="","",IF(OR($J78&lt;&gt;"Mounted",$Z78="OK",$Z78="N/A"),"",IF($U78="Critical",1,IF(OR($W78="Low",$W78="High"),2,IF(OR($U78="Low",$V78="Uneven"),3,IF($Y78="Overdue",4,5))))))</f>
        <v/>
      </c>
      <c r="AC78" s="27">
        <f>IF($A78="","",IF($AB78="","",IFERROR($AB78*100000+ROW(),"")))</f>
        <v/>
      </c>
    </row>
    <row r="79">
      <c r="A79" s="29" t="n"/>
      <c r="B79" s="23" t="n"/>
      <c r="C79" s="23" t="n"/>
      <c r="D79" s="23" t="n"/>
      <c r="E79" s="29" t="n"/>
      <c r="F79" s="42" t="n"/>
      <c r="G79" s="30" t="n"/>
      <c r="H79" s="43" t="n"/>
      <c r="I79" s="43" t="n"/>
      <c r="J79" s="23" t="n"/>
      <c r="K79" s="23" t="n"/>
      <c r="L79" s="45">
        <f>IF($A79="","",IF(COUNTIFS('Tire Inspections'!$E$5:$E$1004,$A79,'Tire Inspections'!$Y$5:$Y$1004,"OK")=0,"",IFERROR(MAXIFS('Tire Inspections'!$B$5:$B$1004,'Tire Inspections'!$E$5:$E$1004,$A79,'Tire Inspections'!$Y$5:$Y$1004,"OK"),"")))</f>
        <v/>
      </c>
      <c r="M79" s="27">
        <f>IF($A79="","",IF($L79="","",IFERROR(LOOKUP(2,1/(('Tire Inspections'!$E$5:$E$1004=$A79)*('Tire Inspections'!$B$5:$B$1004=$L79)*('Tire Inspections'!$Y$5:$Y$1004="OK")),'Tire Inspections'!$C$5:$C$1004),"")))</f>
        <v/>
      </c>
      <c r="N79" s="27">
        <f>IF($A79="","",IF($L79="","",IFERROR(LOOKUP(2,1/(('Tire Inspections'!$E$5:$E$1004=$A79)*('Tire Inspections'!$B$5:$B$1004=$L79)*('Tire Inspections'!$Y$5:$Y$1004="OK")),'Tire Inspections'!$F$5:$F$1004),"")))</f>
        <v/>
      </c>
      <c r="O79" s="27">
        <f>IF($A79="","",IF($L79="","",IFERROR(LOOKUP(2,1/(('Tire Inspections'!$E$5:$E$1004=$A79)*('Tire Inspections'!$B$5:$B$1004=$L79)*('Tire Inspections'!$Y$5:$Y$1004="OK")),'Tire Inspections'!$P$5:$P$1004),"")))</f>
        <v/>
      </c>
      <c r="P79" s="32">
        <f>IF($A79="","",IF($L79="","",IFERROR(LOOKUP(2,1/(('Tire Inspections'!$E$5:$E$1004=$A79)*('Tire Inspections'!$B$5:$B$1004=$L79)*('Tire Inspections'!$Y$5:$Y$1004="OK")),'Tire Inspections'!$D$5:$D$1004),"")))</f>
        <v/>
      </c>
      <c r="Q79" s="44">
        <f>IF($A79="","",IF($L79="","",IFERROR(LOOKUP(2,1/(('Tire Inspections'!$E$5:$E$1004=$A79)*('Tire Inspections'!$B$5:$B$1004=$L79)*('Tire Inspections'!$Y$5:$Y$1004="OK")),'Tire Inspections'!$R$5:$R$1004),"")))</f>
        <v/>
      </c>
      <c r="R79" s="44">
        <f>IF($A79="","",IF($L79="","",IFERROR(LOOKUP(2,1/(('Tire Inspections'!$E$5:$E$1004=$A79)*('Tire Inspections'!$B$5:$B$1004=$L79)*('Tire Inspections'!$Y$5:$Y$1004="OK")),'Tire Inspections'!$S$5:$S$1004),"")))</f>
        <v/>
      </c>
      <c r="S79" s="44">
        <f>IF($A79="","",IF($L79="","",IFERROR(LOOKUP(2,1/(('Tire Inspections'!$E$5:$E$1004=$A79)*('Tire Inspections'!$B$5:$B$1004=$L79)*('Tire Inspections'!$Y$5:$Y$1004="OK")),'Tire Inspections'!$L$5:$L$1004),"")))</f>
        <v/>
      </c>
      <c r="T79" s="33">
        <f>IF($A79="","",IF(OR($Q79="",$H79=""),"",IFERROR(MAX(0,MIN(1,($Q79-'Settings'!$B$6)/($H79-'Settings'!$B$6))),"")))</f>
        <v/>
      </c>
      <c r="U79" s="27">
        <f>IF($A79="","",IF($Q79="","No Data",IF($Q79&lt;='Settings'!$B$6,"Critical",IF($Q79&lt;='Settings'!$B$5,"Low","OK"))))</f>
        <v/>
      </c>
      <c r="V79" s="27">
        <f>IF($A79="","",IF($R79="","No Data",IF($R79&gt;='Settings'!$B$7,"Uneven","OK")))</f>
        <v/>
      </c>
      <c r="W79" s="27">
        <f>IF($A79="","",IF($J79&lt;&gt;"Mounted","N/A",IF(OR($S79="",$I79=""),"No Data",IF($S79&lt;$I79-'Settings'!$B$8,"Low",IF($S79&gt;$I79+'Settings'!$B$8,"High","OK")))))</f>
        <v/>
      </c>
      <c r="X79" s="45">
        <f>IF($A79="","",IF(OR($J79&lt;&gt;"Mounted",$L79=""),"",IFERROR($L79+'Settings'!$B$9,"")))</f>
        <v/>
      </c>
      <c r="Y79" s="27">
        <f>IF($A79="","",IF($J79&lt;&gt;"Mounted","N/A",IF($L79="","No Data",IF(TODAY()&gt;$X79,"Overdue",IF(TODAY()+'Settings'!$B$10&gt;=$X79,"Due Soon","Current")))))</f>
        <v/>
      </c>
      <c r="Z79" s="27">
        <f>IF($A79="","",IF($J79&lt;&gt;"Mounted","N/A",IF(OR($U79="No Data",$W79="No Data"),"No Data",IF($U79="Critical","Critical",IF(OR($U79="Low",$V79="Uneven",$W79="Low",$W79="High",$Y79="Overdue",$Y79="Due Soon"),"Attention","OK")))))</f>
        <v/>
      </c>
      <c r="AA79" s="27">
        <f>IF($A79="","",IF($J79&lt;&gt;"Mounted","No action",IF($U79="Critical","Inspect immediately and follow fleet removal policy",IF($W79="Low","Correct pressure and inspect",IF($W79="High","Correct pressure",IF($V79="Uneven","Inspect alignment, suspension, and rotation",IF($U79="Low","Schedule tire service",IF($Y79="Overdue","Complete inspection",IF($Y79="Due Soon","Schedule inspection","No action")))))))))</f>
        <v/>
      </c>
      <c r="AB79" s="27">
        <f>IF($A79="","",IF(OR($J79&lt;&gt;"Mounted",$Z79="OK",$Z79="N/A"),"",IF($U79="Critical",1,IF(OR($W79="Low",$W79="High"),2,IF(OR($U79="Low",$V79="Uneven"),3,IF($Y79="Overdue",4,5))))))</f>
        <v/>
      </c>
      <c r="AC79" s="27">
        <f>IF($A79="","",IF($AB79="","",IFERROR($AB79*100000+ROW(),"")))</f>
        <v/>
      </c>
    </row>
    <row r="80">
      <c r="A80" s="29" t="n"/>
      <c r="B80" s="23" t="n"/>
      <c r="C80" s="23" t="n"/>
      <c r="D80" s="23" t="n"/>
      <c r="E80" s="29" t="n"/>
      <c r="F80" s="42" t="n"/>
      <c r="G80" s="30" t="n"/>
      <c r="H80" s="43" t="n"/>
      <c r="I80" s="43" t="n"/>
      <c r="J80" s="23" t="n"/>
      <c r="K80" s="23" t="n"/>
      <c r="L80" s="45">
        <f>IF($A80="","",IF(COUNTIFS('Tire Inspections'!$E$5:$E$1004,$A80,'Tire Inspections'!$Y$5:$Y$1004,"OK")=0,"",IFERROR(MAXIFS('Tire Inspections'!$B$5:$B$1004,'Tire Inspections'!$E$5:$E$1004,$A80,'Tire Inspections'!$Y$5:$Y$1004,"OK"),"")))</f>
        <v/>
      </c>
      <c r="M80" s="27">
        <f>IF($A80="","",IF($L80="","",IFERROR(LOOKUP(2,1/(('Tire Inspections'!$E$5:$E$1004=$A80)*('Tire Inspections'!$B$5:$B$1004=$L80)*('Tire Inspections'!$Y$5:$Y$1004="OK")),'Tire Inspections'!$C$5:$C$1004),"")))</f>
        <v/>
      </c>
      <c r="N80" s="27">
        <f>IF($A80="","",IF($L80="","",IFERROR(LOOKUP(2,1/(('Tire Inspections'!$E$5:$E$1004=$A80)*('Tire Inspections'!$B$5:$B$1004=$L80)*('Tire Inspections'!$Y$5:$Y$1004="OK")),'Tire Inspections'!$F$5:$F$1004),"")))</f>
        <v/>
      </c>
      <c r="O80" s="27">
        <f>IF($A80="","",IF($L80="","",IFERROR(LOOKUP(2,1/(('Tire Inspections'!$E$5:$E$1004=$A80)*('Tire Inspections'!$B$5:$B$1004=$L80)*('Tire Inspections'!$Y$5:$Y$1004="OK")),'Tire Inspections'!$P$5:$P$1004),"")))</f>
        <v/>
      </c>
      <c r="P80" s="32">
        <f>IF($A80="","",IF($L80="","",IFERROR(LOOKUP(2,1/(('Tire Inspections'!$E$5:$E$1004=$A80)*('Tire Inspections'!$B$5:$B$1004=$L80)*('Tire Inspections'!$Y$5:$Y$1004="OK")),'Tire Inspections'!$D$5:$D$1004),"")))</f>
        <v/>
      </c>
      <c r="Q80" s="44">
        <f>IF($A80="","",IF($L80="","",IFERROR(LOOKUP(2,1/(('Tire Inspections'!$E$5:$E$1004=$A80)*('Tire Inspections'!$B$5:$B$1004=$L80)*('Tire Inspections'!$Y$5:$Y$1004="OK")),'Tire Inspections'!$R$5:$R$1004),"")))</f>
        <v/>
      </c>
      <c r="R80" s="44">
        <f>IF($A80="","",IF($L80="","",IFERROR(LOOKUP(2,1/(('Tire Inspections'!$E$5:$E$1004=$A80)*('Tire Inspections'!$B$5:$B$1004=$L80)*('Tire Inspections'!$Y$5:$Y$1004="OK")),'Tire Inspections'!$S$5:$S$1004),"")))</f>
        <v/>
      </c>
      <c r="S80" s="44">
        <f>IF($A80="","",IF($L80="","",IFERROR(LOOKUP(2,1/(('Tire Inspections'!$E$5:$E$1004=$A80)*('Tire Inspections'!$B$5:$B$1004=$L80)*('Tire Inspections'!$Y$5:$Y$1004="OK")),'Tire Inspections'!$L$5:$L$1004),"")))</f>
        <v/>
      </c>
      <c r="T80" s="33">
        <f>IF($A80="","",IF(OR($Q80="",$H80=""),"",IFERROR(MAX(0,MIN(1,($Q80-'Settings'!$B$6)/($H80-'Settings'!$B$6))),"")))</f>
        <v/>
      </c>
      <c r="U80" s="27">
        <f>IF($A80="","",IF($Q80="","No Data",IF($Q80&lt;='Settings'!$B$6,"Critical",IF($Q80&lt;='Settings'!$B$5,"Low","OK"))))</f>
        <v/>
      </c>
      <c r="V80" s="27">
        <f>IF($A80="","",IF($R80="","No Data",IF($R80&gt;='Settings'!$B$7,"Uneven","OK")))</f>
        <v/>
      </c>
      <c r="W80" s="27">
        <f>IF($A80="","",IF($J80&lt;&gt;"Mounted","N/A",IF(OR($S80="",$I80=""),"No Data",IF($S80&lt;$I80-'Settings'!$B$8,"Low",IF($S80&gt;$I80+'Settings'!$B$8,"High","OK")))))</f>
        <v/>
      </c>
      <c r="X80" s="45">
        <f>IF($A80="","",IF(OR($J80&lt;&gt;"Mounted",$L80=""),"",IFERROR($L80+'Settings'!$B$9,"")))</f>
        <v/>
      </c>
      <c r="Y80" s="27">
        <f>IF($A80="","",IF($J80&lt;&gt;"Mounted","N/A",IF($L80="","No Data",IF(TODAY()&gt;$X80,"Overdue",IF(TODAY()+'Settings'!$B$10&gt;=$X80,"Due Soon","Current")))))</f>
        <v/>
      </c>
      <c r="Z80" s="27">
        <f>IF($A80="","",IF($J80&lt;&gt;"Mounted","N/A",IF(OR($U80="No Data",$W80="No Data"),"No Data",IF($U80="Critical","Critical",IF(OR($U80="Low",$V80="Uneven",$W80="Low",$W80="High",$Y80="Overdue",$Y80="Due Soon"),"Attention","OK")))))</f>
        <v/>
      </c>
      <c r="AA80" s="27">
        <f>IF($A80="","",IF($J80&lt;&gt;"Mounted","No action",IF($U80="Critical","Inspect immediately and follow fleet removal policy",IF($W80="Low","Correct pressure and inspect",IF($W80="High","Correct pressure",IF($V80="Uneven","Inspect alignment, suspension, and rotation",IF($U80="Low","Schedule tire service",IF($Y80="Overdue","Complete inspection",IF($Y80="Due Soon","Schedule inspection","No action")))))))))</f>
        <v/>
      </c>
      <c r="AB80" s="27">
        <f>IF($A80="","",IF(OR($J80&lt;&gt;"Mounted",$Z80="OK",$Z80="N/A"),"",IF($U80="Critical",1,IF(OR($W80="Low",$W80="High"),2,IF(OR($U80="Low",$V80="Uneven"),3,IF($Y80="Overdue",4,5))))))</f>
        <v/>
      </c>
      <c r="AC80" s="27">
        <f>IF($A80="","",IF($AB80="","",IFERROR($AB80*100000+ROW(),"")))</f>
        <v/>
      </c>
    </row>
    <row r="81">
      <c r="A81" s="29" t="n"/>
      <c r="B81" s="23" t="n"/>
      <c r="C81" s="23" t="n"/>
      <c r="D81" s="23" t="n"/>
      <c r="E81" s="29" t="n"/>
      <c r="F81" s="42" t="n"/>
      <c r="G81" s="30" t="n"/>
      <c r="H81" s="43" t="n"/>
      <c r="I81" s="43" t="n"/>
      <c r="J81" s="23" t="n"/>
      <c r="K81" s="23" t="n"/>
      <c r="L81" s="45">
        <f>IF($A81="","",IF(COUNTIFS('Tire Inspections'!$E$5:$E$1004,$A81,'Tire Inspections'!$Y$5:$Y$1004,"OK")=0,"",IFERROR(MAXIFS('Tire Inspections'!$B$5:$B$1004,'Tire Inspections'!$E$5:$E$1004,$A81,'Tire Inspections'!$Y$5:$Y$1004,"OK"),"")))</f>
        <v/>
      </c>
      <c r="M81" s="27">
        <f>IF($A81="","",IF($L81="","",IFERROR(LOOKUP(2,1/(('Tire Inspections'!$E$5:$E$1004=$A81)*('Tire Inspections'!$B$5:$B$1004=$L81)*('Tire Inspections'!$Y$5:$Y$1004="OK")),'Tire Inspections'!$C$5:$C$1004),"")))</f>
        <v/>
      </c>
      <c r="N81" s="27">
        <f>IF($A81="","",IF($L81="","",IFERROR(LOOKUP(2,1/(('Tire Inspections'!$E$5:$E$1004=$A81)*('Tire Inspections'!$B$5:$B$1004=$L81)*('Tire Inspections'!$Y$5:$Y$1004="OK")),'Tire Inspections'!$F$5:$F$1004),"")))</f>
        <v/>
      </c>
      <c r="O81" s="27">
        <f>IF($A81="","",IF($L81="","",IFERROR(LOOKUP(2,1/(('Tire Inspections'!$E$5:$E$1004=$A81)*('Tire Inspections'!$B$5:$B$1004=$L81)*('Tire Inspections'!$Y$5:$Y$1004="OK")),'Tire Inspections'!$P$5:$P$1004),"")))</f>
        <v/>
      </c>
      <c r="P81" s="32">
        <f>IF($A81="","",IF($L81="","",IFERROR(LOOKUP(2,1/(('Tire Inspections'!$E$5:$E$1004=$A81)*('Tire Inspections'!$B$5:$B$1004=$L81)*('Tire Inspections'!$Y$5:$Y$1004="OK")),'Tire Inspections'!$D$5:$D$1004),"")))</f>
        <v/>
      </c>
      <c r="Q81" s="44">
        <f>IF($A81="","",IF($L81="","",IFERROR(LOOKUP(2,1/(('Tire Inspections'!$E$5:$E$1004=$A81)*('Tire Inspections'!$B$5:$B$1004=$L81)*('Tire Inspections'!$Y$5:$Y$1004="OK")),'Tire Inspections'!$R$5:$R$1004),"")))</f>
        <v/>
      </c>
      <c r="R81" s="44">
        <f>IF($A81="","",IF($L81="","",IFERROR(LOOKUP(2,1/(('Tire Inspections'!$E$5:$E$1004=$A81)*('Tire Inspections'!$B$5:$B$1004=$L81)*('Tire Inspections'!$Y$5:$Y$1004="OK")),'Tire Inspections'!$S$5:$S$1004),"")))</f>
        <v/>
      </c>
      <c r="S81" s="44">
        <f>IF($A81="","",IF($L81="","",IFERROR(LOOKUP(2,1/(('Tire Inspections'!$E$5:$E$1004=$A81)*('Tire Inspections'!$B$5:$B$1004=$L81)*('Tire Inspections'!$Y$5:$Y$1004="OK")),'Tire Inspections'!$L$5:$L$1004),"")))</f>
        <v/>
      </c>
      <c r="T81" s="33">
        <f>IF($A81="","",IF(OR($Q81="",$H81=""),"",IFERROR(MAX(0,MIN(1,($Q81-'Settings'!$B$6)/($H81-'Settings'!$B$6))),"")))</f>
        <v/>
      </c>
      <c r="U81" s="27">
        <f>IF($A81="","",IF($Q81="","No Data",IF($Q81&lt;='Settings'!$B$6,"Critical",IF($Q81&lt;='Settings'!$B$5,"Low","OK"))))</f>
        <v/>
      </c>
      <c r="V81" s="27">
        <f>IF($A81="","",IF($R81="","No Data",IF($R81&gt;='Settings'!$B$7,"Uneven","OK")))</f>
        <v/>
      </c>
      <c r="W81" s="27">
        <f>IF($A81="","",IF($J81&lt;&gt;"Mounted","N/A",IF(OR($S81="",$I81=""),"No Data",IF($S81&lt;$I81-'Settings'!$B$8,"Low",IF($S81&gt;$I81+'Settings'!$B$8,"High","OK")))))</f>
        <v/>
      </c>
      <c r="X81" s="45">
        <f>IF($A81="","",IF(OR($J81&lt;&gt;"Mounted",$L81=""),"",IFERROR($L81+'Settings'!$B$9,"")))</f>
        <v/>
      </c>
      <c r="Y81" s="27">
        <f>IF($A81="","",IF($J81&lt;&gt;"Mounted","N/A",IF($L81="","No Data",IF(TODAY()&gt;$X81,"Overdue",IF(TODAY()+'Settings'!$B$10&gt;=$X81,"Due Soon","Current")))))</f>
        <v/>
      </c>
      <c r="Z81" s="27">
        <f>IF($A81="","",IF($J81&lt;&gt;"Mounted","N/A",IF(OR($U81="No Data",$W81="No Data"),"No Data",IF($U81="Critical","Critical",IF(OR($U81="Low",$V81="Uneven",$W81="Low",$W81="High",$Y81="Overdue",$Y81="Due Soon"),"Attention","OK")))))</f>
        <v/>
      </c>
      <c r="AA81" s="27">
        <f>IF($A81="","",IF($J81&lt;&gt;"Mounted","No action",IF($U81="Critical","Inspect immediately and follow fleet removal policy",IF($W81="Low","Correct pressure and inspect",IF($W81="High","Correct pressure",IF($V81="Uneven","Inspect alignment, suspension, and rotation",IF($U81="Low","Schedule tire service",IF($Y81="Overdue","Complete inspection",IF($Y81="Due Soon","Schedule inspection","No action")))))))))</f>
        <v/>
      </c>
      <c r="AB81" s="27">
        <f>IF($A81="","",IF(OR($J81&lt;&gt;"Mounted",$Z81="OK",$Z81="N/A"),"",IF($U81="Critical",1,IF(OR($W81="Low",$W81="High"),2,IF(OR($U81="Low",$V81="Uneven"),3,IF($Y81="Overdue",4,5))))))</f>
        <v/>
      </c>
      <c r="AC81" s="27">
        <f>IF($A81="","",IF($AB81="","",IFERROR($AB81*100000+ROW(),"")))</f>
        <v/>
      </c>
    </row>
    <row r="82">
      <c r="A82" s="29" t="n"/>
      <c r="B82" s="23" t="n"/>
      <c r="C82" s="23" t="n"/>
      <c r="D82" s="23" t="n"/>
      <c r="E82" s="29" t="n"/>
      <c r="F82" s="42" t="n"/>
      <c r="G82" s="30" t="n"/>
      <c r="H82" s="43" t="n"/>
      <c r="I82" s="43" t="n"/>
      <c r="J82" s="23" t="n"/>
      <c r="K82" s="23" t="n"/>
      <c r="L82" s="45">
        <f>IF($A82="","",IF(COUNTIFS('Tire Inspections'!$E$5:$E$1004,$A82,'Tire Inspections'!$Y$5:$Y$1004,"OK")=0,"",IFERROR(MAXIFS('Tire Inspections'!$B$5:$B$1004,'Tire Inspections'!$E$5:$E$1004,$A82,'Tire Inspections'!$Y$5:$Y$1004,"OK"),"")))</f>
        <v/>
      </c>
      <c r="M82" s="27">
        <f>IF($A82="","",IF($L82="","",IFERROR(LOOKUP(2,1/(('Tire Inspections'!$E$5:$E$1004=$A82)*('Tire Inspections'!$B$5:$B$1004=$L82)*('Tire Inspections'!$Y$5:$Y$1004="OK")),'Tire Inspections'!$C$5:$C$1004),"")))</f>
        <v/>
      </c>
      <c r="N82" s="27">
        <f>IF($A82="","",IF($L82="","",IFERROR(LOOKUP(2,1/(('Tire Inspections'!$E$5:$E$1004=$A82)*('Tire Inspections'!$B$5:$B$1004=$L82)*('Tire Inspections'!$Y$5:$Y$1004="OK")),'Tire Inspections'!$F$5:$F$1004),"")))</f>
        <v/>
      </c>
      <c r="O82" s="27">
        <f>IF($A82="","",IF($L82="","",IFERROR(LOOKUP(2,1/(('Tire Inspections'!$E$5:$E$1004=$A82)*('Tire Inspections'!$B$5:$B$1004=$L82)*('Tire Inspections'!$Y$5:$Y$1004="OK")),'Tire Inspections'!$P$5:$P$1004),"")))</f>
        <v/>
      </c>
      <c r="P82" s="32">
        <f>IF($A82="","",IF($L82="","",IFERROR(LOOKUP(2,1/(('Tire Inspections'!$E$5:$E$1004=$A82)*('Tire Inspections'!$B$5:$B$1004=$L82)*('Tire Inspections'!$Y$5:$Y$1004="OK")),'Tire Inspections'!$D$5:$D$1004),"")))</f>
        <v/>
      </c>
      <c r="Q82" s="44">
        <f>IF($A82="","",IF($L82="","",IFERROR(LOOKUP(2,1/(('Tire Inspections'!$E$5:$E$1004=$A82)*('Tire Inspections'!$B$5:$B$1004=$L82)*('Tire Inspections'!$Y$5:$Y$1004="OK")),'Tire Inspections'!$R$5:$R$1004),"")))</f>
        <v/>
      </c>
      <c r="R82" s="44">
        <f>IF($A82="","",IF($L82="","",IFERROR(LOOKUP(2,1/(('Tire Inspections'!$E$5:$E$1004=$A82)*('Tire Inspections'!$B$5:$B$1004=$L82)*('Tire Inspections'!$Y$5:$Y$1004="OK")),'Tire Inspections'!$S$5:$S$1004),"")))</f>
        <v/>
      </c>
      <c r="S82" s="44">
        <f>IF($A82="","",IF($L82="","",IFERROR(LOOKUP(2,1/(('Tire Inspections'!$E$5:$E$1004=$A82)*('Tire Inspections'!$B$5:$B$1004=$L82)*('Tire Inspections'!$Y$5:$Y$1004="OK")),'Tire Inspections'!$L$5:$L$1004),"")))</f>
        <v/>
      </c>
      <c r="T82" s="33">
        <f>IF($A82="","",IF(OR($Q82="",$H82=""),"",IFERROR(MAX(0,MIN(1,($Q82-'Settings'!$B$6)/($H82-'Settings'!$B$6))),"")))</f>
        <v/>
      </c>
      <c r="U82" s="27">
        <f>IF($A82="","",IF($Q82="","No Data",IF($Q82&lt;='Settings'!$B$6,"Critical",IF($Q82&lt;='Settings'!$B$5,"Low","OK"))))</f>
        <v/>
      </c>
      <c r="V82" s="27">
        <f>IF($A82="","",IF($R82="","No Data",IF($R82&gt;='Settings'!$B$7,"Uneven","OK")))</f>
        <v/>
      </c>
      <c r="W82" s="27">
        <f>IF($A82="","",IF($J82&lt;&gt;"Mounted","N/A",IF(OR($S82="",$I82=""),"No Data",IF($S82&lt;$I82-'Settings'!$B$8,"Low",IF($S82&gt;$I82+'Settings'!$B$8,"High","OK")))))</f>
        <v/>
      </c>
      <c r="X82" s="45">
        <f>IF($A82="","",IF(OR($J82&lt;&gt;"Mounted",$L82=""),"",IFERROR($L82+'Settings'!$B$9,"")))</f>
        <v/>
      </c>
      <c r="Y82" s="27">
        <f>IF($A82="","",IF($J82&lt;&gt;"Mounted","N/A",IF($L82="","No Data",IF(TODAY()&gt;$X82,"Overdue",IF(TODAY()+'Settings'!$B$10&gt;=$X82,"Due Soon","Current")))))</f>
        <v/>
      </c>
      <c r="Z82" s="27">
        <f>IF($A82="","",IF($J82&lt;&gt;"Mounted","N/A",IF(OR($U82="No Data",$W82="No Data"),"No Data",IF($U82="Critical","Critical",IF(OR($U82="Low",$V82="Uneven",$W82="Low",$W82="High",$Y82="Overdue",$Y82="Due Soon"),"Attention","OK")))))</f>
        <v/>
      </c>
      <c r="AA82" s="27">
        <f>IF($A82="","",IF($J82&lt;&gt;"Mounted","No action",IF($U82="Critical","Inspect immediately and follow fleet removal policy",IF($W82="Low","Correct pressure and inspect",IF($W82="High","Correct pressure",IF($V82="Uneven","Inspect alignment, suspension, and rotation",IF($U82="Low","Schedule tire service",IF($Y82="Overdue","Complete inspection",IF($Y82="Due Soon","Schedule inspection","No action")))))))))</f>
        <v/>
      </c>
      <c r="AB82" s="27">
        <f>IF($A82="","",IF(OR($J82&lt;&gt;"Mounted",$Z82="OK",$Z82="N/A"),"",IF($U82="Critical",1,IF(OR($W82="Low",$W82="High"),2,IF(OR($U82="Low",$V82="Uneven"),3,IF($Y82="Overdue",4,5))))))</f>
        <v/>
      </c>
      <c r="AC82" s="27">
        <f>IF($A82="","",IF($AB82="","",IFERROR($AB82*100000+ROW(),"")))</f>
        <v/>
      </c>
    </row>
    <row r="83">
      <c r="A83" s="29" t="n"/>
      <c r="B83" s="23" t="n"/>
      <c r="C83" s="23" t="n"/>
      <c r="D83" s="23" t="n"/>
      <c r="E83" s="29" t="n"/>
      <c r="F83" s="42" t="n"/>
      <c r="G83" s="30" t="n"/>
      <c r="H83" s="43" t="n"/>
      <c r="I83" s="43" t="n"/>
      <c r="J83" s="23" t="n"/>
      <c r="K83" s="23" t="n"/>
      <c r="L83" s="45">
        <f>IF($A83="","",IF(COUNTIFS('Tire Inspections'!$E$5:$E$1004,$A83,'Tire Inspections'!$Y$5:$Y$1004,"OK")=0,"",IFERROR(MAXIFS('Tire Inspections'!$B$5:$B$1004,'Tire Inspections'!$E$5:$E$1004,$A83,'Tire Inspections'!$Y$5:$Y$1004,"OK"),"")))</f>
        <v/>
      </c>
      <c r="M83" s="27">
        <f>IF($A83="","",IF($L83="","",IFERROR(LOOKUP(2,1/(('Tire Inspections'!$E$5:$E$1004=$A83)*('Tire Inspections'!$B$5:$B$1004=$L83)*('Tire Inspections'!$Y$5:$Y$1004="OK")),'Tire Inspections'!$C$5:$C$1004),"")))</f>
        <v/>
      </c>
      <c r="N83" s="27">
        <f>IF($A83="","",IF($L83="","",IFERROR(LOOKUP(2,1/(('Tire Inspections'!$E$5:$E$1004=$A83)*('Tire Inspections'!$B$5:$B$1004=$L83)*('Tire Inspections'!$Y$5:$Y$1004="OK")),'Tire Inspections'!$F$5:$F$1004),"")))</f>
        <v/>
      </c>
      <c r="O83" s="27">
        <f>IF($A83="","",IF($L83="","",IFERROR(LOOKUP(2,1/(('Tire Inspections'!$E$5:$E$1004=$A83)*('Tire Inspections'!$B$5:$B$1004=$L83)*('Tire Inspections'!$Y$5:$Y$1004="OK")),'Tire Inspections'!$P$5:$P$1004),"")))</f>
        <v/>
      </c>
      <c r="P83" s="32">
        <f>IF($A83="","",IF($L83="","",IFERROR(LOOKUP(2,1/(('Tire Inspections'!$E$5:$E$1004=$A83)*('Tire Inspections'!$B$5:$B$1004=$L83)*('Tire Inspections'!$Y$5:$Y$1004="OK")),'Tire Inspections'!$D$5:$D$1004),"")))</f>
        <v/>
      </c>
      <c r="Q83" s="44">
        <f>IF($A83="","",IF($L83="","",IFERROR(LOOKUP(2,1/(('Tire Inspections'!$E$5:$E$1004=$A83)*('Tire Inspections'!$B$5:$B$1004=$L83)*('Tire Inspections'!$Y$5:$Y$1004="OK")),'Tire Inspections'!$R$5:$R$1004),"")))</f>
        <v/>
      </c>
      <c r="R83" s="44">
        <f>IF($A83="","",IF($L83="","",IFERROR(LOOKUP(2,1/(('Tire Inspections'!$E$5:$E$1004=$A83)*('Tire Inspections'!$B$5:$B$1004=$L83)*('Tire Inspections'!$Y$5:$Y$1004="OK")),'Tire Inspections'!$S$5:$S$1004),"")))</f>
        <v/>
      </c>
      <c r="S83" s="44">
        <f>IF($A83="","",IF($L83="","",IFERROR(LOOKUP(2,1/(('Tire Inspections'!$E$5:$E$1004=$A83)*('Tire Inspections'!$B$5:$B$1004=$L83)*('Tire Inspections'!$Y$5:$Y$1004="OK")),'Tire Inspections'!$L$5:$L$1004),"")))</f>
        <v/>
      </c>
      <c r="T83" s="33">
        <f>IF($A83="","",IF(OR($Q83="",$H83=""),"",IFERROR(MAX(0,MIN(1,($Q83-'Settings'!$B$6)/($H83-'Settings'!$B$6))),"")))</f>
        <v/>
      </c>
      <c r="U83" s="27">
        <f>IF($A83="","",IF($Q83="","No Data",IF($Q83&lt;='Settings'!$B$6,"Critical",IF($Q83&lt;='Settings'!$B$5,"Low","OK"))))</f>
        <v/>
      </c>
      <c r="V83" s="27">
        <f>IF($A83="","",IF($R83="","No Data",IF($R83&gt;='Settings'!$B$7,"Uneven","OK")))</f>
        <v/>
      </c>
      <c r="W83" s="27">
        <f>IF($A83="","",IF($J83&lt;&gt;"Mounted","N/A",IF(OR($S83="",$I83=""),"No Data",IF($S83&lt;$I83-'Settings'!$B$8,"Low",IF($S83&gt;$I83+'Settings'!$B$8,"High","OK")))))</f>
        <v/>
      </c>
      <c r="X83" s="45">
        <f>IF($A83="","",IF(OR($J83&lt;&gt;"Mounted",$L83=""),"",IFERROR($L83+'Settings'!$B$9,"")))</f>
        <v/>
      </c>
      <c r="Y83" s="27">
        <f>IF($A83="","",IF($J83&lt;&gt;"Mounted","N/A",IF($L83="","No Data",IF(TODAY()&gt;$X83,"Overdue",IF(TODAY()+'Settings'!$B$10&gt;=$X83,"Due Soon","Current")))))</f>
        <v/>
      </c>
      <c r="Z83" s="27">
        <f>IF($A83="","",IF($J83&lt;&gt;"Mounted","N/A",IF(OR($U83="No Data",$W83="No Data"),"No Data",IF($U83="Critical","Critical",IF(OR($U83="Low",$V83="Uneven",$W83="Low",$W83="High",$Y83="Overdue",$Y83="Due Soon"),"Attention","OK")))))</f>
        <v/>
      </c>
      <c r="AA83" s="27">
        <f>IF($A83="","",IF($J83&lt;&gt;"Mounted","No action",IF($U83="Critical","Inspect immediately and follow fleet removal policy",IF($W83="Low","Correct pressure and inspect",IF($W83="High","Correct pressure",IF($V83="Uneven","Inspect alignment, suspension, and rotation",IF($U83="Low","Schedule tire service",IF($Y83="Overdue","Complete inspection",IF($Y83="Due Soon","Schedule inspection","No action")))))))))</f>
        <v/>
      </c>
      <c r="AB83" s="27">
        <f>IF($A83="","",IF(OR($J83&lt;&gt;"Mounted",$Z83="OK",$Z83="N/A"),"",IF($U83="Critical",1,IF(OR($W83="Low",$W83="High"),2,IF(OR($U83="Low",$V83="Uneven"),3,IF($Y83="Overdue",4,5))))))</f>
        <v/>
      </c>
      <c r="AC83" s="27">
        <f>IF($A83="","",IF($AB83="","",IFERROR($AB83*100000+ROW(),"")))</f>
        <v/>
      </c>
    </row>
    <row r="84">
      <c r="A84" s="29" t="n"/>
      <c r="B84" s="23" t="n"/>
      <c r="C84" s="23" t="n"/>
      <c r="D84" s="23" t="n"/>
      <c r="E84" s="29" t="n"/>
      <c r="F84" s="42" t="n"/>
      <c r="G84" s="30" t="n"/>
      <c r="H84" s="43" t="n"/>
      <c r="I84" s="43" t="n"/>
      <c r="J84" s="23" t="n"/>
      <c r="K84" s="23" t="n"/>
      <c r="L84" s="45">
        <f>IF($A84="","",IF(COUNTIFS('Tire Inspections'!$E$5:$E$1004,$A84,'Tire Inspections'!$Y$5:$Y$1004,"OK")=0,"",IFERROR(MAXIFS('Tire Inspections'!$B$5:$B$1004,'Tire Inspections'!$E$5:$E$1004,$A84,'Tire Inspections'!$Y$5:$Y$1004,"OK"),"")))</f>
        <v/>
      </c>
      <c r="M84" s="27">
        <f>IF($A84="","",IF($L84="","",IFERROR(LOOKUP(2,1/(('Tire Inspections'!$E$5:$E$1004=$A84)*('Tire Inspections'!$B$5:$B$1004=$L84)*('Tire Inspections'!$Y$5:$Y$1004="OK")),'Tire Inspections'!$C$5:$C$1004),"")))</f>
        <v/>
      </c>
      <c r="N84" s="27">
        <f>IF($A84="","",IF($L84="","",IFERROR(LOOKUP(2,1/(('Tire Inspections'!$E$5:$E$1004=$A84)*('Tire Inspections'!$B$5:$B$1004=$L84)*('Tire Inspections'!$Y$5:$Y$1004="OK")),'Tire Inspections'!$F$5:$F$1004),"")))</f>
        <v/>
      </c>
      <c r="O84" s="27">
        <f>IF($A84="","",IF($L84="","",IFERROR(LOOKUP(2,1/(('Tire Inspections'!$E$5:$E$1004=$A84)*('Tire Inspections'!$B$5:$B$1004=$L84)*('Tire Inspections'!$Y$5:$Y$1004="OK")),'Tire Inspections'!$P$5:$P$1004),"")))</f>
        <v/>
      </c>
      <c r="P84" s="32">
        <f>IF($A84="","",IF($L84="","",IFERROR(LOOKUP(2,1/(('Tire Inspections'!$E$5:$E$1004=$A84)*('Tire Inspections'!$B$5:$B$1004=$L84)*('Tire Inspections'!$Y$5:$Y$1004="OK")),'Tire Inspections'!$D$5:$D$1004),"")))</f>
        <v/>
      </c>
      <c r="Q84" s="44">
        <f>IF($A84="","",IF($L84="","",IFERROR(LOOKUP(2,1/(('Tire Inspections'!$E$5:$E$1004=$A84)*('Tire Inspections'!$B$5:$B$1004=$L84)*('Tire Inspections'!$Y$5:$Y$1004="OK")),'Tire Inspections'!$R$5:$R$1004),"")))</f>
        <v/>
      </c>
      <c r="R84" s="44">
        <f>IF($A84="","",IF($L84="","",IFERROR(LOOKUP(2,1/(('Tire Inspections'!$E$5:$E$1004=$A84)*('Tire Inspections'!$B$5:$B$1004=$L84)*('Tire Inspections'!$Y$5:$Y$1004="OK")),'Tire Inspections'!$S$5:$S$1004),"")))</f>
        <v/>
      </c>
      <c r="S84" s="44">
        <f>IF($A84="","",IF($L84="","",IFERROR(LOOKUP(2,1/(('Tire Inspections'!$E$5:$E$1004=$A84)*('Tire Inspections'!$B$5:$B$1004=$L84)*('Tire Inspections'!$Y$5:$Y$1004="OK")),'Tire Inspections'!$L$5:$L$1004),"")))</f>
        <v/>
      </c>
      <c r="T84" s="33">
        <f>IF($A84="","",IF(OR($Q84="",$H84=""),"",IFERROR(MAX(0,MIN(1,($Q84-'Settings'!$B$6)/($H84-'Settings'!$B$6))),"")))</f>
        <v/>
      </c>
      <c r="U84" s="27">
        <f>IF($A84="","",IF($Q84="","No Data",IF($Q84&lt;='Settings'!$B$6,"Critical",IF($Q84&lt;='Settings'!$B$5,"Low","OK"))))</f>
        <v/>
      </c>
      <c r="V84" s="27">
        <f>IF($A84="","",IF($R84="","No Data",IF($R84&gt;='Settings'!$B$7,"Uneven","OK")))</f>
        <v/>
      </c>
      <c r="W84" s="27">
        <f>IF($A84="","",IF($J84&lt;&gt;"Mounted","N/A",IF(OR($S84="",$I84=""),"No Data",IF($S84&lt;$I84-'Settings'!$B$8,"Low",IF($S84&gt;$I84+'Settings'!$B$8,"High","OK")))))</f>
        <v/>
      </c>
      <c r="X84" s="45">
        <f>IF($A84="","",IF(OR($J84&lt;&gt;"Mounted",$L84=""),"",IFERROR($L84+'Settings'!$B$9,"")))</f>
        <v/>
      </c>
      <c r="Y84" s="27">
        <f>IF($A84="","",IF($J84&lt;&gt;"Mounted","N/A",IF($L84="","No Data",IF(TODAY()&gt;$X84,"Overdue",IF(TODAY()+'Settings'!$B$10&gt;=$X84,"Due Soon","Current")))))</f>
        <v/>
      </c>
      <c r="Z84" s="27">
        <f>IF($A84="","",IF($J84&lt;&gt;"Mounted","N/A",IF(OR($U84="No Data",$W84="No Data"),"No Data",IF($U84="Critical","Critical",IF(OR($U84="Low",$V84="Uneven",$W84="Low",$W84="High",$Y84="Overdue",$Y84="Due Soon"),"Attention","OK")))))</f>
        <v/>
      </c>
      <c r="AA84" s="27">
        <f>IF($A84="","",IF($J84&lt;&gt;"Mounted","No action",IF($U84="Critical","Inspect immediately and follow fleet removal policy",IF($W84="Low","Correct pressure and inspect",IF($W84="High","Correct pressure",IF($V84="Uneven","Inspect alignment, suspension, and rotation",IF($U84="Low","Schedule tire service",IF($Y84="Overdue","Complete inspection",IF($Y84="Due Soon","Schedule inspection","No action")))))))))</f>
        <v/>
      </c>
      <c r="AB84" s="27">
        <f>IF($A84="","",IF(OR($J84&lt;&gt;"Mounted",$Z84="OK",$Z84="N/A"),"",IF($U84="Critical",1,IF(OR($W84="Low",$W84="High"),2,IF(OR($U84="Low",$V84="Uneven"),3,IF($Y84="Overdue",4,5))))))</f>
        <v/>
      </c>
      <c r="AC84" s="27">
        <f>IF($A84="","",IF($AB84="","",IFERROR($AB84*100000+ROW(),"")))</f>
        <v/>
      </c>
    </row>
    <row r="85">
      <c r="A85" s="29" t="n"/>
      <c r="B85" s="23" t="n"/>
      <c r="C85" s="23" t="n"/>
      <c r="D85" s="23" t="n"/>
      <c r="E85" s="29" t="n"/>
      <c r="F85" s="42" t="n"/>
      <c r="G85" s="30" t="n"/>
      <c r="H85" s="43" t="n"/>
      <c r="I85" s="43" t="n"/>
      <c r="J85" s="23" t="n"/>
      <c r="K85" s="23" t="n"/>
      <c r="L85" s="45">
        <f>IF($A85="","",IF(COUNTIFS('Tire Inspections'!$E$5:$E$1004,$A85,'Tire Inspections'!$Y$5:$Y$1004,"OK")=0,"",IFERROR(MAXIFS('Tire Inspections'!$B$5:$B$1004,'Tire Inspections'!$E$5:$E$1004,$A85,'Tire Inspections'!$Y$5:$Y$1004,"OK"),"")))</f>
        <v/>
      </c>
      <c r="M85" s="27">
        <f>IF($A85="","",IF($L85="","",IFERROR(LOOKUP(2,1/(('Tire Inspections'!$E$5:$E$1004=$A85)*('Tire Inspections'!$B$5:$B$1004=$L85)*('Tire Inspections'!$Y$5:$Y$1004="OK")),'Tire Inspections'!$C$5:$C$1004),"")))</f>
        <v/>
      </c>
      <c r="N85" s="27">
        <f>IF($A85="","",IF($L85="","",IFERROR(LOOKUP(2,1/(('Tire Inspections'!$E$5:$E$1004=$A85)*('Tire Inspections'!$B$5:$B$1004=$L85)*('Tire Inspections'!$Y$5:$Y$1004="OK")),'Tire Inspections'!$F$5:$F$1004),"")))</f>
        <v/>
      </c>
      <c r="O85" s="27">
        <f>IF($A85="","",IF($L85="","",IFERROR(LOOKUP(2,1/(('Tire Inspections'!$E$5:$E$1004=$A85)*('Tire Inspections'!$B$5:$B$1004=$L85)*('Tire Inspections'!$Y$5:$Y$1004="OK")),'Tire Inspections'!$P$5:$P$1004),"")))</f>
        <v/>
      </c>
      <c r="P85" s="32">
        <f>IF($A85="","",IF($L85="","",IFERROR(LOOKUP(2,1/(('Tire Inspections'!$E$5:$E$1004=$A85)*('Tire Inspections'!$B$5:$B$1004=$L85)*('Tire Inspections'!$Y$5:$Y$1004="OK")),'Tire Inspections'!$D$5:$D$1004),"")))</f>
        <v/>
      </c>
      <c r="Q85" s="44">
        <f>IF($A85="","",IF($L85="","",IFERROR(LOOKUP(2,1/(('Tire Inspections'!$E$5:$E$1004=$A85)*('Tire Inspections'!$B$5:$B$1004=$L85)*('Tire Inspections'!$Y$5:$Y$1004="OK")),'Tire Inspections'!$R$5:$R$1004),"")))</f>
        <v/>
      </c>
      <c r="R85" s="44">
        <f>IF($A85="","",IF($L85="","",IFERROR(LOOKUP(2,1/(('Tire Inspections'!$E$5:$E$1004=$A85)*('Tire Inspections'!$B$5:$B$1004=$L85)*('Tire Inspections'!$Y$5:$Y$1004="OK")),'Tire Inspections'!$S$5:$S$1004),"")))</f>
        <v/>
      </c>
      <c r="S85" s="44">
        <f>IF($A85="","",IF($L85="","",IFERROR(LOOKUP(2,1/(('Tire Inspections'!$E$5:$E$1004=$A85)*('Tire Inspections'!$B$5:$B$1004=$L85)*('Tire Inspections'!$Y$5:$Y$1004="OK")),'Tire Inspections'!$L$5:$L$1004),"")))</f>
        <v/>
      </c>
      <c r="T85" s="33">
        <f>IF($A85="","",IF(OR($Q85="",$H85=""),"",IFERROR(MAX(0,MIN(1,($Q85-'Settings'!$B$6)/($H85-'Settings'!$B$6))),"")))</f>
        <v/>
      </c>
      <c r="U85" s="27">
        <f>IF($A85="","",IF($Q85="","No Data",IF($Q85&lt;='Settings'!$B$6,"Critical",IF($Q85&lt;='Settings'!$B$5,"Low","OK"))))</f>
        <v/>
      </c>
      <c r="V85" s="27">
        <f>IF($A85="","",IF($R85="","No Data",IF($R85&gt;='Settings'!$B$7,"Uneven","OK")))</f>
        <v/>
      </c>
      <c r="W85" s="27">
        <f>IF($A85="","",IF($J85&lt;&gt;"Mounted","N/A",IF(OR($S85="",$I85=""),"No Data",IF($S85&lt;$I85-'Settings'!$B$8,"Low",IF($S85&gt;$I85+'Settings'!$B$8,"High","OK")))))</f>
        <v/>
      </c>
      <c r="X85" s="45">
        <f>IF($A85="","",IF(OR($J85&lt;&gt;"Mounted",$L85=""),"",IFERROR($L85+'Settings'!$B$9,"")))</f>
        <v/>
      </c>
      <c r="Y85" s="27">
        <f>IF($A85="","",IF($J85&lt;&gt;"Mounted","N/A",IF($L85="","No Data",IF(TODAY()&gt;$X85,"Overdue",IF(TODAY()+'Settings'!$B$10&gt;=$X85,"Due Soon","Current")))))</f>
        <v/>
      </c>
      <c r="Z85" s="27">
        <f>IF($A85="","",IF($J85&lt;&gt;"Mounted","N/A",IF(OR($U85="No Data",$W85="No Data"),"No Data",IF($U85="Critical","Critical",IF(OR($U85="Low",$V85="Uneven",$W85="Low",$W85="High",$Y85="Overdue",$Y85="Due Soon"),"Attention","OK")))))</f>
        <v/>
      </c>
      <c r="AA85" s="27">
        <f>IF($A85="","",IF($J85&lt;&gt;"Mounted","No action",IF($U85="Critical","Inspect immediately and follow fleet removal policy",IF($W85="Low","Correct pressure and inspect",IF($W85="High","Correct pressure",IF($V85="Uneven","Inspect alignment, suspension, and rotation",IF($U85="Low","Schedule tire service",IF($Y85="Overdue","Complete inspection",IF($Y85="Due Soon","Schedule inspection","No action")))))))))</f>
        <v/>
      </c>
      <c r="AB85" s="27">
        <f>IF($A85="","",IF(OR($J85&lt;&gt;"Mounted",$Z85="OK",$Z85="N/A"),"",IF($U85="Critical",1,IF(OR($W85="Low",$W85="High"),2,IF(OR($U85="Low",$V85="Uneven"),3,IF($Y85="Overdue",4,5))))))</f>
        <v/>
      </c>
      <c r="AC85" s="27">
        <f>IF($A85="","",IF($AB85="","",IFERROR($AB85*100000+ROW(),"")))</f>
        <v/>
      </c>
    </row>
    <row r="86">
      <c r="A86" s="29" t="n"/>
      <c r="B86" s="23" t="n"/>
      <c r="C86" s="23" t="n"/>
      <c r="D86" s="23" t="n"/>
      <c r="E86" s="29" t="n"/>
      <c r="F86" s="42" t="n"/>
      <c r="G86" s="30" t="n"/>
      <c r="H86" s="43" t="n"/>
      <c r="I86" s="43" t="n"/>
      <c r="J86" s="23" t="n"/>
      <c r="K86" s="23" t="n"/>
      <c r="L86" s="45">
        <f>IF($A86="","",IF(COUNTIFS('Tire Inspections'!$E$5:$E$1004,$A86,'Tire Inspections'!$Y$5:$Y$1004,"OK")=0,"",IFERROR(MAXIFS('Tire Inspections'!$B$5:$B$1004,'Tire Inspections'!$E$5:$E$1004,$A86,'Tire Inspections'!$Y$5:$Y$1004,"OK"),"")))</f>
        <v/>
      </c>
      <c r="M86" s="27">
        <f>IF($A86="","",IF($L86="","",IFERROR(LOOKUP(2,1/(('Tire Inspections'!$E$5:$E$1004=$A86)*('Tire Inspections'!$B$5:$B$1004=$L86)*('Tire Inspections'!$Y$5:$Y$1004="OK")),'Tire Inspections'!$C$5:$C$1004),"")))</f>
        <v/>
      </c>
      <c r="N86" s="27">
        <f>IF($A86="","",IF($L86="","",IFERROR(LOOKUP(2,1/(('Tire Inspections'!$E$5:$E$1004=$A86)*('Tire Inspections'!$B$5:$B$1004=$L86)*('Tire Inspections'!$Y$5:$Y$1004="OK")),'Tire Inspections'!$F$5:$F$1004),"")))</f>
        <v/>
      </c>
      <c r="O86" s="27">
        <f>IF($A86="","",IF($L86="","",IFERROR(LOOKUP(2,1/(('Tire Inspections'!$E$5:$E$1004=$A86)*('Tire Inspections'!$B$5:$B$1004=$L86)*('Tire Inspections'!$Y$5:$Y$1004="OK")),'Tire Inspections'!$P$5:$P$1004),"")))</f>
        <v/>
      </c>
      <c r="P86" s="32">
        <f>IF($A86="","",IF($L86="","",IFERROR(LOOKUP(2,1/(('Tire Inspections'!$E$5:$E$1004=$A86)*('Tire Inspections'!$B$5:$B$1004=$L86)*('Tire Inspections'!$Y$5:$Y$1004="OK")),'Tire Inspections'!$D$5:$D$1004),"")))</f>
        <v/>
      </c>
      <c r="Q86" s="44">
        <f>IF($A86="","",IF($L86="","",IFERROR(LOOKUP(2,1/(('Tire Inspections'!$E$5:$E$1004=$A86)*('Tire Inspections'!$B$5:$B$1004=$L86)*('Tire Inspections'!$Y$5:$Y$1004="OK")),'Tire Inspections'!$R$5:$R$1004),"")))</f>
        <v/>
      </c>
      <c r="R86" s="44">
        <f>IF($A86="","",IF($L86="","",IFERROR(LOOKUP(2,1/(('Tire Inspections'!$E$5:$E$1004=$A86)*('Tire Inspections'!$B$5:$B$1004=$L86)*('Tire Inspections'!$Y$5:$Y$1004="OK")),'Tire Inspections'!$S$5:$S$1004),"")))</f>
        <v/>
      </c>
      <c r="S86" s="44">
        <f>IF($A86="","",IF($L86="","",IFERROR(LOOKUP(2,1/(('Tire Inspections'!$E$5:$E$1004=$A86)*('Tire Inspections'!$B$5:$B$1004=$L86)*('Tire Inspections'!$Y$5:$Y$1004="OK")),'Tire Inspections'!$L$5:$L$1004),"")))</f>
        <v/>
      </c>
      <c r="T86" s="33">
        <f>IF($A86="","",IF(OR($Q86="",$H86=""),"",IFERROR(MAX(0,MIN(1,($Q86-'Settings'!$B$6)/($H86-'Settings'!$B$6))),"")))</f>
        <v/>
      </c>
      <c r="U86" s="27">
        <f>IF($A86="","",IF($Q86="","No Data",IF($Q86&lt;='Settings'!$B$6,"Critical",IF($Q86&lt;='Settings'!$B$5,"Low","OK"))))</f>
        <v/>
      </c>
      <c r="V86" s="27">
        <f>IF($A86="","",IF($R86="","No Data",IF($R86&gt;='Settings'!$B$7,"Uneven","OK")))</f>
        <v/>
      </c>
      <c r="W86" s="27">
        <f>IF($A86="","",IF($J86&lt;&gt;"Mounted","N/A",IF(OR($S86="",$I86=""),"No Data",IF($S86&lt;$I86-'Settings'!$B$8,"Low",IF($S86&gt;$I86+'Settings'!$B$8,"High","OK")))))</f>
        <v/>
      </c>
      <c r="X86" s="45">
        <f>IF($A86="","",IF(OR($J86&lt;&gt;"Mounted",$L86=""),"",IFERROR($L86+'Settings'!$B$9,"")))</f>
        <v/>
      </c>
      <c r="Y86" s="27">
        <f>IF($A86="","",IF($J86&lt;&gt;"Mounted","N/A",IF($L86="","No Data",IF(TODAY()&gt;$X86,"Overdue",IF(TODAY()+'Settings'!$B$10&gt;=$X86,"Due Soon","Current")))))</f>
        <v/>
      </c>
      <c r="Z86" s="27">
        <f>IF($A86="","",IF($J86&lt;&gt;"Mounted","N/A",IF(OR($U86="No Data",$W86="No Data"),"No Data",IF($U86="Critical","Critical",IF(OR($U86="Low",$V86="Uneven",$W86="Low",$W86="High",$Y86="Overdue",$Y86="Due Soon"),"Attention","OK")))))</f>
        <v/>
      </c>
      <c r="AA86" s="27">
        <f>IF($A86="","",IF($J86&lt;&gt;"Mounted","No action",IF($U86="Critical","Inspect immediately and follow fleet removal policy",IF($W86="Low","Correct pressure and inspect",IF($W86="High","Correct pressure",IF($V86="Uneven","Inspect alignment, suspension, and rotation",IF($U86="Low","Schedule tire service",IF($Y86="Overdue","Complete inspection",IF($Y86="Due Soon","Schedule inspection","No action")))))))))</f>
        <v/>
      </c>
      <c r="AB86" s="27">
        <f>IF($A86="","",IF(OR($J86&lt;&gt;"Mounted",$Z86="OK",$Z86="N/A"),"",IF($U86="Critical",1,IF(OR($W86="Low",$W86="High"),2,IF(OR($U86="Low",$V86="Uneven"),3,IF($Y86="Overdue",4,5))))))</f>
        <v/>
      </c>
      <c r="AC86" s="27">
        <f>IF($A86="","",IF($AB86="","",IFERROR($AB86*100000+ROW(),"")))</f>
        <v/>
      </c>
    </row>
    <row r="87">
      <c r="A87" s="29" t="n"/>
      <c r="B87" s="23" t="n"/>
      <c r="C87" s="23" t="n"/>
      <c r="D87" s="23" t="n"/>
      <c r="E87" s="29" t="n"/>
      <c r="F87" s="42" t="n"/>
      <c r="G87" s="30" t="n"/>
      <c r="H87" s="43" t="n"/>
      <c r="I87" s="43" t="n"/>
      <c r="J87" s="23" t="n"/>
      <c r="K87" s="23" t="n"/>
      <c r="L87" s="45">
        <f>IF($A87="","",IF(COUNTIFS('Tire Inspections'!$E$5:$E$1004,$A87,'Tire Inspections'!$Y$5:$Y$1004,"OK")=0,"",IFERROR(MAXIFS('Tire Inspections'!$B$5:$B$1004,'Tire Inspections'!$E$5:$E$1004,$A87,'Tire Inspections'!$Y$5:$Y$1004,"OK"),"")))</f>
        <v/>
      </c>
      <c r="M87" s="27">
        <f>IF($A87="","",IF($L87="","",IFERROR(LOOKUP(2,1/(('Tire Inspections'!$E$5:$E$1004=$A87)*('Tire Inspections'!$B$5:$B$1004=$L87)*('Tire Inspections'!$Y$5:$Y$1004="OK")),'Tire Inspections'!$C$5:$C$1004),"")))</f>
        <v/>
      </c>
      <c r="N87" s="27">
        <f>IF($A87="","",IF($L87="","",IFERROR(LOOKUP(2,1/(('Tire Inspections'!$E$5:$E$1004=$A87)*('Tire Inspections'!$B$5:$B$1004=$L87)*('Tire Inspections'!$Y$5:$Y$1004="OK")),'Tire Inspections'!$F$5:$F$1004),"")))</f>
        <v/>
      </c>
      <c r="O87" s="27">
        <f>IF($A87="","",IF($L87="","",IFERROR(LOOKUP(2,1/(('Tire Inspections'!$E$5:$E$1004=$A87)*('Tire Inspections'!$B$5:$B$1004=$L87)*('Tire Inspections'!$Y$5:$Y$1004="OK")),'Tire Inspections'!$P$5:$P$1004),"")))</f>
        <v/>
      </c>
      <c r="P87" s="32">
        <f>IF($A87="","",IF($L87="","",IFERROR(LOOKUP(2,1/(('Tire Inspections'!$E$5:$E$1004=$A87)*('Tire Inspections'!$B$5:$B$1004=$L87)*('Tire Inspections'!$Y$5:$Y$1004="OK")),'Tire Inspections'!$D$5:$D$1004),"")))</f>
        <v/>
      </c>
      <c r="Q87" s="44">
        <f>IF($A87="","",IF($L87="","",IFERROR(LOOKUP(2,1/(('Tire Inspections'!$E$5:$E$1004=$A87)*('Tire Inspections'!$B$5:$B$1004=$L87)*('Tire Inspections'!$Y$5:$Y$1004="OK")),'Tire Inspections'!$R$5:$R$1004),"")))</f>
        <v/>
      </c>
      <c r="R87" s="44">
        <f>IF($A87="","",IF($L87="","",IFERROR(LOOKUP(2,1/(('Tire Inspections'!$E$5:$E$1004=$A87)*('Tire Inspections'!$B$5:$B$1004=$L87)*('Tire Inspections'!$Y$5:$Y$1004="OK")),'Tire Inspections'!$S$5:$S$1004),"")))</f>
        <v/>
      </c>
      <c r="S87" s="44">
        <f>IF($A87="","",IF($L87="","",IFERROR(LOOKUP(2,1/(('Tire Inspections'!$E$5:$E$1004=$A87)*('Tire Inspections'!$B$5:$B$1004=$L87)*('Tire Inspections'!$Y$5:$Y$1004="OK")),'Tire Inspections'!$L$5:$L$1004),"")))</f>
        <v/>
      </c>
      <c r="T87" s="33">
        <f>IF($A87="","",IF(OR($Q87="",$H87=""),"",IFERROR(MAX(0,MIN(1,($Q87-'Settings'!$B$6)/($H87-'Settings'!$B$6))),"")))</f>
        <v/>
      </c>
      <c r="U87" s="27">
        <f>IF($A87="","",IF($Q87="","No Data",IF($Q87&lt;='Settings'!$B$6,"Critical",IF($Q87&lt;='Settings'!$B$5,"Low","OK"))))</f>
        <v/>
      </c>
      <c r="V87" s="27">
        <f>IF($A87="","",IF($R87="","No Data",IF($R87&gt;='Settings'!$B$7,"Uneven","OK")))</f>
        <v/>
      </c>
      <c r="W87" s="27">
        <f>IF($A87="","",IF($J87&lt;&gt;"Mounted","N/A",IF(OR($S87="",$I87=""),"No Data",IF($S87&lt;$I87-'Settings'!$B$8,"Low",IF($S87&gt;$I87+'Settings'!$B$8,"High","OK")))))</f>
        <v/>
      </c>
      <c r="X87" s="45">
        <f>IF($A87="","",IF(OR($J87&lt;&gt;"Mounted",$L87=""),"",IFERROR($L87+'Settings'!$B$9,"")))</f>
        <v/>
      </c>
      <c r="Y87" s="27">
        <f>IF($A87="","",IF($J87&lt;&gt;"Mounted","N/A",IF($L87="","No Data",IF(TODAY()&gt;$X87,"Overdue",IF(TODAY()+'Settings'!$B$10&gt;=$X87,"Due Soon","Current")))))</f>
        <v/>
      </c>
      <c r="Z87" s="27">
        <f>IF($A87="","",IF($J87&lt;&gt;"Mounted","N/A",IF(OR($U87="No Data",$W87="No Data"),"No Data",IF($U87="Critical","Critical",IF(OR($U87="Low",$V87="Uneven",$W87="Low",$W87="High",$Y87="Overdue",$Y87="Due Soon"),"Attention","OK")))))</f>
        <v/>
      </c>
      <c r="AA87" s="27">
        <f>IF($A87="","",IF($J87&lt;&gt;"Mounted","No action",IF($U87="Critical","Inspect immediately and follow fleet removal policy",IF($W87="Low","Correct pressure and inspect",IF($W87="High","Correct pressure",IF($V87="Uneven","Inspect alignment, suspension, and rotation",IF($U87="Low","Schedule tire service",IF($Y87="Overdue","Complete inspection",IF($Y87="Due Soon","Schedule inspection","No action")))))))))</f>
        <v/>
      </c>
      <c r="AB87" s="27">
        <f>IF($A87="","",IF(OR($J87&lt;&gt;"Mounted",$Z87="OK",$Z87="N/A"),"",IF($U87="Critical",1,IF(OR($W87="Low",$W87="High"),2,IF(OR($U87="Low",$V87="Uneven"),3,IF($Y87="Overdue",4,5))))))</f>
        <v/>
      </c>
      <c r="AC87" s="27">
        <f>IF($A87="","",IF($AB87="","",IFERROR($AB87*100000+ROW(),"")))</f>
        <v/>
      </c>
    </row>
    <row r="88">
      <c r="A88" s="29" t="n"/>
      <c r="B88" s="23" t="n"/>
      <c r="C88" s="23" t="n"/>
      <c r="D88" s="23" t="n"/>
      <c r="E88" s="29" t="n"/>
      <c r="F88" s="42" t="n"/>
      <c r="G88" s="30" t="n"/>
      <c r="H88" s="43" t="n"/>
      <c r="I88" s="43" t="n"/>
      <c r="J88" s="23" t="n"/>
      <c r="K88" s="23" t="n"/>
      <c r="L88" s="45">
        <f>IF($A88="","",IF(COUNTIFS('Tire Inspections'!$E$5:$E$1004,$A88,'Tire Inspections'!$Y$5:$Y$1004,"OK")=0,"",IFERROR(MAXIFS('Tire Inspections'!$B$5:$B$1004,'Tire Inspections'!$E$5:$E$1004,$A88,'Tire Inspections'!$Y$5:$Y$1004,"OK"),"")))</f>
        <v/>
      </c>
      <c r="M88" s="27">
        <f>IF($A88="","",IF($L88="","",IFERROR(LOOKUP(2,1/(('Tire Inspections'!$E$5:$E$1004=$A88)*('Tire Inspections'!$B$5:$B$1004=$L88)*('Tire Inspections'!$Y$5:$Y$1004="OK")),'Tire Inspections'!$C$5:$C$1004),"")))</f>
        <v/>
      </c>
      <c r="N88" s="27">
        <f>IF($A88="","",IF($L88="","",IFERROR(LOOKUP(2,1/(('Tire Inspections'!$E$5:$E$1004=$A88)*('Tire Inspections'!$B$5:$B$1004=$L88)*('Tire Inspections'!$Y$5:$Y$1004="OK")),'Tire Inspections'!$F$5:$F$1004),"")))</f>
        <v/>
      </c>
      <c r="O88" s="27">
        <f>IF($A88="","",IF($L88="","",IFERROR(LOOKUP(2,1/(('Tire Inspections'!$E$5:$E$1004=$A88)*('Tire Inspections'!$B$5:$B$1004=$L88)*('Tire Inspections'!$Y$5:$Y$1004="OK")),'Tire Inspections'!$P$5:$P$1004),"")))</f>
        <v/>
      </c>
      <c r="P88" s="32">
        <f>IF($A88="","",IF($L88="","",IFERROR(LOOKUP(2,1/(('Tire Inspections'!$E$5:$E$1004=$A88)*('Tire Inspections'!$B$5:$B$1004=$L88)*('Tire Inspections'!$Y$5:$Y$1004="OK")),'Tire Inspections'!$D$5:$D$1004),"")))</f>
        <v/>
      </c>
      <c r="Q88" s="44">
        <f>IF($A88="","",IF($L88="","",IFERROR(LOOKUP(2,1/(('Tire Inspections'!$E$5:$E$1004=$A88)*('Tire Inspections'!$B$5:$B$1004=$L88)*('Tire Inspections'!$Y$5:$Y$1004="OK")),'Tire Inspections'!$R$5:$R$1004),"")))</f>
        <v/>
      </c>
      <c r="R88" s="44">
        <f>IF($A88="","",IF($L88="","",IFERROR(LOOKUP(2,1/(('Tire Inspections'!$E$5:$E$1004=$A88)*('Tire Inspections'!$B$5:$B$1004=$L88)*('Tire Inspections'!$Y$5:$Y$1004="OK")),'Tire Inspections'!$S$5:$S$1004),"")))</f>
        <v/>
      </c>
      <c r="S88" s="44">
        <f>IF($A88="","",IF($L88="","",IFERROR(LOOKUP(2,1/(('Tire Inspections'!$E$5:$E$1004=$A88)*('Tire Inspections'!$B$5:$B$1004=$L88)*('Tire Inspections'!$Y$5:$Y$1004="OK")),'Tire Inspections'!$L$5:$L$1004),"")))</f>
        <v/>
      </c>
      <c r="T88" s="33">
        <f>IF($A88="","",IF(OR($Q88="",$H88=""),"",IFERROR(MAX(0,MIN(1,($Q88-'Settings'!$B$6)/($H88-'Settings'!$B$6))),"")))</f>
        <v/>
      </c>
      <c r="U88" s="27">
        <f>IF($A88="","",IF($Q88="","No Data",IF($Q88&lt;='Settings'!$B$6,"Critical",IF($Q88&lt;='Settings'!$B$5,"Low","OK"))))</f>
        <v/>
      </c>
      <c r="V88" s="27">
        <f>IF($A88="","",IF($R88="","No Data",IF($R88&gt;='Settings'!$B$7,"Uneven","OK")))</f>
        <v/>
      </c>
      <c r="W88" s="27">
        <f>IF($A88="","",IF($J88&lt;&gt;"Mounted","N/A",IF(OR($S88="",$I88=""),"No Data",IF($S88&lt;$I88-'Settings'!$B$8,"Low",IF($S88&gt;$I88+'Settings'!$B$8,"High","OK")))))</f>
        <v/>
      </c>
      <c r="X88" s="45">
        <f>IF($A88="","",IF(OR($J88&lt;&gt;"Mounted",$L88=""),"",IFERROR($L88+'Settings'!$B$9,"")))</f>
        <v/>
      </c>
      <c r="Y88" s="27">
        <f>IF($A88="","",IF($J88&lt;&gt;"Mounted","N/A",IF($L88="","No Data",IF(TODAY()&gt;$X88,"Overdue",IF(TODAY()+'Settings'!$B$10&gt;=$X88,"Due Soon","Current")))))</f>
        <v/>
      </c>
      <c r="Z88" s="27">
        <f>IF($A88="","",IF($J88&lt;&gt;"Mounted","N/A",IF(OR($U88="No Data",$W88="No Data"),"No Data",IF($U88="Critical","Critical",IF(OR($U88="Low",$V88="Uneven",$W88="Low",$W88="High",$Y88="Overdue",$Y88="Due Soon"),"Attention","OK")))))</f>
        <v/>
      </c>
      <c r="AA88" s="27">
        <f>IF($A88="","",IF($J88&lt;&gt;"Mounted","No action",IF($U88="Critical","Inspect immediately and follow fleet removal policy",IF($W88="Low","Correct pressure and inspect",IF($W88="High","Correct pressure",IF($V88="Uneven","Inspect alignment, suspension, and rotation",IF($U88="Low","Schedule tire service",IF($Y88="Overdue","Complete inspection",IF($Y88="Due Soon","Schedule inspection","No action")))))))))</f>
        <v/>
      </c>
      <c r="AB88" s="27">
        <f>IF($A88="","",IF(OR($J88&lt;&gt;"Mounted",$Z88="OK",$Z88="N/A"),"",IF($U88="Critical",1,IF(OR($W88="Low",$W88="High"),2,IF(OR($U88="Low",$V88="Uneven"),3,IF($Y88="Overdue",4,5))))))</f>
        <v/>
      </c>
      <c r="AC88" s="27">
        <f>IF($A88="","",IF($AB88="","",IFERROR($AB88*100000+ROW(),"")))</f>
        <v/>
      </c>
    </row>
    <row r="89">
      <c r="A89" s="29" t="n"/>
      <c r="B89" s="23" t="n"/>
      <c r="C89" s="23" t="n"/>
      <c r="D89" s="23" t="n"/>
      <c r="E89" s="29" t="n"/>
      <c r="F89" s="42" t="n"/>
      <c r="G89" s="30" t="n"/>
      <c r="H89" s="43" t="n"/>
      <c r="I89" s="43" t="n"/>
      <c r="J89" s="23" t="n"/>
      <c r="K89" s="23" t="n"/>
      <c r="L89" s="45">
        <f>IF($A89="","",IF(COUNTIFS('Tire Inspections'!$E$5:$E$1004,$A89,'Tire Inspections'!$Y$5:$Y$1004,"OK")=0,"",IFERROR(MAXIFS('Tire Inspections'!$B$5:$B$1004,'Tire Inspections'!$E$5:$E$1004,$A89,'Tire Inspections'!$Y$5:$Y$1004,"OK"),"")))</f>
        <v/>
      </c>
      <c r="M89" s="27">
        <f>IF($A89="","",IF($L89="","",IFERROR(LOOKUP(2,1/(('Tire Inspections'!$E$5:$E$1004=$A89)*('Tire Inspections'!$B$5:$B$1004=$L89)*('Tire Inspections'!$Y$5:$Y$1004="OK")),'Tire Inspections'!$C$5:$C$1004),"")))</f>
        <v/>
      </c>
      <c r="N89" s="27">
        <f>IF($A89="","",IF($L89="","",IFERROR(LOOKUP(2,1/(('Tire Inspections'!$E$5:$E$1004=$A89)*('Tire Inspections'!$B$5:$B$1004=$L89)*('Tire Inspections'!$Y$5:$Y$1004="OK")),'Tire Inspections'!$F$5:$F$1004),"")))</f>
        <v/>
      </c>
      <c r="O89" s="27">
        <f>IF($A89="","",IF($L89="","",IFERROR(LOOKUP(2,1/(('Tire Inspections'!$E$5:$E$1004=$A89)*('Tire Inspections'!$B$5:$B$1004=$L89)*('Tire Inspections'!$Y$5:$Y$1004="OK")),'Tire Inspections'!$P$5:$P$1004),"")))</f>
        <v/>
      </c>
      <c r="P89" s="32">
        <f>IF($A89="","",IF($L89="","",IFERROR(LOOKUP(2,1/(('Tire Inspections'!$E$5:$E$1004=$A89)*('Tire Inspections'!$B$5:$B$1004=$L89)*('Tire Inspections'!$Y$5:$Y$1004="OK")),'Tire Inspections'!$D$5:$D$1004),"")))</f>
        <v/>
      </c>
      <c r="Q89" s="44">
        <f>IF($A89="","",IF($L89="","",IFERROR(LOOKUP(2,1/(('Tire Inspections'!$E$5:$E$1004=$A89)*('Tire Inspections'!$B$5:$B$1004=$L89)*('Tire Inspections'!$Y$5:$Y$1004="OK")),'Tire Inspections'!$R$5:$R$1004),"")))</f>
        <v/>
      </c>
      <c r="R89" s="44">
        <f>IF($A89="","",IF($L89="","",IFERROR(LOOKUP(2,1/(('Tire Inspections'!$E$5:$E$1004=$A89)*('Tire Inspections'!$B$5:$B$1004=$L89)*('Tire Inspections'!$Y$5:$Y$1004="OK")),'Tire Inspections'!$S$5:$S$1004),"")))</f>
        <v/>
      </c>
      <c r="S89" s="44">
        <f>IF($A89="","",IF($L89="","",IFERROR(LOOKUP(2,1/(('Tire Inspections'!$E$5:$E$1004=$A89)*('Tire Inspections'!$B$5:$B$1004=$L89)*('Tire Inspections'!$Y$5:$Y$1004="OK")),'Tire Inspections'!$L$5:$L$1004),"")))</f>
        <v/>
      </c>
      <c r="T89" s="33">
        <f>IF($A89="","",IF(OR($Q89="",$H89=""),"",IFERROR(MAX(0,MIN(1,($Q89-'Settings'!$B$6)/($H89-'Settings'!$B$6))),"")))</f>
        <v/>
      </c>
      <c r="U89" s="27">
        <f>IF($A89="","",IF($Q89="","No Data",IF($Q89&lt;='Settings'!$B$6,"Critical",IF($Q89&lt;='Settings'!$B$5,"Low","OK"))))</f>
        <v/>
      </c>
      <c r="V89" s="27">
        <f>IF($A89="","",IF($R89="","No Data",IF($R89&gt;='Settings'!$B$7,"Uneven","OK")))</f>
        <v/>
      </c>
      <c r="W89" s="27">
        <f>IF($A89="","",IF($J89&lt;&gt;"Mounted","N/A",IF(OR($S89="",$I89=""),"No Data",IF($S89&lt;$I89-'Settings'!$B$8,"Low",IF($S89&gt;$I89+'Settings'!$B$8,"High","OK")))))</f>
        <v/>
      </c>
      <c r="X89" s="45">
        <f>IF($A89="","",IF(OR($J89&lt;&gt;"Mounted",$L89=""),"",IFERROR($L89+'Settings'!$B$9,"")))</f>
        <v/>
      </c>
      <c r="Y89" s="27">
        <f>IF($A89="","",IF($J89&lt;&gt;"Mounted","N/A",IF($L89="","No Data",IF(TODAY()&gt;$X89,"Overdue",IF(TODAY()+'Settings'!$B$10&gt;=$X89,"Due Soon","Current")))))</f>
        <v/>
      </c>
      <c r="Z89" s="27">
        <f>IF($A89="","",IF($J89&lt;&gt;"Mounted","N/A",IF(OR($U89="No Data",$W89="No Data"),"No Data",IF($U89="Critical","Critical",IF(OR($U89="Low",$V89="Uneven",$W89="Low",$W89="High",$Y89="Overdue",$Y89="Due Soon"),"Attention","OK")))))</f>
        <v/>
      </c>
      <c r="AA89" s="27">
        <f>IF($A89="","",IF($J89&lt;&gt;"Mounted","No action",IF($U89="Critical","Inspect immediately and follow fleet removal policy",IF($W89="Low","Correct pressure and inspect",IF($W89="High","Correct pressure",IF($V89="Uneven","Inspect alignment, suspension, and rotation",IF($U89="Low","Schedule tire service",IF($Y89="Overdue","Complete inspection",IF($Y89="Due Soon","Schedule inspection","No action")))))))))</f>
        <v/>
      </c>
      <c r="AB89" s="27">
        <f>IF($A89="","",IF(OR($J89&lt;&gt;"Mounted",$Z89="OK",$Z89="N/A"),"",IF($U89="Critical",1,IF(OR($W89="Low",$W89="High"),2,IF(OR($U89="Low",$V89="Uneven"),3,IF($Y89="Overdue",4,5))))))</f>
        <v/>
      </c>
      <c r="AC89" s="27">
        <f>IF($A89="","",IF($AB89="","",IFERROR($AB89*100000+ROW(),"")))</f>
        <v/>
      </c>
    </row>
    <row r="90">
      <c r="A90" s="29" t="n"/>
      <c r="B90" s="23" t="n"/>
      <c r="C90" s="23" t="n"/>
      <c r="D90" s="23" t="n"/>
      <c r="E90" s="29" t="n"/>
      <c r="F90" s="42" t="n"/>
      <c r="G90" s="30" t="n"/>
      <c r="H90" s="43" t="n"/>
      <c r="I90" s="43" t="n"/>
      <c r="J90" s="23" t="n"/>
      <c r="K90" s="23" t="n"/>
      <c r="L90" s="45">
        <f>IF($A90="","",IF(COUNTIFS('Tire Inspections'!$E$5:$E$1004,$A90,'Tire Inspections'!$Y$5:$Y$1004,"OK")=0,"",IFERROR(MAXIFS('Tire Inspections'!$B$5:$B$1004,'Tire Inspections'!$E$5:$E$1004,$A90,'Tire Inspections'!$Y$5:$Y$1004,"OK"),"")))</f>
        <v/>
      </c>
      <c r="M90" s="27">
        <f>IF($A90="","",IF($L90="","",IFERROR(LOOKUP(2,1/(('Tire Inspections'!$E$5:$E$1004=$A90)*('Tire Inspections'!$B$5:$B$1004=$L90)*('Tire Inspections'!$Y$5:$Y$1004="OK")),'Tire Inspections'!$C$5:$C$1004),"")))</f>
        <v/>
      </c>
      <c r="N90" s="27">
        <f>IF($A90="","",IF($L90="","",IFERROR(LOOKUP(2,1/(('Tire Inspections'!$E$5:$E$1004=$A90)*('Tire Inspections'!$B$5:$B$1004=$L90)*('Tire Inspections'!$Y$5:$Y$1004="OK")),'Tire Inspections'!$F$5:$F$1004),"")))</f>
        <v/>
      </c>
      <c r="O90" s="27">
        <f>IF($A90="","",IF($L90="","",IFERROR(LOOKUP(2,1/(('Tire Inspections'!$E$5:$E$1004=$A90)*('Tire Inspections'!$B$5:$B$1004=$L90)*('Tire Inspections'!$Y$5:$Y$1004="OK")),'Tire Inspections'!$P$5:$P$1004),"")))</f>
        <v/>
      </c>
      <c r="P90" s="32">
        <f>IF($A90="","",IF($L90="","",IFERROR(LOOKUP(2,1/(('Tire Inspections'!$E$5:$E$1004=$A90)*('Tire Inspections'!$B$5:$B$1004=$L90)*('Tire Inspections'!$Y$5:$Y$1004="OK")),'Tire Inspections'!$D$5:$D$1004),"")))</f>
        <v/>
      </c>
      <c r="Q90" s="44">
        <f>IF($A90="","",IF($L90="","",IFERROR(LOOKUP(2,1/(('Tire Inspections'!$E$5:$E$1004=$A90)*('Tire Inspections'!$B$5:$B$1004=$L90)*('Tire Inspections'!$Y$5:$Y$1004="OK")),'Tire Inspections'!$R$5:$R$1004),"")))</f>
        <v/>
      </c>
      <c r="R90" s="44">
        <f>IF($A90="","",IF($L90="","",IFERROR(LOOKUP(2,1/(('Tire Inspections'!$E$5:$E$1004=$A90)*('Tire Inspections'!$B$5:$B$1004=$L90)*('Tire Inspections'!$Y$5:$Y$1004="OK")),'Tire Inspections'!$S$5:$S$1004),"")))</f>
        <v/>
      </c>
      <c r="S90" s="44">
        <f>IF($A90="","",IF($L90="","",IFERROR(LOOKUP(2,1/(('Tire Inspections'!$E$5:$E$1004=$A90)*('Tire Inspections'!$B$5:$B$1004=$L90)*('Tire Inspections'!$Y$5:$Y$1004="OK")),'Tire Inspections'!$L$5:$L$1004),"")))</f>
        <v/>
      </c>
      <c r="T90" s="33">
        <f>IF($A90="","",IF(OR($Q90="",$H90=""),"",IFERROR(MAX(0,MIN(1,($Q90-'Settings'!$B$6)/($H90-'Settings'!$B$6))),"")))</f>
        <v/>
      </c>
      <c r="U90" s="27">
        <f>IF($A90="","",IF($Q90="","No Data",IF($Q90&lt;='Settings'!$B$6,"Critical",IF($Q90&lt;='Settings'!$B$5,"Low","OK"))))</f>
        <v/>
      </c>
      <c r="V90" s="27">
        <f>IF($A90="","",IF($R90="","No Data",IF($R90&gt;='Settings'!$B$7,"Uneven","OK")))</f>
        <v/>
      </c>
      <c r="W90" s="27">
        <f>IF($A90="","",IF($J90&lt;&gt;"Mounted","N/A",IF(OR($S90="",$I90=""),"No Data",IF($S90&lt;$I90-'Settings'!$B$8,"Low",IF($S90&gt;$I90+'Settings'!$B$8,"High","OK")))))</f>
        <v/>
      </c>
      <c r="X90" s="45">
        <f>IF($A90="","",IF(OR($J90&lt;&gt;"Mounted",$L90=""),"",IFERROR($L90+'Settings'!$B$9,"")))</f>
        <v/>
      </c>
      <c r="Y90" s="27">
        <f>IF($A90="","",IF($J90&lt;&gt;"Mounted","N/A",IF($L90="","No Data",IF(TODAY()&gt;$X90,"Overdue",IF(TODAY()+'Settings'!$B$10&gt;=$X90,"Due Soon","Current")))))</f>
        <v/>
      </c>
      <c r="Z90" s="27">
        <f>IF($A90="","",IF($J90&lt;&gt;"Mounted","N/A",IF(OR($U90="No Data",$W90="No Data"),"No Data",IF($U90="Critical","Critical",IF(OR($U90="Low",$V90="Uneven",$W90="Low",$W90="High",$Y90="Overdue",$Y90="Due Soon"),"Attention","OK")))))</f>
        <v/>
      </c>
      <c r="AA90" s="27">
        <f>IF($A90="","",IF($J90&lt;&gt;"Mounted","No action",IF($U90="Critical","Inspect immediately and follow fleet removal policy",IF($W90="Low","Correct pressure and inspect",IF($W90="High","Correct pressure",IF($V90="Uneven","Inspect alignment, suspension, and rotation",IF($U90="Low","Schedule tire service",IF($Y90="Overdue","Complete inspection",IF($Y90="Due Soon","Schedule inspection","No action")))))))))</f>
        <v/>
      </c>
      <c r="AB90" s="27">
        <f>IF($A90="","",IF(OR($J90&lt;&gt;"Mounted",$Z90="OK",$Z90="N/A"),"",IF($U90="Critical",1,IF(OR($W90="Low",$W90="High"),2,IF(OR($U90="Low",$V90="Uneven"),3,IF($Y90="Overdue",4,5))))))</f>
        <v/>
      </c>
      <c r="AC90" s="27">
        <f>IF($A90="","",IF($AB90="","",IFERROR($AB90*100000+ROW(),"")))</f>
        <v/>
      </c>
    </row>
    <row r="91">
      <c r="A91" s="29" t="n"/>
      <c r="B91" s="23" t="n"/>
      <c r="C91" s="23" t="n"/>
      <c r="D91" s="23" t="n"/>
      <c r="E91" s="29" t="n"/>
      <c r="F91" s="42" t="n"/>
      <c r="G91" s="30" t="n"/>
      <c r="H91" s="43" t="n"/>
      <c r="I91" s="43" t="n"/>
      <c r="J91" s="23" t="n"/>
      <c r="K91" s="23" t="n"/>
      <c r="L91" s="45">
        <f>IF($A91="","",IF(COUNTIFS('Tire Inspections'!$E$5:$E$1004,$A91,'Tire Inspections'!$Y$5:$Y$1004,"OK")=0,"",IFERROR(MAXIFS('Tire Inspections'!$B$5:$B$1004,'Tire Inspections'!$E$5:$E$1004,$A91,'Tire Inspections'!$Y$5:$Y$1004,"OK"),"")))</f>
        <v/>
      </c>
      <c r="M91" s="27">
        <f>IF($A91="","",IF($L91="","",IFERROR(LOOKUP(2,1/(('Tire Inspections'!$E$5:$E$1004=$A91)*('Tire Inspections'!$B$5:$B$1004=$L91)*('Tire Inspections'!$Y$5:$Y$1004="OK")),'Tire Inspections'!$C$5:$C$1004),"")))</f>
        <v/>
      </c>
      <c r="N91" s="27">
        <f>IF($A91="","",IF($L91="","",IFERROR(LOOKUP(2,1/(('Tire Inspections'!$E$5:$E$1004=$A91)*('Tire Inspections'!$B$5:$B$1004=$L91)*('Tire Inspections'!$Y$5:$Y$1004="OK")),'Tire Inspections'!$F$5:$F$1004),"")))</f>
        <v/>
      </c>
      <c r="O91" s="27">
        <f>IF($A91="","",IF($L91="","",IFERROR(LOOKUP(2,1/(('Tire Inspections'!$E$5:$E$1004=$A91)*('Tire Inspections'!$B$5:$B$1004=$L91)*('Tire Inspections'!$Y$5:$Y$1004="OK")),'Tire Inspections'!$P$5:$P$1004),"")))</f>
        <v/>
      </c>
      <c r="P91" s="32">
        <f>IF($A91="","",IF($L91="","",IFERROR(LOOKUP(2,1/(('Tire Inspections'!$E$5:$E$1004=$A91)*('Tire Inspections'!$B$5:$B$1004=$L91)*('Tire Inspections'!$Y$5:$Y$1004="OK")),'Tire Inspections'!$D$5:$D$1004),"")))</f>
        <v/>
      </c>
      <c r="Q91" s="44">
        <f>IF($A91="","",IF($L91="","",IFERROR(LOOKUP(2,1/(('Tire Inspections'!$E$5:$E$1004=$A91)*('Tire Inspections'!$B$5:$B$1004=$L91)*('Tire Inspections'!$Y$5:$Y$1004="OK")),'Tire Inspections'!$R$5:$R$1004),"")))</f>
        <v/>
      </c>
      <c r="R91" s="44">
        <f>IF($A91="","",IF($L91="","",IFERROR(LOOKUP(2,1/(('Tire Inspections'!$E$5:$E$1004=$A91)*('Tire Inspections'!$B$5:$B$1004=$L91)*('Tire Inspections'!$Y$5:$Y$1004="OK")),'Tire Inspections'!$S$5:$S$1004),"")))</f>
        <v/>
      </c>
      <c r="S91" s="44">
        <f>IF($A91="","",IF($L91="","",IFERROR(LOOKUP(2,1/(('Tire Inspections'!$E$5:$E$1004=$A91)*('Tire Inspections'!$B$5:$B$1004=$L91)*('Tire Inspections'!$Y$5:$Y$1004="OK")),'Tire Inspections'!$L$5:$L$1004),"")))</f>
        <v/>
      </c>
      <c r="T91" s="33">
        <f>IF($A91="","",IF(OR($Q91="",$H91=""),"",IFERROR(MAX(0,MIN(1,($Q91-'Settings'!$B$6)/($H91-'Settings'!$B$6))),"")))</f>
        <v/>
      </c>
      <c r="U91" s="27">
        <f>IF($A91="","",IF($Q91="","No Data",IF($Q91&lt;='Settings'!$B$6,"Critical",IF($Q91&lt;='Settings'!$B$5,"Low","OK"))))</f>
        <v/>
      </c>
      <c r="V91" s="27">
        <f>IF($A91="","",IF($R91="","No Data",IF($R91&gt;='Settings'!$B$7,"Uneven","OK")))</f>
        <v/>
      </c>
      <c r="W91" s="27">
        <f>IF($A91="","",IF($J91&lt;&gt;"Mounted","N/A",IF(OR($S91="",$I91=""),"No Data",IF($S91&lt;$I91-'Settings'!$B$8,"Low",IF($S91&gt;$I91+'Settings'!$B$8,"High","OK")))))</f>
        <v/>
      </c>
      <c r="X91" s="45">
        <f>IF($A91="","",IF(OR($J91&lt;&gt;"Mounted",$L91=""),"",IFERROR($L91+'Settings'!$B$9,"")))</f>
        <v/>
      </c>
      <c r="Y91" s="27">
        <f>IF($A91="","",IF($J91&lt;&gt;"Mounted","N/A",IF($L91="","No Data",IF(TODAY()&gt;$X91,"Overdue",IF(TODAY()+'Settings'!$B$10&gt;=$X91,"Due Soon","Current")))))</f>
        <v/>
      </c>
      <c r="Z91" s="27">
        <f>IF($A91="","",IF($J91&lt;&gt;"Mounted","N/A",IF(OR($U91="No Data",$W91="No Data"),"No Data",IF($U91="Critical","Critical",IF(OR($U91="Low",$V91="Uneven",$W91="Low",$W91="High",$Y91="Overdue",$Y91="Due Soon"),"Attention","OK")))))</f>
        <v/>
      </c>
      <c r="AA91" s="27">
        <f>IF($A91="","",IF($J91&lt;&gt;"Mounted","No action",IF($U91="Critical","Inspect immediately and follow fleet removal policy",IF($W91="Low","Correct pressure and inspect",IF($W91="High","Correct pressure",IF($V91="Uneven","Inspect alignment, suspension, and rotation",IF($U91="Low","Schedule tire service",IF($Y91="Overdue","Complete inspection",IF($Y91="Due Soon","Schedule inspection","No action")))))))))</f>
        <v/>
      </c>
      <c r="AB91" s="27">
        <f>IF($A91="","",IF(OR($J91&lt;&gt;"Mounted",$Z91="OK",$Z91="N/A"),"",IF($U91="Critical",1,IF(OR($W91="Low",$W91="High"),2,IF(OR($U91="Low",$V91="Uneven"),3,IF($Y91="Overdue",4,5))))))</f>
        <v/>
      </c>
      <c r="AC91" s="27">
        <f>IF($A91="","",IF($AB91="","",IFERROR($AB91*100000+ROW(),"")))</f>
        <v/>
      </c>
    </row>
    <row r="92">
      <c r="A92" s="29" t="n"/>
      <c r="B92" s="23" t="n"/>
      <c r="C92" s="23" t="n"/>
      <c r="D92" s="23" t="n"/>
      <c r="E92" s="29" t="n"/>
      <c r="F92" s="42" t="n"/>
      <c r="G92" s="30" t="n"/>
      <c r="H92" s="43" t="n"/>
      <c r="I92" s="43" t="n"/>
      <c r="J92" s="23" t="n"/>
      <c r="K92" s="23" t="n"/>
      <c r="L92" s="45">
        <f>IF($A92="","",IF(COUNTIFS('Tire Inspections'!$E$5:$E$1004,$A92,'Tire Inspections'!$Y$5:$Y$1004,"OK")=0,"",IFERROR(MAXIFS('Tire Inspections'!$B$5:$B$1004,'Tire Inspections'!$E$5:$E$1004,$A92,'Tire Inspections'!$Y$5:$Y$1004,"OK"),"")))</f>
        <v/>
      </c>
      <c r="M92" s="27">
        <f>IF($A92="","",IF($L92="","",IFERROR(LOOKUP(2,1/(('Tire Inspections'!$E$5:$E$1004=$A92)*('Tire Inspections'!$B$5:$B$1004=$L92)*('Tire Inspections'!$Y$5:$Y$1004="OK")),'Tire Inspections'!$C$5:$C$1004),"")))</f>
        <v/>
      </c>
      <c r="N92" s="27">
        <f>IF($A92="","",IF($L92="","",IFERROR(LOOKUP(2,1/(('Tire Inspections'!$E$5:$E$1004=$A92)*('Tire Inspections'!$B$5:$B$1004=$L92)*('Tire Inspections'!$Y$5:$Y$1004="OK")),'Tire Inspections'!$F$5:$F$1004),"")))</f>
        <v/>
      </c>
      <c r="O92" s="27">
        <f>IF($A92="","",IF($L92="","",IFERROR(LOOKUP(2,1/(('Tire Inspections'!$E$5:$E$1004=$A92)*('Tire Inspections'!$B$5:$B$1004=$L92)*('Tire Inspections'!$Y$5:$Y$1004="OK")),'Tire Inspections'!$P$5:$P$1004),"")))</f>
        <v/>
      </c>
      <c r="P92" s="32">
        <f>IF($A92="","",IF($L92="","",IFERROR(LOOKUP(2,1/(('Tire Inspections'!$E$5:$E$1004=$A92)*('Tire Inspections'!$B$5:$B$1004=$L92)*('Tire Inspections'!$Y$5:$Y$1004="OK")),'Tire Inspections'!$D$5:$D$1004),"")))</f>
        <v/>
      </c>
      <c r="Q92" s="44">
        <f>IF($A92="","",IF($L92="","",IFERROR(LOOKUP(2,1/(('Tire Inspections'!$E$5:$E$1004=$A92)*('Tire Inspections'!$B$5:$B$1004=$L92)*('Tire Inspections'!$Y$5:$Y$1004="OK")),'Tire Inspections'!$R$5:$R$1004),"")))</f>
        <v/>
      </c>
      <c r="R92" s="44">
        <f>IF($A92="","",IF($L92="","",IFERROR(LOOKUP(2,1/(('Tire Inspections'!$E$5:$E$1004=$A92)*('Tire Inspections'!$B$5:$B$1004=$L92)*('Tire Inspections'!$Y$5:$Y$1004="OK")),'Tire Inspections'!$S$5:$S$1004),"")))</f>
        <v/>
      </c>
      <c r="S92" s="44">
        <f>IF($A92="","",IF($L92="","",IFERROR(LOOKUP(2,1/(('Tire Inspections'!$E$5:$E$1004=$A92)*('Tire Inspections'!$B$5:$B$1004=$L92)*('Tire Inspections'!$Y$5:$Y$1004="OK")),'Tire Inspections'!$L$5:$L$1004),"")))</f>
        <v/>
      </c>
      <c r="T92" s="33">
        <f>IF($A92="","",IF(OR($Q92="",$H92=""),"",IFERROR(MAX(0,MIN(1,($Q92-'Settings'!$B$6)/($H92-'Settings'!$B$6))),"")))</f>
        <v/>
      </c>
      <c r="U92" s="27">
        <f>IF($A92="","",IF($Q92="","No Data",IF($Q92&lt;='Settings'!$B$6,"Critical",IF($Q92&lt;='Settings'!$B$5,"Low","OK"))))</f>
        <v/>
      </c>
      <c r="V92" s="27">
        <f>IF($A92="","",IF($R92="","No Data",IF($R92&gt;='Settings'!$B$7,"Uneven","OK")))</f>
        <v/>
      </c>
      <c r="W92" s="27">
        <f>IF($A92="","",IF($J92&lt;&gt;"Mounted","N/A",IF(OR($S92="",$I92=""),"No Data",IF($S92&lt;$I92-'Settings'!$B$8,"Low",IF($S92&gt;$I92+'Settings'!$B$8,"High","OK")))))</f>
        <v/>
      </c>
      <c r="X92" s="45">
        <f>IF($A92="","",IF(OR($J92&lt;&gt;"Mounted",$L92=""),"",IFERROR($L92+'Settings'!$B$9,"")))</f>
        <v/>
      </c>
      <c r="Y92" s="27">
        <f>IF($A92="","",IF($J92&lt;&gt;"Mounted","N/A",IF($L92="","No Data",IF(TODAY()&gt;$X92,"Overdue",IF(TODAY()+'Settings'!$B$10&gt;=$X92,"Due Soon","Current")))))</f>
        <v/>
      </c>
      <c r="Z92" s="27">
        <f>IF($A92="","",IF($J92&lt;&gt;"Mounted","N/A",IF(OR($U92="No Data",$W92="No Data"),"No Data",IF($U92="Critical","Critical",IF(OR($U92="Low",$V92="Uneven",$W92="Low",$W92="High",$Y92="Overdue",$Y92="Due Soon"),"Attention","OK")))))</f>
        <v/>
      </c>
      <c r="AA92" s="27">
        <f>IF($A92="","",IF($J92&lt;&gt;"Mounted","No action",IF($U92="Critical","Inspect immediately and follow fleet removal policy",IF($W92="Low","Correct pressure and inspect",IF($W92="High","Correct pressure",IF($V92="Uneven","Inspect alignment, suspension, and rotation",IF($U92="Low","Schedule tire service",IF($Y92="Overdue","Complete inspection",IF($Y92="Due Soon","Schedule inspection","No action")))))))))</f>
        <v/>
      </c>
      <c r="AB92" s="27">
        <f>IF($A92="","",IF(OR($J92&lt;&gt;"Mounted",$Z92="OK",$Z92="N/A"),"",IF($U92="Critical",1,IF(OR($W92="Low",$W92="High"),2,IF(OR($U92="Low",$V92="Uneven"),3,IF($Y92="Overdue",4,5))))))</f>
        <v/>
      </c>
      <c r="AC92" s="27">
        <f>IF($A92="","",IF($AB92="","",IFERROR($AB92*100000+ROW(),"")))</f>
        <v/>
      </c>
    </row>
    <row r="93">
      <c r="A93" s="29" t="n"/>
      <c r="B93" s="23" t="n"/>
      <c r="C93" s="23" t="n"/>
      <c r="D93" s="23" t="n"/>
      <c r="E93" s="29" t="n"/>
      <c r="F93" s="42" t="n"/>
      <c r="G93" s="30" t="n"/>
      <c r="H93" s="43" t="n"/>
      <c r="I93" s="43" t="n"/>
      <c r="J93" s="23" t="n"/>
      <c r="K93" s="23" t="n"/>
      <c r="L93" s="45">
        <f>IF($A93="","",IF(COUNTIFS('Tire Inspections'!$E$5:$E$1004,$A93,'Tire Inspections'!$Y$5:$Y$1004,"OK")=0,"",IFERROR(MAXIFS('Tire Inspections'!$B$5:$B$1004,'Tire Inspections'!$E$5:$E$1004,$A93,'Tire Inspections'!$Y$5:$Y$1004,"OK"),"")))</f>
        <v/>
      </c>
      <c r="M93" s="27">
        <f>IF($A93="","",IF($L93="","",IFERROR(LOOKUP(2,1/(('Tire Inspections'!$E$5:$E$1004=$A93)*('Tire Inspections'!$B$5:$B$1004=$L93)*('Tire Inspections'!$Y$5:$Y$1004="OK")),'Tire Inspections'!$C$5:$C$1004),"")))</f>
        <v/>
      </c>
      <c r="N93" s="27">
        <f>IF($A93="","",IF($L93="","",IFERROR(LOOKUP(2,1/(('Tire Inspections'!$E$5:$E$1004=$A93)*('Tire Inspections'!$B$5:$B$1004=$L93)*('Tire Inspections'!$Y$5:$Y$1004="OK")),'Tire Inspections'!$F$5:$F$1004),"")))</f>
        <v/>
      </c>
      <c r="O93" s="27">
        <f>IF($A93="","",IF($L93="","",IFERROR(LOOKUP(2,1/(('Tire Inspections'!$E$5:$E$1004=$A93)*('Tire Inspections'!$B$5:$B$1004=$L93)*('Tire Inspections'!$Y$5:$Y$1004="OK")),'Tire Inspections'!$P$5:$P$1004),"")))</f>
        <v/>
      </c>
      <c r="P93" s="32">
        <f>IF($A93="","",IF($L93="","",IFERROR(LOOKUP(2,1/(('Tire Inspections'!$E$5:$E$1004=$A93)*('Tire Inspections'!$B$5:$B$1004=$L93)*('Tire Inspections'!$Y$5:$Y$1004="OK")),'Tire Inspections'!$D$5:$D$1004),"")))</f>
        <v/>
      </c>
      <c r="Q93" s="44">
        <f>IF($A93="","",IF($L93="","",IFERROR(LOOKUP(2,1/(('Tire Inspections'!$E$5:$E$1004=$A93)*('Tire Inspections'!$B$5:$B$1004=$L93)*('Tire Inspections'!$Y$5:$Y$1004="OK")),'Tire Inspections'!$R$5:$R$1004),"")))</f>
        <v/>
      </c>
      <c r="R93" s="44">
        <f>IF($A93="","",IF($L93="","",IFERROR(LOOKUP(2,1/(('Tire Inspections'!$E$5:$E$1004=$A93)*('Tire Inspections'!$B$5:$B$1004=$L93)*('Tire Inspections'!$Y$5:$Y$1004="OK")),'Tire Inspections'!$S$5:$S$1004),"")))</f>
        <v/>
      </c>
      <c r="S93" s="44">
        <f>IF($A93="","",IF($L93="","",IFERROR(LOOKUP(2,1/(('Tire Inspections'!$E$5:$E$1004=$A93)*('Tire Inspections'!$B$5:$B$1004=$L93)*('Tire Inspections'!$Y$5:$Y$1004="OK")),'Tire Inspections'!$L$5:$L$1004),"")))</f>
        <v/>
      </c>
      <c r="T93" s="33">
        <f>IF($A93="","",IF(OR($Q93="",$H93=""),"",IFERROR(MAX(0,MIN(1,($Q93-'Settings'!$B$6)/($H93-'Settings'!$B$6))),"")))</f>
        <v/>
      </c>
      <c r="U93" s="27">
        <f>IF($A93="","",IF($Q93="","No Data",IF($Q93&lt;='Settings'!$B$6,"Critical",IF($Q93&lt;='Settings'!$B$5,"Low","OK"))))</f>
        <v/>
      </c>
      <c r="V93" s="27">
        <f>IF($A93="","",IF($R93="","No Data",IF($R93&gt;='Settings'!$B$7,"Uneven","OK")))</f>
        <v/>
      </c>
      <c r="W93" s="27">
        <f>IF($A93="","",IF($J93&lt;&gt;"Mounted","N/A",IF(OR($S93="",$I93=""),"No Data",IF($S93&lt;$I93-'Settings'!$B$8,"Low",IF($S93&gt;$I93+'Settings'!$B$8,"High","OK")))))</f>
        <v/>
      </c>
      <c r="X93" s="45">
        <f>IF($A93="","",IF(OR($J93&lt;&gt;"Mounted",$L93=""),"",IFERROR($L93+'Settings'!$B$9,"")))</f>
        <v/>
      </c>
      <c r="Y93" s="27">
        <f>IF($A93="","",IF($J93&lt;&gt;"Mounted","N/A",IF($L93="","No Data",IF(TODAY()&gt;$X93,"Overdue",IF(TODAY()+'Settings'!$B$10&gt;=$X93,"Due Soon","Current")))))</f>
        <v/>
      </c>
      <c r="Z93" s="27">
        <f>IF($A93="","",IF($J93&lt;&gt;"Mounted","N/A",IF(OR($U93="No Data",$W93="No Data"),"No Data",IF($U93="Critical","Critical",IF(OR($U93="Low",$V93="Uneven",$W93="Low",$W93="High",$Y93="Overdue",$Y93="Due Soon"),"Attention","OK")))))</f>
        <v/>
      </c>
      <c r="AA93" s="27">
        <f>IF($A93="","",IF($J93&lt;&gt;"Mounted","No action",IF($U93="Critical","Inspect immediately and follow fleet removal policy",IF($W93="Low","Correct pressure and inspect",IF($W93="High","Correct pressure",IF($V93="Uneven","Inspect alignment, suspension, and rotation",IF($U93="Low","Schedule tire service",IF($Y93="Overdue","Complete inspection",IF($Y93="Due Soon","Schedule inspection","No action")))))))))</f>
        <v/>
      </c>
      <c r="AB93" s="27">
        <f>IF($A93="","",IF(OR($J93&lt;&gt;"Mounted",$Z93="OK",$Z93="N/A"),"",IF($U93="Critical",1,IF(OR($W93="Low",$W93="High"),2,IF(OR($U93="Low",$V93="Uneven"),3,IF($Y93="Overdue",4,5))))))</f>
        <v/>
      </c>
      <c r="AC93" s="27">
        <f>IF($A93="","",IF($AB93="","",IFERROR($AB93*100000+ROW(),"")))</f>
        <v/>
      </c>
    </row>
    <row r="94">
      <c r="A94" s="29" t="n"/>
      <c r="B94" s="23" t="n"/>
      <c r="C94" s="23" t="n"/>
      <c r="D94" s="23" t="n"/>
      <c r="E94" s="29" t="n"/>
      <c r="F94" s="42" t="n"/>
      <c r="G94" s="30" t="n"/>
      <c r="H94" s="43" t="n"/>
      <c r="I94" s="43" t="n"/>
      <c r="J94" s="23" t="n"/>
      <c r="K94" s="23" t="n"/>
      <c r="L94" s="45">
        <f>IF($A94="","",IF(COUNTIFS('Tire Inspections'!$E$5:$E$1004,$A94,'Tire Inspections'!$Y$5:$Y$1004,"OK")=0,"",IFERROR(MAXIFS('Tire Inspections'!$B$5:$B$1004,'Tire Inspections'!$E$5:$E$1004,$A94,'Tire Inspections'!$Y$5:$Y$1004,"OK"),"")))</f>
        <v/>
      </c>
      <c r="M94" s="27">
        <f>IF($A94="","",IF($L94="","",IFERROR(LOOKUP(2,1/(('Tire Inspections'!$E$5:$E$1004=$A94)*('Tire Inspections'!$B$5:$B$1004=$L94)*('Tire Inspections'!$Y$5:$Y$1004="OK")),'Tire Inspections'!$C$5:$C$1004),"")))</f>
        <v/>
      </c>
      <c r="N94" s="27">
        <f>IF($A94="","",IF($L94="","",IFERROR(LOOKUP(2,1/(('Tire Inspections'!$E$5:$E$1004=$A94)*('Tire Inspections'!$B$5:$B$1004=$L94)*('Tire Inspections'!$Y$5:$Y$1004="OK")),'Tire Inspections'!$F$5:$F$1004),"")))</f>
        <v/>
      </c>
      <c r="O94" s="27">
        <f>IF($A94="","",IF($L94="","",IFERROR(LOOKUP(2,1/(('Tire Inspections'!$E$5:$E$1004=$A94)*('Tire Inspections'!$B$5:$B$1004=$L94)*('Tire Inspections'!$Y$5:$Y$1004="OK")),'Tire Inspections'!$P$5:$P$1004),"")))</f>
        <v/>
      </c>
      <c r="P94" s="32">
        <f>IF($A94="","",IF($L94="","",IFERROR(LOOKUP(2,1/(('Tire Inspections'!$E$5:$E$1004=$A94)*('Tire Inspections'!$B$5:$B$1004=$L94)*('Tire Inspections'!$Y$5:$Y$1004="OK")),'Tire Inspections'!$D$5:$D$1004),"")))</f>
        <v/>
      </c>
      <c r="Q94" s="44">
        <f>IF($A94="","",IF($L94="","",IFERROR(LOOKUP(2,1/(('Tire Inspections'!$E$5:$E$1004=$A94)*('Tire Inspections'!$B$5:$B$1004=$L94)*('Tire Inspections'!$Y$5:$Y$1004="OK")),'Tire Inspections'!$R$5:$R$1004),"")))</f>
        <v/>
      </c>
      <c r="R94" s="44">
        <f>IF($A94="","",IF($L94="","",IFERROR(LOOKUP(2,1/(('Tire Inspections'!$E$5:$E$1004=$A94)*('Tire Inspections'!$B$5:$B$1004=$L94)*('Tire Inspections'!$Y$5:$Y$1004="OK")),'Tire Inspections'!$S$5:$S$1004),"")))</f>
        <v/>
      </c>
      <c r="S94" s="44">
        <f>IF($A94="","",IF($L94="","",IFERROR(LOOKUP(2,1/(('Tire Inspections'!$E$5:$E$1004=$A94)*('Tire Inspections'!$B$5:$B$1004=$L94)*('Tire Inspections'!$Y$5:$Y$1004="OK")),'Tire Inspections'!$L$5:$L$1004),"")))</f>
        <v/>
      </c>
      <c r="T94" s="33">
        <f>IF($A94="","",IF(OR($Q94="",$H94=""),"",IFERROR(MAX(0,MIN(1,($Q94-'Settings'!$B$6)/($H94-'Settings'!$B$6))),"")))</f>
        <v/>
      </c>
      <c r="U94" s="27">
        <f>IF($A94="","",IF($Q94="","No Data",IF($Q94&lt;='Settings'!$B$6,"Critical",IF($Q94&lt;='Settings'!$B$5,"Low","OK"))))</f>
        <v/>
      </c>
      <c r="V94" s="27">
        <f>IF($A94="","",IF($R94="","No Data",IF($R94&gt;='Settings'!$B$7,"Uneven","OK")))</f>
        <v/>
      </c>
      <c r="W94" s="27">
        <f>IF($A94="","",IF($J94&lt;&gt;"Mounted","N/A",IF(OR($S94="",$I94=""),"No Data",IF($S94&lt;$I94-'Settings'!$B$8,"Low",IF($S94&gt;$I94+'Settings'!$B$8,"High","OK")))))</f>
        <v/>
      </c>
      <c r="X94" s="45">
        <f>IF($A94="","",IF(OR($J94&lt;&gt;"Mounted",$L94=""),"",IFERROR($L94+'Settings'!$B$9,"")))</f>
        <v/>
      </c>
      <c r="Y94" s="27">
        <f>IF($A94="","",IF($J94&lt;&gt;"Mounted","N/A",IF($L94="","No Data",IF(TODAY()&gt;$X94,"Overdue",IF(TODAY()+'Settings'!$B$10&gt;=$X94,"Due Soon","Current")))))</f>
        <v/>
      </c>
      <c r="Z94" s="27">
        <f>IF($A94="","",IF($J94&lt;&gt;"Mounted","N/A",IF(OR($U94="No Data",$W94="No Data"),"No Data",IF($U94="Critical","Critical",IF(OR($U94="Low",$V94="Uneven",$W94="Low",$W94="High",$Y94="Overdue",$Y94="Due Soon"),"Attention","OK")))))</f>
        <v/>
      </c>
      <c r="AA94" s="27">
        <f>IF($A94="","",IF($J94&lt;&gt;"Mounted","No action",IF($U94="Critical","Inspect immediately and follow fleet removal policy",IF($W94="Low","Correct pressure and inspect",IF($W94="High","Correct pressure",IF($V94="Uneven","Inspect alignment, suspension, and rotation",IF($U94="Low","Schedule tire service",IF($Y94="Overdue","Complete inspection",IF($Y94="Due Soon","Schedule inspection","No action")))))))))</f>
        <v/>
      </c>
      <c r="AB94" s="27">
        <f>IF($A94="","",IF(OR($J94&lt;&gt;"Mounted",$Z94="OK",$Z94="N/A"),"",IF($U94="Critical",1,IF(OR($W94="Low",$W94="High"),2,IF(OR($U94="Low",$V94="Uneven"),3,IF($Y94="Overdue",4,5))))))</f>
        <v/>
      </c>
      <c r="AC94" s="27">
        <f>IF($A94="","",IF($AB94="","",IFERROR($AB94*100000+ROW(),"")))</f>
        <v/>
      </c>
    </row>
    <row r="95">
      <c r="A95" s="29" t="n"/>
      <c r="B95" s="23" t="n"/>
      <c r="C95" s="23" t="n"/>
      <c r="D95" s="23" t="n"/>
      <c r="E95" s="29" t="n"/>
      <c r="F95" s="42" t="n"/>
      <c r="G95" s="30" t="n"/>
      <c r="H95" s="43" t="n"/>
      <c r="I95" s="43" t="n"/>
      <c r="J95" s="23" t="n"/>
      <c r="K95" s="23" t="n"/>
      <c r="L95" s="45">
        <f>IF($A95="","",IF(COUNTIFS('Tire Inspections'!$E$5:$E$1004,$A95,'Tire Inspections'!$Y$5:$Y$1004,"OK")=0,"",IFERROR(MAXIFS('Tire Inspections'!$B$5:$B$1004,'Tire Inspections'!$E$5:$E$1004,$A95,'Tire Inspections'!$Y$5:$Y$1004,"OK"),"")))</f>
        <v/>
      </c>
      <c r="M95" s="27">
        <f>IF($A95="","",IF($L95="","",IFERROR(LOOKUP(2,1/(('Tire Inspections'!$E$5:$E$1004=$A95)*('Tire Inspections'!$B$5:$B$1004=$L95)*('Tire Inspections'!$Y$5:$Y$1004="OK")),'Tire Inspections'!$C$5:$C$1004),"")))</f>
        <v/>
      </c>
      <c r="N95" s="27">
        <f>IF($A95="","",IF($L95="","",IFERROR(LOOKUP(2,1/(('Tire Inspections'!$E$5:$E$1004=$A95)*('Tire Inspections'!$B$5:$B$1004=$L95)*('Tire Inspections'!$Y$5:$Y$1004="OK")),'Tire Inspections'!$F$5:$F$1004),"")))</f>
        <v/>
      </c>
      <c r="O95" s="27">
        <f>IF($A95="","",IF($L95="","",IFERROR(LOOKUP(2,1/(('Tire Inspections'!$E$5:$E$1004=$A95)*('Tire Inspections'!$B$5:$B$1004=$L95)*('Tire Inspections'!$Y$5:$Y$1004="OK")),'Tire Inspections'!$P$5:$P$1004),"")))</f>
        <v/>
      </c>
      <c r="P95" s="32">
        <f>IF($A95="","",IF($L95="","",IFERROR(LOOKUP(2,1/(('Tire Inspections'!$E$5:$E$1004=$A95)*('Tire Inspections'!$B$5:$B$1004=$L95)*('Tire Inspections'!$Y$5:$Y$1004="OK")),'Tire Inspections'!$D$5:$D$1004),"")))</f>
        <v/>
      </c>
      <c r="Q95" s="44">
        <f>IF($A95="","",IF($L95="","",IFERROR(LOOKUP(2,1/(('Tire Inspections'!$E$5:$E$1004=$A95)*('Tire Inspections'!$B$5:$B$1004=$L95)*('Tire Inspections'!$Y$5:$Y$1004="OK")),'Tire Inspections'!$R$5:$R$1004),"")))</f>
        <v/>
      </c>
      <c r="R95" s="44">
        <f>IF($A95="","",IF($L95="","",IFERROR(LOOKUP(2,1/(('Tire Inspections'!$E$5:$E$1004=$A95)*('Tire Inspections'!$B$5:$B$1004=$L95)*('Tire Inspections'!$Y$5:$Y$1004="OK")),'Tire Inspections'!$S$5:$S$1004),"")))</f>
        <v/>
      </c>
      <c r="S95" s="44">
        <f>IF($A95="","",IF($L95="","",IFERROR(LOOKUP(2,1/(('Tire Inspections'!$E$5:$E$1004=$A95)*('Tire Inspections'!$B$5:$B$1004=$L95)*('Tire Inspections'!$Y$5:$Y$1004="OK")),'Tire Inspections'!$L$5:$L$1004),"")))</f>
        <v/>
      </c>
      <c r="T95" s="33">
        <f>IF($A95="","",IF(OR($Q95="",$H95=""),"",IFERROR(MAX(0,MIN(1,($Q95-'Settings'!$B$6)/($H95-'Settings'!$B$6))),"")))</f>
        <v/>
      </c>
      <c r="U95" s="27">
        <f>IF($A95="","",IF($Q95="","No Data",IF($Q95&lt;='Settings'!$B$6,"Critical",IF($Q95&lt;='Settings'!$B$5,"Low","OK"))))</f>
        <v/>
      </c>
      <c r="V95" s="27">
        <f>IF($A95="","",IF($R95="","No Data",IF($R95&gt;='Settings'!$B$7,"Uneven","OK")))</f>
        <v/>
      </c>
      <c r="W95" s="27">
        <f>IF($A95="","",IF($J95&lt;&gt;"Mounted","N/A",IF(OR($S95="",$I95=""),"No Data",IF($S95&lt;$I95-'Settings'!$B$8,"Low",IF($S95&gt;$I95+'Settings'!$B$8,"High","OK")))))</f>
        <v/>
      </c>
      <c r="X95" s="45">
        <f>IF($A95="","",IF(OR($J95&lt;&gt;"Mounted",$L95=""),"",IFERROR($L95+'Settings'!$B$9,"")))</f>
        <v/>
      </c>
      <c r="Y95" s="27">
        <f>IF($A95="","",IF($J95&lt;&gt;"Mounted","N/A",IF($L95="","No Data",IF(TODAY()&gt;$X95,"Overdue",IF(TODAY()+'Settings'!$B$10&gt;=$X95,"Due Soon","Current")))))</f>
        <v/>
      </c>
      <c r="Z95" s="27">
        <f>IF($A95="","",IF($J95&lt;&gt;"Mounted","N/A",IF(OR($U95="No Data",$W95="No Data"),"No Data",IF($U95="Critical","Critical",IF(OR($U95="Low",$V95="Uneven",$W95="Low",$W95="High",$Y95="Overdue",$Y95="Due Soon"),"Attention","OK")))))</f>
        <v/>
      </c>
      <c r="AA95" s="27">
        <f>IF($A95="","",IF($J95&lt;&gt;"Mounted","No action",IF($U95="Critical","Inspect immediately and follow fleet removal policy",IF($W95="Low","Correct pressure and inspect",IF($W95="High","Correct pressure",IF($V95="Uneven","Inspect alignment, suspension, and rotation",IF($U95="Low","Schedule tire service",IF($Y95="Overdue","Complete inspection",IF($Y95="Due Soon","Schedule inspection","No action")))))))))</f>
        <v/>
      </c>
      <c r="AB95" s="27">
        <f>IF($A95="","",IF(OR($J95&lt;&gt;"Mounted",$Z95="OK",$Z95="N/A"),"",IF($U95="Critical",1,IF(OR($W95="Low",$W95="High"),2,IF(OR($U95="Low",$V95="Uneven"),3,IF($Y95="Overdue",4,5))))))</f>
        <v/>
      </c>
      <c r="AC95" s="27">
        <f>IF($A95="","",IF($AB95="","",IFERROR($AB95*100000+ROW(),"")))</f>
        <v/>
      </c>
    </row>
    <row r="96">
      <c r="A96" s="29" t="n"/>
      <c r="B96" s="23" t="n"/>
      <c r="C96" s="23" t="n"/>
      <c r="D96" s="23" t="n"/>
      <c r="E96" s="29" t="n"/>
      <c r="F96" s="42" t="n"/>
      <c r="G96" s="30" t="n"/>
      <c r="H96" s="43" t="n"/>
      <c r="I96" s="43" t="n"/>
      <c r="J96" s="23" t="n"/>
      <c r="K96" s="23" t="n"/>
      <c r="L96" s="45">
        <f>IF($A96="","",IF(COUNTIFS('Tire Inspections'!$E$5:$E$1004,$A96,'Tire Inspections'!$Y$5:$Y$1004,"OK")=0,"",IFERROR(MAXIFS('Tire Inspections'!$B$5:$B$1004,'Tire Inspections'!$E$5:$E$1004,$A96,'Tire Inspections'!$Y$5:$Y$1004,"OK"),"")))</f>
        <v/>
      </c>
      <c r="M96" s="27">
        <f>IF($A96="","",IF($L96="","",IFERROR(LOOKUP(2,1/(('Tire Inspections'!$E$5:$E$1004=$A96)*('Tire Inspections'!$B$5:$B$1004=$L96)*('Tire Inspections'!$Y$5:$Y$1004="OK")),'Tire Inspections'!$C$5:$C$1004),"")))</f>
        <v/>
      </c>
      <c r="N96" s="27">
        <f>IF($A96="","",IF($L96="","",IFERROR(LOOKUP(2,1/(('Tire Inspections'!$E$5:$E$1004=$A96)*('Tire Inspections'!$B$5:$B$1004=$L96)*('Tire Inspections'!$Y$5:$Y$1004="OK")),'Tire Inspections'!$F$5:$F$1004),"")))</f>
        <v/>
      </c>
      <c r="O96" s="27">
        <f>IF($A96="","",IF($L96="","",IFERROR(LOOKUP(2,1/(('Tire Inspections'!$E$5:$E$1004=$A96)*('Tire Inspections'!$B$5:$B$1004=$L96)*('Tire Inspections'!$Y$5:$Y$1004="OK")),'Tire Inspections'!$P$5:$P$1004),"")))</f>
        <v/>
      </c>
      <c r="P96" s="32">
        <f>IF($A96="","",IF($L96="","",IFERROR(LOOKUP(2,1/(('Tire Inspections'!$E$5:$E$1004=$A96)*('Tire Inspections'!$B$5:$B$1004=$L96)*('Tire Inspections'!$Y$5:$Y$1004="OK")),'Tire Inspections'!$D$5:$D$1004),"")))</f>
        <v/>
      </c>
      <c r="Q96" s="44">
        <f>IF($A96="","",IF($L96="","",IFERROR(LOOKUP(2,1/(('Tire Inspections'!$E$5:$E$1004=$A96)*('Tire Inspections'!$B$5:$B$1004=$L96)*('Tire Inspections'!$Y$5:$Y$1004="OK")),'Tire Inspections'!$R$5:$R$1004),"")))</f>
        <v/>
      </c>
      <c r="R96" s="44">
        <f>IF($A96="","",IF($L96="","",IFERROR(LOOKUP(2,1/(('Tire Inspections'!$E$5:$E$1004=$A96)*('Tire Inspections'!$B$5:$B$1004=$L96)*('Tire Inspections'!$Y$5:$Y$1004="OK")),'Tire Inspections'!$S$5:$S$1004),"")))</f>
        <v/>
      </c>
      <c r="S96" s="44">
        <f>IF($A96="","",IF($L96="","",IFERROR(LOOKUP(2,1/(('Tire Inspections'!$E$5:$E$1004=$A96)*('Tire Inspections'!$B$5:$B$1004=$L96)*('Tire Inspections'!$Y$5:$Y$1004="OK")),'Tire Inspections'!$L$5:$L$1004),"")))</f>
        <v/>
      </c>
      <c r="T96" s="33">
        <f>IF($A96="","",IF(OR($Q96="",$H96=""),"",IFERROR(MAX(0,MIN(1,($Q96-'Settings'!$B$6)/($H96-'Settings'!$B$6))),"")))</f>
        <v/>
      </c>
      <c r="U96" s="27">
        <f>IF($A96="","",IF($Q96="","No Data",IF($Q96&lt;='Settings'!$B$6,"Critical",IF($Q96&lt;='Settings'!$B$5,"Low","OK"))))</f>
        <v/>
      </c>
      <c r="V96" s="27">
        <f>IF($A96="","",IF($R96="","No Data",IF($R96&gt;='Settings'!$B$7,"Uneven","OK")))</f>
        <v/>
      </c>
      <c r="W96" s="27">
        <f>IF($A96="","",IF($J96&lt;&gt;"Mounted","N/A",IF(OR($S96="",$I96=""),"No Data",IF($S96&lt;$I96-'Settings'!$B$8,"Low",IF($S96&gt;$I96+'Settings'!$B$8,"High","OK")))))</f>
        <v/>
      </c>
      <c r="X96" s="45">
        <f>IF($A96="","",IF(OR($J96&lt;&gt;"Mounted",$L96=""),"",IFERROR($L96+'Settings'!$B$9,"")))</f>
        <v/>
      </c>
      <c r="Y96" s="27">
        <f>IF($A96="","",IF($J96&lt;&gt;"Mounted","N/A",IF($L96="","No Data",IF(TODAY()&gt;$X96,"Overdue",IF(TODAY()+'Settings'!$B$10&gt;=$X96,"Due Soon","Current")))))</f>
        <v/>
      </c>
      <c r="Z96" s="27">
        <f>IF($A96="","",IF($J96&lt;&gt;"Mounted","N/A",IF(OR($U96="No Data",$W96="No Data"),"No Data",IF($U96="Critical","Critical",IF(OR($U96="Low",$V96="Uneven",$W96="Low",$W96="High",$Y96="Overdue",$Y96="Due Soon"),"Attention","OK")))))</f>
        <v/>
      </c>
      <c r="AA96" s="27">
        <f>IF($A96="","",IF($J96&lt;&gt;"Mounted","No action",IF($U96="Critical","Inspect immediately and follow fleet removal policy",IF($W96="Low","Correct pressure and inspect",IF($W96="High","Correct pressure",IF($V96="Uneven","Inspect alignment, suspension, and rotation",IF($U96="Low","Schedule tire service",IF($Y96="Overdue","Complete inspection",IF($Y96="Due Soon","Schedule inspection","No action")))))))))</f>
        <v/>
      </c>
      <c r="AB96" s="27">
        <f>IF($A96="","",IF(OR($J96&lt;&gt;"Mounted",$Z96="OK",$Z96="N/A"),"",IF($U96="Critical",1,IF(OR($W96="Low",$W96="High"),2,IF(OR($U96="Low",$V96="Uneven"),3,IF($Y96="Overdue",4,5))))))</f>
        <v/>
      </c>
      <c r="AC96" s="27">
        <f>IF($A96="","",IF($AB96="","",IFERROR($AB96*100000+ROW(),"")))</f>
        <v/>
      </c>
    </row>
    <row r="97">
      <c r="A97" s="29" t="n"/>
      <c r="B97" s="23" t="n"/>
      <c r="C97" s="23" t="n"/>
      <c r="D97" s="23" t="n"/>
      <c r="E97" s="29" t="n"/>
      <c r="F97" s="42" t="n"/>
      <c r="G97" s="30" t="n"/>
      <c r="H97" s="43" t="n"/>
      <c r="I97" s="43" t="n"/>
      <c r="J97" s="23" t="n"/>
      <c r="K97" s="23" t="n"/>
      <c r="L97" s="45">
        <f>IF($A97="","",IF(COUNTIFS('Tire Inspections'!$E$5:$E$1004,$A97,'Tire Inspections'!$Y$5:$Y$1004,"OK")=0,"",IFERROR(MAXIFS('Tire Inspections'!$B$5:$B$1004,'Tire Inspections'!$E$5:$E$1004,$A97,'Tire Inspections'!$Y$5:$Y$1004,"OK"),"")))</f>
        <v/>
      </c>
      <c r="M97" s="27">
        <f>IF($A97="","",IF($L97="","",IFERROR(LOOKUP(2,1/(('Tire Inspections'!$E$5:$E$1004=$A97)*('Tire Inspections'!$B$5:$B$1004=$L97)*('Tire Inspections'!$Y$5:$Y$1004="OK")),'Tire Inspections'!$C$5:$C$1004),"")))</f>
        <v/>
      </c>
      <c r="N97" s="27">
        <f>IF($A97="","",IF($L97="","",IFERROR(LOOKUP(2,1/(('Tire Inspections'!$E$5:$E$1004=$A97)*('Tire Inspections'!$B$5:$B$1004=$L97)*('Tire Inspections'!$Y$5:$Y$1004="OK")),'Tire Inspections'!$F$5:$F$1004),"")))</f>
        <v/>
      </c>
      <c r="O97" s="27">
        <f>IF($A97="","",IF($L97="","",IFERROR(LOOKUP(2,1/(('Tire Inspections'!$E$5:$E$1004=$A97)*('Tire Inspections'!$B$5:$B$1004=$L97)*('Tire Inspections'!$Y$5:$Y$1004="OK")),'Tire Inspections'!$P$5:$P$1004),"")))</f>
        <v/>
      </c>
      <c r="P97" s="32">
        <f>IF($A97="","",IF($L97="","",IFERROR(LOOKUP(2,1/(('Tire Inspections'!$E$5:$E$1004=$A97)*('Tire Inspections'!$B$5:$B$1004=$L97)*('Tire Inspections'!$Y$5:$Y$1004="OK")),'Tire Inspections'!$D$5:$D$1004),"")))</f>
        <v/>
      </c>
      <c r="Q97" s="44">
        <f>IF($A97="","",IF($L97="","",IFERROR(LOOKUP(2,1/(('Tire Inspections'!$E$5:$E$1004=$A97)*('Tire Inspections'!$B$5:$B$1004=$L97)*('Tire Inspections'!$Y$5:$Y$1004="OK")),'Tire Inspections'!$R$5:$R$1004),"")))</f>
        <v/>
      </c>
      <c r="R97" s="44">
        <f>IF($A97="","",IF($L97="","",IFERROR(LOOKUP(2,1/(('Tire Inspections'!$E$5:$E$1004=$A97)*('Tire Inspections'!$B$5:$B$1004=$L97)*('Tire Inspections'!$Y$5:$Y$1004="OK")),'Tire Inspections'!$S$5:$S$1004),"")))</f>
        <v/>
      </c>
      <c r="S97" s="44">
        <f>IF($A97="","",IF($L97="","",IFERROR(LOOKUP(2,1/(('Tire Inspections'!$E$5:$E$1004=$A97)*('Tire Inspections'!$B$5:$B$1004=$L97)*('Tire Inspections'!$Y$5:$Y$1004="OK")),'Tire Inspections'!$L$5:$L$1004),"")))</f>
        <v/>
      </c>
      <c r="T97" s="33">
        <f>IF($A97="","",IF(OR($Q97="",$H97=""),"",IFERROR(MAX(0,MIN(1,($Q97-'Settings'!$B$6)/($H97-'Settings'!$B$6))),"")))</f>
        <v/>
      </c>
      <c r="U97" s="27">
        <f>IF($A97="","",IF($Q97="","No Data",IF($Q97&lt;='Settings'!$B$6,"Critical",IF($Q97&lt;='Settings'!$B$5,"Low","OK"))))</f>
        <v/>
      </c>
      <c r="V97" s="27">
        <f>IF($A97="","",IF($R97="","No Data",IF($R97&gt;='Settings'!$B$7,"Uneven","OK")))</f>
        <v/>
      </c>
      <c r="W97" s="27">
        <f>IF($A97="","",IF($J97&lt;&gt;"Mounted","N/A",IF(OR($S97="",$I97=""),"No Data",IF($S97&lt;$I97-'Settings'!$B$8,"Low",IF($S97&gt;$I97+'Settings'!$B$8,"High","OK")))))</f>
        <v/>
      </c>
      <c r="X97" s="45">
        <f>IF($A97="","",IF(OR($J97&lt;&gt;"Mounted",$L97=""),"",IFERROR($L97+'Settings'!$B$9,"")))</f>
        <v/>
      </c>
      <c r="Y97" s="27">
        <f>IF($A97="","",IF($J97&lt;&gt;"Mounted","N/A",IF($L97="","No Data",IF(TODAY()&gt;$X97,"Overdue",IF(TODAY()+'Settings'!$B$10&gt;=$X97,"Due Soon","Current")))))</f>
        <v/>
      </c>
      <c r="Z97" s="27">
        <f>IF($A97="","",IF($J97&lt;&gt;"Mounted","N/A",IF(OR($U97="No Data",$W97="No Data"),"No Data",IF($U97="Critical","Critical",IF(OR($U97="Low",$V97="Uneven",$W97="Low",$W97="High",$Y97="Overdue",$Y97="Due Soon"),"Attention","OK")))))</f>
        <v/>
      </c>
      <c r="AA97" s="27">
        <f>IF($A97="","",IF($J97&lt;&gt;"Mounted","No action",IF($U97="Critical","Inspect immediately and follow fleet removal policy",IF($W97="Low","Correct pressure and inspect",IF($W97="High","Correct pressure",IF($V97="Uneven","Inspect alignment, suspension, and rotation",IF($U97="Low","Schedule tire service",IF($Y97="Overdue","Complete inspection",IF($Y97="Due Soon","Schedule inspection","No action")))))))))</f>
        <v/>
      </c>
      <c r="AB97" s="27">
        <f>IF($A97="","",IF(OR($J97&lt;&gt;"Mounted",$Z97="OK",$Z97="N/A"),"",IF($U97="Critical",1,IF(OR($W97="Low",$W97="High"),2,IF(OR($U97="Low",$V97="Uneven"),3,IF($Y97="Overdue",4,5))))))</f>
        <v/>
      </c>
      <c r="AC97" s="27">
        <f>IF($A97="","",IF($AB97="","",IFERROR($AB97*100000+ROW(),"")))</f>
        <v/>
      </c>
    </row>
    <row r="98">
      <c r="A98" s="29" t="n"/>
      <c r="B98" s="23" t="n"/>
      <c r="C98" s="23" t="n"/>
      <c r="D98" s="23" t="n"/>
      <c r="E98" s="29" t="n"/>
      <c r="F98" s="42" t="n"/>
      <c r="G98" s="30" t="n"/>
      <c r="H98" s="43" t="n"/>
      <c r="I98" s="43" t="n"/>
      <c r="J98" s="23" t="n"/>
      <c r="K98" s="23" t="n"/>
      <c r="L98" s="45">
        <f>IF($A98="","",IF(COUNTIFS('Tire Inspections'!$E$5:$E$1004,$A98,'Tire Inspections'!$Y$5:$Y$1004,"OK")=0,"",IFERROR(MAXIFS('Tire Inspections'!$B$5:$B$1004,'Tire Inspections'!$E$5:$E$1004,$A98,'Tire Inspections'!$Y$5:$Y$1004,"OK"),"")))</f>
        <v/>
      </c>
      <c r="M98" s="27">
        <f>IF($A98="","",IF($L98="","",IFERROR(LOOKUP(2,1/(('Tire Inspections'!$E$5:$E$1004=$A98)*('Tire Inspections'!$B$5:$B$1004=$L98)*('Tire Inspections'!$Y$5:$Y$1004="OK")),'Tire Inspections'!$C$5:$C$1004),"")))</f>
        <v/>
      </c>
      <c r="N98" s="27">
        <f>IF($A98="","",IF($L98="","",IFERROR(LOOKUP(2,1/(('Tire Inspections'!$E$5:$E$1004=$A98)*('Tire Inspections'!$B$5:$B$1004=$L98)*('Tire Inspections'!$Y$5:$Y$1004="OK")),'Tire Inspections'!$F$5:$F$1004),"")))</f>
        <v/>
      </c>
      <c r="O98" s="27">
        <f>IF($A98="","",IF($L98="","",IFERROR(LOOKUP(2,1/(('Tire Inspections'!$E$5:$E$1004=$A98)*('Tire Inspections'!$B$5:$B$1004=$L98)*('Tire Inspections'!$Y$5:$Y$1004="OK")),'Tire Inspections'!$P$5:$P$1004),"")))</f>
        <v/>
      </c>
      <c r="P98" s="32">
        <f>IF($A98="","",IF($L98="","",IFERROR(LOOKUP(2,1/(('Tire Inspections'!$E$5:$E$1004=$A98)*('Tire Inspections'!$B$5:$B$1004=$L98)*('Tire Inspections'!$Y$5:$Y$1004="OK")),'Tire Inspections'!$D$5:$D$1004),"")))</f>
        <v/>
      </c>
      <c r="Q98" s="44">
        <f>IF($A98="","",IF($L98="","",IFERROR(LOOKUP(2,1/(('Tire Inspections'!$E$5:$E$1004=$A98)*('Tire Inspections'!$B$5:$B$1004=$L98)*('Tire Inspections'!$Y$5:$Y$1004="OK")),'Tire Inspections'!$R$5:$R$1004),"")))</f>
        <v/>
      </c>
      <c r="R98" s="44">
        <f>IF($A98="","",IF($L98="","",IFERROR(LOOKUP(2,1/(('Tire Inspections'!$E$5:$E$1004=$A98)*('Tire Inspections'!$B$5:$B$1004=$L98)*('Tire Inspections'!$Y$5:$Y$1004="OK")),'Tire Inspections'!$S$5:$S$1004),"")))</f>
        <v/>
      </c>
      <c r="S98" s="44">
        <f>IF($A98="","",IF($L98="","",IFERROR(LOOKUP(2,1/(('Tire Inspections'!$E$5:$E$1004=$A98)*('Tire Inspections'!$B$5:$B$1004=$L98)*('Tire Inspections'!$Y$5:$Y$1004="OK")),'Tire Inspections'!$L$5:$L$1004),"")))</f>
        <v/>
      </c>
      <c r="T98" s="33">
        <f>IF($A98="","",IF(OR($Q98="",$H98=""),"",IFERROR(MAX(0,MIN(1,($Q98-'Settings'!$B$6)/($H98-'Settings'!$B$6))),"")))</f>
        <v/>
      </c>
      <c r="U98" s="27">
        <f>IF($A98="","",IF($Q98="","No Data",IF($Q98&lt;='Settings'!$B$6,"Critical",IF($Q98&lt;='Settings'!$B$5,"Low","OK"))))</f>
        <v/>
      </c>
      <c r="V98" s="27">
        <f>IF($A98="","",IF($R98="","No Data",IF($R98&gt;='Settings'!$B$7,"Uneven","OK")))</f>
        <v/>
      </c>
      <c r="W98" s="27">
        <f>IF($A98="","",IF($J98&lt;&gt;"Mounted","N/A",IF(OR($S98="",$I98=""),"No Data",IF($S98&lt;$I98-'Settings'!$B$8,"Low",IF($S98&gt;$I98+'Settings'!$B$8,"High","OK")))))</f>
        <v/>
      </c>
      <c r="X98" s="45">
        <f>IF($A98="","",IF(OR($J98&lt;&gt;"Mounted",$L98=""),"",IFERROR($L98+'Settings'!$B$9,"")))</f>
        <v/>
      </c>
      <c r="Y98" s="27">
        <f>IF($A98="","",IF($J98&lt;&gt;"Mounted","N/A",IF($L98="","No Data",IF(TODAY()&gt;$X98,"Overdue",IF(TODAY()+'Settings'!$B$10&gt;=$X98,"Due Soon","Current")))))</f>
        <v/>
      </c>
      <c r="Z98" s="27">
        <f>IF($A98="","",IF($J98&lt;&gt;"Mounted","N/A",IF(OR($U98="No Data",$W98="No Data"),"No Data",IF($U98="Critical","Critical",IF(OR($U98="Low",$V98="Uneven",$W98="Low",$W98="High",$Y98="Overdue",$Y98="Due Soon"),"Attention","OK")))))</f>
        <v/>
      </c>
      <c r="AA98" s="27">
        <f>IF($A98="","",IF($J98&lt;&gt;"Mounted","No action",IF($U98="Critical","Inspect immediately and follow fleet removal policy",IF($W98="Low","Correct pressure and inspect",IF($W98="High","Correct pressure",IF($V98="Uneven","Inspect alignment, suspension, and rotation",IF($U98="Low","Schedule tire service",IF($Y98="Overdue","Complete inspection",IF($Y98="Due Soon","Schedule inspection","No action")))))))))</f>
        <v/>
      </c>
      <c r="AB98" s="27">
        <f>IF($A98="","",IF(OR($J98&lt;&gt;"Mounted",$Z98="OK",$Z98="N/A"),"",IF($U98="Critical",1,IF(OR($W98="Low",$W98="High"),2,IF(OR($U98="Low",$V98="Uneven"),3,IF($Y98="Overdue",4,5))))))</f>
        <v/>
      </c>
      <c r="AC98" s="27">
        <f>IF($A98="","",IF($AB98="","",IFERROR($AB98*100000+ROW(),"")))</f>
        <v/>
      </c>
    </row>
    <row r="99">
      <c r="A99" s="29" t="n"/>
      <c r="B99" s="23" t="n"/>
      <c r="C99" s="23" t="n"/>
      <c r="D99" s="23" t="n"/>
      <c r="E99" s="29" t="n"/>
      <c r="F99" s="42" t="n"/>
      <c r="G99" s="30" t="n"/>
      <c r="H99" s="43" t="n"/>
      <c r="I99" s="43" t="n"/>
      <c r="J99" s="23" t="n"/>
      <c r="K99" s="23" t="n"/>
      <c r="L99" s="45">
        <f>IF($A99="","",IF(COUNTIFS('Tire Inspections'!$E$5:$E$1004,$A99,'Tire Inspections'!$Y$5:$Y$1004,"OK")=0,"",IFERROR(MAXIFS('Tire Inspections'!$B$5:$B$1004,'Tire Inspections'!$E$5:$E$1004,$A99,'Tire Inspections'!$Y$5:$Y$1004,"OK"),"")))</f>
        <v/>
      </c>
      <c r="M99" s="27">
        <f>IF($A99="","",IF($L99="","",IFERROR(LOOKUP(2,1/(('Tire Inspections'!$E$5:$E$1004=$A99)*('Tire Inspections'!$B$5:$B$1004=$L99)*('Tire Inspections'!$Y$5:$Y$1004="OK")),'Tire Inspections'!$C$5:$C$1004),"")))</f>
        <v/>
      </c>
      <c r="N99" s="27">
        <f>IF($A99="","",IF($L99="","",IFERROR(LOOKUP(2,1/(('Tire Inspections'!$E$5:$E$1004=$A99)*('Tire Inspections'!$B$5:$B$1004=$L99)*('Tire Inspections'!$Y$5:$Y$1004="OK")),'Tire Inspections'!$F$5:$F$1004),"")))</f>
        <v/>
      </c>
      <c r="O99" s="27">
        <f>IF($A99="","",IF($L99="","",IFERROR(LOOKUP(2,1/(('Tire Inspections'!$E$5:$E$1004=$A99)*('Tire Inspections'!$B$5:$B$1004=$L99)*('Tire Inspections'!$Y$5:$Y$1004="OK")),'Tire Inspections'!$P$5:$P$1004),"")))</f>
        <v/>
      </c>
      <c r="P99" s="32">
        <f>IF($A99="","",IF($L99="","",IFERROR(LOOKUP(2,1/(('Tire Inspections'!$E$5:$E$1004=$A99)*('Tire Inspections'!$B$5:$B$1004=$L99)*('Tire Inspections'!$Y$5:$Y$1004="OK")),'Tire Inspections'!$D$5:$D$1004),"")))</f>
        <v/>
      </c>
      <c r="Q99" s="44">
        <f>IF($A99="","",IF($L99="","",IFERROR(LOOKUP(2,1/(('Tire Inspections'!$E$5:$E$1004=$A99)*('Tire Inspections'!$B$5:$B$1004=$L99)*('Tire Inspections'!$Y$5:$Y$1004="OK")),'Tire Inspections'!$R$5:$R$1004),"")))</f>
        <v/>
      </c>
      <c r="R99" s="44">
        <f>IF($A99="","",IF($L99="","",IFERROR(LOOKUP(2,1/(('Tire Inspections'!$E$5:$E$1004=$A99)*('Tire Inspections'!$B$5:$B$1004=$L99)*('Tire Inspections'!$Y$5:$Y$1004="OK")),'Tire Inspections'!$S$5:$S$1004),"")))</f>
        <v/>
      </c>
      <c r="S99" s="44">
        <f>IF($A99="","",IF($L99="","",IFERROR(LOOKUP(2,1/(('Tire Inspections'!$E$5:$E$1004=$A99)*('Tire Inspections'!$B$5:$B$1004=$L99)*('Tire Inspections'!$Y$5:$Y$1004="OK")),'Tire Inspections'!$L$5:$L$1004),"")))</f>
        <v/>
      </c>
      <c r="T99" s="33">
        <f>IF($A99="","",IF(OR($Q99="",$H99=""),"",IFERROR(MAX(0,MIN(1,($Q99-'Settings'!$B$6)/($H99-'Settings'!$B$6))),"")))</f>
        <v/>
      </c>
      <c r="U99" s="27">
        <f>IF($A99="","",IF($Q99="","No Data",IF($Q99&lt;='Settings'!$B$6,"Critical",IF($Q99&lt;='Settings'!$B$5,"Low","OK"))))</f>
        <v/>
      </c>
      <c r="V99" s="27">
        <f>IF($A99="","",IF($R99="","No Data",IF($R99&gt;='Settings'!$B$7,"Uneven","OK")))</f>
        <v/>
      </c>
      <c r="W99" s="27">
        <f>IF($A99="","",IF($J99&lt;&gt;"Mounted","N/A",IF(OR($S99="",$I99=""),"No Data",IF($S99&lt;$I99-'Settings'!$B$8,"Low",IF($S99&gt;$I99+'Settings'!$B$8,"High","OK")))))</f>
        <v/>
      </c>
      <c r="X99" s="45">
        <f>IF($A99="","",IF(OR($J99&lt;&gt;"Mounted",$L99=""),"",IFERROR($L99+'Settings'!$B$9,"")))</f>
        <v/>
      </c>
      <c r="Y99" s="27">
        <f>IF($A99="","",IF($J99&lt;&gt;"Mounted","N/A",IF($L99="","No Data",IF(TODAY()&gt;$X99,"Overdue",IF(TODAY()+'Settings'!$B$10&gt;=$X99,"Due Soon","Current")))))</f>
        <v/>
      </c>
      <c r="Z99" s="27">
        <f>IF($A99="","",IF($J99&lt;&gt;"Mounted","N/A",IF(OR($U99="No Data",$W99="No Data"),"No Data",IF($U99="Critical","Critical",IF(OR($U99="Low",$V99="Uneven",$W99="Low",$W99="High",$Y99="Overdue",$Y99="Due Soon"),"Attention","OK")))))</f>
        <v/>
      </c>
      <c r="AA99" s="27">
        <f>IF($A99="","",IF($J99&lt;&gt;"Mounted","No action",IF($U99="Critical","Inspect immediately and follow fleet removal policy",IF($W99="Low","Correct pressure and inspect",IF($W99="High","Correct pressure",IF($V99="Uneven","Inspect alignment, suspension, and rotation",IF($U99="Low","Schedule tire service",IF($Y99="Overdue","Complete inspection",IF($Y99="Due Soon","Schedule inspection","No action")))))))))</f>
        <v/>
      </c>
      <c r="AB99" s="27">
        <f>IF($A99="","",IF(OR($J99&lt;&gt;"Mounted",$Z99="OK",$Z99="N/A"),"",IF($U99="Critical",1,IF(OR($W99="Low",$W99="High"),2,IF(OR($U99="Low",$V99="Uneven"),3,IF($Y99="Overdue",4,5))))))</f>
        <v/>
      </c>
      <c r="AC99" s="27">
        <f>IF($A99="","",IF($AB99="","",IFERROR($AB99*100000+ROW(),"")))</f>
        <v/>
      </c>
    </row>
    <row r="100">
      <c r="A100" s="29" t="n"/>
      <c r="B100" s="23" t="n"/>
      <c r="C100" s="23" t="n"/>
      <c r="D100" s="23" t="n"/>
      <c r="E100" s="29" t="n"/>
      <c r="F100" s="42" t="n"/>
      <c r="G100" s="30" t="n"/>
      <c r="H100" s="43" t="n"/>
      <c r="I100" s="43" t="n"/>
      <c r="J100" s="23" t="n"/>
      <c r="K100" s="23" t="n"/>
      <c r="L100" s="45">
        <f>IF($A100="","",IF(COUNTIFS('Tire Inspections'!$E$5:$E$1004,$A100,'Tire Inspections'!$Y$5:$Y$1004,"OK")=0,"",IFERROR(MAXIFS('Tire Inspections'!$B$5:$B$1004,'Tire Inspections'!$E$5:$E$1004,$A100,'Tire Inspections'!$Y$5:$Y$1004,"OK"),"")))</f>
        <v/>
      </c>
      <c r="M100" s="27">
        <f>IF($A100="","",IF($L100="","",IFERROR(LOOKUP(2,1/(('Tire Inspections'!$E$5:$E$1004=$A100)*('Tire Inspections'!$B$5:$B$1004=$L100)*('Tire Inspections'!$Y$5:$Y$1004="OK")),'Tire Inspections'!$C$5:$C$1004),"")))</f>
        <v/>
      </c>
      <c r="N100" s="27">
        <f>IF($A100="","",IF($L100="","",IFERROR(LOOKUP(2,1/(('Tire Inspections'!$E$5:$E$1004=$A100)*('Tire Inspections'!$B$5:$B$1004=$L100)*('Tire Inspections'!$Y$5:$Y$1004="OK")),'Tire Inspections'!$F$5:$F$1004),"")))</f>
        <v/>
      </c>
      <c r="O100" s="27">
        <f>IF($A100="","",IF($L100="","",IFERROR(LOOKUP(2,1/(('Tire Inspections'!$E$5:$E$1004=$A100)*('Tire Inspections'!$B$5:$B$1004=$L100)*('Tire Inspections'!$Y$5:$Y$1004="OK")),'Tire Inspections'!$P$5:$P$1004),"")))</f>
        <v/>
      </c>
      <c r="P100" s="32">
        <f>IF($A100="","",IF($L100="","",IFERROR(LOOKUP(2,1/(('Tire Inspections'!$E$5:$E$1004=$A100)*('Tire Inspections'!$B$5:$B$1004=$L100)*('Tire Inspections'!$Y$5:$Y$1004="OK")),'Tire Inspections'!$D$5:$D$1004),"")))</f>
        <v/>
      </c>
      <c r="Q100" s="44">
        <f>IF($A100="","",IF($L100="","",IFERROR(LOOKUP(2,1/(('Tire Inspections'!$E$5:$E$1004=$A100)*('Tire Inspections'!$B$5:$B$1004=$L100)*('Tire Inspections'!$Y$5:$Y$1004="OK")),'Tire Inspections'!$R$5:$R$1004),"")))</f>
        <v/>
      </c>
      <c r="R100" s="44">
        <f>IF($A100="","",IF($L100="","",IFERROR(LOOKUP(2,1/(('Tire Inspections'!$E$5:$E$1004=$A100)*('Tire Inspections'!$B$5:$B$1004=$L100)*('Tire Inspections'!$Y$5:$Y$1004="OK")),'Tire Inspections'!$S$5:$S$1004),"")))</f>
        <v/>
      </c>
      <c r="S100" s="44">
        <f>IF($A100="","",IF($L100="","",IFERROR(LOOKUP(2,1/(('Tire Inspections'!$E$5:$E$1004=$A100)*('Tire Inspections'!$B$5:$B$1004=$L100)*('Tire Inspections'!$Y$5:$Y$1004="OK")),'Tire Inspections'!$L$5:$L$1004),"")))</f>
        <v/>
      </c>
      <c r="T100" s="33">
        <f>IF($A100="","",IF(OR($Q100="",$H100=""),"",IFERROR(MAX(0,MIN(1,($Q100-'Settings'!$B$6)/($H100-'Settings'!$B$6))),"")))</f>
        <v/>
      </c>
      <c r="U100" s="27">
        <f>IF($A100="","",IF($Q100="","No Data",IF($Q100&lt;='Settings'!$B$6,"Critical",IF($Q100&lt;='Settings'!$B$5,"Low","OK"))))</f>
        <v/>
      </c>
      <c r="V100" s="27">
        <f>IF($A100="","",IF($R100="","No Data",IF($R100&gt;='Settings'!$B$7,"Uneven","OK")))</f>
        <v/>
      </c>
      <c r="W100" s="27">
        <f>IF($A100="","",IF($J100&lt;&gt;"Mounted","N/A",IF(OR($S100="",$I100=""),"No Data",IF($S100&lt;$I100-'Settings'!$B$8,"Low",IF($S100&gt;$I100+'Settings'!$B$8,"High","OK")))))</f>
        <v/>
      </c>
      <c r="X100" s="45">
        <f>IF($A100="","",IF(OR($J100&lt;&gt;"Mounted",$L100=""),"",IFERROR($L100+'Settings'!$B$9,"")))</f>
        <v/>
      </c>
      <c r="Y100" s="27">
        <f>IF($A100="","",IF($J100&lt;&gt;"Mounted","N/A",IF($L100="","No Data",IF(TODAY()&gt;$X100,"Overdue",IF(TODAY()+'Settings'!$B$10&gt;=$X100,"Due Soon","Current")))))</f>
        <v/>
      </c>
      <c r="Z100" s="27">
        <f>IF($A100="","",IF($J100&lt;&gt;"Mounted","N/A",IF(OR($U100="No Data",$W100="No Data"),"No Data",IF($U100="Critical","Critical",IF(OR($U100="Low",$V100="Uneven",$W100="Low",$W100="High",$Y100="Overdue",$Y100="Due Soon"),"Attention","OK")))))</f>
        <v/>
      </c>
      <c r="AA100" s="27">
        <f>IF($A100="","",IF($J100&lt;&gt;"Mounted","No action",IF($U100="Critical","Inspect immediately and follow fleet removal policy",IF($W100="Low","Correct pressure and inspect",IF($W100="High","Correct pressure",IF($V100="Uneven","Inspect alignment, suspension, and rotation",IF($U100="Low","Schedule tire service",IF($Y100="Overdue","Complete inspection",IF($Y100="Due Soon","Schedule inspection","No action")))))))))</f>
        <v/>
      </c>
      <c r="AB100" s="27">
        <f>IF($A100="","",IF(OR($J100&lt;&gt;"Mounted",$Z100="OK",$Z100="N/A"),"",IF($U100="Critical",1,IF(OR($W100="Low",$W100="High"),2,IF(OR($U100="Low",$V100="Uneven"),3,IF($Y100="Overdue",4,5))))))</f>
        <v/>
      </c>
      <c r="AC100" s="27">
        <f>IF($A100="","",IF($AB100="","",IFERROR($AB100*100000+ROW(),"")))</f>
        <v/>
      </c>
    </row>
    <row r="101">
      <c r="A101" s="29" t="n"/>
      <c r="B101" s="23" t="n"/>
      <c r="C101" s="23" t="n"/>
      <c r="D101" s="23" t="n"/>
      <c r="E101" s="29" t="n"/>
      <c r="F101" s="42" t="n"/>
      <c r="G101" s="30" t="n"/>
      <c r="H101" s="43" t="n"/>
      <c r="I101" s="43" t="n"/>
      <c r="J101" s="23" t="n"/>
      <c r="K101" s="23" t="n"/>
      <c r="L101" s="45">
        <f>IF($A101="","",IF(COUNTIFS('Tire Inspections'!$E$5:$E$1004,$A101,'Tire Inspections'!$Y$5:$Y$1004,"OK")=0,"",IFERROR(MAXIFS('Tire Inspections'!$B$5:$B$1004,'Tire Inspections'!$E$5:$E$1004,$A101,'Tire Inspections'!$Y$5:$Y$1004,"OK"),"")))</f>
        <v/>
      </c>
      <c r="M101" s="27">
        <f>IF($A101="","",IF($L101="","",IFERROR(LOOKUP(2,1/(('Tire Inspections'!$E$5:$E$1004=$A101)*('Tire Inspections'!$B$5:$B$1004=$L101)*('Tire Inspections'!$Y$5:$Y$1004="OK")),'Tire Inspections'!$C$5:$C$1004),"")))</f>
        <v/>
      </c>
      <c r="N101" s="27">
        <f>IF($A101="","",IF($L101="","",IFERROR(LOOKUP(2,1/(('Tire Inspections'!$E$5:$E$1004=$A101)*('Tire Inspections'!$B$5:$B$1004=$L101)*('Tire Inspections'!$Y$5:$Y$1004="OK")),'Tire Inspections'!$F$5:$F$1004),"")))</f>
        <v/>
      </c>
      <c r="O101" s="27">
        <f>IF($A101="","",IF($L101="","",IFERROR(LOOKUP(2,1/(('Tire Inspections'!$E$5:$E$1004=$A101)*('Tire Inspections'!$B$5:$B$1004=$L101)*('Tire Inspections'!$Y$5:$Y$1004="OK")),'Tire Inspections'!$P$5:$P$1004),"")))</f>
        <v/>
      </c>
      <c r="P101" s="32">
        <f>IF($A101="","",IF($L101="","",IFERROR(LOOKUP(2,1/(('Tire Inspections'!$E$5:$E$1004=$A101)*('Tire Inspections'!$B$5:$B$1004=$L101)*('Tire Inspections'!$Y$5:$Y$1004="OK")),'Tire Inspections'!$D$5:$D$1004),"")))</f>
        <v/>
      </c>
      <c r="Q101" s="44">
        <f>IF($A101="","",IF($L101="","",IFERROR(LOOKUP(2,1/(('Tire Inspections'!$E$5:$E$1004=$A101)*('Tire Inspections'!$B$5:$B$1004=$L101)*('Tire Inspections'!$Y$5:$Y$1004="OK")),'Tire Inspections'!$R$5:$R$1004),"")))</f>
        <v/>
      </c>
      <c r="R101" s="44">
        <f>IF($A101="","",IF($L101="","",IFERROR(LOOKUP(2,1/(('Tire Inspections'!$E$5:$E$1004=$A101)*('Tire Inspections'!$B$5:$B$1004=$L101)*('Tire Inspections'!$Y$5:$Y$1004="OK")),'Tire Inspections'!$S$5:$S$1004),"")))</f>
        <v/>
      </c>
      <c r="S101" s="44">
        <f>IF($A101="","",IF($L101="","",IFERROR(LOOKUP(2,1/(('Tire Inspections'!$E$5:$E$1004=$A101)*('Tire Inspections'!$B$5:$B$1004=$L101)*('Tire Inspections'!$Y$5:$Y$1004="OK")),'Tire Inspections'!$L$5:$L$1004),"")))</f>
        <v/>
      </c>
      <c r="T101" s="33">
        <f>IF($A101="","",IF(OR($Q101="",$H101=""),"",IFERROR(MAX(0,MIN(1,($Q101-'Settings'!$B$6)/($H101-'Settings'!$B$6))),"")))</f>
        <v/>
      </c>
      <c r="U101" s="27">
        <f>IF($A101="","",IF($Q101="","No Data",IF($Q101&lt;='Settings'!$B$6,"Critical",IF($Q101&lt;='Settings'!$B$5,"Low","OK"))))</f>
        <v/>
      </c>
      <c r="V101" s="27">
        <f>IF($A101="","",IF($R101="","No Data",IF($R101&gt;='Settings'!$B$7,"Uneven","OK")))</f>
        <v/>
      </c>
      <c r="W101" s="27">
        <f>IF($A101="","",IF($J101&lt;&gt;"Mounted","N/A",IF(OR($S101="",$I101=""),"No Data",IF($S101&lt;$I101-'Settings'!$B$8,"Low",IF($S101&gt;$I101+'Settings'!$B$8,"High","OK")))))</f>
        <v/>
      </c>
      <c r="X101" s="45">
        <f>IF($A101="","",IF(OR($J101&lt;&gt;"Mounted",$L101=""),"",IFERROR($L101+'Settings'!$B$9,"")))</f>
        <v/>
      </c>
      <c r="Y101" s="27">
        <f>IF($A101="","",IF($J101&lt;&gt;"Mounted","N/A",IF($L101="","No Data",IF(TODAY()&gt;$X101,"Overdue",IF(TODAY()+'Settings'!$B$10&gt;=$X101,"Due Soon","Current")))))</f>
        <v/>
      </c>
      <c r="Z101" s="27">
        <f>IF($A101="","",IF($J101&lt;&gt;"Mounted","N/A",IF(OR($U101="No Data",$W101="No Data"),"No Data",IF($U101="Critical","Critical",IF(OR($U101="Low",$V101="Uneven",$W101="Low",$W101="High",$Y101="Overdue",$Y101="Due Soon"),"Attention","OK")))))</f>
        <v/>
      </c>
      <c r="AA101" s="27">
        <f>IF($A101="","",IF($J101&lt;&gt;"Mounted","No action",IF($U101="Critical","Inspect immediately and follow fleet removal policy",IF($W101="Low","Correct pressure and inspect",IF($W101="High","Correct pressure",IF($V101="Uneven","Inspect alignment, suspension, and rotation",IF($U101="Low","Schedule tire service",IF($Y101="Overdue","Complete inspection",IF($Y101="Due Soon","Schedule inspection","No action")))))))))</f>
        <v/>
      </c>
      <c r="AB101" s="27">
        <f>IF($A101="","",IF(OR($J101&lt;&gt;"Mounted",$Z101="OK",$Z101="N/A"),"",IF($U101="Critical",1,IF(OR($W101="Low",$W101="High"),2,IF(OR($U101="Low",$V101="Uneven"),3,IF($Y101="Overdue",4,5))))))</f>
        <v/>
      </c>
      <c r="AC101" s="27">
        <f>IF($A101="","",IF($AB101="","",IFERROR($AB101*100000+ROW(),"")))</f>
        <v/>
      </c>
    </row>
    <row r="102">
      <c r="A102" s="29" t="n"/>
      <c r="B102" s="23" t="n"/>
      <c r="C102" s="23" t="n"/>
      <c r="D102" s="23" t="n"/>
      <c r="E102" s="29" t="n"/>
      <c r="F102" s="42" t="n"/>
      <c r="G102" s="30" t="n"/>
      <c r="H102" s="43" t="n"/>
      <c r="I102" s="43" t="n"/>
      <c r="J102" s="23" t="n"/>
      <c r="K102" s="23" t="n"/>
      <c r="L102" s="45">
        <f>IF($A102="","",IF(COUNTIFS('Tire Inspections'!$E$5:$E$1004,$A102,'Tire Inspections'!$Y$5:$Y$1004,"OK")=0,"",IFERROR(MAXIFS('Tire Inspections'!$B$5:$B$1004,'Tire Inspections'!$E$5:$E$1004,$A102,'Tire Inspections'!$Y$5:$Y$1004,"OK"),"")))</f>
        <v/>
      </c>
      <c r="M102" s="27">
        <f>IF($A102="","",IF($L102="","",IFERROR(LOOKUP(2,1/(('Tire Inspections'!$E$5:$E$1004=$A102)*('Tire Inspections'!$B$5:$B$1004=$L102)*('Tire Inspections'!$Y$5:$Y$1004="OK")),'Tire Inspections'!$C$5:$C$1004),"")))</f>
        <v/>
      </c>
      <c r="N102" s="27">
        <f>IF($A102="","",IF($L102="","",IFERROR(LOOKUP(2,1/(('Tire Inspections'!$E$5:$E$1004=$A102)*('Tire Inspections'!$B$5:$B$1004=$L102)*('Tire Inspections'!$Y$5:$Y$1004="OK")),'Tire Inspections'!$F$5:$F$1004),"")))</f>
        <v/>
      </c>
      <c r="O102" s="27">
        <f>IF($A102="","",IF($L102="","",IFERROR(LOOKUP(2,1/(('Tire Inspections'!$E$5:$E$1004=$A102)*('Tire Inspections'!$B$5:$B$1004=$L102)*('Tire Inspections'!$Y$5:$Y$1004="OK")),'Tire Inspections'!$P$5:$P$1004),"")))</f>
        <v/>
      </c>
      <c r="P102" s="32">
        <f>IF($A102="","",IF($L102="","",IFERROR(LOOKUP(2,1/(('Tire Inspections'!$E$5:$E$1004=$A102)*('Tire Inspections'!$B$5:$B$1004=$L102)*('Tire Inspections'!$Y$5:$Y$1004="OK")),'Tire Inspections'!$D$5:$D$1004),"")))</f>
        <v/>
      </c>
      <c r="Q102" s="44">
        <f>IF($A102="","",IF($L102="","",IFERROR(LOOKUP(2,1/(('Tire Inspections'!$E$5:$E$1004=$A102)*('Tire Inspections'!$B$5:$B$1004=$L102)*('Tire Inspections'!$Y$5:$Y$1004="OK")),'Tire Inspections'!$R$5:$R$1004),"")))</f>
        <v/>
      </c>
      <c r="R102" s="44">
        <f>IF($A102="","",IF($L102="","",IFERROR(LOOKUP(2,1/(('Tire Inspections'!$E$5:$E$1004=$A102)*('Tire Inspections'!$B$5:$B$1004=$L102)*('Tire Inspections'!$Y$5:$Y$1004="OK")),'Tire Inspections'!$S$5:$S$1004),"")))</f>
        <v/>
      </c>
      <c r="S102" s="44">
        <f>IF($A102="","",IF($L102="","",IFERROR(LOOKUP(2,1/(('Tire Inspections'!$E$5:$E$1004=$A102)*('Tire Inspections'!$B$5:$B$1004=$L102)*('Tire Inspections'!$Y$5:$Y$1004="OK")),'Tire Inspections'!$L$5:$L$1004),"")))</f>
        <v/>
      </c>
      <c r="T102" s="33">
        <f>IF($A102="","",IF(OR($Q102="",$H102=""),"",IFERROR(MAX(0,MIN(1,($Q102-'Settings'!$B$6)/($H102-'Settings'!$B$6))),"")))</f>
        <v/>
      </c>
      <c r="U102" s="27">
        <f>IF($A102="","",IF($Q102="","No Data",IF($Q102&lt;='Settings'!$B$6,"Critical",IF($Q102&lt;='Settings'!$B$5,"Low","OK"))))</f>
        <v/>
      </c>
      <c r="V102" s="27">
        <f>IF($A102="","",IF($R102="","No Data",IF($R102&gt;='Settings'!$B$7,"Uneven","OK")))</f>
        <v/>
      </c>
      <c r="W102" s="27">
        <f>IF($A102="","",IF($J102&lt;&gt;"Mounted","N/A",IF(OR($S102="",$I102=""),"No Data",IF($S102&lt;$I102-'Settings'!$B$8,"Low",IF($S102&gt;$I102+'Settings'!$B$8,"High","OK")))))</f>
        <v/>
      </c>
      <c r="X102" s="45">
        <f>IF($A102="","",IF(OR($J102&lt;&gt;"Mounted",$L102=""),"",IFERROR($L102+'Settings'!$B$9,"")))</f>
        <v/>
      </c>
      <c r="Y102" s="27">
        <f>IF($A102="","",IF($J102&lt;&gt;"Mounted","N/A",IF($L102="","No Data",IF(TODAY()&gt;$X102,"Overdue",IF(TODAY()+'Settings'!$B$10&gt;=$X102,"Due Soon","Current")))))</f>
        <v/>
      </c>
      <c r="Z102" s="27">
        <f>IF($A102="","",IF($J102&lt;&gt;"Mounted","N/A",IF(OR($U102="No Data",$W102="No Data"),"No Data",IF($U102="Critical","Critical",IF(OR($U102="Low",$V102="Uneven",$W102="Low",$W102="High",$Y102="Overdue",$Y102="Due Soon"),"Attention","OK")))))</f>
        <v/>
      </c>
      <c r="AA102" s="27">
        <f>IF($A102="","",IF($J102&lt;&gt;"Mounted","No action",IF($U102="Critical","Inspect immediately and follow fleet removal policy",IF($W102="Low","Correct pressure and inspect",IF($W102="High","Correct pressure",IF($V102="Uneven","Inspect alignment, suspension, and rotation",IF($U102="Low","Schedule tire service",IF($Y102="Overdue","Complete inspection",IF($Y102="Due Soon","Schedule inspection","No action")))))))))</f>
        <v/>
      </c>
      <c r="AB102" s="27">
        <f>IF($A102="","",IF(OR($J102&lt;&gt;"Mounted",$Z102="OK",$Z102="N/A"),"",IF($U102="Critical",1,IF(OR($W102="Low",$W102="High"),2,IF(OR($U102="Low",$V102="Uneven"),3,IF($Y102="Overdue",4,5))))))</f>
        <v/>
      </c>
      <c r="AC102" s="27">
        <f>IF($A102="","",IF($AB102="","",IFERROR($AB102*100000+ROW(),"")))</f>
        <v/>
      </c>
    </row>
    <row r="103">
      <c r="A103" s="29" t="n"/>
      <c r="B103" s="23" t="n"/>
      <c r="C103" s="23" t="n"/>
      <c r="D103" s="23" t="n"/>
      <c r="E103" s="29" t="n"/>
      <c r="F103" s="42" t="n"/>
      <c r="G103" s="30" t="n"/>
      <c r="H103" s="43" t="n"/>
      <c r="I103" s="43" t="n"/>
      <c r="J103" s="23" t="n"/>
      <c r="K103" s="23" t="n"/>
      <c r="L103" s="45">
        <f>IF($A103="","",IF(COUNTIFS('Tire Inspections'!$E$5:$E$1004,$A103,'Tire Inspections'!$Y$5:$Y$1004,"OK")=0,"",IFERROR(MAXIFS('Tire Inspections'!$B$5:$B$1004,'Tire Inspections'!$E$5:$E$1004,$A103,'Tire Inspections'!$Y$5:$Y$1004,"OK"),"")))</f>
        <v/>
      </c>
      <c r="M103" s="27">
        <f>IF($A103="","",IF($L103="","",IFERROR(LOOKUP(2,1/(('Tire Inspections'!$E$5:$E$1004=$A103)*('Tire Inspections'!$B$5:$B$1004=$L103)*('Tire Inspections'!$Y$5:$Y$1004="OK")),'Tire Inspections'!$C$5:$C$1004),"")))</f>
        <v/>
      </c>
      <c r="N103" s="27">
        <f>IF($A103="","",IF($L103="","",IFERROR(LOOKUP(2,1/(('Tire Inspections'!$E$5:$E$1004=$A103)*('Tire Inspections'!$B$5:$B$1004=$L103)*('Tire Inspections'!$Y$5:$Y$1004="OK")),'Tire Inspections'!$F$5:$F$1004),"")))</f>
        <v/>
      </c>
      <c r="O103" s="27">
        <f>IF($A103="","",IF($L103="","",IFERROR(LOOKUP(2,1/(('Tire Inspections'!$E$5:$E$1004=$A103)*('Tire Inspections'!$B$5:$B$1004=$L103)*('Tire Inspections'!$Y$5:$Y$1004="OK")),'Tire Inspections'!$P$5:$P$1004),"")))</f>
        <v/>
      </c>
      <c r="P103" s="32">
        <f>IF($A103="","",IF($L103="","",IFERROR(LOOKUP(2,1/(('Tire Inspections'!$E$5:$E$1004=$A103)*('Tire Inspections'!$B$5:$B$1004=$L103)*('Tire Inspections'!$Y$5:$Y$1004="OK")),'Tire Inspections'!$D$5:$D$1004),"")))</f>
        <v/>
      </c>
      <c r="Q103" s="44">
        <f>IF($A103="","",IF($L103="","",IFERROR(LOOKUP(2,1/(('Tire Inspections'!$E$5:$E$1004=$A103)*('Tire Inspections'!$B$5:$B$1004=$L103)*('Tire Inspections'!$Y$5:$Y$1004="OK")),'Tire Inspections'!$R$5:$R$1004),"")))</f>
        <v/>
      </c>
      <c r="R103" s="44">
        <f>IF($A103="","",IF($L103="","",IFERROR(LOOKUP(2,1/(('Tire Inspections'!$E$5:$E$1004=$A103)*('Tire Inspections'!$B$5:$B$1004=$L103)*('Tire Inspections'!$Y$5:$Y$1004="OK")),'Tire Inspections'!$S$5:$S$1004),"")))</f>
        <v/>
      </c>
      <c r="S103" s="44">
        <f>IF($A103="","",IF($L103="","",IFERROR(LOOKUP(2,1/(('Tire Inspections'!$E$5:$E$1004=$A103)*('Tire Inspections'!$B$5:$B$1004=$L103)*('Tire Inspections'!$Y$5:$Y$1004="OK")),'Tire Inspections'!$L$5:$L$1004),"")))</f>
        <v/>
      </c>
      <c r="T103" s="33">
        <f>IF($A103="","",IF(OR($Q103="",$H103=""),"",IFERROR(MAX(0,MIN(1,($Q103-'Settings'!$B$6)/($H103-'Settings'!$B$6))),"")))</f>
        <v/>
      </c>
      <c r="U103" s="27">
        <f>IF($A103="","",IF($Q103="","No Data",IF($Q103&lt;='Settings'!$B$6,"Critical",IF($Q103&lt;='Settings'!$B$5,"Low","OK"))))</f>
        <v/>
      </c>
      <c r="V103" s="27">
        <f>IF($A103="","",IF($R103="","No Data",IF($R103&gt;='Settings'!$B$7,"Uneven","OK")))</f>
        <v/>
      </c>
      <c r="W103" s="27">
        <f>IF($A103="","",IF($J103&lt;&gt;"Mounted","N/A",IF(OR($S103="",$I103=""),"No Data",IF($S103&lt;$I103-'Settings'!$B$8,"Low",IF($S103&gt;$I103+'Settings'!$B$8,"High","OK")))))</f>
        <v/>
      </c>
      <c r="X103" s="45">
        <f>IF($A103="","",IF(OR($J103&lt;&gt;"Mounted",$L103=""),"",IFERROR($L103+'Settings'!$B$9,"")))</f>
        <v/>
      </c>
      <c r="Y103" s="27">
        <f>IF($A103="","",IF($J103&lt;&gt;"Mounted","N/A",IF($L103="","No Data",IF(TODAY()&gt;$X103,"Overdue",IF(TODAY()+'Settings'!$B$10&gt;=$X103,"Due Soon","Current")))))</f>
        <v/>
      </c>
      <c r="Z103" s="27">
        <f>IF($A103="","",IF($J103&lt;&gt;"Mounted","N/A",IF(OR($U103="No Data",$W103="No Data"),"No Data",IF($U103="Critical","Critical",IF(OR($U103="Low",$V103="Uneven",$W103="Low",$W103="High",$Y103="Overdue",$Y103="Due Soon"),"Attention","OK")))))</f>
        <v/>
      </c>
      <c r="AA103" s="27">
        <f>IF($A103="","",IF($J103&lt;&gt;"Mounted","No action",IF($U103="Critical","Inspect immediately and follow fleet removal policy",IF($W103="Low","Correct pressure and inspect",IF($W103="High","Correct pressure",IF($V103="Uneven","Inspect alignment, suspension, and rotation",IF($U103="Low","Schedule tire service",IF($Y103="Overdue","Complete inspection",IF($Y103="Due Soon","Schedule inspection","No action")))))))))</f>
        <v/>
      </c>
      <c r="AB103" s="27">
        <f>IF($A103="","",IF(OR($J103&lt;&gt;"Mounted",$Z103="OK",$Z103="N/A"),"",IF($U103="Critical",1,IF(OR($W103="Low",$W103="High"),2,IF(OR($U103="Low",$V103="Uneven"),3,IF($Y103="Overdue",4,5))))))</f>
        <v/>
      </c>
      <c r="AC103" s="27">
        <f>IF($A103="","",IF($AB103="","",IFERROR($AB103*100000+ROW(),"")))</f>
        <v/>
      </c>
    </row>
    <row r="104">
      <c r="A104" s="29" t="n"/>
      <c r="B104" s="23" t="n"/>
      <c r="C104" s="23" t="n"/>
      <c r="D104" s="23" t="n"/>
      <c r="E104" s="29" t="n"/>
      <c r="F104" s="42" t="n"/>
      <c r="G104" s="30" t="n"/>
      <c r="H104" s="43" t="n"/>
      <c r="I104" s="43" t="n"/>
      <c r="J104" s="23" t="n"/>
      <c r="K104" s="23" t="n"/>
      <c r="L104" s="45">
        <f>IF($A104="","",IF(COUNTIFS('Tire Inspections'!$E$5:$E$1004,$A104,'Tire Inspections'!$Y$5:$Y$1004,"OK")=0,"",IFERROR(MAXIFS('Tire Inspections'!$B$5:$B$1004,'Tire Inspections'!$E$5:$E$1004,$A104,'Tire Inspections'!$Y$5:$Y$1004,"OK"),"")))</f>
        <v/>
      </c>
      <c r="M104" s="27">
        <f>IF($A104="","",IF($L104="","",IFERROR(LOOKUP(2,1/(('Tire Inspections'!$E$5:$E$1004=$A104)*('Tire Inspections'!$B$5:$B$1004=$L104)*('Tire Inspections'!$Y$5:$Y$1004="OK")),'Tire Inspections'!$C$5:$C$1004),"")))</f>
        <v/>
      </c>
      <c r="N104" s="27">
        <f>IF($A104="","",IF($L104="","",IFERROR(LOOKUP(2,1/(('Tire Inspections'!$E$5:$E$1004=$A104)*('Tire Inspections'!$B$5:$B$1004=$L104)*('Tire Inspections'!$Y$5:$Y$1004="OK")),'Tire Inspections'!$F$5:$F$1004),"")))</f>
        <v/>
      </c>
      <c r="O104" s="27">
        <f>IF($A104="","",IF($L104="","",IFERROR(LOOKUP(2,1/(('Tire Inspections'!$E$5:$E$1004=$A104)*('Tire Inspections'!$B$5:$B$1004=$L104)*('Tire Inspections'!$Y$5:$Y$1004="OK")),'Tire Inspections'!$P$5:$P$1004),"")))</f>
        <v/>
      </c>
      <c r="P104" s="32">
        <f>IF($A104="","",IF($L104="","",IFERROR(LOOKUP(2,1/(('Tire Inspections'!$E$5:$E$1004=$A104)*('Tire Inspections'!$B$5:$B$1004=$L104)*('Tire Inspections'!$Y$5:$Y$1004="OK")),'Tire Inspections'!$D$5:$D$1004),"")))</f>
        <v/>
      </c>
      <c r="Q104" s="44">
        <f>IF($A104="","",IF($L104="","",IFERROR(LOOKUP(2,1/(('Tire Inspections'!$E$5:$E$1004=$A104)*('Tire Inspections'!$B$5:$B$1004=$L104)*('Tire Inspections'!$Y$5:$Y$1004="OK")),'Tire Inspections'!$R$5:$R$1004),"")))</f>
        <v/>
      </c>
      <c r="R104" s="44">
        <f>IF($A104="","",IF($L104="","",IFERROR(LOOKUP(2,1/(('Tire Inspections'!$E$5:$E$1004=$A104)*('Tire Inspections'!$B$5:$B$1004=$L104)*('Tire Inspections'!$Y$5:$Y$1004="OK")),'Tire Inspections'!$S$5:$S$1004),"")))</f>
        <v/>
      </c>
      <c r="S104" s="44">
        <f>IF($A104="","",IF($L104="","",IFERROR(LOOKUP(2,1/(('Tire Inspections'!$E$5:$E$1004=$A104)*('Tire Inspections'!$B$5:$B$1004=$L104)*('Tire Inspections'!$Y$5:$Y$1004="OK")),'Tire Inspections'!$L$5:$L$1004),"")))</f>
        <v/>
      </c>
      <c r="T104" s="33">
        <f>IF($A104="","",IF(OR($Q104="",$H104=""),"",IFERROR(MAX(0,MIN(1,($Q104-'Settings'!$B$6)/($H104-'Settings'!$B$6))),"")))</f>
        <v/>
      </c>
      <c r="U104" s="27">
        <f>IF($A104="","",IF($Q104="","No Data",IF($Q104&lt;='Settings'!$B$6,"Critical",IF($Q104&lt;='Settings'!$B$5,"Low","OK"))))</f>
        <v/>
      </c>
      <c r="V104" s="27">
        <f>IF($A104="","",IF($R104="","No Data",IF($R104&gt;='Settings'!$B$7,"Uneven","OK")))</f>
        <v/>
      </c>
      <c r="W104" s="27">
        <f>IF($A104="","",IF($J104&lt;&gt;"Mounted","N/A",IF(OR($S104="",$I104=""),"No Data",IF($S104&lt;$I104-'Settings'!$B$8,"Low",IF($S104&gt;$I104+'Settings'!$B$8,"High","OK")))))</f>
        <v/>
      </c>
      <c r="X104" s="45">
        <f>IF($A104="","",IF(OR($J104&lt;&gt;"Mounted",$L104=""),"",IFERROR($L104+'Settings'!$B$9,"")))</f>
        <v/>
      </c>
      <c r="Y104" s="27">
        <f>IF($A104="","",IF($J104&lt;&gt;"Mounted","N/A",IF($L104="","No Data",IF(TODAY()&gt;$X104,"Overdue",IF(TODAY()+'Settings'!$B$10&gt;=$X104,"Due Soon","Current")))))</f>
        <v/>
      </c>
      <c r="Z104" s="27">
        <f>IF($A104="","",IF($J104&lt;&gt;"Mounted","N/A",IF(OR($U104="No Data",$W104="No Data"),"No Data",IF($U104="Critical","Critical",IF(OR($U104="Low",$V104="Uneven",$W104="Low",$W104="High",$Y104="Overdue",$Y104="Due Soon"),"Attention","OK")))))</f>
        <v/>
      </c>
      <c r="AA104" s="27">
        <f>IF($A104="","",IF($J104&lt;&gt;"Mounted","No action",IF($U104="Critical","Inspect immediately and follow fleet removal policy",IF($W104="Low","Correct pressure and inspect",IF($W104="High","Correct pressure",IF($V104="Uneven","Inspect alignment, suspension, and rotation",IF($U104="Low","Schedule tire service",IF($Y104="Overdue","Complete inspection",IF($Y104="Due Soon","Schedule inspection","No action")))))))))</f>
        <v/>
      </c>
      <c r="AB104" s="27">
        <f>IF($A104="","",IF(OR($J104&lt;&gt;"Mounted",$Z104="OK",$Z104="N/A"),"",IF($U104="Critical",1,IF(OR($W104="Low",$W104="High"),2,IF(OR($U104="Low",$V104="Uneven"),3,IF($Y104="Overdue",4,5))))))</f>
        <v/>
      </c>
      <c r="AC104" s="27">
        <f>IF($A104="","",IF($AB104="","",IFERROR($AB104*100000+ROW(),"")))</f>
        <v/>
      </c>
    </row>
    <row r="105">
      <c r="A105" s="29" t="n"/>
      <c r="B105" s="23" t="n"/>
      <c r="C105" s="23" t="n"/>
      <c r="D105" s="23" t="n"/>
      <c r="E105" s="29" t="n"/>
      <c r="F105" s="42" t="n"/>
      <c r="G105" s="30" t="n"/>
      <c r="H105" s="43" t="n"/>
      <c r="I105" s="43" t="n"/>
      <c r="J105" s="23" t="n"/>
      <c r="K105" s="23" t="n"/>
      <c r="L105" s="45">
        <f>IF($A105="","",IF(COUNTIFS('Tire Inspections'!$E$5:$E$1004,$A105,'Tire Inspections'!$Y$5:$Y$1004,"OK")=0,"",IFERROR(MAXIFS('Tire Inspections'!$B$5:$B$1004,'Tire Inspections'!$E$5:$E$1004,$A105,'Tire Inspections'!$Y$5:$Y$1004,"OK"),"")))</f>
        <v/>
      </c>
      <c r="M105" s="27">
        <f>IF($A105="","",IF($L105="","",IFERROR(LOOKUP(2,1/(('Tire Inspections'!$E$5:$E$1004=$A105)*('Tire Inspections'!$B$5:$B$1004=$L105)*('Tire Inspections'!$Y$5:$Y$1004="OK")),'Tire Inspections'!$C$5:$C$1004),"")))</f>
        <v/>
      </c>
      <c r="N105" s="27">
        <f>IF($A105="","",IF($L105="","",IFERROR(LOOKUP(2,1/(('Tire Inspections'!$E$5:$E$1004=$A105)*('Tire Inspections'!$B$5:$B$1004=$L105)*('Tire Inspections'!$Y$5:$Y$1004="OK")),'Tire Inspections'!$F$5:$F$1004),"")))</f>
        <v/>
      </c>
      <c r="O105" s="27">
        <f>IF($A105="","",IF($L105="","",IFERROR(LOOKUP(2,1/(('Tire Inspections'!$E$5:$E$1004=$A105)*('Tire Inspections'!$B$5:$B$1004=$L105)*('Tire Inspections'!$Y$5:$Y$1004="OK")),'Tire Inspections'!$P$5:$P$1004),"")))</f>
        <v/>
      </c>
      <c r="P105" s="32">
        <f>IF($A105="","",IF($L105="","",IFERROR(LOOKUP(2,1/(('Tire Inspections'!$E$5:$E$1004=$A105)*('Tire Inspections'!$B$5:$B$1004=$L105)*('Tire Inspections'!$Y$5:$Y$1004="OK")),'Tire Inspections'!$D$5:$D$1004),"")))</f>
        <v/>
      </c>
      <c r="Q105" s="44">
        <f>IF($A105="","",IF($L105="","",IFERROR(LOOKUP(2,1/(('Tire Inspections'!$E$5:$E$1004=$A105)*('Tire Inspections'!$B$5:$B$1004=$L105)*('Tire Inspections'!$Y$5:$Y$1004="OK")),'Tire Inspections'!$R$5:$R$1004),"")))</f>
        <v/>
      </c>
      <c r="R105" s="44">
        <f>IF($A105="","",IF($L105="","",IFERROR(LOOKUP(2,1/(('Tire Inspections'!$E$5:$E$1004=$A105)*('Tire Inspections'!$B$5:$B$1004=$L105)*('Tire Inspections'!$Y$5:$Y$1004="OK")),'Tire Inspections'!$S$5:$S$1004),"")))</f>
        <v/>
      </c>
      <c r="S105" s="44">
        <f>IF($A105="","",IF($L105="","",IFERROR(LOOKUP(2,1/(('Tire Inspections'!$E$5:$E$1004=$A105)*('Tire Inspections'!$B$5:$B$1004=$L105)*('Tire Inspections'!$Y$5:$Y$1004="OK")),'Tire Inspections'!$L$5:$L$1004),"")))</f>
        <v/>
      </c>
      <c r="T105" s="33">
        <f>IF($A105="","",IF(OR($Q105="",$H105=""),"",IFERROR(MAX(0,MIN(1,($Q105-'Settings'!$B$6)/($H105-'Settings'!$B$6))),"")))</f>
        <v/>
      </c>
      <c r="U105" s="27">
        <f>IF($A105="","",IF($Q105="","No Data",IF($Q105&lt;='Settings'!$B$6,"Critical",IF($Q105&lt;='Settings'!$B$5,"Low","OK"))))</f>
        <v/>
      </c>
      <c r="V105" s="27">
        <f>IF($A105="","",IF($R105="","No Data",IF($R105&gt;='Settings'!$B$7,"Uneven","OK")))</f>
        <v/>
      </c>
      <c r="W105" s="27">
        <f>IF($A105="","",IF($J105&lt;&gt;"Mounted","N/A",IF(OR($S105="",$I105=""),"No Data",IF($S105&lt;$I105-'Settings'!$B$8,"Low",IF($S105&gt;$I105+'Settings'!$B$8,"High","OK")))))</f>
        <v/>
      </c>
      <c r="X105" s="45">
        <f>IF($A105="","",IF(OR($J105&lt;&gt;"Mounted",$L105=""),"",IFERROR($L105+'Settings'!$B$9,"")))</f>
        <v/>
      </c>
      <c r="Y105" s="27">
        <f>IF($A105="","",IF($J105&lt;&gt;"Mounted","N/A",IF($L105="","No Data",IF(TODAY()&gt;$X105,"Overdue",IF(TODAY()+'Settings'!$B$10&gt;=$X105,"Due Soon","Current")))))</f>
        <v/>
      </c>
      <c r="Z105" s="27">
        <f>IF($A105="","",IF($J105&lt;&gt;"Mounted","N/A",IF(OR($U105="No Data",$W105="No Data"),"No Data",IF($U105="Critical","Critical",IF(OR($U105="Low",$V105="Uneven",$W105="Low",$W105="High",$Y105="Overdue",$Y105="Due Soon"),"Attention","OK")))))</f>
        <v/>
      </c>
      <c r="AA105" s="27">
        <f>IF($A105="","",IF($J105&lt;&gt;"Mounted","No action",IF($U105="Critical","Inspect immediately and follow fleet removal policy",IF($W105="Low","Correct pressure and inspect",IF($W105="High","Correct pressure",IF($V105="Uneven","Inspect alignment, suspension, and rotation",IF($U105="Low","Schedule tire service",IF($Y105="Overdue","Complete inspection",IF($Y105="Due Soon","Schedule inspection","No action")))))))))</f>
        <v/>
      </c>
      <c r="AB105" s="27">
        <f>IF($A105="","",IF(OR($J105&lt;&gt;"Mounted",$Z105="OK",$Z105="N/A"),"",IF($U105="Critical",1,IF(OR($W105="Low",$W105="High"),2,IF(OR($U105="Low",$V105="Uneven"),3,IF($Y105="Overdue",4,5))))))</f>
        <v/>
      </c>
      <c r="AC105" s="27">
        <f>IF($A105="","",IF($AB105="","",IFERROR($AB105*100000+ROW(),"")))</f>
        <v/>
      </c>
    </row>
    <row r="106">
      <c r="A106" s="29" t="n"/>
      <c r="B106" s="23" t="n"/>
      <c r="C106" s="23" t="n"/>
      <c r="D106" s="23" t="n"/>
      <c r="E106" s="29" t="n"/>
      <c r="F106" s="42" t="n"/>
      <c r="G106" s="30" t="n"/>
      <c r="H106" s="43" t="n"/>
      <c r="I106" s="43" t="n"/>
      <c r="J106" s="23" t="n"/>
      <c r="K106" s="23" t="n"/>
      <c r="L106" s="45">
        <f>IF($A106="","",IF(COUNTIFS('Tire Inspections'!$E$5:$E$1004,$A106,'Tire Inspections'!$Y$5:$Y$1004,"OK")=0,"",IFERROR(MAXIFS('Tire Inspections'!$B$5:$B$1004,'Tire Inspections'!$E$5:$E$1004,$A106,'Tire Inspections'!$Y$5:$Y$1004,"OK"),"")))</f>
        <v/>
      </c>
      <c r="M106" s="27">
        <f>IF($A106="","",IF($L106="","",IFERROR(LOOKUP(2,1/(('Tire Inspections'!$E$5:$E$1004=$A106)*('Tire Inspections'!$B$5:$B$1004=$L106)*('Tire Inspections'!$Y$5:$Y$1004="OK")),'Tire Inspections'!$C$5:$C$1004),"")))</f>
        <v/>
      </c>
      <c r="N106" s="27">
        <f>IF($A106="","",IF($L106="","",IFERROR(LOOKUP(2,1/(('Tire Inspections'!$E$5:$E$1004=$A106)*('Tire Inspections'!$B$5:$B$1004=$L106)*('Tire Inspections'!$Y$5:$Y$1004="OK")),'Tire Inspections'!$F$5:$F$1004),"")))</f>
        <v/>
      </c>
      <c r="O106" s="27">
        <f>IF($A106="","",IF($L106="","",IFERROR(LOOKUP(2,1/(('Tire Inspections'!$E$5:$E$1004=$A106)*('Tire Inspections'!$B$5:$B$1004=$L106)*('Tire Inspections'!$Y$5:$Y$1004="OK")),'Tire Inspections'!$P$5:$P$1004),"")))</f>
        <v/>
      </c>
      <c r="P106" s="32">
        <f>IF($A106="","",IF($L106="","",IFERROR(LOOKUP(2,1/(('Tire Inspections'!$E$5:$E$1004=$A106)*('Tire Inspections'!$B$5:$B$1004=$L106)*('Tire Inspections'!$Y$5:$Y$1004="OK")),'Tire Inspections'!$D$5:$D$1004),"")))</f>
        <v/>
      </c>
      <c r="Q106" s="44">
        <f>IF($A106="","",IF($L106="","",IFERROR(LOOKUP(2,1/(('Tire Inspections'!$E$5:$E$1004=$A106)*('Tire Inspections'!$B$5:$B$1004=$L106)*('Tire Inspections'!$Y$5:$Y$1004="OK")),'Tire Inspections'!$R$5:$R$1004),"")))</f>
        <v/>
      </c>
      <c r="R106" s="44">
        <f>IF($A106="","",IF($L106="","",IFERROR(LOOKUP(2,1/(('Tire Inspections'!$E$5:$E$1004=$A106)*('Tire Inspections'!$B$5:$B$1004=$L106)*('Tire Inspections'!$Y$5:$Y$1004="OK")),'Tire Inspections'!$S$5:$S$1004),"")))</f>
        <v/>
      </c>
      <c r="S106" s="44">
        <f>IF($A106="","",IF($L106="","",IFERROR(LOOKUP(2,1/(('Tire Inspections'!$E$5:$E$1004=$A106)*('Tire Inspections'!$B$5:$B$1004=$L106)*('Tire Inspections'!$Y$5:$Y$1004="OK")),'Tire Inspections'!$L$5:$L$1004),"")))</f>
        <v/>
      </c>
      <c r="T106" s="33">
        <f>IF($A106="","",IF(OR($Q106="",$H106=""),"",IFERROR(MAX(0,MIN(1,($Q106-'Settings'!$B$6)/($H106-'Settings'!$B$6))),"")))</f>
        <v/>
      </c>
      <c r="U106" s="27">
        <f>IF($A106="","",IF($Q106="","No Data",IF($Q106&lt;='Settings'!$B$6,"Critical",IF($Q106&lt;='Settings'!$B$5,"Low","OK"))))</f>
        <v/>
      </c>
      <c r="V106" s="27">
        <f>IF($A106="","",IF($R106="","No Data",IF($R106&gt;='Settings'!$B$7,"Uneven","OK")))</f>
        <v/>
      </c>
      <c r="W106" s="27">
        <f>IF($A106="","",IF($J106&lt;&gt;"Mounted","N/A",IF(OR($S106="",$I106=""),"No Data",IF($S106&lt;$I106-'Settings'!$B$8,"Low",IF($S106&gt;$I106+'Settings'!$B$8,"High","OK")))))</f>
        <v/>
      </c>
      <c r="X106" s="45">
        <f>IF($A106="","",IF(OR($J106&lt;&gt;"Mounted",$L106=""),"",IFERROR($L106+'Settings'!$B$9,"")))</f>
        <v/>
      </c>
      <c r="Y106" s="27">
        <f>IF($A106="","",IF($J106&lt;&gt;"Mounted","N/A",IF($L106="","No Data",IF(TODAY()&gt;$X106,"Overdue",IF(TODAY()+'Settings'!$B$10&gt;=$X106,"Due Soon","Current")))))</f>
        <v/>
      </c>
      <c r="Z106" s="27">
        <f>IF($A106="","",IF($J106&lt;&gt;"Mounted","N/A",IF(OR($U106="No Data",$W106="No Data"),"No Data",IF($U106="Critical","Critical",IF(OR($U106="Low",$V106="Uneven",$W106="Low",$W106="High",$Y106="Overdue",$Y106="Due Soon"),"Attention","OK")))))</f>
        <v/>
      </c>
      <c r="AA106" s="27">
        <f>IF($A106="","",IF($J106&lt;&gt;"Mounted","No action",IF($U106="Critical","Inspect immediately and follow fleet removal policy",IF($W106="Low","Correct pressure and inspect",IF($W106="High","Correct pressure",IF($V106="Uneven","Inspect alignment, suspension, and rotation",IF($U106="Low","Schedule tire service",IF($Y106="Overdue","Complete inspection",IF($Y106="Due Soon","Schedule inspection","No action")))))))))</f>
        <v/>
      </c>
      <c r="AB106" s="27">
        <f>IF($A106="","",IF(OR($J106&lt;&gt;"Mounted",$Z106="OK",$Z106="N/A"),"",IF($U106="Critical",1,IF(OR($W106="Low",$W106="High"),2,IF(OR($U106="Low",$V106="Uneven"),3,IF($Y106="Overdue",4,5))))))</f>
        <v/>
      </c>
      <c r="AC106" s="27">
        <f>IF($A106="","",IF($AB106="","",IFERROR($AB106*100000+ROW(),"")))</f>
        <v/>
      </c>
    </row>
    <row r="107">
      <c r="A107" s="29" t="n"/>
      <c r="B107" s="23" t="n"/>
      <c r="C107" s="23" t="n"/>
      <c r="D107" s="23" t="n"/>
      <c r="E107" s="29" t="n"/>
      <c r="F107" s="42" t="n"/>
      <c r="G107" s="30" t="n"/>
      <c r="H107" s="43" t="n"/>
      <c r="I107" s="43" t="n"/>
      <c r="J107" s="23" t="n"/>
      <c r="K107" s="23" t="n"/>
      <c r="L107" s="45">
        <f>IF($A107="","",IF(COUNTIFS('Tire Inspections'!$E$5:$E$1004,$A107,'Tire Inspections'!$Y$5:$Y$1004,"OK")=0,"",IFERROR(MAXIFS('Tire Inspections'!$B$5:$B$1004,'Tire Inspections'!$E$5:$E$1004,$A107,'Tire Inspections'!$Y$5:$Y$1004,"OK"),"")))</f>
        <v/>
      </c>
      <c r="M107" s="27">
        <f>IF($A107="","",IF($L107="","",IFERROR(LOOKUP(2,1/(('Tire Inspections'!$E$5:$E$1004=$A107)*('Tire Inspections'!$B$5:$B$1004=$L107)*('Tire Inspections'!$Y$5:$Y$1004="OK")),'Tire Inspections'!$C$5:$C$1004),"")))</f>
        <v/>
      </c>
      <c r="N107" s="27">
        <f>IF($A107="","",IF($L107="","",IFERROR(LOOKUP(2,1/(('Tire Inspections'!$E$5:$E$1004=$A107)*('Tire Inspections'!$B$5:$B$1004=$L107)*('Tire Inspections'!$Y$5:$Y$1004="OK")),'Tire Inspections'!$F$5:$F$1004),"")))</f>
        <v/>
      </c>
      <c r="O107" s="27">
        <f>IF($A107="","",IF($L107="","",IFERROR(LOOKUP(2,1/(('Tire Inspections'!$E$5:$E$1004=$A107)*('Tire Inspections'!$B$5:$B$1004=$L107)*('Tire Inspections'!$Y$5:$Y$1004="OK")),'Tire Inspections'!$P$5:$P$1004),"")))</f>
        <v/>
      </c>
      <c r="P107" s="32">
        <f>IF($A107="","",IF($L107="","",IFERROR(LOOKUP(2,1/(('Tire Inspections'!$E$5:$E$1004=$A107)*('Tire Inspections'!$B$5:$B$1004=$L107)*('Tire Inspections'!$Y$5:$Y$1004="OK")),'Tire Inspections'!$D$5:$D$1004),"")))</f>
        <v/>
      </c>
      <c r="Q107" s="44">
        <f>IF($A107="","",IF($L107="","",IFERROR(LOOKUP(2,1/(('Tire Inspections'!$E$5:$E$1004=$A107)*('Tire Inspections'!$B$5:$B$1004=$L107)*('Tire Inspections'!$Y$5:$Y$1004="OK")),'Tire Inspections'!$R$5:$R$1004),"")))</f>
        <v/>
      </c>
      <c r="R107" s="44">
        <f>IF($A107="","",IF($L107="","",IFERROR(LOOKUP(2,1/(('Tire Inspections'!$E$5:$E$1004=$A107)*('Tire Inspections'!$B$5:$B$1004=$L107)*('Tire Inspections'!$Y$5:$Y$1004="OK")),'Tire Inspections'!$S$5:$S$1004),"")))</f>
        <v/>
      </c>
      <c r="S107" s="44">
        <f>IF($A107="","",IF($L107="","",IFERROR(LOOKUP(2,1/(('Tire Inspections'!$E$5:$E$1004=$A107)*('Tire Inspections'!$B$5:$B$1004=$L107)*('Tire Inspections'!$Y$5:$Y$1004="OK")),'Tire Inspections'!$L$5:$L$1004),"")))</f>
        <v/>
      </c>
      <c r="T107" s="33">
        <f>IF($A107="","",IF(OR($Q107="",$H107=""),"",IFERROR(MAX(0,MIN(1,($Q107-'Settings'!$B$6)/($H107-'Settings'!$B$6))),"")))</f>
        <v/>
      </c>
      <c r="U107" s="27">
        <f>IF($A107="","",IF($Q107="","No Data",IF($Q107&lt;='Settings'!$B$6,"Critical",IF($Q107&lt;='Settings'!$B$5,"Low","OK"))))</f>
        <v/>
      </c>
      <c r="V107" s="27">
        <f>IF($A107="","",IF($R107="","No Data",IF($R107&gt;='Settings'!$B$7,"Uneven","OK")))</f>
        <v/>
      </c>
      <c r="W107" s="27">
        <f>IF($A107="","",IF($J107&lt;&gt;"Mounted","N/A",IF(OR($S107="",$I107=""),"No Data",IF($S107&lt;$I107-'Settings'!$B$8,"Low",IF($S107&gt;$I107+'Settings'!$B$8,"High","OK")))))</f>
        <v/>
      </c>
      <c r="X107" s="45">
        <f>IF($A107="","",IF(OR($J107&lt;&gt;"Mounted",$L107=""),"",IFERROR($L107+'Settings'!$B$9,"")))</f>
        <v/>
      </c>
      <c r="Y107" s="27">
        <f>IF($A107="","",IF($J107&lt;&gt;"Mounted","N/A",IF($L107="","No Data",IF(TODAY()&gt;$X107,"Overdue",IF(TODAY()+'Settings'!$B$10&gt;=$X107,"Due Soon","Current")))))</f>
        <v/>
      </c>
      <c r="Z107" s="27">
        <f>IF($A107="","",IF($J107&lt;&gt;"Mounted","N/A",IF(OR($U107="No Data",$W107="No Data"),"No Data",IF($U107="Critical","Critical",IF(OR($U107="Low",$V107="Uneven",$W107="Low",$W107="High",$Y107="Overdue",$Y107="Due Soon"),"Attention","OK")))))</f>
        <v/>
      </c>
      <c r="AA107" s="27">
        <f>IF($A107="","",IF($J107&lt;&gt;"Mounted","No action",IF($U107="Critical","Inspect immediately and follow fleet removal policy",IF($W107="Low","Correct pressure and inspect",IF($W107="High","Correct pressure",IF($V107="Uneven","Inspect alignment, suspension, and rotation",IF($U107="Low","Schedule tire service",IF($Y107="Overdue","Complete inspection",IF($Y107="Due Soon","Schedule inspection","No action")))))))))</f>
        <v/>
      </c>
      <c r="AB107" s="27">
        <f>IF($A107="","",IF(OR($J107&lt;&gt;"Mounted",$Z107="OK",$Z107="N/A"),"",IF($U107="Critical",1,IF(OR($W107="Low",$W107="High"),2,IF(OR($U107="Low",$V107="Uneven"),3,IF($Y107="Overdue",4,5))))))</f>
        <v/>
      </c>
      <c r="AC107" s="27">
        <f>IF($A107="","",IF($AB107="","",IFERROR($AB107*100000+ROW(),"")))</f>
        <v/>
      </c>
    </row>
    <row r="108">
      <c r="A108" s="29" t="n"/>
      <c r="B108" s="23" t="n"/>
      <c r="C108" s="23" t="n"/>
      <c r="D108" s="23" t="n"/>
      <c r="E108" s="29" t="n"/>
      <c r="F108" s="42" t="n"/>
      <c r="G108" s="30" t="n"/>
      <c r="H108" s="43" t="n"/>
      <c r="I108" s="43" t="n"/>
      <c r="J108" s="23" t="n"/>
      <c r="K108" s="23" t="n"/>
      <c r="L108" s="45">
        <f>IF($A108="","",IF(COUNTIFS('Tire Inspections'!$E$5:$E$1004,$A108,'Tire Inspections'!$Y$5:$Y$1004,"OK")=0,"",IFERROR(MAXIFS('Tire Inspections'!$B$5:$B$1004,'Tire Inspections'!$E$5:$E$1004,$A108,'Tire Inspections'!$Y$5:$Y$1004,"OK"),"")))</f>
        <v/>
      </c>
      <c r="M108" s="27">
        <f>IF($A108="","",IF($L108="","",IFERROR(LOOKUP(2,1/(('Tire Inspections'!$E$5:$E$1004=$A108)*('Tire Inspections'!$B$5:$B$1004=$L108)*('Tire Inspections'!$Y$5:$Y$1004="OK")),'Tire Inspections'!$C$5:$C$1004),"")))</f>
        <v/>
      </c>
      <c r="N108" s="27">
        <f>IF($A108="","",IF($L108="","",IFERROR(LOOKUP(2,1/(('Tire Inspections'!$E$5:$E$1004=$A108)*('Tire Inspections'!$B$5:$B$1004=$L108)*('Tire Inspections'!$Y$5:$Y$1004="OK")),'Tire Inspections'!$F$5:$F$1004),"")))</f>
        <v/>
      </c>
      <c r="O108" s="27">
        <f>IF($A108="","",IF($L108="","",IFERROR(LOOKUP(2,1/(('Tire Inspections'!$E$5:$E$1004=$A108)*('Tire Inspections'!$B$5:$B$1004=$L108)*('Tire Inspections'!$Y$5:$Y$1004="OK")),'Tire Inspections'!$P$5:$P$1004),"")))</f>
        <v/>
      </c>
      <c r="P108" s="32">
        <f>IF($A108="","",IF($L108="","",IFERROR(LOOKUP(2,1/(('Tire Inspections'!$E$5:$E$1004=$A108)*('Tire Inspections'!$B$5:$B$1004=$L108)*('Tire Inspections'!$Y$5:$Y$1004="OK")),'Tire Inspections'!$D$5:$D$1004),"")))</f>
        <v/>
      </c>
      <c r="Q108" s="44">
        <f>IF($A108="","",IF($L108="","",IFERROR(LOOKUP(2,1/(('Tire Inspections'!$E$5:$E$1004=$A108)*('Tire Inspections'!$B$5:$B$1004=$L108)*('Tire Inspections'!$Y$5:$Y$1004="OK")),'Tire Inspections'!$R$5:$R$1004),"")))</f>
        <v/>
      </c>
      <c r="R108" s="44">
        <f>IF($A108="","",IF($L108="","",IFERROR(LOOKUP(2,1/(('Tire Inspections'!$E$5:$E$1004=$A108)*('Tire Inspections'!$B$5:$B$1004=$L108)*('Tire Inspections'!$Y$5:$Y$1004="OK")),'Tire Inspections'!$S$5:$S$1004),"")))</f>
        <v/>
      </c>
      <c r="S108" s="44">
        <f>IF($A108="","",IF($L108="","",IFERROR(LOOKUP(2,1/(('Tire Inspections'!$E$5:$E$1004=$A108)*('Tire Inspections'!$B$5:$B$1004=$L108)*('Tire Inspections'!$Y$5:$Y$1004="OK")),'Tire Inspections'!$L$5:$L$1004),"")))</f>
        <v/>
      </c>
      <c r="T108" s="33">
        <f>IF($A108="","",IF(OR($Q108="",$H108=""),"",IFERROR(MAX(0,MIN(1,($Q108-'Settings'!$B$6)/($H108-'Settings'!$B$6))),"")))</f>
        <v/>
      </c>
      <c r="U108" s="27">
        <f>IF($A108="","",IF($Q108="","No Data",IF($Q108&lt;='Settings'!$B$6,"Critical",IF($Q108&lt;='Settings'!$B$5,"Low","OK"))))</f>
        <v/>
      </c>
      <c r="V108" s="27">
        <f>IF($A108="","",IF($R108="","No Data",IF($R108&gt;='Settings'!$B$7,"Uneven","OK")))</f>
        <v/>
      </c>
      <c r="W108" s="27">
        <f>IF($A108="","",IF($J108&lt;&gt;"Mounted","N/A",IF(OR($S108="",$I108=""),"No Data",IF($S108&lt;$I108-'Settings'!$B$8,"Low",IF($S108&gt;$I108+'Settings'!$B$8,"High","OK")))))</f>
        <v/>
      </c>
      <c r="X108" s="45">
        <f>IF($A108="","",IF(OR($J108&lt;&gt;"Mounted",$L108=""),"",IFERROR($L108+'Settings'!$B$9,"")))</f>
        <v/>
      </c>
      <c r="Y108" s="27">
        <f>IF($A108="","",IF($J108&lt;&gt;"Mounted","N/A",IF($L108="","No Data",IF(TODAY()&gt;$X108,"Overdue",IF(TODAY()+'Settings'!$B$10&gt;=$X108,"Due Soon","Current")))))</f>
        <v/>
      </c>
      <c r="Z108" s="27">
        <f>IF($A108="","",IF($J108&lt;&gt;"Mounted","N/A",IF(OR($U108="No Data",$W108="No Data"),"No Data",IF($U108="Critical","Critical",IF(OR($U108="Low",$V108="Uneven",$W108="Low",$W108="High",$Y108="Overdue",$Y108="Due Soon"),"Attention","OK")))))</f>
        <v/>
      </c>
      <c r="AA108" s="27">
        <f>IF($A108="","",IF($J108&lt;&gt;"Mounted","No action",IF($U108="Critical","Inspect immediately and follow fleet removal policy",IF($W108="Low","Correct pressure and inspect",IF($W108="High","Correct pressure",IF($V108="Uneven","Inspect alignment, suspension, and rotation",IF($U108="Low","Schedule tire service",IF($Y108="Overdue","Complete inspection",IF($Y108="Due Soon","Schedule inspection","No action")))))))))</f>
        <v/>
      </c>
      <c r="AB108" s="27">
        <f>IF($A108="","",IF(OR($J108&lt;&gt;"Mounted",$Z108="OK",$Z108="N/A"),"",IF($U108="Critical",1,IF(OR($W108="Low",$W108="High"),2,IF(OR($U108="Low",$V108="Uneven"),3,IF($Y108="Overdue",4,5))))))</f>
        <v/>
      </c>
      <c r="AC108" s="27">
        <f>IF($A108="","",IF($AB108="","",IFERROR($AB108*100000+ROW(),"")))</f>
        <v/>
      </c>
    </row>
    <row r="109">
      <c r="A109" s="29" t="n"/>
      <c r="B109" s="23" t="n"/>
      <c r="C109" s="23" t="n"/>
      <c r="D109" s="23" t="n"/>
      <c r="E109" s="29" t="n"/>
      <c r="F109" s="42" t="n"/>
      <c r="G109" s="30" t="n"/>
      <c r="H109" s="43" t="n"/>
      <c r="I109" s="43" t="n"/>
      <c r="J109" s="23" t="n"/>
      <c r="K109" s="23" t="n"/>
      <c r="L109" s="45">
        <f>IF($A109="","",IF(COUNTIFS('Tire Inspections'!$E$5:$E$1004,$A109,'Tire Inspections'!$Y$5:$Y$1004,"OK")=0,"",IFERROR(MAXIFS('Tire Inspections'!$B$5:$B$1004,'Tire Inspections'!$E$5:$E$1004,$A109,'Tire Inspections'!$Y$5:$Y$1004,"OK"),"")))</f>
        <v/>
      </c>
      <c r="M109" s="27">
        <f>IF($A109="","",IF($L109="","",IFERROR(LOOKUP(2,1/(('Tire Inspections'!$E$5:$E$1004=$A109)*('Tire Inspections'!$B$5:$B$1004=$L109)*('Tire Inspections'!$Y$5:$Y$1004="OK")),'Tire Inspections'!$C$5:$C$1004),"")))</f>
        <v/>
      </c>
      <c r="N109" s="27">
        <f>IF($A109="","",IF($L109="","",IFERROR(LOOKUP(2,1/(('Tire Inspections'!$E$5:$E$1004=$A109)*('Tire Inspections'!$B$5:$B$1004=$L109)*('Tire Inspections'!$Y$5:$Y$1004="OK")),'Tire Inspections'!$F$5:$F$1004),"")))</f>
        <v/>
      </c>
      <c r="O109" s="27">
        <f>IF($A109="","",IF($L109="","",IFERROR(LOOKUP(2,1/(('Tire Inspections'!$E$5:$E$1004=$A109)*('Tire Inspections'!$B$5:$B$1004=$L109)*('Tire Inspections'!$Y$5:$Y$1004="OK")),'Tire Inspections'!$P$5:$P$1004),"")))</f>
        <v/>
      </c>
      <c r="P109" s="32">
        <f>IF($A109="","",IF($L109="","",IFERROR(LOOKUP(2,1/(('Tire Inspections'!$E$5:$E$1004=$A109)*('Tire Inspections'!$B$5:$B$1004=$L109)*('Tire Inspections'!$Y$5:$Y$1004="OK")),'Tire Inspections'!$D$5:$D$1004),"")))</f>
        <v/>
      </c>
      <c r="Q109" s="44">
        <f>IF($A109="","",IF($L109="","",IFERROR(LOOKUP(2,1/(('Tire Inspections'!$E$5:$E$1004=$A109)*('Tire Inspections'!$B$5:$B$1004=$L109)*('Tire Inspections'!$Y$5:$Y$1004="OK")),'Tire Inspections'!$R$5:$R$1004),"")))</f>
        <v/>
      </c>
      <c r="R109" s="44">
        <f>IF($A109="","",IF($L109="","",IFERROR(LOOKUP(2,1/(('Tire Inspections'!$E$5:$E$1004=$A109)*('Tire Inspections'!$B$5:$B$1004=$L109)*('Tire Inspections'!$Y$5:$Y$1004="OK")),'Tire Inspections'!$S$5:$S$1004),"")))</f>
        <v/>
      </c>
      <c r="S109" s="44">
        <f>IF($A109="","",IF($L109="","",IFERROR(LOOKUP(2,1/(('Tire Inspections'!$E$5:$E$1004=$A109)*('Tire Inspections'!$B$5:$B$1004=$L109)*('Tire Inspections'!$Y$5:$Y$1004="OK")),'Tire Inspections'!$L$5:$L$1004),"")))</f>
        <v/>
      </c>
      <c r="T109" s="33">
        <f>IF($A109="","",IF(OR($Q109="",$H109=""),"",IFERROR(MAX(0,MIN(1,($Q109-'Settings'!$B$6)/($H109-'Settings'!$B$6))),"")))</f>
        <v/>
      </c>
      <c r="U109" s="27">
        <f>IF($A109="","",IF($Q109="","No Data",IF($Q109&lt;='Settings'!$B$6,"Critical",IF($Q109&lt;='Settings'!$B$5,"Low","OK"))))</f>
        <v/>
      </c>
      <c r="V109" s="27">
        <f>IF($A109="","",IF($R109="","No Data",IF($R109&gt;='Settings'!$B$7,"Uneven","OK")))</f>
        <v/>
      </c>
      <c r="W109" s="27">
        <f>IF($A109="","",IF($J109&lt;&gt;"Mounted","N/A",IF(OR($S109="",$I109=""),"No Data",IF($S109&lt;$I109-'Settings'!$B$8,"Low",IF($S109&gt;$I109+'Settings'!$B$8,"High","OK")))))</f>
        <v/>
      </c>
      <c r="X109" s="45">
        <f>IF($A109="","",IF(OR($J109&lt;&gt;"Mounted",$L109=""),"",IFERROR($L109+'Settings'!$B$9,"")))</f>
        <v/>
      </c>
      <c r="Y109" s="27">
        <f>IF($A109="","",IF($J109&lt;&gt;"Mounted","N/A",IF($L109="","No Data",IF(TODAY()&gt;$X109,"Overdue",IF(TODAY()+'Settings'!$B$10&gt;=$X109,"Due Soon","Current")))))</f>
        <v/>
      </c>
      <c r="Z109" s="27">
        <f>IF($A109="","",IF($J109&lt;&gt;"Mounted","N/A",IF(OR($U109="No Data",$W109="No Data"),"No Data",IF($U109="Critical","Critical",IF(OR($U109="Low",$V109="Uneven",$W109="Low",$W109="High",$Y109="Overdue",$Y109="Due Soon"),"Attention","OK")))))</f>
        <v/>
      </c>
      <c r="AA109" s="27">
        <f>IF($A109="","",IF($J109&lt;&gt;"Mounted","No action",IF($U109="Critical","Inspect immediately and follow fleet removal policy",IF($W109="Low","Correct pressure and inspect",IF($W109="High","Correct pressure",IF($V109="Uneven","Inspect alignment, suspension, and rotation",IF($U109="Low","Schedule tire service",IF($Y109="Overdue","Complete inspection",IF($Y109="Due Soon","Schedule inspection","No action")))))))))</f>
        <v/>
      </c>
      <c r="AB109" s="27">
        <f>IF($A109="","",IF(OR($J109&lt;&gt;"Mounted",$Z109="OK",$Z109="N/A"),"",IF($U109="Critical",1,IF(OR($W109="Low",$W109="High"),2,IF(OR($U109="Low",$V109="Uneven"),3,IF($Y109="Overdue",4,5))))))</f>
        <v/>
      </c>
      <c r="AC109" s="27">
        <f>IF($A109="","",IF($AB109="","",IFERROR($AB109*100000+ROW(),"")))</f>
        <v/>
      </c>
    </row>
    <row r="110">
      <c r="A110" s="29" t="n"/>
      <c r="B110" s="23" t="n"/>
      <c r="C110" s="23" t="n"/>
      <c r="D110" s="23" t="n"/>
      <c r="E110" s="29" t="n"/>
      <c r="F110" s="42" t="n"/>
      <c r="G110" s="30" t="n"/>
      <c r="H110" s="43" t="n"/>
      <c r="I110" s="43" t="n"/>
      <c r="J110" s="23" t="n"/>
      <c r="K110" s="23" t="n"/>
      <c r="L110" s="45">
        <f>IF($A110="","",IF(COUNTIFS('Tire Inspections'!$E$5:$E$1004,$A110,'Tire Inspections'!$Y$5:$Y$1004,"OK")=0,"",IFERROR(MAXIFS('Tire Inspections'!$B$5:$B$1004,'Tire Inspections'!$E$5:$E$1004,$A110,'Tire Inspections'!$Y$5:$Y$1004,"OK"),"")))</f>
        <v/>
      </c>
      <c r="M110" s="27">
        <f>IF($A110="","",IF($L110="","",IFERROR(LOOKUP(2,1/(('Tire Inspections'!$E$5:$E$1004=$A110)*('Tire Inspections'!$B$5:$B$1004=$L110)*('Tire Inspections'!$Y$5:$Y$1004="OK")),'Tire Inspections'!$C$5:$C$1004),"")))</f>
        <v/>
      </c>
      <c r="N110" s="27">
        <f>IF($A110="","",IF($L110="","",IFERROR(LOOKUP(2,1/(('Tire Inspections'!$E$5:$E$1004=$A110)*('Tire Inspections'!$B$5:$B$1004=$L110)*('Tire Inspections'!$Y$5:$Y$1004="OK")),'Tire Inspections'!$F$5:$F$1004),"")))</f>
        <v/>
      </c>
      <c r="O110" s="27">
        <f>IF($A110="","",IF($L110="","",IFERROR(LOOKUP(2,1/(('Tire Inspections'!$E$5:$E$1004=$A110)*('Tire Inspections'!$B$5:$B$1004=$L110)*('Tire Inspections'!$Y$5:$Y$1004="OK")),'Tire Inspections'!$P$5:$P$1004),"")))</f>
        <v/>
      </c>
      <c r="P110" s="32">
        <f>IF($A110="","",IF($L110="","",IFERROR(LOOKUP(2,1/(('Tire Inspections'!$E$5:$E$1004=$A110)*('Tire Inspections'!$B$5:$B$1004=$L110)*('Tire Inspections'!$Y$5:$Y$1004="OK")),'Tire Inspections'!$D$5:$D$1004),"")))</f>
        <v/>
      </c>
      <c r="Q110" s="44">
        <f>IF($A110="","",IF($L110="","",IFERROR(LOOKUP(2,1/(('Tire Inspections'!$E$5:$E$1004=$A110)*('Tire Inspections'!$B$5:$B$1004=$L110)*('Tire Inspections'!$Y$5:$Y$1004="OK")),'Tire Inspections'!$R$5:$R$1004),"")))</f>
        <v/>
      </c>
      <c r="R110" s="44">
        <f>IF($A110="","",IF($L110="","",IFERROR(LOOKUP(2,1/(('Tire Inspections'!$E$5:$E$1004=$A110)*('Tire Inspections'!$B$5:$B$1004=$L110)*('Tire Inspections'!$Y$5:$Y$1004="OK")),'Tire Inspections'!$S$5:$S$1004),"")))</f>
        <v/>
      </c>
      <c r="S110" s="44">
        <f>IF($A110="","",IF($L110="","",IFERROR(LOOKUP(2,1/(('Tire Inspections'!$E$5:$E$1004=$A110)*('Tire Inspections'!$B$5:$B$1004=$L110)*('Tire Inspections'!$Y$5:$Y$1004="OK")),'Tire Inspections'!$L$5:$L$1004),"")))</f>
        <v/>
      </c>
      <c r="T110" s="33">
        <f>IF($A110="","",IF(OR($Q110="",$H110=""),"",IFERROR(MAX(0,MIN(1,($Q110-'Settings'!$B$6)/($H110-'Settings'!$B$6))),"")))</f>
        <v/>
      </c>
      <c r="U110" s="27">
        <f>IF($A110="","",IF($Q110="","No Data",IF($Q110&lt;='Settings'!$B$6,"Critical",IF($Q110&lt;='Settings'!$B$5,"Low","OK"))))</f>
        <v/>
      </c>
      <c r="V110" s="27">
        <f>IF($A110="","",IF($R110="","No Data",IF($R110&gt;='Settings'!$B$7,"Uneven","OK")))</f>
        <v/>
      </c>
      <c r="W110" s="27">
        <f>IF($A110="","",IF($J110&lt;&gt;"Mounted","N/A",IF(OR($S110="",$I110=""),"No Data",IF($S110&lt;$I110-'Settings'!$B$8,"Low",IF($S110&gt;$I110+'Settings'!$B$8,"High","OK")))))</f>
        <v/>
      </c>
      <c r="X110" s="45">
        <f>IF($A110="","",IF(OR($J110&lt;&gt;"Mounted",$L110=""),"",IFERROR($L110+'Settings'!$B$9,"")))</f>
        <v/>
      </c>
      <c r="Y110" s="27">
        <f>IF($A110="","",IF($J110&lt;&gt;"Mounted","N/A",IF($L110="","No Data",IF(TODAY()&gt;$X110,"Overdue",IF(TODAY()+'Settings'!$B$10&gt;=$X110,"Due Soon","Current")))))</f>
        <v/>
      </c>
      <c r="Z110" s="27">
        <f>IF($A110="","",IF($J110&lt;&gt;"Mounted","N/A",IF(OR($U110="No Data",$W110="No Data"),"No Data",IF($U110="Critical","Critical",IF(OR($U110="Low",$V110="Uneven",$W110="Low",$W110="High",$Y110="Overdue",$Y110="Due Soon"),"Attention","OK")))))</f>
        <v/>
      </c>
      <c r="AA110" s="27">
        <f>IF($A110="","",IF($J110&lt;&gt;"Mounted","No action",IF($U110="Critical","Inspect immediately and follow fleet removal policy",IF($W110="Low","Correct pressure and inspect",IF($W110="High","Correct pressure",IF($V110="Uneven","Inspect alignment, suspension, and rotation",IF($U110="Low","Schedule tire service",IF($Y110="Overdue","Complete inspection",IF($Y110="Due Soon","Schedule inspection","No action")))))))))</f>
        <v/>
      </c>
      <c r="AB110" s="27">
        <f>IF($A110="","",IF(OR($J110&lt;&gt;"Mounted",$Z110="OK",$Z110="N/A"),"",IF($U110="Critical",1,IF(OR($W110="Low",$W110="High"),2,IF(OR($U110="Low",$V110="Uneven"),3,IF($Y110="Overdue",4,5))))))</f>
        <v/>
      </c>
      <c r="AC110" s="27">
        <f>IF($A110="","",IF($AB110="","",IFERROR($AB110*100000+ROW(),"")))</f>
        <v/>
      </c>
    </row>
    <row r="111">
      <c r="A111" s="29" t="n"/>
      <c r="B111" s="23" t="n"/>
      <c r="C111" s="23" t="n"/>
      <c r="D111" s="23" t="n"/>
      <c r="E111" s="29" t="n"/>
      <c r="F111" s="42" t="n"/>
      <c r="G111" s="30" t="n"/>
      <c r="H111" s="43" t="n"/>
      <c r="I111" s="43" t="n"/>
      <c r="J111" s="23" t="n"/>
      <c r="K111" s="23" t="n"/>
      <c r="L111" s="45">
        <f>IF($A111="","",IF(COUNTIFS('Tire Inspections'!$E$5:$E$1004,$A111,'Tire Inspections'!$Y$5:$Y$1004,"OK")=0,"",IFERROR(MAXIFS('Tire Inspections'!$B$5:$B$1004,'Tire Inspections'!$E$5:$E$1004,$A111,'Tire Inspections'!$Y$5:$Y$1004,"OK"),"")))</f>
        <v/>
      </c>
      <c r="M111" s="27">
        <f>IF($A111="","",IF($L111="","",IFERROR(LOOKUP(2,1/(('Tire Inspections'!$E$5:$E$1004=$A111)*('Tire Inspections'!$B$5:$B$1004=$L111)*('Tire Inspections'!$Y$5:$Y$1004="OK")),'Tire Inspections'!$C$5:$C$1004),"")))</f>
        <v/>
      </c>
      <c r="N111" s="27">
        <f>IF($A111="","",IF($L111="","",IFERROR(LOOKUP(2,1/(('Tire Inspections'!$E$5:$E$1004=$A111)*('Tire Inspections'!$B$5:$B$1004=$L111)*('Tire Inspections'!$Y$5:$Y$1004="OK")),'Tire Inspections'!$F$5:$F$1004),"")))</f>
        <v/>
      </c>
      <c r="O111" s="27">
        <f>IF($A111="","",IF($L111="","",IFERROR(LOOKUP(2,1/(('Tire Inspections'!$E$5:$E$1004=$A111)*('Tire Inspections'!$B$5:$B$1004=$L111)*('Tire Inspections'!$Y$5:$Y$1004="OK")),'Tire Inspections'!$P$5:$P$1004),"")))</f>
        <v/>
      </c>
      <c r="P111" s="32">
        <f>IF($A111="","",IF($L111="","",IFERROR(LOOKUP(2,1/(('Tire Inspections'!$E$5:$E$1004=$A111)*('Tire Inspections'!$B$5:$B$1004=$L111)*('Tire Inspections'!$Y$5:$Y$1004="OK")),'Tire Inspections'!$D$5:$D$1004),"")))</f>
        <v/>
      </c>
      <c r="Q111" s="44">
        <f>IF($A111="","",IF($L111="","",IFERROR(LOOKUP(2,1/(('Tire Inspections'!$E$5:$E$1004=$A111)*('Tire Inspections'!$B$5:$B$1004=$L111)*('Tire Inspections'!$Y$5:$Y$1004="OK")),'Tire Inspections'!$R$5:$R$1004),"")))</f>
        <v/>
      </c>
      <c r="R111" s="44">
        <f>IF($A111="","",IF($L111="","",IFERROR(LOOKUP(2,1/(('Tire Inspections'!$E$5:$E$1004=$A111)*('Tire Inspections'!$B$5:$B$1004=$L111)*('Tire Inspections'!$Y$5:$Y$1004="OK")),'Tire Inspections'!$S$5:$S$1004),"")))</f>
        <v/>
      </c>
      <c r="S111" s="44">
        <f>IF($A111="","",IF($L111="","",IFERROR(LOOKUP(2,1/(('Tire Inspections'!$E$5:$E$1004=$A111)*('Tire Inspections'!$B$5:$B$1004=$L111)*('Tire Inspections'!$Y$5:$Y$1004="OK")),'Tire Inspections'!$L$5:$L$1004),"")))</f>
        <v/>
      </c>
      <c r="T111" s="33">
        <f>IF($A111="","",IF(OR($Q111="",$H111=""),"",IFERROR(MAX(0,MIN(1,($Q111-'Settings'!$B$6)/($H111-'Settings'!$B$6))),"")))</f>
        <v/>
      </c>
      <c r="U111" s="27">
        <f>IF($A111="","",IF($Q111="","No Data",IF($Q111&lt;='Settings'!$B$6,"Critical",IF($Q111&lt;='Settings'!$B$5,"Low","OK"))))</f>
        <v/>
      </c>
      <c r="V111" s="27">
        <f>IF($A111="","",IF($R111="","No Data",IF($R111&gt;='Settings'!$B$7,"Uneven","OK")))</f>
        <v/>
      </c>
      <c r="W111" s="27">
        <f>IF($A111="","",IF($J111&lt;&gt;"Mounted","N/A",IF(OR($S111="",$I111=""),"No Data",IF($S111&lt;$I111-'Settings'!$B$8,"Low",IF($S111&gt;$I111+'Settings'!$B$8,"High","OK")))))</f>
        <v/>
      </c>
      <c r="X111" s="45">
        <f>IF($A111="","",IF(OR($J111&lt;&gt;"Mounted",$L111=""),"",IFERROR($L111+'Settings'!$B$9,"")))</f>
        <v/>
      </c>
      <c r="Y111" s="27">
        <f>IF($A111="","",IF($J111&lt;&gt;"Mounted","N/A",IF($L111="","No Data",IF(TODAY()&gt;$X111,"Overdue",IF(TODAY()+'Settings'!$B$10&gt;=$X111,"Due Soon","Current")))))</f>
        <v/>
      </c>
      <c r="Z111" s="27">
        <f>IF($A111="","",IF($J111&lt;&gt;"Mounted","N/A",IF(OR($U111="No Data",$W111="No Data"),"No Data",IF($U111="Critical","Critical",IF(OR($U111="Low",$V111="Uneven",$W111="Low",$W111="High",$Y111="Overdue",$Y111="Due Soon"),"Attention","OK")))))</f>
        <v/>
      </c>
      <c r="AA111" s="27">
        <f>IF($A111="","",IF($J111&lt;&gt;"Mounted","No action",IF($U111="Critical","Inspect immediately and follow fleet removal policy",IF($W111="Low","Correct pressure and inspect",IF($W111="High","Correct pressure",IF($V111="Uneven","Inspect alignment, suspension, and rotation",IF($U111="Low","Schedule tire service",IF($Y111="Overdue","Complete inspection",IF($Y111="Due Soon","Schedule inspection","No action")))))))))</f>
        <v/>
      </c>
      <c r="AB111" s="27">
        <f>IF($A111="","",IF(OR($J111&lt;&gt;"Mounted",$Z111="OK",$Z111="N/A"),"",IF($U111="Critical",1,IF(OR($W111="Low",$W111="High"),2,IF(OR($U111="Low",$V111="Uneven"),3,IF($Y111="Overdue",4,5))))))</f>
        <v/>
      </c>
      <c r="AC111" s="27">
        <f>IF($A111="","",IF($AB111="","",IFERROR($AB111*100000+ROW(),"")))</f>
        <v/>
      </c>
    </row>
    <row r="112">
      <c r="A112" s="29" t="n"/>
      <c r="B112" s="23" t="n"/>
      <c r="C112" s="23" t="n"/>
      <c r="D112" s="23" t="n"/>
      <c r="E112" s="29" t="n"/>
      <c r="F112" s="42" t="n"/>
      <c r="G112" s="30" t="n"/>
      <c r="H112" s="43" t="n"/>
      <c r="I112" s="43" t="n"/>
      <c r="J112" s="23" t="n"/>
      <c r="K112" s="23" t="n"/>
      <c r="L112" s="45">
        <f>IF($A112="","",IF(COUNTIFS('Tire Inspections'!$E$5:$E$1004,$A112,'Tire Inspections'!$Y$5:$Y$1004,"OK")=0,"",IFERROR(MAXIFS('Tire Inspections'!$B$5:$B$1004,'Tire Inspections'!$E$5:$E$1004,$A112,'Tire Inspections'!$Y$5:$Y$1004,"OK"),"")))</f>
        <v/>
      </c>
      <c r="M112" s="27">
        <f>IF($A112="","",IF($L112="","",IFERROR(LOOKUP(2,1/(('Tire Inspections'!$E$5:$E$1004=$A112)*('Tire Inspections'!$B$5:$B$1004=$L112)*('Tire Inspections'!$Y$5:$Y$1004="OK")),'Tire Inspections'!$C$5:$C$1004),"")))</f>
        <v/>
      </c>
      <c r="N112" s="27">
        <f>IF($A112="","",IF($L112="","",IFERROR(LOOKUP(2,1/(('Tire Inspections'!$E$5:$E$1004=$A112)*('Tire Inspections'!$B$5:$B$1004=$L112)*('Tire Inspections'!$Y$5:$Y$1004="OK")),'Tire Inspections'!$F$5:$F$1004),"")))</f>
        <v/>
      </c>
      <c r="O112" s="27">
        <f>IF($A112="","",IF($L112="","",IFERROR(LOOKUP(2,1/(('Tire Inspections'!$E$5:$E$1004=$A112)*('Tire Inspections'!$B$5:$B$1004=$L112)*('Tire Inspections'!$Y$5:$Y$1004="OK")),'Tire Inspections'!$P$5:$P$1004),"")))</f>
        <v/>
      </c>
      <c r="P112" s="32">
        <f>IF($A112="","",IF($L112="","",IFERROR(LOOKUP(2,1/(('Tire Inspections'!$E$5:$E$1004=$A112)*('Tire Inspections'!$B$5:$B$1004=$L112)*('Tire Inspections'!$Y$5:$Y$1004="OK")),'Tire Inspections'!$D$5:$D$1004),"")))</f>
        <v/>
      </c>
      <c r="Q112" s="44">
        <f>IF($A112="","",IF($L112="","",IFERROR(LOOKUP(2,1/(('Tire Inspections'!$E$5:$E$1004=$A112)*('Tire Inspections'!$B$5:$B$1004=$L112)*('Tire Inspections'!$Y$5:$Y$1004="OK")),'Tire Inspections'!$R$5:$R$1004),"")))</f>
        <v/>
      </c>
      <c r="R112" s="44">
        <f>IF($A112="","",IF($L112="","",IFERROR(LOOKUP(2,1/(('Tire Inspections'!$E$5:$E$1004=$A112)*('Tire Inspections'!$B$5:$B$1004=$L112)*('Tire Inspections'!$Y$5:$Y$1004="OK")),'Tire Inspections'!$S$5:$S$1004),"")))</f>
        <v/>
      </c>
      <c r="S112" s="44">
        <f>IF($A112="","",IF($L112="","",IFERROR(LOOKUP(2,1/(('Tire Inspections'!$E$5:$E$1004=$A112)*('Tire Inspections'!$B$5:$B$1004=$L112)*('Tire Inspections'!$Y$5:$Y$1004="OK")),'Tire Inspections'!$L$5:$L$1004),"")))</f>
        <v/>
      </c>
      <c r="T112" s="33">
        <f>IF($A112="","",IF(OR($Q112="",$H112=""),"",IFERROR(MAX(0,MIN(1,($Q112-'Settings'!$B$6)/($H112-'Settings'!$B$6))),"")))</f>
        <v/>
      </c>
      <c r="U112" s="27">
        <f>IF($A112="","",IF($Q112="","No Data",IF($Q112&lt;='Settings'!$B$6,"Critical",IF($Q112&lt;='Settings'!$B$5,"Low","OK"))))</f>
        <v/>
      </c>
      <c r="V112" s="27">
        <f>IF($A112="","",IF($R112="","No Data",IF($R112&gt;='Settings'!$B$7,"Uneven","OK")))</f>
        <v/>
      </c>
      <c r="W112" s="27">
        <f>IF($A112="","",IF($J112&lt;&gt;"Mounted","N/A",IF(OR($S112="",$I112=""),"No Data",IF($S112&lt;$I112-'Settings'!$B$8,"Low",IF($S112&gt;$I112+'Settings'!$B$8,"High","OK")))))</f>
        <v/>
      </c>
      <c r="X112" s="45">
        <f>IF($A112="","",IF(OR($J112&lt;&gt;"Mounted",$L112=""),"",IFERROR($L112+'Settings'!$B$9,"")))</f>
        <v/>
      </c>
      <c r="Y112" s="27">
        <f>IF($A112="","",IF($J112&lt;&gt;"Mounted","N/A",IF($L112="","No Data",IF(TODAY()&gt;$X112,"Overdue",IF(TODAY()+'Settings'!$B$10&gt;=$X112,"Due Soon","Current")))))</f>
        <v/>
      </c>
      <c r="Z112" s="27">
        <f>IF($A112="","",IF($J112&lt;&gt;"Mounted","N/A",IF(OR($U112="No Data",$W112="No Data"),"No Data",IF($U112="Critical","Critical",IF(OR($U112="Low",$V112="Uneven",$W112="Low",$W112="High",$Y112="Overdue",$Y112="Due Soon"),"Attention","OK")))))</f>
        <v/>
      </c>
      <c r="AA112" s="27">
        <f>IF($A112="","",IF($J112&lt;&gt;"Mounted","No action",IF($U112="Critical","Inspect immediately and follow fleet removal policy",IF($W112="Low","Correct pressure and inspect",IF($W112="High","Correct pressure",IF($V112="Uneven","Inspect alignment, suspension, and rotation",IF($U112="Low","Schedule tire service",IF($Y112="Overdue","Complete inspection",IF($Y112="Due Soon","Schedule inspection","No action")))))))))</f>
        <v/>
      </c>
      <c r="AB112" s="27">
        <f>IF($A112="","",IF(OR($J112&lt;&gt;"Mounted",$Z112="OK",$Z112="N/A"),"",IF($U112="Critical",1,IF(OR($W112="Low",$W112="High"),2,IF(OR($U112="Low",$V112="Uneven"),3,IF($Y112="Overdue",4,5))))))</f>
        <v/>
      </c>
      <c r="AC112" s="27">
        <f>IF($A112="","",IF($AB112="","",IFERROR($AB112*100000+ROW(),"")))</f>
        <v/>
      </c>
    </row>
    <row r="113">
      <c r="A113" s="29" t="n"/>
      <c r="B113" s="23" t="n"/>
      <c r="C113" s="23" t="n"/>
      <c r="D113" s="23" t="n"/>
      <c r="E113" s="29" t="n"/>
      <c r="F113" s="42" t="n"/>
      <c r="G113" s="30" t="n"/>
      <c r="H113" s="43" t="n"/>
      <c r="I113" s="43" t="n"/>
      <c r="J113" s="23" t="n"/>
      <c r="K113" s="23" t="n"/>
      <c r="L113" s="45">
        <f>IF($A113="","",IF(COUNTIFS('Tire Inspections'!$E$5:$E$1004,$A113,'Tire Inspections'!$Y$5:$Y$1004,"OK")=0,"",IFERROR(MAXIFS('Tire Inspections'!$B$5:$B$1004,'Tire Inspections'!$E$5:$E$1004,$A113,'Tire Inspections'!$Y$5:$Y$1004,"OK"),"")))</f>
        <v/>
      </c>
      <c r="M113" s="27">
        <f>IF($A113="","",IF($L113="","",IFERROR(LOOKUP(2,1/(('Tire Inspections'!$E$5:$E$1004=$A113)*('Tire Inspections'!$B$5:$B$1004=$L113)*('Tire Inspections'!$Y$5:$Y$1004="OK")),'Tire Inspections'!$C$5:$C$1004),"")))</f>
        <v/>
      </c>
      <c r="N113" s="27">
        <f>IF($A113="","",IF($L113="","",IFERROR(LOOKUP(2,1/(('Tire Inspections'!$E$5:$E$1004=$A113)*('Tire Inspections'!$B$5:$B$1004=$L113)*('Tire Inspections'!$Y$5:$Y$1004="OK")),'Tire Inspections'!$F$5:$F$1004),"")))</f>
        <v/>
      </c>
      <c r="O113" s="27">
        <f>IF($A113="","",IF($L113="","",IFERROR(LOOKUP(2,1/(('Tire Inspections'!$E$5:$E$1004=$A113)*('Tire Inspections'!$B$5:$B$1004=$L113)*('Tire Inspections'!$Y$5:$Y$1004="OK")),'Tire Inspections'!$P$5:$P$1004),"")))</f>
        <v/>
      </c>
      <c r="P113" s="32">
        <f>IF($A113="","",IF($L113="","",IFERROR(LOOKUP(2,1/(('Tire Inspections'!$E$5:$E$1004=$A113)*('Tire Inspections'!$B$5:$B$1004=$L113)*('Tire Inspections'!$Y$5:$Y$1004="OK")),'Tire Inspections'!$D$5:$D$1004),"")))</f>
        <v/>
      </c>
      <c r="Q113" s="44">
        <f>IF($A113="","",IF($L113="","",IFERROR(LOOKUP(2,1/(('Tire Inspections'!$E$5:$E$1004=$A113)*('Tire Inspections'!$B$5:$B$1004=$L113)*('Tire Inspections'!$Y$5:$Y$1004="OK")),'Tire Inspections'!$R$5:$R$1004),"")))</f>
        <v/>
      </c>
      <c r="R113" s="44">
        <f>IF($A113="","",IF($L113="","",IFERROR(LOOKUP(2,1/(('Tire Inspections'!$E$5:$E$1004=$A113)*('Tire Inspections'!$B$5:$B$1004=$L113)*('Tire Inspections'!$Y$5:$Y$1004="OK")),'Tire Inspections'!$S$5:$S$1004),"")))</f>
        <v/>
      </c>
      <c r="S113" s="44">
        <f>IF($A113="","",IF($L113="","",IFERROR(LOOKUP(2,1/(('Tire Inspections'!$E$5:$E$1004=$A113)*('Tire Inspections'!$B$5:$B$1004=$L113)*('Tire Inspections'!$Y$5:$Y$1004="OK")),'Tire Inspections'!$L$5:$L$1004),"")))</f>
        <v/>
      </c>
      <c r="T113" s="33">
        <f>IF($A113="","",IF(OR($Q113="",$H113=""),"",IFERROR(MAX(0,MIN(1,($Q113-'Settings'!$B$6)/($H113-'Settings'!$B$6))),"")))</f>
        <v/>
      </c>
      <c r="U113" s="27">
        <f>IF($A113="","",IF($Q113="","No Data",IF($Q113&lt;='Settings'!$B$6,"Critical",IF($Q113&lt;='Settings'!$B$5,"Low","OK"))))</f>
        <v/>
      </c>
      <c r="V113" s="27">
        <f>IF($A113="","",IF($R113="","No Data",IF($R113&gt;='Settings'!$B$7,"Uneven","OK")))</f>
        <v/>
      </c>
      <c r="W113" s="27">
        <f>IF($A113="","",IF($J113&lt;&gt;"Mounted","N/A",IF(OR($S113="",$I113=""),"No Data",IF($S113&lt;$I113-'Settings'!$B$8,"Low",IF($S113&gt;$I113+'Settings'!$B$8,"High","OK")))))</f>
        <v/>
      </c>
      <c r="X113" s="45">
        <f>IF($A113="","",IF(OR($J113&lt;&gt;"Mounted",$L113=""),"",IFERROR($L113+'Settings'!$B$9,"")))</f>
        <v/>
      </c>
      <c r="Y113" s="27">
        <f>IF($A113="","",IF($J113&lt;&gt;"Mounted","N/A",IF($L113="","No Data",IF(TODAY()&gt;$X113,"Overdue",IF(TODAY()+'Settings'!$B$10&gt;=$X113,"Due Soon","Current")))))</f>
        <v/>
      </c>
      <c r="Z113" s="27">
        <f>IF($A113="","",IF($J113&lt;&gt;"Mounted","N/A",IF(OR($U113="No Data",$W113="No Data"),"No Data",IF($U113="Critical","Critical",IF(OR($U113="Low",$V113="Uneven",$W113="Low",$W113="High",$Y113="Overdue",$Y113="Due Soon"),"Attention","OK")))))</f>
        <v/>
      </c>
      <c r="AA113" s="27">
        <f>IF($A113="","",IF($J113&lt;&gt;"Mounted","No action",IF($U113="Critical","Inspect immediately and follow fleet removal policy",IF($W113="Low","Correct pressure and inspect",IF($W113="High","Correct pressure",IF($V113="Uneven","Inspect alignment, suspension, and rotation",IF($U113="Low","Schedule tire service",IF($Y113="Overdue","Complete inspection",IF($Y113="Due Soon","Schedule inspection","No action")))))))))</f>
        <v/>
      </c>
      <c r="AB113" s="27">
        <f>IF($A113="","",IF(OR($J113&lt;&gt;"Mounted",$Z113="OK",$Z113="N/A"),"",IF($U113="Critical",1,IF(OR($W113="Low",$W113="High"),2,IF(OR($U113="Low",$V113="Uneven"),3,IF($Y113="Overdue",4,5))))))</f>
        <v/>
      </c>
      <c r="AC113" s="27">
        <f>IF($A113="","",IF($AB113="","",IFERROR($AB113*100000+ROW(),"")))</f>
        <v/>
      </c>
    </row>
    <row r="114">
      <c r="A114" s="29" t="n"/>
      <c r="B114" s="23" t="n"/>
      <c r="C114" s="23" t="n"/>
      <c r="D114" s="23" t="n"/>
      <c r="E114" s="29" t="n"/>
      <c r="F114" s="42" t="n"/>
      <c r="G114" s="30" t="n"/>
      <c r="H114" s="43" t="n"/>
      <c r="I114" s="43" t="n"/>
      <c r="J114" s="23" t="n"/>
      <c r="K114" s="23" t="n"/>
      <c r="L114" s="45">
        <f>IF($A114="","",IF(COUNTIFS('Tire Inspections'!$E$5:$E$1004,$A114,'Tire Inspections'!$Y$5:$Y$1004,"OK")=0,"",IFERROR(MAXIFS('Tire Inspections'!$B$5:$B$1004,'Tire Inspections'!$E$5:$E$1004,$A114,'Tire Inspections'!$Y$5:$Y$1004,"OK"),"")))</f>
        <v/>
      </c>
      <c r="M114" s="27">
        <f>IF($A114="","",IF($L114="","",IFERROR(LOOKUP(2,1/(('Tire Inspections'!$E$5:$E$1004=$A114)*('Tire Inspections'!$B$5:$B$1004=$L114)*('Tire Inspections'!$Y$5:$Y$1004="OK")),'Tire Inspections'!$C$5:$C$1004),"")))</f>
        <v/>
      </c>
      <c r="N114" s="27">
        <f>IF($A114="","",IF($L114="","",IFERROR(LOOKUP(2,1/(('Tire Inspections'!$E$5:$E$1004=$A114)*('Tire Inspections'!$B$5:$B$1004=$L114)*('Tire Inspections'!$Y$5:$Y$1004="OK")),'Tire Inspections'!$F$5:$F$1004),"")))</f>
        <v/>
      </c>
      <c r="O114" s="27">
        <f>IF($A114="","",IF($L114="","",IFERROR(LOOKUP(2,1/(('Tire Inspections'!$E$5:$E$1004=$A114)*('Tire Inspections'!$B$5:$B$1004=$L114)*('Tire Inspections'!$Y$5:$Y$1004="OK")),'Tire Inspections'!$P$5:$P$1004),"")))</f>
        <v/>
      </c>
      <c r="P114" s="32">
        <f>IF($A114="","",IF($L114="","",IFERROR(LOOKUP(2,1/(('Tire Inspections'!$E$5:$E$1004=$A114)*('Tire Inspections'!$B$5:$B$1004=$L114)*('Tire Inspections'!$Y$5:$Y$1004="OK")),'Tire Inspections'!$D$5:$D$1004),"")))</f>
        <v/>
      </c>
      <c r="Q114" s="44">
        <f>IF($A114="","",IF($L114="","",IFERROR(LOOKUP(2,1/(('Tire Inspections'!$E$5:$E$1004=$A114)*('Tire Inspections'!$B$5:$B$1004=$L114)*('Tire Inspections'!$Y$5:$Y$1004="OK")),'Tire Inspections'!$R$5:$R$1004),"")))</f>
        <v/>
      </c>
      <c r="R114" s="44">
        <f>IF($A114="","",IF($L114="","",IFERROR(LOOKUP(2,1/(('Tire Inspections'!$E$5:$E$1004=$A114)*('Tire Inspections'!$B$5:$B$1004=$L114)*('Tire Inspections'!$Y$5:$Y$1004="OK")),'Tire Inspections'!$S$5:$S$1004),"")))</f>
        <v/>
      </c>
      <c r="S114" s="44">
        <f>IF($A114="","",IF($L114="","",IFERROR(LOOKUP(2,1/(('Tire Inspections'!$E$5:$E$1004=$A114)*('Tire Inspections'!$B$5:$B$1004=$L114)*('Tire Inspections'!$Y$5:$Y$1004="OK")),'Tire Inspections'!$L$5:$L$1004),"")))</f>
        <v/>
      </c>
      <c r="T114" s="33">
        <f>IF($A114="","",IF(OR($Q114="",$H114=""),"",IFERROR(MAX(0,MIN(1,($Q114-'Settings'!$B$6)/($H114-'Settings'!$B$6))),"")))</f>
        <v/>
      </c>
      <c r="U114" s="27">
        <f>IF($A114="","",IF($Q114="","No Data",IF($Q114&lt;='Settings'!$B$6,"Critical",IF($Q114&lt;='Settings'!$B$5,"Low","OK"))))</f>
        <v/>
      </c>
      <c r="V114" s="27">
        <f>IF($A114="","",IF($R114="","No Data",IF($R114&gt;='Settings'!$B$7,"Uneven","OK")))</f>
        <v/>
      </c>
      <c r="W114" s="27">
        <f>IF($A114="","",IF($J114&lt;&gt;"Mounted","N/A",IF(OR($S114="",$I114=""),"No Data",IF($S114&lt;$I114-'Settings'!$B$8,"Low",IF($S114&gt;$I114+'Settings'!$B$8,"High","OK")))))</f>
        <v/>
      </c>
      <c r="X114" s="45">
        <f>IF($A114="","",IF(OR($J114&lt;&gt;"Mounted",$L114=""),"",IFERROR($L114+'Settings'!$B$9,"")))</f>
        <v/>
      </c>
      <c r="Y114" s="27">
        <f>IF($A114="","",IF($J114&lt;&gt;"Mounted","N/A",IF($L114="","No Data",IF(TODAY()&gt;$X114,"Overdue",IF(TODAY()+'Settings'!$B$10&gt;=$X114,"Due Soon","Current")))))</f>
        <v/>
      </c>
      <c r="Z114" s="27">
        <f>IF($A114="","",IF($J114&lt;&gt;"Mounted","N/A",IF(OR($U114="No Data",$W114="No Data"),"No Data",IF($U114="Critical","Critical",IF(OR($U114="Low",$V114="Uneven",$W114="Low",$W114="High",$Y114="Overdue",$Y114="Due Soon"),"Attention","OK")))))</f>
        <v/>
      </c>
      <c r="AA114" s="27">
        <f>IF($A114="","",IF($J114&lt;&gt;"Mounted","No action",IF($U114="Critical","Inspect immediately and follow fleet removal policy",IF($W114="Low","Correct pressure and inspect",IF($W114="High","Correct pressure",IF($V114="Uneven","Inspect alignment, suspension, and rotation",IF($U114="Low","Schedule tire service",IF($Y114="Overdue","Complete inspection",IF($Y114="Due Soon","Schedule inspection","No action")))))))))</f>
        <v/>
      </c>
      <c r="AB114" s="27">
        <f>IF($A114="","",IF(OR($J114&lt;&gt;"Mounted",$Z114="OK",$Z114="N/A"),"",IF($U114="Critical",1,IF(OR($W114="Low",$W114="High"),2,IF(OR($U114="Low",$V114="Uneven"),3,IF($Y114="Overdue",4,5))))))</f>
        <v/>
      </c>
      <c r="AC114" s="27">
        <f>IF($A114="","",IF($AB114="","",IFERROR($AB114*100000+ROW(),"")))</f>
        <v/>
      </c>
    </row>
    <row r="115">
      <c r="A115" s="29" t="n"/>
      <c r="B115" s="23" t="n"/>
      <c r="C115" s="23" t="n"/>
      <c r="D115" s="23" t="n"/>
      <c r="E115" s="29" t="n"/>
      <c r="F115" s="42" t="n"/>
      <c r="G115" s="30" t="n"/>
      <c r="H115" s="43" t="n"/>
      <c r="I115" s="43" t="n"/>
      <c r="J115" s="23" t="n"/>
      <c r="K115" s="23" t="n"/>
      <c r="L115" s="45">
        <f>IF($A115="","",IF(COUNTIFS('Tire Inspections'!$E$5:$E$1004,$A115,'Tire Inspections'!$Y$5:$Y$1004,"OK")=0,"",IFERROR(MAXIFS('Tire Inspections'!$B$5:$B$1004,'Tire Inspections'!$E$5:$E$1004,$A115,'Tire Inspections'!$Y$5:$Y$1004,"OK"),"")))</f>
        <v/>
      </c>
      <c r="M115" s="27">
        <f>IF($A115="","",IF($L115="","",IFERROR(LOOKUP(2,1/(('Tire Inspections'!$E$5:$E$1004=$A115)*('Tire Inspections'!$B$5:$B$1004=$L115)*('Tire Inspections'!$Y$5:$Y$1004="OK")),'Tire Inspections'!$C$5:$C$1004),"")))</f>
        <v/>
      </c>
      <c r="N115" s="27">
        <f>IF($A115="","",IF($L115="","",IFERROR(LOOKUP(2,1/(('Tire Inspections'!$E$5:$E$1004=$A115)*('Tire Inspections'!$B$5:$B$1004=$L115)*('Tire Inspections'!$Y$5:$Y$1004="OK")),'Tire Inspections'!$F$5:$F$1004),"")))</f>
        <v/>
      </c>
      <c r="O115" s="27">
        <f>IF($A115="","",IF($L115="","",IFERROR(LOOKUP(2,1/(('Tire Inspections'!$E$5:$E$1004=$A115)*('Tire Inspections'!$B$5:$B$1004=$L115)*('Tire Inspections'!$Y$5:$Y$1004="OK")),'Tire Inspections'!$P$5:$P$1004),"")))</f>
        <v/>
      </c>
      <c r="P115" s="32">
        <f>IF($A115="","",IF($L115="","",IFERROR(LOOKUP(2,1/(('Tire Inspections'!$E$5:$E$1004=$A115)*('Tire Inspections'!$B$5:$B$1004=$L115)*('Tire Inspections'!$Y$5:$Y$1004="OK")),'Tire Inspections'!$D$5:$D$1004),"")))</f>
        <v/>
      </c>
      <c r="Q115" s="44">
        <f>IF($A115="","",IF($L115="","",IFERROR(LOOKUP(2,1/(('Tire Inspections'!$E$5:$E$1004=$A115)*('Tire Inspections'!$B$5:$B$1004=$L115)*('Tire Inspections'!$Y$5:$Y$1004="OK")),'Tire Inspections'!$R$5:$R$1004),"")))</f>
        <v/>
      </c>
      <c r="R115" s="44">
        <f>IF($A115="","",IF($L115="","",IFERROR(LOOKUP(2,1/(('Tire Inspections'!$E$5:$E$1004=$A115)*('Tire Inspections'!$B$5:$B$1004=$L115)*('Tire Inspections'!$Y$5:$Y$1004="OK")),'Tire Inspections'!$S$5:$S$1004),"")))</f>
        <v/>
      </c>
      <c r="S115" s="44">
        <f>IF($A115="","",IF($L115="","",IFERROR(LOOKUP(2,1/(('Tire Inspections'!$E$5:$E$1004=$A115)*('Tire Inspections'!$B$5:$B$1004=$L115)*('Tire Inspections'!$Y$5:$Y$1004="OK")),'Tire Inspections'!$L$5:$L$1004),"")))</f>
        <v/>
      </c>
      <c r="T115" s="33">
        <f>IF($A115="","",IF(OR($Q115="",$H115=""),"",IFERROR(MAX(0,MIN(1,($Q115-'Settings'!$B$6)/($H115-'Settings'!$B$6))),"")))</f>
        <v/>
      </c>
      <c r="U115" s="27">
        <f>IF($A115="","",IF($Q115="","No Data",IF($Q115&lt;='Settings'!$B$6,"Critical",IF($Q115&lt;='Settings'!$B$5,"Low","OK"))))</f>
        <v/>
      </c>
      <c r="V115" s="27">
        <f>IF($A115="","",IF($R115="","No Data",IF($R115&gt;='Settings'!$B$7,"Uneven","OK")))</f>
        <v/>
      </c>
      <c r="W115" s="27">
        <f>IF($A115="","",IF($J115&lt;&gt;"Mounted","N/A",IF(OR($S115="",$I115=""),"No Data",IF($S115&lt;$I115-'Settings'!$B$8,"Low",IF($S115&gt;$I115+'Settings'!$B$8,"High","OK")))))</f>
        <v/>
      </c>
      <c r="X115" s="45">
        <f>IF($A115="","",IF(OR($J115&lt;&gt;"Mounted",$L115=""),"",IFERROR($L115+'Settings'!$B$9,"")))</f>
        <v/>
      </c>
      <c r="Y115" s="27">
        <f>IF($A115="","",IF($J115&lt;&gt;"Mounted","N/A",IF($L115="","No Data",IF(TODAY()&gt;$X115,"Overdue",IF(TODAY()+'Settings'!$B$10&gt;=$X115,"Due Soon","Current")))))</f>
        <v/>
      </c>
      <c r="Z115" s="27">
        <f>IF($A115="","",IF($J115&lt;&gt;"Mounted","N/A",IF(OR($U115="No Data",$W115="No Data"),"No Data",IF($U115="Critical","Critical",IF(OR($U115="Low",$V115="Uneven",$W115="Low",$W115="High",$Y115="Overdue",$Y115="Due Soon"),"Attention","OK")))))</f>
        <v/>
      </c>
      <c r="AA115" s="27">
        <f>IF($A115="","",IF($J115&lt;&gt;"Mounted","No action",IF($U115="Critical","Inspect immediately and follow fleet removal policy",IF($W115="Low","Correct pressure and inspect",IF($W115="High","Correct pressure",IF($V115="Uneven","Inspect alignment, suspension, and rotation",IF($U115="Low","Schedule tire service",IF($Y115="Overdue","Complete inspection",IF($Y115="Due Soon","Schedule inspection","No action")))))))))</f>
        <v/>
      </c>
      <c r="AB115" s="27">
        <f>IF($A115="","",IF(OR($J115&lt;&gt;"Mounted",$Z115="OK",$Z115="N/A"),"",IF($U115="Critical",1,IF(OR($W115="Low",$W115="High"),2,IF(OR($U115="Low",$V115="Uneven"),3,IF($Y115="Overdue",4,5))))))</f>
        <v/>
      </c>
      <c r="AC115" s="27">
        <f>IF($A115="","",IF($AB115="","",IFERROR($AB115*100000+ROW(),"")))</f>
        <v/>
      </c>
    </row>
    <row r="116">
      <c r="A116" s="29" t="n"/>
      <c r="B116" s="23" t="n"/>
      <c r="C116" s="23" t="n"/>
      <c r="D116" s="23" t="n"/>
      <c r="E116" s="29" t="n"/>
      <c r="F116" s="42" t="n"/>
      <c r="G116" s="30" t="n"/>
      <c r="H116" s="43" t="n"/>
      <c r="I116" s="43" t="n"/>
      <c r="J116" s="23" t="n"/>
      <c r="K116" s="23" t="n"/>
      <c r="L116" s="45">
        <f>IF($A116="","",IF(COUNTIFS('Tire Inspections'!$E$5:$E$1004,$A116,'Tire Inspections'!$Y$5:$Y$1004,"OK")=0,"",IFERROR(MAXIFS('Tire Inspections'!$B$5:$B$1004,'Tire Inspections'!$E$5:$E$1004,$A116,'Tire Inspections'!$Y$5:$Y$1004,"OK"),"")))</f>
        <v/>
      </c>
      <c r="M116" s="27">
        <f>IF($A116="","",IF($L116="","",IFERROR(LOOKUP(2,1/(('Tire Inspections'!$E$5:$E$1004=$A116)*('Tire Inspections'!$B$5:$B$1004=$L116)*('Tire Inspections'!$Y$5:$Y$1004="OK")),'Tire Inspections'!$C$5:$C$1004),"")))</f>
        <v/>
      </c>
      <c r="N116" s="27">
        <f>IF($A116="","",IF($L116="","",IFERROR(LOOKUP(2,1/(('Tire Inspections'!$E$5:$E$1004=$A116)*('Tire Inspections'!$B$5:$B$1004=$L116)*('Tire Inspections'!$Y$5:$Y$1004="OK")),'Tire Inspections'!$F$5:$F$1004),"")))</f>
        <v/>
      </c>
      <c r="O116" s="27">
        <f>IF($A116="","",IF($L116="","",IFERROR(LOOKUP(2,1/(('Tire Inspections'!$E$5:$E$1004=$A116)*('Tire Inspections'!$B$5:$B$1004=$L116)*('Tire Inspections'!$Y$5:$Y$1004="OK")),'Tire Inspections'!$P$5:$P$1004),"")))</f>
        <v/>
      </c>
      <c r="P116" s="32">
        <f>IF($A116="","",IF($L116="","",IFERROR(LOOKUP(2,1/(('Tire Inspections'!$E$5:$E$1004=$A116)*('Tire Inspections'!$B$5:$B$1004=$L116)*('Tire Inspections'!$Y$5:$Y$1004="OK")),'Tire Inspections'!$D$5:$D$1004),"")))</f>
        <v/>
      </c>
      <c r="Q116" s="44">
        <f>IF($A116="","",IF($L116="","",IFERROR(LOOKUP(2,1/(('Tire Inspections'!$E$5:$E$1004=$A116)*('Tire Inspections'!$B$5:$B$1004=$L116)*('Tire Inspections'!$Y$5:$Y$1004="OK")),'Tire Inspections'!$R$5:$R$1004),"")))</f>
        <v/>
      </c>
      <c r="R116" s="44">
        <f>IF($A116="","",IF($L116="","",IFERROR(LOOKUP(2,1/(('Tire Inspections'!$E$5:$E$1004=$A116)*('Tire Inspections'!$B$5:$B$1004=$L116)*('Tire Inspections'!$Y$5:$Y$1004="OK")),'Tire Inspections'!$S$5:$S$1004),"")))</f>
        <v/>
      </c>
      <c r="S116" s="44">
        <f>IF($A116="","",IF($L116="","",IFERROR(LOOKUP(2,1/(('Tire Inspections'!$E$5:$E$1004=$A116)*('Tire Inspections'!$B$5:$B$1004=$L116)*('Tire Inspections'!$Y$5:$Y$1004="OK")),'Tire Inspections'!$L$5:$L$1004),"")))</f>
        <v/>
      </c>
      <c r="T116" s="33">
        <f>IF($A116="","",IF(OR($Q116="",$H116=""),"",IFERROR(MAX(0,MIN(1,($Q116-'Settings'!$B$6)/($H116-'Settings'!$B$6))),"")))</f>
        <v/>
      </c>
      <c r="U116" s="27">
        <f>IF($A116="","",IF($Q116="","No Data",IF($Q116&lt;='Settings'!$B$6,"Critical",IF($Q116&lt;='Settings'!$B$5,"Low","OK"))))</f>
        <v/>
      </c>
      <c r="V116" s="27">
        <f>IF($A116="","",IF($R116="","No Data",IF($R116&gt;='Settings'!$B$7,"Uneven","OK")))</f>
        <v/>
      </c>
      <c r="W116" s="27">
        <f>IF($A116="","",IF($J116&lt;&gt;"Mounted","N/A",IF(OR($S116="",$I116=""),"No Data",IF($S116&lt;$I116-'Settings'!$B$8,"Low",IF($S116&gt;$I116+'Settings'!$B$8,"High","OK")))))</f>
        <v/>
      </c>
      <c r="X116" s="45">
        <f>IF($A116="","",IF(OR($J116&lt;&gt;"Mounted",$L116=""),"",IFERROR($L116+'Settings'!$B$9,"")))</f>
        <v/>
      </c>
      <c r="Y116" s="27">
        <f>IF($A116="","",IF($J116&lt;&gt;"Mounted","N/A",IF($L116="","No Data",IF(TODAY()&gt;$X116,"Overdue",IF(TODAY()+'Settings'!$B$10&gt;=$X116,"Due Soon","Current")))))</f>
        <v/>
      </c>
      <c r="Z116" s="27">
        <f>IF($A116="","",IF($J116&lt;&gt;"Mounted","N/A",IF(OR($U116="No Data",$W116="No Data"),"No Data",IF($U116="Critical","Critical",IF(OR($U116="Low",$V116="Uneven",$W116="Low",$W116="High",$Y116="Overdue",$Y116="Due Soon"),"Attention","OK")))))</f>
        <v/>
      </c>
      <c r="AA116" s="27">
        <f>IF($A116="","",IF($J116&lt;&gt;"Mounted","No action",IF($U116="Critical","Inspect immediately and follow fleet removal policy",IF($W116="Low","Correct pressure and inspect",IF($W116="High","Correct pressure",IF($V116="Uneven","Inspect alignment, suspension, and rotation",IF($U116="Low","Schedule tire service",IF($Y116="Overdue","Complete inspection",IF($Y116="Due Soon","Schedule inspection","No action")))))))))</f>
        <v/>
      </c>
      <c r="AB116" s="27">
        <f>IF($A116="","",IF(OR($J116&lt;&gt;"Mounted",$Z116="OK",$Z116="N/A"),"",IF($U116="Critical",1,IF(OR($W116="Low",$W116="High"),2,IF(OR($U116="Low",$V116="Uneven"),3,IF($Y116="Overdue",4,5))))))</f>
        <v/>
      </c>
      <c r="AC116" s="27">
        <f>IF($A116="","",IF($AB116="","",IFERROR($AB116*100000+ROW(),"")))</f>
        <v/>
      </c>
    </row>
    <row r="117">
      <c r="A117" s="29" t="n"/>
      <c r="B117" s="23" t="n"/>
      <c r="C117" s="23" t="n"/>
      <c r="D117" s="23" t="n"/>
      <c r="E117" s="29" t="n"/>
      <c r="F117" s="42" t="n"/>
      <c r="G117" s="30" t="n"/>
      <c r="H117" s="43" t="n"/>
      <c r="I117" s="43" t="n"/>
      <c r="J117" s="23" t="n"/>
      <c r="K117" s="23" t="n"/>
      <c r="L117" s="45">
        <f>IF($A117="","",IF(COUNTIFS('Tire Inspections'!$E$5:$E$1004,$A117,'Tire Inspections'!$Y$5:$Y$1004,"OK")=0,"",IFERROR(MAXIFS('Tire Inspections'!$B$5:$B$1004,'Tire Inspections'!$E$5:$E$1004,$A117,'Tire Inspections'!$Y$5:$Y$1004,"OK"),"")))</f>
        <v/>
      </c>
      <c r="M117" s="27">
        <f>IF($A117="","",IF($L117="","",IFERROR(LOOKUP(2,1/(('Tire Inspections'!$E$5:$E$1004=$A117)*('Tire Inspections'!$B$5:$B$1004=$L117)*('Tire Inspections'!$Y$5:$Y$1004="OK")),'Tire Inspections'!$C$5:$C$1004),"")))</f>
        <v/>
      </c>
      <c r="N117" s="27">
        <f>IF($A117="","",IF($L117="","",IFERROR(LOOKUP(2,1/(('Tire Inspections'!$E$5:$E$1004=$A117)*('Tire Inspections'!$B$5:$B$1004=$L117)*('Tire Inspections'!$Y$5:$Y$1004="OK")),'Tire Inspections'!$F$5:$F$1004),"")))</f>
        <v/>
      </c>
      <c r="O117" s="27">
        <f>IF($A117="","",IF($L117="","",IFERROR(LOOKUP(2,1/(('Tire Inspections'!$E$5:$E$1004=$A117)*('Tire Inspections'!$B$5:$B$1004=$L117)*('Tire Inspections'!$Y$5:$Y$1004="OK")),'Tire Inspections'!$P$5:$P$1004),"")))</f>
        <v/>
      </c>
      <c r="P117" s="32">
        <f>IF($A117="","",IF($L117="","",IFERROR(LOOKUP(2,1/(('Tire Inspections'!$E$5:$E$1004=$A117)*('Tire Inspections'!$B$5:$B$1004=$L117)*('Tire Inspections'!$Y$5:$Y$1004="OK")),'Tire Inspections'!$D$5:$D$1004),"")))</f>
        <v/>
      </c>
      <c r="Q117" s="44">
        <f>IF($A117="","",IF($L117="","",IFERROR(LOOKUP(2,1/(('Tire Inspections'!$E$5:$E$1004=$A117)*('Tire Inspections'!$B$5:$B$1004=$L117)*('Tire Inspections'!$Y$5:$Y$1004="OK")),'Tire Inspections'!$R$5:$R$1004),"")))</f>
        <v/>
      </c>
      <c r="R117" s="44">
        <f>IF($A117="","",IF($L117="","",IFERROR(LOOKUP(2,1/(('Tire Inspections'!$E$5:$E$1004=$A117)*('Tire Inspections'!$B$5:$B$1004=$L117)*('Tire Inspections'!$Y$5:$Y$1004="OK")),'Tire Inspections'!$S$5:$S$1004),"")))</f>
        <v/>
      </c>
      <c r="S117" s="44">
        <f>IF($A117="","",IF($L117="","",IFERROR(LOOKUP(2,1/(('Tire Inspections'!$E$5:$E$1004=$A117)*('Tire Inspections'!$B$5:$B$1004=$L117)*('Tire Inspections'!$Y$5:$Y$1004="OK")),'Tire Inspections'!$L$5:$L$1004),"")))</f>
        <v/>
      </c>
      <c r="T117" s="33">
        <f>IF($A117="","",IF(OR($Q117="",$H117=""),"",IFERROR(MAX(0,MIN(1,($Q117-'Settings'!$B$6)/($H117-'Settings'!$B$6))),"")))</f>
        <v/>
      </c>
      <c r="U117" s="27">
        <f>IF($A117="","",IF($Q117="","No Data",IF($Q117&lt;='Settings'!$B$6,"Critical",IF($Q117&lt;='Settings'!$B$5,"Low","OK"))))</f>
        <v/>
      </c>
      <c r="V117" s="27">
        <f>IF($A117="","",IF($R117="","No Data",IF($R117&gt;='Settings'!$B$7,"Uneven","OK")))</f>
        <v/>
      </c>
      <c r="W117" s="27">
        <f>IF($A117="","",IF($J117&lt;&gt;"Mounted","N/A",IF(OR($S117="",$I117=""),"No Data",IF($S117&lt;$I117-'Settings'!$B$8,"Low",IF($S117&gt;$I117+'Settings'!$B$8,"High","OK")))))</f>
        <v/>
      </c>
      <c r="X117" s="45">
        <f>IF($A117="","",IF(OR($J117&lt;&gt;"Mounted",$L117=""),"",IFERROR($L117+'Settings'!$B$9,"")))</f>
        <v/>
      </c>
      <c r="Y117" s="27">
        <f>IF($A117="","",IF($J117&lt;&gt;"Mounted","N/A",IF($L117="","No Data",IF(TODAY()&gt;$X117,"Overdue",IF(TODAY()+'Settings'!$B$10&gt;=$X117,"Due Soon","Current")))))</f>
        <v/>
      </c>
      <c r="Z117" s="27">
        <f>IF($A117="","",IF($J117&lt;&gt;"Mounted","N/A",IF(OR($U117="No Data",$W117="No Data"),"No Data",IF($U117="Critical","Critical",IF(OR($U117="Low",$V117="Uneven",$W117="Low",$W117="High",$Y117="Overdue",$Y117="Due Soon"),"Attention","OK")))))</f>
        <v/>
      </c>
      <c r="AA117" s="27">
        <f>IF($A117="","",IF($J117&lt;&gt;"Mounted","No action",IF($U117="Critical","Inspect immediately and follow fleet removal policy",IF($W117="Low","Correct pressure and inspect",IF($W117="High","Correct pressure",IF($V117="Uneven","Inspect alignment, suspension, and rotation",IF($U117="Low","Schedule tire service",IF($Y117="Overdue","Complete inspection",IF($Y117="Due Soon","Schedule inspection","No action")))))))))</f>
        <v/>
      </c>
      <c r="AB117" s="27">
        <f>IF($A117="","",IF(OR($J117&lt;&gt;"Mounted",$Z117="OK",$Z117="N/A"),"",IF($U117="Critical",1,IF(OR($W117="Low",$W117="High"),2,IF(OR($U117="Low",$V117="Uneven"),3,IF($Y117="Overdue",4,5))))))</f>
        <v/>
      </c>
      <c r="AC117" s="27">
        <f>IF($A117="","",IF($AB117="","",IFERROR($AB117*100000+ROW(),"")))</f>
        <v/>
      </c>
    </row>
    <row r="118">
      <c r="A118" s="29" t="n"/>
      <c r="B118" s="23" t="n"/>
      <c r="C118" s="23" t="n"/>
      <c r="D118" s="23" t="n"/>
      <c r="E118" s="29" t="n"/>
      <c r="F118" s="42" t="n"/>
      <c r="G118" s="30" t="n"/>
      <c r="H118" s="43" t="n"/>
      <c r="I118" s="43" t="n"/>
      <c r="J118" s="23" t="n"/>
      <c r="K118" s="23" t="n"/>
      <c r="L118" s="45">
        <f>IF($A118="","",IF(COUNTIFS('Tire Inspections'!$E$5:$E$1004,$A118,'Tire Inspections'!$Y$5:$Y$1004,"OK")=0,"",IFERROR(MAXIFS('Tire Inspections'!$B$5:$B$1004,'Tire Inspections'!$E$5:$E$1004,$A118,'Tire Inspections'!$Y$5:$Y$1004,"OK"),"")))</f>
        <v/>
      </c>
      <c r="M118" s="27">
        <f>IF($A118="","",IF($L118="","",IFERROR(LOOKUP(2,1/(('Tire Inspections'!$E$5:$E$1004=$A118)*('Tire Inspections'!$B$5:$B$1004=$L118)*('Tire Inspections'!$Y$5:$Y$1004="OK")),'Tire Inspections'!$C$5:$C$1004),"")))</f>
        <v/>
      </c>
      <c r="N118" s="27">
        <f>IF($A118="","",IF($L118="","",IFERROR(LOOKUP(2,1/(('Tire Inspections'!$E$5:$E$1004=$A118)*('Tire Inspections'!$B$5:$B$1004=$L118)*('Tire Inspections'!$Y$5:$Y$1004="OK")),'Tire Inspections'!$F$5:$F$1004),"")))</f>
        <v/>
      </c>
      <c r="O118" s="27">
        <f>IF($A118="","",IF($L118="","",IFERROR(LOOKUP(2,1/(('Tire Inspections'!$E$5:$E$1004=$A118)*('Tire Inspections'!$B$5:$B$1004=$L118)*('Tire Inspections'!$Y$5:$Y$1004="OK")),'Tire Inspections'!$P$5:$P$1004),"")))</f>
        <v/>
      </c>
      <c r="P118" s="32">
        <f>IF($A118="","",IF($L118="","",IFERROR(LOOKUP(2,1/(('Tire Inspections'!$E$5:$E$1004=$A118)*('Tire Inspections'!$B$5:$B$1004=$L118)*('Tire Inspections'!$Y$5:$Y$1004="OK")),'Tire Inspections'!$D$5:$D$1004),"")))</f>
        <v/>
      </c>
      <c r="Q118" s="44">
        <f>IF($A118="","",IF($L118="","",IFERROR(LOOKUP(2,1/(('Tire Inspections'!$E$5:$E$1004=$A118)*('Tire Inspections'!$B$5:$B$1004=$L118)*('Tire Inspections'!$Y$5:$Y$1004="OK")),'Tire Inspections'!$R$5:$R$1004),"")))</f>
        <v/>
      </c>
      <c r="R118" s="44">
        <f>IF($A118="","",IF($L118="","",IFERROR(LOOKUP(2,1/(('Tire Inspections'!$E$5:$E$1004=$A118)*('Tire Inspections'!$B$5:$B$1004=$L118)*('Tire Inspections'!$Y$5:$Y$1004="OK")),'Tire Inspections'!$S$5:$S$1004),"")))</f>
        <v/>
      </c>
      <c r="S118" s="44">
        <f>IF($A118="","",IF($L118="","",IFERROR(LOOKUP(2,1/(('Tire Inspections'!$E$5:$E$1004=$A118)*('Tire Inspections'!$B$5:$B$1004=$L118)*('Tire Inspections'!$Y$5:$Y$1004="OK")),'Tire Inspections'!$L$5:$L$1004),"")))</f>
        <v/>
      </c>
      <c r="T118" s="33">
        <f>IF($A118="","",IF(OR($Q118="",$H118=""),"",IFERROR(MAX(0,MIN(1,($Q118-'Settings'!$B$6)/($H118-'Settings'!$B$6))),"")))</f>
        <v/>
      </c>
      <c r="U118" s="27">
        <f>IF($A118="","",IF($Q118="","No Data",IF($Q118&lt;='Settings'!$B$6,"Critical",IF($Q118&lt;='Settings'!$B$5,"Low","OK"))))</f>
        <v/>
      </c>
      <c r="V118" s="27">
        <f>IF($A118="","",IF($R118="","No Data",IF($R118&gt;='Settings'!$B$7,"Uneven","OK")))</f>
        <v/>
      </c>
      <c r="W118" s="27">
        <f>IF($A118="","",IF($J118&lt;&gt;"Mounted","N/A",IF(OR($S118="",$I118=""),"No Data",IF($S118&lt;$I118-'Settings'!$B$8,"Low",IF($S118&gt;$I118+'Settings'!$B$8,"High","OK")))))</f>
        <v/>
      </c>
      <c r="X118" s="45">
        <f>IF($A118="","",IF(OR($J118&lt;&gt;"Mounted",$L118=""),"",IFERROR($L118+'Settings'!$B$9,"")))</f>
        <v/>
      </c>
      <c r="Y118" s="27">
        <f>IF($A118="","",IF($J118&lt;&gt;"Mounted","N/A",IF($L118="","No Data",IF(TODAY()&gt;$X118,"Overdue",IF(TODAY()+'Settings'!$B$10&gt;=$X118,"Due Soon","Current")))))</f>
        <v/>
      </c>
      <c r="Z118" s="27">
        <f>IF($A118="","",IF($J118&lt;&gt;"Mounted","N/A",IF(OR($U118="No Data",$W118="No Data"),"No Data",IF($U118="Critical","Critical",IF(OR($U118="Low",$V118="Uneven",$W118="Low",$W118="High",$Y118="Overdue",$Y118="Due Soon"),"Attention","OK")))))</f>
        <v/>
      </c>
      <c r="AA118" s="27">
        <f>IF($A118="","",IF($J118&lt;&gt;"Mounted","No action",IF($U118="Critical","Inspect immediately and follow fleet removal policy",IF($W118="Low","Correct pressure and inspect",IF($W118="High","Correct pressure",IF($V118="Uneven","Inspect alignment, suspension, and rotation",IF($U118="Low","Schedule tire service",IF($Y118="Overdue","Complete inspection",IF($Y118="Due Soon","Schedule inspection","No action")))))))))</f>
        <v/>
      </c>
      <c r="AB118" s="27">
        <f>IF($A118="","",IF(OR($J118&lt;&gt;"Mounted",$Z118="OK",$Z118="N/A"),"",IF($U118="Critical",1,IF(OR($W118="Low",$W118="High"),2,IF(OR($U118="Low",$V118="Uneven"),3,IF($Y118="Overdue",4,5))))))</f>
        <v/>
      </c>
      <c r="AC118" s="27">
        <f>IF($A118="","",IF($AB118="","",IFERROR($AB118*100000+ROW(),"")))</f>
        <v/>
      </c>
    </row>
    <row r="119">
      <c r="A119" s="29" t="n"/>
      <c r="B119" s="23" t="n"/>
      <c r="C119" s="23" t="n"/>
      <c r="D119" s="23" t="n"/>
      <c r="E119" s="29" t="n"/>
      <c r="F119" s="42" t="n"/>
      <c r="G119" s="30" t="n"/>
      <c r="H119" s="43" t="n"/>
      <c r="I119" s="43" t="n"/>
      <c r="J119" s="23" t="n"/>
      <c r="K119" s="23" t="n"/>
      <c r="L119" s="45">
        <f>IF($A119="","",IF(COUNTIFS('Tire Inspections'!$E$5:$E$1004,$A119,'Tire Inspections'!$Y$5:$Y$1004,"OK")=0,"",IFERROR(MAXIFS('Tire Inspections'!$B$5:$B$1004,'Tire Inspections'!$E$5:$E$1004,$A119,'Tire Inspections'!$Y$5:$Y$1004,"OK"),"")))</f>
        <v/>
      </c>
      <c r="M119" s="27">
        <f>IF($A119="","",IF($L119="","",IFERROR(LOOKUP(2,1/(('Tire Inspections'!$E$5:$E$1004=$A119)*('Tire Inspections'!$B$5:$B$1004=$L119)*('Tire Inspections'!$Y$5:$Y$1004="OK")),'Tire Inspections'!$C$5:$C$1004),"")))</f>
        <v/>
      </c>
      <c r="N119" s="27">
        <f>IF($A119="","",IF($L119="","",IFERROR(LOOKUP(2,1/(('Tire Inspections'!$E$5:$E$1004=$A119)*('Tire Inspections'!$B$5:$B$1004=$L119)*('Tire Inspections'!$Y$5:$Y$1004="OK")),'Tire Inspections'!$F$5:$F$1004),"")))</f>
        <v/>
      </c>
      <c r="O119" s="27">
        <f>IF($A119="","",IF($L119="","",IFERROR(LOOKUP(2,1/(('Tire Inspections'!$E$5:$E$1004=$A119)*('Tire Inspections'!$B$5:$B$1004=$L119)*('Tire Inspections'!$Y$5:$Y$1004="OK")),'Tire Inspections'!$P$5:$P$1004),"")))</f>
        <v/>
      </c>
      <c r="P119" s="32">
        <f>IF($A119="","",IF($L119="","",IFERROR(LOOKUP(2,1/(('Tire Inspections'!$E$5:$E$1004=$A119)*('Tire Inspections'!$B$5:$B$1004=$L119)*('Tire Inspections'!$Y$5:$Y$1004="OK")),'Tire Inspections'!$D$5:$D$1004),"")))</f>
        <v/>
      </c>
      <c r="Q119" s="44">
        <f>IF($A119="","",IF($L119="","",IFERROR(LOOKUP(2,1/(('Tire Inspections'!$E$5:$E$1004=$A119)*('Tire Inspections'!$B$5:$B$1004=$L119)*('Tire Inspections'!$Y$5:$Y$1004="OK")),'Tire Inspections'!$R$5:$R$1004),"")))</f>
        <v/>
      </c>
      <c r="R119" s="44">
        <f>IF($A119="","",IF($L119="","",IFERROR(LOOKUP(2,1/(('Tire Inspections'!$E$5:$E$1004=$A119)*('Tire Inspections'!$B$5:$B$1004=$L119)*('Tire Inspections'!$Y$5:$Y$1004="OK")),'Tire Inspections'!$S$5:$S$1004),"")))</f>
        <v/>
      </c>
      <c r="S119" s="44">
        <f>IF($A119="","",IF($L119="","",IFERROR(LOOKUP(2,1/(('Tire Inspections'!$E$5:$E$1004=$A119)*('Tire Inspections'!$B$5:$B$1004=$L119)*('Tire Inspections'!$Y$5:$Y$1004="OK")),'Tire Inspections'!$L$5:$L$1004),"")))</f>
        <v/>
      </c>
      <c r="T119" s="33">
        <f>IF($A119="","",IF(OR($Q119="",$H119=""),"",IFERROR(MAX(0,MIN(1,($Q119-'Settings'!$B$6)/($H119-'Settings'!$B$6))),"")))</f>
        <v/>
      </c>
      <c r="U119" s="27">
        <f>IF($A119="","",IF($Q119="","No Data",IF($Q119&lt;='Settings'!$B$6,"Critical",IF($Q119&lt;='Settings'!$B$5,"Low","OK"))))</f>
        <v/>
      </c>
      <c r="V119" s="27">
        <f>IF($A119="","",IF($R119="","No Data",IF($R119&gt;='Settings'!$B$7,"Uneven","OK")))</f>
        <v/>
      </c>
      <c r="W119" s="27">
        <f>IF($A119="","",IF($J119&lt;&gt;"Mounted","N/A",IF(OR($S119="",$I119=""),"No Data",IF($S119&lt;$I119-'Settings'!$B$8,"Low",IF($S119&gt;$I119+'Settings'!$B$8,"High","OK")))))</f>
        <v/>
      </c>
      <c r="X119" s="45">
        <f>IF($A119="","",IF(OR($J119&lt;&gt;"Mounted",$L119=""),"",IFERROR($L119+'Settings'!$B$9,"")))</f>
        <v/>
      </c>
      <c r="Y119" s="27">
        <f>IF($A119="","",IF($J119&lt;&gt;"Mounted","N/A",IF($L119="","No Data",IF(TODAY()&gt;$X119,"Overdue",IF(TODAY()+'Settings'!$B$10&gt;=$X119,"Due Soon","Current")))))</f>
        <v/>
      </c>
      <c r="Z119" s="27">
        <f>IF($A119="","",IF($J119&lt;&gt;"Mounted","N/A",IF(OR($U119="No Data",$W119="No Data"),"No Data",IF($U119="Critical","Critical",IF(OR($U119="Low",$V119="Uneven",$W119="Low",$W119="High",$Y119="Overdue",$Y119="Due Soon"),"Attention","OK")))))</f>
        <v/>
      </c>
      <c r="AA119" s="27">
        <f>IF($A119="","",IF($J119&lt;&gt;"Mounted","No action",IF($U119="Critical","Inspect immediately and follow fleet removal policy",IF($W119="Low","Correct pressure and inspect",IF($W119="High","Correct pressure",IF($V119="Uneven","Inspect alignment, suspension, and rotation",IF($U119="Low","Schedule tire service",IF($Y119="Overdue","Complete inspection",IF($Y119="Due Soon","Schedule inspection","No action")))))))))</f>
        <v/>
      </c>
      <c r="AB119" s="27">
        <f>IF($A119="","",IF(OR($J119&lt;&gt;"Mounted",$Z119="OK",$Z119="N/A"),"",IF($U119="Critical",1,IF(OR($W119="Low",$W119="High"),2,IF(OR($U119="Low",$V119="Uneven"),3,IF($Y119="Overdue",4,5))))))</f>
        <v/>
      </c>
      <c r="AC119" s="27">
        <f>IF($A119="","",IF($AB119="","",IFERROR($AB119*100000+ROW(),"")))</f>
        <v/>
      </c>
    </row>
    <row r="120">
      <c r="A120" s="29" t="n"/>
      <c r="B120" s="23" t="n"/>
      <c r="C120" s="23" t="n"/>
      <c r="D120" s="23" t="n"/>
      <c r="E120" s="29" t="n"/>
      <c r="F120" s="42" t="n"/>
      <c r="G120" s="30" t="n"/>
      <c r="H120" s="43" t="n"/>
      <c r="I120" s="43" t="n"/>
      <c r="J120" s="23" t="n"/>
      <c r="K120" s="23" t="n"/>
      <c r="L120" s="45">
        <f>IF($A120="","",IF(COUNTIFS('Tire Inspections'!$E$5:$E$1004,$A120,'Tire Inspections'!$Y$5:$Y$1004,"OK")=0,"",IFERROR(MAXIFS('Tire Inspections'!$B$5:$B$1004,'Tire Inspections'!$E$5:$E$1004,$A120,'Tire Inspections'!$Y$5:$Y$1004,"OK"),"")))</f>
        <v/>
      </c>
      <c r="M120" s="27">
        <f>IF($A120="","",IF($L120="","",IFERROR(LOOKUP(2,1/(('Tire Inspections'!$E$5:$E$1004=$A120)*('Tire Inspections'!$B$5:$B$1004=$L120)*('Tire Inspections'!$Y$5:$Y$1004="OK")),'Tire Inspections'!$C$5:$C$1004),"")))</f>
        <v/>
      </c>
      <c r="N120" s="27">
        <f>IF($A120="","",IF($L120="","",IFERROR(LOOKUP(2,1/(('Tire Inspections'!$E$5:$E$1004=$A120)*('Tire Inspections'!$B$5:$B$1004=$L120)*('Tire Inspections'!$Y$5:$Y$1004="OK")),'Tire Inspections'!$F$5:$F$1004),"")))</f>
        <v/>
      </c>
      <c r="O120" s="27">
        <f>IF($A120="","",IF($L120="","",IFERROR(LOOKUP(2,1/(('Tire Inspections'!$E$5:$E$1004=$A120)*('Tire Inspections'!$B$5:$B$1004=$L120)*('Tire Inspections'!$Y$5:$Y$1004="OK")),'Tire Inspections'!$P$5:$P$1004),"")))</f>
        <v/>
      </c>
      <c r="P120" s="32">
        <f>IF($A120="","",IF($L120="","",IFERROR(LOOKUP(2,1/(('Tire Inspections'!$E$5:$E$1004=$A120)*('Tire Inspections'!$B$5:$B$1004=$L120)*('Tire Inspections'!$Y$5:$Y$1004="OK")),'Tire Inspections'!$D$5:$D$1004),"")))</f>
        <v/>
      </c>
      <c r="Q120" s="44">
        <f>IF($A120="","",IF($L120="","",IFERROR(LOOKUP(2,1/(('Tire Inspections'!$E$5:$E$1004=$A120)*('Tire Inspections'!$B$5:$B$1004=$L120)*('Tire Inspections'!$Y$5:$Y$1004="OK")),'Tire Inspections'!$R$5:$R$1004),"")))</f>
        <v/>
      </c>
      <c r="R120" s="44">
        <f>IF($A120="","",IF($L120="","",IFERROR(LOOKUP(2,1/(('Tire Inspections'!$E$5:$E$1004=$A120)*('Tire Inspections'!$B$5:$B$1004=$L120)*('Tire Inspections'!$Y$5:$Y$1004="OK")),'Tire Inspections'!$S$5:$S$1004),"")))</f>
        <v/>
      </c>
      <c r="S120" s="44">
        <f>IF($A120="","",IF($L120="","",IFERROR(LOOKUP(2,1/(('Tire Inspections'!$E$5:$E$1004=$A120)*('Tire Inspections'!$B$5:$B$1004=$L120)*('Tire Inspections'!$Y$5:$Y$1004="OK")),'Tire Inspections'!$L$5:$L$1004),"")))</f>
        <v/>
      </c>
      <c r="T120" s="33">
        <f>IF($A120="","",IF(OR($Q120="",$H120=""),"",IFERROR(MAX(0,MIN(1,($Q120-'Settings'!$B$6)/($H120-'Settings'!$B$6))),"")))</f>
        <v/>
      </c>
      <c r="U120" s="27">
        <f>IF($A120="","",IF($Q120="","No Data",IF($Q120&lt;='Settings'!$B$6,"Critical",IF($Q120&lt;='Settings'!$B$5,"Low","OK"))))</f>
        <v/>
      </c>
      <c r="V120" s="27">
        <f>IF($A120="","",IF($R120="","No Data",IF($R120&gt;='Settings'!$B$7,"Uneven","OK")))</f>
        <v/>
      </c>
      <c r="W120" s="27">
        <f>IF($A120="","",IF($J120&lt;&gt;"Mounted","N/A",IF(OR($S120="",$I120=""),"No Data",IF($S120&lt;$I120-'Settings'!$B$8,"Low",IF($S120&gt;$I120+'Settings'!$B$8,"High","OK")))))</f>
        <v/>
      </c>
      <c r="X120" s="45">
        <f>IF($A120="","",IF(OR($J120&lt;&gt;"Mounted",$L120=""),"",IFERROR($L120+'Settings'!$B$9,"")))</f>
        <v/>
      </c>
      <c r="Y120" s="27">
        <f>IF($A120="","",IF($J120&lt;&gt;"Mounted","N/A",IF($L120="","No Data",IF(TODAY()&gt;$X120,"Overdue",IF(TODAY()+'Settings'!$B$10&gt;=$X120,"Due Soon","Current")))))</f>
        <v/>
      </c>
      <c r="Z120" s="27">
        <f>IF($A120="","",IF($J120&lt;&gt;"Mounted","N/A",IF(OR($U120="No Data",$W120="No Data"),"No Data",IF($U120="Critical","Critical",IF(OR($U120="Low",$V120="Uneven",$W120="Low",$W120="High",$Y120="Overdue",$Y120="Due Soon"),"Attention","OK")))))</f>
        <v/>
      </c>
      <c r="AA120" s="27">
        <f>IF($A120="","",IF($J120&lt;&gt;"Mounted","No action",IF($U120="Critical","Inspect immediately and follow fleet removal policy",IF($W120="Low","Correct pressure and inspect",IF($W120="High","Correct pressure",IF($V120="Uneven","Inspect alignment, suspension, and rotation",IF($U120="Low","Schedule tire service",IF($Y120="Overdue","Complete inspection",IF($Y120="Due Soon","Schedule inspection","No action")))))))))</f>
        <v/>
      </c>
      <c r="AB120" s="27">
        <f>IF($A120="","",IF(OR($J120&lt;&gt;"Mounted",$Z120="OK",$Z120="N/A"),"",IF($U120="Critical",1,IF(OR($W120="Low",$W120="High"),2,IF(OR($U120="Low",$V120="Uneven"),3,IF($Y120="Overdue",4,5))))))</f>
        <v/>
      </c>
      <c r="AC120" s="27">
        <f>IF($A120="","",IF($AB120="","",IFERROR($AB120*100000+ROW(),"")))</f>
        <v/>
      </c>
    </row>
    <row r="121">
      <c r="A121" s="29" t="n"/>
      <c r="B121" s="23" t="n"/>
      <c r="C121" s="23" t="n"/>
      <c r="D121" s="23" t="n"/>
      <c r="E121" s="29" t="n"/>
      <c r="F121" s="42" t="n"/>
      <c r="G121" s="30" t="n"/>
      <c r="H121" s="43" t="n"/>
      <c r="I121" s="43" t="n"/>
      <c r="J121" s="23" t="n"/>
      <c r="K121" s="23" t="n"/>
      <c r="L121" s="45">
        <f>IF($A121="","",IF(COUNTIFS('Tire Inspections'!$E$5:$E$1004,$A121,'Tire Inspections'!$Y$5:$Y$1004,"OK")=0,"",IFERROR(MAXIFS('Tire Inspections'!$B$5:$B$1004,'Tire Inspections'!$E$5:$E$1004,$A121,'Tire Inspections'!$Y$5:$Y$1004,"OK"),"")))</f>
        <v/>
      </c>
      <c r="M121" s="27">
        <f>IF($A121="","",IF($L121="","",IFERROR(LOOKUP(2,1/(('Tire Inspections'!$E$5:$E$1004=$A121)*('Tire Inspections'!$B$5:$B$1004=$L121)*('Tire Inspections'!$Y$5:$Y$1004="OK")),'Tire Inspections'!$C$5:$C$1004),"")))</f>
        <v/>
      </c>
      <c r="N121" s="27">
        <f>IF($A121="","",IF($L121="","",IFERROR(LOOKUP(2,1/(('Tire Inspections'!$E$5:$E$1004=$A121)*('Tire Inspections'!$B$5:$B$1004=$L121)*('Tire Inspections'!$Y$5:$Y$1004="OK")),'Tire Inspections'!$F$5:$F$1004),"")))</f>
        <v/>
      </c>
      <c r="O121" s="27">
        <f>IF($A121="","",IF($L121="","",IFERROR(LOOKUP(2,1/(('Tire Inspections'!$E$5:$E$1004=$A121)*('Tire Inspections'!$B$5:$B$1004=$L121)*('Tire Inspections'!$Y$5:$Y$1004="OK")),'Tire Inspections'!$P$5:$P$1004),"")))</f>
        <v/>
      </c>
      <c r="P121" s="32">
        <f>IF($A121="","",IF($L121="","",IFERROR(LOOKUP(2,1/(('Tire Inspections'!$E$5:$E$1004=$A121)*('Tire Inspections'!$B$5:$B$1004=$L121)*('Tire Inspections'!$Y$5:$Y$1004="OK")),'Tire Inspections'!$D$5:$D$1004),"")))</f>
        <v/>
      </c>
      <c r="Q121" s="44">
        <f>IF($A121="","",IF($L121="","",IFERROR(LOOKUP(2,1/(('Tire Inspections'!$E$5:$E$1004=$A121)*('Tire Inspections'!$B$5:$B$1004=$L121)*('Tire Inspections'!$Y$5:$Y$1004="OK")),'Tire Inspections'!$R$5:$R$1004),"")))</f>
        <v/>
      </c>
      <c r="R121" s="44">
        <f>IF($A121="","",IF($L121="","",IFERROR(LOOKUP(2,1/(('Tire Inspections'!$E$5:$E$1004=$A121)*('Tire Inspections'!$B$5:$B$1004=$L121)*('Tire Inspections'!$Y$5:$Y$1004="OK")),'Tire Inspections'!$S$5:$S$1004),"")))</f>
        <v/>
      </c>
      <c r="S121" s="44">
        <f>IF($A121="","",IF($L121="","",IFERROR(LOOKUP(2,1/(('Tire Inspections'!$E$5:$E$1004=$A121)*('Tire Inspections'!$B$5:$B$1004=$L121)*('Tire Inspections'!$Y$5:$Y$1004="OK")),'Tire Inspections'!$L$5:$L$1004),"")))</f>
        <v/>
      </c>
      <c r="T121" s="33">
        <f>IF($A121="","",IF(OR($Q121="",$H121=""),"",IFERROR(MAX(0,MIN(1,($Q121-'Settings'!$B$6)/($H121-'Settings'!$B$6))),"")))</f>
        <v/>
      </c>
      <c r="U121" s="27">
        <f>IF($A121="","",IF($Q121="","No Data",IF($Q121&lt;='Settings'!$B$6,"Critical",IF($Q121&lt;='Settings'!$B$5,"Low","OK"))))</f>
        <v/>
      </c>
      <c r="V121" s="27">
        <f>IF($A121="","",IF($R121="","No Data",IF($R121&gt;='Settings'!$B$7,"Uneven","OK")))</f>
        <v/>
      </c>
      <c r="W121" s="27">
        <f>IF($A121="","",IF($J121&lt;&gt;"Mounted","N/A",IF(OR($S121="",$I121=""),"No Data",IF($S121&lt;$I121-'Settings'!$B$8,"Low",IF($S121&gt;$I121+'Settings'!$B$8,"High","OK")))))</f>
        <v/>
      </c>
      <c r="X121" s="45">
        <f>IF($A121="","",IF(OR($J121&lt;&gt;"Mounted",$L121=""),"",IFERROR($L121+'Settings'!$B$9,"")))</f>
        <v/>
      </c>
      <c r="Y121" s="27">
        <f>IF($A121="","",IF($J121&lt;&gt;"Mounted","N/A",IF($L121="","No Data",IF(TODAY()&gt;$X121,"Overdue",IF(TODAY()+'Settings'!$B$10&gt;=$X121,"Due Soon","Current")))))</f>
        <v/>
      </c>
      <c r="Z121" s="27">
        <f>IF($A121="","",IF($J121&lt;&gt;"Mounted","N/A",IF(OR($U121="No Data",$W121="No Data"),"No Data",IF($U121="Critical","Critical",IF(OR($U121="Low",$V121="Uneven",$W121="Low",$W121="High",$Y121="Overdue",$Y121="Due Soon"),"Attention","OK")))))</f>
        <v/>
      </c>
      <c r="AA121" s="27">
        <f>IF($A121="","",IF($J121&lt;&gt;"Mounted","No action",IF($U121="Critical","Inspect immediately and follow fleet removal policy",IF($W121="Low","Correct pressure and inspect",IF($W121="High","Correct pressure",IF($V121="Uneven","Inspect alignment, suspension, and rotation",IF($U121="Low","Schedule tire service",IF($Y121="Overdue","Complete inspection",IF($Y121="Due Soon","Schedule inspection","No action")))))))))</f>
        <v/>
      </c>
      <c r="AB121" s="27">
        <f>IF($A121="","",IF(OR($J121&lt;&gt;"Mounted",$Z121="OK",$Z121="N/A"),"",IF($U121="Critical",1,IF(OR($W121="Low",$W121="High"),2,IF(OR($U121="Low",$V121="Uneven"),3,IF($Y121="Overdue",4,5))))))</f>
        <v/>
      </c>
      <c r="AC121" s="27">
        <f>IF($A121="","",IF($AB121="","",IFERROR($AB121*100000+ROW(),"")))</f>
        <v/>
      </c>
    </row>
    <row r="122">
      <c r="A122" s="29" t="n"/>
      <c r="B122" s="23" t="n"/>
      <c r="C122" s="23" t="n"/>
      <c r="D122" s="23" t="n"/>
      <c r="E122" s="29" t="n"/>
      <c r="F122" s="42" t="n"/>
      <c r="G122" s="30" t="n"/>
      <c r="H122" s="43" t="n"/>
      <c r="I122" s="43" t="n"/>
      <c r="J122" s="23" t="n"/>
      <c r="K122" s="23" t="n"/>
      <c r="L122" s="45">
        <f>IF($A122="","",IF(COUNTIFS('Tire Inspections'!$E$5:$E$1004,$A122,'Tire Inspections'!$Y$5:$Y$1004,"OK")=0,"",IFERROR(MAXIFS('Tire Inspections'!$B$5:$B$1004,'Tire Inspections'!$E$5:$E$1004,$A122,'Tire Inspections'!$Y$5:$Y$1004,"OK"),"")))</f>
        <v/>
      </c>
      <c r="M122" s="27">
        <f>IF($A122="","",IF($L122="","",IFERROR(LOOKUP(2,1/(('Tire Inspections'!$E$5:$E$1004=$A122)*('Tire Inspections'!$B$5:$B$1004=$L122)*('Tire Inspections'!$Y$5:$Y$1004="OK")),'Tire Inspections'!$C$5:$C$1004),"")))</f>
        <v/>
      </c>
      <c r="N122" s="27">
        <f>IF($A122="","",IF($L122="","",IFERROR(LOOKUP(2,1/(('Tire Inspections'!$E$5:$E$1004=$A122)*('Tire Inspections'!$B$5:$B$1004=$L122)*('Tire Inspections'!$Y$5:$Y$1004="OK")),'Tire Inspections'!$F$5:$F$1004),"")))</f>
        <v/>
      </c>
      <c r="O122" s="27">
        <f>IF($A122="","",IF($L122="","",IFERROR(LOOKUP(2,1/(('Tire Inspections'!$E$5:$E$1004=$A122)*('Tire Inspections'!$B$5:$B$1004=$L122)*('Tire Inspections'!$Y$5:$Y$1004="OK")),'Tire Inspections'!$P$5:$P$1004),"")))</f>
        <v/>
      </c>
      <c r="P122" s="32">
        <f>IF($A122="","",IF($L122="","",IFERROR(LOOKUP(2,1/(('Tire Inspections'!$E$5:$E$1004=$A122)*('Tire Inspections'!$B$5:$B$1004=$L122)*('Tire Inspections'!$Y$5:$Y$1004="OK")),'Tire Inspections'!$D$5:$D$1004),"")))</f>
        <v/>
      </c>
      <c r="Q122" s="44">
        <f>IF($A122="","",IF($L122="","",IFERROR(LOOKUP(2,1/(('Tire Inspections'!$E$5:$E$1004=$A122)*('Tire Inspections'!$B$5:$B$1004=$L122)*('Tire Inspections'!$Y$5:$Y$1004="OK")),'Tire Inspections'!$R$5:$R$1004),"")))</f>
        <v/>
      </c>
      <c r="R122" s="44">
        <f>IF($A122="","",IF($L122="","",IFERROR(LOOKUP(2,1/(('Tire Inspections'!$E$5:$E$1004=$A122)*('Tire Inspections'!$B$5:$B$1004=$L122)*('Tire Inspections'!$Y$5:$Y$1004="OK")),'Tire Inspections'!$S$5:$S$1004),"")))</f>
        <v/>
      </c>
      <c r="S122" s="44">
        <f>IF($A122="","",IF($L122="","",IFERROR(LOOKUP(2,1/(('Tire Inspections'!$E$5:$E$1004=$A122)*('Tire Inspections'!$B$5:$B$1004=$L122)*('Tire Inspections'!$Y$5:$Y$1004="OK")),'Tire Inspections'!$L$5:$L$1004),"")))</f>
        <v/>
      </c>
      <c r="T122" s="33">
        <f>IF($A122="","",IF(OR($Q122="",$H122=""),"",IFERROR(MAX(0,MIN(1,($Q122-'Settings'!$B$6)/($H122-'Settings'!$B$6))),"")))</f>
        <v/>
      </c>
      <c r="U122" s="27">
        <f>IF($A122="","",IF($Q122="","No Data",IF($Q122&lt;='Settings'!$B$6,"Critical",IF($Q122&lt;='Settings'!$B$5,"Low","OK"))))</f>
        <v/>
      </c>
      <c r="V122" s="27">
        <f>IF($A122="","",IF($R122="","No Data",IF($R122&gt;='Settings'!$B$7,"Uneven","OK")))</f>
        <v/>
      </c>
      <c r="W122" s="27">
        <f>IF($A122="","",IF($J122&lt;&gt;"Mounted","N/A",IF(OR($S122="",$I122=""),"No Data",IF($S122&lt;$I122-'Settings'!$B$8,"Low",IF($S122&gt;$I122+'Settings'!$B$8,"High","OK")))))</f>
        <v/>
      </c>
      <c r="X122" s="45">
        <f>IF($A122="","",IF(OR($J122&lt;&gt;"Mounted",$L122=""),"",IFERROR($L122+'Settings'!$B$9,"")))</f>
        <v/>
      </c>
      <c r="Y122" s="27">
        <f>IF($A122="","",IF($J122&lt;&gt;"Mounted","N/A",IF($L122="","No Data",IF(TODAY()&gt;$X122,"Overdue",IF(TODAY()+'Settings'!$B$10&gt;=$X122,"Due Soon","Current")))))</f>
        <v/>
      </c>
      <c r="Z122" s="27">
        <f>IF($A122="","",IF($J122&lt;&gt;"Mounted","N/A",IF(OR($U122="No Data",$W122="No Data"),"No Data",IF($U122="Critical","Critical",IF(OR($U122="Low",$V122="Uneven",$W122="Low",$W122="High",$Y122="Overdue",$Y122="Due Soon"),"Attention","OK")))))</f>
        <v/>
      </c>
      <c r="AA122" s="27">
        <f>IF($A122="","",IF($J122&lt;&gt;"Mounted","No action",IF($U122="Critical","Inspect immediately and follow fleet removal policy",IF($W122="Low","Correct pressure and inspect",IF($W122="High","Correct pressure",IF($V122="Uneven","Inspect alignment, suspension, and rotation",IF($U122="Low","Schedule tire service",IF($Y122="Overdue","Complete inspection",IF($Y122="Due Soon","Schedule inspection","No action")))))))))</f>
        <v/>
      </c>
      <c r="AB122" s="27">
        <f>IF($A122="","",IF(OR($J122&lt;&gt;"Mounted",$Z122="OK",$Z122="N/A"),"",IF($U122="Critical",1,IF(OR($W122="Low",$W122="High"),2,IF(OR($U122="Low",$V122="Uneven"),3,IF($Y122="Overdue",4,5))))))</f>
        <v/>
      </c>
      <c r="AC122" s="27">
        <f>IF($A122="","",IF($AB122="","",IFERROR($AB122*100000+ROW(),"")))</f>
        <v/>
      </c>
    </row>
    <row r="123">
      <c r="A123" s="29" t="n"/>
      <c r="B123" s="23" t="n"/>
      <c r="C123" s="23" t="n"/>
      <c r="D123" s="23" t="n"/>
      <c r="E123" s="29" t="n"/>
      <c r="F123" s="42" t="n"/>
      <c r="G123" s="30" t="n"/>
      <c r="H123" s="43" t="n"/>
      <c r="I123" s="43" t="n"/>
      <c r="J123" s="23" t="n"/>
      <c r="K123" s="23" t="n"/>
      <c r="L123" s="45">
        <f>IF($A123="","",IF(COUNTIFS('Tire Inspections'!$E$5:$E$1004,$A123,'Tire Inspections'!$Y$5:$Y$1004,"OK")=0,"",IFERROR(MAXIFS('Tire Inspections'!$B$5:$B$1004,'Tire Inspections'!$E$5:$E$1004,$A123,'Tire Inspections'!$Y$5:$Y$1004,"OK"),"")))</f>
        <v/>
      </c>
      <c r="M123" s="27">
        <f>IF($A123="","",IF($L123="","",IFERROR(LOOKUP(2,1/(('Tire Inspections'!$E$5:$E$1004=$A123)*('Tire Inspections'!$B$5:$B$1004=$L123)*('Tire Inspections'!$Y$5:$Y$1004="OK")),'Tire Inspections'!$C$5:$C$1004),"")))</f>
        <v/>
      </c>
      <c r="N123" s="27">
        <f>IF($A123="","",IF($L123="","",IFERROR(LOOKUP(2,1/(('Tire Inspections'!$E$5:$E$1004=$A123)*('Tire Inspections'!$B$5:$B$1004=$L123)*('Tire Inspections'!$Y$5:$Y$1004="OK")),'Tire Inspections'!$F$5:$F$1004),"")))</f>
        <v/>
      </c>
      <c r="O123" s="27">
        <f>IF($A123="","",IF($L123="","",IFERROR(LOOKUP(2,1/(('Tire Inspections'!$E$5:$E$1004=$A123)*('Tire Inspections'!$B$5:$B$1004=$L123)*('Tire Inspections'!$Y$5:$Y$1004="OK")),'Tire Inspections'!$P$5:$P$1004),"")))</f>
        <v/>
      </c>
      <c r="P123" s="32">
        <f>IF($A123="","",IF($L123="","",IFERROR(LOOKUP(2,1/(('Tire Inspections'!$E$5:$E$1004=$A123)*('Tire Inspections'!$B$5:$B$1004=$L123)*('Tire Inspections'!$Y$5:$Y$1004="OK")),'Tire Inspections'!$D$5:$D$1004),"")))</f>
        <v/>
      </c>
      <c r="Q123" s="44">
        <f>IF($A123="","",IF($L123="","",IFERROR(LOOKUP(2,1/(('Tire Inspections'!$E$5:$E$1004=$A123)*('Tire Inspections'!$B$5:$B$1004=$L123)*('Tire Inspections'!$Y$5:$Y$1004="OK")),'Tire Inspections'!$R$5:$R$1004),"")))</f>
        <v/>
      </c>
      <c r="R123" s="44">
        <f>IF($A123="","",IF($L123="","",IFERROR(LOOKUP(2,1/(('Tire Inspections'!$E$5:$E$1004=$A123)*('Tire Inspections'!$B$5:$B$1004=$L123)*('Tire Inspections'!$Y$5:$Y$1004="OK")),'Tire Inspections'!$S$5:$S$1004),"")))</f>
        <v/>
      </c>
      <c r="S123" s="44">
        <f>IF($A123="","",IF($L123="","",IFERROR(LOOKUP(2,1/(('Tire Inspections'!$E$5:$E$1004=$A123)*('Tire Inspections'!$B$5:$B$1004=$L123)*('Tire Inspections'!$Y$5:$Y$1004="OK")),'Tire Inspections'!$L$5:$L$1004),"")))</f>
        <v/>
      </c>
      <c r="T123" s="33">
        <f>IF($A123="","",IF(OR($Q123="",$H123=""),"",IFERROR(MAX(0,MIN(1,($Q123-'Settings'!$B$6)/($H123-'Settings'!$B$6))),"")))</f>
        <v/>
      </c>
      <c r="U123" s="27">
        <f>IF($A123="","",IF($Q123="","No Data",IF($Q123&lt;='Settings'!$B$6,"Critical",IF($Q123&lt;='Settings'!$B$5,"Low","OK"))))</f>
        <v/>
      </c>
      <c r="V123" s="27">
        <f>IF($A123="","",IF($R123="","No Data",IF($R123&gt;='Settings'!$B$7,"Uneven","OK")))</f>
        <v/>
      </c>
      <c r="W123" s="27">
        <f>IF($A123="","",IF($J123&lt;&gt;"Mounted","N/A",IF(OR($S123="",$I123=""),"No Data",IF($S123&lt;$I123-'Settings'!$B$8,"Low",IF($S123&gt;$I123+'Settings'!$B$8,"High","OK")))))</f>
        <v/>
      </c>
      <c r="X123" s="45">
        <f>IF($A123="","",IF(OR($J123&lt;&gt;"Mounted",$L123=""),"",IFERROR($L123+'Settings'!$B$9,"")))</f>
        <v/>
      </c>
      <c r="Y123" s="27">
        <f>IF($A123="","",IF($J123&lt;&gt;"Mounted","N/A",IF($L123="","No Data",IF(TODAY()&gt;$X123,"Overdue",IF(TODAY()+'Settings'!$B$10&gt;=$X123,"Due Soon","Current")))))</f>
        <v/>
      </c>
      <c r="Z123" s="27">
        <f>IF($A123="","",IF($J123&lt;&gt;"Mounted","N/A",IF(OR($U123="No Data",$W123="No Data"),"No Data",IF($U123="Critical","Critical",IF(OR($U123="Low",$V123="Uneven",$W123="Low",$W123="High",$Y123="Overdue",$Y123="Due Soon"),"Attention","OK")))))</f>
        <v/>
      </c>
      <c r="AA123" s="27">
        <f>IF($A123="","",IF($J123&lt;&gt;"Mounted","No action",IF($U123="Critical","Inspect immediately and follow fleet removal policy",IF($W123="Low","Correct pressure and inspect",IF($W123="High","Correct pressure",IF($V123="Uneven","Inspect alignment, suspension, and rotation",IF($U123="Low","Schedule tire service",IF($Y123="Overdue","Complete inspection",IF($Y123="Due Soon","Schedule inspection","No action")))))))))</f>
        <v/>
      </c>
      <c r="AB123" s="27">
        <f>IF($A123="","",IF(OR($J123&lt;&gt;"Mounted",$Z123="OK",$Z123="N/A"),"",IF($U123="Critical",1,IF(OR($W123="Low",$W123="High"),2,IF(OR($U123="Low",$V123="Uneven"),3,IF($Y123="Overdue",4,5))))))</f>
        <v/>
      </c>
      <c r="AC123" s="27">
        <f>IF($A123="","",IF($AB123="","",IFERROR($AB123*100000+ROW(),"")))</f>
        <v/>
      </c>
    </row>
    <row r="124">
      <c r="A124" s="29" t="n"/>
      <c r="B124" s="23" t="n"/>
      <c r="C124" s="23" t="n"/>
      <c r="D124" s="23" t="n"/>
      <c r="E124" s="29" t="n"/>
      <c r="F124" s="42" t="n"/>
      <c r="G124" s="30" t="n"/>
      <c r="H124" s="43" t="n"/>
      <c r="I124" s="43" t="n"/>
      <c r="J124" s="23" t="n"/>
      <c r="K124" s="23" t="n"/>
      <c r="L124" s="45">
        <f>IF($A124="","",IF(COUNTIFS('Tire Inspections'!$E$5:$E$1004,$A124,'Tire Inspections'!$Y$5:$Y$1004,"OK")=0,"",IFERROR(MAXIFS('Tire Inspections'!$B$5:$B$1004,'Tire Inspections'!$E$5:$E$1004,$A124,'Tire Inspections'!$Y$5:$Y$1004,"OK"),"")))</f>
        <v/>
      </c>
      <c r="M124" s="27">
        <f>IF($A124="","",IF($L124="","",IFERROR(LOOKUP(2,1/(('Tire Inspections'!$E$5:$E$1004=$A124)*('Tire Inspections'!$B$5:$B$1004=$L124)*('Tire Inspections'!$Y$5:$Y$1004="OK")),'Tire Inspections'!$C$5:$C$1004),"")))</f>
        <v/>
      </c>
      <c r="N124" s="27">
        <f>IF($A124="","",IF($L124="","",IFERROR(LOOKUP(2,1/(('Tire Inspections'!$E$5:$E$1004=$A124)*('Tire Inspections'!$B$5:$B$1004=$L124)*('Tire Inspections'!$Y$5:$Y$1004="OK")),'Tire Inspections'!$F$5:$F$1004),"")))</f>
        <v/>
      </c>
      <c r="O124" s="27">
        <f>IF($A124="","",IF($L124="","",IFERROR(LOOKUP(2,1/(('Tire Inspections'!$E$5:$E$1004=$A124)*('Tire Inspections'!$B$5:$B$1004=$L124)*('Tire Inspections'!$Y$5:$Y$1004="OK")),'Tire Inspections'!$P$5:$P$1004),"")))</f>
        <v/>
      </c>
      <c r="P124" s="32">
        <f>IF($A124="","",IF($L124="","",IFERROR(LOOKUP(2,1/(('Tire Inspections'!$E$5:$E$1004=$A124)*('Tire Inspections'!$B$5:$B$1004=$L124)*('Tire Inspections'!$Y$5:$Y$1004="OK")),'Tire Inspections'!$D$5:$D$1004),"")))</f>
        <v/>
      </c>
      <c r="Q124" s="44">
        <f>IF($A124="","",IF($L124="","",IFERROR(LOOKUP(2,1/(('Tire Inspections'!$E$5:$E$1004=$A124)*('Tire Inspections'!$B$5:$B$1004=$L124)*('Tire Inspections'!$Y$5:$Y$1004="OK")),'Tire Inspections'!$R$5:$R$1004),"")))</f>
        <v/>
      </c>
      <c r="R124" s="44">
        <f>IF($A124="","",IF($L124="","",IFERROR(LOOKUP(2,1/(('Tire Inspections'!$E$5:$E$1004=$A124)*('Tire Inspections'!$B$5:$B$1004=$L124)*('Tire Inspections'!$Y$5:$Y$1004="OK")),'Tire Inspections'!$S$5:$S$1004),"")))</f>
        <v/>
      </c>
      <c r="S124" s="44">
        <f>IF($A124="","",IF($L124="","",IFERROR(LOOKUP(2,1/(('Tire Inspections'!$E$5:$E$1004=$A124)*('Tire Inspections'!$B$5:$B$1004=$L124)*('Tire Inspections'!$Y$5:$Y$1004="OK")),'Tire Inspections'!$L$5:$L$1004),"")))</f>
        <v/>
      </c>
      <c r="T124" s="33">
        <f>IF($A124="","",IF(OR($Q124="",$H124=""),"",IFERROR(MAX(0,MIN(1,($Q124-'Settings'!$B$6)/($H124-'Settings'!$B$6))),"")))</f>
        <v/>
      </c>
      <c r="U124" s="27">
        <f>IF($A124="","",IF($Q124="","No Data",IF($Q124&lt;='Settings'!$B$6,"Critical",IF($Q124&lt;='Settings'!$B$5,"Low","OK"))))</f>
        <v/>
      </c>
      <c r="V124" s="27">
        <f>IF($A124="","",IF($R124="","No Data",IF($R124&gt;='Settings'!$B$7,"Uneven","OK")))</f>
        <v/>
      </c>
      <c r="W124" s="27">
        <f>IF($A124="","",IF($J124&lt;&gt;"Mounted","N/A",IF(OR($S124="",$I124=""),"No Data",IF($S124&lt;$I124-'Settings'!$B$8,"Low",IF($S124&gt;$I124+'Settings'!$B$8,"High","OK")))))</f>
        <v/>
      </c>
      <c r="X124" s="45">
        <f>IF($A124="","",IF(OR($J124&lt;&gt;"Mounted",$L124=""),"",IFERROR($L124+'Settings'!$B$9,"")))</f>
        <v/>
      </c>
      <c r="Y124" s="27">
        <f>IF($A124="","",IF($J124&lt;&gt;"Mounted","N/A",IF($L124="","No Data",IF(TODAY()&gt;$X124,"Overdue",IF(TODAY()+'Settings'!$B$10&gt;=$X124,"Due Soon","Current")))))</f>
        <v/>
      </c>
      <c r="Z124" s="27">
        <f>IF($A124="","",IF($J124&lt;&gt;"Mounted","N/A",IF(OR($U124="No Data",$W124="No Data"),"No Data",IF($U124="Critical","Critical",IF(OR($U124="Low",$V124="Uneven",$W124="Low",$W124="High",$Y124="Overdue",$Y124="Due Soon"),"Attention","OK")))))</f>
        <v/>
      </c>
      <c r="AA124" s="27">
        <f>IF($A124="","",IF($J124&lt;&gt;"Mounted","No action",IF($U124="Critical","Inspect immediately and follow fleet removal policy",IF($W124="Low","Correct pressure and inspect",IF($W124="High","Correct pressure",IF($V124="Uneven","Inspect alignment, suspension, and rotation",IF($U124="Low","Schedule tire service",IF($Y124="Overdue","Complete inspection",IF($Y124="Due Soon","Schedule inspection","No action")))))))))</f>
        <v/>
      </c>
      <c r="AB124" s="27">
        <f>IF($A124="","",IF(OR($J124&lt;&gt;"Mounted",$Z124="OK",$Z124="N/A"),"",IF($U124="Critical",1,IF(OR($W124="Low",$W124="High"),2,IF(OR($U124="Low",$V124="Uneven"),3,IF($Y124="Overdue",4,5))))))</f>
        <v/>
      </c>
      <c r="AC124" s="27">
        <f>IF($A124="","",IF($AB124="","",IFERROR($AB124*100000+ROW(),"")))</f>
        <v/>
      </c>
    </row>
    <row r="125">
      <c r="A125" s="29" t="n"/>
      <c r="B125" s="23" t="n"/>
      <c r="C125" s="23" t="n"/>
      <c r="D125" s="23" t="n"/>
      <c r="E125" s="29" t="n"/>
      <c r="F125" s="42" t="n"/>
      <c r="G125" s="30" t="n"/>
      <c r="H125" s="43" t="n"/>
      <c r="I125" s="43" t="n"/>
      <c r="J125" s="23" t="n"/>
      <c r="K125" s="23" t="n"/>
      <c r="L125" s="45">
        <f>IF($A125="","",IF(COUNTIFS('Tire Inspections'!$E$5:$E$1004,$A125,'Tire Inspections'!$Y$5:$Y$1004,"OK")=0,"",IFERROR(MAXIFS('Tire Inspections'!$B$5:$B$1004,'Tire Inspections'!$E$5:$E$1004,$A125,'Tire Inspections'!$Y$5:$Y$1004,"OK"),"")))</f>
        <v/>
      </c>
      <c r="M125" s="27">
        <f>IF($A125="","",IF($L125="","",IFERROR(LOOKUP(2,1/(('Tire Inspections'!$E$5:$E$1004=$A125)*('Tire Inspections'!$B$5:$B$1004=$L125)*('Tire Inspections'!$Y$5:$Y$1004="OK")),'Tire Inspections'!$C$5:$C$1004),"")))</f>
        <v/>
      </c>
      <c r="N125" s="27">
        <f>IF($A125="","",IF($L125="","",IFERROR(LOOKUP(2,1/(('Tire Inspections'!$E$5:$E$1004=$A125)*('Tire Inspections'!$B$5:$B$1004=$L125)*('Tire Inspections'!$Y$5:$Y$1004="OK")),'Tire Inspections'!$F$5:$F$1004),"")))</f>
        <v/>
      </c>
      <c r="O125" s="27">
        <f>IF($A125="","",IF($L125="","",IFERROR(LOOKUP(2,1/(('Tire Inspections'!$E$5:$E$1004=$A125)*('Tire Inspections'!$B$5:$B$1004=$L125)*('Tire Inspections'!$Y$5:$Y$1004="OK")),'Tire Inspections'!$P$5:$P$1004),"")))</f>
        <v/>
      </c>
      <c r="P125" s="32">
        <f>IF($A125="","",IF($L125="","",IFERROR(LOOKUP(2,1/(('Tire Inspections'!$E$5:$E$1004=$A125)*('Tire Inspections'!$B$5:$B$1004=$L125)*('Tire Inspections'!$Y$5:$Y$1004="OK")),'Tire Inspections'!$D$5:$D$1004),"")))</f>
        <v/>
      </c>
      <c r="Q125" s="44">
        <f>IF($A125="","",IF($L125="","",IFERROR(LOOKUP(2,1/(('Tire Inspections'!$E$5:$E$1004=$A125)*('Tire Inspections'!$B$5:$B$1004=$L125)*('Tire Inspections'!$Y$5:$Y$1004="OK")),'Tire Inspections'!$R$5:$R$1004),"")))</f>
        <v/>
      </c>
      <c r="R125" s="44">
        <f>IF($A125="","",IF($L125="","",IFERROR(LOOKUP(2,1/(('Tire Inspections'!$E$5:$E$1004=$A125)*('Tire Inspections'!$B$5:$B$1004=$L125)*('Tire Inspections'!$Y$5:$Y$1004="OK")),'Tire Inspections'!$S$5:$S$1004),"")))</f>
        <v/>
      </c>
      <c r="S125" s="44">
        <f>IF($A125="","",IF($L125="","",IFERROR(LOOKUP(2,1/(('Tire Inspections'!$E$5:$E$1004=$A125)*('Tire Inspections'!$B$5:$B$1004=$L125)*('Tire Inspections'!$Y$5:$Y$1004="OK")),'Tire Inspections'!$L$5:$L$1004),"")))</f>
        <v/>
      </c>
      <c r="T125" s="33">
        <f>IF($A125="","",IF(OR($Q125="",$H125=""),"",IFERROR(MAX(0,MIN(1,($Q125-'Settings'!$B$6)/($H125-'Settings'!$B$6))),"")))</f>
        <v/>
      </c>
      <c r="U125" s="27">
        <f>IF($A125="","",IF($Q125="","No Data",IF($Q125&lt;='Settings'!$B$6,"Critical",IF($Q125&lt;='Settings'!$B$5,"Low","OK"))))</f>
        <v/>
      </c>
      <c r="V125" s="27">
        <f>IF($A125="","",IF($R125="","No Data",IF($R125&gt;='Settings'!$B$7,"Uneven","OK")))</f>
        <v/>
      </c>
      <c r="W125" s="27">
        <f>IF($A125="","",IF($J125&lt;&gt;"Mounted","N/A",IF(OR($S125="",$I125=""),"No Data",IF($S125&lt;$I125-'Settings'!$B$8,"Low",IF($S125&gt;$I125+'Settings'!$B$8,"High","OK")))))</f>
        <v/>
      </c>
      <c r="X125" s="45">
        <f>IF($A125="","",IF(OR($J125&lt;&gt;"Mounted",$L125=""),"",IFERROR($L125+'Settings'!$B$9,"")))</f>
        <v/>
      </c>
      <c r="Y125" s="27">
        <f>IF($A125="","",IF($J125&lt;&gt;"Mounted","N/A",IF($L125="","No Data",IF(TODAY()&gt;$X125,"Overdue",IF(TODAY()+'Settings'!$B$10&gt;=$X125,"Due Soon","Current")))))</f>
        <v/>
      </c>
      <c r="Z125" s="27">
        <f>IF($A125="","",IF($J125&lt;&gt;"Mounted","N/A",IF(OR($U125="No Data",$W125="No Data"),"No Data",IF($U125="Critical","Critical",IF(OR($U125="Low",$V125="Uneven",$W125="Low",$W125="High",$Y125="Overdue",$Y125="Due Soon"),"Attention","OK")))))</f>
        <v/>
      </c>
      <c r="AA125" s="27">
        <f>IF($A125="","",IF($J125&lt;&gt;"Mounted","No action",IF($U125="Critical","Inspect immediately and follow fleet removal policy",IF($W125="Low","Correct pressure and inspect",IF($W125="High","Correct pressure",IF($V125="Uneven","Inspect alignment, suspension, and rotation",IF($U125="Low","Schedule tire service",IF($Y125="Overdue","Complete inspection",IF($Y125="Due Soon","Schedule inspection","No action")))))))))</f>
        <v/>
      </c>
      <c r="AB125" s="27">
        <f>IF($A125="","",IF(OR($J125&lt;&gt;"Mounted",$Z125="OK",$Z125="N/A"),"",IF($U125="Critical",1,IF(OR($W125="Low",$W125="High"),2,IF(OR($U125="Low",$V125="Uneven"),3,IF($Y125="Overdue",4,5))))))</f>
        <v/>
      </c>
      <c r="AC125" s="27">
        <f>IF($A125="","",IF($AB125="","",IFERROR($AB125*100000+ROW(),"")))</f>
        <v/>
      </c>
    </row>
    <row r="126">
      <c r="A126" s="29" t="n"/>
      <c r="B126" s="23" t="n"/>
      <c r="C126" s="23" t="n"/>
      <c r="D126" s="23" t="n"/>
      <c r="E126" s="29" t="n"/>
      <c r="F126" s="42" t="n"/>
      <c r="G126" s="30" t="n"/>
      <c r="H126" s="43" t="n"/>
      <c r="I126" s="43" t="n"/>
      <c r="J126" s="23" t="n"/>
      <c r="K126" s="23" t="n"/>
      <c r="L126" s="45">
        <f>IF($A126="","",IF(COUNTIFS('Tire Inspections'!$E$5:$E$1004,$A126,'Tire Inspections'!$Y$5:$Y$1004,"OK")=0,"",IFERROR(MAXIFS('Tire Inspections'!$B$5:$B$1004,'Tire Inspections'!$E$5:$E$1004,$A126,'Tire Inspections'!$Y$5:$Y$1004,"OK"),"")))</f>
        <v/>
      </c>
      <c r="M126" s="27">
        <f>IF($A126="","",IF($L126="","",IFERROR(LOOKUP(2,1/(('Tire Inspections'!$E$5:$E$1004=$A126)*('Tire Inspections'!$B$5:$B$1004=$L126)*('Tire Inspections'!$Y$5:$Y$1004="OK")),'Tire Inspections'!$C$5:$C$1004),"")))</f>
        <v/>
      </c>
      <c r="N126" s="27">
        <f>IF($A126="","",IF($L126="","",IFERROR(LOOKUP(2,1/(('Tire Inspections'!$E$5:$E$1004=$A126)*('Tire Inspections'!$B$5:$B$1004=$L126)*('Tire Inspections'!$Y$5:$Y$1004="OK")),'Tire Inspections'!$F$5:$F$1004),"")))</f>
        <v/>
      </c>
      <c r="O126" s="27">
        <f>IF($A126="","",IF($L126="","",IFERROR(LOOKUP(2,1/(('Tire Inspections'!$E$5:$E$1004=$A126)*('Tire Inspections'!$B$5:$B$1004=$L126)*('Tire Inspections'!$Y$5:$Y$1004="OK")),'Tire Inspections'!$P$5:$P$1004),"")))</f>
        <v/>
      </c>
      <c r="P126" s="32">
        <f>IF($A126="","",IF($L126="","",IFERROR(LOOKUP(2,1/(('Tire Inspections'!$E$5:$E$1004=$A126)*('Tire Inspections'!$B$5:$B$1004=$L126)*('Tire Inspections'!$Y$5:$Y$1004="OK")),'Tire Inspections'!$D$5:$D$1004),"")))</f>
        <v/>
      </c>
      <c r="Q126" s="44">
        <f>IF($A126="","",IF($L126="","",IFERROR(LOOKUP(2,1/(('Tire Inspections'!$E$5:$E$1004=$A126)*('Tire Inspections'!$B$5:$B$1004=$L126)*('Tire Inspections'!$Y$5:$Y$1004="OK")),'Tire Inspections'!$R$5:$R$1004),"")))</f>
        <v/>
      </c>
      <c r="R126" s="44">
        <f>IF($A126="","",IF($L126="","",IFERROR(LOOKUP(2,1/(('Tire Inspections'!$E$5:$E$1004=$A126)*('Tire Inspections'!$B$5:$B$1004=$L126)*('Tire Inspections'!$Y$5:$Y$1004="OK")),'Tire Inspections'!$S$5:$S$1004),"")))</f>
        <v/>
      </c>
      <c r="S126" s="44">
        <f>IF($A126="","",IF($L126="","",IFERROR(LOOKUP(2,1/(('Tire Inspections'!$E$5:$E$1004=$A126)*('Tire Inspections'!$B$5:$B$1004=$L126)*('Tire Inspections'!$Y$5:$Y$1004="OK")),'Tire Inspections'!$L$5:$L$1004),"")))</f>
        <v/>
      </c>
      <c r="T126" s="33">
        <f>IF($A126="","",IF(OR($Q126="",$H126=""),"",IFERROR(MAX(0,MIN(1,($Q126-'Settings'!$B$6)/($H126-'Settings'!$B$6))),"")))</f>
        <v/>
      </c>
      <c r="U126" s="27">
        <f>IF($A126="","",IF($Q126="","No Data",IF($Q126&lt;='Settings'!$B$6,"Critical",IF($Q126&lt;='Settings'!$B$5,"Low","OK"))))</f>
        <v/>
      </c>
      <c r="V126" s="27">
        <f>IF($A126="","",IF($R126="","No Data",IF($R126&gt;='Settings'!$B$7,"Uneven","OK")))</f>
        <v/>
      </c>
      <c r="W126" s="27">
        <f>IF($A126="","",IF($J126&lt;&gt;"Mounted","N/A",IF(OR($S126="",$I126=""),"No Data",IF($S126&lt;$I126-'Settings'!$B$8,"Low",IF($S126&gt;$I126+'Settings'!$B$8,"High","OK")))))</f>
        <v/>
      </c>
      <c r="X126" s="45">
        <f>IF($A126="","",IF(OR($J126&lt;&gt;"Mounted",$L126=""),"",IFERROR($L126+'Settings'!$B$9,"")))</f>
        <v/>
      </c>
      <c r="Y126" s="27">
        <f>IF($A126="","",IF($J126&lt;&gt;"Mounted","N/A",IF($L126="","No Data",IF(TODAY()&gt;$X126,"Overdue",IF(TODAY()+'Settings'!$B$10&gt;=$X126,"Due Soon","Current")))))</f>
        <v/>
      </c>
      <c r="Z126" s="27">
        <f>IF($A126="","",IF($J126&lt;&gt;"Mounted","N/A",IF(OR($U126="No Data",$W126="No Data"),"No Data",IF($U126="Critical","Critical",IF(OR($U126="Low",$V126="Uneven",$W126="Low",$W126="High",$Y126="Overdue",$Y126="Due Soon"),"Attention","OK")))))</f>
        <v/>
      </c>
      <c r="AA126" s="27">
        <f>IF($A126="","",IF($J126&lt;&gt;"Mounted","No action",IF($U126="Critical","Inspect immediately and follow fleet removal policy",IF($W126="Low","Correct pressure and inspect",IF($W126="High","Correct pressure",IF($V126="Uneven","Inspect alignment, suspension, and rotation",IF($U126="Low","Schedule tire service",IF($Y126="Overdue","Complete inspection",IF($Y126="Due Soon","Schedule inspection","No action")))))))))</f>
        <v/>
      </c>
      <c r="AB126" s="27">
        <f>IF($A126="","",IF(OR($J126&lt;&gt;"Mounted",$Z126="OK",$Z126="N/A"),"",IF($U126="Critical",1,IF(OR($W126="Low",$W126="High"),2,IF(OR($U126="Low",$V126="Uneven"),3,IF($Y126="Overdue",4,5))))))</f>
        <v/>
      </c>
      <c r="AC126" s="27">
        <f>IF($A126="","",IF($AB126="","",IFERROR($AB126*100000+ROW(),"")))</f>
        <v/>
      </c>
    </row>
    <row r="127">
      <c r="A127" s="29" t="n"/>
      <c r="B127" s="23" t="n"/>
      <c r="C127" s="23" t="n"/>
      <c r="D127" s="23" t="n"/>
      <c r="E127" s="29" t="n"/>
      <c r="F127" s="42" t="n"/>
      <c r="G127" s="30" t="n"/>
      <c r="H127" s="43" t="n"/>
      <c r="I127" s="43" t="n"/>
      <c r="J127" s="23" t="n"/>
      <c r="K127" s="23" t="n"/>
      <c r="L127" s="45">
        <f>IF($A127="","",IF(COUNTIFS('Tire Inspections'!$E$5:$E$1004,$A127,'Tire Inspections'!$Y$5:$Y$1004,"OK")=0,"",IFERROR(MAXIFS('Tire Inspections'!$B$5:$B$1004,'Tire Inspections'!$E$5:$E$1004,$A127,'Tire Inspections'!$Y$5:$Y$1004,"OK"),"")))</f>
        <v/>
      </c>
      <c r="M127" s="27">
        <f>IF($A127="","",IF($L127="","",IFERROR(LOOKUP(2,1/(('Tire Inspections'!$E$5:$E$1004=$A127)*('Tire Inspections'!$B$5:$B$1004=$L127)*('Tire Inspections'!$Y$5:$Y$1004="OK")),'Tire Inspections'!$C$5:$C$1004),"")))</f>
        <v/>
      </c>
      <c r="N127" s="27">
        <f>IF($A127="","",IF($L127="","",IFERROR(LOOKUP(2,1/(('Tire Inspections'!$E$5:$E$1004=$A127)*('Tire Inspections'!$B$5:$B$1004=$L127)*('Tire Inspections'!$Y$5:$Y$1004="OK")),'Tire Inspections'!$F$5:$F$1004),"")))</f>
        <v/>
      </c>
      <c r="O127" s="27">
        <f>IF($A127="","",IF($L127="","",IFERROR(LOOKUP(2,1/(('Tire Inspections'!$E$5:$E$1004=$A127)*('Tire Inspections'!$B$5:$B$1004=$L127)*('Tire Inspections'!$Y$5:$Y$1004="OK")),'Tire Inspections'!$P$5:$P$1004),"")))</f>
        <v/>
      </c>
      <c r="P127" s="32">
        <f>IF($A127="","",IF($L127="","",IFERROR(LOOKUP(2,1/(('Tire Inspections'!$E$5:$E$1004=$A127)*('Tire Inspections'!$B$5:$B$1004=$L127)*('Tire Inspections'!$Y$5:$Y$1004="OK")),'Tire Inspections'!$D$5:$D$1004),"")))</f>
        <v/>
      </c>
      <c r="Q127" s="44">
        <f>IF($A127="","",IF($L127="","",IFERROR(LOOKUP(2,1/(('Tire Inspections'!$E$5:$E$1004=$A127)*('Tire Inspections'!$B$5:$B$1004=$L127)*('Tire Inspections'!$Y$5:$Y$1004="OK")),'Tire Inspections'!$R$5:$R$1004),"")))</f>
        <v/>
      </c>
      <c r="R127" s="44">
        <f>IF($A127="","",IF($L127="","",IFERROR(LOOKUP(2,1/(('Tire Inspections'!$E$5:$E$1004=$A127)*('Tire Inspections'!$B$5:$B$1004=$L127)*('Tire Inspections'!$Y$5:$Y$1004="OK")),'Tire Inspections'!$S$5:$S$1004),"")))</f>
        <v/>
      </c>
      <c r="S127" s="44">
        <f>IF($A127="","",IF($L127="","",IFERROR(LOOKUP(2,1/(('Tire Inspections'!$E$5:$E$1004=$A127)*('Tire Inspections'!$B$5:$B$1004=$L127)*('Tire Inspections'!$Y$5:$Y$1004="OK")),'Tire Inspections'!$L$5:$L$1004),"")))</f>
        <v/>
      </c>
      <c r="T127" s="33">
        <f>IF($A127="","",IF(OR($Q127="",$H127=""),"",IFERROR(MAX(0,MIN(1,($Q127-'Settings'!$B$6)/($H127-'Settings'!$B$6))),"")))</f>
        <v/>
      </c>
      <c r="U127" s="27">
        <f>IF($A127="","",IF($Q127="","No Data",IF($Q127&lt;='Settings'!$B$6,"Critical",IF($Q127&lt;='Settings'!$B$5,"Low","OK"))))</f>
        <v/>
      </c>
      <c r="V127" s="27">
        <f>IF($A127="","",IF($R127="","No Data",IF($R127&gt;='Settings'!$B$7,"Uneven","OK")))</f>
        <v/>
      </c>
      <c r="W127" s="27">
        <f>IF($A127="","",IF($J127&lt;&gt;"Mounted","N/A",IF(OR($S127="",$I127=""),"No Data",IF($S127&lt;$I127-'Settings'!$B$8,"Low",IF($S127&gt;$I127+'Settings'!$B$8,"High","OK")))))</f>
        <v/>
      </c>
      <c r="X127" s="45">
        <f>IF($A127="","",IF(OR($J127&lt;&gt;"Mounted",$L127=""),"",IFERROR($L127+'Settings'!$B$9,"")))</f>
        <v/>
      </c>
      <c r="Y127" s="27">
        <f>IF($A127="","",IF($J127&lt;&gt;"Mounted","N/A",IF($L127="","No Data",IF(TODAY()&gt;$X127,"Overdue",IF(TODAY()+'Settings'!$B$10&gt;=$X127,"Due Soon","Current")))))</f>
        <v/>
      </c>
      <c r="Z127" s="27">
        <f>IF($A127="","",IF($J127&lt;&gt;"Mounted","N/A",IF(OR($U127="No Data",$W127="No Data"),"No Data",IF($U127="Critical","Critical",IF(OR($U127="Low",$V127="Uneven",$W127="Low",$W127="High",$Y127="Overdue",$Y127="Due Soon"),"Attention","OK")))))</f>
        <v/>
      </c>
      <c r="AA127" s="27">
        <f>IF($A127="","",IF($J127&lt;&gt;"Mounted","No action",IF($U127="Critical","Inspect immediately and follow fleet removal policy",IF($W127="Low","Correct pressure and inspect",IF($W127="High","Correct pressure",IF($V127="Uneven","Inspect alignment, suspension, and rotation",IF($U127="Low","Schedule tire service",IF($Y127="Overdue","Complete inspection",IF($Y127="Due Soon","Schedule inspection","No action")))))))))</f>
        <v/>
      </c>
      <c r="AB127" s="27">
        <f>IF($A127="","",IF(OR($J127&lt;&gt;"Mounted",$Z127="OK",$Z127="N/A"),"",IF($U127="Critical",1,IF(OR($W127="Low",$W127="High"),2,IF(OR($U127="Low",$V127="Uneven"),3,IF($Y127="Overdue",4,5))))))</f>
        <v/>
      </c>
      <c r="AC127" s="27">
        <f>IF($A127="","",IF($AB127="","",IFERROR($AB127*100000+ROW(),"")))</f>
        <v/>
      </c>
    </row>
    <row r="128">
      <c r="A128" s="29" t="n"/>
      <c r="B128" s="23" t="n"/>
      <c r="C128" s="23" t="n"/>
      <c r="D128" s="23" t="n"/>
      <c r="E128" s="29" t="n"/>
      <c r="F128" s="42" t="n"/>
      <c r="G128" s="30" t="n"/>
      <c r="H128" s="43" t="n"/>
      <c r="I128" s="43" t="n"/>
      <c r="J128" s="23" t="n"/>
      <c r="K128" s="23" t="n"/>
      <c r="L128" s="45">
        <f>IF($A128="","",IF(COUNTIFS('Tire Inspections'!$E$5:$E$1004,$A128,'Tire Inspections'!$Y$5:$Y$1004,"OK")=0,"",IFERROR(MAXIFS('Tire Inspections'!$B$5:$B$1004,'Tire Inspections'!$E$5:$E$1004,$A128,'Tire Inspections'!$Y$5:$Y$1004,"OK"),"")))</f>
        <v/>
      </c>
      <c r="M128" s="27">
        <f>IF($A128="","",IF($L128="","",IFERROR(LOOKUP(2,1/(('Tire Inspections'!$E$5:$E$1004=$A128)*('Tire Inspections'!$B$5:$B$1004=$L128)*('Tire Inspections'!$Y$5:$Y$1004="OK")),'Tire Inspections'!$C$5:$C$1004),"")))</f>
        <v/>
      </c>
      <c r="N128" s="27">
        <f>IF($A128="","",IF($L128="","",IFERROR(LOOKUP(2,1/(('Tire Inspections'!$E$5:$E$1004=$A128)*('Tire Inspections'!$B$5:$B$1004=$L128)*('Tire Inspections'!$Y$5:$Y$1004="OK")),'Tire Inspections'!$F$5:$F$1004),"")))</f>
        <v/>
      </c>
      <c r="O128" s="27">
        <f>IF($A128="","",IF($L128="","",IFERROR(LOOKUP(2,1/(('Tire Inspections'!$E$5:$E$1004=$A128)*('Tire Inspections'!$B$5:$B$1004=$L128)*('Tire Inspections'!$Y$5:$Y$1004="OK")),'Tire Inspections'!$P$5:$P$1004),"")))</f>
        <v/>
      </c>
      <c r="P128" s="32">
        <f>IF($A128="","",IF($L128="","",IFERROR(LOOKUP(2,1/(('Tire Inspections'!$E$5:$E$1004=$A128)*('Tire Inspections'!$B$5:$B$1004=$L128)*('Tire Inspections'!$Y$5:$Y$1004="OK")),'Tire Inspections'!$D$5:$D$1004),"")))</f>
        <v/>
      </c>
      <c r="Q128" s="44">
        <f>IF($A128="","",IF($L128="","",IFERROR(LOOKUP(2,1/(('Tire Inspections'!$E$5:$E$1004=$A128)*('Tire Inspections'!$B$5:$B$1004=$L128)*('Tire Inspections'!$Y$5:$Y$1004="OK")),'Tire Inspections'!$R$5:$R$1004),"")))</f>
        <v/>
      </c>
      <c r="R128" s="44">
        <f>IF($A128="","",IF($L128="","",IFERROR(LOOKUP(2,1/(('Tire Inspections'!$E$5:$E$1004=$A128)*('Tire Inspections'!$B$5:$B$1004=$L128)*('Tire Inspections'!$Y$5:$Y$1004="OK")),'Tire Inspections'!$S$5:$S$1004),"")))</f>
        <v/>
      </c>
      <c r="S128" s="44">
        <f>IF($A128="","",IF($L128="","",IFERROR(LOOKUP(2,1/(('Tire Inspections'!$E$5:$E$1004=$A128)*('Tire Inspections'!$B$5:$B$1004=$L128)*('Tire Inspections'!$Y$5:$Y$1004="OK")),'Tire Inspections'!$L$5:$L$1004),"")))</f>
        <v/>
      </c>
      <c r="T128" s="33">
        <f>IF($A128="","",IF(OR($Q128="",$H128=""),"",IFERROR(MAX(0,MIN(1,($Q128-'Settings'!$B$6)/($H128-'Settings'!$B$6))),"")))</f>
        <v/>
      </c>
      <c r="U128" s="27">
        <f>IF($A128="","",IF($Q128="","No Data",IF($Q128&lt;='Settings'!$B$6,"Critical",IF($Q128&lt;='Settings'!$B$5,"Low","OK"))))</f>
        <v/>
      </c>
      <c r="V128" s="27">
        <f>IF($A128="","",IF($R128="","No Data",IF($R128&gt;='Settings'!$B$7,"Uneven","OK")))</f>
        <v/>
      </c>
      <c r="W128" s="27">
        <f>IF($A128="","",IF($J128&lt;&gt;"Mounted","N/A",IF(OR($S128="",$I128=""),"No Data",IF($S128&lt;$I128-'Settings'!$B$8,"Low",IF($S128&gt;$I128+'Settings'!$B$8,"High","OK")))))</f>
        <v/>
      </c>
      <c r="X128" s="45">
        <f>IF($A128="","",IF(OR($J128&lt;&gt;"Mounted",$L128=""),"",IFERROR($L128+'Settings'!$B$9,"")))</f>
        <v/>
      </c>
      <c r="Y128" s="27">
        <f>IF($A128="","",IF($J128&lt;&gt;"Mounted","N/A",IF($L128="","No Data",IF(TODAY()&gt;$X128,"Overdue",IF(TODAY()+'Settings'!$B$10&gt;=$X128,"Due Soon","Current")))))</f>
        <v/>
      </c>
      <c r="Z128" s="27">
        <f>IF($A128="","",IF($J128&lt;&gt;"Mounted","N/A",IF(OR($U128="No Data",$W128="No Data"),"No Data",IF($U128="Critical","Critical",IF(OR($U128="Low",$V128="Uneven",$W128="Low",$W128="High",$Y128="Overdue",$Y128="Due Soon"),"Attention","OK")))))</f>
        <v/>
      </c>
      <c r="AA128" s="27">
        <f>IF($A128="","",IF($J128&lt;&gt;"Mounted","No action",IF($U128="Critical","Inspect immediately and follow fleet removal policy",IF($W128="Low","Correct pressure and inspect",IF($W128="High","Correct pressure",IF($V128="Uneven","Inspect alignment, suspension, and rotation",IF($U128="Low","Schedule tire service",IF($Y128="Overdue","Complete inspection",IF($Y128="Due Soon","Schedule inspection","No action")))))))))</f>
        <v/>
      </c>
      <c r="AB128" s="27">
        <f>IF($A128="","",IF(OR($J128&lt;&gt;"Mounted",$Z128="OK",$Z128="N/A"),"",IF($U128="Critical",1,IF(OR($W128="Low",$W128="High"),2,IF(OR($U128="Low",$V128="Uneven"),3,IF($Y128="Overdue",4,5))))))</f>
        <v/>
      </c>
      <c r="AC128" s="27">
        <f>IF($A128="","",IF($AB128="","",IFERROR($AB128*100000+ROW(),"")))</f>
        <v/>
      </c>
    </row>
    <row r="129">
      <c r="A129" s="29" t="n"/>
      <c r="B129" s="23" t="n"/>
      <c r="C129" s="23" t="n"/>
      <c r="D129" s="23" t="n"/>
      <c r="E129" s="29" t="n"/>
      <c r="F129" s="42" t="n"/>
      <c r="G129" s="30" t="n"/>
      <c r="H129" s="43" t="n"/>
      <c r="I129" s="43" t="n"/>
      <c r="J129" s="23" t="n"/>
      <c r="K129" s="23" t="n"/>
      <c r="L129" s="45">
        <f>IF($A129="","",IF(COUNTIFS('Tire Inspections'!$E$5:$E$1004,$A129,'Tire Inspections'!$Y$5:$Y$1004,"OK")=0,"",IFERROR(MAXIFS('Tire Inspections'!$B$5:$B$1004,'Tire Inspections'!$E$5:$E$1004,$A129,'Tire Inspections'!$Y$5:$Y$1004,"OK"),"")))</f>
        <v/>
      </c>
      <c r="M129" s="27">
        <f>IF($A129="","",IF($L129="","",IFERROR(LOOKUP(2,1/(('Tire Inspections'!$E$5:$E$1004=$A129)*('Tire Inspections'!$B$5:$B$1004=$L129)*('Tire Inspections'!$Y$5:$Y$1004="OK")),'Tire Inspections'!$C$5:$C$1004),"")))</f>
        <v/>
      </c>
      <c r="N129" s="27">
        <f>IF($A129="","",IF($L129="","",IFERROR(LOOKUP(2,1/(('Tire Inspections'!$E$5:$E$1004=$A129)*('Tire Inspections'!$B$5:$B$1004=$L129)*('Tire Inspections'!$Y$5:$Y$1004="OK")),'Tire Inspections'!$F$5:$F$1004),"")))</f>
        <v/>
      </c>
      <c r="O129" s="27">
        <f>IF($A129="","",IF($L129="","",IFERROR(LOOKUP(2,1/(('Tire Inspections'!$E$5:$E$1004=$A129)*('Tire Inspections'!$B$5:$B$1004=$L129)*('Tire Inspections'!$Y$5:$Y$1004="OK")),'Tire Inspections'!$P$5:$P$1004),"")))</f>
        <v/>
      </c>
      <c r="P129" s="32">
        <f>IF($A129="","",IF($L129="","",IFERROR(LOOKUP(2,1/(('Tire Inspections'!$E$5:$E$1004=$A129)*('Tire Inspections'!$B$5:$B$1004=$L129)*('Tire Inspections'!$Y$5:$Y$1004="OK")),'Tire Inspections'!$D$5:$D$1004),"")))</f>
        <v/>
      </c>
      <c r="Q129" s="44">
        <f>IF($A129="","",IF($L129="","",IFERROR(LOOKUP(2,1/(('Tire Inspections'!$E$5:$E$1004=$A129)*('Tire Inspections'!$B$5:$B$1004=$L129)*('Tire Inspections'!$Y$5:$Y$1004="OK")),'Tire Inspections'!$R$5:$R$1004),"")))</f>
        <v/>
      </c>
      <c r="R129" s="44">
        <f>IF($A129="","",IF($L129="","",IFERROR(LOOKUP(2,1/(('Tire Inspections'!$E$5:$E$1004=$A129)*('Tire Inspections'!$B$5:$B$1004=$L129)*('Tire Inspections'!$Y$5:$Y$1004="OK")),'Tire Inspections'!$S$5:$S$1004),"")))</f>
        <v/>
      </c>
      <c r="S129" s="44">
        <f>IF($A129="","",IF($L129="","",IFERROR(LOOKUP(2,1/(('Tire Inspections'!$E$5:$E$1004=$A129)*('Tire Inspections'!$B$5:$B$1004=$L129)*('Tire Inspections'!$Y$5:$Y$1004="OK")),'Tire Inspections'!$L$5:$L$1004),"")))</f>
        <v/>
      </c>
      <c r="T129" s="33">
        <f>IF($A129="","",IF(OR($Q129="",$H129=""),"",IFERROR(MAX(0,MIN(1,($Q129-'Settings'!$B$6)/($H129-'Settings'!$B$6))),"")))</f>
        <v/>
      </c>
      <c r="U129" s="27">
        <f>IF($A129="","",IF($Q129="","No Data",IF($Q129&lt;='Settings'!$B$6,"Critical",IF($Q129&lt;='Settings'!$B$5,"Low","OK"))))</f>
        <v/>
      </c>
      <c r="V129" s="27">
        <f>IF($A129="","",IF($R129="","No Data",IF($R129&gt;='Settings'!$B$7,"Uneven","OK")))</f>
        <v/>
      </c>
      <c r="W129" s="27">
        <f>IF($A129="","",IF($J129&lt;&gt;"Mounted","N/A",IF(OR($S129="",$I129=""),"No Data",IF($S129&lt;$I129-'Settings'!$B$8,"Low",IF($S129&gt;$I129+'Settings'!$B$8,"High","OK")))))</f>
        <v/>
      </c>
      <c r="X129" s="45">
        <f>IF($A129="","",IF(OR($J129&lt;&gt;"Mounted",$L129=""),"",IFERROR($L129+'Settings'!$B$9,"")))</f>
        <v/>
      </c>
      <c r="Y129" s="27">
        <f>IF($A129="","",IF($J129&lt;&gt;"Mounted","N/A",IF($L129="","No Data",IF(TODAY()&gt;$X129,"Overdue",IF(TODAY()+'Settings'!$B$10&gt;=$X129,"Due Soon","Current")))))</f>
        <v/>
      </c>
      <c r="Z129" s="27">
        <f>IF($A129="","",IF($J129&lt;&gt;"Mounted","N/A",IF(OR($U129="No Data",$W129="No Data"),"No Data",IF($U129="Critical","Critical",IF(OR($U129="Low",$V129="Uneven",$W129="Low",$W129="High",$Y129="Overdue",$Y129="Due Soon"),"Attention","OK")))))</f>
        <v/>
      </c>
      <c r="AA129" s="27">
        <f>IF($A129="","",IF($J129&lt;&gt;"Mounted","No action",IF($U129="Critical","Inspect immediately and follow fleet removal policy",IF($W129="Low","Correct pressure and inspect",IF($W129="High","Correct pressure",IF($V129="Uneven","Inspect alignment, suspension, and rotation",IF($U129="Low","Schedule tire service",IF($Y129="Overdue","Complete inspection",IF($Y129="Due Soon","Schedule inspection","No action")))))))))</f>
        <v/>
      </c>
      <c r="AB129" s="27">
        <f>IF($A129="","",IF(OR($J129&lt;&gt;"Mounted",$Z129="OK",$Z129="N/A"),"",IF($U129="Critical",1,IF(OR($W129="Low",$W129="High"),2,IF(OR($U129="Low",$V129="Uneven"),3,IF($Y129="Overdue",4,5))))))</f>
        <v/>
      </c>
      <c r="AC129" s="27">
        <f>IF($A129="","",IF($AB129="","",IFERROR($AB129*100000+ROW(),"")))</f>
        <v/>
      </c>
    </row>
    <row r="130">
      <c r="A130" s="29" t="n"/>
      <c r="B130" s="23" t="n"/>
      <c r="C130" s="23" t="n"/>
      <c r="D130" s="23" t="n"/>
      <c r="E130" s="29" t="n"/>
      <c r="F130" s="42" t="n"/>
      <c r="G130" s="30" t="n"/>
      <c r="H130" s="43" t="n"/>
      <c r="I130" s="43" t="n"/>
      <c r="J130" s="23" t="n"/>
      <c r="K130" s="23" t="n"/>
      <c r="L130" s="45">
        <f>IF($A130="","",IF(COUNTIFS('Tire Inspections'!$E$5:$E$1004,$A130,'Tire Inspections'!$Y$5:$Y$1004,"OK")=0,"",IFERROR(MAXIFS('Tire Inspections'!$B$5:$B$1004,'Tire Inspections'!$E$5:$E$1004,$A130,'Tire Inspections'!$Y$5:$Y$1004,"OK"),"")))</f>
        <v/>
      </c>
      <c r="M130" s="27">
        <f>IF($A130="","",IF($L130="","",IFERROR(LOOKUP(2,1/(('Tire Inspections'!$E$5:$E$1004=$A130)*('Tire Inspections'!$B$5:$B$1004=$L130)*('Tire Inspections'!$Y$5:$Y$1004="OK")),'Tire Inspections'!$C$5:$C$1004),"")))</f>
        <v/>
      </c>
      <c r="N130" s="27">
        <f>IF($A130="","",IF($L130="","",IFERROR(LOOKUP(2,1/(('Tire Inspections'!$E$5:$E$1004=$A130)*('Tire Inspections'!$B$5:$B$1004=$L130)*('Tire Inspections'!$Y$5:$Y$1004="OK")),'Tire Inspections'!$F$5:$F$1004),"")))</f>
        <v/>
      </c>
      <c r="O130" s="27">
        <f>IF($A130="","",IF($L130="","",IFERROR(LOOKUP(2,1/(('Tire Inspections'!$E$5:$E$1004=$A130)*('Tire Inspections'!$B$5:$B$1004=$L130)*('Tire Inspections'!$Y$5:$Y$1004="OK")),'Tire Inspections'!$P$5:$P$1004),"")))</f>
        <v/>
      </c>
      <c r="P130" s="32">
        <f>IF($A130="","",IF($L130="","",IFERROR(LOOKUP(2,1/(('Tire Inspections'!$E$5:$E$1004=$A130)*('Tire Inspections'!$B$5:$B$1004=$L130)*('Tire Inspections'!$Y$5:$Y$1004="OK")),'Tire Inspections'!$D$5:$D$1004),"")))</f>
        <v/>
      </c>
      <c r="Q130" s="44">
        <f>IF($A130="","",IF($L130="","",IFERROR(LOOKUP(2,1/(('Tire Inspections'!$E$5:$E$1004=$A130)*('Tire Inspections'!$B$5:$B$1004=$L130)*('Tire Inspections'!$Y$5:$Y$1004="OK")),'Tire Inspections'!$R$5:$R$1004),"")))</f>
        <v/>
      </c>
      <c r="R130" s="44">
        <f>IF($A130="","",IF($L130="","",IFERROR(LOOKUP(2,1/(('Tire Inspections'!$E$5:$E$1004=$A130)*('Tire Inspections'!$B$5:$B$1004=$L130)*('Tire Inspections'!$Y$5:$Y$1004="OK")),'Tire Inspections'!$S$5:$S$1004),"")))</f>
        <v/>
      </c>
      <c r="S130" s="44">
        <f>IF($A130="","",IF($L130="","",IFERROR(LOOKUP(2,1/(('Tire Inspections'!$E$5:$E$1004=$A130)*('Tire Inspections'!$B$5:$B$1004=$L130)*('Tire Inspections'!$Y$5:$Y$1004="OK")),'Tire Inspections'!$L$5:$L$1004),"")))</f>
        <v/>
      </c>
      <c r="T130" s="33">
        <f>IF($A130="","",IF(OR($Q130="",$H130=""),"",IFERROR(MAX(0,MIN(1,($Q130-'Settings'!$B$6)/($H130-'Settings'!$B$6))),"")))</f>
        <v/>
      </c>
      <c r="U130" s="27">
        <f>IF($A130="","",IF($Q130="","No Data",IF($Q130&lt;='Settings'!$B$6,"Critical",IF($Q130&lt;='Settings'!$B$5,"Low","OK"))))</f>
        <v/>
      </c>
      <c r="V130" s="27">
        <f>IF($A130="","",IF($R130="","No Data",IF($R130&gt;='Settings'!$B$7,"Uneven","OK")))</f>
        <v/>
      </c>
      <c r="W130" s="27">
        <f>IF($A130="","",IF($J130&lt;&gt;"Mounted","N/A",IF(OR($S130="",$I130=""),"No Data",IF($S130&lt;$I130-'Settings'!$B$8,"Low",IF($S130&gt;$I130+'Settings'!$B$8,"High","OK")))))</f>
        <v/>
      </c>
      <c r="X130" s="45">
        <f>IF($A130="","",IF(OR($J130&lt;&gt;"Mounted",$L130=""),"",IFERROR($L130+'Settings'!$B$9,"")))</f>
        <v/>
      </c>
      <c r="Y130" s="27">
        <f>IF($A130="","",IF($J130&lt;&gt;"Mounted","N/A",IF($L130="","No Data",IF(TODAY()&gt;$X130,"Overdue",IF(TODAY()+'Settings'!$B$10&gt;=$X130,"Due Soon","Current")))))</f>
        <v/>
      </c>
      <c r="Z130" s="27">
        <f>IF($A130="","",IF($J130&lt;&gt;"Mounted","N/A",IF(OR($U130="No Data",$W130="No Data"),"No Data",IF($U130="Critical","Critical",IF(OR($U130="Low",$V130="Uneven",$W130="Low",$W130="High",$Y130="Overdue",$Y130="Due Soon"),"Attention","OK")))))</f>
        <v/>
      </c>
      <c r="AA130" s="27">
        <f>IF($A130="","",IF($J130&lt;&gt;"Mounted","No action",IF($U130="Critical","Inspect immediately and follow fleet removal policy",IF($W130="Low","Correct pressure and inspect",IF($W130="High","Correct pressure",IF($V130="Uneven","Inspect alignment, suspension, and rotation",IF($U130="Low","Schedule tire service",IF($Y130="Overdue","Complete inspection",IF($Y130="Due Soon","Schedule inspection","No action")))))))))</f>
        <v/>
      </c>
      <c r="AB130" s="27">
        <f>IF($A130="","",IF(OR($J130&lt;&gt;"Mounted",$Z130="OK",$Z130="N/A"),"",IF($U130="Critical",1,IF(OR($W130="Low",$W130="High"),2,IF(OR($U130="Low",$V130="Uneven"),3,IF($Y130="Overdue",4,5))))))</f>
        <v/>
      </c>
      <c r="AC130" s="27">
        <f>IF($A130="","",IF($AB130="","",IFERROR($AB130*100000+ROW(),"")))</f>
        <v/>
      </c>
    </row>
    <row r="131">
      <c r="A131" s="29" t="n"/>
      <c r="B131" s="23" t="n"/>
      <c r="C131" s="23" t="n"/>
      <c r="D131" s="23" t="n"/>
      <c r="E131" s="29" t="n"/>
      <c r="F131" s="42" t="n"/>
      <c r="G131" s="30" t="n"/>
      <c r="H131" s="43" t="n"/>
      <c r="I131" s="43" t="n"/>
      <c r="J131" s="23" t="n"/>
      <c r="K131" s="23" t="n"/>
      <c r="L131" s="45">
        <f>IF($A131="","",IF(COUNTIFS('Tire Inspections'!$E$5:$E$1004,$A131,'Tire Inspections'!$Y$5:$Y$1004,"OK")=0,"",IFERROR(MAXIFS('Tire Inspections'!$B$5:$B$1004,'Tire Inspections'!$E$5:$E$1004,$A131,'Tire Inspections'!$Y$5:$Y$1004,"OK"),"")))</f>
        <v/>
      </c>
      <c r="M131" s="27">
        <f>IF($A131="","",IF($L131="","",IFERROR(LOOKUP(2,1/(('Tire Inspections'!$E$5:$E$1004=$A131)*('Tire Inspections'!$B$5:$B$1004=$L131)*('Tire Inspections'!$Y$5:$Y$1004="OK")),'Tire Inspections'!$C$5:$C$1004),"")))</f>
        <v/>
      </c>
      <c r="N131" s="27">
        <f>IF($A131="","",IF($L131="","",IFERROR(LOOKUP(2,1/(('Tire Inspections'!$E$5:$E$1004=$A131)*('Tire Inspections'!$B$5:$B$1004=$L131)*('Tire Inspections'!$Y$5:$Y$1004="OK")),'Tire Inspections'!$F$5:$F$1004),"")))</f>
        <v/>
      </c>
      <c r="O131" s="27">
        <f>IF($A131="","",IF($L131="","",IFERROR(LOOKUP(2,1/(('Tire Inspections'!$E$5:$E$1004=$A131)*('Tire Inspections'!$B$5:$B$1004=$L131)*('Tire Inspections'!$Y$5:$Y$1004="OK")),'Tire Inspections'!$P$5:$P$1004),"")))</f>
        <v/>
      </c>
      <c r="P131" s="32">
        <f>IF($A131="","",IF($L131="","",IFERROR(LOOKUP(2,1/(('Tire Inspections'!$E$5:$E$1004=$A131)*('Tire Inspections'!$B$5:$B$1004=$L131)*('Tire Inspections'!$Y$5:$Y$1004="OK")),'Tire Inspections'!$D$5:$D$1004),"")))</f>
        <v/>
      </c>
      <c r="Q131" s="44">
        <f>IF($A131="","",IF($L131="","",IFERROR(LOOKUP(2,1/(('Tire Inspections'!$E$5:$E$1004=$A131)*('Tire Inspections'!$B$5:$B$1004=$L131)*('Tire Inspections'!$Y$5:$Y$1004="OK")),'Tire Inspections'!$R$5:$R$1004),"")))</f>
        <v/>
      </c>
      <c r="R131" s="44">
        <f>IF($A131="","",IF($L131="","",IFERROR(LOOKUP(2,1/(('Tire Inspections'!$E$5:$E$1004=$A131)*('Tire Inspections'!$B$5:$B$1004=$L131)*('Tire Inspections'!$Y$5:$Y$1004="OK")),'Tire Inspections'!$S$5:$S$1004),"")))</f>
        <v/>
      </c>
      <c r="S131" s="44">
        <f>IF($A131="","",IF($L131="","",IFERROR(LOOKUP(2,1/(('Tire Inspections'!$E$5:$E$1004=$A131)*('Tire Inspections'!$B$5:$B$1004=$L131)*('Tire Inspections'!$Y$5:$Y$1004="OK")),'Tire Inspections'!$L$5:$L$1004),"")))</f>
        <v/>
      </c>
      <c r="T131" s="33">
        <f>IF($A131="","",IF(OR($Q131="",$H131=""),"",IFERROR(MAX(0,MIN(1,($Q131-'Settings'!$B$6)/($H131-'Settings'!$B$6))),"")))</f>
        <v/>
      </c>
      <c r="U131" s="27">
        <f>IF($A131="","",IF($Q131="","No Data",IF($Q131&lt;='Settings'!$B$6,"Critical",IF($Q131&lt;='Settings'!$B$5,"Low","OK"))))</f>
        <v/>
      </c>
      <c r="V131" s="27">
        <f>IF($A131="","",IF($R131="","No Data",IF($R131&gt;='Settings'!$B$7,"Uneven","OK")))</f>
        <v/>
      </c>
      <c r="W131" s="27">
        <f>IF($A131="","",IF($J131&lt;&gt;"Mounted","N/A",IF(OR($S131="",$I131=""),"No Data",IF($S131&lt;$I131-'Settings'!$B$8,"Low",IF($S131&gt;$I131+'Settings'!$B$8,"High","OK")))))</f>
        <v/>
      </c>
      <c r="X131" s="45">
        <f>IF($A131="","",IF(OR($J131&lt;&gt;"Mounted",$L131=""),"",IFERROR($L131+'Settings'!$B$9,"")))</f>
        <v/>
      </c>
      <c r="Y131" s="27">
        <f>IF($A131="","",IF($J131&lt;&gt;"Mounted","N/A",IF($L131="","No Data",IF(TODAY()&gt;$X131,"Overdue",IF(TODAY()+'Settings'!$B$10&gt;=$X131,"Due Soon","Current")))))</f>
        <v/>
      </c>
      <c r="Z131" s="27">
        <f>IF($A131="","",IF($J131&lt;&gt;"Mounted","N/A",IF(OR($U131="No Data",$W131="No Data"),"No Data",IF($U131="Critical","Critical",IF(OR($U131="Low",$V131="Uneven",$W131="Low",$W131="High",$Y131="Overdue",$Y131="Due Soon"),"Attention","OK")))))</f>
        <v/>
      </c>
      <c r="AA131" s="27">
        <f>IF($A131="","",IF($J131&lt;&gt;"Mounted","No action",IF($U131="Critical","Inspect immediately and follow fleet removal policy",IF($W131="Low","Correct pressure and inspect",IF($W131="High","Correct pressure",IF($V131="Uneven","Inspect alignment, suspension, and rotation",IF($U131="Low","Schedule tire service",IF($Y131="Overdue","Complete inspection",IF($Y131="Due Soon","Schedule inspection","No action")))))))))</f>
        <v/>
      </c>
      <c r="AB131" s="27">
        <f>IF($A131="","",IF(OR($J131&lt;&gt;"Mounted",$Z131="OK",$Z131="N/A"),"",IF($U131="Critical",1,IF(OR($W131="Low",$W131="High"),2,IF(OR($U131="Low",$V131="Uneven"),3,IF($Y131="Overdue",4,5))))))</f>
        <v/>
      </c>
      <c r="AC131" s="27">
        <f>IF($A131="","",IF($AB131="","",IFERROR($AB131*100000+ROW(),"")))</f>
        <v/>
      </c>
    </row>
    <row r="132">
      <c r="A132" s="29" t="n"/>
      <c r="B132" s="23" t="n"/>
      <c r="C132" s="23" t="n"/>
      <c r="D132" s="23" t="n"/>
      <c r="E132" s="29" t="n"/>
      <c r="F132" s="42" t="n"/>
      <c r="G132" s="30" t="n"/>
      <c r="H132" s="43" t="n"/>
      <c r="I132" s="43" t="n"/>
      <c r="J132" s="23" t="n"/>
      <c r="K132" s="23" t="n"/>
      <c r="L132" s="45">
        <f>IF($A132="","",IF(COUNTIFS('Tire Inspections'!$E$5:$E$1004,$A132,'Tire Inspections'!$Y$5:$Y$1004,"OK")=0,"",IFERROR(MAXIFS('Tire Inspections'!$B$5:$B$1004,'Tire Inspections'!$E$5:$E$1004,$A132,'Tire Inspections'!$Y$5:$Y$1004,"OK"),"")))</f>
        <v/>
      </c>
      <c r="M132" s="27">
        <f>IF($A132="","",IF($L132="","",IFERROR(LOOKUP(2,1/(('Tire Inspections'!$E$5:$E$1004=$A132)*('Tire Inspections'!$B$5:$B$1004=$L132)*('Tire Inspections'!$Y$5:$Y$1004="OK")),'Tire Inspections'!$C$5:$C$1004),"")))</f>
        <v/>
      </c>
      <c r="N132" s="27">
        <f>IF($A132="","",IF($L132="","",IFERROR(LOOKUP(2,1/(('Tire Inspections'!$E$5:$E$1004=$A132)*('Tire Inspections'!$B$5:$B$1004=$L132)*('Tire Inspections'!$Y$5:$Y$1004="OK")),'Tire Inspections'!$F$5:$F$1004),"")))</f>
        <v/>
      </c>
      <c r="O132" s="27">
        <f>IF($A132="","",IF($L132="","",IFERROR(LOOKUP(2,1/(('Tire Inspections'!$E$5:$E$1004=$A132)*('Tire Inspections'!$B$5:$B$1004=$L132)*('Tire Inspections'!$Y$5:$Y$1004="OK")),'Tire Inspections'!$P$5:$P$1004),"")))</f>
        <v/>
      </c>
      <c r="P132" s="32">
        <f>IF($A132="","",IF($L132="","",IFERROR(LOOKUP(2,1/(('Tire Inspections'!$E$5:$E$1004=$A132)*('Tire Inspections'!$B$5:$B$1004=$L132)*('Tire Inspections'!$Y$5:$Y$1004="OK")),'Tire Inspections'!$D$5:$D$1004),"")))</f>
        <v/>
      </c>
      <c r="Q132" s="44">
        <f>IF($A132="","",IF($L132="","",IFERROR(LOOKUP(2,1/(('Tire Inspections'!$E$5:$E$1004=$A132)*('Tire Inspections'!$B$5:$B$1004=$L132)*('Tire Inspections'!$Y$5:$Y$1004="OK")),'Tire Inspections'!$R$5:$R$1004),"")))</f>
        <v/>
      </c>
      <c r="R132" s="44">
        <f>IF($A132="","",IF($L132="","",IFERROR(LOOKUP(2,1/(('Tire Inspections'!$E$5:$E$1004=$A132)*('Tire Inspections'!$B$5:$B$1004=$L132)*('Tire Inspections'!$Y$5:$Y$1004="OK")),'Tire Inspections'!$S$5:$S$1004),"")))</f>
        <v/>
      </c>
      <c r="S132" s="44">
        <f>IF($A132="","",IF($L132="","",IFERROR(LOOKUP(2,1/(('Tire Inspections'!$E$5:$E$1004=$A132)*('Tire Inspections'!$B$5:$B$1004=$L132)*('Tire Inspections'!$Y$5:$Y$1004="OK")),'Tire Inspections'!$L$5:$L$1004),"")))</f>
        <v/>
      </c>
      <c r="T132" s="33">
        <f>IF($A132="","",IF(OR($Q132="",$H132=""),"",IFERROR(MAX(0,MIN(1,($Q132-'Settings'!$B$6)/($H132-'Settings'!$B$6))),"")))</f>
        <v/>
      </c>
      <c r="U132" s="27">
        <f>IF($A132="","",IF($Q132="","No Data",IF($Q132&lt;='Settings'!$B$6,"Critical",IF($Q132&lt;='Settings'!$B$5,"Low","OK"))))</f>
        <v/>
      </c>
      <c r="V132" s="27">
        <f>IF($A132="","",IF($R132="","No Data",IF($R132&gt;='Settings'!$B$7,"Uneven","OK")))</f>
        <v/>
      </c>
      <c r="W132" s="27">
        <f>IF($A132="","",IF($J132&lt;&gt;"Mounted","N/A",IF(OR($S132="",$I132=""),"No Data",IF($S132&lt;$I132-'Settings'!$B$8,"Low",IF($S132&gt;$I132+'Settings'!$B$8,"High","OK")))))</f>
        <v/>
      </c>
      <c r="X132" s="45">
        <f>IF($A132="","",IF(OR($J132&lt;&gt;"Mounted",$L132=""),"",IFERROR($L132+'Settings'!$B$9,"")))</f>
        <v/>
      </c>
      <c r="Y132" s="27">
        <f>IF($A132="","",IF($J132&lt;&gt;"Mounted","N/A",IF($L132="","No Data",IF(TODAY()&gt;$X132,"Overdue",IF(TODAY()+'Settings'!$B$10&gt;=$X132,"Due Soon","Current")))))</f>
        <v/>
      </c>
      <c r="Z132" s="27">
        <f>IF($A132="","",IF($J132&lt;&gt;"Mounted","N/A",IF(OR($U132="No Data",$W132="No Data"),"No Data",IF($U132="Critical","Critical",IF(OR($U132="Low",$V132="Uneven",$W132="Low",$W132="High",$Y132="Overdue",$Y132="Due Soon"),"Attention","OK")))))</f>
        <v/>
      </c>
      <c r="AA132" s="27">
        <f>IF($A132="","",IF($J132&lt;&gt;"Mounted","No action",IF($U132="Critical","Inspect immediately and follow fleet removal policy",IF($W132="Low","Correct pressure and inspect",IF($W132="High","Correct pressure",IF($V132="Uneven","Inspect alignment, suspension, and rotation",IF($U132="Low","Schedule tire service",IF($Y132="Overdue","Complete inspection",IF($Y132="Due Soon","Schedule inspection","No action")))))))))</f>
        <v/>
      </c>
      <c r="AB132" s="27">
        <f>IF($A132="","",IF(OR($J132&lt;&gt;"Mounted",$Z132="OK",$Z132="N/A"),"",IF($U132="Critical",1,IF(OR($W132="Low",$W132="High"),2,IF(OR($U132="Low",$V132="Uneven"),3,IF($Y132="Overdue",4,5))))))</f>
        <v/>
      </c>
      <c r="AC132" s="27">
        <f>IF($A132="","",IF($AB132="","",IFERROR($AB132*100000+ROW(),"")))</f>
        <v/>
      </c>
    </row>
    <row r="133">
      <c r="A133" s="29" t="n"/>
      <c r="B133" s="23" t="n"/>
      <c r="C133" s="23" t="n"/>
      <c r="D133" s="23" t="n"/>
      <c r="E133" s="29" t="n"/>
      <c r="F133" s="42" t="n"/>
      <c r="G133" s="30" t="n"/>
      <c r="H133" s="43" t="n"/>
      <c r="I133" s="43" t="n"/>
      <c r="J133" s="23" t="n"/>
      <c r="K133" s="23" t="n"/>
      <c r="L133" s="45">
        <f>IF($A133="","",IF(COUNTIFS('Tire Inspections'!$E$5:$E$1004,$A133,'Tire Inspections'!$Y$5:$Y$1004,"OK")=0,"",IFERROR(MAXIFS('Tire Inspections'!$B$5:$B$1004,'Tire Inspections'!$E$5:$E$1004,$A133,'Tire Inspections'!$Y$5:$Y$1004,"OK"),"")))</f>
        <v/>
      </c>
      <c r="M133" s="27">
        <f>IF($A133="","",IF($L133="","",IFERROR(LOOKUP(2,1/(('Tire Inspections'!$E$5:$E$1004=$A133)*('Tire Inspections'!$B$5:$B$1004=$L133)*('Tire Inspections'!$Y$5:$Y$1004="OK")),'Tire Inspections'!$C$5:$C$1004),"")))</f>
        <v/>
      </c>
      <c r="N133" s="27">
        <f>IF($A133="","",IF($L133="","",IFERROR(LOOKUP(2,1/(('Tire Inspections'!$E$5:$E$1004=$A133)*('Tire Inspections'!$B$5:$B$1004=$L133)*('Tire Inspections'!$Y$5:$Y$1004="OK")),'Tire Inspections'!$F$5:$F$1004),"")))</f>
        <v/>
      </c>
      <c r="O133" s="27">
        <f>IF($A133="","",IF($L133="","",IFERROR(LOOKUP(2,1/(('Tire Inspections'!$E$5:$E$1004=$A133)*('Tire Inspections'!$B$5:$B$1004=$L133)*('Tire Inspections'!$Y$5:$Y$1004="OK")),'Tire Inspections'!$P$5:$P$1004),"")))</f>
        <v/>
      </c>
      <c r="P133" s="32">
        <f>IF($A133="","",IF($L133="","",IFERROR(LOOKUP(2,1/(('Tire Inspections'!$E$5:$E$1004=$A133)*('Tire Inspections'!$B$5:$B$1004=$L133)*('Tire Inspections'!$Y$5:$Y$1004="OK")),'Tire Inspections'!$D$5:$D$1004),"")))</f>
        <v/>
      </c>
      <c r="Q133" s="44">
        <f>IF($A133="","",IF($L133="","",IFERROR(LOOKUP(2,1/(('Tire Inspections'!$E$5:$E$1004=$A133)*('Tire Inspections'!$B$5:$B$1004=$L133)*('Tire Inspections'!$Y$5:$Y$1004="OK")),'Tire Inspections'!$R$5:$R$1004),"")))</f>
        <v/>
      </c>
      <c r="R133" s="44">
        <f>IF($A133="","",IF($L133="","",IFERROR(LOOKUP(2,1/(('Tire Inspections'!$E$5:$E$1004=$A133)*('Tire Inspections'!$B$5:$B$1004=$L133)*('Tire Inspections'!$Y$5:$Y$1004="OK")),'Tire Inspections'!$S$5:$S$1004),"")))</f>
        <v/>
      </c>
      <c r="S133" s="44">
        <f>IF($A133="","",IF($L133="","",IFERROR(LOOKUP(2,1/(('Tire Inspections'!$E$5:$E$1004=$A133)*('Tire Inspections'!$B$5:$B$1004=$L133)*('Tire Inspections'!$Y$5:$Y$1004="OK")),'Tire Inspections'!$L$5:$L$1004),"")))</f>
        <v/>
      </c>
      <c r="T133" s="33">
        <f>IF($A133="","",IF(OR($Q133="",$H133=""),"",IFERROR(MAX(0,MIN(1,($Q133-'Settings'!$B$6)/($H133-'Settings'!$B$6))),"")))</f>
        <v/>
      </c>
      <c r="U133" s="27">
        <f>IF($A133="","",IF($Q133="","No Data",IF($Q133&lt;='Settings'!$B$6,"Critical",IF($Q133&lt;='Settings'!$B$5,"Low","OK"))))</f>
        <v/>
      </c>
      <c r="V133" s="27">
        <f>IF($A133="","",IF($R133="","No Data",IF($R133&gt;='Settings'!$B$7,"Uneven","OK")))</f>
        <v/>
      </c>
      <c r="W133" s="27">
        <f>IF($A133="","",IF($J133&lt;&gt;"Mounted","N/A",IF(OR($S133="",$I133=""),"No Data",IF($S133&lt;$I133-'Settings'!$B$8,"Low",IF($S133&gt;$I133+'Settings'!$B$8,"High","OK")))))</f>
        <v/>
      </c>
      <c r="X133" s="45">
        <f>IF($A133="","",IF(OR($J133&lt;&gt;"Mounted",$L133=""),"",IFERROR($L133+'Settings'!$B$9,"")))</f>
        <v/>
      </c>
      <c r="Y133" s="27">
        <f>IF($A133="","",IF($J133&lt;&gt;"Mounted","N/A",IF($L133="","No Data",IF(TODAY()&gt;$X133,"Overdue",IF(TODAY()+'Settings'!$B$10&gt;=$X133,"Due Soon","Current")))))</f>
        <v/>
      </c>
      <c r="Z133" s="27">
        <f>IF($A133="","",IF($J133&lt;&gt;"Mounted","N/A",IF(OR($U133="No Data",$W133="No Data"),"No Data",IF($U133="Critical","Critical",IF(OR($U133="Low",$V133="Uneven",$W133="Low",$W133="High",$Y133="Overdue",$Y133="Due Soon"),"Attention","OK")))))</f>
        <v/>
      </c>
      <c r="AA133" s="27">
        <f>IF($A133="","",IF($J133&lt;&gt;"Mounted","No action",IF($U133="Critical","Inspect immediately and follow fleet removal policy",IF($W133="Low","Correct pressure and inspect",IF($W133="High","Correct pressure",IF($V133="Uneven","Inspect alignment, suspension, and rotation",IF($U133="Low","Schedule tire service",IF($Y133="Overdue","Complete inspection",IF($Y133="Due Soon","Schedule inspection","No action")))))))))</f>
        <v/>
      </c>
      <c r="AB133" s="27">
        <f>IF($A133="","",IF(OR($J133&lt;&gt;"Mounted",$Z133="OK",$Z133="N/A"),"",IF($U133="Critical",1,IF(OR($W133="Low",$W133="High"),2,IF(OR($U133="Low",$V133="Uneven"),3,IF($Y133="Overdue",4,5))))))</f>
        <v/>
      </c>
      <c r="AC133" s="27">
        <f>IF($A133="","",IF($AB133="","",IFERROR($AB133*100000+ROW(),"")))</f>
        <v/>
      </c>
    </row>
    <row r="134">
      <c r="A134" s="29" t="n"/>
      <c r="B134" s="23" t="n"/>
      <c r="C134" s="23" t="n"/>
      <c r="D134" s="23" t="n"/>
      <c r="E134" s="29" t="n"/>
      <c r="F134" s="42" t="n"/>
      <c r="G134" s="30" t="n"/>
      <c r="H134" s="43" t="n"/>
      <c r="I134" s="43" t="n"/>
      <c r="J134" s="23" t="n"/>
      <c r="K134" s="23" t="n"/>
      <c r="L134" s="45">
        <f>IF($A134="","",IF(COUNTIFS('Tire Inspections'!$E$5:$E$1004,$A134,'Tire Inspections'!$Y$5:$Y$1004,"OK")=0,"",IFERROR(MAXIFS('Tire Inspections'!$B$5:$B$1004,'Tire Inspections'!$E$5:$E$1004,$A134,'Tire Inspections'!$Y$5:$Y$1004,"OK"),"")))</f>
        <v/>
      </c>
      <c r="M134" s="27">
        <f>IF($A134="","",IF($L134="","",IFERROR(LOOKUP(2,1/(('Tire Inspections'!$E$5:$E$1004=$A134)*('Tire Inspections'!$B$5:$B$1004=$L134)*('Tire Inspections'!$Y$5:$Y$1004="OK")),'Tire Inspections'!$C$5:$C$1004),"")))</f>
        <v/>
      </c>
      <c r="N134" s="27">
        <f>IF($A134="","",IF($L134="","",IFERROR(LOOKUP(2,1/(('Tire Inspections'!$E$5:$E$1004=$A134)*('Tire Inspections'!$B$5:$B$1004=$L134)*('Tire Inspections'!$Y$5:$Y$1004="OK")),'Tire Inspections'!$F$5:$F$1004),"")))</f>
        <v/>
      </c>
      <c r="O134" s="27">
        <f>IF($A134="","",IF($L134="","",IFERROR(LOOKUP(2,1/(('Tire Inspections'!$E$5:$E$1004=$A134)*('Tire Inspections'!$B$5:$B$1004=$L134)*('Tire Inspections'!$Y$5:$Y$1004="OK")),'Tire Inspections'!$P$5:$P$1004),"")))</f>
        <v/>
      </c>
      <c r="P134" s="32">
        <f>IF($A134="","",IF($L134="","",IFERROR(LOOKUP(2,1/(('Tire Inspections'!$E$5:$E$1004=$A134)*('Tire Inspections'!$B$5:$B$1004=$L134)*('Tire Inspections'!$Y$5:$Y$1004="OK")),'Tire Inspections'!$D$5:$D$1004),"")))</f>
        <v/>
      </c>
      <c r="Q134" s="44">
        <f>IF($A134="","",IF($L134="","",IFERROR(LOOKUP(2,1/(('Tire Inspections'!$E$5:$E$1004=$A134)*('Tire Inspections'!$B$5:$B$1004=$L134)*('Tire Inspections'!$Y$5:$Y$1004="OK")),'Tire Inspections'!$R$5:$R$1004),"")))</f>
        <v/>
      </c>
      <c r="R134" s="44">
        <f>IF($A134="","",IF($L134="","",IFERROR(LOOKUP(2,1/(('Tire Inspections'!$E$5:$E$1004=$A134)*('Tire Inspections'!$B$5:$B$1004=$L134)*('Tire Inspections'!$Y$5:$Y$1004="OK")),'Tire Inspections'!$S$5:$S$1004),"")))</f>
        <v/>
      </c>
      <c r="S134" s="44">
        <f>IF($A134="","",IF($L134="","",IFERROR(LOOKUP(2,1/(('Tire Inspections'!$E$5:$E$1004=$A134)*('Tire Inspections'!$B$5:$B$1004=$L134)*('Tire Inspections'!$Y$5:$Y$1004="OK")),'Tire Inspections'!$L$5:$L$1004),"")))</f>
        <v/>
      </c>
      <c r="T134" s="33">
        <f>IF($A134="","",IF(OR($Q134="",$H134=""),"",IFERROR(MAX(0,MIN(1,($Q134-'Settings'!$B$6)/($H134-'Settings'!$B$6))),"")))</f>
        <v/>
      </c>
      <c r="U134" s="27">
        <f>IF($A134="","",IF($Q134="","No Data",IF($Q134&lt;='Settings'!$B$6,"Critical",IF($Q134&lt;='Settings'!$B$5,"Low","OK"))))</f>
        <v/>
      </c>
      <c r="V134" s="27">
        <f>IF($A134="","",IF($R134="","No Data",IF($R134&gt;='Settings'!$B$7,"Uneven","OK")))</f>
        <v/>
      </c>
      <c r="W134" s="27">
        <f>IF($A134="","",IF($J134&lt;&gt;"Mounted","N/A",IF(OR($S134="",$I134=""),"No Data",IF($S134&lt;$I134-'Settings'!$B$8,"Low",IF($S134&gt;$I134+'Settings'!$B$8,"High","OK")))))</f>
        <v/>
      </c>
      <c r="X134" s="45">
        <f>IF($A134="","",IF(OR($J134&lt;&gt;"Mounted",$L134=""),"",IFERROR($L134+'Settings'!$B$9,"")))</f>
        <v/>
      </c>
      <c r="Y134" s="27">
        <f>IF($A134="","",IF($J134&lt;&gt;"Mounted","N/A",IF($L134="","No Data",IF(TODAY()&gt;$X134,"Overdue",IF(TODAY()+'Settings'!$B$10&gt;=$X134,"Due Soon","Current")))))</f>
        <v/>
      </c>
      <c r="Z134" s="27">
        <f>IF($A134="","",IF($J134&lt;&gt;"Mounted","N/A",IF(OR($U134="No Data",$W134="No Data"),"No Data",IF($U134="Critical","Critical",IF(OR($U134="Low",$V134="Uneven",$W134="Low",$W134="High",$Y134="Overdue",$Y134="Due Soon"),"Attention","OK")))))</f>
        <v/>
      </c>
      <c r="AA134" s="27">
        <f>IF($A134="","",IF($J134&lt;&gt;"Mounted","No action",IF($U134="Critical","Inspect immediately and follow fleet removal policy",IF($W134="Low","Correct pressure and inspect",IF($W134="High","Correct pressure",IF($V134="Uneven","Inspect alignment, suspension, and rotation",IF($U134="Low","Schedule tire service",IF($Y134="Overdue","Complete inspection",IF($Y134="Due Soon","Schedule inspection","No action")))))))))</f>
        <v/>
      </c>
      <c r="AB134" s="27">
        <f>IF($A134="","",IF(OR($J134&lt;&gt;"Mounted",$Z134="OK",$Z134="N/A"),"",IF($U134="Critical",1,IF(OR($W134="Low",$W134="High"),2,IF(OR($U134="Low",$V134="Uneven"),3,IF($Y134="Overdue",4,5))))))</f>
        <v/>
      </c>
      <c r="AC134" s="27">
        <f>IF($A134="","",IF($AB134="","",IFERROR($AB134*100000+ROW(),"")))</f>
        <v/>
      </c>
    </row>
    <row r="135">
      <c r="A135" s="29" t="n"/>
      <c r="B135" s="23" t="n"/>
      <c r="C135" s="23" t="n"/>
      <c r="D135" s="23" t="n"/>
      <c r="E135" s="29" t="n"/>
      <c r="F135" s="42" t="n"/>
      <c r="G135" s="30" t="n"/>
      <c r="H135" s="43" t="n"/>
      <c r="I135" s="43" t="n"/>
      <c r="J135" s="23" t="n"/>
      <c r="K135" s="23" t="n"/>
      <c r="L135" s="45">
        <f>IF($A135="","",IF(COUNTIFS('Tire Inspections'!$E$5:$E$1004,$A135,'Tire Inspections'!$Y$5:$Y$1004,"OK")=0,"",IFERROR(MAXIFS('Tire Inspections'!$B$5:$B$1004,'Tire Inspections'!$E$5:$E$1004,$A135,'Tire Inspections'!$Y$5:$Y$1004,"OK"),"")))</f>
        <v/>
      </c>
      <c r="M135" s="27">
        <f>IF($A135="","",IF($L135="","",IFERROR(LOOKUP(2,1/(('Tire Inspections'!$E$5:$E$1004=$A135)*('Tire Inspections'!$B$5:$B$1004=$L135)*('Tire Inspections'!$Y$5:$Y$1004="OK")),'Tire Inspections'!$C$5:$C$1004),"")))</f>
        <v/>
      </c>
      <c r="N135" s="27">
        <f>IF($A135="","",IF($L135="","",IFERROR(LOOKUP(2,1/(('Tire Inspections'!$E$5:$E$1004=$A135)*('Tire Inspections'!$B$5:$B$1004=$L135)*('Tire Inspections'!$Y$5:$Y$1004="OK")),'Tire Inspections'!$F$5:$F$1004),"")))</f>
        <v/>
      </c>
      <c r="O135" s="27">
        <f>IF($A135="","",IF($L135="","",IFERROR(LOOKUP(2,1/(('Tire Inspections'!$E$5:$E$1004=$A135)*('Tire Inspections'!$B$5:$B$1004=$L135)*('Tire Inspections'!$Y$5:$Y$1004="OK")),'Tire Inspections'!$P$5:$P$1004),"")))</f>
        <v/>
      </c>
      <c r="P135" s="32">
        <f>IF($A135="","",IF($L135="","",IFERROR(LOOKUP(2,1/(('Tire Inspections'!$E$5:$E$1004=$A135)*('Tire Inspections'!$B$5:$B$1004=$L135)*('Tire Inspections'!$Y$5:$Y$1004="OK")),'Tire Inspections'!$D$5:$D$1004),"")))</f>
        <v/>
      </c>
      <c r="Q135" s="44">
        <f>IF($A135="","",IF($L135="","",IFERROR(LOOKUP(2,1/(('Tire Inspections'!$E$5:$E$1004=$A135)*('Tire Inspections'!$B$5:$B$1004=$L135)*('Tire Inspections'!$Y$5:$Y$1004="OK")),'Tire Inspections'!$R$5:$R$1004),"")))</f>
        <v/>
      </c>
      <c r="R135" s="44">
        <f>IF($A135="","",IF($L135="","",IFERROR(LOOKUP(2,1/(('Tire Inspections'!$E$5:$E$1004=$A135)*('Tire Inspections'!$B$5:$B$1004=$L135)*('Tire Inspections'!$Y$5:$Y$1004="OK")),'Tire Inspections'!$S$5:$S$1004),"")))</f>
        <v/>
      </c>
      <c r="S135" s="44">
        <f>IF($A135="","",IF($L135="","",IFERROR(LOOKUP(2,1/(('Tire Inspections'!$E$5:$E$1004=$A135)*('Tire Inspections'!$B$5:$B$1004=$L135)*('Tire Inspections'!$Y$5:$Y$1004="OK")),'Tire Inspections'!$L$5:$L$1004),"")))</f>
        <v/>
      </c>
      <c r="T135" s="33">
        <f>IF($A135="","",IF(OR($Q135="",$H135=""),"",IFERROR(MAX(0,MIN(1,($Q135-'Settings'!$B$6)/($H135-'Settings'!$B$6))),"")))</f>
        <v/>
      </c>
      <c r="U135" s="27">
        <f>IF($A135="","",IF($Q135="","No Data",IF($Q135&lt;='Settings'!$B$6,"Critical",IF($Q135&lt;='Settings'!$B$5,"Low","OK"))))</f>
        <v/>
      </c>
      <c r="V135" s="27">
        <f>IF($A135="","",IF($R135="","No Data",IF($R135&gt;='Settings'!$B$7,"Uneven","OK")))</f>
        <v/>
      </c>
      <c r="W135" s="27">
        <f>IF($A135="","",IF($J135&lt;&gt;"Mounted","N/A",IF(OR($S135="",$I135=""),"No Data",IF($S135&lt;$I135-'Settings'!$B$8,"Low",IF($S135&gt;$I135+'Settings'!$B$8,"High","OK")))))</f>
        <v/>
      </c>
      <c r="X135" s="45">
        <f>IF($A135="","",IF(OR($J135&lt;&gt;"Mounted",$L135=""),"",IFERROR($L135+'Settings'!$B$9,"")))</f>
        <v/>
      </c>
      <c r="Y135" s="27">
        <f>IF($A135="","",IF($J135&lt;&gt;"Mounted","N/A",IF($L135="","No Data",IF(TODAY()&gt;$X135,"Overdue",IF(TODAY()+'Settings'!$B$10&gt;=$X135,"Due Soon","Current")))))</f>
        <v/>
      </c>
      <c r="Z135" s="27">
        <f>IF($A135="","",IF($J135&lt;&gt;"Mounted","N/A",IF(OR($U135="No Data",$W135="No Data"),"No Data",IF($U135="Critical","Critical",IF(OR($U135="Low",$V135="Uneven",$W135="Low",$W135="High",$Y135="Overdue",$Y135="Due Soon"),"Attention","OK")))))</f>
        <v/>
      </c>
      <c r="AA135" s="27">
        <f>IF($A135="","",IF($J135&lt;&gt;"Mounted","No action",IF($U135="Critical","Inspect immediately and follow fleet removal policy",IF($W135="Low","Correct pressure and inspect",IF($W135="High","Correct pressure",IF($V135="Uneven","Inspect alignment, suspension, and rotation",IF($U135="Low","Schedule tire service",IF($Y135="Overdue","Complete inspection",IF($Y135="Due Soon","Schedule inspection","No action")))))))))</f>
        <v/>
      </c>
      <c r="AB135" s="27">
        <f>IF($A135="","",IF(OR($J135&lt;&gt;"Mounted",$Z135="OK",$Z135="N/A"),"",IF($U135="Critical",1,IF(OR($W135="Low",$W135="High"),2,IF(OR($U135="Low",$V135="Uneven"),3,IF($Y135="Overdue",4,5))))))</f>
        <v/>
      </c>
      <c r="AC135" s="27">
        <f>IF($A135="","",IF($AB135="","",IFERROR($AB135*100000+ROW(),"")))</f>
        <v/>
      </c>
    </row>
    <row r="136">
      <c r="A136" s="29" t="n"/>
      <c r="B136" s="23" t="n"/>
      <c r="C136" s="23" t="n"/>
      <c r="D136" s="23" t="n"/>
      <c r="E136" s="29" t="n"/>
      <c r="F136" s="42" t="n"/>
      <c r="G136" s="30" t="n"/>
      <c r="H136" s="43" t="n"/>
      <c r="I136" s="43" t="n"/>
      <c r="J136" s="23" t="n"/>
      <c r="K136" s="23" t="n"/>
      <c r="L136" s="45">
        <f>IF($A136="","",IF(COUNTIFS('Tire Inspections'!$E$5:$E$1004,$A136,'Tire Inspections'!$Y$5:$Y$1004,"OK")=0,"",IFERROR(MAXIFS('Tire Inspections'!$B$5:$B$1004,'Tire Inspections'!$E$5:$E$1004,$A136,'Tire Inspections'!$Y$5:$Y$1004,"OK"),"")))</f>
        <v/>
      </c>
      <c r="M136" s="27">
        <f>IF($A136="","",IF($L136="","",IFERROR(LOOKUP(2,1/(('Tire Inspections'!$E$5:$E$1004=$A136)*('Tire Inspections'!$B$5:$B$1004=$L136)*('Tire Inspections'!$Y$5:$Y$1004="OK")),'Tire Inspections'!$C$5:$C$1004),"")))</f>
        <v/>
      </c>
      <c r="N136" s="27">
        <f>IF($A136="","",IF($L136="","",IFERROR(LOOKUP(2,1/(('Tire Inspections'!$E$5:$E$1004=$A136)*('Tire Inspections'!$B$5:$B$1004=$L136)*('Tire Inspections'!$Y$5:$Y$1004="OK")),'Tire Inspections'!$F$5:$F$1004),"")))</f>
        <v/>
      </c>
      <c r="O136" s="27">
        <f>IF($A136="","",IF($L136="","",IFERROR(LOOKUP(2,1/(('Tire Inspections'!$E$5:$E$1004=$A136)*('Tire Inspections'!$B$5:$B$1004=$L136)*('Tire Inspections'!$Y$5:$Y$1004="OK")),'Tire Inspections'!$P$5:$P$1004),"")))</f>
        <v/>
      </c>
      <c r="P136" s="32">
        <f>IF($A136="","",IF($L136="","",IFERROR(LOOKUP(2,1/(('Tire Inspections'!$E$5:$E$1004=$A136)*('Tire Inspections'!$B$5:$B$1004=$L136)*('Tire Inspections'!$Y$5:$Y$1004="OK")),'Tire Inspections'!$D$5:$D$1004),"")))</f>
        <v/>
      </c>
      <c r="Q136" s="44">
        <f>IF($A136="","",IF($L136="","",IFERROR(LOOKUP(2,1/(('Tire Inspections'!$E$5:$E$1004=$A136)*('Tire Inspections'!$B$5:$B$1004=$L136)*('Tire Inspections'!$Y$5:$Y$1004="OK")),'Tire Inspections'!$R$5:$R$1004),"")))</f>
        <v/>
      </c>
      <c r="R136" s="44">
        <f>IF($A136="","",IF($L136="","",IFERROR(LOOKUP(2,1/(('Tire Inspections'!$E$5:$E$1004=$A136)*('Tire Inspections'!$B$5:$B$1004=$L136)*('Tire Inspections'!$Y$5:$Y$1004="OK")),'Tire Inspections'!$S$5:$S$1004),"")))</f>
        <v/>
      </c>
      <c r="S136" s="44">
        <f>IF($A136="","",IF($L136="","",IFERROR(LOOKUP(2,1/(('Tire Inspections'!$E$5:$E$1004=$A136)*('Tire Inspections'!$B$5:$B$1004=$L136)*('Tire Inspections'!$Y$5:$Y$1004="OK")),'Tire Inspections'!$L$5:$L$1004),"")))</f>
        <v/>
      </c>
      <c r="T136" s="33">
        <f>IF($A136="","",IF(OR($Q136="",$H136=""),"",IFERROR(MAX(0,MIN(1,($Q136-'Settings'!$B$6)/($H136-'Settings'!$B$6))),"")))</f>
        <v/>
      </c>
      <c r="U136" s="27">
        <f>IF($A136="","",IF($Q136="","No Data",IF($Q136&lt;='Settings'!$B$6,"Critical",IF($Q136&lt;='Settings'!$B$5,"Low","OK"))))</f>
        <v/>
      </c>
      <c r="V136" s="27">
        <f>IF($A136="","",IF($R136="","No Data",IF($R136&gt;='Settings'!$B$7,"Uneven","OK")))</f>
        <v/>
      </c>
      <c r="W136" s="27">
        <f>IF($A136="","",IF($J136&lt;&gt;"Mounted","N/A",IF(OR($S136="",$I136=""),"No Data",IF($S136&lt;$I136-'Settings'!$B$8,"Low",IF($S136&gt;$I136+'Settings'!$B$8,"High","OK")))))</f>
        <v/>
      </c>
      <c r="X136" s="45">
        <f>IF($A136="","",IF(OR($J136&lt;&gt;"Mounted",$L136=""),"",IFERROR($L136+'Settings'!$B$9,"")))</f>
        <v/>
      </c>
      <c r="Y136" s="27">
        <f>IF($A136="","",IF($J136&lt;&gt;"Mounted","N/A",IF($L136="","No Data",IF(TODAY()&gt;$X136,"Overdue",IF(TODAY()+'Settings'!$B$10&gt;=$X136,"Due Soon","Current")))))</f>
        <v/>
      </c>
      <c r="Z136" s="27">
        <f>IF($A136="","",IF($J136&lt;&gt;"Mounted","N/A",IF(OR($U136="No Data",$W136="No Data"),"No Data",IF($U136="Critical","Critical",IF(OR($U136="Low",$V136="Uneven",$W136="Low",$W136="High",$Y136="Overdue",$Y136="Due Soon"),"Attention","OK")))))</f>
        <v/>
      </c>
      <c r="AA136" s="27">
        <f>IF($A136="","",IF($J136&lt;&gt;"Mounted","No action",IF($U136="Critical","Inspect immediately and follow fleet removal policy",IF($W136="Low","Correct pressure and inspect",IF($W136="High","Correct pressure",IF($V136="Uneven","Inspect alignment, suspension, and rotation",IF($U136="Low","Schedule tire service",IF($Y136="Overdue","Complete inspection",IF($Y136="Due Soon","Schedule inspection","No action")))))))))</f>
        <v/>
      </c>
      <c r="AB136" s="27">
        <f>IF($A136="","",IF(OR($J136&lt;&gt;"Mounted",$Z136="OK",$Z136="N/A"),"",IF($U136="Critical",1,IF(OR($W136="Low",$W136="High"),2,IF(OR($U136="Low",$V136="Uneven"),3,IF($Y136="Overdue",4,5))))))</f>
        <v/>
      </c>
      <c r="AC136" s="27">
        <f>IF($A136="","",IF($AB136="","",IFERROR($AB136*100000+ROW(),"")))</f>
        <v/>
      </c>
    </row>
    <row r="137">
      <c r="A137" s="29" t="n"/>
      <c r="B137" s="23" t="n"/>
      <c r="C137" s="23" t="n"/>
      <c r="D137" s="23" t="n"/>
      <c r="E137" s="29" t="n"/>
      <c r="F137" s="42" t="n"/>
      <c r="G137" s="30" t="n"/>
      <c r="H137" s="43" t="n"/>
      <c r="I137" s="43" t="n"/>
      <c r="J137" s="23" t="n"/>
      <c r="K137" s="23" t="n"/>
      <c r="L137" s="45">
        <f>IF($A137="","",IF(COUNTIFS('Tire Inspections'!$E$5:$E$1004,$A137,'Tire Inspections'!$Y$5:$Y$1004,"OK")=0,"",IFERROR(MAXIFS('Tire Inspections'!$B$5:$B$1004,'Tire Inspections'!$E$5:$E$1004,$A137,'Tire Inspections'!$Y$5:$Y$1004,"OK"),"")))</f>
        <v/>
      </c>
      <c r="M137" s="27">
        <f>IF($A137="","",IF($L137="","",IFERROR(LOOKUP(2,1/(('Tire Inspections'!$E$5:$E$1004=$A137)*('Tire Inspections'!$B$5:$B$1004=$L137)*('Tire Inspections'!$Y$5:$Y$1004="OK")),'Tire Inspections'!$C$5:$C$1004),"")))</f>
        <v/>
      </c>
      <c r="N137" s="27">
        <f>IF($A137="","",IF($L137="","",IFERROR(LOOKUP(2,1/(('Tire Inspections'!$E$5:$E$1004=$A137)*('Tire Inspections'!$B$5:$B$1004=$L137)*('Tire Inspections'!$Y$5:$Y$1004="OK")),'Tire Inspections'!$F$5:$F$1004),"")))</f>
        <v/>
      </c>
      <c r="O137" s="27">
        <f>IF($A137="","",IF($L137="","",IFERROR(LOOKUP(2,1/(('Tire Inspections'!$E$5:$E$1004=$A137)*('Tire Inspections'!$B$5:$B$1004=$L137)*('Tire Inspections'!$Y$5:$Y$1004="OK")),'Tire Inspections'!$P$5:$P$1004),"")))</f>
        <v/>
      </c>
      <c r="P137" s="32">
        <f>IF($A137="","",IF($L137="","",IFERROR(LOOKUP(2,1/(('Tire Inspections'!$E$5:$E$1004=$A137)*('Tire Inspections'!$B$5:$B$1004=$L137)*('Tire Inspections'!$Y$5:$Y$1004="OK")),'Tire Inspections'!$D$5:$D$1004),"")))</f>
        <v/>
      </c>
      <c r="Q137" s="44">
        <f>IF($A137="","",IF($L137="","",IFERROR(LOOKUP(2,1/(('Tire Inspections'!$E$5:$E$1004=$A137)*('Tire Inspections'!$B$5:$B$1004=$L137)*('Tire Inspections'!$Y$5:$Y$1004="OK")),'Tire Inspections'!$R$5:$R$1004),"")))</f>
        <v/>
      </c>
      <c r="R137" s="44">
        <f>IF($A137="","",IF($L137="","",IFERROR(LOOKUP(2,1/(('Tire Inspections'!$E$5:$E$1004=$A137)*('Tire Inspections'!$B$5:$B$1004=$L137)*('Tire Inspections'!$Y$5:$Y$1004="OK")),'Tire Inspections'!$S$5:$S$1004),"")))</f>
        <v/>
      </c>
      <c r="S137" s="44">
        <f>IF($A137="","",IF($L137="","",IFERROR(LOOKUP(2,1/(('Tire Inspections'!$E$5:$E$1004=$A137)*('Tire Inspections'!$B$5:$B$1004=$L137)*('Tire Inspections'!$Y$5:$Y$1004="OK")),'Tire Inspections'!$L$5:$L$1004),"")))</f>
        <v/>
      </c>
      <c r="T137" s="33">
        <f>IF($A137="","",IF(OR($Q137="",$H137=""),"",IFERROR(MAX(0,MIN(1,($Q137-'Settings'!$B$6)/($H137-'Settings'!$B$6))),"")))</f>
        <v/>
      </c>
      <c r="U137" s="27">
        <f>IF($A137="","",IF($Q137="","No Data",IF($Q137&lt;='Settings'!$B$6,"Critical",IF($Q137&lt;='Settings'!$B$5,"Low","OK"))))</f>
        <v/>
      </c>
      <c r="V137" s="27">
        <f>IF($A137="","",IF($R137="","No Data",IF($R137&gt;='Settings'!$B$7,"Uneven","OK")))</f>
        <v/>
      </c>
      <c r="W137" s="27">
        <f>IF($A137="","",IF($J137&lt;&gt;"Mounted","N/A",IF(OR($S137="",$I137=""),"No Data",IF($S137&lt;$I137-'Settings'!$B$8,"Low",IF($S137&gt;$I137+'Settings'!$B$8,"High","OK")))))</f>
        <v/>
      </c>
      <c r="X137" s="45">
        <f>IF($A137="","",IF(OR($J137&lt;&gt;"Mounted",$L137=""),"",IFERROR($L137+'Settings'!$B$9,"")))</f>
        <v/>
      </c>
      <c r="Y137" s="27">
        <f>IF($A137="","",IF($J137&lt;&gt;"Mounted","N/A",IF($L137="","No Data",IF(TODAY()&gt;$X137,"Overdue",IF(TODAY()+'Settings'!$B$10&gt;=$X137,"Due Soon","Current")))))</f>
        <v/>
      </c>
      <c r="Z137" s="27">
        <f>IF($A137="","",IF($J137&lt;&gt;"Mounted","N/A",IF(OR($U137="No Data",$W137="No Data"),"No Data",IF($U137="Critical","Critical",IF(OR($U137="Low",$V137="Uneven",$W137="Low",$W137="High",$Y137="Overdue",$Y137="Due Soon"),"Attention","OK")))))</f>
        <v/>
      </c>
      <c r="AA137" s="27">
        <f>IF($A137="","",IF($J137&lt;&gt;"Mounted","No action",IF($U137="Critical","Inspect immediately and follow fleet removal policy",IF($W137="Low","Correct pressure and inspect",IF($W137="High","Correct pressure",IF($V137="Uneven","Inspect alignment, suspension, and rotation",IF($U137="Low","Schedule tire service",IF($Y137="Overdue","Complete inspection",IF($Y137="Due Soon","Schedule inspection","No action")))))))))</f>
        <v/>
      </c>
      <c r="AB137" s="27">
        <f>IF($A137="","",IF(OR($J137&lt;&gt;"Mounted",$Z137="OK",$Z137="N/A"),"",IF($U137="Critical",1,IF(OR($W137="Low",$W137="High"),2,IF(OR($U137="Low",$V137="Uneven"),3,IF($Y137="Overdue",4,5))))))</f>
        <v/>
      </c>
      <c r="AC137" s="27">
        <f>IF($A137="","",IF($AB137="","",IFERROR($AB137*100000+ROW(),"")))</f>
        <v/>
      </c>
    </row>
    <row r="138">
      <c r="A138" s="29" t="n"/>
      <c r="B138" s="23" t="n"/>
      <c r="C138" s="23" t="n"/>
      <c r="D138" s="23" t="n"/>
      <c r="E138" s="29" t="n"/>
      <c r="F138" s="42" t="n"/>
      <c r="G138" s="30" t="n"/>
      <c r="H138" s="43" t="n"/>
      <c r="I138" s="43" t="n"/>
      <c r="J138" s="23" t="n"/>
      <c r="K138" s="23" t="n"/>
      <c r="L138" s="45">
        <f>IF($A138="","",IF(COUNTIFS('Tire Inspections'!$E$5:$E$1004,$A138,'Tire Inspections'!$Y$5:$Y$1004,"OK")=0,"",IFERROR(MAXIFS('Tire Inspections'!$B$5:$B$1004,'Tire Inspections'!$E$5:$E$1004,$A138,'Tire Inspections'!$Y$5:$Y$1004,"OK"),"")))</f>
        <v/>
      </c>
      <c r="M138" s="27">
        <f>IF($A138="","",IF($L138="","",IFERROR(LOOKUP(2,1/(('Tire Inspections'!$E$5:$E$1004=$A138)*('Tire Inspections'!$B$5:$B$1004=$L138)*('Tire Inspections'!$Y$5:$Y$1004="OK")),'Tire Inspections'!$C$5:$C$1004),"")))</f>
        <v/>
      </c>
      <c r="N138" s="27">
        <f>IF($A138="","",IF($L138="","",IFERROR(LOOKUP(2,1/(('Tire Inspections'!$E$5:$E$1004=$A138)*('Tire Inspections'!$B$5:$B$1004=$L138)*('Tire Inspections'!$Y$5:$Y$1004="OK")),'Tire Inspections'!$F$5:$F$1004),"")))</f>
        <v/>
      </c>
      <c r="O138" s="27">
        <f>IF($A138="","",IF($L138="","",IFERROR(LOOKUP(2,1/(('Tire Inspections'!$E$5:$E$1004=$A138)*('Tire Inspections'!$B$5:$B$1004=$L138)*('Tire Inspections'!$Y$5:$Y$1004="OK")),'Tire Inspections'!$P$5:$P$1004),"")))</f>
        <v/>
      </c>
      <c r="P138" s="32">
        <f>IF($A138="","",IF($L138="","",IFERROR(LOOKUP(2,1/(('Tire Inspections'!$E$5:$E$1004=$A138)*('Tire Inspections'!$B$5:$B$1004=$L138)*('Tire Inspections'!$Y$5:$Y$1004="OK")),'Tire Inspections'!$D$5:$D$1004),"")))</f>
        <v/>
      </c>
      <c r="Q138" s="44">
        <f>IF($A138="","",IF($L138="","",IFERROR(LOOKUP(2,1/(('Tire Inspections'!$E$5:$E$1004=$A138)*('Tire Inspections'!$B$5:$B$1004=$L138)*('Tire Inspections'!$Y$5:$Y$1004="OK")),'Tire Inspections'!$R$5:$R$1004),"")))</f>
        <v/>
      </c>
      <c r="R138" s="44">
        <f>IF($A138="","",IF($L138="","",IFERROR(LOOKUP(2,1/(('Tire Inspections'!$E$5:$E$1004=$A138)*('Tire Inspections'!$B$5:$B$1004=$L138)*('Tire Inspections'!$Y$5:$Y$1004="OK")),'Tire Inspections'!$S$5:$S$1004),"")))</f>
        <v/>
      </c>
      <c r="S138" s="44">
        <f>IF($A138="","",IF($L138="","",IFERROR(LOOKUP(2,1/(('Tire Inspections'!$E$5:$E$1004=$A138)*('Tire Inspections'!$B$5:$B$1004=$L138)*('Tire Inspections'!$Y$5:$Y$1004="OK")),'Tire Inspections'!$L$5:$L$1004),"")))</f>
        <v/>
      </c>
      <c r="T138" s="33">
        <f>IF($A138="","",IF(OR($Q138="",$H138=""),"",IFERROR(MAX(0,MIN(1,($Q138-'Settings'!$B$6)/($H138-'Settings'!$B$6))),"")))</f>
        <v/>
      </c>
      <c r="U138" s="27">
        <f>IF($A138="","",IF($Q138="","No Data",IF($Q138&lt;='Settings'!$B$6,"Critical",IF($Q138&lt;='Settings'!$B$5,"Low","OK"))))</f>
        <v/>
      </c>
      <c r="V138" s="27">
        <f>IF($A138="","",IF($R138="","No Data",IF($R138&gt;='Settings'!$B$7,"Uneven","OK")))</f>
        <v/>
      </c>
      <c r="W138" s="27">
        <f>IF($A138="","",IF($J138&lt;&gt;"Mounted","N/A",IF(OR($S138="",$I138=""),"No Data",IF($S138&lt;$I138-'Settings'!$B$8,"Low",IF($S138&gt;$I138+'Settings'!$B$8,"High","OK")))))</f>
        <v/>
      </c>
      <c r="X138" s="45">
        <f>IF($A138="","",IF(OR($J138&lt;&gt;"Mounted",$L138=""),"",IFERROR($L138+'Settings'!$B$9,"")))</f>
        <v/>
      </c>
      <c r="Y138" s="27">
        <f>IF($A138="","",IF($J138&lt;&gt;"Mounted","N/A",IF($L138="","No Data",IF(TODAY()&gt;$X138,"Overdue",IF(TODAY()+'Settings'!$B$10&gt;=$X138,"Due Soon","Current")))))</f>
        <v/>
      </c>
      <c r="Z138" s="27">
        <f>IF($A138="","",IF($J138&lt;&gt;"Mounted","N/A",IF(OR($U138="No Data",$W138="No Data"),"No Data",IF($U138="Critical","Critical",IF(OR($U138="Low",$V138="Uneven",$W138="Low",$W138="High",$Y138="Overdue",$Y138="Due Soon"),"Attention","OK")))))</f>
        <v/>
      </c>
      <c r="AA138" s="27">
        <f>IF($A138="","",IF($J138&lt;&gt;"Mounted","No action",IF($U138="Critical","Inspect immediately and follow fleet removal policy",IF($W138="Low","Correct pressure and inspect",IF($W138="High","Correct pressure",IF($V138="Uneven","Inspect alignment, suspension, and rotation",IF($U138="Low","Schedule tire service",IF($Y138="Overdue","Complete inspection",IF($Y138="Due Soon","Schedule inspection","No action")))))))))</f>
        <v/>
      </c>
      <c r="AB138" s="27">
        <f>IF($A138="","",IF(OR($J138&lt;&gt;"Mounted",$Z138="OK",$Z138="N/A"),"",IF($U138="Critical",1,IF(OR($W138="Low",$W138="High"),2,IF(OR($U138="Low",$V138="Uneven"),3,IF($Y138="Overdue",4,5))))))</f>
        <v/>
      </c>
      <c r="AC138" s="27">
        <f>IF($A138="","",IF($AB138="","",IFERROR($AB138*100000+ROW(),"")))</f>
        <v/>
      </c>
    </row>
    <row r="139">
      <c r="A139" s="29" t="n"/>
      <c r="B139" s="23" t="n"/>
      <c r="C139" s="23" t="n"/>
      <c r="D139" s="23" t="n"/>
      <c r="E139" s="29" t="n"/>
      <c r="F139" s="42" t="n"/>
      <c r="G139" s="30" t="n"/>
      <c r="H139" s="43" t="n"/>
      <c r="I139" s="43" t="n"/>
      <c r="J139" s="23" t="n"/>
      <c r="K139" s="23" t="n"/>
      <c r="L139" s="45">
        <f>IF($A139="","",IF(COUNTIFS('Tire Inspections'!$E$5:$E$1004,$A139,'Tire Inspections'!$Y$5:$Y$1004,"OK")=0,"",IFERROR(MAXIFS('Tire Inspections'!$B$5:$B$1004,'Tire Inspections'!$E$5:$E$1004,$A139,'Tire Inspections'!$Y$5:$Y$1004,"OK"),"")))</f>
        <v/>
      </c>
      <c r="M139" s="27">
        <f>IF($A139="","",IF($L139="","",IFERROR(LOOKUP(2,1/(('Tire Inspections'!$E$5:$E$1004=$A139)*('Tire Inspections'!$B$5:$B$1004=$L139)*('Tire Inspections'!$Y$5:$Y$1004="OK")),'Tire Inspections'!$C$5:$C$1004),"")))</f>
        <v/>
      </c>
      <c r="N139" s="27">
        <f>IF($A139="","",IF($L139="","",IFERROR(LOOKUP(2,1/(('Tire Inspections'!$E$5:$E$1004=$A139)*('Tire Inspections'!$B$5:$B$1004=$L139)*('Tire Inspections'!$Y$5:$Y$1004="OK")),'Tire Inspections'!$F$5:$F$1004),"")))</f>
        <v/>
      </c>
      <c r="O139" s="27">
        <f>IF($A139="","",IF($L139="","",IFERROR(LOOKUP(2,1/(('Tire Inspections'!$E$5:$E$1004=$A139)*('Tire Inspections'!$B$5:$B$1004=$L139)*('Tire Inspections'!$Y$5:$Y$1004="OK")),'Tire Inspections'!$P$5:$P$1004),"")))</f>
        <v/>
      </c>
      <c r="P139" s="32">
        <f>IF($A139="","",IF($L139="","",IFERROR(LOOKUP(2,1/(('Tire Inspections'!$E$5:$E$1004=$A139)*('Tire Inspections'!$B$5:$B$1004=$L139)*('Tire Inspections'!$Y$5:$Y$1004="OK")),'Tire Inspections'!$D$5:$D$1004),"")))</f>
        <v/>
      </c>
      <c r="Q139" s="44">
        <f>IF($A139="","",IF($L139="","",IFERROR(LOOKUP(2,1/(('Tire Inspections'!$E$5:$E$1004=$A139)*('Tire Inspections'!$B$5:$B$1004=$L139)*('Tire Inspections'!$Y$5:$Y$1004="OK")),'Tire Inspections'!$R$5:$R$1004),"")))</f>
        <v/>
      </c>
      <c r="R139" s="44">
        <f>IF($A139="","",IF($L139="","",IFERROR(LOOKUP(2,1/(('Tire Inspections'!$E$5:$E$1004=$A139)*('Tire Inspections'!$B$5:$B$1004=$L139)*('Tire Inspections'!$Y$5:$Y$1004="OK")),'Tire Inspections'!$S$5:$S$1004),"")))</f>
        <v/>
      </c>
      <c r="S139" s="44">
        <f>IF($A139="","",IF($L139="","",IFERROR(LOOKUP(2,1/(('Tire Inspections'!$E$5:$E$1004=$A139)*('Tire Inspections'!$B$5:$B$1004=$L139)*('Tire Inspections'!$Y$5:$Y$1004="OK")),'Tire Inspections'!$L$5:$L$1004),"")))</f>
        <v/>
      </c>
      <c r="T139" s="33">
        <f>IF($A139="","",IF(OR($Q139="",$H139=""),"",IFERROR(MAX(0,MIN(1,($Q139-'Settings'!$B$6)/($H139-'Settings'!$B$6))),"")))</f>
        <v/>
      </c>
      <c r="U139" s="27">
        <f>IF($A139="","",IF($Q139="","No Data",IF($Q139&lt;='Settings'!$B$6,"Critical",IF($Q139&lt;='Settings'!$B$5,"Low","OK"))))</f>
        <v/>
      </c>
      <c r="V139" s="27">
        <f>IF($A139="","",IF($R139="","No Data",IF($R139&gt;='Settings'!$B$7,"Uneven","OK")))</f>
        <v/>
      </c>
      <c r="W139" s="27">
        <f>IF($A139="","",IF($J139&lt;&gt;"Mounted","N/A",IF(OR($S139="",$I139=""),"No Data",IF($S139&lt;$I139-'Settings'!$B$8,"Low",IF($S139&gt;$I139+'Settings'!$B$8,"High","OK")))))</f>
        <v/>
      </c>
      <c r="X139" s="45">
        <f>IF($A139="","",IF(OR($J139&lt;&gt;"Mounted",$L139=""),"",IFERROR($L139+'Settings'!$B$9,"")))</f>
        <v/>
      </c>
      <c r="Y139" s="27">
        <f>IF($A139="","",IF($J139&lt;&gt;"Mounted","N/A",IF($L139="","No Data",IF(TODAY()&gt;$X139,"Overdue",IF(TODAY()+'Settings'!$B$10&gt;=$X139,"Due Soon","Current")))))</f>
        <v/>
      </c>
      <c r="Z139" s="27">
        <f>IF($A139="","",IF($J139&lt;&gt;"Mounted","N/A",IF(OR($U139="No Data",$W139="No Data"),"No Data",IF($U139="Critical","Critical",IF(OR($U139="Low",$V139="Uneven",$W139="Low",$W139="High",$Y139="Overdue",$Y139="Due Soon"),"Attention","OK")))))</f>
        <v/>
      </c>
      <c r="AA139" s="27">
        <f>IF($A139="","",IF($J139&lt;&gt;"Mounted","No action",IF($U139="Critical","Inspect immediately and follow fleet removal policy",IF($W139="Low","Correct pressure and inspect",IF($W139="High","Correct pressure",IF($V139="Uneven","Inspect alignment, suspension, and rotation",IF($U139="Low","Schedule tire service",IF($Y139="Overdue","Complete inspection",IF($Y139="Due Soon","Schedule inspection","No action")))))))))</f>
        <v/>
      </c>
      <c r="AB139" s="27">
        <f>IF($A139="","",IF(OR($J139&lt;&gt;"Mounted",$Z139="OK",$Z139="N/A"),"",IF($U139="Critical",1,IF(OR($W139="Low",$W139="High"),2,IF(OR($U139="Low",$V139="Uneven"),3,IF($Y139="Overdue",4,5))))))</f>
        <v/>
      </c>
      <c r="AC139" s="27">
        <f>IF($A139="","",IF($AB139="","",IFERROR($AB139*100000+ROW(),"")))</f>
        <v/>
      </c>
    </row>
    <row r="140">
      <c r="A140" s="29" t="n"/>
      <c r="B140" s="23" t="n"/>
      <c r="C140" s="23" t="n"/>
      <c r="D140" s="23" t="n"/>
      <c r="E140" s="29" t="n"/>
      <c r="F140" s="42" t="n"/>
      <c r="G140" s="30" t="n"/>
      <c r="H140" s="43" t="n"/>
      <c r="I140" s="43" t="n"/>
      <c r="J140" s="23" t="n"/>
      <c r="K140" s="23" t="n"/>
      <c r="L140" s="45">
        <f>IF($A140="","",IF(COUNTIFS('Tire Inspections'!$E$5:$E$1004,$A140,'Tire Inspections'!$Y$5:$Y$1004,"OK")=0,"",IFERROR(MAXIFS('Tire Inspections'!$B$5:$B$1004,'Tire Inspections'!$E$5:$E$1004,$A140,'Tire Inspections'!$Y$5:$Y$1004,"OK"),"")))</f>
        <v/>
      </c>
      <c r="M140" s="27">
        <f>IF($A140="","",IF($L140="","",IFERROR(LOOKUP(2,1/(('Tire Inspections'!$E$5:$E$1004=$A140)*('Tire Inspections'!$B$5:$B$1004=$L140)*('Tire Inspections'!$Y$5:$Y$1004="OK")),'Tire Inspections'!$C$5:$C$1004),"")))</f>
        <v/>
      </c>
      <c r="N140" s="27">
        <f>IF($A140="","",IF($L140="","",IFERROR(LOOKUP(2,1/(('Tire Inspections'!$E$5:$E$1004=$A140)*('Tire Inspections'!$B$5:$B$1004=$L140)*('Tire Inspections'!$Y$5:$Y$1004="OK")),'Tire Inspections'!$F$5:$F$1004),"")))</f>
        <v/>
      </c>
      <c r="O140" s="27">
        <f>IF($A140="","",IF($L140="","",IFERROR(LOOKUP(2,1/(('Tire Inspections'!$E$5:$E$1004=$A140)*('Tire Inspections'!$B$5:$B$1004=$L140)*('Tire Inspections'!$Y$5:$Y$1004="OK")),'Tire Inspections'!$P$5:$P$1004),"")))</f>
        <v/>
      </c>
      <c r="P140" s="32">
        <f>IF($A140="","",IF($L140="","",IFERROR(LOOKUP(2,1/(('Tire Inspections'!$E$5:$E$1004=$A140)*('Tire Inspections'!$B$5:$B$1004=$L140)*('Tire Inspections'!$Y$5:$Y$1004="OK")),'Tire Inspections'!$D$5:$D$1004),"")))</f>
        <v/>
      </c>
      <c r="Q140" s="44">
        <f>IF($A140="","",IF($L140="","",IFERROR(LOOKUP(2,1/(('Tire Inspections'!$E$5:$E$1004=$A140)*('Tire Inspections'!$B$5:$B$1004=$L140)*('Tire Inspections'!$Y$5:$Y$1004="OK")),'Tire Inspections'!$R$5:$R$1004),"")))</f>
        <v/>
      </c>
      <c r="R140" s="44">
        <f>IF($A140="","",IF($L140="","",IFERROR(LOOKUP(2,1/(('Tire Inspections'!$E$5:$E$1004=$A140)*('Tire Inspections'!$B$5:$B$1004=$L140)*('Tire Inspections'!$Y$5:$Y$1004="OK")),'Tire Inspections'!$S$5:$S$1004),"")))</f>
        <v/>
      </c>
      <c r="S140" s="44">
        <f>IF($A140="","",IF($L140="","",IFERROR(LOOKUP(2,1/(('Tire Inspections'!$E$5:$E$1004=$A140)*('Tire Inspections'!$B$5:$B$1004=$L140)*('Tire Inspections'!$Y$5:$Y$1004="OK")),'Tire Inspections'!$L$5:$L$1004),"")))</f>
        <v/>
      </c>
      <c r="T140" s="33">
        <f>IF($A140="","",IF(OR($Q140="",$H140=""),"",IFERROR(MAX(0,MIN(1,($Q140-'Settings'!$B$6)/($H140-'Settings'!$B$6))),"")))</f>
        <v/>
      </c>
      <c r="U140" s="27">
        <f>IF($A140="","",IF($Q140="","No Data",IF($Q140&lt;='Settings'!$B$6,"Critical",IF($Q140&lt;='Settings'!$B$5,"Low","OK"))))</f>
        <v/>
      </c>
      <c r="V140" s="27">
        <f>IF($A140="","",IF($R140="","No Data",IF($R140&gt;='Settings'!$B$7,"Uneven","OK")))</f>
        <v/>
      </c>
      <c r="W140" s="27">
        <f>IF($A140="","",IF($J140&lt;&gt;"Mounted","N/A",IF(OR($S140="",$I140=""),"No Data",IF($S140&lt;$I140-'Settings'!$B$8,"Low",IF($S140&gt;$I140+'Settings'!$B$8,"High","OK")))))</f>
        <v/>
      </c>
      <c r="X140" s="45">
        <f>IF($A140="","",IF(OR($J140&lt;&gt;"Mounted",$L140=""),"",IFERROR($L140+'Settings'!$B$9,"")))</f>
        <v/>
      </c>
      <c r="Y140" s="27">
        <f>IF($A140="","",IF($J140&lt;&gt;"Mounted","N/A",IF($L140="","No Data",IF(TODAY()&gt;$X140,"Overdue",IF(TODAY()+'Settings'!$B$10&gt;=$X140,"Due Soon","Current")))))</f>
        <v/>
      </c>
      <c r="Z140" s="27">
        <f>IF($A140="","",IF($J140&lt;&gt;"Mounted","N/A",IF(OR($U140="No Data",$W140="No Data"),"No Data",IF($U140="Critical","Critical",IF(OR($U140="Low",$V140="Uneven",$W140="Low",$W140="High",$Y140="Overdue",$Y140="Due Soon"),"Attention","OK")))))</f>
        <v/>
      </c>
      <c r="AA140" s="27">
        <f>IF($A140="","",IF($J140&lt;&gt;"Mounted","No action",IF($U140="Critical","Inspect immediately and follow fleet removal policy",IF($W140="Low","Correct pressure and inspect",IF($W140="High","Correct pressure",IF($V140="Uneven","Inspect alignment, suspension, and rotation",IF($U140="Low","Schedule tire service",IF($Y140="Overdue","Complete inspection",IF($Y140="Due Soon","Schedule inspection","No action")))))))))</f>
        <v/>
      </c>
      <c r="AB140" s="27">
        <f>IF($A140="","",IF(OR($J140&lt;&gt;"Mounted",$Z140="OK",$Z140="N/A"),"",IF($U140="Critical",1,IF(OR($W140="Low",$W140="High"),2,IF(OR($U140="Low",$V140="Uneven"),3,IF($Y140="Overdue",4,5))))))</f>
        <v/>
      </c>
      <c r="AC140" s="27">
        <f>IF($A140="","",IF($AB140="","",IFERROR($AB140*100000+ROW(),"")))</f>
        <v/>
      </c>
    </row>
    <row r="141">
      <c r="A141" s="29" t="n"/>
      <c r="B141" s="23" t="n"/>
      <c r="C141" s="23" t="n"/>
      <c r="D141" s="23" t="n"/>
      <c r="E141" s="29" t="n"/>
      <c r="F141" s="42" t="n"/>
      <c r="G141" s="30" t="n"/>
      <c r="H141" s="43" t="n"/>
      <c r="I141" s="43" t="n"/>
      <c r="J141" s="23" t="n"/>
      <c r="K141" s="23" t="n"/>
      <c r="L141" s="45">
        <f>IF($A141="","",IF(COUNTIFS('Tire Inspections'!$E$5:$E$1004,$A141,'Tire Inspections'!$Y$5:$Y$1004,"OK")=0,"",IFERROR(MAXIFS('Tire Inspections'!$B$5:$B$1004,'Tire Inspections'!$E$5:$E$1004,$A141,'Tire Inspections'!$Y$5:$Y$1004,"OK"),"")))</f>
        <v/>
      </c>
      <c r="M141" s="27">
        <f>IF($A141="","",IF($L141="","",IFERROR(LOOKUP(2,1/(('Tire Inspections'!$E$5:$E$1004=$A141)*('Tire Inspections'!$B$5:$B$1004=$L141)*('Tire Inspections'!$Y$5:$Y$1004="OK")),'Tire Inspections'!$C$5:$C$1004),"")))</f>
        <v/>
      </c>
      <c r="N141" s="27">
        <f>IF($A141="","",IF($L141="","",IFERROR(LOOKUP(2,1/(('Tire Inspections'!$E$5:$E$1004=$A141)*('Tire Inspections'!$B$5:$B$1004=$L141)*('Tire Inspections'!$Y$5:$Y$1004="OK")),'Tire Inspections'!$F$5:$F$1004),"")))</f>
        <v/>
      </c>
      <c r="O141" s="27">
        <f>IF($A141="","",IF($L141="","",IFERROR(LOOKUP(2,1/(('Tire Inspections'!$E$5:$E$1004=$A141)*('Tire Inspections'!$B$5:$B$1004=$L141)*('Tire Inspections'!$Y$5:$Y$1004="OK")),'Tire Inspections'!$P$5:$P$1004),"")))</f>
        <v/>
      </c>
      <c r="P141" s="32">
        <f>IF($A141="","",IF($L141="","",IFERROR(LOOKUP(2,1/(('Tire Inspections'!$E$5:$E$1004=$A141)*('Tire Inspections'!$B$5:$B$1004=$L141)*('Tire Inspections'!$Y$5:$Y$1004="OK")),'Tire Inspections'!$D$5:$D$1004),"")))</f>
        <v/>
      </c>
      <c r="Q141" s="44">
        <f>IF($A141="","",IF($L141="","",IFERROR(LOOKUP(2,1/(('Tire Inspections'!$E$5:$E$1004=$A141)*('Tire Inspections'!$B$5:$B$1004=$L141)*('Tire Inspections'!$Y$5:$Y$1004="OK")),'Tire Inspections'!$R$5:$R$1004),"")))</f>
        <v/>
      </c>
      <c r="R141" s="44">
        <f>IF($A141="","",IF($L141="","",IFERROR(LOOKUP(2,1/(('Tire Inspections'!$E$5:$E$1004=$A141)*('Tire Inspections'!$B$5:$B$1004=$L141)*('Tire Inspections'!$Y$5:$Y$1004="OK")),'Tire Inspections'!$S$5:$S$1004),"")))</f>
        <v/>
      </c>
      <c r="S141" s="44">
        <f>IF($A141="","",IF($L141="","",IFERROR(LOOKUP(2,1/(('Tire Inspections'!$E$5:$E$1004=$A141)*('Tire Inspections'!$B$5:$B$1004=$L141)*('Tire Inspections'!$Y$5:$Y$1004="OK")),'Tire Inspections'!$L$5:$L$1004),"")))</f>
        <v/>
      </c>
      <c r="T141" s="33">
        <f>IF($A141="","",IF(OR($Q141="",$H141=""),"",IFERROR(MAX(0,MIN(1,($Q141-'Settings'!$B$6)/($H141-'Settings'!$B$6))),"")))</f>
        <v/>
      </c>
      <c r="U141" s="27">
        <f>IF($A141="","",IF($Q141="","No Data",IF($Q141&lt;='Settings'!$B$6,"Critical",IF($Q141&lt;='Settings'!$B$5,"Low","OK"))))</f>
        <v/>
      </c>
      <c r="V141" s="27">
        <f>IF($A141="","",IF($R141="","No Data",IF($R141&gt;='Settings'!$B$7,"Uneven","OK")))</f>
        <v/>
      </c>
      <c r="W141" s="27">
        <f>IF($A141="","",IF($J141&lt;&gt;"Mounted","N/A",IF(OR($S141="",$I141=""),"No Data",IF($S141&lt;$I141-'Settings'!$B$8,"Low",IF($S141&gt;$I141+'Settings'!$B$8,"High","OK")))))</f>
        <v/>
      </c>
      <c r="X141" s="45">
        <f>IF($A141="","",IF(OR($J141&lt;&gt;"Mounted",$L141=""),"",IFERROR($L141+'Settings'!$B$9,"")))</f>
        <v/>
      </c>
      <c r="Y141" s="27">
        <f>IF($A141="","",IF($J141&lt;&gt;"Mounted","N/A",IF($L141="","No Data",IF(TODAY()&gt;$X141,"Overdue",IF(TODAY()+'Settings'!$B$10&gt;=$X141,"Due Soon","Current")))))</f>
        <v/>
      </c>
      <c r="Z141" s="27">
        <f>IF($A141="","",IF($J141&lt;&gt;"Mounted","N/A",IF(OR($U141="No Data",$W141="No Data"),"No Data",IF($U141="Critical","Critical",IF(OR($U141="Low",$V141="Uneven",$W141="Low",$W141="High",$Y141="Overdue",$Y141="Due Soon"),"Attention","OK")))))</f>
        <v/>
      </c>
      <c r="AA141" s="27">
        <f>IF($A141="","",IF($J141&lt;&gt;"Mounted","No action",IF($U141="Critical","Inspect immediately and follow fleet removal policy",IF($W141="Low","Correct pressure and inspect",IF($W141="High","Correct pressure",IF($V141="Uneven","Inspect alignment, suspension, and rotation",IF($U141="Low","Schedule tire service",IF($Y141="Overdue","Complete inspection",IF($Y141="Due Soon","Schedule inspection","No action")))))))))</f>
        <v/>
      </c>
      <c r="AB141" s="27">
        <f>IF($A141="","",IF(OR($J141&lt;&gt;"Mounted",$Z141="OK",$Z141="N/A"),"",IF($U141="Critical",1,IF(OR($W141="Low",$W141="High"),2,IF(OR($U141="Low",$V141="Uneven"),3,IF($Y141="Overdue",4,5))))))</f>
        <v/>
      </c>
      <c r="AC141" s="27">
        <f>IF($A141="","",IF($AB141="","",IFERROR($AB141*100000+ROW(),"")))</f>
        <v/>
      </c>
    </row>
    <row r="142">
      <c r="A142" s="29" t="n"/>
      <c r="B142" s="23" t="n"/>
      <c r="C142" s="23" t="n"/>
      <c r="D142" s="23" t="n"/>
      <c r="E142" s="29" t="n"/>
      <c r="F142" s="42" t="n"/>
      <c r="G142" s="30" t="n"/>
      <c r="H142" s="43" t="n"/>
      <c r="I142" s="43" t="n"/>
      <c r="J142" s="23" t="n"/>
      <c r="K142" s="23" t="n"/>
      <c r="L142" s="45">
        <f>IF($A142="","",IF(COUNTIFS('Tire Inspections'!$E$5:$E$1004,$A142,'Tire Inspections'!$Y$5:$Y$1004,"OK")=0,"",IFERROR(MAXIFS('Tire Inspections'!$B$5:$B$1004,'Tire Inspections'!$E$5:$E$1004,$A142,'Tire Inspections'!$Y$5:$Y$1004,"OK"),"")))</f>
        <v/>
      </c>
      <c r="M142" s="27">
        <f>IF($A142="","",IF($L142="","",IFERROR(LOOKUP(2,1/(('Tire Inspections'!$E$5:$E$1004=$A142)*('Tire Inspections'!$B$5:$B$1004=$L142)*('Tire Inspections'!$Y$5:$Y$1004="OK")),'Tire Inspections'!$C$5:$C$1004),"")))</f>
        <v/>
      </c>
      <c r="N142" s="27">
        <f>IF($A142="","",IF($L142="","",IFERROR(LOOKUP(2,1/(('Tire Inspections'!$E$5:$E$1004=$A142)*('Tire Inspections'!$B$5:$B$1004=$L142)*('Tire Inspections'!$Y$5:$Y$1004="OK")),'Tire Inspections'!$F$5:$F$1004),"")))</f>
        <v/>
      </c>
      <c r="O142" s="27">
        <f>IF($A142="","",IF($L142="","",IFERROR(LOOKUP(2,1/(('Tire Inspections'!$E$5:$E$1004=$A142)*('Tire Inspections'!$B$5:$B$1004=$L142)*('Tire Inspections'!$Y$5:$Y$1004="OK")),'Tire Inspections'!$P$5:$P$1004),"")))</f>
        <v/>
      </c>
      <c r="P142" s="32">
        <f>IF($A142="","",IF($L142="","",IFERROR(LOOKUP(2,1/(('Tire Inspections'!$E$5:$E$1004=$A142)*('Tire Inspections'!$B$5:$B$1004=$L142)*('Tire Inspections'!$Y$5:$Y$1004="OK")),'Tire Inspections'!$D$5:$D$1004),"")))</f>
        <v/>
      </c>
      <c r="Q142" s="44">
        <f>IF($A142="","",IF($L142="","",IFERROR(LOOKUP(2,1/(('Tire Inspections'!$E$5:$E$1004=$A142)*('Tire Inspections'!$B$5:$B$1004=$L142)*('Tire Inspections'!$Y$5:$Y$1004="OK")),'Tire Inspections'!$R$5:$R$1004),"")))</f>
        <v/>
      </c>
      <c r="R142" s="44">
        <f>IF($A142="","",IF($L142="","",IFERROR(LOOKUP(2,1/(('Tire Inspections'!$E$5:$E$1004=$A142)*('Tire Inspections'!$B$5:$B$1004=$L142)*('Tire Inspections'!$Y$5:$Y$1004="OK")),'Tire Inspections'!$S$5:$S$1004),"")))</f>
        <v/>
      </c>
      <c r="S142" s="44">
        <f>IF($A142="","",IF($L142="","",IFERROR(LOOKUP(2,1/(('Tire Inspections'!$E$5:$E$1004=$A142)*('Tire Inspections'!$B$5:$B$1004=$L142)*('Tire Inspections'!$Y$5:$Y$1004="OK")),'Tire Inspections'!$L$5:$L$1004),"")))</f>
        <v/>
      </c>
      <c r="T142" s="33">
        <f>IF($A142="","",IF(OR($Q142="",$H142=""),"",IFERROR(MAX(0,MIN(1,($Q142-'Settings'!$B$6)/($H142-'Settings'!$B$6))),"")))</f>
        <v/>
      </c>
      <c r="U142" s="27">
        <f>IF($A142="","",IF($Q142="","No Data",IF($Q142&lt;='Settings'!$B$6,"Critical",IF($Q142&lt;='Settings'!$B$5,"Low","OK"))))</f>
        <v/>
      </c>
      <c r="V142" s="27">
        <f>IF($A142="","",IF($R142="","No Data",IF($R142&gt;='Settings'!$B$7,"Uneven","OK")))</f>
        <v/>
      </c>
      <c r="W142" s="27">
        <f>IF($A142="","",IF($J142&lt;&gt;"Mounted","N/A",IF(OR($S142="",$I142=""),"No Data",IF($S142&lt;$I142-'Settings'!$B$8,"Low",IF($S142&gt;$I142+'Settings'!$B$8,"High","OK")))))</f>
        <v/>
      </c>
      <c r="X142" s="45">
        <f>IF($A142="","",IF(OR($J142&lt;&gt;"Mounted",$L142=""),"",IFERROR($L142+'Settings'!$B$9,"")))</f>
        <v/>
      </c>
      <c r="Y142" s="27">
        <f>IF($A142="","",IF($J142&lt;&gt;"Mounted","N/A",IF($L142="","No Data",IF(TODAY()&gt;$X142,"Overdue",IF(TODAY()+'Settings'!$B$10&gt;=$X142,"Due Soon","Current")))))</f>
        <v/>
      </c>
      <c r="Z142" s="27">
        <f>IF($A142="","",IF($J142&lt;&gt;"Mounted","N/A",IF(OR($U142="No Data",$W142="No Data"),"No Data",IF($U142="Critical","Critical",IF(OR($U142="Low",$V142="Uneven",$W142="Low",$W142="High",$Y142="Overdue",$Y142="Due Soon"),"Attention","OK")))))</f>
        <v/>
      </c>
      <c r="AA142" s="27">
        <f>IF($A142="","",IF($J142&lt;&gt;"Mounted","No action",IF($U142="Critical","Inspect immediately and follow fleet removal policy",IF($W142="Low","Correct pressure and inspect",IF($W142="High","Correct pressure",IF($V142="Uneven","Inspect alignment, suspension, and rotation",IF($U142="Low","Schedule tire service",IF($Y142="Overdue","Complete inspection",IF($Y142="Due Soon","Schedule inspection","No action")))))))))</f>
        <v/>
      </c>
      <c r="AB142" s="27">
        <f>IF($A142="","",IF(OR($J142&lt;&gt;"Mounted",$Z142="OK",$Z142="N/A"),"",IF($U142="Critical",1,IF(OR($W142="Low",$W142="High"),2,IF(OR($U142="Low",$V142="Uneven"),3,IF($Y142="Overdue",4,5))))))</f>
        <v/>
      </c>
      <c r="AC142" s="27">
        <f>IF($A142="","",IF($AB142="","",IFERROR($AB142*100000+ROW(),"")))</f>
        <v/>
      </c>
    </row>
    <row r="143">
      <c r="A143" s="29" t="n"/>
      <c r="B143" s="23" t="n"/>
      <c r="C143" s="23" t="n"/>
      <c r="D143" s="23" t="n"/>
      <c r="E143" s="29" t="n"/>
      <c r="F143" s="42" t="n"/>
      <c r="G143" s="30" t="n"/>
      <c r="H143" s="43" t="n"/>
      <c r="I143" s="43" t="n"/>
      <c r="J143" s="23" t="n"/>
      <c r="K143" s="23" t="n"/>
      <c r="L143" s="45">
        <f>IF($A143="","",IF(COUNTIFS('Tire Inspections'!$E$5:$E$1004,$A143,'Tire Inspections'!$Y$5:$Y$1004,"OK")=0,"",IFERROR(MAXIFS('Tire Inspections'!$B$5:$B$1004,'Tire Inspections'!$E$5:$E$1004,$A143,'Tire Inspections'!$Y$5:$Y$1004,"OK"),"")))</f>
        <v/>
      </c>
      <c r="M143" s="27">
        <f>IF($A143="","",IF($L143="","",IFERROR(LOOKUP(2,1/(('Tire Inspections'!$E$5:$E$1004=$A143)*('Tire Inspections'!$B$5:$B$1004=$L143)*('Tire Inspections'!$Y$5:$Y$1004="OK")),'Tire Inspections'!$C$5:$C$1004),"")))</f>
        <v/>
      </c>
      <c r="N143" s="27">
        <f>IF($A143="","",IF($L143="","",IFERROR(LOOKUP(2,1/(('Tire Inspections'!$E$5:$E$1004=$A143)*('Tire Inspections'!$B$5:$B$1004=$L143)*('Tire Inspections'!$Y$5:$Y$1004="OK")),'Tire Inspections'!$F$5:$F$1004),"")))</f>
        <v/>
      </c>
      <c r="O143" s="27">
        <f>IF($A143="","",IF($L143="","",IFERROR(LOOKUP(2,1/(('Tire Inspections'!$E$5:$E$1004=$A143)*('Tire Inspections'!$B$5:$B$1004=$L143)*('Tire Inspections'!$Y$5:$Y$1004="OK")),'Tire Inspections'!$P$5:$P$1004),"")))</f>
        <v/>
      </c>
      <c r="P143" s="32">
        <f>IF($A143="","",IF($L143="","",IFERROR(LOOKUP(2,1/(('Tire Inspections'!$E$5:$E$1004=$A143)*('Tire Inspections'!$B$5:$B$1004=$L143)*('Tire Inspections'!$Y$5:$Y$1004="OK")),'Tire Inspections'!$D$5:$D$1004),"")))</f>
        <v/>
      </c>
      <c r="Q143" s="44">
        <f>IF($A143="","",IF($L143="","",IFERROR(LOOKUP(2,1/(('Tire Inspections'!$E$5:$E$1004=$A143)*('Tire Inspections'!$B$5:$B$1004=$L143)*('Tire Inspections'!$Y$5:$Y$1004="OK")),'Tire Inspections'!$R$5:$R$1004),"")))</f>
        <v/>
      </c>
      <c r="R143" s="44">
        <f>IF($A143="","",IF($L143="","",IFERROR(LOOKUP(2,1/(('Tire Inspections'!$E$5:$E$1004=$A143)*('Tire Inspections'!$B$5:$B$1004=$L143)*('Tire Inspections'!$Y$5:$Y$1004="OK")),'Tire Inspections'!$S$5:$S$1004),"")))</f>
        <v/>
      </c>
      <c r="S143" s="44">
        <f>IF($A143="","",IF($L143="","",IFERROR(LOOKUP(2,1/(('Tire Inspections'!$E$5:$E$1004=$A143)*('Tire Inspections'!$B$5:$B$1004=$L143)*('Tire Inspections'!$Y$5:$Y$1004="OK")),'Tire Inspections'!$L$5:$L$1004),"")))</f>
        <v/>
      </c>
      <c r="T143" s="33">
        <f>IF($A143="","",IF(OR($Q143="",$H143=""),"",IFERROR(MAX(0,MIN(1,($Q143-'Settings'!$B$6)/($H143-'Settings'!$B$6))),"")))</f>
        <v/>
      </c>
      <c r="U143" s="27">
        <f>IF($A143="","",IF($Q143="","No Data",IF($Q143&lt;='Settings'!$B$6,"Critical",IF($Q143&lt;='Settings'!$B$5,"Low","OK"))))</f>
        <v/>
      </c>
      <c r="V143" s="27">
        <f>IF($A143="","",IF($R143="","No Data",IF($R143&gt;='Settings'!$B$7,"Uneven","OK")))</f>
        <v/>
      </c>
      <c r="W143" s="27">
        <f>IF($A143="","",IF($J143&lt;&gt;"Mounted","N/A",IF(OR($S143="",$I143=""),"No Data",IF($S143&lt;$I143-'Settings'!$B$8,"Low",IF($S143&gt;$I143+'Settings'!$B$8,"High","OK")))))</f>
        <v/>
      </c>
      <c r="X143" s="45">
        <f>IF($A143="","",IF(OR($J143&lt;&gt;"Mounted",$L143=""),"",IFERROR($L143+'Settings'!$B$9,"")))</f>
        <v/>
      </c>
      <c r="Y143" s="27">
        <f>IF($A143="","",IF($J143&lt;&gt;"Mounted","N/A",IF($L143="","No Data",IF(TODAY()&gt;$X143,"Overdue",IF(TODAY()+'Settings'!$B$10&gt;=$X143,"Due Soon","Current")))))</f>
        <v/>
      </c>
      <c r="Z143" s="27">
        <f>IF($A143="","",IF($J143&lt;&gt;"Mounted","N/A",IF(OR($U143="No Data",$W143="No Data"),"No Data",IF($U143="Critical","Critical",IF(OR($U143="Low",$V143="Uneven",$W143="Low",$W143="High",$Y143="Overdue",$Y143="Due Soon"),"Attention","OK")))))</f>
        <v/>
      </c>
      <c r="AA143" s="27">
        <f>IF($A143="","",IF($J143&lt;&gt;"Mounted","No action",IF($U143="Critical","Inspect immediately and follow fleet removal policy",IF($W143="Low","Correct pressure and inspect",IF($W143="High","Correct pressure",IF($V143="Uneven","Inspect alignment, suspension, and rotation",IF($U143="Low","Schedule tire service",IF($Y143="Overdue","Complete inspection",IF($Y143="Due Soon","Schedule inspection","No action")))))))))</f>
        <v/>
      </c>
      <c r="AB143" s="27">
        <f>IF($A143="","",IF(OR($J143&lt;&gt;"Mounted",$Z143="OK",$Z143="N/A"),"",IF($U143="Critical",1,IF(OR($W143="Low",$W143="High"),2,IF(OR($U143="Low",$V143="Uneven"),3,IF($Y143="Overdue",4,5))))))</f>
        <v/>
      </c>
      <c r="AC143" s="27">
        <f>IF($A143="","",IF($AB143="","",IFERROR($AB143*100000+ROW(),"")))</f>
        <v/>
      </c>
    </row>
    <row r="144">
      <c r="A144" s="29" t="n"/>
      <c r="B144" s="23" t="n"/>
      <c r="C144" s="23" t="n"/>
      <c r="D144" s="23" t="n"/>
      <c r="E144" s="29" t="n"/>
      <c r="F144" s="42" t="n"/>
      <c r="G144" s="30" t="n"/>
      <c r="H144" s="43" t="n"/>
      <c r="I144" s="43" t="n"/>
      <c r="J144" s="23" t="n"/>
      <c r="K144" s="23" t="n"/>
      <c r="L144" s="45">
        <f>IF($A144="","",IF(COUNTIFS('Tire Inspections'!$E$5:$E$1004,$A144,'Tire Inspections'!$Y$5:$Y$1004,"OK")=0,"",IFERROR(MAXIFS('Tire Inspections'!$B$5:$B$1004,'Tire Inspections'!$E$5:$E$1004,$A144,'Tire Inspections'!$Y$5:$Y$1004,"OK"),"")))</f>
        <v/>
      </c>
      <c r="M144" s="27">
        <f>IF($A144="","",IF($L144="","",IFERROR(LOOKUP(2,1/(('Tire Inspections'!$E$5:$E$1004=$A144)*('Tire Inspections'!$B$5:$B$1004=$L144)*('Tire Inspections'!$Y$5:$Y$1004="OK")),'Tire Inspections'!$C$5:$C$1004),"")))</f>
        <v/>
      </c>
      <c r="N144" s="27">
        <f>IF($A144="","",IF($L144="","",IFERROR(LOOKUP(2,1/(('Tire Inspections'!$E$5:$E$1004=$A144)*('Tire Inspections'!$B$5:$B$1004=$L144)*('Tire Inspections'!$Y$5:$Y$1004="OK")),'Tire Inspections'!$F$5:$F$1004),"")))</f>
        <v/>
      </c>
      <c r="O144" s="27">
        <f>IF($A144="","",IF($L144="","",IFERROR(LOOKUP(2,1/(('Tire Inspections'!$E$5:$E$1004=$A144)*('Tire Inspections'!$B$5:$B$1004=$L144)*('Tire Inspections'!$Y$5:$Y$1004="OK")),'Tire Inspections'!$P$5:$P$1004),"")))</f>
        <v/>
      </c>
      <c r="P144" s="32">
        <f>IF($A144="","",IF($L144="","",IFERROR(LOOKUP(2,1/(('Tire Inspections'!$E$5:$E$1004=$A144)*('Tire Inspections'!$B$5:$B$1004=$L144)*('Tire Inspections'!$Y$5:$Y$1004="OK")),'Tire Inspections'!$D$5:$D$1004),"")))</f>
        <v/>
      </c>
      <c r="Q144" s="44">
        <f>IF($A144="","",IF($L144="","",IFERROR(LOOKUP(2,1/(('Tire Inspections'!$E$5:$E$1004=$A144)*('Tire Inspections'!$B$5:$B$1004=$L144)*('Tire Inspections'!$Y$5:$Y$1004="OK")),'Tire Inspections'!$R$5:$R$1004),"")))</f>
        <v/>
      </c>
      <c r="R144" s="44">
        <f>IF($A144="","",IF($L144="","",IFERROR(LOOKUP(2,1/(('Tire Inspections'!$E$5:$E$1004=$A144)*('Tire Inspections'!$B$5:$B$1004=$L144)*('Tire Inspections'!$Y$5:$Y$1004="OK")),'Tire Inspections'!$S$5:$S$1004),"")))</f>
        <v/>
      </c>
      <c r="S144" s="44">
        <f>IF($A144="","",IF($L144="","",IFERROR(LOOKUP(2,1/(('Tire Inspections'!$E$5:$E$1004=$A144)*('Tire Inspections'!$B$5:$B$1004=$L144)*('Tire Inspections'!$Y$5:$Y$1004="OK")),'Tire Inspections'!$L$5:$L$1004),"")))</f>
        <v/>
      </c>
      <c r="T144" s="33">
        <f>IF($A144="","",IF(OR($Q144="",$H144=""),"",IFERROR(MAX(0,MIN(1,($Q144-'Settings'!$B$6)/($H144-'Settings'!$B$6))),"")))</f>
        <v/>
      </c>
      <c r="U144" s="27">
        <f>IF($A144="","",IF($Q144="","No Data",IF($Q144&lt;='Settings'!$B$6,"Critical",IF($Q144&lt;='Settings'!$B$5,"Low","OK"))))</f>
        <v/>
      </c>
      <c r="V144" s="27">
        <f>IF($A144="","",IF($R144="","No Data",IF($R144&gt;='Settings'!$B$7,"Uneven","OK")))</f>
        <v/>
      </c>
      <c r="W144" s="27">
        <f>IF($A144="","",IF($J144&lt;&gt;"Mounted","N/A",IF(OR($S144="",$I144=""),"No Data",IF($S144&lt;$I144-'Settings'!$B$8,"Low",IF($S144&gt;$I144+'Settings'!$B$8,"High","OK")))))</f>
        <v/>
      </c>
      <c r="X144" s="45">
        <f>IF($A144="","",IF(OR($J144&lt;&gt;"Mounted",$L144=""),"",IFERROR($L144+'Settings'!$B$9,"")))</f>
        <v/>
      </c>
      <c r="Y144" s="27">
        <f>IF($A144="","",IF($J144&lt;&gt;"Mounted","N/A",IF($L144="","No Data",IF(TODAY()&gt;$X144,"Overdue",IF(TODAY()+'Settings'!$B$10&gt;=$X144,"Due Soon","Current")))))</f>
        <v/>
      </c>
      <c r="Z144" s="27">
        <f>IF($A144="","",IF($J144&lt;&gt;"Mounted","N/A",IF(OR($U144="No Data",$W144="No Data"),"No Data",IF($U144="Critical","Critical",IF(OR($U144="Low",$V144="Uneven",$W144="Low",$W144="High",$Y144="Overdue",$Y144="Due Soon"),"Attention","OK")))))</f>
        <v/>
      </c>
      <c r="AA144" s="27">
        <f>IF($A144="","",IF($J144&lt;&gt;"Mounted","No action",IF($U144="Critical","Inspect immediately and follow fleet removal policy",IF($W144="Low","Correct pressure and inspect",IF($W144="High","Correct pressure",IF($V144="Uneven","Inspect alignment, suspension, and rotation",IF($U144="Low","Schedule tire service",IF($Y144="Overdue","Complete inspection",IF($Y144="Due Soon","Schedule inspection","No action")))))))))</f>
        <v/>
      </c>
      <c r="AB144" s="27">
        <f>IF($A144="","",IF(OR($J144&lt;&gt;"Mounted",$Z144="OK",$Z144="N/A"),"",IF($U144="Critical",1,IF(OR($W144="Low",$W144="High"),2,IF(OR($U144="Low",$V144="Uneven"),3,IF($Y144="Overdue",4,5))))))</f>
        <v/>
      </c>
      <c r="AC144" s="27">
        <f>IF($A144="","",IF($AB144="","",IFERROR($AB144*100000+ROW(),"")))</f>
        <v/>
      </c>
    </row>
    <row r="145">
      <c r="A145" s="29" t="n"/>
      <c r="B145" s="23" t="n"/>
      <c r="C145" s="23" t="n"/>
      <c r="D145" s="23" t="n"/>
      <c r="E145" s="29" t="n"/>
      <c r="F145" s="42" t="n"/>
      <c r="G145" s="30" t="n"/>
      <c r="H145" s="43" t="n"/>
      <c r="I145" s="43" t="n"/>
      <c r="J145" s="23" t="n"/>
      <c r="K145" s="23" t="n"/>
      <c r="L145" s="45">
        <f>IF($A145="","",IF(COUNTIFS('Tire Inspections'!$E$5:$E$1004,$A145,'Tire Inspections'!$Y$5:$Y$1004,"OK")=0,"",IFERROR(MAXIFS('Tire Inspections'!$B$5:$B$1004,'Tire Inspections'!$E$5:$E$1004,$A145,'Tire Inspections'!$Y$5:$Y$1004,"OK"),"")))</f>
        <v/>
      </c>
      <c r="M145" s="27">
        <f>IF($A145="","",IF($L145="","",IFERROR(LOOKUP(2,1/(('Tire Inspections'!$E$5:$E$1004=$A145)*('Tire Inspections'!$B$5:$B$1004=$L145)*('Tire Inspections'!$Y$5:$Y$1004="OK")),'Tire Inspections'!$C$5:$C$1004),"")))</f>
        <v/>
      </c>
      <c r="N145" s="27">
        <f>IF($A145="","",IF($L145="","",IFERROR(LOOKUP(2,1/(('Tire Inspections'!$E$5:$E$1004=$A145)*('Tire Inspections'!$B$5:$B$1004=$L145)*('Tire Inspections'!$Y$5:$Y$1004="OK")),'Tire Inspections'!$F$5:$F$1004),"")))</f>
        <v/>
      </c>
      <c r="O145" s="27">
        <f>IF($A145="","",IF($L145="","",IFERROR(LOOKUP(2,1/(('Tire Inspections'!$E$5:$E$1004=$A145)*('Tire Inspections'!$B$5:$B$1004=$L145)*('Tire Inspections'!$Y$5:$Y$1004="OK")),'Tire Inspections'!$P$5:$P$1004),"")))</f>
        <v/>
      </c>
      <c r="P145" s="32">
        <f>IF($A145="","",IF($L145="","",IFERROR(LOOKUP(2,1/(('Tire Inspections'!$E$5:$E$1004=$A145)*('Tire Inspections'!$B$5:$B$1004=$L145)*('Tire Inspections'!$Y$5:$Y$1004="OK")),'Tire Inspections'!$D$5:$D$1004),"")))</f>
        <v/>
      </c>
      <c r="Q145" s="44">
        <f>IF($A145="","",IF($L145="","",IFERROR(LOOKUP(2,1/(('Tire Inspections'!$E$5:$E$1004=$A145)*('Tire Inspections'!$B$5:$B$1004=$L145)*('Tire Inspections'!$Y$5:$Y$1004="OK")),'Tire Inspections'!$R$5:$R$1004),"")))</f>
        <v/>
      </c>
      <c r="R145" s="44">
        <f>IF($A145="","",IF($L145="","",IFERROR(LOOKUP(2,1/(('Tire Inspections'!$E$5:$E$1004=$A145)*('Tire Inspections'!$B$5:$B$1004=$L145)*('Tire Inspections'!$Y$5:$Y$1004="OK")),'Tire Inspections'!$S$5:$S$1004),"")))</f>
        <v/>
      </c>
      <c r="S145" s="44">
        <f>IF($A145="","",IF($L145="","",IFERROR(LOOKUP(2,1/(('Tire Inspections'!$E$5:$E$1004=$A145)*('Tire Inspections'!$B$5:$B$1004=$L145)*('Tire Inspections'!$Y$5:$Y$1004="OK")),'Tire Inspections'!$L$5:$L$1004),"")))</f>
        <v/>
      </c>
      <c r="T145" s="33">
        <f>IF($A145="","",IF(OR($Q145="",$H145=""),"",IFERROR(MAX(0,MIN(1,($Q145-'Settings'!$B$6)/($H145-'Settings'!$B$6))),"")))</f>
        <v/>
      </c>
      <c r="U145" s="27">
        <f>IF($A145="","",IF($Q145="","No Data",IF($Q145&lt;='Settings'!$B$6,"Critical",IF($Q145&lt;='Settings'!$B$5,"Low","OK"))))</f>
        <v/>
      </c>
      <c r="V145" s="27">
        <f>IF($A145="","",IF($R145="","No Data",IF($R145&gt;='Settings'!$B$7,"Uneven","OK")))</f>
        <v/>
      </c>
      <c r="W145" s="27">
        <f>IF($A145="","",IF($J145&lt;&gt;"Mounted","N/A",IF(OR($S145="",$I145=""),"No Data",IF($S145&lt;$I145-'Settings'!$B$8,"Low",IF($S145&gt;$I145+'Settings'!$B$8,"High","OK")))))</f>
        <v/>
      </c>
      <c r="X145" s="45">
        <f>IF($A145="","",IF(OR($J145&lt;&gt;"Mounted",$L145=""),"",IFERROR($L145+'Settings'!$B$9,"")))</f>
        <v/>
      </c>
      <c r="Y145" s="27">
        <f>IF($A145="","",IF($J145&lt;&gt;"Mounted","N/A",IF($L145="","No Data",IF(TODAY()&gt;$X145,"Overdue",IF(TODAY()+'Settings'!$B$10&gt;=$X145,"Due Soon","Current")))))</f>
        <v/>
      </c>
      <c r="Z145" s="27">
        <f>IF($A145="","",IF($J145&lt;&gt;"Mounted","N/A",IF(OR($U145="No Data",$W145="No Data"),"No Data",IF($U145="Critical","Critical",IF(OR($U145="Low",$V145="Uneven",$W145="Low",$W145="High",$Y145="Overdue",$Y145="Due Soon"),"Attention","OK")))))</f>
        <v/>
      </c>
      <c r="AA145" s="27">
        <f>IF($A145="","",IF($J145&lt;&gt;"Mounted","No action",IF($U145="Critical","Inspect immediately and follow fleet removal policy",IF($W145="Low","Correct pressure and inspect",IF($W145="High","Correct pressure",IF($V145="Uneven","Inspect alignment, suspension, and rotation",IF($U145="Low","Schedule tire service",IF($Y145="Overdue","Complete inspection",IF($Y145="Due Soon","Schedule inspection","No action")))))))))</f>
        <v/>
      </c>
      <c r="AB145" s="27">
        <f>IF($A145="","",IF(OR($J145&lt;&gt;"Mounted",$Z145="OK",$Z145="N/A"),"",IF($U145="Critical",1,IF(OR($W145="Low",$W145="High"),2,IF(OR($U145="Low",$V145="Uneven"),3,IF($Y145="Overdue",4,5))))))</f>
        <v/>
      </c>
      <c r="AC145" s="27">
        <f>IF($A145="","",IF($AB145="","",IFERROR($AB145*100000+ROW(),"")))</f>
        <v/>
      </c>
    </row>
    <row r="146">
      <c r="A146" s="29" t="n"/>
      <c r="B146" s="23" t="n"/>
      <c r="C146" s="23" t="n"/>
      <c r="D146" s="23" t="n"/>
      <c r="E146" s="29" t="n"/>
      <c r="F146" s="42" t="n"/>
      <c r="G146" s="30" t="n"/>
      <c r="H146" s="43" t="n"/>
      <c r="I146" s="43" t="n"/>
      <c r="J146" s="23" t="n"/>
      <c r="K146" s="23" t="n"/>
      <c r="L146" s="45">
        <f>IF($A146="","",IF(COUNTIFS('Tire Inspections'!$E$5:$E$1004,$A146,'Tire Inspections'!$Y$5:$Y$1004,"OK")=0,"",IFERROR(MAXIFS('Tire Inspections'!$B$5:$B$1004,'Tire Inspections'!$E$5:$E$1004,$A146,'Tire Inspections'!$Y$5:$Y$1004,"OK"),"")))</f>
        <v/>
      </c>
      <c r="M146" s="27">
        <f>IF($A146="","",IF($L146="","",IFERROR(LOOKUP(2,1/(('Tire Inspections'!$E$5:$E$1004=$A146)*('Tire Inspections'!$B$5:$B$1004=$L146)*('Tire Inspections'!$Y$5:$Y$1004="OK")),'Tire Inspections'!$C$5:$C$1004),"")))</f>
        <v/>
      </c>
      <c r="N146" s="27">
        <f>IF($A146="","",IF($L146="","",IFERROR(LOOKUP(2,1/(('Tire Inspections'!$E$5:$E$1004=$A146)*('Tire Inspections'!$B$5:$B$1004=$L146)*('Tire Inspections'!$Y$5:$Y$1004="OK")),'Tire Inspections'!$F$5:$F$1004),"")))</f>
        <v/>
      </c>
      <c r="O146" s="27">
        <f>IF($A146="","",IF($L146="","",IFERROR(LOOKUP(2,1/(('Tire Inspections'!$E$5:$E$1004=$A146)*('Tire Inspections'!$B$5:$B$1004=$L146)*('Tire Inspections'!$Y$5:$Y$1004="OK")),'Tire Inspections'!$P$5:$P$1004),"")))</f>
        <v/>
      </c>
      <c r="P146" s="32">
        <f>IF($A146="","",IF($L146="","",IFERROR(LOOKUP(2,1/(('Tire Inspections'!$E$5:$E$1004=$A146)*('Tire Inspections'!$B$5:$B$1004=$L146)*('Tire Inspections'!$Y$5:$Y$1004="OK")),'Tire Inspections'!$D$5:$D$1004),"")))</f>
        <v/>
      </c>
      <c r="Q146" s="44">
        <f>IF($A146="","",IF($L146="","",IFERROR(LOOKUP(2,1/(('Tire Inspections'!$E$5:$E$1004=$A146)*('Tire Inspections'!$B$5:$B$1004=$L146)*('Tire Inspections'!$Y$5:$Y$1004="OK")),'Tire Inspections'!$R$5:$R$1004),"")))</f>
        <v/>
      </c>
      <c r="R146" s="44">
        <f>IF($A146="","",IF($L146="","",IFERROR(LOOKUP(2,1/(('Tire Inspections'!$E$5:$E$1004=$A146)*('Tire Inspections'!$B$5:$B$1004=$L146)*('Tire Inspections'!$Y$5:$Y$1004="OK")),'Tire Inspections'!$S$5:$S$1004),"")))</f>
        <v/>
      </c>
      <c r="S146" s="44">
        <f>IF($A146="","",IF($L146="","",IFERROR(LOOKUP(2,1/(('Tire Inspections'!$E$5:$E$1004=$A146)*('Tire Inspections'!$B$5:$B$1004=$L146)*('Tire Inspections'!$Y$5:$Y$1004="OK")),'Tire Inspections'!$L$5:$L$1004),"")))</f>
        <v/>
      </c>
      <c r="T146" s="33">
        <f>IF($A146="","",IF(OR($Q146="",$H146=""),"",IFERROR(MAX(0,MIN(1,($Q146-'Settings'!$B$6)/($H146-'Settings'!$B$6))),"")))</f>
        <v/>
      </c>
      <c r="U146" s="27">
        <f>IF($A146="","",IF($Q146="","No Data",IF($Q146&lt;='Settings'!$B$6,"Critical",IF($Q146&lt;='Settings'!$B$5,"Low","OK"))))</f>
        <v/>
      </c>
      <c r="V146" s="27">
        <f>IF($A146="","",IF($R146="","No Data",IF($R146&gt;='Settings'!$B$7,"Uneven","OK")))</f>
        <v/>
      </c>
      <c r="W146" s="27">
        <f>IF($A146="","",IF($J146&lt;&gt;"Mounted","N/A",IF(OR($S146="",$I146=""),"No Data",IF($S146&lt;$I146-'Settings'!$B$8,"Low",IF($S146&gt;$I146+'Settings'!$B$8,"High","OK")))))</f>
        <v/>
      </c>
      <c r="X146" s="45">
        <f>IF($A146="","",IF(OR($J146&lt;&gt;"Mounted",$L146=""),"",IFERROR($L146+'Settings'!$B$9,"")))</f>
        <v/>
      </c>
      <c r="Y146" s="27">
        <f>IF($A146="","",IF($J146&lt;&gt;"Mounted","N/A",IF($L146="","No Data",IF(TODAY()&gt;$X146,"Overdue",IF(TODAY()+'Settings'!$B$10&gt;=$X146,"Due Soon","Current")))))</f>
        <v/>
      </c>
      <c r="Z146" s="27">
        <f>IF($A146="","",IF($J146&lt;&gt;"Mounted","N/A",IF(OR($U146="No Data",$W146="No Data"),"No Data",IF($U146="Critical","Critical",IF(OR($U146="Low",$V146="Uneven",$W146="Low",$W146="High",$Y146="Overdue",$Y146="Due Soon"),"Attention","OK")))))</f>
        <v/>
      </c>
      <c r="AA146" s="27">
        <f>IF($A146="","",IF($J146&lt;&gt;"Mounted","No action",IF($U146="Critical","Inspect immediately and follow fleet removal policy",IF($W146="Low","Correct pressure and inspect",IF($W146="High","Correct pressure",IF($V146="Uneven","Inspect alignment, suspension, and rotation",IF($U146="Low","Schedule tire service",IF($Y146="Overdue","Complete inspection",IF($Y146="Due Soon","Schedule inspection","No action")))))))))</f>
        <v/>
      </c>
      <c r="AB146" s="27">
        <f>IF($A146="","",IF(OR($J146&lt;&gt;"Mounted",$Z146="OK",$Z146="N/A"),"",IF($U146="Critical",1,IF(OR($W146="Low",$W146="High"),2,IF(OR($U146="Low",$V146="Uneven"),3,IF($Y146="Overdue",4,5))))))</f>
        <v/>
      </c>
      <c r="AC146" s="27">
        <f>IF($A146="","",IF($AB146="","",IFERROR($AB146*100000+ROW(),"")))</f>
        <v/>
      </c>
    </row>
    <row r="147">
      <c r="A147" s="29" t="n"/>
      <c r="B147" s="23" t="n"/>
      <c r="C147" s="23" t="n"/>
      <c r="D147" s="23" t="n"/>
      <c r="E147" s="29" t="n"/>
      <c r="F147" s="42" t="n"/>
      <c r="G147" s="30" t="n"/>
      <c r="H147" s="43" t="n"/>
      <c r="I147" s="43" t="n"/>
      <c r="J147" s="23" t="n"/>
      <c r="K147" s="23" t="n"/>
      <c r="L147" s="45">
        <f>IF($A147="","",IF(COUNTIFS('Tire Inspections'!$E$5:$E$1004,$A147,'Tire Inspections'!$Y$5:$Y$1004,"OK")=0,"",IFERROR(MAXIFS('Tire Inspections'!$B$5:$B$1004,'Tire Inspections'!$E$5:$E$1004,$A147,'Tire Inspections'!$Y$5:$Y$1004,"OK"),"")))</f>
        <v/>
      </c>
      <c r="M147" s="27">
        <f>IF($A147="","",IF($L147="","",IFERROR(LOOKUP(2,1/(('Tire Inspections'!$E$5:$E$1004=$A147)*('Tire Inspections'!$B$5:$B$1004=$L147)*('Tire Inspections'!$Y$5:$Y$1004="OK")),'Tire Inspections'!$C$5:$C$1004),"")))</f>
        <v/>
      </c>
      <c r="N147" s="27">
        <f>IF($A147="","",IF($L147="","",IFERROR(LOOKUP(2,1/(('Tire Inspections'!$E$5:$E$1004=$A147)*('Tire Inspections'!$B$5:$B$1004=$L147)*('Tire Inspections'!$Y$5:$Y$1004="OK")),'Tire Inspections'!$F$5:$F$1004),"")))</f>
        <v/>
      </c>
      <c r="O147" s="27">
        <f>IF($A147="","",IF($L147="","",IFERROR(LOOKUP(2,1/(('Tire Inspections'!$E$5:$E$1004=$A147)*('Tire Inspections'!$B$5:$B$1004=$L147)*('Tire Inspections'!$Y$5:$Y$1004="OK")),'Tire Inspections'!$P$5:$P$1004),"")))</f>
        <v/>
      </c>
      <c r="P147" s="32">
        <f>IF($A147="","",IF($L147="","",IFERROR(LOOKUP(2,1/(('Tire Inspections'!$E$5:$E$1004=$A147)*('Tire Inspections'!$B$5:$B$1004=$L147)*('Tire Inspections'!$Y$5:$Y$1004="OK")),'Tire Inspections'!$D$5:$D$1004),"")))</f>
        <v/>
      </c>
      <c r="Q147" s="44">
        <f>IF($A147="","",IF($L147="","",IFERROR(LOOKUP(2,1/(('Tire Inspections'!$E$5:$E$1004=$A147)*('Tire Inspections'!$B$5:$B$1004=$L147)*('Tire Inspections'!$Y$5:$Y$1004="OK")),'Tire Inspections'!$R$5:$R$1004),"")))</f>
        <v/>
      </c>
      <c r="R147" s="44">
        <f>IF($A147="","",IF($L147="","",IFERROR(LOOKUP(2,1/(('Tire Inspections'!$E$5:$E$1004=$A147)*('Tire Inspections'!$B$5:$B$1004=$L147)*('Tire Inspections'!$Y$5:$Y$1004="OK")),'Tire Inspections'!$S$5:$S$1004),"")))</f>
        <v/>
      </c>
      <c r="S147" s="44">
        <f>IF($A147="","",IF($L147="","",IFERROR(LOOKUP(2,1/(('Tire Inspections'!$E$5:$E$1004=$A147)*('Tire Inspections'!$B$5:$B$1004=$L147)*('Tire Inspections'!$Y$5:$Y$1004="OK")),'Tire Inspections'!$L$5:$L$1004),"")))</f>
        <v/>
      </c>
      <c r="T147" s="33">
        <f>IF($A147="","",IF(OR($Q147="",$H147=""),"",IFERROR(MAX(0,MIN(1,($Q147-'Settings'!$B$6)/($H147-'Settings'!$B$6))),"")))</f>
        <v/>
      </c>
      <c r="U147" s="27">
        <f>IF($A147="","",IF($Q147="","No Data",IF($Q147&lt;='Settings'!$B$6,"Critical",IF($Q147&lt;='Settings'!$B$5,"Low","OK"))))</f>
        <v/>
      </c>
      <c r="V147" s="27">
        <f>IF($A147="","",IF($R147="","No Data",IF($R147&gt;='Settings'!$B$7,"Uneven","OK")))</f>
        <v/>
      </c>
      <c r="W147" s="27">
        <f>IF($A147="","",IF($J147&lt;&gt;"Mounted","N/A",IF(OR($S147="",$I147=""),"No Data",IF($S147&lt;$I147-'Settings'!$B$8,"Low",IF($S147&gt;$I147+'Settings'!$B$8,"High","OK")))))</f>
        <v/>
      </c>
      <c r="X147" s="45">
        <f>IF($A147="","",IF(OR($J147&lt;&gt;"Mounted",$L147=""),"",IFERROR($L147+'Settings'!$B$9,"")))</f>
        <v/>
      </c>
      <c r="Y147" s="27">
        <f>IF($A147="","",IF($J147&lt;&gt;"Mounted","N/A",IF($L147="","No Data",IF(TODAY()&gt;$X147,"Overdue",IF(TODAY()+'Settings'!$B$10&gt;=$X147,"Due Soon","Current")))))</f>
        <v/>
      </c>
      <c r="Z147" s="27">
        <f>IF($A147="","",IF($J147&lt;&gt;"Mounted","N/A",IF(OR($U147="No Data",$W147="No Data"),"No Data",IF($U147="Critical","Critical",IF(OR($U147="Low",$V147="Uneven",$W147="Low",$W147="High",$Y147="Overdue",$Y147="Due Soon"),"Attention","OK")))))</f>
        <v/>
      </c>
      <c r="AA147" s="27">
        <f>IF($A147="","",IF($J147&lt;&gt;"Mounted","No action",IF($U147="Critical","Inspect immediately and follow fleet removal policy",IF($W147="Low","Correct pressure and inspect",IF($W147="High","Correct pressure",IF($V147="Uneven","Inspect alignment, suspension, and rotation",IF($U147="Low","Schedule tire service",IF($Y147="Overdue","Complete inspection",IF($Y147="Due Soon","Schedule inspection","No action")))))))))</f>
        <v/>
      </c>
      <c r="AB147" s="27">
        <f>IF($A147="","",IF(OR($J147&lt;&gt;"Mounted",$Z147="OK",$Z147="N/A"),"",IF($U147="Critical",1,IF(OR($W147="Low",$W147="High"),2,IF(OR($U147="Low",$V147="Uneven"),3,IF($Y147="Overdue",4,5))))))</f>
        <v/>
      </c>
      <c r="AC147" s="27">
        <f>IF($A147="","",IF($AB147="","",IFERROR($AB147*100000+ROW(),"")))</f>
        <v/>
      </c>
    </row>
    <row r="148">
      <c r="A148" s="29" t="n"/>
      <c r="B148" s="23" t="n"/>
      <c r="C148" s="23" t="n"/>
      <c r="D148" s="23" t="n"/>
      <c r="E148" s="29" t="n"/>
      <c r="F148" s="42" t="n"/>
      <c r="G148" s="30" t="n"/>
      <c r="H148" s="43" t="n"/>
      <c r="I148" s="43" t="n"/>
      <c r="J148" s="23" t="n"/>
      <c r="K148" s="23" t="n"/>
      <c r="L148" s="45">
        <f>IF($A148="","",IF(COUNTIFS('Tire Inspections'!$E$5:$E$1004,$A148,'Tire Inspections'!$Y$5:$Y$1004,"OK")=0,"",IFERROR(MAXIFS('Tire Inspections'!$B$5:$B$1004,'Tire Inspections'!$E$5:$E$1004,$A148,'Tire Inspections'!$Y$5:$Y$1004,"OK"),"")))</f>
        <v/>
      </c>
      <c r="M148" s="27">
        <f>IF($A148="","",IF($L148="","",IFERROR(LOOKUP(2,1/(('Tire Inspections'!$E$5:$E$1004=$A148)*('Tire Inspections'!$B$5:$B$1004=$L148)*('Tire Inspections'!$Y$5:$Y$1004="OK")),'Tire Inspections'!$C$5:$C$1004),"")))</f>
        <v/>
      </c>
      <c r="N148" s="27">
        <f>IF($A148="","",IF($L148="","",IFERROR(LOOKUP(2,1/(('Tire Inspections'!$E$5:$E$1004=$A148)*('Tire Inspections'!$B$5:$B$1004=$L148)*('Tire Inspections'!$Y$5:$Y$1004="OK")),'Tire Inspections'!$F$5:$F$1004),"")))</f>
        <v/>
      </c>
      <c r="O148" s="27">
        <f>IF($A148="","",IF($L148="","",IFERROR(LOOKUP(2,1/(('Tire Inspections'!$E$5:$E$1004=$A148)*('Tire Inspections'!$B$5:$B$1004=$L148)*('Tire Inspections'!$Y$5:$Y$1004="OK")),'Tire Inspections'!$P$5:$P$1004),"")))</f>
        <v/>
      </c>
      <c r="P148" s="32">
        <f>IF($A148="","",IF($L148="","",IFERROR(LOOKUP(2,1/(('Tire Inspections'!$E$5:$E$1004=$A148)*('Tire Inspections'!$B$5:$B$1004=$L148)*('Tire Inspections'!$Y$5:$Y$1004="OK")),'Tire Inspections'!$D$5:$D$1004),"")))</f>
        <v/>
      </c>
      <c r="Q148" s="44">
        <f>IF($A148="","",IF($L148="","",IFERROR(LOOKUP(2,1/(('Tire Inspections'!$E$5:$E$1004=$A148)*('Tire Inspections'!$B$5:$B$1004=$L148)*('Tire Inspections'!$Y$5:$Y$1004="OK")),'Tire Inspections'!$R$5:$R$1004),"")))</f>
        <v/>
      </c>
      <c r="R148" s="44">
        <f>IF($A148="","",IF($L148="","",IFERROR(LOOKUP(2,1/(('Tire Inspections'!$E$5:$E$1004=$A148)*('Tire Inspections'!$B$5:$B$1004=$L148)*('Tire Inspections'!$Y$5:$Y$1004="OK")),'Tire Inspections'!$S$5:$S$1004),"")))</f>
        <v/>
      </c>
      <c r="S148" s="44">
        <f>IF($A148="","",IF($L148="","",IFERROR(LOOKUP(2,1/(('Tire Inspections'!$E$5:$E$1004=$A148)*('Tire Inspections'!$B$5:$B$1004=$L148)*('Tire Inspections'!$Y$5:$Y$1004="OK")),'Tire Inspections'!$L$5:$L$1004),"")))</f>
        <v/>
      </c>
      <c r="T148" s="33">
        <f>IF($A148="","",IF(OR($Q148="",$H148=""),"",IFERROR(MAX(0,MIN(1,($Q148-'Settings'!$B$6)/($H148-'Settings'!$B$6))),"")))</f>
        <v/>
      </c>
      <c r="U148" s="27">
        <f>IF($A148="","",IF($Q148="","No Data",IF($Q148&lt;='Settings'!$B$6,"Critical",IF($Q148&lt;='Settings'!$B$5,"Low","OK"))))</f>
        <v/>
      </c>
      <c r="V148" s="27">
        <f>IF($A148="","",IF($R148="","No Data",IF($R148&gt;='Settings'!$B$7,"Uneven","OK")))</f>
        <v/>
      </c>
      <c r="W148" s="27">
        <f>IF($A148="","",IF($J148&lt;&gt;"Mounted","N/A",IF(OR($S148="",$I148=""),"No Data",IF($S148&lt;$I148-'Settings'!$B$8,"Low",IF($S148&gt;$I148+'Settings'!$B$8,"High","OK")))))</f>
        <v/>
      </c>
      <c r="X148" s="45">
        <f>IF($A148="","",IF(OR($J148&lt;&gt;"Mounted",$L148=""),"",IFERROR($L148+'Settings'!$B$9,"")))</f>
        <v/>
      </c>
      <c r="Y148" s="27">
        <f>IF($A148="","",IF($J148&lt;&gt;"Mounted","N/A",IF($L148="","No Data",IF(TODAY()&gt;$X148,"Overdue",IF(TODAY()+'Settings'!$B$10&gt;=$X148,"Due Soon","Current")))))</f>
        <v/>
      </c>
      <c r="Z148" s="27">
        <f>IF($A148="","",IF($J148&lt;&gt;"Mounted","N/A",IF(OR($U148="No Data",$W148="No Data"),"No Data",IF($U148="Critical","Critical",IF(OR($U148="Low",$V148="Uneven",$W148="Low",$W148="High",$Y148="Overdue",$Y148="Due Soon"),"Attention","OK")))))</f>
        <v/>
      </c>
      <c r="AA148" s="27">
        <f>IF($A148="","",IF($J148&lt;&gt;"Mounted","No action",IF($U148="Critical","Inspect immediately and follow fleet removal policy",IF($W148="Low","Correct pressure and inspect",IF($W148="High","Correct pressure",IF($V148="Uneven","Inspect alignment, suspension, and rotation",IF($U148="Low","Schedule tire service",IF($Y148="Overdue","Complete inspection",IF($Y148="Due Soon","Schedule inspection","No action")))))))))</f>
        <v/>
      </c>
      <c r="AB148" s="27">
        <f>IF($A148="","",IF(OR($J148&lt;&gt;"Mounted",$Z148="OK",$Z148="N/A"),"",IF($U148="Critical",1,IF(OR($W148="Low",$W148="High"),2,IF(OR($U148="Low",$V148="Uneven"),3,IF($Y148="Overdue",4,5))))))</f>
        <v/>
      </c>
      <c r="AC148" s="27">
        <f>IF($A148="","",IF($AB148="","",IFERROR($AB148*100000+ROW(),"")))</f>
        <v/>
      </c>
    </row>
    <row r="149">
      <c r="A149" s="29" t="n"/>
      <c r="B149" s="23" t="n"/>
      <c r="C149" s="23" t="n"/>
      <c r="D149" s="23" t="n"/>
      <c r="E149" s="29" t="n"/>
      <c r="F149" s="42" t="n"/>
      <c r="G149" s="30" t="n"/>
      <c r="H149" s="43" t="n"/>
      <c r="I149" s="43" t="n"/>
      <c r="J149" s="23" t="n"/>
      <c r="K149" s="23" t="n"/>
      <c r="L149" s="45">
        <f>IF($A149="","",IF(COUNTIFS('Tire Inspections'!$E$5:$E$1004,$A149,'Tire Inspections'!$Y$5:$Y$1004,"OK")=0,"",IFERROR(MAXIFS('Tire Inspections'!$B$5:$B$1004,'Tire Inspections'!$E$5:$E$1004,$A149,'Tire Inspections'!$Y$5:$Y$1004,"OK"),"")))</f>
        <v/>
      </c>
      <c r="M149" s="27">
        <f>IF($A149="","",IF($L149="","",IFERROR(LOOKUP(2,1/(('Tire Inspections'!$E$5:$E$1004=$A149)*('Tire Inspections'!$B$5:$B$1004=$L149)*('Tire Inspections'!$Y$5:$Y$1004="OK")),'Tire Inspections'!$C$5:$C$1004),"")))</f>
        <v/>
      </c>
      <c r="N149" s="27">
        <f>IF($A149="","",IF($L149="","",IFERROR(LOOKUP(2,1/(('Tire Inspections'!$E$5:$E$1004=$A149)*('Tire Inspections'!$B$5:$B$1004=$L149)*('Tire Inspections'!$Y$5:$Y$1004="OK")),'Tire Inspections'!$F$5:$F$1004),"")))</f>
        <v/>
      </c>
      <c r="O149" s="27">
        <f>IF($A149="","",IF($L149="","",IFERROR(LOOKUP(2,1/(('Tire Inspections'!$E$5:$E$1004=$A149)*('Tire Inspections'!$B$5:$B$1004=$L149)*('Tire Inspections'!$Y$5:$Y$1004="OK")),'Tire Inspections'!$P$5:$P$1004),"")))</f>
        <v/>
      </c>
      <c r="P149" s="32">
        <f>IF($A149="","",IF($L149="","",IFERROR(LOOKUP(2,1/(('Tire Inspections'!$E$5:$E$1004=$A149)*('Tire Inspections'!$B$5:$B$1004=$L149)*('Tire Inspections'!$Y$5:$Y$1004="OK")),'Tire Inspections'!$D$5:$D$1004),"")))</f>
        <v/>
      </c>
      <c r="Q149" s="44">
        <f>IF($A149="","",IF($L149="","",IFERROR(LOOKUP(2,1/(('Tire Inspections'!$E$5:$E$1004=$A149)*('Tire Inspections'!$B$5:$B$1004=$L149)*('Tire Inspections'!$Y$5:$Y$1004="OK")),'Tire Inspections'!$R$5:$R$1004),"")))</f>
        <v/>
      </c>
      <c r="R149" s="44">
        <f>IF($A149="","",IF($L149="","",IFERROR(LOOKUP(2,1/(('Tire Inspections'!$E$5:$E$1004=$A149)*('Tire Inspections'!$B$5:$B$1004=$L149)*('Tire Inspections'!$Y$5:$Y$1004="OK")),'Tire Inspections'!$S$5:$S$1004),"")))</f>
        <v/>
      </c>
      <c r="S149" s="44">
        <f>IF($A149="","",IF($L149="","",IFERROR(LOOKUP(2,1/(('Tire Inspections'!$E$5:$E$1004=$A149)*('Tire Inspections'!$B$5:$B$1004=$L149)*('Tire Inspections'!$Y$5:$Y$1004="OK")),'Tire Inspections'!$L$5:$L$1004),"")))</f>
        <v/>
      </c>
      <c r="T149" s="33">
        <f>IF($A149="","",IF(OR($Q149="",$H149=""),"",IFERROR(MAX(0,MIN(1,($Q149-'Settings'!$B$6)/($H149-'Settings'!$B$6))),"")))</f>
        <v/>
      </c>
      <c r="U149" s="27">
        <f>IF($A149="","",IF($Q149="","No Data",IF($Q149&lt;='Settings'!$B$6,"Critical",IF($Q149&lt;='Settings'!$B$5,"Low","OK"))))</f>
        <v/>
      </c>
      <c r="V149" s="27">
        <f>IF($A149="","",IF($R149="","No Data",IF($R149&gt;='Settings'!$B$7,"Uneven","OK")))</f>
        <v/>
      </c>
      <c r="W149" s="27">
        <f>IF($A149="","",IF($J149&lt;&gt;"Mounted","N/A",IF(OR($S149="",$I149=""),"No Data",IF($S149&lt;$I149-'Settings'!$B$8,"Low",IF($S149&gt;$I149+'Settings'!$B$8,"High","OK")))))</f>
        <v/>
      </c>
      <c r="X149" s="45">
        <f>IF($A149="","",IF(OR($J149&lt;&gt;"Mounted",$L149=""),"",IFERROR($L149+'Settings'!$B$9,"")))</f>
        <v/>
      </c>
      <c r="Y149" s="27">
        <f>IF($A149="","",IF($J149&lt;&gt;"Mounted","N/A",IF($L149="","No Data",IF(TODAY()&gt;$X149,"Overdue",IF(TODAY()+'Settings'!$B$10&gt;=$X149,"Due Soon","Current")))))</f>
        <v/>
      </c>
      <c r="Z149" s="27">
        <f>IF($A149="","",IF($J149&lt;&gt;"Mounted","N/A",IF(OR($U149="No Data",$W149="No Data"),"No Data",IF($U149="Critical","Critical",IF(OR($U149="Low",$V149="Uneven",$W149="Low",$W149="High",$Y149="Overdue",$Y149="Due Soon"),"Attention","OK")))))</f>
        <v/>
      </c>
      <c r="AA149" s="27">
        <f>IF($A149="","",IF($J149&lt;&gt;"Mounted","No action",IF($U149="Critical","Inspect immediately and follow fleet removal policy",IF($W149="Low","Correct pressure and inspect",IF($W149="High","Correct pressure",IF($V149="Uneven","Inspect alignment, suspension, and rotation",IF($U149="Low","Schedule tire service",IF($Y149="Overdue","Complete inspection",IF($Y149="Due Soon","Schedule inspection","No action")))))))))</f>
        <v/>
      </c>
      <c r="AB149" s="27">
        <f>IF($A149="","",IF(OR($J149&lt;&gt;"Mounted",$Z149="OK",$Z149="N/A"),"",IF($U149="Critical",1,IF(OR($W149="Low",$W149="High"),2,IF(OR($U149="Low",$V149="Uneven"),3,IF($Y149="Overdue",4,5))))))</f>
        <v/>
      </c>
      <c r="AC149" s="27">
        <f>IF($A149="","",IF($AB149="","",IFERROR($AB149*100000+ROW(),"")))</f>
        <v/>
      </c>
    </row>
    <row r="150">
      <c r="A150" s="29" t="n"/>
      <c r="B150" s="23" t="n"/>
      <c r="C150" s="23" t="n"/>
      <c r="D150" s="23" t="n"/>
      <c r="E150" s="29" t="n"/>
      <c r="F150" s="42" t="n"/>
      <c r="G150" s="30" t="n"/>
      <c r="H150" s="43" t="n"/>
      <c r="I150" s="43" t="n"/>
      <c r="J150" s="23" t="n"/>
      <c r="K150" s="23" t="n"/>
      <c r="L150" s="45">
        <f>IF($A150="","",IF(COUNTIFS('Tire Inspections'!$E$5:$E$1004,$A150,'Tire Inspections'!$Y$5:$Y$1004,"OK")=0,"",IFERROR(MAXIFS('Tire Inspections'!$B$5:$B$1004,'Tire Inspections'!$E$5:$E$1004,$A150,'Tire Inspections'!$Y$5:$Y$1004,"OK"),"")))</f>
        <v/>
      </c>
      <c r="M150" s="27">
        <f>IF($A150="","",IF($L150="","",IFERROR(LOOKUP(2,1/(('Tire Inspections'!$E$5:$E$1004=$A150)*('Tire Inspections'!$B$5:$B$1004=$L150)*('Tire Inspections'!$Y$5:$Y$1004="OK")),'Tire Inspections'!$C$5:$C$1004),"")))</f>
        <v/>
      </c>
      <c r="N150" s="27">
        <f>IF($A150="","",IF($L150="","",IFERROR(LOOKUP(2,1/(('Tire Inspections'!$E$5:$E$1004=$A150)*('Tire Inspections'!$B$5:$B$1004=$L150)*('Tire Inspections'!$Y$5:$Y$1004="OK")),'Tire Inspections'!$F$5:$F$1004),"")))</f>
        <v/>
      </c>
      <c r="O150" s="27">
        <f>IF($A150="","",IF($L150="","",IFERROR(LOOKUP(2,1/(('Tire Inspections'!$E$5:$E$1004=$A150)*('Tire Inspections'!$B$5:$B$1004=$L150)*('Tire Inspections'!$Y$5:$Y$1004="OK")),'Tire Inspections'!$P$5:$P$1004),"")))</f>
        <v/>
      </c>
      <c r="P150" s="32">
        <f>IF($A150="","",IF($L150="","",IFERROR(LOOKUP(2,1/(('Tire Inspections'!$E$5:$E$1004=$A150)*('Tire Inspections'!$B$5:$B$1004=$L150)*('Tire Inspections'!$Y$5:$Y$1004="OK")),'Tire Inspections'!$D$5:$D$1004),"")))</f>
        <v/>
      </c>
      <c r="Q150" s="44">
        <f>IF($A150="","",IF($L150="","",IFERROR(LOOKUP(2,1/(('Tire Inspections'!$E$5:$E$1004=$A150)*('Tire Inspections'!$B$5:$B$1004=$L150)*('Tire Inspections'!$Y$5:$Y$1004="OK")),'Tire Inspections'!$R$5:$R$1004),"")))</f>
        <v/>
      </c>
      <c r="R150" s="44">
        <f>IF($A150="","",IF($L150="","",IFERROR(LOOKUP(2,1/(('Tire Inspections'!$E$5:$E$1004=$A150)*('Tire Inspections'!$B$5:$B$1004=$L150)*('Tire Inspections'!$Y$5:$Y$1004="OK")),'Tire Inspections'!$S$5:$S$1004),"")))</f>
        <v/>
      </c>
      <c r="S150" s="44">
        <f>IF($A150="","",IF($L150="","",IFERROR(LOOKUP(2,1/(('Tire Inspections'!$E$5:$E$1004=$A150)*('Tire Inspections'!$B$5:$B$1004=$L150)*('Tire Inspections'!$Y$5:$Y$1004="OK")),'Tire Inspections'!$L$5:$L$1004),"")))</f>
        <v/>
      </c>
      <c r="T150" s="33">
        <f>IF($A150="","",IF(OR($Q150="",$H150=""),"",IFERROR(MAX(0,MIN(1,($Q150-'Settings'!$B$6)/($H150-'Settings'!$B$6))),"")))</f>
        <v/>
      </c>
      <c r="U150" s="27">
        <f>IF($A150="","",IF($Q150="","No Data",IF($Q150&lt;='Settings'!$B$6,"Critical",IF($Q150&lt;='Settings'!$B$5,"Low","OK"))))</f>
        <v/>
      </c>
      <c r="V150" s="27">
        <f>IF($A150="","",IF($R150="","No Data",IF($R150&gt;='Settings'!$B$7,"Uneven","OK")))</f>
        <v/>
      </c>
      <c r="W150" s="27">
        <f>IF($A150="","",IF($J150&lt;&gt;"Mounted","N/A",IF(OR($S150="",$I150=""),"No Data",IF($S150&lt;$I150-'Settings'!$B$8,"Low",IF($S150&gt;$I150+'Settings'!$B$8,"High","OK")))))</f>
        <v/>
      </c>
      <c r="X150" s="45">
        <f>IF($A150="","",IF(OR($J150&lt;&gt;"Mounted",$L150=""),"",IFERROR($L150+'Settings'!$B$9,"")))</f>
        <v/>
      </c>
      <c r="Y150" s="27">
        <f>IF($A150="","",IF($J150&lt;&gt;"Mounted","N/A",IF($L150="","No Data",IF(TODAY()&gt;$X150,"Overdue",IF(TODAY()+'Settings'!$B$10&gt;=$X150,"Due Soon","Current")))))</f>
        <v/>
      </c>
      <c r="Z150" s="27">
        <f>IF($A150="","",IF($J150&lt;&gt;"Mounted","N/A",IF(OR($U150="No Data",$W150="No Data"),"No Data",IF($U150="Critical","Critical",IF(OR($U150="Low",$V150="Uneven",$W150="Low",$W150="High",$Y150="Overdue",$Y150="Due Soon"),"Attention","OK")))))</f>
        <v/>
      </c>
      <c r="AA150" s="27">
        <f>IF($A150="","",IF($J150&lt;&gt;"Mounted","No action",IF($U150="Critical","Inspect immediately and follow fleet removal policy",IF($W150="Low","Correct pressure and inspect",IF($W150="High","Correct pressure",IF($V150="Uneven","Inspect alignment, suspension, and rotation",IF($U150="Low","Schedule tire service",IF($Y150="Overdue","Complete inspection",IF($Y150="Due Soon","Schedule inspection","No action")))))))))</f>
        <v/>
      </c>
      <c r="AB150" s="27">
        <f>IF($A150="","",IF(OR($J150&lt;&gt;"Mounted",$Z150="OK",$Z150="N/A"),"",IF($U150="Critical",1,IF(OR($W150="Low",$W150="High"),2,IF(OR($U150="Low",$V150="Uneven"),3,IF($Y150="Overdue",4,5))))))</f>
        <v/>
      </c>
      <c r="AC150" s="27">
        <f>IF($A150="","",IF($AB150="","",IFERROR($AB150*100000+ROW(),"")))</f>
        <v/>
      </c>
    </row>
    <row r="151">
      <c r="A151" s="29" t="n"/>
      <c r="B151" s="23" t="n"/>
      <c r="C151" s="23" t="n"/>
      <c r="D151" s="23" t="n"/>
      <c r="E151" s="29" t="n"/>
      <c r="F151" s="42" t="n"/>
      <c r="G151" s="30" t="n"/>
      <c r="H151" s="43" t="n"/>
      <c r="I151" s="43" t="n"/>
      <c r="J151" s="23" t="n"/>
      <c r="K151" s="23" t="n"/>
      <c r="L151" s="45">
        <f>IF($A151="","",IF(COUNTIFS('Tire Inspections'!$E$5:$E$1004,$A151,'Tire Inspections'!$Y$5:$Y$1004,"OK")=0,"",IFERROR(MAXIFS('Tire Inspections'!$B$5:$B$1004,'Tire Inspections'!$E$5:$E$1004,$A151,'Tire Inspections'!$Y$5:$Y$1004,"OK"),"")))</f>
        <v/>
      </c>
      <c r="M151" s="27">
        <f>IF($A151="","",IF($L151="","",IFERROR(LOOKUP(2,1/(('Tire Inspections'!$E$5:$E$1004=$A151)*('Tire Inspections'!$B$5:$B$1004=$L151)*('Tire Inspections'!$Y$5:$Y$1004="OK")),'Tire Inspections'!$C$5:$C$1004),"")))</f>
        <v/>
      </c>
      <c r="N151" s="27">
        <f>IF($A151="","",IF($L151="","",IFERROR(LOOKUP(2,1/(('Tire Inspections'!$E$5:$E$1004=$A151)*('Tire Inspections'!$B$5:$B$1004=$L151)*('Tire Inspections'!$Y$5:$Y$1004="OK")),'Tire Inspections'!$F$5:$F$1004),"")))</f>
        <v/>
      </c>
      <c r="O151" s="27">
        <f>IF($A151="","",IF($L151="","",IFERROR(LOOKUP(2,1/(('Tire Inspections'!$E$5:$E$1004=$A151)*('Tire Inspections'!$B$5:$B$1004=$L151)*('Tire Inspections'!$Y$5:$Y$1004="OK")),'Tire Inspections'!$P$5:$P$1004),"")))</f>
        <v/>
      </c>
      <c r="P151" s="32">
        <f>IF($A151="","",IF($L151="","",IFERROR(LOOKUP(2,1/(('Tire Inspections'!$E$5:$E$1004=$A151)*('Tire Inspections'!$B$5:$B$1004=$L151)*('Tire Inspections'!$Y$5:$Y$1004="OK")),'Tire Inspections'!$D$5:$D$1004),"")))</f>
        <v/>
      </c>
      <c r="Q151" s="44">
        <f>IF($A151="","",IF($L151="","",IFERROR(LOOKUP(2,1/(('Tire Inspections'!$E$5:$E$1004=$A151)*('Tire Inspections'!$B$5:$B$1004=$L151)*('Tire Inspections'!$Y$5:$Y$1004="OK")),'Tire Inspections'!$R$5:$R$1004),"")))</f>
        <v/>
      </c>
      <c r="R151" s="44">
        <f>IF($A151="","",IF($L151="","",IFERROR(LOOKUP(2,1/(('Tire Inspections'!$E$5:$E$1004=$A151)*('Tire Inspections'!$B$5:$B$1004=$L151)*('Tire Inspections'!$Y$5:$Y$1004="OK")),'Tire Inspections'!$S$5:$S$1004),"")))</f>
        <v/>
      </c>
      <c r="S151" s="44">
        <f>IF($A151="","",IF($L151="","",IFERROR(LOOKUP(2,1/(('Tire Inspections'!$E$5:$E$1004=$A151)*('Tire Inspections'!$B$5:$B$1004=$L151)*('Tire Inspections'!$Y$5:$Y$1004="OK")),'Tire Inspections'!$L$5:$L$1004),"")))</f>
        <v/>
      </c>
      <c r="T151" s="33">
        <f>IF($A151="","",IF(OR($Q151="",$H151=""),"",IFERROR(MAX(0,MIN(1,($Q151-'Settings'!$B$6)/($H151-'Settings'!$B$6))),"")))</f>
        <v/>
      </c>
      <c r="U151" s="27">
        <f>IF($A151="","",IF($Q151="","No Data",IF($Q151&lt;='Settings'!$B$6,"Critical",IF($Q151&lt;='Settings'!$B$5,"Low","OK"))))</f>
        <v/>
      </c>
      <c r="V151" s="27">
        <f>IF($A151="","",IF($R151="","No Data",IF($R151&gt;='Settings'!$B$7,"Uneven","OK")))</f>
        <v/>
      </c>
      <c r="W151" s="27">
        <f>IF($A151="","",IF($J151&lt;&gt;"Mounted","N/A",IF(OR($S151="",$I151=""),"No Data",IF($S151&lt;$I151-'Settings'!$B$8,"Low",IF($S151&gt;$I151+'Settings'!$B$8,"High","OK")))))</f>
        <v/>
      </c>
      <c r="X151" s="45">
        <f>IF($A151="","",IF(OR($J151&lt;&gt;"Mounted",$L151=""),"",IFERROR($L151+'Settings'!$B$9,"")))</f>
        <v/>
      </c>
      <c r="Y151" s="27">
        <f>IF($A151="","",IF($J151&lt;&gt;"Mounted","N/A",IF($L151="","No Data",IF(TODAY()&gt;$X151,"Overdue",IF(TODAY()+'Settings'!$B$10&gt;=$X151,"Due Soon","Current")))))</f>
        <v/>
      </c>
      <c r="Z151" s="27">
        <f>IF($A151="","",IF($J151&lt;&gt;"Mounted","N/A",IF(OR($U151="No Data",$W151="No Data"),"No Data",IF($U151="Critical","Critical",IF(OR($U151="Low",$V151="Uneven",$W151="Low",$W151="High",$Y151="Overdue",$Y151="Due Soon"),"Attention","OK")))))</f>
        <v/>
      </c>
      <c r="AA151" s="27">
        <f>IF($A151="","",IF($J151&lt;&gt;"Mounted","No action",IF($U151="Critical","Inspect immediately and follow fleet removal policy",IF($W151="Low","Correct pressure and inspect",IF($W151="High","Correct pressure",IF($V151="Uneven","Inspect alignment, suspension, and rotation",IF($U151="Low","Schedule tire service",IF($Y151="Overdue","Complete inspection",IF($Y151="Due Soon","Schedule inspection","No action")))))))))</f>
        <v/>
      </c>
      <c r="AB151" s="27">
        <f>IF($A151="","",IF(OR($J151&lt;&gt;"Mounted",$Z151="OK",$Z151="N/A"),"",IF($U151="Critical",1,IF(OR($W151="Low",$W151="High"),2,IF(OR($U151="Low",$V151="Uneven"),3,IF($Y151="Overdue",4,5))))))</f>
        <v/>
      </c>
      <c r="AC151" s="27">
        <f>IF($A151="","",IF($AB151="","",IFERROR($AB151*100000+ROW(),"")))</f>
        <v/>
      </c>
    </row>
    <row r="152">
      <c r="A152" s="29" t="n"/>
      <c r="B152" s="23" t="n"/>
      <c r="C152" s="23" t="n"/>
      <c r="D152" s="23" t="n"/>
      <c r="E152" s="29" t="n"/>
      <c r="F152" s="42" t="n"/>
      <c r="G152" s="30" t="n"/>
      <c r="H152" s="43" t="n"/>
      <c r="I152" s="43" t="n"/>
      <c r="J152" s="23" t="n"/>
      <c r="K152" s="23" t="n"/>
      <c r="L152" s="45">
        <f>IF($A152="","",IF(COUNTIFS('Tire Inspections'!$E$5:$E$1004,$A152,'Tire Inspections'!$Y$5:$Y$1004,"OK")=0,"",IFERROR(MAXIFS('Tire Inspections'!$B$5:$B$1004,'Tire Inspections'!$E$5:$E$1004,$A152,'Tire Inspections'!$Y$5:$Y$1004,"OK"),"")))</f>
        <v/>
      </c>
      <c r="M152" s="27">
        <f>IF($A152="","",IF($L152="","",IFERROR(LOOKUP(2,1/(('Tire Inspections'!$E$5:$E$1004=$A152)*('Tire Inspections'!$B$5:$B$1004=$L152)*('Tire Inspections'!$Y$5:$Y$1004="OK")),'Tire Inspections'!$C$5:$C$1004),"")))</f>
        <v/>
      </c>
      <c r="N152" s="27">
        <f>IF($A152="","",IF($L152="","",IFERROR(LOOKUP(2,1/(('Tire Inspections'!$E$5:$E$1004=$A152)*('Tire Inspections'!$B$5:$B$1004=$L152)*('Tire Inspections'!$Y$5:$Y$1004="OK")),'Tire Inspections'!$F$5:$F$1004),"")))</f>
        <v/>
      </c>
      <c r="O152" s="27">
        <f>IF($A152="","",IF($L152="","",IFERROR(LOOKUP(2,1/(('Tire Inspections'!$E$5:$E$1004=$A152)*('Tire Inspections'!$B$5:$B$1004=$L152)*('Tire Inspections'!$Y$5:$Y$1004="OK")),'Tire Inspections'!$P$5:$P$1004),"")))</f>
        <v/>
      </c>
      <c r="P152" s="32">
        <f>IF($A152="","",IF($L152="","",IFERROR(LOOKUP(2,1/(('Tire Inspections'!$E$5:$E$1004=$A152)*('Tire Inspections'!$B$5:$B$1004=$L152)*('Tire Inspections'!$Y$5:$Y$1004="OK")),'Tire Inspections'!$D$5:$D$1004),"")))</f>
        <v/>
      </c>
      <c r="Q152" s="44">
        <f>IF($A152="","",IF($L152="","",IFERROR(LOOKUP(2,1/(('Tire Inspections'!$E$5:$E$1004=$A152)*('Tire Inspections'!$B$5:$B$1004=$L152)*('Tire Inspections'!$Y$5:$Y$1004="OK")),'Tire Inspections'!$R$5:$R$1004),"")))</f>
        <v/>
      </c>
      <c r="R152" s="44">
        <f>IF($A152="","",IF($L152="","",IFERROR(LOOKUP(2,1/(('Tire Inspections'!$E$5:$E$1004=$A152)*('Tire Inspections'!$B$5:$B$1004=$L152)*('Tire Inspections'!$Y$5:$Y$1004="OK")),'Tire Inspections'!$S$5:$S$1004),"")))</f>
        <v/>
      </c>
      <c r="S152" s="44">
        <f>IF($A152="","",IF($L152="","",IFERROR(LOOKUP(2,1/(('Tire Inspections'!$E$5:$E$1004=$A152)*('Tire Inspections'!$B$5:$B$1004=$L152)*('Tire Inspections'!$Y$5:$Y$1004="OK")),'Tire Inspections'!$L$5:$L$1004),"")))</f>
        <v/>
      </c>
      <c r="T152" s="33">
        <f>IF($A152="","",IF(OR($Q152="",$H152=""),"",IFERROR(MAX(0,MIN(1,($Q152-'Settings'!$B$6)/($H152-'Settings'!$B$6))),"")))</f>
        <v/>
      </c>
      <c r="U152" s="27">
        <f>IF($A152="","",IF($Q152="","No Data",IF($Q152&lt;='Settings'!$B$6,"Critical",IF($Q152&lt;='Settings'!$B$5,"Low","OK"))))</f>
        <v/>
      </c>
      <c r="V152" s="27">
        <f>IF($A152="","",IF($R152="","No Data",IF($R152&gt;='Settings'!$B$7,"Uneven","OK")))</f>
        <v/>
      </c>
      <c r="W152" s="27">
        <f>IF($A152="","",IF($J152&lt;&gt;"Mounted","N/A",IF(OR($S152="",$I152=""),"No Data",IF($S152&lt;$I152-'Settings'!$B$8,"Low",IF($S152&gt;$I152+'Settings'!$B$8,"High","OK")))))</f>
        <v/>
      </c>
      <c r="X152" s="45">
        <f>IF($A152="","",IF(OR($J152&lt;&gt;"Mounted",$L152=""),"",IFERROR($L152+'Settings'!$B$9,"")))</f>
        <v/>
      </c>
      <c r="Y152" s="27">
        <f>IF($A152="","",IF($J152&lt;&gt;"Mounted","N/A",IF($L152="","No Data",IF(TODAY()&gt;$X152,"Overdue",IF(TODAY()+'Settings'!$B$10&gt;=$X152,"Due Soon","Current")))))</f>
        <v/>
      </c>
      <c r="Z152" s="27">
        <f>IF($A152="","",IF($J152&lt;&gt;"Mounted","N/A",IF(OR($U152="No Data",$W152="No Data"),"No Data",IF($U152="Critical","Critical",IF(OR($U152="Low",$V152="Uneven",$W152="Low",$W152="High",$Y152="Overdue",$Y152="Due Soon"),"Attention","OK")))))</f>
        <v/>
      </c>
      <c r="AA152" s="27">
        <f>IF($A152="","",IF($J152&lt;&gt;"Mounted","No action",IF($U152="Critical","Inspect immediately and follow fleet removal policy",IF($W152="Low","Correct pressure and inspect",IF($W152="High","Correct pressure",IF($V152="Uneven","Inspect alignment, suspension, and rotation",IF($U152="Low","Schedule tire service",IF($Y152="Overdue","Complete inspection",IF($Y152="Due Soon","Schedule inspection","No action")))))))))</f>
        <v/>
      </c>
      <c r="AB152" s="27">
        <f>IF($A152="","",IF(OR($J152&lt;&gt;"Mounted",$Z152="OK",$Z152="N/A"),"",IF($U152="Critical",1,IF(OR($W152="Low",$W152="High"),2,IF(OR($U152="Low",$V152="Uneven"),3,IF($Y152="Overdue",4,5))))))</f>
        <v/>
      </c>
      <c r="AC152" s="27">
        <f>IF($A152="","",IF($AB152="","",IFERROR($AB152*100000+ROW(),"")))</f>
        <v/>
      </c>
    </row>
    <row r="153">
      <c r="A153" s="29" t="n"/>
      <c r="B153" s="23" t="n"/>
      <c r="C153" s="23" t="n"/>
      <c r="D153" s="23" t="n"/>
      <c r="E153" s="29" t="n"/>
      <c r="F153" s="42" t="n"/>
      <c r="G153" s="30" t="n"/>
      <c r="H153" s="43" t="n"/>
      <c r="I153" s="43" t="n"/>
      <c r="J153" s="23" t="n"/>
      <c r="K153" s="23" t="n"/>
      <c r="L153" s="45">
        <f>IF($A153="","",IF(COUNTIFS('Tire Inspections'!$E$5:$E$1004,$A153,'Tire Inspections'!$Y$5:$Y$1004,"OK")=0,"",IFERROR(MAXIFS('Tire Inspections'!$B$5:$B$1004,'Tire Inspections'!$E$5:$E$1004,$A153,'Tire Inspections'!$Y$5:$Y$1004,"OK"),"")))</f>
        <v/>
      </c>
      <c r="M153" s="27">
        <f>IF($A153="","",IF($L153="","",IFERROR(LOOKUP(2,1/(('Tire Inspections'!$E$5:$E$1004=$A153)*('Tire Inspections'!$B$5:$B$1004=$L153)*('Tire Inspections'!$Y$5:$Y$1004="OK")),'Tire Inspections'!$C$5:$C$1004),"")))</f>
        <v/>
      </c>
      <c r="N153" s="27">
        <f>IF($A153="","",IF($L153="","",IFERROR(LOOKUP(2,1/(('Tire Inspections'!$E$5:$E$1004=$A153)*('Tire Inspections'!$B$5:$B$1004=$L153)*('Tire Inspections'!$Y$5:$Y$1004="OK")),'Tire Inspections'!$F$5:$F$1004),"")))</f>
        <v/>
      </c>
      <c r="O153" s="27">
        <f>IF($A153="","",IF($L153="","",IFERROR(LOOKUP(2,1/(('Tire Inspections'!$E$5:$E$1004=$A153)*('Tire Inspections'!$B$5:$B$1004=$L153)*('Tire Inspections'!$Y$5:$Y$1004="OK")),'Tire Inspections'!$P$5:$P$1004),"")))</f>
        <v/>
      </c>
      <c r="P153" s="32">
        <f>IF($A153="","",IF($L153="","",IFERROR(LOOKUP(2,1/(('Tire Inspections'!$E$5:$E$1004=$A153)*('Tire Inspections'!$B$5:$B$1004=$L153)*('Tire Inspections'!$Y$5:$Y$1004="OK")),'Tire Inspections'!$D$5:$D$1004),"")))</f>
        <v/>
      </c>
      <c r="Q153" s="44">
        <f>IF($A153="","",IF($L153="","",IFERROR(LOOKUP(2,1/(('Tire Inspections'!$E$5:$E$1004=$A153)*('Tire Inspections'!$B$5:$B$1004=$L153)*('Tire Inspections'!$Y$5:$Y$1004="OK")),'Tire Inspections'!$R$5:$R$1004),"")))</f>
        <v/>
      </c>
      <c r="R153" s="44">
        <f>IF($A153="","",IF($L153="","",IFERROR(LOOKUP(2,1/(('Tire Inspections'!$E$5:$E$1004=$A153)*('Tire Inspections'!$B$5:$B$1004=$L153)*('Tire Inspections'!$Y$5:$Y$1004="OK")),'Tire Inspections'!$S$5:$S$1004),"")))</f>
        <v/>
      </c>
      <c r="S153" s="44">
        <f>IF($A153="","",IF($L153="","",IFERROR(LOOKUP(2,1/(('Tire Inspections'!$E$5:$E$1004=$A153)*('Tire Inspections'!$B$5:$B$1004=$L153)*('Tire Inspections'!$Y$5:$Y$1004="OK")),'Tire Inspections'!$L$5:$L$1004),"")))</f>
        <v/>
      </c>
      <c r="T153" s="33">
        <f>IF($A153="","",IF(OR($Q153="",$H153=""),"",IFERROR(MAX(0,MIN(1,($Q153-'Settings'!$B$6)/($H153-'Settings'!$B$6))),"")))</f>
        <v/>
      </c>
      <c r="U153" s="27">
        <f>IF($A153="","",IF($Q153="","No Data",IF($Q153&lt;='Settings'!$B$6,"Critical",IF($Q153&lt;='Settings'!$B$5,"Low","OK"))))</f>
        <v/>
      </c>
      <c r="V153" s="27">
        <f>IF($A153="","",IF($R153="","No Data",IF($R153&gt;='Settings'!$B$7,"Uneven","OK")))</f>
        <v/>
      </c>
      <c r="W153" s="27">
        <f>IF($A153="","",IF($J153&lt;&gt;"Mounted","N/A",IF(OR($S153="",$I153=""),"No Data",IF($S153&lt;$I153-'Settings'!$B$8,"Low",IF($S153&gt;$I153+'Settings'!$B$8,"High","OK")))))</f>
        <v/>
      </c>
      <c r="X153" s="45">
        <f>IF($A153="","",IF(OR($J153&lt;&gt;"Mounted",$L153=""),"",IFERROR($L153+'Settings'!$B$9,"")))</f>
        <v/>
      </c>
      <c r="Y153" s="27">
        <f>IF($A153="","",IF($J153&lt;&gt;"Mounted","N/A",IF($L153="","No Data",IF(TODAY()&gt;$X153,"Overdue",IF(TODAY()+'Settings'!$B$10&gt;=$X153,"Due Soon","Current")))))</f>
        <v/>
      </c>
      <c r="Z153" s="27">
        <f>IF($A153="","",IF($J153&lt;&gt;"Mounted","N/A",IF(OR($U153="No Data",$W153="No Data"),"No Data",IF($U153="Critical","Critical",IF(OR($U153="Low",$V153="Uneven",$W153="Low",$W153="High",$Y153="Overdue",$Y153="Due Soon"),"Attention","OK")))))</f>
        <v/>
      </c>
      <c r="AA153" s="27">
        <f>IF($A153="","",IF($J153&lt;&gt;"Mounted","No action",IF($U153="Critical","Inspect immediately and follow fleet removal policy",IF($W153="Low","Correct pressure and inspect",IF($W153="High","Correct pressure",IF($V153="Uneven","Inspect alignment, suspension, and rotation",IF($U153="Low","Schedule tire service",IF($Y153="Overdue","Complete inspection",IF($Y153="Due Soon","Schedule inspection","No action")))))))))</f>
        <v/>
      </c>
      <c r="AB153" s="27">
        <f>IF($A153="","",IF(OR($J153&lt;&gt;"Mounted",$Z153="OK",$Z153="N/A"),"",IF($U153="Critical",1,IF(OR($W153="Low",$W153="High"),2,IF(OR($U153="Low",$V153="Uneven"),3,IF($Y153="Overdue",4,5))))))</f>
        <v/>
      </c>
      <c r="AC153" s="27">
        <f>IF($A153="","",IF($AB153="","",IFERROR($AB153*100000+ROW(),"")))</f>
        <v/>
      </c>
    </row>
    <row r="154">
      <c r="A154" s="29" t="n"/>
      <c r="B154" s="23" t="n"/>
      <c r="C154" s="23" t="n"/>
      <c r="D154" s="23" t="n"/>
      <c r="E154" s="29" t="n"/>
      <c r="F154" s="42" t="n"/>
      <c r="G154" s="30" t="n"/>
      <c r="H154" s="43" t="n"/>
      <c r="I154" s="43" t="n"/>
      <c r="J154" s="23" t="n"/>
      <c r="K154" s="23" t="n"/>
      <c r="L154" s="45">
        <f>IF($A154="","",IF(COUNTIFS('Tire Inspections'!$E$5:$E$1004,$A154,'Tire Inspections'!$Y$5:$Y$1004,"OK")=0,"",IFERROR(MAXIFS('Tire Inspections'!$B$5:$B$1004,'Tire Inspections'!$E$5:$E$1004,$A154,'Tire Inspections'!$Y$5:$Y$1004,"OK"),"")))</f>
        <v/>
      </c>
      <c r="M154" s="27">
        <f>IF($A154="","",IF($L154="","",IFERROR(LOOKUP(2,1/(('Tire Inspections'!$E$5:$E$1004=$A154)*('Tire Inspections'!$B$5:$B$1004=$L154)*('Tire Inspections'!$Y$5:$Y$1004="OK")),'Tire Inspections'!$C$5:$C$1004),"")))</f>
        <v/>
      </c>
      <c r="N154" s="27">
        <f>IF($A154="","",IF($L154="","",IFERROR(LOOKUP(2,1/(('Tire Inspections'!$E$5:$E$1004=$A154)*('Tire Inspections'!$B$5:$B$1004=$L154)*('Tire Inspections'!$Y$5:$Y$1004="OK")),'Tire Inspections'!$F$5:$F$1004),"")))</f>
        <v/>
      </c>
      <c r="O154" s="27">
        <f>IF($A154="","",IF($L154="","",IFERROR(LOOKUP(2,1/(('Tire Inspections'!$E$5:$E$1004=$A154)*('Tire Inspections'!$B$5:$B$1004=$L154)*('Tire Inspections'!$Y$5:$Y$1004="OK")),'Tire Inspections'!$P$5:$P$1004),"")))</f>
        <v/>
      </c>
      <c r="P154" s="32">
        <f>IF($A154="","",IF($L154="","",IFERROR(LOOKUP(2,1/(('Tire Inspections'!$E$5:$E$1004=$A154)*('Tire Inspections'!$B$5:$B$1004=$L154)*('Tire Inspections'!$Y$5:$Y$1004="OK")),'Tire Inspections'!$D$5:$D$1004),"")))</f>
        <v/>
      </c>
      <c r="Q154" s="44">
        <f>IF($A154="","",IF($L154="","",IFERROR(LOOKUP(2,1/(('Tire Inspections'!$E$5:$E$1004=$A154)*('Tire Inspections'!$B$5:$B$1004=$L154)*('Tire Inspections'!$Y$5:$Y$1004="OK")),'Tire Inspections'!$R$5:$R$1004),"")))</f>
        <v/>
      </c>
      <c r="R154" s="44">
        <f>IF($A154="","",IF($L154="","",IFERROR(LOOKUP(2,1/(('Tire Inspections'!$E$5:$E$1004=$A154)*('Tire Inspections'!$B$5:$B$1004=$L154)*('Tire Inspections'!$Y$5:$Y$1004="OK")),'Tire Inspections'!$S$5:$S$1004),"")))</f>
        <v/>
      </c>
      <c r="S154" s="44">
        <f>IF($A154="","",IF($L154="","",IFERROR(LOOKUP(2,1/(('Tire Inspections'!$E$5:$E$1004=$A154)*('Tire Inspections'!$B$5:$B$1004=$L154)*('Tire Inspections'!$Y$5:$Y$1004="OK")),'Tire Inspections'!$L$5:$L$1004),"")))</f>
        <v/>
      </c>
      <c r="T154" s="33">
        <f>IF($A154="","",IF(OR($Q154="",$H154=""),"",IFERROR(MAX(0,MIN(1,($Q154-'Settings'!$B$6)/($H154-'Settings'!$B$6))),"")))</f>
        <v/>
      </c>
      <c r="U154" s="27">
        <f>IF($A154="","",IF($Q154="","No Data",IF($Q154&lt;='Settings'!$B$6,"Critical",IF($Q154&lt;='Settings'!$B$5,"Low","OK"))))</f>
        <v/>
      </c>
      <c r="V154" s="27">
        <f>IF($A154="","",IF($R154="","No Data",IF($R154&gt;='Settings'!$B$7,"Uneven","OK")))</f>
        <v/>
      </c>
      <c r="W154" s="27">
        <f>IF($A154="","",IF($J154&lt;&gt;"Mounted","N/A",IF(OR($S154="",$I154=""),"No Data",IF($S154&lt;$I154-'Settings'!$B$8,"Low",IF($S154&gt;$I154+'Settings'!$B$8,"High","OK")))))</f>
        <v/>
      </c>
      <c r="X154" s="45">
        <f>IF($A154="","",IF(OR($J154&lt;&gt;"Mounted",$L154=""),"",IFERROR($L154+'Settings'!$B$9,"")))</f>
        <v/>
      </c>
      <c r="Y154" s="27">
        <f>IF($A154="","",IF($J154&lt;&gt;"Mounted","N/A",IF($L154="","No Data",IF(TODAY()&gt;$X154,"Overdue",IF(TODAY()+'Settings'!$B$10&gt;=$X154,"Due Soon","Current")))))</f>
        <v/>
      </c>
      <c r="Z154" s="27">
        <f>IF($A154="","",IF($J154&lt;&gt;"Mounted","N/A",IF(OR($U154="No Data",$W154="No Data"),"No Data",IF($U154="Critical","Critical",IF(OR($U154="Low",$V154="Uneven",$W154="Low",$W154="High",$Y154="Overdue",$Y154="Due Soon"),"Attention","OK")))))</f>
        <v/>
      </c>
      <c r="AA154" s="27">
        <f>IF($A154="","",IF($J154&lt;&gt;"Mounted","No action",IF($U154="Critical","Inspect immediately and follow fleet removal policy",IF($W154="Low","Correct pressure and inspect",IF($W154="High","Correct pressure",IF($V154="Uneven","Inspect alignment, suspension, and rotation",IF($U154="Low","Schedule tire service",IF($Y154="Overdue","Complete inspection",IF($Y154="Due Soon","Schedule inspection","No action")))))))))</f>
        <v/>
      </c>
      <c r="AB154" s="27">
        <f>IF($A154="","",IF(OR($J154&lt;&gt;"Mounted",$Z154="OK",$Z154="N/A"),"",IF($U154="Critical",1,IF(OR($W154="Low",$W154="High"),2,IF(OR($U154="Low",$V154="Uneven"),3,IF($Y154="Overdue",4,5))))))</f>
        <v/>
      </c>
      <c r="AC154" s="27">
        <f>IF($A154="","",IF($AB154="","",IFERROR($AB154*100000+ROW(),"")))</f>
        <v/>
      </c>
    </row>
    <row r="155">
      <c r="A155" s="29" t="n"/>
      <c r="B155" s="23" t="n"/>
      <c r="C155" s="23" t="n"/>
      <c r="D155" s="23" t="n"/>
      <c r="E155" s="29" t="n"/>
      <c r="F155" s="42" t="n"/>
      <c r="G155" s="30" t="n"/>
      <c r="H155" s="43" t="n"/>
      <c r="I155" s="43" t="n"/>
      <c r="J155" s="23" t="n"/>
      <c r="K155" s="23" t="n"/>
      <c r="L155" s="45">
        <f>IF($A155="","",IF(COUNTIFS('Tire Inspections'!$E$5:$E$1004,$A155,'Tire Inspections'!$Y$5:$Y$1004,"OK")=0,"",IFERROR(MAXIFS('Tire Inspections'!$B$5:$B$1004,'Tire Inspections'!$E$5:$E$1004,$A155,'Tire Inspections'!$Y$5:$Y$1004,"OK"),"")))</f>
        <v/>
      </c>
      <c r="M155" s="27">
        <f>IF($A155="","",IF($L155="","",IFERROR(LOOKUP(2,1/(('Tire Inspections'!$E$5:$E$1004=$A155)*('Tire Inspections'!$B$5:$B$1004=$L155)*('Tire Inspections'!$Y$5:$Y$1004="OK")),'Tire Inspections'!$C$5:$C$1004),"")))</f>
        <v/>
      </c>
      <c r="N155" s="27">
        <f>IF($A155="","",IF($L155="","",IFERROR(LOOKUP(2,1/(('Tire Inspections'!$E$5:$E$1004=$A155)*('Tire Inspections'!$B$5:$B$1004=$L155)*('Tire Inspections'!$Y$5:$Y$1004="OK")),'Tire Inspections'!$F$5:$F$1004),"")))</f>
        <v/>
      </c>
      <c r="O155" s="27">
        <f>IF($A155="","",IF($L155="","",IFERROR(LOOKUP(2,1/(('Tire Inspections'!$E$5:$E$1004=$A155)*('Tire Inspections'!$B$5:$B$1004=$L155)*('Tire Inspections'!$Y$5:$Y$1004="OK")),'Tire Inspections'!$P$5:$P$1004),"")))</f>
        <v/>
      </c>
      <c r="P155" s="32">
        <f>IF($A155="","",IF($L155="","",IFERROR(LOOKUP(2,1/(('Tire Inspections'!$E$5:$E$1004=$A155)*('Tire Inspections'!$B$5:$B$1004=$L155)*('Tire Inspections'!$Y$5:$Y$1004="OK")),'Tire Inspections'!$D$5:$D$1004),"")))</f>
        <v/>
      </c>
      <c r="Q155" s="44">
        <f>IF($A155="","",IF($L155="","",IFERROR(LOOKUP(2,1/(('Tire Inspections'!$E$5:$E$1004=$A155)*('Tire Inspections'!$B$5:$B$1004=$L155)*('Tire Inspections'!$Y$5:$Y$1004="OK")),'Tire Inspections'!$R$5:$R$1004),"")))</f>
        <v/>
      </c>
      <c r="R155" s="44">
        <f>IF($A155="","",IF($L155="","",IFERROR(LOOKUP(2,1/(('Tire Inspections'!$E$5:$E$1004=$A155)*('Tire Inspections'!$B$5:$B$1004=$L155)*('Tire Inspections'!$Y$5:$Y$1004="OK")),'Tire Inspections'!$S$5:$S$1004),"")))</f>
        <v/>
      </c>
      <c r="S155" s="44">
        <f>IF($A155="","",IF($L155="","",IFERROR(LOOKUP(2,1/(('Tire Inspections'!$E$5:$E$1004=$A155)*('Tire Inspections'!$B$5:$B$1004=$L155)*('Tire Inspections'!$Y$5:$Y$1004="OK")),'Tire Inspections'!$L$5:$L$1004),"")))</f>
        <v/>
      </c>
      <c r="T155" s="33">
        <f>IF($A155="","",IF(OR($Q155="",$H155=""),"",IFERROR(MAX(0,MIN(1,($Q155-'Settings'!$B$6)/($H155-'Settings'!$B$6))),"")))</f>
        <v/>
      </c>
      <c r="U155" s="27">
        <f>IF($A155="","",IF($Q155="","No Data",IF($Q155&lt;='Settings'!$B$6,"Critical",IF($Q155&lt;='Settings'!$B$5,"Low","OK"))))</f>
        <v/>
      </c>
      <c r="V155" s="27">
        <f>IF($A155="","",IF($R155="","No Data",IF($R155&gt;='Settings'!$B$7,"Uneven","OK")))</f>
        <v/>
      </c>
      <c r="W155" s="27">
        <f>IF($A155="","",IF($J155&lt;&gt;"Mounted","N/A",IF(OR($S155="",$I155=""),"No Data",IF($S155&lt;$I155-'Settings'!$B$8,"Low",IF($S155&gt;$I155+'Settings'!$B$8,"High","OK")))))</f>
        <v/>
      </c>
      <c r="X155" s="45">
        <f>IF($A155="","",IF(OR($J155&lt;&gt;"Mounted",$L155=""),"",IFERROR($L155+'Settings'!$B$9,"")))</f>
        <v/>
      </c>
      <c r="Y155" s="27">
        <f>IF($A155="","",IF($J155&lt;&gt;"Mounted","N/A",IF($L155="","No Data",IF(TODAY()&gt;$X155,"Overdue",IF(TODAY()+'Settings'!$B$10&gt;=$X155,"Due Soon","Current")))))</f>
        <v/>
      </c>
      <c r="Z155" s="27">
        <f>IF($A155="","",IF($J155&lt;&gt;"Mounted","N/A",IF(OR($U155="No Data",$W155="No Data"),"No Data",IF($U155="Critical","Critical",IF(OR($U155="Low",$V155="Uneven",$W155="Low",$W155="High",$Y155="Overdue",$Y155="Due Soon"),"Attention","OK")))))</f>
        <v/>
      </c>
      <c r="AA155" s="27">
        <f>IF($A155="","",IF($J155&lt;&gt;"Mounted","No action",IF($U155="Critical","Inspect immediately and follow fleet removal policy",IF($W155="Low","Correct pressure and inspect",IF($W155="High","Correct pressure",IF($V155="Uneven","Inspect alignment, suspension, and rotation",IF($U155="Low","Schedule tire service",IF($Y155="Overdue","Complete inspection",IF($Y155="Due Soon","Schedule inspection","No action")))))))))</f>
        <v/>
      </c>
      <c r="AB155" s="27">
        <f>IF($A155="","",IF(OR($J155&lt;&gt;"Mounted",$Z155="OK",$Z155="N/A"),"",IF($U155="Critical",1,IF(OR($W155="Low",$W155="High"),2,IF(OR($U155="Low",$V155="Uneven"),3,IF($Y155="Overdue",4,5))))))</f>
        <v/>
      </c>
      <c r="AC155" s="27">
        <f>IF($A155="","",IF($AB155="","",IFERROR($AB155*100000+ROW(),"")))</f>
        <v/>
      </c>
    </row>
    <row r="156">
      <c r="A156" s="29" t="n"/>
      <c r="B156" s="23" t="n"/>
      <c r="C156" s="23" t="n"/>
      <c r="D156" s="23" t="n"/>
      <c r="E156" s="29" t="n"/>
      <c r="F156" s="42" t="n"/>
      <c r="G156" s="30" t="n"/>
      <c r="H156" s="43" t="n"/>
      <c r="I156" s="43" t="n"/>
      <c r="J156" s="23" t="n"/>
      <c r="K156" s="23" t="n"/>
      <c r="L156" s="45">
        <f>IF($A156="","",IF(COUNTIFS('Tire Inspections'!$E$5:$E$1004,$A156,'Tire Inspections'!$Y$5:$Y$1004,"OK")=0,"",IFERROR(MAXIFS('Tire Inspections'!$B$5:$B$1004,'Tire Inspections'!$E$5:$E$1004,$A156,'Tire Inspections'!$Y$5:$Y$1004,"OK"),"")))</f>
        <v/>
      </c>
      <c r="M156" s="27">
        <f>IF($A156="","",IF($L156="","",IFERROR(LOOKUP(2,1/(('Tire Inspections'!$E$5:$E$1004=$A156)*('Tire Inspections'!$B$5:$B$1004=$L156)*('Tire Inspections'!$Y$5:$Y$1004="OK")),'Tire Inspections'!$C$5:$C$1004),"")))</f>
        <v/>
      </c>
      <c r="N156" s="27">
        <f>IF($A156="","",IF($L156="","",IFERROR(LOOKUP(2,1/(('Tire Inspections'!$E$5:$E$1004=$A156)*('Tire Inspections'!$B$5:$B$1004=$L156)*('Tire Inspections'!$Y$5:$Y$1004="OK")),'Tire Inspections'!$F$5:$F$1004),"")))</f>
        <v/>
      </c>
      <c r="O156" s="27">
        <f>IF($A156="","",IF($L156="","",IFERROR(LOOKUP(2,1/(('Tire Inspections'!$E$5:$E$1004=$A156)*('Tire Inspections'!$B$5:$B$1004=$L156)*('Tire Inspections'!$Y$5:$Y$1004="OK")),'Tire Inspections'!$P$5:$P$1004),"")))</f>
        <v/>
      </c>
      <c r="P156" s="32">
        <f>IF($A156="","",IF($L156="","",IFERROR(LOOKUP(2,1/(('Tire Inspections'!$E$5:$E$1004=$A156)*('Tire Inspections'!$B$5:$B$1004=$L156)*('Tire Inspections'!$Y$5:$Y$1004="OK")),'Tire Inspections'!$D$5:$D$1004),"")))</f>
        <v/>
      </c>
      <c r="Q156" s="44">
        <f>IF($A156="","",IF($L156="","",IFERROR(LOOKUP(2,1/(('Tire Inspections'!$E$5:$E$1004=$A156)*('Tire Inspections'!$B$5:$B$1004=$L156)*('Tire Inspections'!$Y$5:$Y$1004="OK")),'Tire Inspections'!$R$5:$R$1004),"")))</f>
        <v/>
      </c>
      <c r="R156" s="44">
        <f>IF($A156="","",IF($L156="","",IFERROR(LOOKUP(2,1/(('Tire Inspections'!$E$5:$E$1004=$A156)*('Tire Inspections'!$B$5:$B$1004=$L156)*('Tire Inspections'!$Y$5:$Y$1004="OK")),'Tire Inspections'!$S$5:$S$1004),"")))</f>
        <v/>
      </c>
      <c r="S156" s="44">
        <f>IF($A156="","",IF($L156="","",IFERROR(LOOKUP(2,1/(('Tire Inspections'!$E$5:$E$1004=$A156)*('Tire Inspections'!$B$5:$B$1004=$L156)*('Tire Inspections'!$Y$5:$Y$1004="OK")),'Tire Inspections'!$L$5:$L$1004),"")))</f>
        <v/>
      </c>
      <c r="T156" s="33">
        <f>IF($A156="","",IF(OR($Q156="",$H156=""),"",IFERROR(MAX(0,MIN(1,($Q156-'Settings'!$B$6)/($H156-'Settings'!$B$6))),"")))</f>
        <v/>
      </c>
      <c r="U156" s="27">
        <f>IF($A156="","",IF($Q156="","No Data",IF($Q156&lt;='Settings'!$B$6,"Critical",IF($Q156&lt;='Settings'!$B$5,"Low","OK"))))</f>
        <v/>
      </c>
      <c r="V156" s="27">
        <f>IF($A156="","",IF($R156="","No Data",IF($R156&gt;='Settings'!$B$7,"Uneven","OK")))</f>
        <v/>
      </c>
      <c r="W156" s="27">
        <f>IF($A156="","",IF($J156&lt;&gt;"Mounted","N/A",IF(OR($S156="",$I156=""),"No Data",IF($S156&lt;$I156-'Settings'!$B$8,"Low",IF($S156&gt;$I156+'Settings'!$B$8,"High","OK")))))</f>
        <v/>
      </c>
      <c r="X156" s="45">
        <f>IF($A156="","",IF(OR($J156&lt;&gt;"Mounted",$L156=""),"",IFERROR($L156+'Settings'!$B$9,"")))</f>
        <v/>
      </c>
      <c r="Y156" s="27">
        <f>IF($A156="","",IF($J156&lt;&gt;"Mounted","N/A",IF($L156="","No Data",IF(TODAY()&gt;$X156,"Overdue",IF(TODAY()+'Settings'!$B$10&gt;=$X156,"Due Soon","Current")))))</f>
        <v/>
      </c>
      <c r="Z156" s="27">
        <f>IF($A156="","",IF($J156&lt;&gt;"Mounted","N/A",IF(OR($U156="No Data",$W156="No Data"),"No Data",IF($U156="Critical","Critical",IF(OR($U156="Low",$V156="Uneven",$W156="Low",$W156="High",$Y156="Overdue",$Y156="Due Soon"),"Attention","OK")))))</f>
        <v/>
      </c>
      <c r="AA156" s="27">
        <f>IF($A156="","",IF($J156&lt;&gt;"Mounted","No action",IF($U156="Critical","Inspect immediately and follow fleet removal policy",IF($W156="Low","Correct pressure and inspect",IF($W156="High","Correct pressure",IF($V156="Uneven","Inspect alignment, suspension, and rotation",IF($U156="Low","Schedule tire service",IF($Y156="Overdue","Complete inspection",IF($Y156="Due Soon","Schedule inspection","No action")))))))))</f>
        <v/>
      </c>
      <c r="AB156" s="27">
        <f>IF($A156="","",IF(OR($J156&lt;&gt;"Mounted",$Z156="OK",$Z156="N/A"),"",IF($U156="Critical",1,IF(OR($W156="Low",$W156="High"),2,IF(OR($U156="Low",$V156="Uneven"),3,IF($Y156="Overdue",4,5))))))</f>
        <v/>
      </c>
      <c r="AC156" s="27">
        <f>IF($A156="","",IF($AB156="","",IFERROR($AB156*100000+ROW(),"")))</f>
        <v/>
      </c>
    </row>
    <row r="157">
      <c r="A157" s="29" t="n"/>
      <c r="B157" s="23" t="n"/>
      <c r="C157" s="23" t="n"/>
      <c r="D157" s="23" t="n"/>
      <c r="E157" s="29" t="n"/>
      <c r="F157" s="42" t="n"/>
      <c r="G157" s="30" t="n"/>
      <c r="H157" s="43" t="n"/>
      <c r="I157" s="43" t="n"/>
      <c r="J157" s="23" t="n"/>
      <c r="K157" s="23" t="n"/>
      <c r="L157" s="45">
        <f>IF($A157="","",IF(COUNTIFS('Tire Inspections'!$E$5:$E$1004,$A157,'Tire Inspections'!$Y$5:$Y$1004,"OK")=0,"",IFERROR(MAXIFS('Tire Inspections'!$B$5:$B$1004,'Tire Inspections'!$E$5:$E$1004,$A157,'Tire Inspections'!$Y$5:$Y$1004,"OK"),"")))</f>
        <v/>
      </c>
      <c r="M157" s="27">
        <f>IF($A157="","",IF($L157="","",IFERROR(LOOKUP(2,1/(('Tire Inspections'!$E$5:$E$1004=$A157)*('Tire Inspections'!$B$5:$B$1004=$L157)*('Tire Inspections'!$Y$5:$Y$1004="OK")),'Tire Inspections'!$C$5:$C$1004),"")))</f>
        <v/>
      </c>
      <c r="N157" s="27">
        <f>IF($A157="","",IF($L157="","",IFERROR(LOOKUP(2,1/(('Tire Inspections'!$E$5:$E$1004=$A157)*('Tire Inspections'!$B$5:$B$1004=$L157)*('Tire Inspections'!$Y$5:$Y$1004="OK")),'Tire Inspections'!$F$5:$F$1004),"")))</f>
        <v/>
      </c>
      <c r="O157" s="27">
        <f>IF($A157="","",IF($L157="","",IFERROR(LOOKUP(2,1/(('Tire Inspections'!$E$5:$E$1004=$A157)*('Tire Inspections'!$B$5:$B$1004=$L157)*('Tire Inspections'!$Y$5:$Y$1004="OK")),'Tire Inspections'!$P$5:$P$1004),"")))</f>
        <v/>
      </c>
      <c r="P157" s="32">
        <f>IF($A157="","",IF($L157="","",IFERROR(LOOKUP(2,1/(('Tire Inspections'!$E$5:$E$1004=$A157)*('Tire Inspections'!$B$5:$B$1004=$L157)*('Tire Inspections'!$Y$5:$Y$1004="OK")),'Tire Inspections'!$D$5:$D$1004),"")))</f>
        <v/>
      </c>
      <c r="Q157" s="44">
        <f>IF($A157="","",IF($L157="","",IFERROR(LOOKUP(2,1/(('Tire Inspections'!$E$5:$E$1004=$A157)*('Tire Inspections'!$B$5:$B$1004=$L157)*('Tire Inspections'!$Y$5:$Y$1004="OK")),'Tire Inspections'!$R$5:$R$1004),"")))</f>
        <v/>
      </c>
      <c r="R157" s="44">
        <f>IF($A157="","",IF($L157="","",IFERROR(LOOKUP(2,1/(('Tire Inspections'!$E$5:$E$1004=$A157)*('Tire Inspections'!$B$5:$B$1004=$L157)*('Tire Inspections'!$Y$5:$Y$1004="OK")),'Tire Inspections'!$S$5:$S$1004),"")))</f>
        <v/>
      </c>
      <c r="S157" s="44">
        <f>IF($A157="","",IF($L157="","",IFERROR(LOOKUP(2,1/(('Tire Inspections'!$E$5:$E$1004=$A157)*('Tire Inspections'!$B$5:$B$1004=$L157)*('Tire Inspections'!$Y$5:$Y$1004="OK")),'Tire Inspections'!$L$5:$L$1004),"")))</f>
        <v/>
      </c>
      <c r="T157" s="33">
        <f>IF($A157="","",IF(OR($Q157="",$H157=""),"",IFERROR(MAX(0,MIN(1,($Q157-'Settings'!$B$6)/($H157-'Settings'!$B$6))),"")))</f>
        <v/>
      </c>
      <c r="U157" s="27">
        <f>IF($A157="","",IF($Q157="","No Data",IF($Q157&lt;='Settings'!$B$6,"Critical",IF($Q157&lt;='Settings'!$B$5,"Low","OK"))))</f>
        <v/>
      </c>
      <c r="V157" s="27">
        <f>IF($A157="","",IF($R157="","No Data",IF($R157&gt;='Settings'!$B$7,"Uneven","OK")))</f>
        <v/>
      </c>
      <c r="W157" s="27">
        <f>IF($A157="","",IF($J157&lt;&gt;"Mounted","N/A",IF(OR($S157="",$I157=""),"No Data",IF($S157&lt;$I157-'Settings'!$B$8,"Low",IF($S157&gt;$I157+'Settings'!$B$8,"High","OK")))))</f>
        <v/>
      </c>
      <c r="X157" s="45">
        <f>IF($A157="","",IF(OR($J157&lt;&gt;"Mounted",$L157=""),"",IFERROR($L157+'Settings'!$B$9,"")))</f>
        <v/>
      </c>
      <c r="Y157" s="27">
        <f>IF($A157="","",IF($J157&lt;&gt;"Mounted","N/A",IF($L157="","No Data",IF(TODAY()&gt;$X157,"Overdue",IF(TODAY()+'Settings'!$B$10&gt;=$X157,"Due Soon","Current")))))</f>
        <v/>
      </c>
      <c r="Z157" s="27">
        <f>IF($A157="","",IF($J157&lt;&gt;"Mounted","N/A",IF(OR($U157="No Data",$W157="No Data"),"No Data",IF($U157="Critical","Critical",IF(OR($U157="Low",$V157="Uneven",$W157="Low",$W157="High",$Y157="Overdue",$Y157="Due Soon"),"Attention","OK")))))</f>
        <v/>
      </c>
      <c r="AA157" s="27">
        <f>IF($A157="","",IF($J157&lt;&gt;"Mounted","No action",IF($U157="Critical","Inspect immediately and follow fleet removal policy",IF($W157="Low","Correct pressure and inspect",IF($W157="High","Correct pressure",IF($V157="Uneven","Inspect alignment, suspension, and rotation",IF($U157="Low","Schedule tire service",IF($Y157="Overdue","Complete inspection",IF($Y157="Due Soon","Schedule inspection","No action")))))))))</f>
        <v/>
      </c>
      <c r="AB157" s="27">
        <f>IF($A157="","",IF(OR($J157&lt;&gt;"Mounted",$Z157="OK",$Z157="N/A"),"",IF($U157="Critical",1,IF(OR($W157="Low",$W157="High"),2,IF(OR($U157="Low",$V157="Uneven"),3,IF($Y157="Overdue",4,5))))))</f>
        <v/>
      </c>
      <c r="AC157" s="27">
        <f>IF($A157="","",IF($AB157="","",IFERROR($AB157*100000+ROW(),"")))</f>
        <v/>
      </c>
    </row>
    <row r="158">
      <c r="A158" s="29" t="n"/>
      <c r="B158" s="23" t="n"/>
      <c r="C158" s="23" t="n"/>
      <c r="D158" s="23" t="n"/>
      <c r="E158" s="29" t="n"/>
      <c r="F158" s="42" t="n"/>
      <c r="G158" s="30" t="n"/>
      <c r="H158" s="43" t="n"/>
      <c r="I158" s="43" t="n"/>
      <c r="J158" s="23" t="n"/>
      <c r="K158" s="23" t="n"/>
      <c r="L158" s="45">
        <f>IF($A158="","",IF(COUNTIFS('Tire Inspections'!$E$5:$E$1004,$A158,'Tire Inspections'!$Y$5:$Y$1004,"OK")=0,"",IFERROR(MAXIFS('Tire Inspections'!$B$5:$B$1004,'Tire Inspections'!$E$5:$E$1004,$A158,'Tire Inspections'!$Y$5:$Y$1004,"OK"),"")))</f>
        <v/>
      </c>
      <c r="M158" s="27">
        <f>IF($A158="","",IF($L158="","",IFERROR(LOOKUP(2,1/(('Tire Inspections'!$E$5:$E$1004=$A158)*('Tire Inspections'!$B$5:$B$1004=$L158)*('Tire Inspections'!$Y$5:$Y$1004="OK")),'Tire Inspections'!$C$5:$C$1004),"")))</f>
        <v/>
      </c>
      <c r="N158" s="27">
        <f>IF($A158="","",IF($L158="","",IFERROR(LOOKUP(2,1/(('Tire Inspections'!$E$5:$E$1004=$A158)*('Tire Inspections'!$B$5:$B$1004=$L158)*('Tire Inspections'!$Y$5:$Y$1004="OK")),'Tire Inspections'!$F$5:$F$1004),"")))</f>
        <v/>
      </c>
      <c r="O158" s="27">
        <f>IF($A158="","",IF($L158="","",IFERROR(LOOKUP(2,1/(('Tire Inspections'!$E$5:$E$1004=$A158)*('Tire Inspections'!$B$5:$B$1004=$L158)*('Tire Inspections'!$Y$5:$Y$1004="OK")),'Tire Inspections'!$P$5:$P$1004),"")))</f>
        <v/>
      </c>
      <c r="P158" s="32">
        <f>IF($A158="","",IF($L158="","",IFERROR(LOOKUP(2,1/(('Tire Inspections'!$E$5:$E$1004=$A158)*('Tire Inspections'!$B$5:$B$1004=$L158)*('Tire Inspections'!$Y$5:$Y$1004="OK")),'Tire Inspections'!$D$5:$D$1004),"")))</f>
        <v/>
      </c>
      <c r="Q158" s="44">
        <f>IF($A158="","",IF($L158="","",IFERROR(LOOKUP(2,1/(('Tire Inspections'!$E$5:$E$1004=$A158)*('Tire Inspections'!$B$5:$B$1004=$L158)*('Tire Inspections'!$Y$5:$Y$1004="OK")),'Tire Inspections'!$R$5:$R$1004),"")))</f>
        <v/>
      </c>
      <c r="R158" s="44">
        <f>IF($A158="","",IF($L158="","",IFERROR(LOOKUP(2,1/(('Tire Inspections'!$E$5:$E$1004=$A158)*('Tire Inspections'!$B$5:$B$1004=$L158)*('Tire Inspections'!$Y$5:$Y$1004="OK")),'Tire Inspections'!$S$5:$S$1004),"")))</f>
        <v/>
      </c>
      <c r="S158" s="44">
        <f>IF($A158="","",IF($L158="","",IFERROR(LOOKUP(2,1/(('Tire Inspections'!$E$5:$E$1004=$A158)*('Tire Inspections'!$B$5:$B$1004=$L158)*('Tire Inspections'!$Y$5:$Y$1004="OK")),'Tire Inspections'!$L$5:$L$1004),"")))</f>
        <v/>
      </c>
      <c r="T158" s="33">
        <f>IF($A158="","",IF(OR($Q158="",$H158=""),"",IFERROR(MAX(0,MIN(1,($Q158-'Settings'!$B$6)/($H158-'Settings'!$B$6))),"")))</f>
        <v/>
      </c>
      <c r="U158" s="27">
        <f>IF($A158="","",IF($Q158="","No Data",IF($Q158&lt;='Settings'!$B$6,"Critical",IF($Q158&lt;='Settings'!$B$5,"Low","OK"))))</f>
        <v/>
      </c>
      <c r="V158" s="27">
        <f>IF($A158="","",IF($R158="","No Data",IF($R158&gt;='Settings'!$B$7,"Uneven","OK")))</f>
        <v/>
      </c>
      <c r="W158" s="27">
        <f>IF($A158="","",IF($J158&lt;&gt;"Mounted","N/A",IF(OR($S158="",$I158=""),"No Data",IF($S158&lt;$I158-'Settings'!$B$8,"Low",IF($S158&gt;$I158+'Settings'!$B$8,"High","OK")))))</f>
        <v/>
      </c>
      <c r="X158" s="45">
        <f>IF($A158="","",IF(OR($J158&lt;&gt;"Mounted",$L158=""),"",IFERROR($L158+'Settings'!$B$9,"")))</f>
        <v/>
      </c>
      <c r="Y158" s="27">
        <f>IF($A158="","",IF($J158&lt;&gt;"Mounted","N/A",IF($L158="","No Data",IF(TODAY()&gt;$X158,"Overdue",IF(TODAY()+'Settings'!$B$10&gt;=$X158,"Due Soon","Current")))))</f>
        <v/>
      </c>
      <c r="Z158" s="27">
        <f>IF($A158="","",IF($J158&lt;&gt;"Mounted","N/A",IF(OR($U158="No Data",$W158="No Data"),"No Data",IF($U158="Critical","Critical",IF(OR($U158="Low",$V158="Uneven",$W158="Low",$W158="High",$Y158="Overdue",$Y158="Due Soon"),"Attention","OK")))))</f>
        <v/>
      </c>
      <c r="AA158" s="27">
        <f>IF($A158="","",IF($J158&lt;&gt;"Mounted","No action",IF($U158="Critical","Inspect immediately and follow fleet removal policy",IF($W158="Low","Correct pressure and inspect",IF($W158="High","Correct pressure",IF($V158="Uneven","Inspect alignment, suspension, and rotation",IF($U158="Low","Schedule tire service",IF($Y158="Overdue","Complete inspection",IF($Y158="Due Soon","Schedule inspection","No action")))))))))</f>
        <v/>
      </c>
      <c r="AB158" s="27">
        <f>IF($A158="","",IF(OR($J158&lt;&gt;"Mounted",$Z158="OK",$Z158="N/A"),"",IF($U158="Critical",1,IF(OR($W158="Low",$W158="High"),2,IF(OR($U158="Low",$V158="Uneven"),3,IF($Y158="Overdue",4,5))))))</f>
        <v/>
      </c>
      <c r="AC158" s="27">
        <f>IF($A158="","",IF($AB158="","",IFERROR($AB158*100000+ROW(),"")))</f>
        <v/>
      </c>
    </row>
    <row r="159">
      <c r="A159" s="29" t="n"/>
      <c r="B159" s="23" t="n"/>
      <c r="C159" s="23" t="n"/>
      <c r="D159" s="23" t="n"/>
      <c r="E159" s="29" t="n"/>
      <c r="F159" s="42" t="n"/>
      <c r="G159" s="30" t="n"/>
      <c r="H159" s="43" t="n"/>
      <c r="I159" s="43" t="n"/>
      <c r="J159" s="23" t="n"/>
      <c r="K159" s="23" t="n"/>
      <c r="L159" s="45">
        <f>IF($A159="","",IF(COUNTIFS('Tire Inspections'!$E$5:$E$1004,$A159,'Tire Inspections'!$Y$5:$Y$1004,"OK")=0,"",IFERROR(MAXIFS('Tire Inspections'!$B$5:$B$1004,'Tire Inspections'!$E$5:$E$1004,$A159,'Tire Inspections'!$Y$5:$Y$1004,"OK"),"")))</f>
        <v/>
      </c>
      <c r="M159" s="27">
        <f>IF($A159="","",IF($L159="","",IFERROR(LOOKUP(2,1/(('Tire Inspections'!$E$5:$E$1004=$A159)*('Tire Inspections'!$B$5:$B$1004=$L159)*('Tire Inspections'!$Y$5:$Y$1004="OK")),'Tire Inspections'!$C$5:$C$1004),"")))</f>
        <v/>
      </c>
      <c r="N159" s="27">
        <f>IF($A159="","",IF($L159="","",IFERROR(LOOKUP(2,1/(('Tire Inspections'!$E$5:$E$1004=$A159)*('Tire Inspections'!$B$5:$B$1004=$L159)*('Tire Inspections'!$Y$5:$Y$1004="OK")),'Tire Inspections'!$F$5:$F$1004),"")))</f>
        <v/>
      </c>
      <c r="O159" s="27">
        <f>IF($A159="","",IF($L159="","",IFERROR(LOOKUP(2,1/(('Tire Inspections'!$E$5:$E$1004=$A159)*('Tire Inspections'!$B$5:$B$1004=$L159)*('Tire Inspections'!$Y$5:$Y$1004="OK")),'Tire Inspections'!$P$5:$P$1004),"")))</f>
        <v/>
      </c>
      <c r="P159" s="32">
        <f>IF($A159="","",IF($L159="","",IFERROR(LOOKUP(2,1/(('Tire Inspections'!$E$5:$E$1004=$A159)*('Tire Inspections'!$B$5:$B$1004=$L159)*('Tire Inspections'!$Y$5:$Y$1004="OK")),'Tire Inspections'!$D$5:$D$1004),"")))</f>
        <v/>
      </c>
      <c r="Q159" s="44">
        <f>IF($A159="","",IF($L159="","",IFERROR(LOOKUP(2,1/(('Tire Inspections'!$E$5:$E$1004=$A159)*('Tire Inspections'!$B$5:$B$1004=$L159)*('Tire Inspections'!$Y$5:$Y$1004="OK")),'Tire Inspections'!$R$5:$R$1004),"")))</f>
        <v/>
      </c>
      <c r="R159" s="44">
        <f>IF($A159="","",IF($L159="","",IFERROR(LOOKUP(2,1/(('Tire Inspections'!$E$5:$E$1004=$A159)*('Tire Inspections'!$B$5:$B$1004=$L159)*('Tire Inspections'!$Y$5:$Y$1004="OK")),'Tire Inspections'!$S$5:$S$1004),"")))</f>
        <v/>
      </c>
      <c r="S159" s="44">
        <f>IF($A159="","",IF($L159="","",IFERROR(LOOKUP(2,1/(('Tire Inspections'!$E$5:$E$1004=$A159)*('Tire Inspections'!$B$5:$B$1004=$L159)*('Tire Inspections'!$Y$5:$Y$1004="OK")),'Tire Inspections'!$L$5:$L$1004),"")))</f>
        <v/>
      </c>
      <c r="T159" s="33">
        <f>IF($A159="","",IF(OR($Q159="",$H159=""),"",IFERROR(MAX(0,MIN(1,($Q159-'Settings'!$B$6)/($H159-'Settings'!$B$6))),"")))</f>
        <v/>
      </c>
      <c r="U159" s="27">
        <f>IF($A159="","",IF($Q159="","No Data",IF($Q159&lt;='Settings'!$B$6,"Critical",IF($Q159&lt;='Settings'!$B$5,"Low","OK"))))</f>
        <v/>
      </c>
      <c r="V159" s="27">
        <f>IF($A159="","",IF($R159="","No Data",IF($R159&gt;='Settings'!$B$7,"Uneven","OK")))</f>
        <v/>
      </c>
      <c r="W159" s="27">
        <f>IF($A159="","",IF($J159&lt;&gt;"Mounted","N/A",IF(OR($S159="",$I159=""),"No Data",IF($S159&lt;$I159-'Settings'!$B$8,"Low",IF($S159&gt;$I159+'Settings'!$B$8,"High","OK")))))</f>
        <v/>
      </c>
      <c r="X159" s="45">
        <f>IF($A159="","",IF(OR($J159&lt;&gt;"Mounted",$L159=""),"",IFERROR($L159+'Settings'!$B$9,"")))</f>
        <v/>
      </c>
      <c r="Y159" s="27">
        <f>IF($A159="","",IF($J159&lt;&gt;"Mounted","N/A",IF($L159="","No Data",IF(TODAY()&gt;$X159,"Overdue",IF(TODAY()+'Settings'!$B$10&gt;=$X159,"Due Soon","Current")))))</f>
        <v/>
      </c>
      <c r="Z159" s="27">
        <f>IF($A159="","",IF($J159&lt;&gt;"Mounted","N/A",IF(OR($U159="No Data",$W159="No Data"),"No Data",IF($U159="Critical","Critical",IF(OR($U159="Low",$V159="Uneven",$W159="Low",$W159="High",$Y159="Overdue",$Y159="Due Soon"),"Attention","OK")))))</f>
        <v/>
      </c>
      <c r="AA159" s="27">
        <f>IF($A159="","",IF($J159&lt;&gt;"Mounted","No action",IF($U159="Critical","Inspect immediately and follow fleet removal policy",IF($W159="Low","Correct pressure and inspect",IF($W159="High","Correct pressure",IF($V159="Uneven","Inspect alignment, suspension, and rotation",IF($U159="Low","Schedule tire service",IF($Y159="Overdue","Complete inspection",IF($Y159="Due Soon","Schedule inspection","No action")))))))))</f>
        <v/>
      </c>
      <c r="AB159" s="27">
        <f>IF($A159="","",IF(OR($J159&lt;&gt;"Mounted",$Z159="OK",$Z159="N/A"),"",IF($U159="Critical",1,IF(OR($W159="Low",$W159="High"),2,IF(OR($U159="Low",$V159="Uneven"),3,IF($Y159="Overdue",4,5))))))</f>
        <v/>
      </c>
      <c r="AC159" s="27">
        <f>IF($A159="","",IF($AB159="","",IFERROR($AB159*100000+ROW(),"")))</f>
        <v/>
      </c>
    </row>
    <row r="160">
      <c r="A160" s="29" t="n"/>
      <c r="B160" s="23" t="n"/>
      <c r="C160" s="23" t="n"/>
      <c r="D160" s="23" t="n"/>
      <c r="E160" s="29" t="n"/>
      <c r="F160" s="42" t="n"/>
      <c r="G160" s="30" t="n"/>
      <c r="H160" s="43" t="n"/>
      <c r="I160" s="43" t="n"/>
      <c r="J160" s="23" t="n"/>
      <c r="K160" s="23" t="n"/>
      <c r="L160" s="45">
        <f>IF($A160="","",IF(COUNTIFS('Tire Inspections'!$E$5:$E$1004,$A160,'Tire Inspections'!$Y$5:$Y$1004,"OK")=0,"",IFERROR(MAXIFS('Tire Inspections'!$B$5:$B$1004,'Tire Inspections'!$E$5:$E$1004,$A160,'Tire Inspections'!$Y$5:$Y$1004,"OK"),"")))</f>
        <v/>
      </c>
      <c r="M160" s="27">
        <f>IF($A160="","",IF($L160="","",IFERROR(LOOKUP(2,1/(('Tire Inspections'!$E$5:$E$1004=$A160)*('Tire Inspections'!$B$5:$B$1004=$L160)*('Tire Inspections'!$Y$5:$Y$1004="OK")),'Tire Inspections'!$C$5:$C$1004),"")))</f>
        <v/>
      </c>
      <c r="N160" s="27">
        <f>IF($A160="","",IF($L160="","",IFERROR(LOOKUP(2,1/(('Tire Inspections'!$E$5:$E$1004=$A160)*('Tire Inspections'!$B$5:$B$1004=$L160)*('Tire Inspections'!$Y$5:$Y$1004="OK")),'Tire Inspections'!$F$5:$F$1004),"")))</f>
        <v/>
      </c>
      <c r="O160" s="27">
        <f>IF($A160="","",IF($L160="","",IFERROR(LOOKUP(2,1/(('Tire Inspections'!$E$5:$E$1004=$A160)*('Tire Inspections'!$B$5:$B$1004=$L160)*('Tire Inspections'!$Y$5:$Y$1004="OK")),'Tire Inspections'!$P$5:$P$1004),"")))</f>
        <v/>
      </c>
      <c r="P160" s="32">
        <f>IF($A160="","",IF($L160="","",IFERROR(LOOKUP(2,1/(('Tire Inspections'!$E$5:$E$1004=$A160)*('Tire Inspections'!$B$5:$B$1004=$L160)*('Tire Inspections'!$Y$5:$Y$1004="OK")),'Tire Inspections'!$D$5:$D$1004),"")))</f>
        <v/>
      </c>
      <c r="Q160" s="44">
        <f>IF($A160="","",IF($L160="","",IFERROR(LOOKUP(2,1/(('Tire Inspections'!$E$5:$E$1004=$A160)*('Tire Inspections'!$B$5:$B$1004=$L160)*('Tire Inspections'!$Y$5:$Y$1004="OK")),'Tire Inspections'!$R$5:$R$1004),"")))</f>
        <v/>
      </c>
      <c r="R160" s="44">
        <f>IF($A160="","",IF($L160="","",IFERROR(LOOKUP(2,1/(('Tire Inspections'!$E$5:$E$1004=$A160)*('Tire Inspections'!$B$5:$B$1004=$L160)*('Tire Inspections'!$Y$5:$Y$1004="OK")),'Tire Inspections'!$S$5:$S$1004),"")))</f>
        <v/>
      </c>
      <c r="S160" s="44">
        <f>IF($A160="","",IF($L160="","",IFERROR(LOOKUP(2,1/(('Tire Inspections'!$E$5:$E$1004=$A160)*('Tire Inspections'!$B$5:$B$1004=$L160)*('Tire Inspections'!$Y$5:$Y$1004="OK")),'Tire Inspections'!$L$5:$L$1004),"")))</f>
        <v/>
      </c>
      <c r="T160" s="33">
        <f>IF($A160="","",IF(OR($Q160="",$H160=""),"",IFERROR(MAX(0,MIN(1,($Q160-'Settings'!$B$6)/($H160-'Settings'!$B$6))),"")))</f>
        <v/>
      </c>
      <c r="U160" s="27">
        <f>IF($A160="","",IF($Q160="","No Data",IF($Q160&lt;='Settings'!$B$6,"Critical",IF($Q160&lt;='Settings'!$B$5,"Low","OK"))))</f>
        <v/>
      </c>
      <c r="V160" s="27">
        <f>IF($A160="","",IF($R160="","No Data",IF($R160&gt;='Settings'!$B$7,"Uneven","OK")))</f>
        <v/>
      </c>
      <c r="W160" s="27">
        <f>IF($A160="","",IF($J160&lt;&gt;"Mounted","N/A",IF(OR($S160="",$I160=""),"No Data",IF($S160&lt;$I160-'Settings'!$B$8,"Low",IF($S160&gt;$I160+'Settings'!$B$8,"High","OK")))))</f>
        <v/>
      </c>
      <c r="X160" s="45">
        <f>IF($A160="","",IF(OR($J160&lt;&gt;"Mounted",$L160=""),"",IFERROR($L160+'Settings'!$B$9,"")))</f>
        <v/>
      </c>
      <c r="Y160" s="27">
        <f>IF($A160="","",IF($J160&lt;&gt;"Mounted","N/A",IF($L160="","No Data",IF(TODAY()&gt;$X160,"Overdue",IF(TODAY()+'Settings'!$B$10&gt;=$X160,"Due Soon","Current")))))</f>
        <v/>
      </c>
      <c r="Z160" s="27">
        <f>IF($A160="","",IF($J160&lt;&gt;"Mounted","N/A",IF(OR($U160="No Data",$W160="No Data"),"No Data",IF($U160="Critical","Critical",IF(OR($U160="Low",$V160="Uneven",$W160="Low",$W160="High",$Y160="Overdue",$Y160="Due Soon"),"Attention","OK")))))</f>
        <v/>
      </c>
      <c r="AA160" s="27">
        <f>IF($A160="","",IF($J160&lt;&gt;"Mounted","No action",IF($U160="Critical","Inspect immediately and follow fleet removal policy",IF($W160="Low","Correct pressure and inspect",IF($W160="High","Correct pressure",IF($V160="Uneven","Inspect alignment, suspension, and rotation",IF($U160="Low","Schedule tire service",IF($Y160="Overdue","Complete inspection",IF($Y160="Due Soon","Schedule inspection","No action")))))))))</f>
        <v/>
      </c>
      <c r="AB160" s="27">
        <f>IF($A160="","",IF(OR($J160&lt;&gt;"Mounted",$Z160="OK",$Z160="N/A"),"",IF($U160="Critical",1,IF(OR($W160="Low",$W160="High"),2,IF(OR($U160="Low",$V160="Uneven"),3,IF($Y160="Overdue",4,5))))))</f>
        <v/>
      </c>
      <c r="AC160" s="27">
        <f>IF($A160="","",IF($AB160="","",IFERROR($AB160*100000+ROW(),"")))</f>
        <v/>
      </c>
    </row>
    <row r="161">
      <c r="A161" s="29" t="n"/>
      <c r="B161" s="23" t="n"/>
      <c r="C161" s="23" t="n"/>
      <c r="D161" s="23" t="n"/>
      <c r="E161" s="29" t="n"/>
      <c r="F161" s="42" t="n"/>
      <c r="G161" s="30" t="n"/>
      <c r="H161" s="43" t="n"/>
      <c r="I161" s="43" t="n"/>
      <c r="J161" s="23" t="n"/>
      <c r="K161" s="23" t="n"/>
      <c r="L161" s="45">
        <f>IF($A161="","",IF(COUNTIFS('Tire Inspections'!$E$5:$E$1004,$A161,'Tire Inspections'!$Y$5:$Y$1004,"OK")=0,"",IFERROR(MAXIFS('Tire Inspections'!$B$5:$B$1004,'Tire Inspections'!$E$5:$E$1004,$A161,'Tire Inspections'!$Y$5:$Y$1004,"OK"),"")))</f>
        <v/>
      </c>
      <c r="M161" s="27">
        <f>IF($A161="","",IF($L161="","",IFERROR(LOOKUP(2,1/(('Tire Inspections'!$E$5:$E$1004=$A161)*('Tire Inspections'!$B$5:$B$1004=$L161)*('Tire Inspections'!$Y$5:$Y$1004="OK")),'Tire Inspections'!$C$5:$C$1004),"")))</f>
        <v/>
      </c>
      <c r="N161" s="27">
        <f>IF($A161="","",IF($L161="","",IFERROR(LOOKUP(2,1/(('Tire Inspections'!$E$5:$E$1004=$A161)*('Tire Inspections'!$B$5:$B$1004=$L161)*('Tire Inspections'!$Y$5:$Y$1004="OK")),'Tire Inspections'!$F$5:$F$1004),"")))</f>
        <v/>
      </c>
      <c r="O161" s="27">
        <f>IF($A161="","",IF($L161="","",IFERROR(LOOKUP(2,1/(('Tire Inspections'!$E$5:$E$1004=$A161)*('Tire Inspections'!$B$5:$B$1004=$L161)*('Tire Inspections'!$Y$5:$Y$1004="OK")),'Tire Inspections'!$P$5:$P$1004),"")))</f>
        <v/>
      </c>
      <c r="P161" s="32">
        <f>IF($A161="","",IF($L161="","",IFERROR(LOOKUP(2,1/(('Tire Inspections'!$E$5:$E$1004=$A161)*('Tire Inspections'!$B$5:$B$1004=$L161)*('Tire Inspections'!$Y$5:$Y$1004="OK")),'Tire Inspections'!$D$5:$D$1004),"")))</f>
        <v/>
      </c>
      <c r="Q161" s="44">
        <f>IF($A161="","",IF($L161="","",IFERROR(LOOKUP(2,1/(('Tire Inspections'!$E$5:$E$1004=$A161)*('Tire Inspections'!$B$5:$B$1004=$L161)*('Tire Inspections'!$Y$5:$Y$1004="OK")),'Tire Inspections'!$R$5:$R$1004),"")))</f>
        <v/>
      </c>
      <c r="R161" s="44">
        <f>IF($A161="","",IF($L161="","",IFERROR(LOOKUP(2,1/(('Tire Inspections'!$E$5:$E$1004=$A161)*('Tire Inspections'!$B$5:$B$1004=$L161)*('Tire Inspections'!$Y$5:$Y$1004="OK")),'Tire Inspections'!$S$5:$S$1004),"")))</f>
        <v/>
      </c>
      <c r="S161" s="44">
        <f>IF($A161="","",IF($L161="","",IFERROR(LOOKUP(2,1/(('Tire Inspections'!$E$5:$E$1004=$A161)*('Tire Inspections'!$B$5:$B$1004=$L161)*('Tire Inspections'!$Y$5:$Y$1004="OK")),'Tire Inspections'!$L$5:$L$1004),"")))</f>
        <v/>
      </c>
      <c r="T161" s="33">
        <f>IF($A161="","",IF(OR($Q161="",$H161=""),"",IFERROR(MAX(0,MIN(1,($Q161-'Settings'!$B$6)/($H161-'Settings'!$B$6))),"")))</f>
        <v/>
      </c>
      <c r="U161" s="27">
        <f>IF($A161="","",IF($Q161="","No Data",IF($Q161&lt;='Settings'!$B$6,"Critical",IF($Q161&lt;='Settings'!$B$5,"Low","OK"))))</f>
        <v/>
      </c>
      <c r="V161" s="27">
        <f>IF($A161="","",IF($R161="","No Data",IF($R161&gt;='Settings'!$B$7,"Uneven","OK")))</f>
        <v/>
      </c>
      <c r="W161" s="27">
        <f>IF($A161="","",IF($J161&lt;&gt;"Mounted","N/A",IF(OR($S161="",$I161=""),"No Data",IF($S161&lt;$I161-'Settings'!$B$8,"Low",IF($S161&gt;$I161+'Settings'!$B$8,"High","OK")))))</f>
        <v/>
      </c>
      <c r="X161" s="45">
        <f>IF($A161="","",IF(OR($J161&lt;&gt;"Mounted",$L161=""),"",IFERROR($L161+'Settings'!$B$9,"")))</f>
        <v/>
      </c>
      <c r="Y161" s="27">
        <f>IF($A161="","",IF($J161&lt;&gt;"Mounted","N/A",IF($L161="","No Data",IF(TODAY()&gt;$X161,"Overdue",IF(TODAY()+'Settings'!$B$10&gt;=$X161,"Due Soon","Current")))))</f>
        <v/>
      </c>
      <c r="Z161" s="27">
        <f>IF($A161="","",IF($J161&lt;&gt;"Mounted","N/A",IF(OR($U161="No Data",$W161="No Data"),"No Data",IF($U161="Critical","Critical",IF(OR($U161="Low",$V161="Uneven",$W161="Low",$W161="High",$Y161="Overdue",$Y161="Due Soon"),"Attention","OK")))))</f>
        <v/>
      </c>
      <c r="AA161" s="27">
        <f>IF($A161="","",IF($J161&lt;&gt;"Mounted","No action",IF($U161="Critical","Inspect immediately and follow fleet removal policy",IF($W161="Low","Correct pressure and inspect",IF($W161="High","Correct pressure",IF($V161="Uneven","Inspect alignment, suspension, and rotation",IF($U161="Low","Schedule tire service",IF($Y161="Overdue","Complete inspection",IF($Y161="Due Soon","Schedule inspection","No action")))))))))</f>
        <v/>
      </c>
      <c r="AB161" s="27">
        <f>IF($A161="","",IF(OR($J161&lt;&gt;"Mounted",$Z161="OK",$Z161="N/A"),"",IF($U161="Critical",1,IF(OR($W161="Low",$W161="High"),2,IF(OR($U161="Low",$V161="Uneven"),3,IF($Y161="Overdue",4,5))))))</f>
        <v/>
      </c>
      <c r="AC161" s="27">
        <f>IF($A161="","",IF($AB161="","",IFERROR($AB161*100000+ROW(),"")))</f>
        <v/>
      </c>
    </row>
    <row r="162">
      <c r="A162" s="29" t="n"/>
      <c r="B162" s="23" t="n"/>
      <c r="C162" s="23" t="n"/>
      <c r="D162" s="23" t="n"/>
      <c r="E162" s="29" t="n"/>
      <c r="F162" s="42" t="n"/>
      <c r="G162" s="30" t="n"/>
      <c r="H162" s="43" t="n"/>
      <c r="I162" s="43" t="n"/>
      <c r="J162" s="23" t="n"/>
      <c r="K162" s="23" t="n"/>
      <c r="L162" s="45">
        <f>IF($A162="","",IF(COUNTIFS('Tire Inspections'!$E$5:$E$1004,$A162,'Tire Inspections'!$Y$5:$Y$1004,"OK")=0,"",IFERROR(MAXIFS('Tire Inspections'!$B$5:$B$1004,'Tire Inspections'!$E$5:$E$1004,$A162,'Tire Inspections'!$Y$5:$Y$1004,"OK"),"")))</f>
        <v/>
      </c>
      <c r="M162" s="27">
        <f>IF($A162="","",IF($L162="","",IFERROR(LOOKUP(2,1/(('Tire Inspections'!$E$5:$E$1004=$A162)*('Tire Inspections'!$B$5:$B$1004=$L162)*('Tire Inspections'!$Y$5:$Y$1004="OK")),'Tire Inspections'!$C$5:$C$1004),"")))</f>
        <v/>
      </c>
      <c r="N162" s="27">
        <f>IF($A162="","",IF($L162="","",IFERROR(LOOKUP(2,1/(('Tire Inspections'!$E$5:$E$1004=$A162)*('Tire Inspections'!$B$5:$B$1004=$L162)*('Tire Inspections'!$Y$5:$Y$1004="OK")),'Tire Inspections'!$F$5:$F$1004),"")))</f>
        <v/>
      </c>
      <c r="O162" s="27">
        <f>IF($A162="","",IF($L162="","",IFERROR(LOOKUP(2,1/(('Tire Inspections'!$E$5:$E$1004=$A162)*('Tire Inspections'!$B$5:$B$1004=$L162)*('Tire Inspections'!$Y$5:$Y$1004="OK")),'Tire Inspections'!$P$5:$P$1004),"")))</f>
        <v/>
      </c>
      <c r="P162" s="32">
        <f>IF($A162="","",IF($L162="","",IFERROR(LOOKUP(2,1/(('Tire Inspections'!$E$5:$E$1004=$A162)*('Tire Inspections'!$B$5:$B$1004=$L162)*('Tire Inspections'!$Y$5:$Y$1004="OK")),'Tire Inspections'!$D$5:$D$1004),"")))</f>
        <v/>
      </c>
      <c r="Q162" s="44">
        <f>IF($A162="","",IF($L162="","",IFERROR(LOOKUP(2,1/(('Tire Inspections'!$E$5:$E$1004=$A162)*('Tire Inspections'!$B$5:$B$1004=$L162)*('Tire Inspections'!$Y$5:$Y$1004="OK")),'Tire Inspections'!$R$5:$R$1004),"")))</f>
        <v/>
      </c>
      <c r="R162" s="44">
        <f>IF($A162="","",IF($L162="","",IFERROR(LOOKUP(2,1/(('Tire Inspections'!$E$5:$E$1004=$A162)*('Tire Inspections'!$B$5:$B$1004=$L162)*('Tire Inspections'!$Y$5:$Y$1004="OK")),'Tire Inspections'!$S$5:$S$1004),"")))</f>
        <v/>
      </c>
      <c r="S162" s="44">
        <f>IF($A162="","",IF($L162="","",IFERROR(LOOKUP(2,1/(('Tire Inspections'!$E$5:$E$1004=$A162)*('Tire Inspections'!$B$5:$B$1004=$L162)*('Tire Inspections'!$Y$5:$Y$1004="OK")),'Tire Inspections'!$L$5:$L$1004),"")))</f>
        <v/>
      </c>
      <c r="T162" s="33">
        <f>IF($A162="","",IF(OR($Q162="",$H162=""),"",IFERROR(MAX(0,MIN(1,($Q162-'Settings'!$B$6)/($H162-'Settings'!$B$6))),"")))</f>
        <v/>
      </c>
      <c r="U162" s="27">
        <f>IF($A162="","",IF($Q162="","No Data",IF($Q162&lt;='Settings'!$B$6,"Critical",IF($Q162&lt;='Settings'!$B$5,"Low","OK"))))</f>
        <v/>
      </c>
      <c r="V162" s="27">
        <f>IF($A162="","",IF($R162="","No Data",IF($R162&gt;='Settings'!$B$7,"Uneven","OK")))</f>
        <v/>
      </c>
      <c r="W162" s="27">
        <f>IF($A162="","",IF($J162&lt;&gt;"Mounted","N/A",IF(OR($S162="",$I162=""),"No Data",IF($S162&lt;$I162-'Settings'!$B$8,"Low",IF($S162&gt;$I162+'Settings'!$B$8,"High","OK")))))</f>
        <v/>
      </c>
      <c r="X162" s="45">
        <f>IF($A162="","",IF(OR($J162&lt;&gt;"Mounted",$L162=""),"",IFERROR($L162+'Settings'!$B$9,"")))</f>
        <v/>
      </c>
      <c r="Y162" s="27">
        <f>IF($A162="","",IF($J162&lt;&gt;"Mounted","N/A",IF($L162="","No Data",IF(TODAY()&gt;$X162,"Overdue",IF(TODAY()+'Settings'!$B$10&gt;=$X162,"Due Soon","Current")))))</f>
        <v/>
      </c>
      <c r="Z162" s="27">
        <f>IF($A162="","",IF($J162&lt;&gt;"Mounted","N/A",IF(OR($U162="No Data",$W162="No Data"),"No Data",IF($U162="Critical","Critical",IF(OR($U162="Low",$V162="Uneven",$W162="Low",$W162="High",$Y162="Overdue",$Y162="Due Soon"),"Attention","OK")))))</f>
        <v/>
      </c>
      <c r="AA162" s="27">
        <f>IF($A162="","",IF($J162&lt;&gt;"Mounted","No action",IF($U162="Critical","Inspect immediately and follow fleet removal policy",IF($W162="Low","Correct pressure and inspect",IF($W162="High","Correct pressure",IF($V162="Uneven","Inspect alignment, suspension, and rotation",IF($U162="Low","Schedule tire service",IF($Y162="Overdue","Complete inspection",IF($Y162="Due Soon","Schedule inspection","No action")))))))))</f>
        <v/>
      </c>
      <c r="AB162" s="27">
        <f>IF($A162="","",IF(OR($J162&lt;&gt;"Mounted",$Z162="OK",$Z162="N/A"),"",IF($U162="Critical",1,IF(OR($W162="Low",$W162="High"),2,IF(OR($U162="Low",$V162="Uneven"),3,IF($Y162="Overdue",4,5))))))</f>
        <v/>
      </c>
      <c r="AC162" s="27">
        <f>IF($A162="","",IF($AB162="","",IFERROR($AB162*100000+ROW(),"")))</f>
        <v/>
      </c>
    </row>
    <row r="163">
      <c r="A163" s="29" t="n"/>
      <c r="B163" s="23" t="n"/>
      <c r="C163" s="23" t="n"/>
      <c r="D163" s="23" t="n"/>
      <c r="E163" s="29" t="n"/>
      <c r="F163" s="42" t="n"/>
      <c r="G163" s="30" t="n"/>
      <c r="H163" s="43" t="n"/>
      <c r="I163" s="43" t="n"/>
      <c r="J163" s="23" t="n"/>
      <c r="K163" s="23" t="n"/>
      <c r="L163" s="45">
        <f>IF($A163="","",IF(COUNTIFS('Tire Inspections'!$E$5:$E$1004,$A163,'Tire Inspections'!$Y$5:$Y$1004,"OK")=0,"",IFERROR(MAXIFS('Tire Inspections'!$B$5:$B$1004,'Tire Inspections'!$E$5:$E$1004,$A163,'Tire Inspections'!$Y$5:$Y$1004,"OK"),"")))</f>
        <v/>
      </c>
      <c r="M163" s="27">
        <f>IF($A163="","",IF($L163="","",IFERROR(LOOKUP(2,1/(('Tire Inspections'!$E$5:$E$1004=$A163)*('Tire Inspections'!$B$5:$B$1004=$L163)*('Tire Inspections'!$Y$5:$Y$1004="OK")),'Tire Inspections'!$C$5:$C$1004),"")))</f>
        <v/>
      </c>
      <c r="N163" s="27">
        <f>IF($A163="","",IF($L163="","",IFERROR(LOOKUP(2,1/(('Tire Inspections'!$E$5:$E$1004=$A163)*('Tire Inspections'!$B$5:$B$1004=$L163)*('Tire Inspections'!$Y$5:$Y$1004="OK")),'Tire Inspections'!$F$5:$F$1004),"")))</f>
        <v/>
      </c>
      <c r="O163" s="27">
        <f>IF($A163="","",IF($L163="","",IFERROR(LOOKUP(2,1/(('Tire Inspections'!$E$5:$E$1004=$A163)*('Tire Inspections'!$B$5:$B$1004=$L163)*('Tire Inspections'!$Y$5:$Y$1004="OK")),'Tire Inspections'!$P$5:$P$1004),"")))</f>
        <v/>
      </c>
      <c r="P163" s="32">
        <f>IF($A163="","",IF($L163="","",IFERROR(LOOKUP(2,1/(('Tire Inspections'!$E$5:$E$1004=$A163)*('Tire Inspections'!$B$5:$B$1004=$L163)*('Tire Inspections'!$Y$5:$Y$1004="OK")),'Tire Inspections'!$D$5:$D$1004),"")))</f>
        <v/>
      </c>
      <c r="Q163" s="44">
        <f>IF($A163="","",IF($L163="","",IFERROR(LOOKUP(2,1/(('Tire Inspections'!$E$5:$E$1004=$A163)*('Tire Inspections'!$B$5:$B$1004=$L163)*('Tire Inspections'!$Y$5:$Y$1004="OK")),'Tire Inspections'!$R$5:$R$1004),"")))</f>
        <v/>
      </c>
      <c r="R163" s="44">
        <f>IF($A163="","",IF($L163="","",IFERROR(LOOKUP(2,1/(('Tire Inspections'!$E$5:$E$1004=$A163)*('Tire Inspections'!$B$5:$B$1004=$L163)*('Tire Inspections'!$Y$5:$Y$1004="OK")),'Tire Inspections'!$S$5:$S$1004),"")))</f>
        <v/>
      </c>
      <c r="S163" s="44">
        <f>IF($A163="","",IF($L163="","",IFERROR(LOOKUP(2,1/(('Tire Inspections'!$E$5:$E$1004=$A163)*('Tire Inspections'!$B$5:$B$1004=$L163)*('Tire Inspections'!$Y$5:$Y$1004="OK")),'Tire Inspections'!$L$5:$L$1004),"")))</f>
        <v/>
      </c>
      <c r="T163" s="33">
        <f>IF($A163="","",IF(OR($Q163="",$H163=""),"",IFERROR(MAX(0,MIN(1,($Q163-'Settings'!$B$6)/($H163-'Settings'!$B$6))),"")))</f>
        <v/>
      </c>
      <c r="U163" s="27">
        <f>IF($A163="","",IF($Q163="","No Data",IF($Q163&lt;='Settings'!$B$6,"Critical",IF($Q163&lt;='Settings'!$B$5,"Low","OK"))))</f>
        <v/>
      </c>
      <c r="V163" s="27">
        <f>IF($A163="","",IF($R163="","No Data",IF($R163&gt;='Settings'!$B$7,"Uneven","OK")))</f>
        <v/>
      </c>
      <c r="W163" s="27">
        <f>IF($A163="","",IF($J163&lt;&gt;"Mounted","N/A",IF(OR($S163="",$I163=""),"No Data",IF($S163&lt;$I163-'Settings'!$B$8,"Low",IF($S163&gt;$I163+'Settings'!$B$8,"High","OK")))))</f>
        <v/>
      </c>
      <c r="X163" s="45">
        <f>IF($A163="","",IF(OR($J163&lt;&gt;"Mounted",$L163=""),"",IFERROR($L163+'Settings'!$B$9,"")))</f>
        <v/>
      </c>
      <c r="Y163" s="27">
        <f>IF($A163="","",IF($J163&lt;&gt;"Mounted","N/A",IF($L163="","No Data",IF(TODAY()&gt;$X163,"Overdue",IF(TODAY()+'Settings'!$B$10&gt;=$X163,"Due Soon","Current")))))</f>
        <v/>
      </c>
      <c r="Z163" s="27">
        <f>IF($A163="","",IF($J163&lt;&gt;"Mounted","N/A",IF(OR($U163="No Data",$W163="No Data"),"No Data",IF($U163="Critical","Critical",IF(OR($U163="Low",$V163="Uneven",$W163="Low",$W163="High",$Y163="Overdue",$Y163="Due Soon"),"Attention","OK")))))</f>
        <v/>
      </c>
      <c r="AA163" s="27">
        <f>IF($A163="","",IF($J163&lt;&gt;"Mounted","No action",IF($U163="Critical","Inspect immediately and follow fleet removal policy",IF($W163="Low","Correct pressure and inspect",IF($W163="High","Correct pressure",IF($V163="Uneven","Inspect alignment, suspension, and rotation",IF($U163="Low","Schedule tire service",IF($Y163="Overdue","Complete inspection",IF($Y163="Due Soon","Schedule inspection","No action")))))))))</f>
        <v/>
      </c>
      <c r="AB163" s="27">
        <f>IF($A163="","",IF(OR($J163&lt;&gt;"Mounted",$Z163="OK",$Z163="N/A"),"",IF($U163="Critical",1,IF(OR($W163="Low",$W163="High"),2,IF(OR($U163="Low",$V163="Uneven"),3,IF($Y163="Overdue",4,5))))))</f>
        <v/>
      </c>
      <c r="AC163" s="27">
        <f>IF($A163="","",IF($AB163="","",IFERROR($AB163*100000+ROW(),"")))</f>
        <v/>
      </c>
    </row>
    <row r="164">
      <c r="A164" s="29" t="n"/>
      <c r="B164" s="23" t="n"/>
      <c r="C164" s="23" t="n"/>
      <c r="D164" s="23" t="n"/>
      <c r="E164" s="29" t="n"/>
      <c r="F164" s="42" t="n"/>
      <c r="G164" s="30" t="n"/>
      <c r="H164" s="43" t="n"/>
      <c r="I164" s="43" t="n"/>
      <c r="J164" s="23" t="n"/>
      <c r="K164" s="23" t="n"/>
      <c r="L164" s="45">
        <f>IF($A164="","",IF(COUNTIFS('Tire Inspections'!$E$5:$E$1004,$A164,'Tire Inspections'!$Y$5:$Y$1004,"OK")=0,"",IFERROR(MAXIFS('Tire Inspections'!$B$5:$B$1004,'Tire Inspections'!$E$5:$E$1004,$A164,'Tire Inspections'!$Y$5:$Y$1004,"OK"),"")))</f>
        <v/>
      </c>
      <c r="M164" s="27">
        <f>IF($A164="","",IF($L164="","",IFERROR(LOOKUP(2,1/(('Tire Inspections'!$E$5:$E$1004=$A164)*('Tire Inspections'!$B$5:$B$1004=$L164)*('Tire Inspections'!$Y$5:$Y$1004="OK")),'Tire Inspections'!$C$5:$C$1004),"")))</f>
        <v/>
      </c>
      <c r="N164" s="27">
        <f>IF($A164="","",IF($L164="","",IFERROR(LOOKUP(2,1/(('Tire Inspections'!$E$5:$E$1004=$A164)*('Tire Inspections'!$B$5:$B$1004=$L164)*('Tire Inspections'!$Y$5:$Y$1004="OK")),'Tire Inspections'!$F$5:$F$1004),"")))</f>
        <v/>
      </c>
      <c r="O164" s="27">
        <f>IF($A164="","",IF($L164="","",IFERROR(LOOKUP(2,1/(('Tire Inspections'!$E$5:$E$1004=$A164)*('Tire Inspections'!$B$5:$B$1004=$L164)*('Tire Inspections'!$Y$5:$Y$1004="OK")),'Tire Inspections'!$P$5:$P$1004),"")))</f>
        <v/>
      </c>
      <c r="P164" s="32">
        <f>IF($A164="","",IF($L164="","",IFERROR(LOOKUP(2,1/(('Tire Inspections'!$E$5:$E$1004=$A164)*('Tire Inspections'!$B$5:$B$1004=$L164)*('Tire Inspections'!$Y$5:$Y$1004="OK")),'Tire Inspections'!$D$5:$D$1004),"")))</f>
        <v/>
      </c>
      <c r="Q164" s="44">
        <f>IF($A164="","",IF($L164="","",IFERROR(LOOKUP(2,1/(('Tire Inspections'!$E$5:$E$1004=$A164)*('Tire Inspections'!$B$5:$B$1004=$L164)*('Tire Inspections'!$Y$5:$Y$1004="OK")),'Tire Inspections'!$R$5:$R$1004),"")))</f>
        <v/>
      </c>
      <c r="R164" s="44">
        <f>IF($A164="","",IF($L164="","",IFERROR(LOOKUP(2,1/(('Tire Inspections'!$E$5:$E$1004=$A164)*('Tire Inspections'!$B$5:$B$1004=$L164)*('Tire Inspections'!$Y$5:$Y$1004="OK")),'Tire Inspections'!$S$5:$S$1004),"")))</f>
        <v/>
      </c>
      <c r="S164" s="44">
        <f>IF($A164="","",IF($L164="","",IFERROR(LOOKUP(2,1/(('Tire Inspections'!$E$5:$E$1004=$A164)*('Tire Inspections'!$B$5:$B$1004=$L164)*('Tire Inspections'!$Y$5:$Y$1004="OK")),'Tire Inspections'!$L$5:$L$1004),"")))</f>
        <v/>
      </c>
      <c r="T164" s="33">
        <f>IF($A164="","",IF(OR($Q164="",$H164=""),"",IFERROR(MAX(0,MIN(1,($Q164-'Settings'!$B$6)/($H164-'Settings'!$B$6))),"")))</f>
        <v/>
      </c>
      <c r="U164" s="27">
        <f>IF($A164="","",IF($Q164="","No Data",IF($Q164&lt;='Settings'!$B$6,"Critical",IF($Q164&lt;='Settings'!$B$5,"Low","OK"))))</f>
        <v/>
      </c>
      <c r="V164" s="27">
        <f>IF($A164="","",IF($R164="","No Data",IF($R164&gt;='Settings'!$B$7,"Uneven","OK")))</f>
        <v/>
      </c>
      <c r="W164" s="27">
        <f>IF($A164="","",IF($J164&lt;&gt;"Mounted","N/A",IF(OR($S164="",$I164=""),"No Data",IF($S164&lt;$I164-'Settings'!$B$8,"Low",IF($S164&gt;$I164+'Settings'!$B$8,"High","OK")))))</f>
        <v/>
      </c>
      <c r="X164" s="45">
        <f>IF($A164="","",IF(OR($J164&lt;&gt;"Mounted",$L164=""),"",IFERROR($L164+'Settings'!$B$9,"")))</f>
        <v/>
      </c>
      <c r="Y164" s="27">
        <f>IF($A164="","",IF($J164&lt;&gt;"Mounted","N/A",IF($L164="","No Data",IF(TODAY()&gt;$X164,"Overdue",IF(TODAY()+'Settings'!$B$10&gt;=$X164,"Due Soon","Current")))))</f>
        <v/>
      </c>
      <c r="Z164" s="27">
        <f>IF($A164="","",IF($J164&lt;&gt;"Mounted","N/A",IF(OR($U164="No Data",$W164="No Data"),"No Data",IF($U164="Critical","Critical",IF(OR($U164="Low",$V164="Uneven",$W164="Low",$W164="High",$Y164="Overdue",$Y164="Due Soon"),"Attention","OK")))))</f>
        <v/>
      </c>
      <c r="AA164" s="27">
        <f>IF($A164="","",IF($J164&lt;&gt;"Mounted","No action",IF($U164="Critical","Inspect immediately and follow fleet removal policy",IF($W164="Low","Correct pressure and inspect",IF($W164="High","Correct pressure",IF($V164="Uneven","Inspect alignment, suspension, and rotation",IF($U164="Low","Schedule tire service",IF($Y164="Overdue","Complete inspection",IF($Y164="Due Soon","Schedule inspection","No action")))))))))</f>
        <v/>
      </c>
      <c r="AB164" s="27">
        <f>IF($A164="","",IF(OR($J164&lt;&gt;"Mounted",$Z164="OK",$Z164="N/A"),"",IF($U164="Critical",1,IF(OR($W164="Low",$W164="High"),2,IF(OR($U164="Low",$V164="Uneven"),3,IF($Y164="Overdue",4,5))))))</f>
        <v/>
      </c>
      <c r="AC164" s="27">
        <f>IF($A164="","",IF($AB164="","",IFERROR($AB164*100000+ROW(),"")))</f>
        <v/>
      </c>
    </row>
    <row r="165">
      <c r="A165" s="29" t="n"/>
      <c r="B165" s="23" t="n"/>
      <c r="C165" s="23" t="n"/>
      <c r="D165" s="23" t="n"/>
      <c r="E165" s="29" t="n"/>
      <c r="F165" s="42" t="n"/>
      <c r="G165" s="30" t="n"/>
      <c r="H165" s="43" t="n"/>
      <c r="I165" s="43" t="n"/>
      <c r="J165" s="23" t="n"/>
      <c r="K165" s="23" t="n"/>
      <c r="L165" s="45">
        <f>IF($A165="","",IF(COUNTIFS('Tire Inspections'!$E$5:$E$1004,$A165,'Tire Inspections'!$Y$5:$Y$1004,"OK")=0,"",IFERROR(MAXIFS('Tire Inspections'!$B$5:$B$1004,'Tire Inspections'!$E$5:$E$1004,$A165,'Tire Inspections'!$Y$5:$Y$1004,"OK"),"")))</f>
        <v/>
      </c>
      <c r="M165" s="27">
        <f>IF($A165="","",IF($L165="","",IFERROR(LOOKUP(2,1/(('Tire Inspections'!$E$5:$E$1004=$A165)*('Tire Inspections'!$B$5:$B$1004=$L165)*('Tire Inspections'!$Y$5:$Y$1004="OK")),'Tire Inspections'!$C$5:$C$1004),"")))</f>
        <v/>
      </c>
      <c r="N165" s="27">
        <f>IF($A165="","",IF($L165="","",IFERROR(LOOKUP(2,1/(('Tire Inspections'!$E$5:$E$1004=$A165)*('Tire Inspections'!$B$5:$B$1004=$L165)*('Tire Inspections'!$Y$5:$Y$1004="OK")),'Tire Inspections'!$F$5:$F$1004),"")))</f>
        <v/>
      </c>
      <c r="O165" s="27">
        <f>IF($A165="","",IF($L165="","",IFERROR(LOOKUP(2,1/(('Tire Inspections'!$E$5:$E$1004=$A165)*('Tire Inspections'!$B$5:$B$1004=$L165)*('Tire Inspections'!$Y$5:$Y$1004="OK")),'Tire Inspections'!$P$5:$P$1004),"")))</f>
        <v/>
      </c>
      <c r="P165" s="32">
        <f>IF($A165="","",IF($L165="","",IFERROR(LOOKUP(2,1/(('Tire Inspections'!$E$5:$E$1004=$A165)*('Tire Inspections'!$B$5:$B$1004=$L165)*('Tire Inspections'!$Y$5:$Y$1004="OK")),'Tire Inspections'!$D$5:$D$1004),"")))</f>
        <v/>
      </c>
      <c r="Q165" s="44">
        <f>IF($A165="","",IF($L165="","",IFERROR(LOOKUP(2,1/(('Tire Inspections'!$E$5:$E$1004=$A165)*('Tire Inspections'!$B$5:$B$1004=$L165)*('Tire Inspections'!$Y$5:$Y$1004="OK")),'Tire Inspections'!$R$5:$R$1004),"")))</f>
        <v/>
      </c>
      <c r="R165" s="44">
        <f>IF($A165="","",IF($L165="","",IFERROR(LOOKUP(2,1/(('Tire Inspections'!$E$5:$E$1004=$A165)*('Tire Inspections'!$B$5:$B$1004=$L165)*('Tire Inspections'!$Y$5:$Y$1004="OK")),'Tire Inspections'!$S$5:$S$1004),"")))</f>
        <v/>
      </c>
      <c r="S165" s="44">
        <f>IF($A165="","",IF($L165="","",IFERROR(LOOKUP(2,1/(('Tire Inspections'!$E$5:$E$1004=$A165)*('Tire Inspections'!$B$5:$B$1004=$L165)*('Tire Inspections'!$Y$5:$Y$1004="OK")),'Tire Inspections'!$L$5:$L$1004),"")))</f>
        <v/>
      </c>
      <c r="T165" s="33">
        <f>IF($A165="","",IF(OR($Q165="",$H165=""),"",IFERROR(MAX(0,MIN(1,($Q165-'Settings'!$B$6)/($H165-'Settings'!$B$6))),"")))</f>
        <v/>
      </c>
      <c r="U165" s="27">
        <f>IF($A165="","",IF($Q165="","No Data",IF($Q165&lt;='Settings'!$B$6,"Critical",IF($Q165&lt;='Settings'!$B$5,"Low","OK"))))</f>
        <v/>
      </c>
      <c r="V165" s="27">
        <f>IF($A165="","",IF($R165="","No Data",IF($R165&gt;='Settings'!$B$7,"Uneven","OK")))</f>
        <v/>
      </c>
      <c r="W165" s="27">
        <f>IF($A165="","",IF($J165&lt;&gt;"Mounted","N/A",IF(OR($S165="",$I165=""),"No Data",IF($S165&lt;$I165-'Settings'!$B$8,"Low",IF($S165&gt;$I165+'Settings'!$B$8,"High","OK")))))</f>
        <v/>
      </c>
      <c r="X165" s="45">
        <f>IF($A165="","",IF(OR($J165&lt;&gt;"Mounted",$L165=""),"",IFERROR($L165+'Settings'!$B$9,"")))</f>
        <v/>
      </c>
      <c r="Y165" s="27">
        <f>IF($A165="","",IF($J165&lt;&gt;"Mounted","N/A",IF($L165="","No Data",IF(TODAY()&gt;$X165,"Overdue",IF(TODAY()+'Settings'!$B$10&gt;=$X165,"Due Soon","Current")))))</f>
        <v/>
      </c>
      <c r="Z165" s="27">
        <f>IF($A165="","",IF($J165&lt;&gt;"Mounted","N/A",IF(OR($U165="No Data",$W165="No Data"),"No Data",IF($U165="Critical","Critical",IF(OR($U165="Low",$V165="Uneven",$W165="Low",$W165="High",$Y165="Overdue",$Y165="Due Soon"),"Attention","OK")))))</f>
        <v/>
      </c>
      <c r="AA165" s="27">
        <f>IF($A165="","",IF($J165&lt;&gt;"Mounted","No action",IF($U165="Critical","Inspect immediately and follow fleet removal policy",IF($W165="Low","Correct pressure and inspect",IF($W165="High","Correct pressure",IF($V165="Uneven","Inspect alignment, suspension, and rotation",IF($U165="Low","Schedule tire service",IF($Y165="Overdue","Complete inspection",IF($Y165="Due Soon","Schedule inspection","No action")))))))))</f>
        <v/>
      </c>
      <c r="AB165" s="27">
        <f>IF($A165="","",IF(OR($J165&lt;&gt;"Mounted",$Z165="OK",$Z165="N/A"),"",IF($U165="Critical",1,IF(OR($W165="Low",$W165="High"),2,IF(OR($U165="Low",$V165="Uneven"),3,IF($Y165="Overdue",4,5))))))</f>
        <v/>
      </c>
      <c r="AC165" s="27">
        <f>IF($A165="","",IF($AB165="","",IFERROR($AB165*100000+ROW(),"")))</f>
        <v/>
      </c>
    </row>
    <row r="166">
      <c r="A166" s="29" t="n"/>
      <c r="B166" s="23" t="n"/>
      <c r="C166" s="23" t="n"/>
      <c r="D166" s="23" t="n"/>
      <c r="E166" s="29" t="n"/>
      <c r="F166" s="42" t="n"/>
      <c r="G166" s="30" t="n"/>
      <c r="H166" s="43" t="n"/>
      <c r="I166" s="43" t="n"/>
      <c r="J166" s="23" t="n"/>
      <c r="K166" s="23" t="n"/>
      <c r="L166" s="45">
        <f>IF($A166="","",IF(COUNTIFS('Tire Inspections'!$E$5:$E$1004,$A166,'Tire Inspections'!$Y$5:$Y$1004,"OK")=0,"",IFERROR(MAXIFS('Tire Inspections'!$B$5:$B$1004,'Tire Inspections'!$E$5:$E$1004,$A166,'Tire Inspections'!$Y$5:$Y$1004,"OK"),"")))</f>
        <v/>
      </c>
      <c r="M166" s="27">
        <f>IF($A166="","",IF($L166="","",IFERROR(LOOKUP(2,1/(('Tire Inspections'!$E$5:$E$1004=$A166)*('Tire Inspections'!$B$5:$B$1004=$L166)*('Tire Inspections'!$Y$5:$Y$1004="OK")),'Tire Inspections'!$C$5:$C$1004),"")))</f>
        <v/>
      </c>
      <c r="N166" s="27">
        <f>IF($A166="","",IF($L166="","",IFERROR(LOOKUP(2,1/(('Tire Inspections'!$E$5:$E$1004=$A166)*('Tire Inspections'!$B$5:$B$1004=$L166)*('Tire Inspections'!$Y$5:$Y$1004="OK")),'Tire Inspections'!$F$5:$F$1004),"")))</f>
        <v/>
      </c>
      <c r="O166" s="27">
        <f>IF($A166="","",IF($L166="","",IFERROR(LOOKUP(2,1/(('Tire Inspections'!$E$5:$E$1004=$A166)*('Tire Inspections'!$B$5:$B$1004=$L166)*('Tire Inspections'!$Y$5:$Y$1004="OK")),'Tire Inspections'!$P$5:$P$1004),"")))</f>
        <v/>
      </c>
      <c r="P166" s="32">
        <f>IF($A166="","",IF($L166="","",IFERROR(LOOKUP(2,1/(('Tire Inspections'!$E$5:$E$1004=$A166)*('Tire Inspections'!$B$5:$B$1004=$L166)*('Tire Inspections'!$Y$5:$Y$1004="OK")),'Tire Inspections'!$D$5:$D$1004),"")))</f>
        <v/>
      </c>
      <c r="Q166" s="44">
        <f>IF($A166="","",IF($L166="","",IFERROR(LOOKUP(2,1/(('Tire Inspections'!$E$5:$E$1004=$A166)*('Tire Inspections'!$B$5:$B$1004=$L166)*('Tire Inspections'!$Y$5:$Y$1004="OK")),'Tire Inspections'!$R$5:$R$1004),"")))</f>
        <v/>
      </c>
      <c r="R166" s="44">
        <f>IF($A166="","",IF($L166="","",IFERROR(LOOKUP(2,1/(('Tire Inspections'!$E$5:$E$1004=$A166)*('Tire Inspections'!$B$5:$B$1004=$L166)*('Tire Inspections'!$Y$5:$Y$1004="OK")),'Tire Inspections'!$S$5:$S$1004),"")))</f>
        <v/>
      </c>
      <c r="S166" s="44">
        <f>IF($A166="","",IF($L166="","",IFERROR(LOOKUP(2,1/(('Tire Inspections'!$E$5:$E$1004=$A166)*('Tire Inspections'!$B$5:$B$1004=$L166)*('Tire Inspections'!$Y$5:$Y$1004="OK")),'Tire Inspections'!$L$5:$L$1004),"")))</f>
        <v/>
      </c>
      <c r="T166" s="33">
        <f>IF($A166="","",IF(OR($Q166="",$H166=""),"",IFERROR(MAX(0,MIN(1,($Q166-'Settings'!$B$6)/($H166-'Settings'!$B$6))),"")))</f>
        <v/>
      </c>
      <c r="U166" s="27">
        <f>IF($A166="","",IF($Q166="","No Data",IF($Q166&lt;='Settings'!$B$6,"Critical",IF($Q166&lt;='Settings'!$B$5,"Low","OK"))))</f>
        <v/>
      </c>
      <c r="V166" s="27">
        <f>IF($A166="","",IF($R166="","No Data",IF($R166&gt;='Settings'!$B$7,"Uneven","OK")))</f>
        <v/>
      </c>
      <c r="W166" s="27">
        <f>IF($A166="","",IF($J166&lt;&gt;"Mounted","N/A",IF(OR($S166="",$I166=""),"No Data",IF($S166&lt;$I166-'Settings'!$B$8,"Low",IF($S166&gt;$I166+'Settings'!$B$8,"High","OK")))))</f>
        <v/>
      </c>
      <c r="X166" s="45">
        <f>IF($A166="","",IF(OR($J166&lt;&gt;"Mounted",$L166=""),"",IFERROR($L166+'Settings'!$B$9,"")))</f>
        <v/>
      </c>
      <c r="Y166" s="27">
        <f>IF($A166="","",IF($J166&lt;&gt;"Mounted","N/A",IF($L166="","No Data",IF(TODAY()&gt;$X166,"Overdue",IF(TODAY()+'Settings'!$B$10&gt;=$X166,"Due Soon","Current")))))</f>
        <v/>
      </c>
      <c r="Z166" s="27">
        <f>IF($A166="","",IF($J166&lt;&gt;"Mounted","N/A",IF(OR($U166="No Data",$W166="No Data"),"No Data",IF($U166="Critical","Critical",IF(OR($U166="Low",$V166="Uneven",$W166="Low",$W166="High",$Y166="Overdue",$Y166="Due Soon"),"Attention","OK")))))</f>
        <v/>
      </c>
      <c r="AA166" s="27">
        <f>IF($A166="","",IF($J166&lt;&gt;"Mounted","No action",IF($U166="Critical","Inspect immediately and follow fleet removal policy",IF($W166="Low","Correct pressure and inspect",IF($W166="High","Correct pressure",IF($V166="Uneven","Inspect alignment, suspension, and rotation",IF($U166="Low","Schedule tire service",IF($Y166="Overdue","Complete inspection",IF($Y166="Due Soon","Schedule inspection","No action")))))))))</f>
        <v/>
      </c>
      <c r="AB166" s="27">
        <f>IF($A166="","",IF(OR($J166&lt;&gt;"Mounted",$Z166="OK",$Z166="N/A"),"",IF($U166="Critical",1,IF(OR($W166="Low",$W166="High"),2,IF(OR($U166="Low",$V166="Uneven"),3,IF($Y166="Overdue",4,5))))))</f>
        <v/>
      </c>
      <c r="AC166" s="27">
        <f>IF($A166="","",IF($AB166="","",IFERROR($AB166*100000+ROW(),"")))</f>
        <v/>
      </c>
    </row>
    <row r="167">
      <c r="A167" s="29" t="n"/>
      <c r="B167" s="23" t="n"/>
      <c r="C167" s="23" t="n"/>
      <c r="D167" s="23" t="n"/>
      <c r="E167" s="29" t="n"/>
      <c r="F167" s="42" t="n"/>
      <c r="G167" s="30" t="n"/>
      <c r="H167" s="43" t="n"/>
      <c r="I167" s="43" t="n"/>
      <c r="J167" s="23" t="n"/>
      <c r="K167" s="23" t="n"/>
      <c r="L167" s="45">
        <f>IF($A167="","",IF(COUNTIFS('Tire Inspections'!$E$5:$E$1004,$A167,'Tire Inspections'!$Y$5:$Y$1004,"OK")=0,"",IFERROR(MAXIFS('Tire Inspections'!$B$5:$B$1004,'Tire Inspections'!$E$5:$E$1004,$A167,'Tire Inspections'!$Y$5:$Y$1004,"OK"),"")))</f>
        <v/>
      </c>
      <c r="M167" s="27">
        <f>IF($A167="","",IF($L167="","",IFERROR(LOOKUP(2,1/(('Tire Inspections'!$E$5:$E$1004=$A167)*('Tire Inspections'!$B$5:$B$1004=$L167)*('Tire Inspections'!$Y$5:$Y$1004="OK")),'Tire Inspections'!$C$5:$C$1004),"")))</f>
        <v/>
      </c>
      <c r="N167" s="27">
        <f>IF($A167="","",IF($L167="","",IFERROR(LOOKUP(2,1/(('Tire Inspections'!$E$5:$E$1004=$A167)*('Tire Inspections'!$B$5:$B$1004=$L167)*('Tire Inspections'!$Y$5:$Y$1004="OK")),'Tire Inspections'!$F$5:$F$1004),"")))</f>
        <v/>
      </c>
      <c r="O167" s="27">
        <f>IF($A167="","",IF($L167="","",IFERROR(LOOKUP(2,1/(('Tire Inspections'!$E$5:$E$1004=$A167)*('Tire Inspections'!$B$5:$B$1004=$L167)*('Tire Inspections'!$Y$5:$Y$1004="OK")),'Tire Inspections'!$P$5:$P$1004),"")))</f>
        <v/>
      </c>
      <c r="P167" s="32">
        <f>IF($A167="","",IF($L167="","",IFERROR(LOOKUP(2,1/(('Tire Inspections'!$E$5:$E$1004=$A167)*('Tire Inspections'!$B$5:$B$1004=$L167)*('Tire Inspections'!$Y$5:$Y$1004="OK")),'Tire Inspections'!$D$5:$D$1004),"")))</f>
        <v/>
      </c>
      <c r="Q167" s="44">
        <f>IF($A167="","",IF($L167="","",IFERROR(LOOKUP(2,1/(('Tire Inspections'!$E$5:$E$1004=$A167)*('Tire Inspections'!$B$5:$B$1004=$L167)*('Tire Inspections'!$Y$5:$Y$1004="OK")),'Tire Inspections'!$R$5:$R$1004),"")))</f>
        <v/>
      </c>
      <c r="R167" s="44">
        <f>IF($A167="","",IF($L167="","",IFERROR(LOOKUP(2,1/(('Tire Inspections'!$E$5:$E$1004=$A167)*('Tire Inspections'!$B$5:$B$1004=$L167)*('Tire Inspections'!$Y$5:$Y$1004="OK")),'Tire Inspections'!$S$5:$S$1004),"")))</f>
        <v/>
      </c>
      <c r="S167" s="44">
        <f>IF($A167="","",IF($L167="","",IFERROR(LOOKUP(2,1/(('Tire Inspections'!$E$5:$E$1004=$A167)*('Tire Inspections'!$B$5:$B$1004=$L167)*('Tire Inspections'!$Y$5:$Y$1004="OK")),'Tire Inspections'!$L$5:$L$1004),"")))</f>
        <v/>
      </c>
      <c r="T167" s="33">
        <f>IF($A167="","",IF(OR($Q167="",$H167=""),"",IFERROR(MAX(0,MIN(1,($Q167-'Settings'!$B$6)/($H167-'Settings'!$B$6))),"")))</f>
        <v/>
      </c>
      <c r="U167" s="27">
        <f>IF($A167="","",IF($Q167="","No Data",IF($Q167&lt;='Settings'!$B$6,"Critical",IF($Q167&lt;='Settings'!$B$5,"Low","OK"))))</f>
        <v/>
      </c>
      <c r="V167" s="27">
        <f>IF($A167="","",IF($R167="","No Data",IF($R167&gt;='Settings'!$B$7,"Uneven","OK")))</f>
        <v/>
      </c>
      <c r="W167" s="27">
        <f>IF($A167="","",IF($J167&lt;&gt;"Mounted","N/A",IF(OR($S167="",$I167=""),"No Data",IF($S167&lt;$I167-'Settings'!$B$8,"Low",IF($S167&gt;$I167+'Settings'!$B$8,"High","OK")))))</f>
        <v/>
      </c>
      <c r="X167" s="45">
        <f>IF($A167="","",IF(OR($J167&lt;&gt;"Mounted",$L167=""),"",IFERROR($L167+'Settings'!$B$9,"")))</f>
        <v/>
      </c>
      <c r="Y167" s="27">
        <f>IF($A167="","",IF($J167&lt;&gt;"Mounted","N/A",IF($L167="","No Data",IF(TODAY()&gt;$X167,"Overdue",IF(TODAY()+'Settings'!$B$10&gt;=$X167,"Due Soon","Current")))))</f>
        <v/>
      </c>
      <c r="Z167" s="27">
        <f>IF($A167="","",IF($J167&lt;&gt;"Mounted","N/A",IF(OR($U167="No Data",$W167="No Data"),"No Data",IF($U167="Critical","Critical",IF(OR($U167="Low",$V167="Uneven",$W167="Low",$W167="High",$Y167="Overdue",$Y167="Due Soon"),"Attention","OK")))))</f>
        <v/>
      </c>
      <c r="AA167" s="27">
        <f>IF($A167="","",IF($J167&lt;&gt;"Mounted","No action",IF($U167="Critical","Inspect immediately and follow fleet removal policy",IF($W167="Low","Correct pressure and inspect",IF($W167="High","Correct pressure",IF($V167="Uneven","Inspect alignment, suspension, and rotation",IF($U167="Low","Schedule tire service",IF($Y167="Overdue","Complete inspection",IF($Y167="Due Soon","Schedule inspection","No action")))))))))</f>
        <v/>
      </c>
      <c r="AB167" s="27">
        <f>IF($A167="","",IF(OR($J167&lt;&gt;"Mounted",$Z167="OK",$Z167="N/A"),"",IF($U167="Critical",1,IF(OR($W167="Low",$W167="High"),2,IF(OR($U167="Low",$V167="Uneven"),3,IF($Y167="Overdue",4,5))))))</f>
        <v/>
      </c>
      <c r="AC167" s="27">
        <f>IF($A167="","",IF($AB167="","",IFERROR($AB167*100000+ROW(),"")))</f>
        <v/>
      </c>
    </row>
    <row r="168">
      <c r="A168" s="29" t="n"/>
      <c r="B168" s="23" t="n"/>
      <c r="C168" s="23" t="n"/>
      <c r="D168" s="23" t="n"/>
      <c r="E168" s="29" t="n"/>
      <c r="F168" s="42" t="n"/>
      <c r="G168" s="30" t="n"/>
      <c r="H168" s="43" t="n"/>
      <c r="I168" s="43" t="n"/>
      <c r="J168" s="23" t="n"/>
      <c r="K168" s="23" t="n"/>
      <c r="L168" s="45">
        <f>IF($A168="","",IF(COUNTIFS('Tire Inspections'!$E$5:$E$1004,$A168,'Tire Inspections'!$Y$5:$Y$1004,"OK")=0,"",IFERROR(MAXIFS('Tire Inspections'!$B$5:$B$1004,'Tire Inspections'!$E$5:$E$1004,$A168,'Tire Inspections'!$Y$5:$Y$1004,"OK"),"")))</f>
        <v/>
      </c>
      <c r="M168" s="27">
        <f>IF($A168="","",IF($L168="","",IFERROR(LOOKUP(2,1/(('Tire Inspections'!$E$5:$E$1004=$A168)*('Tire Inspections'!$B$5:$B$1004=$L168)*('Tire Inspections'!$Y$5:$Y$1004="OK")),'Tire Inspections'!$C$5:$C$1004),"")))</f>
        <v/>
      </c>
      <c r="N168" s="27">
        <f>IF($A168="","",IF($L168="","",IFERROR(LOOKUP(2,1/(('Tire Inspections'!$E$5:$E$1004=$A168)*('Tire Inspections'!$B$5:$B$1004=$L168)*('Tire Inspections'!$Y$5:$Y$1004="OK")),'Tire Inspections'!$F$5:$F$1004),"")))</f>
        <v/>
      </c>
      <c r="O168" s="27">
        <f>IF($A168="","",IF($L168="","",IFERROR(LOOKUP(2,1/(('Tire Inspections'!$E$5:$E$1004=$A168)*('Tire Inspections'!$B$5:$B$1004=$L168)*('Tire Inspections'!$Y$5:$Y$1004="OK")),'Tire Inspections'!$P$5:$P$1004),"")))</f>
        <v/>
      </c>
      <c r="P168" s="32">
        <f>IF($A168="","",IF($L168="","",IFERROR(LOOKUP(2,1/(('Tire Inspections'!$E$5:$E$1004=$A168)*('Tire Inspections'!$B$5:$B$1004=$L168)*('Tire Inspections'!$Y$5:$Y$1004="OK")),'Tire Inspections'!$D$5:$D$1004),"")))</f>
        <v/>
      </c>
      <c r="Q168" s="44">
        <f>IF($A168="","",IF($L168="","",IFERROR(LOOKUP(2,1/(('Tire Inspections'!$E$5:$E$1004=$A168)*('Tire Inspections'!$B$5:$B$1004=$L168)*('Tire Inspections'!$Y$5:$Y$1004="OK")),'Tire Inspections'!$R$5:$R$1004),"")))</f>
        <v/>
      </c>
      <c r="R168" s="44">
        <f>IF($A168="","",IF($L168="","",IFERROR(LOOKUP(2,1/(('Tire Inspections'!$E$5:$E$1004=$A168)*('Tire Inspections'!$B$5:$B$1004=$L168)*('Tire Inspections'!$Y$5:$Y$1004="OK")),'Tire Inspections'!$S$5:$S$1004),"")))</f>
        <v/>
      </c>
      <c r="S168" s="44">
        <f>IF($A168="","",IF($L168="","",IFERROR(LOOKUP(2,1/(('Tire Inspections'!$E$5:$E$1004=$A168)*('Tire Inspections'!$B$5:$B$1004=$L168)*('Tire Inspections'!$Y$5:$Y$1004="OK")),'Tire Inspections'!$L$5:$L$1004),"")))</f>
        <v/>
      </c>
      <c r="T168" s="33">
        <f>IF($A168="","",IF(OR($Q168="",$H168=""),"",IFERROR(MAX(0,MIN(1,($Q168-'Settings'!$B$6)/($H168-'Settings'!$B$6))),"")))</f>
        <v/>
      </c>
      <c r="U168" s="27">
        <f>IF($A168="","",IF($Q168="","No Data",IF($Q168&lt;='Settings'!$B$6,"Critical",IF($Q168&lt;='Settings'!$B$5,"Low","OK"))))</f>
        <v/>
      </c>
      <c r="V168" s="27">
        <f>IF($A168="","",IF($R168="","No Data",IF($R168&gt;='Settings'!$B$7,"Uneven","OK")))</f>
        <v/>
      </c>
      <c r="W168" s="27">
        <f>IF($A168="","",IF($J168&lt;&gt;"Mounted","N/A",IF(OR($S168="",$I168=""),"No Data",IF($S168&lt;$I168-'Settings'!$B$8,"Low",IF($S168&gt;$I168+'Settings'!$B$8,"High","OK")))))</f>
        <v/>
      </c>
      <c r="X168" s="45">
        <f>IF($A168="","",IF(OR($J168&lt;&gt;"Mounted",$L168=""),"",IFERROR($L168+'Settings'!$B$9,"")))</f>
        <v/>
      </c>
      <c r="Y168" s="27">
        <f>IF($A168="","",IF($J168&lt;&gt;"Mounted","N/A",IF($L168="","No Data",IF(TODAY()&gt;$X168,"Overdue",IF(TODAY()+'Settings'!$B$10&gt;=$X168,"Due Soon","Current")))))</f>
        <v/>
      </c>
      <c r="Z168" s="27">
        <f>IF($A168="","",IF($J168&lt;&gt;"Mounted","N/A",IF(OR($U168="No Data",$W168="No Data"),"No Data",IF($U168="Critical","Critical",IF(OR($U168="Low",$V168="Uneven",$W168="Low",$W168="High",$Y168="Overdue",$Y168="Due Soon"),"Attention","OK")))))</f>
        <v/>
      </c>
      <c r="AA168" s="27">
        <f>IF($A168="","",IF($J168&lt;&gt;"Mounted","No action",IF($U168="Critical","Inspect immediately and follow fleet removal policy",IF($W168="Low","Correct pressure and inspect",IF($W168="High","Correct pressure",IF($V168="Uneven","Inspect alignment, suspension, and rotation",IF($U168="Low","Schedule tire service",IF($Y168="Overdue","Complete inspection",IF($Y168="Due Soon","Schedule inspection","No action")))))))))</f>
        <v/>
      </c>
      <c r="AB168" s="27">
        <f>IF($A168="","",IF(OR($J168&lt;&gt;"Mounted",$Z168="OK",$Z168="N/A"),"",IF($U168="Critical",1,IF(OR($W168="Low",$W168="High"),2,IF(OR($U168="Low",$V168="Uneven"),3,IF($Y168="Overdue",4,5))))))</f>
        <v/>
      </c>
      <c r="AC168" s="27">
        <f>IF($A168="","",IF($AB168="","",IFERROR($AB168*100000+ROW(),"")))</f>
        <v/>
      </c>
    </row>
    <row r="169">
      <c r="A169" s="29" t="n"/>
      <c r="B169" s="23" t="n"/>
      <c r="C169" s="23" t="n"/>
      <c r="D169" s="23" t="n"/>
      <c r="E169" s="29" t="n"/>
      <c r="F169" s="42" t="n"/>
      <c r="G169" s="30" t="n"/>
      <c r="H169" s="43" t="n"/>
      <c r="I169" s="43" t="n"/>
      <c r="J169" s="23" t="n"/>
      <c r="K169" s="23" t="n"/>
      <c r="L169" s="45">
        <f>IF($A169="","",IF(COUNTIFS('Tire Inspections'!$E$5:$E$1004,$A169,'Tire Inspections'!$Y$5:$Y$1004,"OK")=0,"",IFERROR(MAXIFS('Tire Inspections'!$B$5:$B$1004,'Tire Inspections'!$E$5:$E$1004,$A169,'Tire Inspections'!$Y$5:$Y$1004,"OK"),"")))</f>
        <v/>
      </c>
      <c r="M169" s="27">
        <f>IF($A169="","",IF($L169="","",IFERROR(LOOKUP(2,1/(('Tire Inspections'!$E$5:$E$1004=$A169)*('Tire Inspections'!$B$5:$B$1004=$L169)*('Tire Inspections'!$Y$5:$Y$1004="OK")),'Tire Inspections'!$C$5:$C$1004),"")))</f>
        <v/>
      </c>
      <c r="N169" s="27">
        <f>IF($A169="","",IF($L169="","",IFERROR(LOOKUP(2,1/(('Tire Inspections'!$E$5:$E$1004=$A169)*('Tire Inspections'!$B$5:$B$1004=$L169)*('Tire Inspections'!$Y$5:$Y$1004="OK")),'Tire Inspections'!$F$5:$F$1004),"")))</f>
        <v/>
      </c>
      <c r="O169" s="27">
        <f>IF($A169="","",IF($L169="","",IFERROR(LOOKUP(2,1/(('Tire Inspections'!$E$5:$E$1004=$A169)*('Tire Inspections'!$B$5:$B$1004=$L169)*('Tire Inspections'!$Y$5:$Y$1004="OK")),'Tire Inspections'!$P$5:$P$1004),"")))</f>
        <v/>
      </c>
      <c r="P169" s="32">
        <f>IF($A169="","",IF($L169="","",IFERROR(LOOKUP(2,1/(('Tire Inspections'!$E$5:$E$1004=$A169)*('Tire Inspections'!$B$5:$B$1004=$L169)*('Tire Inspections'!$Y$5:$Y$1004="OK")),'Tire Inspections'!$D$5:$D$1004),"")))</f>
        <v/>
      </c>
      <c r="Q169" s="44">
        <f>IF($A169="","",IF($L169="","",IFERROR(LOOKUP(2,1/(('Tire Inspections'!$E$5:$E$1004=$A169)*('Tire Inspections'!$B$5:$B$1004=$L169)*('Tire Inspections'!$Y$5:$Y$1004="OK")),'Tire Inspections'!$R$5:$R$1004),"")))</f>
        <v/>
      </c>
      <c r="R169" s="44">
        <f>IF($A169="","",IF($L169="","",IFERROR(LOOKUP(2,1/(('Tire Inspections'!$E$5:$E$1004=$A169)*('Tire Inspections'!$B$5:$B$1004=$L169)*('Tire Inspections'!$Y$5:$Y$1004="OK")),'Tire Inspections'!$S$5:$S$1004),"")))</f>
        <v/>
      </c>
      <c r="S169" s="44">
        <f>IF($A169="","",IF($L169="","",IFERROR(LOOKUP(2,1/(('Tire Inspections'!$E$5:$E$1004=$A169)*('Tire Inspections'!$B$5:$B$1004=$L169)*('Tire Inspections'!$Y$5:$Y$1004="OK")),'Tire Inspections'!$L$5:$L$1004),"")))</f>
        <v/>
      </c>
      <c r="T169" s="33">
        <f>IF($A169="","",IF(OR($Q169="",$H169=""),"",IFERROR(MAX(0,MIN(1,($Q169-'Settings'!$B$6)/($H169-'Settings'!$B$6))),"")))</f>
        <v/>
      </c>
      <c r="U169" s="27">
        <f>IF($A169="","",IF($Q169="","No Data",IF($Q169&lt;='Settings'!$B$6,"Critical",IF($Q169&lt;='Settings'!$B$5,"Low","OK"))))</f>
        <v/>
      </c>
      <c r="V169" s="27">
        <f>IF($A169="","",IF($R169="","No Data",IF($R169&gt;='Settings'!$B$7,"Uneven","OK")))</f>
        <v/>
      </c>
      <c r="W169" s="27">
        <f>IF($A169="","",IF($J169&lt;&gt;"Mounted","N/A",IF(OR($S169="",$I169=""),"No Data",IF($S169&lt;$I169-'Settings'!$B$8,"Low",IF($S169&gt;$I169+'Settings'!$B$8,"High","OK")))))</f>
        <v/>
      </c>
      <c r="X169" s="45">
        <f>IF($A169="","",IF(OR($J169&lt;&gt;"Mounted",$L169=""),"",IFERROR($L169+'Settings'!$B$9,"")))</f>
        <v/>
      </c>
      <c r="Y169" s="27">
        <f>IF($A169="","",IF($J169&lt;&gt;"Mounted","N/A",IF($L169="","No Data",IF(TODAY()&gt;$X169,"Overdue",IF(TODAY()+'Settings'!$B$10&gt;=$X169,"Due Soon","Current")))))</f>
        <v/>
      </c>
      <c r="Z169" s="27">
        <f>IF($A169="","",IF($J169&lt;&gt;"Mounted","N/A",IF(OR($U169="No Data",$W169="No Data"),"No Data",IF($U169="Critical","Critical",IF(OR($U169="Low",$V169="Uneven",$W169="Low",$W169="High",$Y169="Overdue",$Y169="Due Soon"),"Attention","OK")))))</f>
        <v/>
      </c>
      <c r="AA169" s="27">
        <f>IF($A169="","",IF($J169&lt;&gt;"Mounted","No action",IF($U169="Critical","Inspect immediately and follow fleet removal policy",IF($W169="Low","Correct pressure and inspect",IF($W169="High","Correct pressure",IF($V169="Uneven","Inspect alignment, suspension, and rotation",IF($U169="Low","Schedule tire service",IF($Y169="Overdue","Complete inspection",IF($Y169="Due Soon","Schedule inspection","No action")))))))))</f>
        <v/>
      </c>
      <c r="AB169" s="27">
        <f>IF($A169="","",IF(OR($J169&lt;&gt;"Mounted",$Z169="OK",$Z169="N/A"),"",IF($U169="Critical",1,IF(OR($W169="Low",$W169="High"),2,IF(OR($U169="Low",$V169="Uneven"),3,IF($Y169="Overdue",4,5))))))</f>
        <v/>
      </c>
      <c r="AC169" s="27">
        <f>IF($A169="","",IF($AB169="","",IFERROR($AB169*100000+ROW(),"")))</f>
        <v/>
      </c>
    </row>
    <row r="170">
      <c r="A170" s="29" t="n"/>
      <c r="B170" s="23" t="n"/>
      <c r="C170" s="23" t="n"/>
      <c r="D170" s="23" t="n"/>
      <c r="E170" s="29" t="n"/>
      <c r="F170" s="42" t="n"/>
      <c r="G170" s="30" t="n"/>
      <c r="H170" s="43" t="n"/>
      <c r="I170" s="43" t="n"/>
      <c r="J170" s="23" t="n"/>
      <c r="K170" s="23" t="n"/>
      <c r="L170" s="45">
        <f>IF($A170="","",IF(COUNTIFS('Tire Inspections'!$E$5:$E$1004,$A170,'Tire Inspections'!$Y$5:$Y$1004,"OK")=0,"",IFERROR(MAXIFS('Tire Inspections'!$B$5:$B$1004,'Tire Inspections'!$E$5:$E$1004,$A170,'Tire Inspections'!$Y$5:$Y$1004,"OK"),"")))</f>
        <v/>
      </c>
      <c r="M170" s="27">
        <f>IF($A170="","",IF($L170="","",IFERROR(LOOKUP(2,1/(('Tire Inspections'!$E$5:$E$1004=$A170)*('Tire Inspections'!$B$5:$B$1004=$L170)*('Tire Inspections'!$Y$5:$Y$1004="OK")),'Tire Inspections'!$C$5:$C$1004),"")))</f>
        <v/>
      </c>
      <c r="N170" s="27">
        <f>IF($A170="","",IF($L170="","",IFERROR(LOOKUP(2,1/(('Tire Inspections'!$E$5:$E$1004=$A170)*('Tire Inspections'!$B$5:$B$1004=$L170)*('Tire Inspections'!$Y$5:$Y$1004="OK")),'Tire Inspections'!$F$5:$F$1004),"")))</f>
        <v/>
      </c>
      <c r="O170" s="27">
        <f>IF($A170="","",IF($L170="","",IFERROR(LOOKUP(2,1/(('Tire Inspections'!$E$5:$E$1004=$A170)*('Tire Inspections'!$B$5:$B$1004=$L170)*('Tire Inspections'!$Y$5:$Y$1004="OK")),'Tire Inspections'!$P$5:$P$1004),"")))</f>
        <v/>
      </c>
      <c r="P170" s="32">
        <f>IF($A170="","",IF($L170="","",IFERROR(LOOKUP(2,1/(('Tire Inspections'!$E$5:$E$1004=$A170)*('Tire Inspections'!$B$5:$B$1004=$L170)*('Tire Inspections'!$Y$5:$Y$1004="OK")),'Tire Inspections'!$D$5:$D$1004),"")))</f>
        <v/>
      </c>
      <c r="Q170" s="44">
        <f>IF($A170="","",IF($L170="","",IFERROR(LOOKUP(2,1/(('Tire Inspections'!$E$5:$E$1004=$A170)*('Tire Inspections'!$B$5:$B$1004=$L170)*('Tire Inspections'!$Y$5:$Y$1004="OK")),'Tire Inspections'!$R$5:$R$1004),"")))</f>
        <v/>
      </c>
      <c r="R170" s="44">
        <f>IF($A170="","",IF($L170="","",IFERROR(LOOKUP(2,1/(('Tire Inspections'!$E$5:$E$1004=$A170)*('Tire Inspections'!$B$5:$B$1004=$L170)*('Tire Inspections'!$Y$5:$Y$1004="OK")),'Tire Inspections'!$S$5:$S$1004),"")))</f>
        <v/>
      </c>
      <c r="S170" s="44">
        <f>IF($A170="","",IF($L170="","",IFERROR(LOOKUP(2,1/(('Tire Inspections'!$E$5:$E$1004=$A170)*('Tire Inspections'!$B$5:$B$1004=$L170)*('Tire Inspections'!$Y$5:$Y$1004="OK")),'Tire Inspections'!$L$5:$L$1004),"")))</f>
        <v/>
      </c>
      <c r="T170" s="33">
        <f>IF($A170="","",IF(OR($Q170="",$H170=""),"",IFERROR(MAX(0,MIN(1,($Q170-'Settings'!$B$6)/($H170-'Settings'!$B$6))),"")))</f>
        <v/>
      </c>
      <c r="U170" s="27">
        <f>IF($A170="","",IF($Q170="","No Data",IF($Q170&lt;='Settings'!$B$6,"Critical",IF($Q170&lt;='Settings'!$B$5,"Low","OK"))))</f>
        <v/>
      </c>
      <c r="V170" s="27">
        <f>IF($A170="","",IF($R170="","No Data",IF($R170&gt;='Settings'!$B$7,"Uneven","OK")))</f>
        <v/>
      </c>
      <c r="W170" s="27">
        <f>IF($A170="","",IF($J170&lt;&gt;"Mounted","N/A",IF(OR($S170="",$I170=""),"No Data",IF($S170&lt;$I170-'Settings'!$B$8,"Low",IF($S170&gt;$I170+'Settings'!$B$8,"High","OK")))))</f>
        <v/>
      </c>
      <c r="X170" s="45">
        <f>IF($A170="","",IF(OR($J170&lt;&gt;"Mounted",$L170=""),"",IFERROR($L170+'Settings'!$B$9,"")))</f>
        <v/>
      </c>
      <c r="Y170" s="27">
        <f>IF($A170="","",IF($J170&lt;&gt;"Mounted","N/A",IF($L170="","No Data",IF(TODAY()&gt;$X170,"Overdue",IF(TODAY()+'Settings'!$B$10&gt;=$X170,"Due Soon","Current")))))</f>
        <v/>
      </c>
      <c r="Z170" s="27">
        <f>IF($A170="","",IF($J170&lt;&gt;"Mounted","N/A",IF(OR($U170="No Data",$W170="No Data"),"No Data",IF($U170="Critical","Critical",IF(OR($U170="Low",$V170="Uneven",$W170="Low",$W170="High",$Y170="Overdue",$Y170="Due Soon"),"Attention","OK")))))</f>
        <v/>
      </c>
      <c r="AA170" s="27">
        <f>IF($A170="","",IF($J170&lt;&gt;"Mounted","No action",IF($U170="Critical","Inspect immediately and follow fleet removal policy",IF($W170="Low","Correct pressure and inspect",IF($W170="High","Correct pressure",IF($V170="Uneven","Inspect alignment, suspension, and rotation",IF($U170="Low","Schedule tire service",IF($Y170="Overdue","Complete inspection",IF($Y170="Due Soon","Schedule inspection","No action")))))))))</f>
        <v/>
      </c>
      <c r="AB170" s="27">
        <f>IF($A170="","",IF(OR($J170&lt;&gt;"Mounted",$Z170="OK",$Z170="N/A"),"",IF($U170="Critical",1,IF(OR($W170="Low",$W170="High"),2,IF(OR($U170="Low",$V170="Uneven"),3,IF($Y170="Overdue",4,5))))))</f>
        <v/>
      </c>
      <c r="AC170" s="27">
        <f>IF($A170="","",IF($AB170="","",IFERROR($AB170*100000+ROW(),"")))</f>
        <v/>
      </c>
    </row>
    <row r="171">
      <c r="A171" s="29" t="n"/>
      <c r="B171" s="23" t="n"/>
      <c r="C171" s="23" t="n"/>
      <c r="D171" s="23" t="n"/>
      <c r="E171" s="29" t="n"/>
      <c r="F171" s="42" t="n"/>
      <c r="G171" s="30" t="n"/>
      <c r="H171" s="43" t="n"/>
      <c r="I171" s="43" t="n"/>
      <c r="J171" s="23" t="n"/>
      <c r="K171" s="23" t="n"/>
      <c r="L171" s="45">
        <f>IF($A171="","",IF(COUNTIFS('Tire Inspections'!$E$5:$E$1004,$A171,'Tire Inspections'!$Y$5:$Y$1004,"OK")=0,"",IFERROR(MAXIFS('Tire Inspections'!$B$5:$B$1004,'Tire Inspections'!$E$5:$E$1004,$A171,'Tire Inspections'!$Y$5:$Y$1004,"OK"),"")))</f>
        <v/>
      </c>
      <c r="M171" s="27">
        <f>IF($A171="","",IF($L171="","",IFERROR(LOOKUP(2,1/(('Tire Inspections'!$E$5:$E$1004=$A171)*('Tire Inspections'!$B$5:$B$1004=$L171)*('Tire Inspections'!$Y$5:$Y$1004="OK")),'Tire Inspections'!$C$5:$C$1004),"")))</f>
        <v/>
      </c>
      <c r="N171" s="27">
        <f>IF($A171="","",IF($L171="","",IFERROR(LOOKUP(2,1/(('Tire Inspections'!$E$5:$E$1004=$A171)*('Tire Inspections'!$B$5:$B$1004=$L171)*('Tire Inspections'!$Y$5:$Y$1004="OK")),'Tire Inspections'!$F$5:$F$1004),"")))</f>
        <v/>
      </c>
      <c r="O171" s="27">
        <f>IF($A171="","",IF($L171="","",IFERROR(LOOKUP(2,1/(('Tire Inspections'!$E$5:$E$1004=$A171)*('Tire Inspections'!$B$5:$B$1004=$L171)*('Tire Inspections'!$Y$5:$Y$1004="OK")),'Tire Inspections'!$P$5:$P$1004),"")))</f>
        <v/>
      </c>
      <c r="P171" s="32">
        <f>IF($A171="","",IF($L171="","",IFERROR(LOOKUP(2,1/(('Tire Inspections'!$E$5:$E$1004=$A171)*('Tire Inspections'!$B$5:$B$1004=$L171)*('Tire Inspections'!$Y$5:$Y$1004="OK")),'Tire Inspections'!$D$5:$D$1004),"")))</f>
        <v/>
      </c>
      <c r="Q171" s="44">
        <f>IF($A171="","",IF($L171="","",IFERROR(LOOKUP(2,1/(('Tire Inspections'!$E$5:$E$1004=$A171)*('Tire Inspections'!$B$5:$B$1004=$L171)*('Tire Inspections'!$Y$5:$Y$1004="OK")),'Tire Inspections'!$R$5:$R$1004),"")))</f>
        <v/>
      </c>
      <c r="R171" s="44">
        <f>IF($A171="","",IF($L171="","",IFERROR(LOOKUP(2,1/(('Tire Inspections'!$E$5:$E$1004=$A171)*('Tire Inspections'!$B$5:$B$1004=$L171)*('Tire Inspections'!$Y$5:$Y$1004="OK")),'Tire Inspections'!$S$5:$S$1004),"")))</f>
        <v/>
      </c>
      <c r="S171" s="44">
        <f>IF($A171="","",IF($L171="","",IFERROR(LOOKUP(2,1/(('Tire Inspections'!$E$5:$E$1004=$A171)*('Tire Inspections'!$B$5:$B$1004=$L171)*('Tire Inspections'!$Y$5:$Y$1004="OK")),'Tire Inspections'!$L$5:$L$1004),"")))</f>
        <v/>
      </c>
      <c r="T171" s="33">
        <f>IF($A171="","",IF(OR($Q171="",$H171=""),"",IFERROR(MAX(0,MIN(1,($Q171-'Settings'!$B$6)/($H171-'Settings'!$B$6))),"")))</f>
        <v/>
      </c>
      <c r="U171" s="27">
        <f>IF($A171="","",IF($Q171="","No Data",IF($Q171&lt;='Settings'!$B$6,"Critical",IF($Q171&lt;='Settings'!$B$5,"Low","OK"))))</f>
        <v/>
      </c>
      <c r="V171" s="27">
        <f>IF($A171="","",IF($R171="","No Data",IF($R171&gt;='Settings'!$B$7,"Uneven","OK")))</f>
        <v/>
      </c>
      <c r="W171" s="27">
        <f>IF($A171="","",IF($J171&lt;&gt;"Mounted","N/A",IF(OR($S171="",$I171=""),"No Data",IF($S171&lt;$I171-'Settings'!$B$8,"Low",IF($S171&gt;$I171+'Settings'!$B$8,"High","OK")))))</f>
        <v/>
      </c>
      <c r="X171" s="45">
        <f>IF($A171="","",IF(OR($J171&lt;&gt;"Mounted",$L171=""),"",IFERROR($L171+'Settings'!$B$9,"")))</f>
        <v/>
      </c>
      <c r="Y171" s="27">
        <f>IF($A171="","",IF($J171&lt;&gt;"Mounted","N/A",IF($L171="","No Data",IF(TODAY()&gt;$X171,"Overdue",IF(TODAY()+'Settings'!$B$10&gt;=$X171,"Due Soon","Current")))))</f>
        <v/>
      </c>
      <c r="Z171" s="27">
        <f>IF($A171="","",IF($J171&lt;&gt;"Mounted","N/A",IF(OR($U171="No Data",$W171="No Data"),"No Data",IF($U171="Critical","Critical",IF(OR($U171="Low",$V171="Uneven",$W171="Low",$W171="High",$Y171="Overdue",$Y171="Due Soon"),"Attention","OK")))))</f>
        <v/>
      </c>
      <c r="AA171" s="27">
        <f>IF($A171="","",IF($J171&lt;&gt;"Mounted","No action",IF($U171="Critical","Inspect immediately and follow fleet removal policy",IF($W171="Low","Correct pressure and inspect",IF($W171="High","Correct pressure",IF($V171="Uneven","Inspect alignment, suspension, and rotation",IF($U171="Low","Schedule tire service",IF($Y171="Overdue","Complete inspection",IF($Y171="Due Soon","Schedule inspection","No action")))))))))</f>
        <v/>
      </c>
      <c r="AB171" s="27">
        <f>IF($A171="","",IF(OR($J171&lt;&gt;"Mounted",$Z171="OK",$Z171="N/A"),"",IF($U171="Critical",1,IF(OR($W171="Low",$W171="High"),2,IF(OR($U171="Low",$V171="Uneven"),3,IF($Y171="Overdue",4,5))))))</f>
        <v/>
      </c>
      <c r="AC171" s="27">
        <f>IF($A171="","",IF($AB171="","",IFERROR($AB171*100000+ROW(),"")))</f>
        <v/>
      </c>
    </row>
    <row r="172">
      <c r="A172" s="29" t="n"/>
      <c r="B172" s="23" t="n"/>
      <c r="C172" s="23" t="n"/>
      <c r="D172" s="23" t="n"/>
      <c r="E172" s="29" t="n"/>
      <c r="F172" s="42" t="n"/>
      <c r="G172" s="30" t="n"/>
      <c r="H172" s="43" t="n"/>
      <c r="I172" s="43" t="n"/>
      <c r="J172" s="23" t="n"/>
      <c r="K172" s="23" t="n"/>
      <c r="L172" s="45">
        <f>IF($A172="","",IF(COUNTIFS('Tire Inspections'!$E$5:$E$1004,$A172,'Tire Inspections'!$Y$5:$Y$1004,"OK")=0,"",IFERROR(MAXIFS('Tire Inspections'!$B$5:$B$1004,'Tire Inspections'!$E$5:$E$1004,$A172,'Tire Inspections'!$Y$5:$Y$1004,"OK"),"")))</f>
        <v/>
      </c>
      <c r="M172" s="27">
        <f>IF($A172="","",IF($L172="","",IFERROR(LOOKUP(2,1/(('Tire Inspections'!$E$5:$E$1004=$A172)*('Tire Inspections'!$B$5:$B$1004=$L172)*('Tire Inspections'!$Y$5:$Y$1004="OK")),'Tire Inspections'!$C$5:$C$1004),"")))</f>
        <v/>
      </c>
      <c r="N172" s="27">
        <f>IF($A172="","",IF($L172="","",IFERROR(LOOKUP(2,1/(('Tire Inspections'!$E$5:$E$1004=$A172)*('Tire Inspections'!$B$5:$B$1004=$L172)*('Tire Inspections'!$Y$5:$Y$1004="OK")),'Tire Inspections'!$F$5:$F$1004),"")))</f>
        <v/>
      </c>
      <c r="O172" s="27">
        <f>IF($A172="","",IF($L172="","",IFERROR(LOOKUP(2,1/(('Tire Inspections'!$E$5:$E$1004=$A172)*('Tire Inspections'!$B$5:$B$1004=$L172)*('Tire Inspections'!$Y$5:$Y$1004="OK")),'Tire Inspections'!$P$5:$P$1004),"")))</f>
        <v/>
      </c>
      <c r="P172" s="32">
        <f>IF($A172="","",IF($L172="","",IFERROR(LOOKUP(2,1/(('Tire Inspections'!$E$5:$E$1004=$A172)*('Tire Inspections'!$B$5:$B$1004=$L172)*('Tire Inspections'!$Y$5:$Y$1004="OK")),'Tire Inspections'!$D$5:$D$1004),"")))</f>
        <v/>
      </c>
      <c r="Q172" s="44">
        <f>IF($A172="","",IF($L172="","",IFERROR(LOOKUP(2,1/(('Tire Inspections'!$E$5:$E$1004=$A172)*('Tire Inspections'!$B$5:$B$1004=$L172)*('Tire Inspections'!$Y$5:$Y$1004="OK")),'Tire Inspections'!$R$5:$R$1004),"")))</f>
        <v/>
      </c>
      <c r="R172" s="44">
        <f>IF($A172="","",IF($L172="","",IFERROR(LOOKUP(2,1/(('Tire Inspections'!$E$5:$E$1004=$A172)*('Tire Inspections'!$B$5:$B$1004=$L172)*('Tire Inspections'!$Y$5:$Y$1004="OK")),'Tire Inspections'!$S$5:$S$1004),"")))</f>
        <v/>
      </c>
      <c r="S172" s="44">
        <f>IF($A172="","",IF($L172="","",IFERROR(LOOKUP(2,1/(('Tire Inspections'!$E$5:$E$1004=$A172)*('Tire Inspections'!$B$5:$B$1004=$L172)*('Tire Inspections'!$Y$5:$Y$1004="OK")),'Tire Inspections'!$L$5:$L$1004),"")))</f>
        <v/>
      </c>
      <c r="T172" s="33">
        <f>IF($A172="","",IF(OR($Q172="",$H172=""),"",IFERROR(MAX(0,MIN(1,($Q172-'Settings'!$B$6)/($H172-'Settings'!$B$6))),"")))</f>
        <v/>
      </c>
      <c r="U172" s="27">
        <f>IF($A172="","",IF($Q172="","No Data",IF($Q172&lt;='Settings'!$B$6,"Critical",IF($Q172&lt;='Settings'!$B$5,"Low","OK"))))</f>
        <v/>
      </c>
      <c r="V172" s="27">
        <f>IF($A172="","",IF($R172="","No Data",IF($R172&gt;='Settings'!$B$7,"Uneven","OK")))</f>
        <v/>
      </c>
      <c r="W172" s="27">
        <f>IF($A172="","",IF($J172&lt;&gt;"Mounted","N/A",IF(OR($S172="",$I172=""),"No Data",IF($S172&lt;$I172-'Settings'!$B$8,"Low",IF($S172&gt;$I172+'Settings'!$B$8,"High","OK")))))</f>
        <v/>
      </c>
      <c r="X172" s="45">
        <f>IF($A172="","",IF(OR($J172&lt;&gt;"Mounted",$L172=""),"",IFERROR($L172+'Settings'!$B$9,"")))</f>
        <v/>
      </c>
      <c r="Y172" s="27">
        <f>IF($A172="","",IF($J172&lt;&gt;"Mounted","N/A",IF($L172="","No Data",IF(TODAY()&gt;$X172,"Overdue",IF(TODAY()+'Settings'!$B$10&gt;=$X172,"Due Soon","Current")))))</f>
        <v/>
      </c>
      <c r="Z172" s="27">
        <f>IF($A172="","",IF($J172&lt;&gt;"Mounted","N/A",IF(OR($U172="No Data",$W172="No Data"),"No Data",IF($U172="Critical","Critical",IF(OR($U172="Low",$V172="Uneven",$W172="Low",$W172="High",$Y172="Overdue",$Y172="Due Soon"),"Attention","OK")))))</f>
        <v/>
      </c>
      <c r="AA172" s="27">
        <f>IF($A172="","",IF($J172&lt;&gt;"Mounted","No action",IF($U172="Critical","Inspect immediately and follow fleet removal policy",IF($W172="Low","Correct pressure and inspect",IF($W172="High","Correct pressure",IF($V172="Uneven","Inspect alignment, suspension, and rotation",IF($U172="Low","Schedule tire service",IF($Y172="Overdue","Complete inspection",IF($Y172="Due Soon","Schedule inspection","No action")))))))))</f>
        <v/>
      </c>
      <c r="AB172" s="27">
        <f>IF($A172="","",IF(OR($J172&lt;&gt;"Mounted",$Z172="OK",$Z172="N/A"),"",IF($U172="Critical",1,IF(OR($W172="Low",$W172="High"),2,IF(OR($U172="Low",$V172="Uneven"),3,IF($Y172="Overdue",4,5))))))</f>
        <v/>
      </c>
      <c r="AC172" s="27">
        <f>IF($A172="","",IF($AB172="","",IFERROR($AB172*100000+ROW(),"")))</f>
        <v/>
      </c>
    </row>
    <row r="173">
      <c r="A173" s="29" t="n"/>
      <c r="B173" s="23" t="n"/>
      <c r="C173" s="23" t="n"/>
      <c r="D173" s="23" t="n"/>
      <c r="E173" s="29" t="n"/>
      <c r="F173" s="42" t="n"/>
      <c r="G173" s="30" t="n"/>
      <c r="H173" s="43" t="n"/>
      <c r="I173" s="43" t="n"/>
      <c r="J173" s="23" t="n"/>
      <c r="K173" s="23" t="n"/>
      <c r="L173" s="45">
        <f>IF($A173="","",IF(COUNTIFS('Tire Inspections'!$E$5:$E$1004,$A173,'Tire Inspections'!$Y$5:$Y$1004,"OK")=0,"",IFERROR(MAXIFS('Tire Inspections'!$B$5:$B$1004,'Tire Inspections'!$E$5:$E$1004,$A173,'Tire Inspections'!$Y$5:$Y$1004,"OK"),"")))</f>
        <v/>
      </c>
      <c r="M173" s="27">
        <f>IF($A173="","",IF($L173="","",IFERROR(LOOKUP(2,1/(('Tire Inspections'!$E$5:$E$1004=$A173)*('Tire Inspections'!$B$5:$B$1004=$L173)*('Tire Inspections'!$Y$5:$Y$1004="OK")),'Tire Inspections'!$C$5:$C$1004),"")))</f>
        <v/>
      </c>
      <c r="N173" s="27">
        <f>IF($A173="","",IF($L173="","",IFERROR(LOOKUP(2,1/(('Tire Inspections'!$E$5:$E$1004=$A173)*('Tire Inspections'!$B$5:$B$1004=$L173)*('Tire Inspections'!$Y$5:$Y$1004="OK")),'Tire Inspections'!$F$5:$F$1004),"")))</f>
        <v/>
      </c>
      <c r="O173" s="27">
        <f>IF($A173="","",IF($L173="","",IFERROR(LOOKUP(2,1/(('Tire Inspections'!$E$5:$E$1004=$A173)*('Tire Inspections'!$B$5:$B$1004=$L173)*('Tire Inspections'!$Y$5:$Y$1004="OK")),'Tire Inspections'!$P$5:$P$1004),"")))</f>
        <v/>
      </c>
      <c r="P173" s="32">
        <f>IF($A173="","",IF($L173="","",IFERROR(LOOKUP(2,1/(('Tire Inspections'!$E$5:$E$1004=$A173)*('Tire Inspections'!$B$5:$B$1004=$L173)*('Tire Inspections'!$Y$5:$Y$1004="OK")),'Tire Inspections'!$D$5:$D$1004),"")))</f>
        <v/>
      </c>
      <c r="Q173" s="44">
        <f>IF($A173="","",IF($L173="","",IFERROR(LOOKUP(2,1/(('Tire Inspections'!$E$5:$E$1004=$A173)*('Tire Inspections'!$B$5:$B$1004=$L173)*('Tire Inspections'!$Y$5:$Y$1004="OK")),'Tire Inspections'!$R$5:$R$1004),"")))</f>
        <v/>
      </c>
      <c r="R173" s="44">
        <f>IF($A173="","",IF($L173="","",IFERROR(LOOKUP(2,1/(('Tire Inspections'!$E$5:$E$1004=$A173)*('Tire Inspections'!$B$5:$B$1004=$L173)*('Tire Inspections'!$Y$5:$Y$1004="OK")),'Tire Inspections'!$S$5:$S$1004),"")))</f>
        <v/>
      </c>
      <c r="S173" s="44">
        <f>IF($A173="","",IF($L173="","",IFERROR(LOOKUP(2,1/(('Tire Inspections'!$E$5:$E$1004=$A173)*('Tire Inspections'!$B$5:$B$1004=$L173)*('Tire Inspections'!$Y$5:$Y$1004="OK")),'Tire Inspections'!$L$5:$L$1004),"")))</f>
        <v/>
      </c>
      <c r="T173" s="33">
        <f>IF($A173="","",IF(OR($Q173="",$H173=""),"",IFERROR(MAX(0,MIN(1,($Q173-'Settings'!$B$6)/($H173-'Settings'!$B$6))),"")))</f>
        <v/>
      </c>
      <c r="U173" s="27">
        <f>IF($A173="","",IF($Q173="","No Data",IF($Q173&lt;='Settings'!$B$6,"Critical",IF($Q173&lt;='Settings'!$B$5,"Low","OK"))))</f>
        <v/>
      </c>
      <c r="V173" s="27">
        <f>IF($A173="","",IF($R173="","No Data",IF($R173&gt;='Settings'!$B$7,"Uneven","OK")))</f>
        <v/>
      </c>
      <c r="W173" s="27">
        <f>IF($A173="","",IF($J173&lt;&gt;"Mounted","N/A",IF(OR($S173="",$I173=""),"No Data",IF($S173&lt;$I173-'Settings'!$B$8,"Low",IF($S173&gt;$I173+'Settings'!$B$8,"High","OK")))))</f>
        <v/>
      </c>
      <c r="X173" s="45">
        <f>IF($A173="","",IF(OR($J173&lt;&gt;"Mounted",$L173=""),"",IFERROR($L173+'Settings'!$B$9,"")))</f>
        <v/>
      </c>
      <c r="Y173" s="27">
        <f>IF($A173="","",IF($J173&lt;&gt;"Mounted","N/A",IF($L173="","No Data",IF(TODAY()&gt;$X173,"Overdue",IF(TODAY()+'Settings'!$B$10&gt;=$X173,"Due Soon","Current")))))</f>
        <v/>
      </c>
      <c r="Z173" s="27">
        <f>IF($A173="","",IF($J173&lt;&gt;"Mounted","N/A",IF(OR($U173="No Data",$W173="No Data"),"No Data",IF($U173="Critical","Critical",IF(OR($U173="Low",$V173="Uneven",$W173="Low",$W173="High",$Y173="Overdue",$Y173="Due Soon"),"Attention","OK")))))</f>
        <v/>
      </c>
      <c r="AA173" s="27">
        <f>IF($A173="","",IF($J173&lt;&gt;"Mounted","No action",IF($U173="Critical","Inspect immediately and follow fleet removal policy",IF($W173="Low","Correct pressure and inspect",IF($W173="High","Correct pressure",IF($V173="Uneven","Inspect alignment, suspension, and rotation",IF($U173="Low","Schedule tire service",IF($Y173="Overdue","Complete inspection",IF($Y173="Due Soon","Schedule inspection","No action")))))))))</f>
        <v/>
      </c>
      <c r="AB173" s="27">
        <f>IF($A173="","",IF(OR($J173&lt;&gt;"Mounted",$Z173="OK",$Z173="N/A"),"",IF($U173="Critical",1,IF(OR($W173="Low",$W173="High"),2,IF(OR($U173="Low",$V173="Uneven"),3,IF($Y173="Overdue",4,5))))))</f>
        <v/>
      </c>
      <c r="AC173" s="27">
        <f>IF($A173="","",IF($AB173="","",IFERROR($AB173*100000+ROW(),"")))</f>
        <v/>
      </c>
    </row>
    <row r="174">
      <c r="A174" s="29" t="n"/>
      <c r="B174" s="23" t="n"/>
      <c r="C174" s="23" t="n"/>
      <c r="D174" s="23" t="n"/>
      <c r="E174" s="29" t="n"/>
      <c r="F174" s="42" t="n"/>
      <c r="G174" s="30" t="n"/>
      <c r="H174" s="43" t="n"/>
      <c r="I174" s="43" t="n"/>
      <c r="J174" s="23" t="n"/>
      <c r="K174" s="23" t="n"/>
      <c r="L174" s="45">
        <f>IF($A174="","",IF(COUNTIFS('Tire Inspections'!$E$5:$E$1004,$A174,'Tire Inspections'!$Y$5:$Y$1004,"OK")=0,"",IFERROR(MAXIFS('Tire Inspections'!$B$5:$B$1004,'Tire Inspections'!$E$5:$E$1004,$A174,'Tire Inspections'!$Y$5:$Y$1004,"OK"),"")))</f>
        <v/>
      </c>
      <c r="M174" s="27">
        <f>IF($A174="","",IF($L174="","",IFERROR(LOOKUP(2,1/(('Tire Inspections'!$E$5:$E$1004=$A174)*('Tire Inspections'!$B$5:$B$1004=$L174)*('Tire Inspections'!$Y$5:$Y$1004="OK")),'Tire Inspections'!$C$5:$C$1004),"")))</f>
        <v/>
      </c>
      <c r="N174" s="27">
        <f>IF($A174="","",IF($L174="","",IFERROR(LOOKUP(2,1/(('Tire Inspections'!$E$5:$E$1004=$A174)*('Tire Inspections'!$B$5:$B$1004=$L174)*('Tire Inspections'!$Y$5:$Y$1004="OK")),'Tire Inspections'!$F$5:$F$1004),"")))</f>
        <v/>
      </c>
      <c r="O174" s="27">
        <f>IF($A174="","",IF($L174="","",IFERROR(LOOKUP(2,1/(('Tire Inspections'!$E$5:$E$1004=$A174)*('Tire Inspections'!$B$5:$B$1004=$L174)*('Tire Inspections'!$Y$5:$Y$1004="OK")),'Tire Inspections'!$P$5:$P$1004),"")))</f>
        <v/>
      </c>
      <c r="P174" s="32">
        <f>IF($A174="","",IF($L174="","",IFERROR(LOOKUP(2,1/(('Tire Inspections'!$E$5:$E$1004=$A174)*('Tire Inspections'!$B$5:$B$1004=$L174)*('Tire Inspections'!$Y$5:$Y$1004="OK")),'Tire Inspections'!$D$5:$D$1004),"")))</f>
        <v/>
      </c>
      <c r="Q174" s="44">
        <f>IF($A174="","",IF($L174="","",IFERROR(LOOKUP(2,1/(('Tire Inspections'!$E$5:$E$1004=$A174)*('Tire Inspections'!$B$5:$B$1004=$L174)*('Tire Inspections'!$Y$5:$Y$1004="OK")),'Tire Inspections'!$R$5:$R$1004),"")))</f>
        <v/>
      </c>
      <c r="R174" s="44">
        <f>IF($A174="","",IF($L174="","",IFERROR(LOOKUP(2,1/(('Tire Inspections'!$E$5:$E$1004=$A174)*('Tire Inspections'!$B$5:$B$1004=$L174)*('Tire Inspections'!$Y$5:$Y$1004="OK")),'Tire Inspections'!$S$5:$S$1004),"")))</f>
        <v/>
      </c>
      <c r="S174" s="44">
        <f>IF($A174="","",IF($L174="","",IFERROR(LOOKUP(2,1/(('Tire Inspections'!$E$5:$E$1004=$A174)*('Tire Inspections'!$B$5:$B$1004=$L174)*('Tire Inspections'!$Y$5:$Y$1004="OK")),'Tire Inspections'!$L$5:$L$1004),"")))</f>
        <v/>
      </c>
      <c r="T174" s="33">
        <f>IF($A174="","",IF(OR($Q174="",$H174=""),"",IFERROR(MAX(0,MIN(1,($Q174-'Settings'!$B$6)/($H174-'Settings'!$B$6))),"")))</f>
        <v/>
      </c>
      <c r="U174" s="27">
        <f>IF($A174="","",IF($Q174="","No Data",IF($Q174&lt;='Settings'!$B$6,"Critical",IF($Q174&lt;='Settings'!$B$5,"Low","OK"))))</f>
        <v/>
      </c>
      <c r="V174" s="27">
        <f>IF($A174="","",IF($R174="","No Data",IF($R174&gt;='Settings'!$B$7,"Uneven","OK")))</f>
        <v/>
      </c>
      <c r="W174" s="27">
        <f>IF($A174="","",IF($J174&lt;&gt;"Mounted","N/A",IF(OR($S174="",$I174=""),"No Data",IF($S174&lt;$I174-'Settings'!$B$8,"Low",IF($S174&gt;$I174+'Settings'!$B$8,"High","OK")))))</f>
        <v/>
      </c>
      <c r="X174" s="45">
        <f>IF($A174="","",IF(OR($J174&lt;&gt;"Mounted",$L174=""),"",IFERROR($L174+'Settings'!$B$9,"")))</f>
        <v/>
      </c>
      <c r="Y174" s="27">
        <f>IF($A174="","",IF($J174&lt;&gt;"Mounted","N/A",IF($L174="","No Data",IF(TODAY()&gt;$X174,"Overdue",IF(TODAY()+'Settings'!$B$10&gt;=$X174,"Due Soon","Current")))))</f>
        <v/>
      </c>
      <c r="Z174" s="27">
        <f>IF($A174="","",IF($J174&lt;&gt;"Mounted","N/A",IF(OR($U174="No Data",$W174="No Data"),"No Data",IF($U174="Critical","Critical",IF(OR($U174="Low",$V174="Uneven",$W174="Low",$W174="High",$Y174="Overdue",$Y174="Due Soon"),"Attention","OK")))))</f>
        <v/>
      </c>
      <c r="AA174" s="27">
        <f>IF($A174="","",IF($J174&lt;&gt;"Mounted","No action",IF($U174="Critical","Inspect immediately and follow fleet removal policy",IF($W174="Low","Correct pressure and inspect",IF($W174="High","Correct pressure",IF($V174="Uneven","Inspect alignment, suspension, and rotation",IF($U174="Low","Schedule tire service",IF($Y174="Overdue","Complete inspection",IF($Y174="Due Soon","Schedule inspection","No action")))))))))</f>
        <v/>
      </c>
      <c r="AB174" s="27">
        <f>IF($A174="","",IF(OR($J174&lt;&gt;"Mounted",$Z174="OK",$Z174="N/A"),"",IF($U174="Critical",1,IF(OR($W174="Low",$W174="High"),2,IF(OR($U174="Low",$V174="Uneven"),3,IF($Y174="Overdue",4,5))))))</f>
        <v/>
      </c>
      <c r="AC174" s="27">
        <f>IF($A174="","",IF($AB174="","",IFERROR($AB174*100000+ROW(),"")))</f>
        <v/>
      </c>
    </row>
    <row r="175">
      <c r="A175" s="29" t="n"/>
      <c r="B175" s="23" t="n"/>
      <c r="C175" s="23" t="n"/>
      <c r="D175" s="23" t="n"/>
      <c r="E175" s="29" t="n"/>
      <c r="F175" s="42" t="n"/>
      <c r="G175" s="30" t="n"/>
      <c r="H175" s="43" t="n"/>
      <c r="I175" s="43" t="n"/>
      <c r="J175" s="23" t="n"/>
      <c r="K175" s="23" t="n"/>
      <c r="L175" s="45">
        <f>IF($A175="","",IF(COUNTIFS('Tire Inspections'!$E$5:$E$1004,$A175,'Tire Inspections'!$Y$5:$Y$1004,"OK")=0,"",IFERROR(MAXIFS('Tire Inspections'!$B$5:$B$1004,'Tire Inspections'!$E$5:$E$1004,$A175,'Tire Inspections'!$Y$5:$Y$1004,"OK"),"")))</f>
        <v/>
      </c>
      <c r="M175" s="27">
        <f>IF($A175="","",IF($L175="","",IFERROR(LOOKUP(2,1/(('Tire Inspections'!$E$5:$E$1004=$A175)*('Tire Inspections'!$B$5:$B$1004=$L175)*('Tire Inspections'!$Y$5:$Y$1004="OK")),'Tire Inspections'!$C$5:$C$1004),"")))</f>
        <v/>
      </c>
      <c r="N175" s="27">
        <f>IF($A175="","",IF($L175="","",IFERROR(LOOKUP(2,1/(('Tire Inspections'!$E$5:$E$1004=$A175)*('Tire Inspections'!$B$5:$B$1004=$L175)*('Tire Inspections'!$Y$5:$Y$1004="OK")),'Tire Inspections'!$F$5:$F$1004),"")))</f>
        <v/>
      </c>
      <c r="O175" s="27">
        <f>IF($A175="","",IF($L175="","",IFERROR(LOOKUP(2,1/(('Tire Inspections'!$E$5:$E$1004=$A175)*('Tire Inspections'!$B$5:$B$1004=$L175)*('Tire Inspections'!$Y$5:$Y$1004="OK")),'Tire Inspections'!$P$5:$P$1004),"")))</f>
        <v/>
      </c>
      <c r="P175" s="32">
        <f>IF($A175="","",IF($L175="","",IFERROR(LOOKUP(2,1/(('Tire Inspections'!$E$5:$E$1004=$A175)*('Tire Inspections'!$B$5:$B$1004=$L175)*('Tire Inspections'!$Y$5:$Y$1004="OK")),'Tire Inspections'!$D$5:$D$1004),"")))</f>
        <v/>
      </c>
      <c r="Q175" s="44">
        <f>IF($A175="","",IF($L175="","",IFERROR(LOOKUP(2,1/(('Tire Inspections'!$E$5:$E$1004=$A175)*('Tire Inspections'!$B$5:$B$1004=$L175)*('Tire Inspections'!$Y$5:$Y$1004="OK")),'Tire Inspections'!$R$5:$R$1004),"")))</f>
        <v/>
      </c>
      <c r="R175" s="44">
        <f>IF($A175="","",IF($L175="","",IFERROR(LOOKUP(2,1/(('Tire Inspections'!$E$5:$E$1004=$A175)*('Tire Inspections'!$B$5:$B$1004=$L175)*('Tire Inspections'!$Y$5:$Y$1004="OK")),'Tire Inspections'!$S$5:$S$1004),"")))</f>
        <v/>
      </c>
      <c r="S175" s="44">
        <f>IF($A175="","",IF($L175="","",IFERROR(LOOKUP(2,1/(('Tire Inspections'!$E$5:$E$1004=$A175)*('Tire Inspections'!$B$5:$B$1004=$L175)*('Tire Inspections'!$Y$5:$Y$1004="OK")),'Tire Inspections'!$L$5:$L$1004),"")))</f>
        <v/>
      </c>
      <c r="T175" s="33">
        <f>IF($A175="","",IF(OR($Q175="",$H175=""),"",IFERROR(MAX(0,MIN(1,($Q175-'Settings'!$B$6)/($H175-'Settings'!$B$6))),"")))</f>
        <v/>
      </c>
      <c r="U175" s="27">
        <f>IF($A175="","",IF($Q175="","No Data",IF($Q175&lt;='Settings'!$B$6,"Critical",IF($Q175&lt;='Settings'!$B$5,"Low","OK"))))</f>
        <v/>
      </c>
      <c r="V175" s="27">
        <f>IF($A175="","",IF($R175="","No Data",IF($R175&gt;='Settings'!$B$7,"Uneven","OK")))</f>
        <v/>
      </c>
      <c r="W175" s="27">
        <f>IF($A175="","",IF($J175&lt;&gt;"Mounted","N/A",IF(OR($S175="",$I175=""),"No Data",IF($S175&lt;$I175-'Settings'!$B$8,"Low",IF($S175&gt;$I175+'Settings'!$B$8,"High","OK")))))</f>
        <v/>
      </c>
      <c r="X175" s="45">
        <f>IF($A175="","",IF(OR($J175&lt;&gt;"Mounted",$L175=""),"",IFERROR($L175+'Settings'!$B$9,"")))</f>
        <v/>
      </c>
      <c r="Y175" s="27">
        <f>IF($A175="","",IF($J175&lt;&gt;"Mounted","N/A",IF($L175="","No Data",IF(TODAY()&gt;$X175,"Overdue",IF(TODAY()+'Settings'!$B$10&gt;=$X175,"Due Soon","Current")))))</f>
        <v/>
      </c>
      <c r="Z175" s="27">
        <f>IF($A175="","",IF($J175&lt;&gt;"Mounted","N/A",IF(OR($U175="No Data",$W175="No Data"),"No Data",IF($U175="Critical","Critical",IF(OR($U175="Low",$V175="Uneven",$W175="Low",$W175="High",$Y175="Overdue",$Y175="Due Soon"),"Attention","OK")))))</f>
        <v/>
      </c>
      <c r="AA175" s="27">
        <f>IF($A175="","",IF($J175&lt;&gt;"Mounted","No action",IF($U175="Critical","Inspect immediately and follow fleet removal policy",IF($W175="Low","Correct pressure and inspect",IF($W175="High","Correct pressure",IF($V175="Uneven","Inspect alignment, suspension, and rotation",IF($U175="Low","Schedule tire service",IF($Y175="Overdue","Complete inspection",IF($Y175="Due Soon","Schedule inspection","No action")))))))))</f>
        <v/>
      </c>
      <c r="AB175" s="27">
        <f>IF($A175="","",IF(OR($J175&lt;&gt;"Mounted",$Z175="OK",$Z175="N/A"),"",IF($U175="Critical",1,IF(OR($W175="Low",$W175="High"),2,IF(OR($U175="Low",$V175="Uneven"),3,IF($Y175="Overdue",4,5))))))</f>
        <v/>
      </c>
      <c r="AC175" s="27">
        <f>IF($A175="","",IF($AB175="","",IFERROR($AB175*100000+ROW(),"")))</f>
        <v/>
      </c>
    </row>
    <row r="176">
      <c r="A176" s="29" t="n"/>
      <c r="B176" s="23" t="n"/>
      <c r="C176" s="23" t="n"/>
      <c r="D176" s="23" t="n"/>
      <c r="E176" s="29" t="n"/>
      <c r="F176" s="42" t="n"/>
      <c r="G176" s="30" t="n"/>
      <c r="H176" s="43" t="n"/>
      <c r="I176" s="43" t="n"/>
      <c r="J176" s="23" t="n"/>
      <c r="K176" s="23" t="n"/>
      <c r="L176" s="45">
        <f>IF($A176="","",IF(COUNTIFS('Tire Inspections'!$E$5:$E$1004,$A176,'Tire Inspections'!$Y$5:$Y$1004,"OK")=0,"",IFERROR(MAXIFS('Tire Inspections'!$B$5:$B$1004,'Tire Inspections'!$E$5:$E$1004,$A176,'Tire Inspections'!$Y$5:$Y$1004,"OK"),"")))</f>
        <v/>
      </c>
      <c r="M176" s="27">
        <f>IF($A176="","",IF($L176="","",IFERROR(LOOKUP(2,1/(('Tire Inspections'!$E$5:$E$1004=$A176)*('Tire Inspections'!$B$5:$B$1004=$L176)*('Tire Inspections'!$Y$5:$Y$1004="OK")),'Tire Inspections'!$C$5:$C$1004),"")))</f>
        <v/>
      </c>
      <c r="N176" s="27">
        <f>IF($A176="","",IF($L176="","",IFERROR(LOOKUP(2,1/(('Tire Inspections'!$E$5:$E$1004=$A176)*('Tire Inspections'!$B$5:$B$1004=$L176)*('Tire Inspections'!$Y$5:$Y$1004="OK")),'Tire Inspections'!$F$5:$F$1004),"")))</f>
        <v/>
      </c>
      <c r="O176" s="27">
        <f>IF($A176="","",IF($L176="","",IFERROR(LOOKUP(2,1/(('Tire Inspections'!$E$5:$E$1004=$A176)*('Tire Inspections'!$B$5:$B$1004=$L176)*('Tire Inspections'!$Y$5:$Y$1004="OK")),'Tire Inspections'!$P$5:$P$1004),"")))</f>
        <v/>
      </c>
      <c r="P176" s="32">
        <f>IF($A176="","",IF($L176="","",IFERROR(LOOKUP(2,1/(('Tire Inspections'!$E$5:$E$1004=$A176)*('Tire Inspections'!$B$5:$B$1004=$L176)*('Tire Inspections'!$Y$5:$Y$1004="OK")),'Tire Inspections'!$D$5:$D$1004),"")))</f>
        <v/>
      </c>
      <c r="Q176" s="44">
        <f>IF($A176="","",IF($L176="","",IFERROR(LOOKUP(2,1/(('Tire Inspections'!$E$5:$E$1004=$A176)*('Tire Inspections'!$B$5:$B$1004=$L176)*('Tire Inspections'!$Y$5:$Y$1004="OK")),'Tire Inspections'!$R$5:$R$1004),"")))</f>
        <v/>
      </c>
      <c r="R176" s="44">
        <f>IF($A176="","",IF($L176="","",IFERROR(LOOKUP(2,1/(('Tire Inspections'!$E$5:$E$1004=$A176)*('Tire Inspections'!$B$5:$B$1004=$L176)*('Tire Inspections'!$Y$5:$Y$1004="OK")),'Tire Inspections'!$S$5:$S$1004),"")))</f>
        <v/>
      </c>
      <c r="S176" s="44">
        <f>IF($A176="","",IF($L176="","",IFERROR(LOOKUP(2,1/(('Tire Inspections'!$E$5:$E$1004=$A176)*('Tire Inspections'!$B$5:$B$1004=$L176)*('Tire Inspections'!$Y$5:$Y$1004="OK")),'Tire Inspections'!$L$5:$L$1004),"")))</f>
        <v/>
      </c>
      <c r="T176" s="33">
        <f>IF($A176="","",IF(OR($Q176="",$H176=""),"",IFERROR(MAX(0,MIN(1,($Q176-'Settings'!$B$6)/($H176-'Settings'!$B$6))),"")))</f>
        <v/>
      </c>
      <c r="U176" s="27">
        <f>IF($A176="","",IF($Q176="","No Data",IF($Q176&lt;='Settings'!$B$6,"Critical",IF($Q176&lt;='Settings'!$B$5,"Low","OK"))))</f>
        <v/>
      </c>
      <c r="V176" s="27">
        <f>IF($A176="","",IF($R176="","No Data",IF($R176&gt;='Settings'!$B$7,"Uneven","OK")))</f>
        <v/>
      </c>
      <c r="W176" s="27">
        <f>IF($A176="","",IF($J176&lt;&gt;"Mounted","N/A",IF(OR($S176="",$I176=""),"No Data",IF($S176&lt;$I176-'Settings'!$B$8,"Low",IF($S176&gt;$I176+'Settings'!$B$8,"High","OK")))))</f>
        <v/>
      </c>
      <c r="X176" s="45">
        <f>IF($A176="","",IF(OR($J176&lt;&gt;"Mounted",$L176=""),"",IFERROR($L176+'Settings'!$B$9,"")))</f>
        <v/>
      </c>
      <c r="Y176" s="27">
        <f>IF($A176="","",IF($J176&lt;&gt;"Mounted","N/A",IF($L176="","No Data",IF(TODAY()&gt;$X176,"Overdue",IF(TODAY()+'Settings'!$B$10&gt;=$X176,"Due Soon","Current")))))</f>
        <v/>
      </c>
      <c r="Z176" s="27">
        <f>IF($A176="","",IF($J176&lt;&gt;"Mounted","N/A",IF(OR($U176="No Data",$W176="No Data"),"No Data",IF($U176="Critical","Critical",IF(OR($U176="Low",$V176="Uneven",$W176="Low",$W176="High",$Y176="Overdue",$Y176="Due Soon"),"Attention","OK")))))</f>
        <v/>
      </c>
      <c r="AA176" s="27">
        <f>IF($A176="","",IF($J176&lt;&gt;"Mounted","No action",IF($U176="Critical","Inspect immediately and follow fleet removal policy",IF($W176="Low","Correct pressure and inspect",IF($W176="High","Correct pressure",IF($V176="Uneven","Inspect alignment, suspension, and rotation",IF($U176="Low","Schedule tire service",IF($Y176="Overdue","Complete inspection",IF($Y176="Due Soon","Schedule inspection","No action")))))))))</f>
        <v/>
      </c>
      <c r="AB176" s="27">
        <f>IF($A176="","",IF(OR($J176&lt;&gt;"Mounted",$Z176="OK",$Z176="N/A"),"",IF($U176="Critical",1,IF(OR($W176="Low",$W176="High"),2,IF(OR($U176="Low",$V176="Uneven"),3,IF($Y176="Overdue",4,5))))))</f>
        <v/>
      </c>
      <c r="AC176" s="27">
        <f>IF($A176="","",IF($AB176="","",IFERROR($AB176*100000+ROW(),"")))</f>
        <v/>
      </c>
    </row>
    <row r="177">
      <c r="A177" s="29" t="n"/>
      <c r="B177" s="23" t="n"/>
      <c r="C177" s="23" t="n"/>
      <c r="D177" s="23" t="n"/>
      <c r="E177" s="29" t="n"/>
      <c r="F177" s="42" t="n"/>
      <c r="G177" s="30" t="n"/>
      <c r="H177" s="43" t="n"/>
      <c r="I177" s="43" t="n"/>
      <c r="J177" s="23" t="n"/>
      <c r="K177" s="23" t="n"/>
      <c r="L177" s="45">
        <f>IF($A177="","",IF(COUNTIFS('Tire Inspections'!$E$5:$E$1004,$A177,'Tire Inspections'!$Y$5:$Y$1004,"OK")=0,"",IFERROR(MAXIFS('Tire Inspections'!$B$5:$B$1004,'Tire Inspections'!$E$5:$E$1004,$A177,'Tire Inspections'!$Y$5:$Y$1004,"OK"),"")))</f>
        <v/>
      </c>
      <c r="M177" s="27">
        <f>IF($A177="","",IF($L177="","",IFERROR(LOOKUP(2,1/(('Tire Inspections'!$E$5:$E$1004=$A177)*('Tire Inspections'!$B$5:$B$1004=$L177)*('Tire Inspections'!$Y$5:$Y$1004="OK")),'Tire Inspections'!$C$5:$C$1004),"")))</f>
        <v/>
      </c>
      <c r="N177" s="27">
        <f>IF($A177="","",IF($L177="","",IFERROR(LOOKUP(2,1/(('Tire Inspections'!$E$5:$E$1004=$A177)*('Tire Inspections'!$B$5:$B$1004=$L177)*('Tire Inspections'!$Y$5:$Y$1004="OK")),'Tire Inspections'!$F$5:$F$1004),"")))</f>
        <v/>
      </c>
      <c r="O177" s="27">
        <f>IF($A177="","",IF($L177="","",IFERROR(LOOKUP(2,1/(('Tire Inspections'!$E$5:$E$1004=$A177)*('Tire Inspections'!$B$5:$B$1004=$L177)*('Tire Inspections'!$Y$5:$Y$1004="OK")),'Tire Inspections'!$P$5:$P$1004),"")))</f>
        <v/>
      </c>
      <c r="P177" s="32">
        <f>IF($A177="","",IF($L177="","",IFERROR(LOOKUP(2,1/(('Tire Inspections'!$E$5:$E$1004=$A177)*('Tire Inspections'!$B$5:$B$1004=$L177)*('Tire Inspections'!$Y$5:$Y$1004="OK")),'Tire Inspections'!$D$5:$D$1004),"")))</f>
        <v/>
      </c>
      <c r="Q177" s="44">
        <f>IF($A177="","",IF($L177="","",IFERROR(LOOKUP(2,1/(('Tire Inspections'!$E$5:$E$1004=$A177)*('Tire Inspections'!$B$5:$B$1004=$L177)*('Tire Inspections'!$Y$5:$Y$1004="OK")),'Tire Inspections'!$R$5:$R$1004),"")))</f>
        <v/>
      </c>
      <c r="R177" s="44">
        <f>IF($A177="","",IF($L177="","",IFERROR(LOOKUP(2,1/(('Tire Inspections'!$E$5:$E$1004=$A177)*('Tire Inspections'!$B$5:$B$1004=$L177)*('Tire Inspections'!$Y$5:$Y$1004="OK")),'Tire Inspections'!$S$5:$S$1004),"")))</f>
        <v/>
      </c>
      <c r="S177" s="44">
        <f>IF($A177="","",IF($L177="","",IFERROR(LOOKUP(2,1/(('Tire Inspections'!$E$5:$E$1004=$A177)*('Tire Inspections'!$B$5:$B$1004=$L177)*('Tire Inspections'!$Y$5:$Y$1004="OK")),'Tire Inspections'!$L$5:$L$1004),"")))</f>
        <v/>
      </c>
      <c r="T177" s="33">
        <f>IF($A177="","",IF(OR($Q177="",$H177=""),"",IFERROR(MAX(0,MIN(1,($Q177-'Settings'!$B$6)/($H177-'Settings'!$B$6))),"")))</f>
        <v/>
      </c>
      <c r="U177" s="27">
        <f>IF($A177="","",IF($Q177="","No Data",IF($Q177&lt;='Settings'!$B$6,"Critical",IF($Q177&lt;='Settings'!$B$5,"Low","OK"))))</f>
        <v/>
      </c>
      <c r="V177" s="27">
        <f>IF($A177="","",IF($R177="","No Data",IF($R177&gt;='Settings'!$B$7,"Uneven","OK")))</f>
        <v/>
      </c>
      <c r="W177" s="27">
        <f>IF($A177="","",IF($J177&lt;&gt;"Mounted","N/A",IF(OR($S177="",$I177=""),"No Data",IF($S177&lt;$I177-'Settings'!$B$8,"Low",IF($S177&gt;$I177+'Settings'!$B$8,"High","OK")))))</f>
        <v/>
      </c>
      <c r="X177" s="45">
        <f>IF($A177="","",IF(OR($J177&lt;&gt;"Mounted",$L177=""),"",IFERROR($L177+'Settings'!$B$9,"")))</f>
        <v/>
      </c>
      <c r="Y177" s="27">
        <f>IF($A177="","",IF($J177&lt;&gt;"Mounted","N/A",IF($L177="","No Data",IF(TODAY()&gt;$X177,"Overdue",IF(TODAY()+'Settings'!$B$10&gt;=$X177,"Due Soon","Current")))))</f>
        <v/>
      </c>
      <c r="Z177" s="27">
        <f>IF($A177="","",IF($J177&lt;&gt;"Mounted","N/A",IF(OR($U177="No Data",$W177="No Data"),"No Data",IF($U177="Critical","Critical",IF(OR($U177="Low",$V177="Uneven",$W177="Low",$W177="High",$Y177="Overdue",$Y177="Due Soon"),"Attention","OK")))))</f>
        <v/>
      </c>
      <c r="AA177" s="27">
        <f>IF($A177="","",IF($J177&lt;&gt;"Mounted","No action",IF($U177="Critical","Inspect immediately and follow fleet removal policy",IF($W177="Low","Correct pressure and inspect",IF($W177="High","Correct pressure",IF($V177="Uneven","Inspect alignment, suspension, and rotation",IF($U177="Low","Schedule tire service",IF($Y177="Overdue","Complete inspection",IF($Y177="Due Soon","Schedule inspection","No action")))))))))</f>
        <v/>
      </c>
      <c r="AB177" s="27">
        <f>IF($A177="","",IF(OR($J177&lt;&gt;"Mounted",$Z177="OK",$Z177="N/A"),"",IF($U177="Critical",1,IF(OR($W177="Low",$W177="High"),2,IF(OR($U177="Low",$V177="Uneven"),3,IF($Y177="Overdue",4,5))))))</f>
        <v/>
      </c>
      <c r="AC177" s="27">
        <f>IF($A177="","",IF($AB177="","",IFERROR($AB177*100000+ROW(),"")))</f>
        <v/>
      </c>
    </row>
    <row r="178">
      <c r="A178" s="29" t="n"/>
      <c r="B178" s="23" t="n"/>
      <c r="C178" s="23" t="n"/>
      <c r="D178" s="23" t="n"/>
      <c r="E178" s="29" t="n"/>
      <c r="F178" s="42" t="n"/>
      <c r="G178" s="30" t="n"/>
      <c r="H178" s="43" t="n"/>
      <c r="I178" s="43" t="n"/>
      <c r="J178" s="23" t="n"/>
      <c r="K178" s="23" t="n"/>
      <c r="L178" s="45">
        <f>IF($A178="","",IF(COUNTIFS('Tire Inspections'!$E$5:$E$1004,$A178,'Tire Inspections'!$Y$5:$Y$1004,"OK")=0,"",IFERROR(MAXIFS('Tire Inspections'!$B$5:$B$1004,'Tire Inspections'!$E$5:$E$1004,$A178,'Tire Inspections'!$Y$5:$Y$1004,"OK"),"")))</f>
        <v/>
      </c>
      <c r="M178" s="27">
        <f>IF($A178="","",IF($L178="","",IFERROR(LOOKUP(2,1/(('Tire Inspections'!$E$5:$E$1004=$A178)*('Tire Inspections'!$B$5:$B$1004=$L178)*('Tire Inspections'!$Y$5:$Y$1004="OK")),'Tire Inspections'!$C$5:$C$1004),"")))</f>
        <v/>
      </c>
      <c r="N178" s="27">
        <f>IF($A178="","",IF($L178="","",IFERROR(LOOKUP(2,1/(('Tire Inspections'!$E$5:$E$1004=$A178)*('Tire Inspections'!$B$5:$B$1004=$L178)*('Tire Inspections'!$Y$5:$Y$1004="OK")),'Tire Inspections'!$F$5:$F$1004),"")))</f>
        <v/>
      </c>
      <c r="O178" s="27">
        <f>IF($A178="","",IF($L178="","",IFERROR(LOOKUP(2,1/(('Tire Inspections'!$E$5:$E$1004=$A178)*('Tire Inspections'!$B$5:$B$1004=$L178)*('Tire Inspections'!$Y$5:$Y$1004="OK")),'Tire Inspections'!$P$5:$P$1004),"")))</f>
        <v/>
      </c>
      <c r="P178" s="32">
        <f>IF($A178="","",IF($L178="","",IFERROR(LOOKUP(2,1/(('Tire Inspections'!$E$5:$E$1004=$A178)*('Tire Inspections'!$B$5:$B$1004=$L178)*('Tire Inspections'!$Y$5:$Y$1004="OK")),'Tire Inspections'!$D$5:$D$1004),"")))</f>
        <v/>
      </c>
      <c r="Q178" s="44">
        <f>IF($A178="","",IF($L178="","",IFERROR(LOOKUP(2,1/(('Tire Inspections'!$E$5:$E$1004=$A178)*('Tire Inspections'!$B$5:$B$1004=$L178)*('Tire Inspections'!$Y$5:$Y$1004="OK")),'Tire Inspections'!$R$5:$R$1004),"")))</f>
        <v/>
      </c>
      <c r="R178" s="44">
        <f>IF($A178="","",IF($L178="","",IFERROR(LOOKUP(2,1/(('Tire Inspections'!$E$5:$E$1004=$A178)*('Tire Inspections'!$B$5:$B$1004=$L178)*('Tire Inspections'!$Y$5:$Y$1004="OK")),'Tire Inspections'!$S$5:$S$1004),"")))</f>
        <v/>
      </c>
      <c r="S178" s="44">
        <f>IF($A178="","",IF($L178="","",IFERROR(LOOKUP(2,1/(('Tire Inspections'!$E$5:$E$1004=$A178)*('Tire Inspections'!$B$5:$B$1004=$L178)*('Tire Inspections'!$Y$5:$Y$1004="OK")),'Tire Inspections'!$L$5:$L$1004),"")))</f>
        <v/>
      </c>
      <c r="T178" s="33">
        <f>IF($A178="","",IF(OR($Q178="",$H178=""),"",IFERROR(MAX(0,MIN(1,($Q178-'Settings'!$B$6)/($H178-'Settings'!$B$6))),"")))</f>
        <v/>
      </c>
      <c r="U178" s="27">
        <f>IF($A178="","",IF($Q178="","No Data",IF($Q178&lt;='Settings'!$B$6,"Critical",IF($Q178&lt;='Settings'!$B$5,"Low","OK"))))</f>
        <v/>
      </c>
      <c r="V178" s="27">
        <f>IF($A178="","",IF($R178="","No Data",IF($R178&gt;='Settings'!$B$7,"Uneven","OK")))</f>
        <v/>
      </c>
      <c r="W178" s="27">
        <f>IF($A178="","",IF($J178&lt;&gt;"Mounted","N/A",IF(OR($S178="",$I178=""),"No Data",IF($S178&lt;$I178-'Settings'!$B$8,"Low",IF($S178&gt;$I178+'Settings'!$B$8,"High","OK")))))</f>
        <v/>
      </c>
      <c r="X178" s="45">
        <f>IF($A178="","",IF(OR($J178&lt;&gt;"Mounted",$L178=""),"",IFERROR($L178+'Settings'!$B$9,"")))</f>
        <v/>
      </c>
      <c r="Y178" s="27">
        <f>IF($A178="","",IF($J178&lt;&gt;"Mounted","N/A",IF($L178="","No Data",IF(TODAY()&gt;$X178,"Overdue",IF(TODAY()+'Settings'!$B$10&gt;=$X178,"Due Soon","Current")))))</f>
        <v/>
      </c>
      <c r="Z178" s="27">
        <f>IF($A178="","",IF($J178&lt;&gt;"Mounted","N/A",IF(OR($U178="No Data",$W178="No Data"),"No Data",IF($U178="Critical","Critical",IF(OR($U178="Low",$V178="Uneven",$W178="Low",$W178="High",$Y178="Overdue",$Y178="Due Soon"),"Attention","OK")))))</f>
        <v/>
      </c>
      <c r="AA178" s="27">
        <f>IF($A178="","",IF($J178&lt;&gt;"Mounted","No action",IF($U178="Critical","Inspect immediately and follow fleet removal policy",IF($W178="Low","Correct pressure and inspect",IF($W178="High","Correct pressure",IF($V178="Uneven","Inspect alignment, suspension, and rotation",IF($U178="Low","Schedule tire service",IF($Y178="Overdue","Complete inspection",IF($Y178="Due Soon","Schedule inspection","No action")))))))))</f>
        <v/>
      </c>
      <c r="AB178" s="27">
        <f>IF($A178="","",IF(OR($J178&lt;&gt;"Mounted",$Z178="OK",$Z178="N/A"),"",IF($U178="Critical",1,IF(OR($W178="Low",$W178="High"),2,IF(OR($U178="Low",$V178="Uneven"),3,IF($Y178="Overdue",4,5))))))</f>
        <v/>
      </c>
      <c r="AC178" s="27">
        <f>IF($A178="","",IF($AB178="","",IFERROR($AB178*100000+ROW(),"")))</f>
        <v/>
      </c>
    </row>
    <row r="179">
      <c r="A179" s="29" t="n"/>
      <c r="B179" s="23" t="n"/>
      <c r="C179" s="23" t="n"/>
      <c r="D179" s="23" t="n"/>
      <c r="E179" s="29" t="n"/>
      <c r="F179" s="42" t="n"/>
      <c r="G179" s="30" t="n"/>
      <c r="H179" s="43" t="n"/>
      <c r="I179" s="43" t="n"/>
      <c r="J179" s="23" t="n"/>
      <c r="K179" s="23" t="n"/>
      <c r="L179" s="45">
        <f>IF($A179="","",IF(COUNTIFS('Tire Inspections'!$E$5:$E$1004,$A179,'Tire Inspections'!$Y$5:$Y$1004,"OK")=0,"",IFERROR(MAXIFS('Tire Inspections'!$B$5:$B$1004,'Tire Inspections'!$E$5:$E$1004,$A179,'Tire Inspections'!$Y$5:$Y$1004,"OK"),"")))</f>
        <v/>
      </c>
      <c r="M179" s="27">
        <f>IF($A179="","",IF($L179="","",IFERROR(LOOKUP(2,1/(('Tire Inspections'!$E$5:$E$1004=$A179)*('Tire Inspections'!$B$5:$B$1004=$L179)*('Tire Inspections'!$Y$5:$Y$1004="OK")),'Tire Inspections'!$C$5:$C$1004),"")))</f>
        <v/>
      </c>
      <c r="N179" s="27">
        <f>IF($A179="","",IF($L179="","",IFERROR(LOOKUP(2,1/(('Tire Inspections'!$E$5:$E$1004=$A179)*('Tire Inspections'!$B$5:$B$1004=$L179)*('Tire Inspections'!$Y$5:$Y$1004="OK")),'Tire Inspections'!$F$5:$F$1004),"")))</f>
        <v/>
      </c>
      <c r="O179" s="27">
        <f>IF($A179="","",IF($L179="","",IFERROR(LOOKUP(2,1/(('Tire Inspections'!$E$5:$E$1004=$A179)*('Tire Inspections'!$B$5:$B$1004=$L179)*('Tire Inspections'!$Y$5:$Y$1004="OK")),'Tire Inspections'!$P$5:$P$1004),"")))</f>
        <v/>
      </c>
      <c r="P179" s="32">
        <f>IF($A179="","",IF($L179="","",IFERROR(LOOKUP(2,1/(('Tire Inspections'!$E$5:$E$1004=$A179)*('Tire Inspections'!$B$5:$B$1004=$L179)*('Tire Inspections'!$Y$5:$Y$1004="OK")),'Tire Inspections'!$D$5:$D$1004),"")))</f>
        <v/>
      </c>
      <c r="Q179" s="44">
        <f>IF($A179="","",IF($L179="","",IFERROR(LOOKUP(2,1/(('Tire Inspections'!$E$5:$E$1004=$A179)*('Tire Inspections'!$B$5:$B$1004=$L179)*('Tire Inspections'!$Y$5:$Y$1004="OK")),'Tire Inspections'!$R$5:$R$1004),"")))</f>
        <v/>
      </c>
      <c r="R179" s="44">
        <f>IF($A179="","",IF($L179="","",IFERROR(LOOKUP(2,1/(('Tire Inspections'!$E$5:$E$1004=$A179)*('Tire Inspections'!$B$5:$B$1004=$L179)*('Tire Inspections'!$Y$5:$Y$1004="OK")),'Tire Inspections'!$S$5:$S$1004),"")))</f>
        <v/>
      </c>
      <c r="S179" s="44">
        <f>IF($A179="","",IF($L179="","",IFERROR(LOOKUP(2,1/(('Tire Inspections'!$E$5:$E$1004=$A179)*('Tire Inspections'!$B$5:$B$1004=$L179)*('Tire Inspections'!$Y$5:$Y$1004="OK")),'Tire Inspections'!$L$5:$L$1004),"")))</f>
        <v/>
      </c>
      <c r="T179" s="33">
        <f>IF($A179="","",IF(OR($Q179="",$H179=""),"",IFERROR(MAX(0,MIN(1,($Q179-'Settings'!$B$6)/($H179-'Settings'!$B$6))),"")))</f>
        <v/>
      </c>
      <c r="U179" s="27">
        <f>IF($A179="","",IF($Q179="","No Data",IF($Q179&lt;='Settings'!$B$6,"Critical",IF($Q179&lt;='Settings'!$B$5,"Low","OK"))))</f>
        <v/>
      </c>
      <c r="V179" s="27">
        <f>IF($A179="","",IF($R179="","No Data",IF($R179&gt;='Settings'!$B$7,"Uneven","OK")))</f>
        <v/>
      </c>
      <c r="W179" s="27">
        <f>IF($A179="","",IF($J179&lt;&gt;"Mounted","N/A",IF(OR($S179="",$I179=""),"No Data",IF($S179&lt;$I179-'Settings'!$B$8,"Low",IF($S179&gt;$I179+'Settings'!$B$8,"High","OK")))))</f>
        <v/>
      </c>
      <c r="X179" s="45">
        <f>IF($A179="","",IF(OR($J179&lt;&gt;"Mounted",$L179=""),"",IFERROR($L179+'Settings'!$B$9,"")))</f>
        <v/>
      </c>
      <c r="Y179" s="27">
        <f>IF($A179="","",IF($J179&lt;&gt;"Mounted","N/A",IF($L179="","No Data",IF(TODAY()&gt;$X179,"Overdue",IF(TODAY()+'Settings'!$B$10&gt;=$X179,"Due Soon","Current")))))</f>
        <v/>
      </c>
      <c r="Z179" s="27">
        <f>IF($A179="","",IF($J179&lt;&gt;"Mounted","N/A",IF(OR($U179="No Data",$W179="No Data"),"No Data",IF($U179="Critical","Critical",IF(OR($U179="Low",$V179="Uneven",$W179="Low",$W179="High",$Y179="Overdue",$Y179="Due Soon"),"Attention","OK")))))</f>
        <v/>
      </c>
      <c r="AA179" s="27">
        <f>IF($A179="","",IF($J179&lt;&gt;"Mounted","No action",IF($U179="Critical","Inspect immediately and follow fleet removal policy",IF($W179="Low","Correct pressure and inspect",IF($W179="High","Correct pressure",IF($V179="Uneven","Inspect alignment, suspension, and rotation",IF($U179="Low","Schedule tire service",IF($Y179="Overdue","Complete inspection",IF($Y179="Due Soon","Schedule inspection","No action")))))))))</f>
        <v/>
      </c>
      <c r="AB179" s="27">
        <f>IF($A179="","",IF(OR($J179&lt;&gt;"Mounted",$Z179="OK",$Z179="N/A"),"",IF($U179="Critical",1,IF(OR($W179="Low",$W179="High"),2,IF(OR($U179="Low",$V179="Uneven"),3,IF($Y179="Overdue",4,5))))))</f>
        <v/>
      </c>
      <c r="AC179" s="27">
        <f>IF($A179="","",IF($AB179="","",IFERROR($AB179*100000+ROW(),"")))</f>
        <v/>
      </c>
    </row>
    <row r="180">
      <c r="A180" s="29" t="n"/>
      <c r="B180" s="23" t="n"/>
      <c r="C180" s="23" t="n"/>
      <c r="D180" s="23" t="n"/>
      <c r="E180" s="29" t="n"/>
      <c r="F180" s="42" t="n"/>
      <c r="G180" s="30" t="n"/>
      <c r="H180" s="43" t="n"/>
      <c r="I180" s="43" t="n"/>
      <c r="J180" s="23" t="n"/>
      <c r="K180" s="23" t="n"/>
      <c r="L180" s="45">
        <f>IF($A180="","",IF(COUNTIFS('Tire Inspections'!$E$5:$E$1004,$A180,'Tire Inspections'!$Y$5:$Y$1004,"OK")=0,"",IFERROR(MAXIFS('Tire Inspections'!$B$5:$B$1004,'Tire Inspections'!$E$5:$E$1004,$A180,'Tire Inspections'!$Y$5:$Y$1004,"OK"),"")))</f>
        <v/>
      </c>
      <c r="M180" s="27">
        <f>IF($A180="","",IF($L180="","",IFERROR(LOOKUP(2,1/(('Tire Inspections'!$E$5:$E$1004=$A180)*('Tire Inspections'!$B$5:$B$1004=$L180)*('Tire Inspections'!$Y$5:$Y$1004="OK")),'Tire Inspections'!$C$5:$C$1004),"")))</f>
        <v/>
      </c>
      <c r="N180" s="27">
        <f>IF($A180="","",IF($L180="","",IFERROR(LOOKUP(2,1/(('Tire Inspections'!$E$5:$E$1004=$A180)*('Tire Inspections'!$B$5:$B$1004=$L180)*('Tire Inspections'!$Y$5:$Y$1004="OK")),'Tire Inspections'!$F$5:$F$1004),"")))</f>
        <v/>
      </c>
      <c r="O180" s="27">
        <f>IF($A180="","",IF($L180="","",IFERROR(LOOKUP(2,1/(('Tire Inspections'!$E$5:$E$1004=$A180)*('Tire Inspections'!$B$5:$B$1004=$L180)*('Tire Inspections'!$Y$5:$Y$1004="OK")),'Tire Inspections'!$P$5:$P$1004),"")))</f>
        <v/>
      </c>
      <c r="P180" s="32">
        <f>IF($A180="","",IF($L180="","",IFERROR(LOOKUP(2,1/(('Tire Inspections'!$E$5:$E$1004=$A180)*('Tire Inspections'!$B$5:$B$1004=$L180)*('Tire Inspections'!$Y$5:$Y$1004="OK")),'Tire Inspections'!$D$5:$D$1004),"")))</f>
        <v/>
      </c>
      <c r="Q180" s="44">
        <f>IF($A180="","",IF($L180="","",IFERROR(LOOKUP(2,1/(('Tire Inspections'!$E$5:$E$1004=$A180)*('Tire Inspections'!$B$5:$B$1004=$L180)*('Tire Inspections'!$Y$5:$Y$1004="OK")),'Tire Inspections'!$R$5:$R$1004),"")))</f>
        <v/>
      </c>
      <c r="R180" s="44">
        <f>IF($A180="","",IF($L180="","",IFERROR(LOOKUP(2,1/(('Tire Inspections'!$E$5:$E$1004=$A180)*('Tire Inspections'!$B$5:$B$1004=$L180)*('Tire Inspections'!$Y$5:$Y$1004="OK")),'Tire Inspections'!$S$5:$S$1004),"")))</f>
        <v/>
      </c>
      <c r="S180" s="44">
        <f>IF($A180="","",IF($L180="","",IFERROR(LOOKUP(2,1/(('Tire Inspections'!$E$5:$E$1004=$A180)*('Tire Inspections'!$B$5:$B$1004=$L180)*('Tire Inspections'!$Y$5:$Y$1004="OK")),'Tire Inspections'!$L$5:$L$1004),"")))</f>
        <v/>
      </c>
      <c r="T180" s="33">
        <f>IF($A180="","",IF(OR($Q180="",$H180=""),"",IFERROR(MAX(0,MIN(1,($Q180-'Settings'!$B$6)/($H180-'Settings'!$B$6))),"")))</f>
        <v/>
      </c>
      <c r="U180" s="27">
        <f>IF($A180="","",IF($Q180="","No Data",IF($Q180&lt;='Settings'!$B$6,"Critical",IF($Q180&lt;='Settings'!$B$5,"Low","OK"))))</f>
        <v/>
      </c>
      <c r="V180" s="27">
        <f>IF($A180="","",IF($R180="","No Data",IF($R180&gt;='Settings'!$B$7,"Uneven","OK")))</f>
        <v/>
      </c>
      <c r="W180" s="27">
        <f>IF($A180="","",IF($J180&lt;&gt;"Mounted","N/A",IF(OR($S180="",$I180=""),"No Data",IF($S180&lt;$I180-'Settings'!$B$8,"Low",IF($S180&gt;$I180+'Settings'!$B$8,"High","OK")))))</f>
        <v/>
      </c>
      <c r="X180" s="45">
        <f>IF($A180="","",IF(OR($J180&lt;&gt;"Mounted",$L180=""),"",IFERROR($L180+'Settings'!$B$9,"")))</f>
        <v/>
      </c>
      <c r="Y180" s="27">
        <f>IF($A180="","",IF($J180&lt;&gt;"Mounted","N/A",IF($L180="","No Data",IF(TODAY()&gt;$X180,"Overdue",IF(TODAY()+'Settings'!$B$10&gt;=$X180,"Due Soon","Current")))))</f>
        <v/>
      </c>
      <c r="Z180" s="27">
        <f>IF($A180="","",IF($J180&lt;&gt;"Mounted","N/A",IF(OR($U180="No Data",$W180="No Data"),"No Data",IF($U180="Critical","Critical",IF(OR($U180="Low",$V180="Uneven",$W180="Low",$W180="High",$Y180="Overdue",$Y180="Due Soon"),"Attention","OK")))))</f>
        <v/>
      </c>
      <c r="AA180" s="27">
        <f>IF($A180="","",IF($J180&lt;&gt;"Mounted","No action",IF($U180="Critical","Inspect immediately and follow fleet removal policy",IF($W180="Low","Correct pressure and inspect",IF($W180="High","Correct pressure",IF($V180="Uneven","Inspect alignment, suspension, and rotation",IF($U180="Low","Schedule tire service",IF($Y180="Overdue","Complete inspection",IF($Y180="Due Soon","Schedule inspection","No action")))))))))</f>
        <v/>
      </c>
      <c r="AB180" s="27">
        <f>IF($A180="","",IF(OR($J180&lt;&gt;"Mounted",$Z180="OK",$Z180="N/A"),"",IF($U180="Critical",1,IF(OR($W180="Low",$W180="High"),2,IF(OR($U180="Low",$V180="Uneven"),3,IF($Y180="Overdue",4,5))))))</f>
        <v/>
      </c>
      <c r="AC180" s="27">
        <f>IF($A180="","",IF($AB180="","",IFERROR($AB180*100000+ROW(),"")))</f>
        <v/>
      </c>
    </row>
    <row r="181">
      <c r="A181" s="29" t="n"/>
      <c r="B181" s="23" t="n"/>
      <c r="C181" s="23" t="n"/>
      <c r="D181" s="23" t="n"/>
      <c r="E181" s="29" t="n"/>
      <c r="F181" s="42" t="n"/>
      <c r="G181" s="30" t="n"/>
      <c r="H181" s="43" t="n"/>
      <c r="I181" s="43" t="n"/>
      <c r="J181" s="23" t="n"/>
      <c r="K181" s="23" t="n"/>
      <c r="L181" s="45">
        <f>IF($A181="","",IF(COUNTIFS('Tire Inspections'!$E$5:$E$1004,$A181,'Tire Inspections'!$Y$5:$Y$1004,"OK")=0,"",IFERROR(MAXIFS('Tire Inspections'!$B$5:$B$1004,'Tire Inspections'!$E$5:$E$1004,$A181,'Tire Inspections'!$Y$5:$Y$1004,"OK"),"")))</f>
        <v/>
      </c>
      <c r="M181" s="27">
        <f>IF($A181="","",IF($L181="","",IFERROR(LOOKUP(2,1/(('Tire Inspections'!$E$5:$E$1004=$A181)*('Tire Inspections'!$B$5:$B$1004=$L181)*('Tire Inspections'!$Y$5:$Y$1004="OK")),'Tire Inspections'!$C$5:$C$1004),"")))</f>
        <v/>
      </c>
      <c r="N181" s="27">
        <f>IF($A181="","",IF($L181="","",IFERROR(LOOKUP(2,1/(('Tire Inspections'!$E$5:$E$1004=$A181)*('Tire Inspections'!$B$5:$B$1004=$L181)*('Tire Inspections'!$Y$5:$Y$1004="OK")),'Tire Inspections'!$F$5:$F$1004),"")))</f>
        <v/>
      </c>
      <c r="O181" s="27">
        <f>IF($A181="","",IF($L181="","",IFERROR(LOOKUP(2,1/(('Tire Inspections'!$E$5:$E$1004=$A181)*('Tire Inspections'!$B$5:$B$1004=$L181)*('Tire Inspections'!$Y$5:$Y$1004="OK")),'Tire Inspections'!$P$5:$P$1004),"")))</f>
        <v/>
      </c>
      <c r="P181" s="32">
        <f>IF($A181="","",IF($L181="","",IFERROR(LOOKUP(2,1/(('Tire Inspections'!$E$5:$E$1004=$A181)*('Tire Inspections'!$B$5:$B$1004=$L181)*('Tire Inspections'!$Y$5:$Y$1004="OK")),'Tire Inspections'!$D$5:$D$1004),"")))</f>
        <v/>
      </c>
      <c r="Q181" s="44">
        <f>IF($A181="","",IF($L181="","",IFERROR(LOOKUP(2,1/(('Tire Inspections'!$E$5:$E$1004=$A181)*('Tire Inspections'!$B$5:$B$1004=$L181)*('Tire Inspections'!$Y$5:$Y$1004="OK")),'Tire Inspections'!$R$5:$R$1004),"")))</f>
        <v/>
      </c>
      <c r="R181" s="44">
        <f>IF($A181="","",IF($L181="","",IFERROR(LOOKUP(2,1/(('Tire Inspections'!$E$5:$E$1004=$A181)*('Tire Inspections'!$B$5:$B$1004=$L181)*('Tire Inspections'!$Y$5:$Y$1004="OK")),'Tire Inspections'!$S$5:$S$1004),"")))</f>
        <v/>
      </c>
      <c r="S181" s="44">
        <f>IF($A181="","",IF($L181="","",IFERROR(LOOKUP(2,1/(('Tire Inspections'!$E$5:$E$1004=$A181)*('Tire Inspections'!$B$5:$B$1004=$L181)*('Tire Inspections'!$Y$5:$Y$1004="OK")),'Tire Inspections'!$L$5:$L$1004),"")))</f>
        <v/>
      </c>
      <c r="T181" s="33">
        <f>IF($A181="","",IF(OR($Q181="",$H181=""),"",IFERROR(MAX(0,MIN(1,($Q181-'Settings'!$B$6)/($H181-'Settings'!$B$6))),"")))</f>
        <v/>
      </c>
      <c r="U181" s="27">
        <f>IF($A181="","",IF($Q181="","No Data",IF($Q181&lt;='Settings'!$B$6,"Critical",IF($Q181&lt;='Settings'!$B$5,"Low","OK"))))</f>
        <v/>
      </c>
      <c r="V181" s="27">
        <f>IF($A181="","",IF($R181="","No Data",IF($R181&gt;='Settings'!$B$7,"Uneven","OK")))</f>
        <v/>
      </c>
      <c r="W181" s="27">
        <f>IF($A181="","",IF($J181&lt;&gt;"Mounted","N/A",IF(OR($S181="",$I181=""),"No Data",IF($S181&lt;$I181-'Settings'!$B$8,"Low",IF($S181&gt;$I181+'Settings'!$B$8,"High","OK")))))</f>
        <v/>
      </c>
      <c r="X181" s="45">
        <f>IF($A181="","",IF(OR($J181&lt;&gt;"Mounted",$L181=""),"",IFERROR($L181+'Settings'!$B$9,"")))</f>
        <v/>
      </c>
      <c r="Y181" s="27">
        <f>IF($A181="","",IF($J181&lt;&gt;"Mounted","N/A",IF($L181="","No Data",IF(TODAY()&gt;$X181,"Overdue",IF(TODAY()+'Settings'!$B$10&gt;=$X181,"Due Soon","Current")))))</f>
        <v/>
      </c>
      <c r="Z181" s="27">
        <f>IF($A181="","",IF($J181&lt;&gt;"Mounted","N/A",IF(OR($U181="No Data",$W181="No Data"),"No Data",IF($U181="Critical","Critical",IF(OR($U181="Low",$V181="Uneven",$W181="Low",$W181="High",$Y181="Overdue",$Y181="Due Soon"),"Attention","OK")))))</f>
        <v/>
      </c>
      <c r="AA181" s="27">
        <f>IF($A181="","",IF($J181&lt;&gt;"Mounted","No action",IF($U181="Critical","Inspect immediately and follow fleet removal policy",IF($W181="Low","Correct pressure and inspect",IF($W181="High","Correct pressure",IF($V181="Uneven","Inspect alignment, suspension, and rotation",IF($U181="Low","Schedule tire service",IF($Y181="Overdue","Complete inspection",IF($Y181="Due Soon","Schedule inspection","No action")))))))))</f>
        <v/>
      </c>
      <c r="AB181" s="27">
        <f>IF($A181="","",IF(OR($J181&lt;&gt;"Mounted",$Z181="OK",$Z181="N/A"),"",IF($U181="Critical",1,IF(OR($W181="Low",$W181="High"),2,IF(OR($U181="Low",$V181="Uneven"),3,IF($Y181="Overdue",4,5))))))</f>
        <v/>
      </c>
      <c r="AC181" s="27">
        <f>IF($A181="","",IF($AB181="","",IFERROR($AB181*100000+ROW(),"")))</f>
        <v/>
      </c>
    </row>
    <row r="182">
      <c r="A182" s="29" t="n"/>
      <c r="B182" s="23" t="n"/>
      <c r="C182" s="23" t="n"/>
      <c r="D182" s="23" t="n"/>
      <c r="E182" s="29" t="n"/>
      <c r="F182" s="42" t="n"/>
      <c r="G182" s="30" t="n"/>
      <c r="H182" s="43" t="n"/>
      <c r="I182" s="43" t="n"/>
      <c r="J182" s="23" t="n"/>
      <c r="K182" s="23" t="n"/>
      <c r="L182" s="45">
        <f>IF($A182="","",IF(COUNTIFS('Tire Inspections'!$E$5:$E$1004,$A182,'Tire Inspections'!$Y$5:$Y$1004,"OK")=0,"",IFERROR(MAXIFS('Tire Inspections'!$B$5:$B$1004,'Tire Inspections'!$E$5:$E$1004,$A182,'Tire Inspections'!$Y$5:$Y$1004,"OK"),"")))</f>
        <v/>
      </c>
      <c r="M182" s="27">
        <f>IF($A182="","",IF($L182="","",IFERROR(LOOKUP(2,1/(('Tire Inspections'!$E$5:$E$1004=$A182)*('Tire Inspections'!$B$5:$B$1004=$L182)*('Tire Inspections'!$Y$5:$Y$1004="OK")),'Tire Inspections'!$C$5:$C$1004),"")))</f>
        <v/>
      </c>
      <c r="N182" s="27">
        <f>IF($A182="","",IF($L182="","",IFERROR(LOOKUP(2,1/(('Tire Inspections'!$E$5:$E$1004=$A182)*('Tire Inspections'!$B$5:$B$1004=$L182)*('Tire Inspections'!$Y$5:$Y$1004="OK")),'Tire Inspections'!$F$5:$F$1004),"")))</f>
        <v/>
      </c>
      <c r="O182" s="27">
        <f>IF($A182="","",IF($L182="","",IFERROR(LOOKUP(2,1/(('Tire Inspections'!$E$5:$E$1004=$A182)*('Tire Inspections'!$B$5:$B$1004=$L182)*('Tire Inspections'!$Y$5:$Y$1004="OK")),'Tire Inspections'!$P$5:$P$1004),"")))</f>
        <v/>
      </c>
      <c r="P182" s="32">
        <f>IF($A182="","",IF($L182="","",IFERROR(LOOKUP(2,1/(('Tire Inspections'!$E$5:$E$1004=$A182)*('Tire Inspections'!$B$5:$B$1004=$L182)*('Tire Inspections'!$Y$5:$Y$1004="OK")),'Tire Inspections'!$D$5:$D$1004),"")))</f>
        <v/>
      </c>
      <c r="Q182" s="44">
        <f>IF($A182="","",IF($L182="","",IFERROR(LOOKUP(2,1/(('Tire Inspections'!$E$5:$E$1004=$A182)*('Tire Inspections'!$B$5:$B$1004=$L182)*('Tire Inspections'!$Y$5:$Y$1004="OK")),'Tire Inspections'!$R$5:$R$1004),"")))</f>
        <v/>
      </c>
      <c r="R182" s="44">
        <f>IF($A182="","",IF($L182="","",IFERROR(LOOKUP(2,1/(('Tire Inspections'!$E$5:$E$1004=$A182)*('Tire Inspections'!$B$5:$B$1004=$L182)*('Tire Inspections'!$Y$5:$Y$1004="OK")),'Tire Inspections'!$S$5:$S$1004),"")))</f>
        <v/>
      </c>
      <c r="S182" s="44">
        <f>IF($A182="","",IF($L182="","",IFERROR(LOOKUP(2,1/(('Tire Inspections'!$E$5:$E$1004=$A182)*('Tire Inspections'!$B$5:$B$1004=$L182)*('Tire Inspections'!$Y$5:$Y$1004="OK")),'Tire Inspections'!$L$5:$L$1004),"")))</f>
        <v/>
      </c>
      <c r="T182" s="33">
        <f>IF($A182="","",IF(OR($Q182="",$H182=""),"",IFERROR(MAX(0,MIN(1,($Q182-'Settings'!$B$6)/($H182-'Settings'!$B$6))),"")))</f>
        <v/>
      </c>
      <c r="U182" s="27">
        <f>IF($A182="","",IF($Q182="","No Data",IF($Q182&lt;='Settings'!$B$6,"Critical",IF($Q182&lt;='Settings'!$B$5,"Low","OK"))))</f>
        <v/>
      </c>
      <c r="V182" s="27">
        <f>IF($A182="","",IF($R182="","No Data",IF($R182&gt;='Settings'!$B$7,"Uneven","OK")))</f>
        <v/>
      </c>
      <c r="W182" s="27">
        <f>IF($A182="","",IF($J182&lt;&gt;"Mounted","N/A",IF(OR($S182="",$I182=""),"No Data",IF($S182&lt;$I182-'Settings'!$B$8,"Low",IF($S182&gt;$I182+'Settings'!$B$8,"High","OK")))))</f>
        <v/>
      </c>
      <c r="X182" s="45">
        <f>IF($A182="","",IF(OR($J182&lt;&gt;"Mounted",$L182=""),"",IFERROR($L182+'Settings'!$B$9,"")))</f>
        <v/>
      </c>
      <c r="Y182" s="27">
        <f>IF($A182="","",IF($J182&lt;&gt;"Mounted","N/A",IF($L182="","No Data",IF(TODAY()&gt;$X182,"Overdue",IF(TODAY()+'Settings'!$B$10&gt;=$X182,"Due Soon","Current")))))</f>
        <v/>
      </c>
      <c r="Z182" s="27">
        <f>IF($A182="","",IF($J182&lt;&gt;"Mounted","N/A",IF(OR($U182="No Data",$W182="No Data"),"No Data",IF($U182="Critical","Critical",IF(OR($U182="Low",$V182="Uneven",$W182="Low",$W182="High",$Y182="Overdue",$Y182="Due Soon"),"Attention","OK")))))</f>
        <v/>
      </c>
      <c r="AA182" s="27">
        <f>IF($A182="","",IF($J182&lt;&gt;"Mounted","No action",IF($U182="Critical","Inspect immediately and follow fleet removal policy",IF($W182="Low","Correct pressure and inspect",IF($W182="High","Correct pressure",IF($V182="Uneven","Inspect alignment, suspension, and rotation",IF($U182="Low","Schedule tire service",IF($Y182="Overdue","Complete inspection",IF($Y182="Due Soon","Schedule inspection","No action")))))))))</f>
        <v/>
      </c>
      <c r="AB182" s="27">
        <f>IF($A182="","",IF(OR($J182&lt;&gt;"Mounted",$Z182="OK",$Z182="N/A"),"",IF($U182="Critical",1,IF(OR($W182="Low",$W182="High"),2,IF(OR($U182="Low",$V182="Uneven"),3,IF($Y182="Overdue",4,5))))))</f>
        <v/>
      </c>
      <c r="AC182" s="27">
        <f>IF($A182="","",IF($AB182="","",IFERROR($AB182*100000+ROW(),"")))</f>
        <v/>
      </c>
    </row>
    <row r="183">
      <c r="A183" s="29" t="n"/>
      <c r="B183" s="23" t="n"/>
      <c r="C183" s="23" t="n"/>
      <c r="D183" s="23" t="n"/>
      <c r="E183" s="29" t="n"/>
      <c r="F183" s="42" t="n"/>
      <c r="G183" s="30" t="n"/>
      <c r="H183" s="43" t="n"/>
      <c r="I183" s="43" t="n"/>
      <c r="J183" s="23" t="n"/>
      <c r="K183" s="23" t="n"/>
      <c r="L183" s="45">
        <f>IF($A183="","",IF(COUNTIFS('Tire Inspections'!$E$5:$E$1004,$A183,'Tire Inspections'!$Y$5:$Y$1004,"OK")=0,"",IFERROR(MAXIFS('Tire Inspections'!$B$5:$B$1004,'Tire Inspections'!$E$5:$E$1004,$A183,'Tire Inspections'!$Y$5:$Y$1004,"OK"),"")))</f>
        <v/>
      </c>
      <c r="M183" s="27">
        <f>IF($A183="","",IF($L183="","",IFERROR(LOOKUP(2,1/(('Tire Inspections'!$E$5:$E$1004=$A183)*('Tire Inspections'!$B$5:$B$1004=$L183)*('Tire Inspections'!$Y$5:$Y$1004="OK")),'Tire Inspections'!$C$5:$C$1004),"")))</f>
        <v/>
      </c>
      <c r="N183" s="27">
        <f>IF($A183="","",IF($L183="","",IFERROR(LOOKUP(2,1/(('Tire Inspections'!$E$5:$E$1004=$A183)*('Tire Inspections'!$B$5:$B$1004=$L183)*('Tire Inspections'!$Y$5:$Y$1004="OK")),'Tire Inspections'!$F$5:$F$1004),"")))</f>
        <v/>
      </c>
      <c r="O183" s="27">
        <f>IF($A183="","",IF($L183="","",IFERROR(LOOKUP(2,1/(('Tire Inspections'!$E$5:$E$1004=$A183)*('Tire Inspections'!$B$5:$B$1004=$L183)*('Tire Inspections'!$Y$5:$Y$1004="OK")),'Tire Inspections'!$P$5:$P$1004),"")))</f>
        <v/>
      </c>
      <c r="P183" s="32">
        <f>IF($A183="","",IF($L183="","",IFERROR(LOOKUP(2,1/(('Tire Inspections'!$E$5:$E$1004=$A183)*('Tire Inspections'!$B$5:$B$1004=$L183)*('Tire Inspections'!$Y$5:$Y$1004="OK")),'Tire Inspections'!$D$5:$D$1004),"")))</f>
        <v/>
      </c>
      <c r="Q183" s="44">
        <f>IF($A183="","",IF($L183="","",IFERROR(LOOKUP(2,1/(('Tire Inspections'!$E$5:$E$1004=$A183)*('Tire Inspections'!$B$5:$B$1004=$L183)*('Tire Inspections'!$Y$5:$Y$1004="OK")),'Tire Inspections'!$R$5:$R$1004),"")))</f>
        <v/>
      </c>
      <c r="R183" s="44">
        <f>IF($A183="","",IF($L183="","",IFERROR(LOOKUP(2,1/(('Tire Inspections'!$E$5:$E$1004=$A183)*('Tire Inspections'!$B$5:$B$1004=$L183)*('Tire Inspections'!$Y$5:$Y$1004="OK")),'Tire Inspections'!$S$5:$S$1004),"")))</f>
        <v/>
      </c>
      <c r="S183" s="44">
        <f>IF($A183="","",IF($L183="","",IFERROR(LOOKUP(2,1/(('Tire Inspections'!$E$5:$E$1004=$A183)*('Tire Inspections'!$B$5:$B$1004=$L183)*('Tire Inspections'!$Y$5:$Y$1004="OK")),'Tire Inspections'!$L$5:$L$1004),"")))</f>
        <v/>
      </c>
      <c r="T183" s="33">
        <f>IF($A183="","",IF(OR($Q183="",$H183=""),"",IFERROR(MAX(0,MIN(1,($Q183-'Settings'!$B$6)/($H183-'Settings'!$B$6))),"")))</f>
        <v/>
      </c>
      <c r="U183" s="27">
        <f>IF($A183="","",IF($Q183="","No Data",IF($Q183&lt;='Settings'!$B$6,"Critical",IF($Q183&lt;='Settings'!$B$5,"Low","OK"))))</f>
        <v/>
      </c>
      <c r="V183" s="27">
        <f>IF($A183="","",IF($R183="","No Data",IF($R183&gt;='Settings'!$B$7,"Uneven","OK")))</f>
        <v/>
      </c>
      <c r="W183" s="27">
        <f>IF($A183="","",IF($J183&lt;&gt;"Mounted","N/A",IF(OR($S183="",$I183=""),"No Data",IF($S183&lt;$I183-'Settings'!$B$8,"Low",IF($S183&gt;$I183+'Settings'!$B$8,"High","OK")))))</f>
        <v/>
      </c>
      <c r="X183" s="45">
        <f>IF($A183="","",IF(OR($J183&lt;&gt;"Mounted",$L183=""),"",IFERROR($L183+'Settings'!$B$9,"")))</f>
        <v/>
      </c>
      <c r="Y183" s="27">
        <f>IF($A183="","",IF($J183&lt;&gt;"Mounted","N/A",IF($L183="","No Data",IF(TODAY()&gt;$X183,"Overdue",IF(TODAY()+'Settings'!$B$10&gt;=$X183,"Due Soon","Current")))))</f>
        <v/>
      </c>
      <c r="Z183" s="27">
        <f>IF($A183="","",IF($J183&lt;&gt;"Mounted","N/A",IF(OR($U183="No Data",$W183="No Data"),"No Data",IF($U183="Critical","Critical",IF(OR($U183="Low",$V183="Uneven",$W183="Low",$W183="High",$Y183="Overdue",$Y183="Due Soon"),"Attention","OK")))))</f>
        <v/>
      </c>
      <c r="AA183" s="27">
        <f>IF($A183="","",IF($J183&lt;&gt;"Mounted","No action",IF($U183="Critical","Inspect immediately and follow fleet removal policy",IF($W183="Low","Correct pressure and inspect",IF($W183="High","Correct pressure",IF($V183="Uneven","Inspect alignment, suspension, and rotation",IF($U183="Low","Schedule tire service",IF($Y183="Overdue","Complete inspection",IF($Y183="Due Soon","Schedule inspection","No action")))))))))</f>
        <v/>
      </c>
      <c r="AB183" s="27">
        <f>IF($A183="","",IF(OR($J183&lt;&gt;"Mounted",$Z183="OK",$Z183="N/A"),"",IF($U183="Critical",1,IF(OR($W183="Low",$W183="High"),2,IF(OR($U183="Low",$V183="Uneven"),3,IF($Y183="Overdue",4,5))))))</f>
        <v/>
      </c>
      <c r="AC183" s="27">
        <f>IF($A183="","",IF($AB183="","",IFERROR($AB183*100000+ROW(),"")))</f>
        <v/>
      </c>
    </row>
    <row r="184">
      <c r="A184" s="29" t="n"/>
      <c r="B184" s="23" t="n"/>
      <c r="C184" s="23" t="n"/>
      <c r="D184" s="23" t="n"/>
      <c r="E184" s="29" t="n"/>
      <c r="F184" s="42" t="n"/>
      <c r="G184" s="30" t="n"/>
      <c r="H184" s="43" t="n"/>
      <c r="I184" s="43" t="n"/>
      <c r="J184" s="23" t="n"/>
      <c r="K184" s="23" t="n"/>
      <c r="L184" s="45">
        <f>IF($A184="","",IF(COUNTIFS('Tire Inspections'!$E$5:$E$1004,$A184,'Tire Inspections'!$Y$5:$Y$1004,"OK")=0,"",IFERROR(MAXIFS('Tire Inspections'!$B$5:$B$1004,'Tire Inspections'!$E$5:$E$1004,$A184,'Tire Inspections'!$Y$5:$Y$1004,"OK"),"")))</f>
        <v/>
      </c>
      <c r="M184" s="27">
        <f>IF($A184="","",IF($L184="","",IFERROR(LOOKUP(2,1/(('Tire Inspections'!$E$5:$E$1004=$A184)*('Tire Inspections'!$B$5:$B$1004=$L184)*('Tire Inspections'!$Y$5:$Y$1004="OK")),'Tire Inspections'!$C$5:$C$1004),"")))</f>
        <v/>
      </c>
      <c r="N184" s="27">
        <f>IF($A184="","",IF($L184="","",IFERROR(LOOKUP(2,1/(('Tire Inspections'!$E$5:$E$1004=$A184)*('Tire Inspections'!$B$5:$B$1004=$L184)*('Tire Inspections'!$Y$5:$Y$1004="OK")),'Tire Inspections'!$F$5:$F$1004),"")))</f>
        <v/>
      </c>
      <c r="O184" s="27">
        <f>IF($A184="","",IF($L184="","",IFERROR(LOOKUP(2,1/(('Tire Inspections'!$E$5:$E$1004=$A184)*('Tire Inspections'!$B$5:$B$1004=$L184)*('Tire Inspections'!$Y$5:$Y$1004="OK")),'Tire Inspections'!$P$5:$P$1004),"")))</f>
        <v/>
      </c>
      <c r="P184" s="32">
        <f>IF($A184="","",IF($L184="","",IFERROR(LOOKUP(2,1/(('Tire Inspections'!$E$5:$E$1004=$A184)*('Tire Inspections'!$B$5:$B$1004=$L184)*('Tire Inspections'!$Y$5:$Y$1004="OK")),'Tire Inspections'!$D$5:$D$1004),"")))</f>
        <v/>
      </c>
      <c r="Q184" s="44">
        <f>IF($A184="","",IF($L184="","",IFERROR(LOOKUP(2,1/(('Tire Inspections'!$E$5:$E$1004=$A184)*('Tire Inspections'!$B$5:$B$1004=$L184)*('Tire Inspections'!$Y$5:$Y$1004="OK")),'Tire Inspections'!$R$5:$R$1004),"")))</f>
        <v/>
      </c>
      <c r="R184" s="44">
        <f>IF($A184="","",IF($L184="","",IFERROR(LOOKUP(2,1/(('Tire Inspections'!$E$5:$E$1004=$A184)*('Tire Inspections'!$B$5:$B$1004=$L184)*('Tire Inspections'!$Y$5:$Y$1004="OK")),'Tire Inspections'!$S$5:$S$1004),"")))</f>
        <v/>
      </c>
      <c r="S184" s="44">
        <f>IF($A184="","",IF($L184="","",IFERROR(LOOKUP(2,1/(('Tire Inspections'!$E$5:$E$1004=$A184)*('Tire Inspections'!$B$5:$B$1004=$L184)*('Tire Inspections'!$Y$5:$Y$1004="OK")),'Tire Inspections'!$L$5:$L$1004),"")))</f>
        <v/>
      </c>
      <c r="T184" s="33">
        <f>IF($A184="","",IF(OR($Q184="",$H184=""),"",IFERROR(MAX(0,MIN(1,($Q184-'Settings'!$B$6)/($H184-'Settings'!$B$6))),"")))</f>
        <v/>
      </c>
      <c r="U184" s="27">
        <f>IF($A184="","",IF($Q184="","No Data",IF($Q184&lt;='Settings'!$B$6,"Critical",IF($Q184&lt;='Settings'!$B$5,"Low","OK"))))</f>
        <v/>
      </c>
      <c r="V184" s="27">
        <f>IF($A184="","",IF($R184="","No Data",IF($R184&gt;='Settings'!$B$7,"Uneven","OK")))</f>
        <v/>
      </c>
      <c r="W184" s="27">
        <f>IF($A184="","",IF($J184&lt;&gt;"Mounted","N/A",IF(OR($S184="",$I184=""),"No Data",IF($S184&lt;$I184-'Settings'!$B$8,"Low",IF($S184&gt;$I184+'Settings'!$B$8,"High","OK")))))</f>
        <v/>
      </c>
      <c r="X184" s="45">
        <f>IF($A184="","",IF(OR($J184&lt;&gt;"Mounted",$L184=""),"",IFERROR($L184+'Settings'!$B$9,"")))</f>
        <v/>
      </c>
      <c r="Y184" s="27">
        <f>IF($A184="","",IF($J184&lt;&gt;"Mounted","N/A",IF($L184="","No Data",IF(TODAY()&gt;$X184,"Overdue",IF(TODAY()+'Settings'!$B$10&gt;=$X184,"Due Soon","Current")))))</f>
        <v/>
      </c>
      <c r="Z184" s="27">
        <f>IF($A184="","",IF($J184&lt;&gt;"Mounted","N/A",IF(OR($U184="No Data",$W184="No Data"),"No Data",IF($U184="Critical","Critical",IF(OR($U184="Low",$V184="Uneven",$W184="Low",$W184="High",$Y184="Overdue",$Y184="Due Soon"),"Attention","OK")))))</f>
        <v/>
      </c>
      <c r="AA184" s="27">
        <f>IF($A184="","",IF($J184&lt;&gt;"Mounted","No action",IF($U184="Critical","Inspect immediately and follow fleet removal policy",IF($W184="Low","Correct pressure and inspect",IF($W184="High","Correct pressure",IF($V184="Uneven","Inspect alignment, suspension, and rotation",IF($U184="Low","Schedule tire service",IF($Y184="Overdue","Complete inspection",IF($Y184="Due Soon","Schedule inspection","No action")))))))))</f>
        <v/>
      </c>
      <c r="AB184" s="27">
        <f>IF($A184="","",IF(OR($J184&lt;&gt;"Mounted",$Z184="OK",$Z184="N/A"),"",IF($U184="Critical",1,IF(OR($W184="Low",$W184="High"),2,IF(OR($U184="Low",$V184="Uneven"),3,IF($Y184="Overdue",4,5))))))</f>
        <v/>
      </c>
      <c r="AC184" s="27">
        <f>IF($A184="","",IF($AB184="","",IFERROR($AB184*100000+ROW(),"")))</f>
        <v/>
      </c>
    </row>
    <row r="185">
      <c r="A185" s="29" t="n"/>
      <c r="B185" s="23" t="n"/>
      <c r="C185" s="23" t="n"/>
      <c r="D185" s="23" t="n"/>
      <c r="E185" s="29" t="n"/>
      <c r="F185" s="42" t="n"/>
      <c r="G185" s="30" t="n"/>
      <c r="H185" s="43" t="n"/>
      <c r="I185" s="43" t="n"/>
      <c r="J185" s="23" t="n"/>
      <c r="K185" s="23" t="n"/>
      <c r="L185" s="45">
        <f>IF($A185="","",IF(COUNTIFS('Tire Inspections'!$E$5:$E$1004,$A185,'Tire Inspections'!$Y$5:$Y$1004,"OK")=0,"",IFERROR(MAXIFS('Tire Inspections'!$B$5:$B$1004,'Tire Inspections'!$E$5:$E$1004,$A185,'Tire Inspections'!$Y$5:$Y$1004,"OK"),"")))</f>
        <v/>
      </c>
      <c r="M185" s="27">
        <f>IF($A185="","",IF($L185="","",IFERROR(LOOKUP(2,1/(('Tire Inspections'!$E$5:$E$1004=$A185)*('Tire Inspections'!$B$5:$B$1004=$L185)*('Tire Inspections'!$Y$5:$Y$1004="OK")),'Tire Inspections'!$C$5:$C$1004),"")))</f>
        <v/>
      </c>
      <c r="N185" s="27">
        <f>IF($A185="","",IF($L185="","",IFERROR(LOOKUP(2,1/(('Tire Inspections'!$E$5:$E$1004=$A185)*('Tire Inspections'!$B$5:$B$1004=$L185)*('Tire Inspections'!$Y$5:$Y$1004="OK")),'Tire Inspections'!$F$5:$F$1004),"")))</f>
        <v/>
      </c>
      <c r="O185" s="27">
        <f>IF($A185="","",IF($L185="","",IFERROR(LOOKUP(2,1/(('Tire Inspections'!$E$5:$E$1004=$A185)*('Tire Inspections'!$B$5:$B$1004=$L185)*('Tire Inspections'!$Y$5:$Y$1004="OK")),'Tire Inspections'!$P$5:$P$1004),"")))</f>
        <v/>
      </c>
      <c r="P185" s="32">
        <f>IF($A185="","",IF($L185="","",IFERROR(LOOKUP(2,1/(('Tire Inspections'!$E$5:$E$1004=$A185)*('Tire Inspections'!$B$5:$B$1004=$L185)*('Tire Inspections'!$Y$5:$Y$1004="OK")),'Tire Inspections'!$D$5:$D$1004),"")))</f>
        <v/>
      </c>
      <c r="Q185" s="44">
        <f>IF($A185="","",IF($L185="","",IFERROR(LOOKUP(2,1/(('Tire Inspections'!$E$5:$E$1004=$A185)*('Tire Inspections'!$B$5:$B$1004=$L185)*('Tire Inspections'!$Y$5:$Y$1004="OK")),'Tire Inspections'!$R$5:$R$1004),"")))</f>
        <v/>
      </c>
      <c r="R185" s="44">
        <f>IF($A185="","",IF($L185="","",IFERROR(LOOKUP(2,1/(('Tire Inspections'!$E$5:$E$1004=$A185)*('Tire Inspections'!$B$5:$B$1004=$L185)*('Tire Inspections'!$Y$5:$Y$1004="OK")),'Tire Inspections'!$S$5:$S$1004),"")))</f>
        <v/>
      </c>
      <c r="S185" s="44">
        <f>IF($A185="","",IF($L185="","",IFERROR(LOOKUP(2,1/(('Tire Inspections'!$E$5:$E$1004=$A185)*('Tire Inspections'!$B$5:$B$1004=$L185)*('Tire Inspections'!$Y$5:$Y$1004="OK")),'Tire Inspections'!$L$5:$L$1004),"")))</f>
        <v/>
      </c>
      <c r="T185" s="33">
        <f>IF($A185="","",IF(OR($Q185="",$H185=""),"",IFERROR(MAX(0,MIN(1,($Q185-'Settings'!$B$6)/($H185-'Settings'!$B$6))),"")))</f>
        <v/>
      </c>
      <c r="U185" s="27">
        <f>IF($A185="","",IF($Q185="","No Data",IF($Q185&lt;='Settings'!$B$6,"Critical",IF($Q185&lt;='Settings'!$B$5,"Low","OK"))))</f>
        <v/>
      </c>
      <c r="V185" s="27">
        <f>IF($A185="","",IF($R185="","No Data",IF($R185&gt;='Settings'!$B$7,"Uneven","OK")))</f>
        <v/>
      </c>
      <c r="W185" s="27">
        <f>IF($A185="","",IF($J185&lt;&gt;"Mounted","N/A",IF(OR($S185="",$I185=""),"No Data",IF($S185&lt;$I185-'Settings'!$B$8,"Low",IF($S185&gt;$I185+'Settings'!$B$8,"High","OK")))))</f>
        <v/>
      </c>
      <c r="X185" s="45">
        <f>IF($A185="","",IF(OR($J185&lt;&gt;"Mounted",$L185=""),"",IFERROR($L185+'Settings'!$B$9,"")))</f>
        <v/>
      </c>
      <c r="Y185" s="27">
        <f>IF($A185="","",IF($J185&lt;&gt;"Mounted","N/A",IF($L185="","No Data",IF(TODAY()&gt;$X185,"Overdue",IF(TODAY()+'Settings'!$B$10&gt;=$X185,"Due Soon","Current")))))</f>
        <v/>
      </c>
      <c r="Z185" s="27">
        <f>IF($A185="","",IF($J185&lt;&gt;"Mounted","N/A",IF(OR($U185="No Data",$W185="No Data"),"No Data",IF($U185="Critical","Critical",IF(OR($U185="Low",$V185="Uneven",$W185="Low",$W185="High",$Y185="Overdue",$Y185="Due Soon"),"Attention","OK")))))</f>
        <v/>
      </c>
      <c r="AA185" s="27">
        <f>IF($A185="","",IF($J185&lt;&gt;"Mounted","No action",IF($U185="Critical","Inspect immediately and follow fleet removal policy",IF($W185="Low","Correct pressure and inspect",IF($W185="High","Correct pressure",IF($V185="Uneven","Inspect alignment, suspension, and rotation",IF($U185="Low","Schedule tire service",IF($Y185="Overdue","Complete inspection",IF($Y185="Due Soon","Schedule inspection","No action")))))))))</f>
        <v/>
      </c>
      <c r="AB185" s="27">
        <f>IF($A185="","",IF(OR($J185&lt;&gt;"Mounted",$Z185="OK",$Z185="N/A"),"",IF($U185="Critical",1,IF(OR($W185="Low",$W185="High"),2,IF(OR($U185="Low",$V185="Uneven"),3,IF($Y185="Overdue",4,5))))))</f>
        <v/>
      </c>
      <c r="AC185" s="27">
        <f>IF($A185="","",IF($AB185="","",IFERROR($AB185*100000+ROW(),"")))</f>
        <v/>
      </c>
    </row>
    <row r="186">
      <c r="A186" s="29" t="n"/>
      <c r="B186" s="23" t="n"/>
      <c r="C186" s="23" t="n"/>
      <c r="D186" s="23" t="n"/>
      <c r="E186" s="29" t="n"/>
      <c r="F186" s="42" t="n"/>
      <c r="G186" s="30" t="n"/>
      <c r="H186" s="43" t="n"/>
      <c r="I186" s="43" t="n"/>
      <c r="J186" s="23" t="n"/>
      <c r="K186" s="23" t="n"/>
      <c r="L186" s="45">
        <f>IF($A186="","",IF(COUNTIFS('Tire Inspections'!$E$5:$E$1004,$A186,'Tire Inspections'!$Y$5:$Y$1004,"OK")=0,"",IFERROR(MAXIFS('Tire Inspections'!$B$5:$B$1004,'Tire Inspections'!$E$5:$E$1004,$A186,'Tire Inspections'!$Y$5:$Y$1004,"OK"),"")))</f>
        <v/>
      </c>
      <c r="M186" s="27">
        <f>IF($A186="","",IF($L186="","",IFERROR(LOOKUP(2,1/(('Tire Inspections'!$E$5:$E$1004=$A186)*('Tire Inspections'!$B$5:$B$1004=$L186)*('Tire Inspections'!$Y$5:$Y$1004="OK")),'Tire Inspections'!$C$5:$C$1004),"")))</f>
        <v/>
      </c>
      <c r="N186" s="27">
        <f>IF($A186="","",IF($L186="","",IFERROR(LOOKUP(2,1/(('Tire Inspections'!$E$5:$E$1004=$A186)*('Tire Inspections'!$B$5:$B$1004=$L186)*('Tire Inspections'!$Y$5:$Y$1004="OK")),'Tire Inspections'!$F$5:$F$1004),"")))</f>
        <v/>
      </c>
      <c r="O186" s="27">
        <f>IF($A186="","",IF($L186="","",IFERROR(LOOKUP(2,1/(('Tire Inspections'!$E$5:$E$1004=$A186)*('Tire Inspections'!$B$5:$B$1004=$L186)*('Tire Inspections'!$Y$5:$Y$1004="OK")),'Tire Inspections'!$P$5:$P$1004),"")))</f>
        <v/>
      </c>
      <c r="P186" s="32">
        <f>IF($A186="","",IF($L186="","",IFERROR(LOOKUP(2,1/(('Tire Inspections'!$E$5:$E$1004=$A186)*('Tire Inspections'!$B$5:$B$1004=$L186)*('Tire Inspections'!$Y$5:$Y$1004="OK")),'Tire Inspections'!$D$5:$D$1004),"")))</f>
        <v/>
      </c>
      <c r="Q186" s="44">
        <f>IF($A186="","",IF($L186="","",IFERROR(LOOKUP(2,1/(('Tire Inspections'!$E$5:$E$1004=$A186)*('Tire Inspections'!$B$5:$B$1004=$L186)*('Tire Inspections'!$Y$5:$Y$1004="OK")),'Tire Inspections'!$R$5:$R$1004),"")))</f>
        <v/>
      </c>
      <c r="R186" s="44">
        <f>IF($A186="","",IF($L186="","",IFERROR(LOOKUP(2,1/(('Tire Inspections'!$E$5:$E$1004=$A186)*('Tire Inspections'!$B$5:$B$1004=$L186)*('Tire Inspections'!$Y$5:$Y$1004="OK")),'Tire Inspections'!$S$5:$S$1004),"")))</f>
        <v/>
      </c>
      <c r="S186" s="44">
        <f>IF($A186="","",IF($L186="","",IFERROR(LOOKUP(2,1/(('Tire Inspections'!$E$5:$E$1004=$A186)*('Tire Inspections'!$B$5:$B$1004=$L186)*('Tire Inspections'!$Y$5:$Y$1004="OK")),'Tire Inspections'!$L$5:$L$1004),"")))</f>
        <v/>
      </c>
      <c r="T186" s="33">
        <f>IF($A186="","",IF(OR($Q186="",$H186=""),"",IFERROR(MAX(0,MIN(1,($Q186-'Settings'!$B$6)/($H186-'Settings'!$B$6))),"")))</f>
        <v/>
      </c>
      <c r="U186" s="27">
        <f>IF($A186="","",IF($Q186="","No Data",IF($Q186&lt;='Settings'!$B$6,"Critical",IF($Q186&lt;='Settings'!$B$5,"Low","OK"))))</f>
        <v/>
      </c>
      <c r="V186" s="27">
        <f>IF($A186="","",IF($R186="","No Data",IF($R186&gt;='Settings'!$B$7,"Uneven","OK")))</f>
        <v/>
      </c>
      <c r="W186" s="27">
        <f>IF($A186="","",IF($J186&lt;&gt;"Mounted","N/A",IF(OR($S186="",$I186=""),"No Data",IF($S186&lt;$I186-'Settings'!$B$8,"Low",IF($S186&gt;$I186+'Settings'!$B$8,"High","OK")))))</f>
        <v/>
      </c>
      <c r="X186" s="45">
        <f>IF($A186="","",IF(OR($J186&lt;&gt;"Mounted",$L186=""),"",IFERROR($L186+'Settings'!$B$9,"")))</f>
        <v/>
      </c>
      <c r="Y186" s="27">
        <f>IF($A186="","",IF($J186&lt;&gt;"Mounted","N/A",IF($L186="","No Data",IF(TODAY()&gt;$X186,"Overdue",IF(TODAY()+'Settings'!$B$10&gt;=$X186,"Due Soon","Current")))))</f>
        <v/>
      </c>
      <c r="Z186" s="27">
        <f>IF($A186="","",IF($J186&lt;&gt;"Mounted","N/A",IF(OR($U186="No Data",$W186="No Data"),"No Data",IF($U186="Critical","Critical",IF(OR($U186="Low",$V186="Uneven",$W186="Low",$W186="High",$Y186="Overdue",$Y186="Due Soon"),"Attention","OK")))))</f>
        <v/>
      </c>
      <c r="AA186" s="27">
        <f>IF($A186="","",IF($J186&lt;&gt;"Mounted","No action",IF($U186="Critical","Inspect immediately and follow fleet removal policy",IF($W186="Low","Correct pressure and inspect",IF($W186="High","Correct pressure",IF($V186="Uneven","Inspect alignment, suspension, and rotation",IF($U186="Low","Schedule tire service",IF($Y186="Overdue","Complete inspection",IF($Y186="Due Soon","Schedule inspection","No action")))))))))</f>
        <v/>
      </c>
      <c r="AB186" s="27">
        <f>IF($A186="","",IF(OR($J186&lt;&gt;"Mounted",$Z186="OK",$Z186="N/A"),"",IF($U186="Critical",1,IF(OR($W186="Low",$W186="High"),2,IF(OR($U186="Low",$V186="Uneven"),3,IF($Y186="Overdue",4,5))))))</f>
        <v/>
      </c>
      <c r="AC186" s="27">
        <f>IF($A186="","",IF($AB186="","",IFERROR($AB186*100000+ROW(),"")))</f>
        <v/>
      </c>
    </row>
    <row r="187">
      <c r="A187" s="29" t="n"/>
      <c r="B187" s="23" t="n"/>
      <c r="C187" s="23" t="n"/>
      <c r="D187" s="23" t="n"/>
      <c r="E187" s="29" t="n"/>
      <c r="F187" s="42" t="n"/>
      <c r="G187" s="30" t="n"/>
      <c r="H187" s="43" t="n"/>
      <c r="I187" s="43" t="n"/>
      <c r="J187" s="23" t="n"/>
      <c r="K187" s="23" t="n"/>
      <c r="L187" s="45">
        <f>IF($A187="","",IF(COUNTIFS('Tire Inspections'!$E$5:$E$1004,$A187,'Tire Inspections'!$Y$5:$Y$1004,"OK")=0,"",IFERROR(MAXIFS('Tire Inspections'!$B$5:$B$1004,'Tire Inspections'!$E$5:$E$1004,$A187,'Tire Inspections'!$Y$5:$Y$1004,"OK"),"")))</f>
        <v/>
      </c>
      <c r="M187" s="27">
        <f>IF($A187="","",IF($L187="","",IFERROR(LOOKUP(2,1/(('Tire Inspections'!$E$5:$E$1004=$A187)*('Tire Inspections'!$B$5:$B$1004=$L187)*('Tire Inspections'!$Y$5:$Y$1004="OK")),'Tire Inspections'!$C$5:$C$1004),"")))</f>
        <v/>
      </c>
      <c r="N187" s="27">
        <f>IF($A187="","",IF($L187="","",IFERROR(LOOKUP(2,1/(('Tire Inspections'!$E$5:$E$1004=$A187)*('Tire Inspections'!$B$5:$B$1004=$L187)*('Tire Inspections'!$Y$5:$Y$1004="OK")),'Tire Inspections'!$F$5:$F$1004),"")))</f>
        <v/>
      </c>
      <c r="O187" s="27">
        <f>IF($A187="","",IF($L187="","",IFERROR(LOOKUP(2,1/(('Tire Inspections'!$E$5:$E$1004=$A187)*('Tire Inspections'!$B$5:$B$1004=$L187)*('Tire Inspections'!$Y$5:$Y$1004="OK")),'Tire Inspections'!$P$5:$P$1004),"")))</f>
        <v/>
      </c>
      <c r="P187" s="32">
        <f>IF($A187="","",IF($L187="","",IFERROR(LOOKUP(2,1/(('Tire Inspections'!$E$5:$E$1004=$A187)*('Tire Inspections'!$B$5:$B$1004=$L187)*('Tire Inspections'!$Y$5:$Y$1004="OK")),'Tire Inspections'!$D$5:$D$1004),"")))</f>
        <v/>
      </c>
      <c r="Q187" s="44">
        <f>IF($A187="","",IF($L187="","",IFERROR(LOOKUP(2,1/(('Tire Inspections'!$E$5:$E$1004=$A187)*('Tire Inspections'!$B$5:$B$1004=$L187)*('Tire Inspections'!$Y$5:$Y$1004="OK")),'Tire Inspections'!$R$5:$R$1004),"")))</f>
        <v/>
      </c>
      <c r="R187" s="44">
        <f>IF($A187="","",IF($L187="","",IFERROR(LOOKUP(2,1/(('Tire Inspections'!$E$5:$E$1004=$A187)*('Tire Inspections'!$B$5:$B$1004=$L187)*('Tire Inspections'!$Y$5:$Y$1004="OK")),'Tire Inspections'!$S$5:$S$1004),"")))</f>
        <v/>
      </c>
      <c r="S187" s="44">
        <f>IF($A187="","",IF($L187="","",IFERROR(LOOKUP(2,1/(('Tire Inspections'!$E$5:$E$1004=$A187)*('Tire Inspections'!$B$5:$B$1004=$L187)*('Tire Inspections'!$Y$5:$Y$1004="OK")),'Tire Inspections'!$L$5:$L$1004),"")))</f>
        <v/>
      </c>
      <c r="T187" s="33">
        <f>IF($A187="","",IF(OR($Q187="",$H187=""),"",IFERROR(MAX(0,MIN(1,($Q187-'Settings'!$B$6)/($H187-'Settings'!$B$6))),"")))</f>
        <v/>
      </c>
      <c r="U187" s="27">
        <f>IF($A187="","",IF($Q187="","No Data",IF($Q187&lt;='Settings'!$B$6,"Critical",IF($Q187&lt;='Settings'!$B$5,"Low","OK"))))</f>
        <v/>
      </c>
      <c r="V187" s="27">
        <f>IF($A187="","",IF($R187="","No Data",IF($R187&gt;='Settings'!$B$7,"Uneven","OK")))</f>
        <v/>
      </c>
      <c r="W187" s="27">
        <f>IF($A187="","",IF($J187&lt;&gt;"Mounted","N/A",IF(OR($S187="",$I187=""),"No Data",IF($S187&lt;$I187-'Settings'!$B$8,"Low",IF($S187&gt;$I187+'Settings'!$B$8,"High","OK")))))</f>
        <v/>
      </c>
      <c r="X187" s="45">
        <f>IF($A187="","",IF(OR($J187&lt;&gt;"Mounted",$L187=""),"",IFERROR($L187+'Settings'!$B$9,"")))</f>
        <v/>
      </c>
      <c r="Y187" s="27">
        <f>IF($A187="","",IF($J187&lt;&gt;"Mounted","N/A",IF($L187="","No Data",IF(TODAY()&gt;$X187,"Overdue",IF(TODAY()+'Settings'!$B$10&gt;=$X187,"Due Soon","Current")))))</f>
        <v/>
      </c>
      <c r="Z187" s="27">
        <f>IF($A187="","",IF($J187&lt;&gt;"Mounted","N/A",IF(OR($U187="No Data",$W187="No Data"),"No Data",IF($U187="Critical","Critical",IF(OR($U187="Low",$V187="Uneven",$W187="Low",$W187="High",$Y187="Overdue",$Y187="Due Soon"),"Attention","OK")))))</f>
        <v/>
      </c>
      <c r="AA187" s="27">
        <f>IF($A187="","",IF($J187&lt;&gt;"Mounted","No action",IF($U187="Critical","Inspect immediately and follow fleet removal policy",IF($W187="Low","Correct pressure and inspect",IF($W187="High","Correct pressure",IF($V187="Uneven","Inspect alignment, suspension, and rotation",IF($U187="Low","Schedule tire service",IF($Y187="Overdue","Complete inspection",IF($Y187="Due Soon","Schedule inspection","No action")))))))))</f>
        <v/>
      </c>
      <c r="AB187" s="27">
        <f>IF($A187="","",IF(OR($J187&lt;&gt;"Mounted",$Z187="OK",$Z187="N/A"),"",IF($U187="Critical",1,IF(OR($W187="Low",$W187="High"),2,IF(OR($U187="Low",$V187="Uneven"),3,IF($Y187="Overdue",4,5))))))</f>
        <v/>
      </c>
      <c r="AC187" s="27">
        <f>IF($A187="","",IF($AB187="","",IFERROR($AB187*100000+ROW(),"")))</f>
        <v/>
      </c>
    </row>
    <row r="188">
      <c r="A188" s="29" t="n"/>
      <c r="B188" s="23" t="n"/>
      <c r="C188" s="23" t="n"/>
      <c r="D188" s="23" t="n"/>
      <c r="E188" s="29" t="n"/>
      <c r="F188" s="42" t="n"/>
      <c r="G188" s="30" t="n"/>
      <c r="H188" s="43" t="n"/>
      <c r="I188" s="43" t="n"/>
      <c r="J188" s="23" t="n"/>
      <c r="K188" s="23" t="n"/>
      <c r="L188" s="45">
        <f>IF($A188="","",IF(COUNTIFS('Tire Inspections'!$E$5:$E$1004,$A188,'Tire Inspections'!$Y$5:$Y$1004,"OK")=0,"",IFERROR(MAXIFS('Tire Inspections'!$B$5:$B$1004,'Tire Inspections'!$E$5:$E$1004,$A188,'Tire Inspections'!$Y$5:$Y$1004,"OK"),"")))</f>
        <v/>
      </c>
      <c r="M188" s="27">
        <f>IF($A188="","",IF($L188="","",IFERROR(LOOKUP(2,1/(('Tire Inspections'!$E$5:$E$1004=$A188)*('Tire Inspections'!$B$5:$B$1004=$L188)*('Tire Inspections'!$Y$5:$Y$1004="OK")),'Tire Inspections'!$C$5:$C$1004),"")))</f>
        <v/>
      </c>
      <c r="N188" s="27">
        <f>IF($A188="","",IF($L188="","",IFERROR(LOOKUP(2,1/(('Tire Inspections'!$E$5:$E$1004=$A188)*('Tire Inspections'!$B$5:$B$1004=$L188)*('Tire Inspections'!$Y$5:$Y$1004="OK")),'Tire Inspections'!$F$5:$F$1004),"")))</f>
        <v/>
      </c>
      <c r="O188" s="27">
        <f>IF($A188="","",IF($L188="","",IFERROR(LOOKUP(2,1/(('Tire Inspections'!$E$5:$E$1004=$A188)*('Tire Inspections'!$B$5:$B$1004=$L188)*('Tire Inspections'!$Y$5:$Y$1004="OK")),'Tire Inspections'!$P$5:$P$1004),"")))</f>
        <v/>
      </c>
      <c r="P188" s="32">
        <f>IF($A188="","",IF($L188="","",IFERROR(LOOKUP(2,1/(('Tire Inspections'!$E$5:$E$1004=$A188)*('Tire Inspections'!$B$5:$B$1004=$L188)*('Tire Inspections'!$Y$5:$Y$1004="OK")),'Tire Inspections'!$D$5:$D$1004),"")))</f>
        <v/>
      </c>
      <c r="Q188" s="44">
        <f>IF($A188="","",IF($L188="","",IFERROR(LOOKUP(2,1/(('Tire Inspections'!$E$5:$E$1004=$A188)*('Tire Inspections'!$B$5:$B$1004=$L188)*('Tire Inspections'!$Y$5:$Y$1004="OK")),'Tire Inspections'!$R$5:$R$1004),"")))</f>
        <v/>
      </c>
      <c r="R188" s="44">
        <f>IF($A188="","",IF($L188="","",IFERROR(LOOKUP(2,1/(('Tire Inspections'!$E$5:$E$1004=$A188)*('Tire Inspections'!$B$5:$B$1004=$L188)*('Tire Inspections'!$Y$5:$Y$1004="OK")),'Tire Inspections'!$S$5:$S$1004),"")))</f>
        <v/>
      </c>
      <c r="S188" s="44">
        <f>IF($A188="","",IF($L188="","",IFERROR(LOOKUP(2,1/(('Tire Inspections'!$E$5:$E$1004=$A188)*('Tire Inspections'!$B$5:$B$1004=$L188)*('Tire Inspections'!$Y$5:$Y$1004="OK")),'Tire Inspections'!$L$5:$L$1004),"")))</f>
        <v/>
      </c>
      <c r="T188" s="33">
        <f>IF($A188="","",IF(OR($Q188="",$H188=""),"",IFERROR(MAX(0,MIN(1,($Q188-'Settings'!$B$6)/($H188-'Settings'!$B$6))),"")))</f>
        <v/>
      </c>
      <c r="U188" s="27">
        <f>IF($A188="","",IF($Q188="","No Data",IF($Q188&lt;='Settings'!$B$6,"Critical",IF($Q188&lt;='Settings'!$B$5,"Low","OK"))))</f>
        <v/>
      </c>
      <c r="V188" s="27">
        <f>IF($A188="","",IF($R188="","No Data",IF($R188&gt;='Settings'!$B$7,"Uneven","OK")))</f>
        <v/>
      </c>
      <c r="W188" s="27">
        <f>IF($A188="","",IF($J188&lt;&gt;"Mounted","N/A",IF(OR($S188="",$I188=""),"No Data",IF($S188&lt;$I188-'Settings'!$B$8,"Low",IF($S188&gt;$I188+'Settings'!$B$8,"High","OK")))))</f>
        <v/>
      </c>
      <c r="X188" s="45">
        <f>IF($A188="","",IF(OR($J188&lt;&gt;"Mounted",$L188=""),"",IFERROR($L188+'Settings'!$B$9,"")))</f>
        <v/>
      </c>
      <c r="Y188" s="27">
        <f>IF($A188="","",IF($J188&lt;&gt;"Mounted","N/A",IF($L188="","No Data",IF(TODAY()&gt;$X188,"Overdue",IF(TODAY()+'Settings'!$B$10&gt;=$X188,"Due Soon","Current")))))</f>
        <v/>
      </c>
      <c r="Z188" s="27">
        <f>IF($A188="","",IF($J188&lt;&gt;"Mounted","N/A",IF(OR($U188="No Data",$W188="No Data"),"No Data",IF($U188="Critical","Critical",IF(OR($U188="Low",$V188="Uneven",$W188="Low",$W188="High",$Y188="Overdue",$Y188="Due Soon"),"Attention","OK")))))</f>
        <v/>
      </c>
      <c r="AA188" s="27">
        <f>IF($A188="","",IF($J188&lt;&gt;"Mounted","No action",IF($U188="Critical","Inspect immediately and follow fleet removal policy",IF($W188="Low","Correct pressure and inspect",IF($W188="High","Correct pressure",IF($V188="Uneven","Inspect alignment, suspension, and rotation",IF($U188="Low","Schedule tire service",IF($Y188="Overdue","Complete inspection",IF($Y188="Due Soon","Schedule inspection","No action")))))))))</f>
        <v/>
      </c>
      <c r="AB188" s="27">
        <f>IF($A188="","",IF(OR($J188&lt;&gt;"Mounted",$Z188="OK",$Z188="N/A"),"",IF($U188="Critical",1,IF(OR($W188="Low",$W188="High"),2,IF(OR($U188="Low",$V188="Uneven"),3,IF($Y188="Overdue",4,5))))))</f>
        <v/>
      </c>
      <c r="AC188" s="27">
        <f>IF($A188="","",IF($AB188="","",IFERROR($AB188*100000+ROW(),"")))</f>
        <v/>
      </c>
    </row>
    <row r="189">
      <c r="A189" s="29" t="n"/>
      <c r="B189" s="23" t="n"/>
      <c r="C189" s="23" t="n"/>
      <c r="D189" s="23" t="n"/>
      <c r="E189" s="29" t="n"/>
      <c r="F189" s="42" t="n"/>
      <c r="G189" s="30" t="n"/>
      <c r="H189" s="43" t="n"/>
      <c r="I189" s="43" t="n"/>
      <c r="J189" s="23" t="n"/>
      <c r="K189" s="23" t="n"/>
      <c r="L189" s="45">
        <f>IF($A189="","",IF(COUNTIFS('Tire Inspections'!$E$5:$E$1004,$A189,'Tire Inspections'!$Y$5:$Y$1004,"OK")=0,"",IFERROR(MAXIFS('Tire Inspections'!$B$5:$B$1004,'Tire Inspections'!$E$5:$E$1004,$A189,'Tire Inspections'!$Y$5:$Y$1004,"OK"),"")))</f>
        <v/>
      </c>
      <c r="M189" s="27">
        <f>IF($A189="","",IF($L189="","",IFERROR(LOOKUP(2,1/(('Tire Inspections'!$E$5:$E$1004=$A189)*('Tire Inspections'!$B$5:$B$1004=$L189)*('Tire Inspections'!$Y$5:$Y$1004="OK")),'Tire Inspections'!$C$5:$C$1004),"")))</f>
        <v/>
      </c>
      <c r="N189" s="27">
        <f>IF($A189="","",IF($L189="","",IFERROR(LOOKUP(2,1/(('Tire Inspections'!$E$5:$E$1004=$A189)*('Tire Inspections'!$B$5:$B$1004=$L189)*('Tire Inspections'!$Y$5:$Y$1004="OK")),'Tire Inspections'!$F$5:$F$1004),"")))</f>
        <v/>
      </c>
      <c r="O189" s="27">
        <f>IF($A189="","",IF($L189="","",IFERROR(LOOKUP(2,1/(('Tire Inspections'!$E$5:$E$1004=$A189)*('Tire Inspections'!$B$5:$B$1004=$L189)*('Tire Inspections'!$Y$5:$Y$1004="OK")),'Tire Inspections'!$P$5:$P$1004),"")))</f>
        <v/>
      </c>
      <c r="P189" s="32">
        <f>IF($A189="","",IF($L189="","",IFERROR(LOOKUP(2,1/(('Tire Inspections'!$E$5:$E$1004=$A189)*('Tire Inspections'!$B$5:$B$1004=$L189)*('Tire Inspections'!$Y$5:$Y$1004="OK")),'Tire Inspections'!$D$5:$D$1004),"")))</f>
        <v/>
      </c>
      <c r="Q189" s="44">
        <f>IF($A189="","",IF($L189="","",IFERROR(LOOKUP(2,1/(('Tire Inspections'!$E$5:$E$1004=$A189)*('Tire Inspections'!$B$5:$B$1004=$L189)*('Tire Inspections'!$Y$5:$Y$1004="OK")),'Tire Inspections'!$R$5:$R$1004),"")))</f>
        <v/>
      </c>
      <c r="R189" s="44">
        <f>IF($A189="","",IF($L189="","",IFERROR(LOOKUP(2,1/(('Tire Inspections'!$E$5:$E$1004=$A189)*('Tire Inspections'!$B$5:$B$1004=$L189)*('Tire Inspections'!$Y$5:$Y$1004="OK")),'Tire Inspections'!$S$5:$S$1004),"")))</f>
        <v/>
      </c>
      <c r="S189" s="44">
        <f>IF($A189="","",IF($L189="","",IFERROR(LOOKUP(2,1/(('Tire Inspections'!$E$5:$E$1004=$A189)*('Tire Inspections'!$B$5:$B$1004=$L189)*('Tire Inspections'!$Y$5:$Y$1004="OK")),'Tire Inspections'!$L$5:$L$1004),"")))</f>
        <v/>
      </c>
      <c r="T189" s="33">
        <f>IF($A189="","",IF(OR($Q189="",$H189=""),"",IFERROR(MAX(0,MIN(1,($Q189-'Settings'!$B$6)/($H189-'Settings'!$B$6))),"")))</f>
        <v/>
      </c>
      <c r="U189" s="27">
        <f>IF($A189="","",IF($Q189="","No Data",IF($Q189&lt;='Settings'!$B$6,"Critical",IF($Q189&lt;='Settings'!$B$5,"Low","OK"))))</f>
        <v/>
      </c>
      <c r="V189" s="27">
        <f>IF($A189="","",IF($R189="","No Data",IF($R189&gt;='Settings'!$B$7,"Uneven","OK")))</f>
        <v/>
      </c>
      <c r="W189" s="27">
        <f>IF($A189="","",IF($J189&lt;&gt;"Mounted","N/A",IF(OR($S189="",$I189=""),"No Data",IF($S189&lt;$I189-'Settings'!$B$8,"Low",IF($S189&gt;$I189+'Settings'!$B$8,"High","OK")))))</f>
        <v/>
      </c>
      <c r="X189" s="45">
        <f>IF($A189="","",IF(OR($J189&lt;&gt;"Mounted",$L189=""),"",IFERROR($L189+'Settings'!$B$9,"")))</f>
        <v/>
      </c>
      <c r="Y189" s="27">
        <f>IF($A189="","",IF($J189&lt;&gt;"Mounted","N/A",IF($L189="","No Data",IF(TODAY()&gt;$X189,"Overdue",IF(TODAY()+'Settings'!$B$10&gt;=$X189,"Due Soon","Current")))))</f>
        <v/>
      </c>
      <c r="Z189" s="27">
        <f>IF($A189="","",IF($J189&lt;&gt;"Mounted","N/A",IF(OR($U189="No Data",$W189="No Data"),"No Data",IF($U189="Critical","Critical",IF(OR($U189="Low",$V189="Uneven",$W189="Low",$W189="High",$Y189="Overdue",$Y189="Due Soon"),"Attention","OK")))))</f>
        <v/>
      </c>
      <c r="AA189" s="27">
        <f>IF($A189="","",IF($J189&lt;&gt;"Mounted","No action",IF($U189="Critical","Inspect immediately and follow fleet removal policy",IF($W189="Low","Correct pressure and inspect",IF($W189="High","Correct pressure",IF($V189="Uneven","Inspect alignment, suspension, and rotation",IF($U189="Low","Schedule tire service",IF($Y189="Overdue","Complete inspection",IF($Y189="Due Soon","Schedule inspection","No action")))))))))</f>
        <v/>
      </c>
      <c r="AB189" s="27">
        <f>IF($A189="","",IF(OR($J189&lt;&gt;"Mounted",$Z189="OK",$Z189="N/A"),"",IF($U189="Critical",1,IF(OR($W189="Low",$W189="High"),2,IF(OR($U189="Low",$V189="Uneven"),3,IF($Y189="Overdue",4,5))))))</f>
        <v/>
      </c>
      <c r="AC189" s="27">
        <f>IF($A189="","",IF($AB189="","",IFERROR($AB189*100000+ROW(),"")))</f>
        <v/>
      </c>
    </row>
    <row r="190">
      <c r="A190" s="29" t="n"/>
      <c r="B190" s="23" t="n"/>
      <c r="C190" s="23" t="n"/>
      <c r="D190" s="23" t="n"/>
      <c r="E190" s="29" t="n"/>
      <c r="F190" s="42" t="n"/>
      <c r="G190" s="30" t="n"/>
      <c r="H190" s="43" t="n"/>
      <c r="I190" s="43" t="n"/>
      <c r="J190" s="23" t="n"/>
      <c r="K190" s="23" t="n"/>
      <c r="L190" s="45">
        <f>IF($A190="","",IF(COUNTIFS('Tire Inspections'!$E$5:$E$1004,$A190,'Tire Inspections'!$Y$5:$Y$1004,"OK")=0,"",IFERROR(MAXIFS('Tire Inspections'!$B$5:$B$1004,'Tire Inspections'!$E$5:$E$1004,$A190,'Tire Inspections'!$Y$5:$Y$1004,"OK"),"")))</f>
        <v/>
      </c>
      <c r="M190" s="27">
        <f>IF($A190="","",IF($L190="","",IFERROR(LOOKUP(2,1/(('Tire Inspections'!$E$5:$E$1004=$A190)*('Tire Inspections'!$B$5:$B$1004=$L190)*('Tire Inspections'!$Y$5:$Y$1004="OK")),'Tire Inspections'!$C$5:$C$1004),"")))</f>
        <v/>
      </c>
      <c r="N190" s="27">
        <f>IF($A190="","",IF($L190="","",IFERROR(LOOKUP(2,1/(('Tire Inspections'!$E$5:$E$1004=$A190)*('Tire Inspections'!$B$5:$B$1004=$L190)*('Tire Inspections'!$Y$5:$Y$1004="OK")),'Tire Inspections'!$F$5:$F$1004),"")))</f>
        <v/>
      </c>
      <c r="O190" s="27">
        <f>IF($A190="","",IF($L190="","",IFERROR(LOOKUP(2,1/(('Tire Inspections'!$E$5:$E$1004=$A190)*('Tire Inspections'!$B$5:$B$1004=$L190)*('Tire Inspections'!$Y$5:$Y$1004="OK")),'Tire Inspections'!$P$5:$P$1004),"")))</f>
        <v/>
      </c>
      <c r="P190" s="32">
        <f>IF($A190="","",IF($L190="","",IFERROR(LOOKUP(2,1/(('Tire Inspections'!$E$5:$E$1004=$A190)*('Tire Inspections'!$B$5:$B$1004=$L190)*('Tire Inspections'!$Y$5:$Y$1004="OK")),'Tire Inspections'!$D$5:$D$1004),"")))</f>
        <v/>
      </c>
      <c r="Q190" s="44">
        <f>IF($A190="","",IF($L190="","",IFERROR(LOOKUP(2,1/(('Tire Inspections'!$E$5:$E$1004=$A190)*('Tire Inspections'!$B$5:$B$1004=$L190)*('Tire Inspections'!$Y$5:$Y$1004="OK")),'Tire Inspections'!$R$5:$R$1004),"")))</f>
        <v/>
      </c>
      <c r="R190" s="44">
        <f>IF($A190="","",IF($L190="","",IFERROR(LOOKUP(2,1/(('Tire Inspections'!$E$5:$E$1004=$A190)*('Tire Inspections'!$B$5:$B$1004=$L190)*('Tire Inspections'!$Y$5:$Y$1004="OK")),'Tire Inspections'!$S$5:$S$1004),"")))</f>
        <v/>
      </c>
      <c r="S190" s="44">
        <f>IF($A190="","",IF($L190="","",IFERROR(LOOKUP(2,1/(('Tire Inspections'!$E$5:$E$1004=$A190)*('Tire Inspections'!$B$5:$B$1004=$L190)*('Tire Inspections'!$Y$5:$Y$1004="OK")),'Tire Inspections'!$L$5:$L$1004),"")))</f>
        <v/>
      </c>
      <c r="T190" s="33">
        <f>IF($A190="","",IF(OR($Q190="",$H190=""),"",IFERROR(MAX(0,MIN(1,($Q190-'Settings'!$B$6)/($H190-'Settings'!$B$6))),"")))</f>
        <v/>
      </c>
      <c r="U190" s="27">
        <f>IF($A190="","",IF($Q190="","No Data",IF($Q190&lt;='Settings'!$B$6,"Critical",IF($Q190&lt;='Settings'!$B$5,"Low","OK"))))</f>
        <v/>
      </c>
      <c r="V190" s="27">
        <f>IF($A190="","",IF($R190="","No Data",IF($R190&gt;='Settings'!$B$7,"Uneven","OK")))</f>
        <v/>
      </c>
      <c r="W190" s="27">
        <f>IF($A190="","",IF($J190&lt;&gt;"Mounted","N/A",IF(OR($S190="",$I190=""),"No Data",IF($S190&lt;$I190-'Settings'!$B$8,"Low",IF($S190&gt;$I190+'Settings'!$B$8,"High","OK")))))</f>
        <v/>
      </c>
      <c r="X190" s="45">
        <f>IF($A190="","",IF(OR($J190&lt;&gt;"Mounted",$L190=""),"",IFERROR($L190+'Settings'!$B$9,"")))</f>
        <v/>
      </c>
      <c r="Y190" s="27">
        <f>IF($A190="","",IF($J190&lt;&gt;"Mounted","N/A",IF($L190="","No Data",IF(TODAY()&gt;$X190,"Overdue",IF(TODAY()+'Settings'!$B$10&gt;=$X190,"Due Soon","Current")))))</f>
        <v/>
      </c>
      <c r="Z190" s="27">
        <f>IF($A190="","",IF($J190&lt;&gt;"Mounted","N/A",IF(OR($U190="No Data",$W190="No Data"),"No Data",IF($U190="Critical","Critical",IF(OR($U190="Low",$V190="Uneven",$W190="Low",$W190="High",$Y190="Overdue",$Y190="Due Soon"),"Attention","OK")))))</f>
        <v/>
      </c>
      <c r="AA190" s="27">
        <f>IF($A190="","",IF($J190&lt;&gt;"Mounted","No action",IF($U190="Critical","Inspect immediately and follow fleet removal policy",IF($W190="Low","Correct pressure and inspect",IF($W190="High","Correct pressure",IF($V190="Uneven","Inspect alignment, suspension, and rotation",IF($U190="Low","Schedule tire service",IF($Y190="Overdue","Complete inspection",IF($Y190="Due Soon","Schedule inspection","No action")))))))))</f>
        <v/>
      </c>
      <c r="AB190" s="27">
        <f>IF($A190="","",IF(OR($J190&lt;&gt;"Mounted",$Z190="OK",$Z190="N/A"),"",IF($U190="Critical",1,IF(OR($W190="Low",$W190="High"),2,IF(OR($U190="Low",$V190="Uneven"),3,IF($Y190="Overdue",4,5))))))</f>
        <v/>
      </c>
      <c r="AC190" s="27">
        <f>IF($A190="","",IF($AB190="","",IFERROR($AB190*100000+ROW(),"")))</f>
        <v/>
      </c>
    </row>
    <row r="191">
      <c r="A191" s="29" t="n"/>
      <c r="B191" s="23" t="n"/>
      <c r="C191" s="23" t="n"/>
      <c r="D191" s="23" t="n"/>
      <c r="E191" s="29" t="n"/>
      <c r="F191" s="42" t="n"/>
      <c r="G191" s="30" t="n"/>
      <c r="H191" s="43" t="n"/>
      <c r="I191" s="43" t="n"/>
      <c r="J191" s="23" t="n"/>
      <c r="K191" s="23" t="n"/>
      <c r="L191" s="45">
        <f>IF($A191="","",IF(COUNTIFS('Tire Inspections'!$E$5:$E$1004,$A191,'Tire Inspections'!$Y$5:$Y$1004,"OK")=0,"",IFERROR(MAXIFS('Tire Inspections'!$B$5:$B$1004,'Tire Inspections'!$E$5:$E$1004,$A191,'Tire Inspections'!$Y$5:$Y$1004,"OK"),"")))</f>
        <v/>
      </c>
      <c r="M191" s="27">
        <f>IF($A191="","",IF($L191="","",IFERROR(LOOKUP(2,1/(('Tire Inspections'!$E$5:$E$1004=$A191)*('Tire Inspections'!$B$5:$B$1004=$L191)*('Tire Inspections'!$Y$5:$Y$1004="OK")),'Tire Inspections'!$C$5:$C$1004),"")))</f>
        <v/>
      </c>
      <c r="N191" s="27">
        <f>IF($A191="","",IF($L191="","",IFERROR(LOOKUP(2,1/(('Tire Inspections'!$E$5:$E$1004=$A191)*('Tire Inspections'!$B$5:$B$1004=$L191)*('Tire Inspections'!$Y$5:$Y$1004="OK")),'Tire Inspections'!$F$5:$F$1004),"")))</f>
        <v/>
      </c>
      <c r="O191" s="27">
        <f>IF($A191="","",IF($L191="","",IFERROR(LOOKUP(2,1/(('Tire Inspections'!$E$5:$E$1004=$A191)*('Tire Inspections'!$B$5:$B$1004=$L191)*('Tire Inspections'!$Y$5:$Y$1004="OK")),'Tire Inspections'!$P$5:$P$1004),"")))</f>
        <v/>
      </c>
      <c r="P191" s="32">
        <f>IF($A191="","",IF($L191="","",IFERROR(LOOKUP(2,1/(('Tire Inspections'!$E$5:$E$1004=$A191)*('Tire Inspections'!$B$5:$B$1004=$L191)*('Tire Inspections'!$Y$5:$Y$1004="OK")),'Tire Inspections'!$D$5:$D$1004),"")))</f>
        <v/>
      </c>
      <c r="Q191" s="44">
        <f>IF($A191="","",IF($L191="","",IFERROR(LOOKUP(2,1/(('Tire Inspections'!$E$5:$E$1004=$A191)*('Tire Inspections'!$B$5:$B$1004=$L191)*('Tire Inspections'!$Y$5:$Y$1004="OK")),'Tire Inspections'!$R$5:$R$1004),"")))</f>
        <v/>
      </c>
      <c r="R191" s="44">
        <f>IF($A191="","",IF($L191="","",IFERROR(LOOKUP(2,1/(('Tire Inspections'!$E$5:$E$1004=$A191)*('Tire Inspections'!$B$5:$B$1004=$L191)*('Tire Inspections'!$Y$5:$Y$1004="OK")),'Tire Inspections'!$S$5:$S$1004),"")))</f>
        <v/>
      </c>
      <c r="S191" s="44">
        <f>IF($A191="","",IF($L191="","",IFERROR(LOOKUP(2,1/(('Tire Inspections'!$E$5:$E$1004=$A191)*('Tire Inspections'!$B$5:$B$1004=$L191)*('Tire Inspections'!$Y$5:$Y$1004="OK")),'Tire Inspections'!$L$5:$L$1004),"")))</f>
        <v/>
      </c>
      <c r="T191" s="33">
        <f>IF($A191="","",IF(OR($Q191="",$H191=""),"",IFERROR(MAX(0,MIN(1,($Q191-'Settings'!$B$6)/($H191-'Settings'!$B$6))),"")))</f>
        <v/>
      </c>
      <c r="U191" s="27">
        <f>IF($A191="","",IF($Q191="","No Data",IF($Q191&lt;='Settings'!$B$6,"Critical",IF($Q191&lt;='Settings'!$B$5,"Low","OK"))))</f>
        <v/>
      </c>
      <c r="V191" s="27">
        <f>IF($A191="","",IF($R191="","No Data",IF($R191&gt;='Settings'!$B$7,"Uneven","OK")))</f>
        <v/>
      </c>
      <c r="W191" s="27">
        <f>IF($A191="","",IF($J191&lt;&gt;"Mounted","N/A",IF(OR($S191="",$I191=""),"No Data",IF($S191&lt;$I191-'Settings'!$B$8,"Low",IF($S191&gt;$I191+'Settings'!$B$8,"High","OK")))))</f>
        <v/>
      </c>
      <c r="X191" s="45">
        <f>IF($A191="","",IF(OR($J191&lt;&gt;"Mounted",$L191=""),"",IFERROR($L191+'Settings'!$B$9,"")))</f>
        <v/>
      </c>
      <c r="Y191" s="27">
        <f>IF($A191="","",IF($J191&lt;&gt;"Mounted","N/A",IF($L191="","No Data",IF(TODAY()&gt;$X191,"Overdue",IF(TODAY()+'Settings'!$B$10&gt;=$X191,"Due Soon","Current")))))</f>
        <v/>
      </c>
      <c r="Z191" s="27">
        <f>IF($A191="","",IF($J191&lt;&gt;"Mounted","N/A",IF(OR($U191="No Data",$W191="No Data"),"No Data",IF($U191="Critical","Critical",IF(OR($U191="Low",$V191="Uneven",$W191="Low",$W191="High",$Y191="Overdue",$Y191="Due Soon"),"Attention","OK")))))</f>
        <v/>
      </c>
      <c r="AA191" s="27">
        <f>IF($A191="","",IF($J191&lt;&gt;"Mounted","No action",IF($U191="Critical","Inspect immediately and follow fleet removal policy",IF($W191="Low","Correct pressure and inspect",IF($W191="High","Correct pressure",IF($V191="Uneven","Inspect alignment, suspension, and rotation",IF($U191="Low","Schedule tire service",IF($Y191="Overdue","Complete inspection",IF($Y191="Due Soon","Schedule inspection","No action")))))))))</f>
        <v/>
      </c>
      <c r="AB191" s="27">
        <f>IF($A191="","",IF(OR($J191&lt;&gt;"Mounted",$Z191="OK",$Z191="N/A"),"",IF($U191="Critical",1,IF(OR($W191="Low",$W191="High"),2,IF(OR($U191="Low",$V191="Uneven"),3,IF($Y191="Overdue",4,5))))))</f>
        <v/>
      </c>
      <c r="AC191" s="27">
        <f>IF($A191="","",IF($AB191="","",IFERROR($AB191*100000+ROW(),"")))</f>
        <v/>
      </c>
    </row>
    <row r="192">
      <c r="A192" s="29" t="n"/>
      <c r="B192" s="23" t="n"/>
      <c r="C192" s="23" t="n"/>
      <c r="D192" s="23" t="n"/>
      <c r="E192" s="29" t="n"/>
      <c r="F192" s="42" t="n"/>
      <c r="G192" s="30" t="n"/>
      <c r="H192" s="43" t="n"/>
      <c r="I192" s="43" t="n"/>
      <c r="J192" s="23" t="n"/>
      <c r="K192" s="23" t="n"/>
      <c r="L192" s="45">
        <f>IF($A192="","",IF(COUNTIFS('Tire Inspections'!$E$5:$E$1004,$A192,'Tire Inspections'!$Y$5:$Y$1004,"OK")=0,"",IFERROR(MAXIFS('Tire Inspections'!$B$5:$B$1004,'Tire Inspections'!$E$5:$E$1004,$A192,'Tire Inspections'!$Y$5:$Y$1004,"OK"),"")))</f>
        <v/>
      </c>
      <c r="M192" s="27">
        <f>IF($A192="","",IF($L192="","",IFERROR(LOOKUP(2,1/(('Tire Inspections'!$E$5:$E$1004=$A192)*('Tire Inspections'!$B$5:$B$1004=$L192)*('Tire Inspections'!$Y$5:$Y$1004="OK")),'Tire Inspections'!$C$5:$C$1004),"")))</f>
        <v/>
      </c>
      <c r="N192" s="27">
        <f>IF($A192="","",IF($L192="","",IFERROR(LOOKUP(2,1/(('Tire Inspections'!$E$5:$E$1004=$A192)*('Tire Inspections'!$B$5:$B$1004=$L192)*('Tire Inspections'!$Y$5:$Y$1004="OK")),'Tire Inspections'!$F$5:$F$1004),"")))</f>
        <v/>
      </c>
      <c r="O192" s="27">
        <f>IF($A192="","",IF($L192="","",IFERROR(LOOKUP(2,1/(('Tire Inspections'!$E$5:$E$1004=$A192)*('Tire Inspections'!$B$5:$B$1004=$L192)*('Tire Inspections'!$Y$5:$Y$1004="OK")),'Tire Inspections'!$P$5:$P$1004),"")))</f>
        <v/>
      </c>
      <c r="P192" s="32">
        <f>IF($A192="","",IF($L192="","",IFERROR(LOOKUP(2,1/(('Tire Inspections'!$E$5:$E$1004=$A192)*('Tire Inspections'!$B$5:$B$1004=$L192)*('Tire Inspections'!$Y$5:$Y$1004="OK")),'Tire Inspections'!$D$5:$D$1004),"")))</f>
        <v/>
      </c>
      <c r="Q192" s="44">
        <f>IF($A192="","",IF($L192="","",IFERROR(LOOKUP(2,1/(('Tire Inspections'!$E$5:$E$1004=$A192)*('Tire Inspections'!$B$5:$B$1004=$L192)*('Tire Inspections'!$Y$5:$Y$1004="OK")),'Tire Inspections'!$R$5:$R$1004),"")))</f>
        <v/>
      </c>
      <c r="R192" s="44">
        <f>IF($A192="","",IF($L192="","",IFERROR(LOOKUP(2,1/(('Tire Inspections'!$E$5:$E$1004=$A192)*('Tire Inspections'!$B$5:$B$1004=$L192)*('Tire Inspections'!$Y$5:$Y$1004="OK")),'Tire Inspections'!$S$5:$S$1004),"")))</f>
        <v/>
      </c>
      <c r="S192" s="44">
        <f>IF($A192="","",IF($L192="","",IFERROR(LOOKUP(2,1/(('Tire Inspections'!$E$5:$E$1004=$A192)*('Tire Inspections'!$B$5:$B$1004=$L192)*('Tire Inspections'!$Y$5:$Y$1004="OK")),'Tire Inspections'!$L$5:$L$1004),"")))</f>
        <v/>
      </c>
      <c r="T192" s="33">
        <f>IF($A192="","",IF(OR($Q192="",$H192=""),"",IFERROR(MAX(0,MIN(1,($Q192-'Settings'!$B$6)/($H192-'Settings'!$B$6))),"")))</f>
        <v/>
      </c>
      <c r="U192" s="27">
        <f>IF($A192="","",IF($Q192="","No Data",IF($Q192&lt;='Settings'!$B$6,"Critical",IF($Q192&lt;='Settings'!$B$5,"Low","OK"))))</f>
        <v/>
      </c>
      <c r="V192" s="27">
        <f>IF($A192="","",IF($R192="","No Data",IF($R192&gt;='Settings'!$B$7,"Uneven","OK")))</f>
        <v/>
      </c>
      <c r="W192" s="27">
        <f>IF($A192="","",IF($J192&lt;&gt;"Mounted","N/A",IF(OR($S192="",$I192=""),"No Data",IF($S192&lt;$I192-'Settings'!$B$8,"Low",IF($S192&gt;$I192+'Settings'!$B$8,"High","OK")))))</f>
        <v/>
      </c>
      <c r="X192" s="45">
        <f>IF($A192="","",IF(OR($J192&lt;&gt;"Mounted",$L192=""),"",IFERROR($L192+'Settings'!$B$9,"")))</f>
        <v/>
      </c>
      <c r="Y192" s="27">
        <f>IF($A192="","",IF($J192&lt;&gt;"Mounted","N/A",IF($L192="","No Data",IF(TODAY()&gt;$X192,"Overdue",IF(TODAY()+'Settings'!$B$10&gt;=$X192,"Due Soon","Current")))))</f>
        <v/>
      </c>
      <c r="Z192" s="27">
        <f>IF($A192="","",IF($J192&lt;&gt;"Mounted","N/A",IF(OR($U192="No Data",$W192="No Data"),"No Data",IF($U192="Critical","Critical",IF(OR($U192="Low",$V192="Uneven",$W192="Low",$W192="High",$Y192="Overdue",$Y192="Due Soon"),"Attention","OK")))))</f>
        <v/>
      </c>
      <c r="AA192" s="27">
        <f>IF($A192="","",IF($J192&lt;&gt;"Mounted","No action",IF($U192="Critical","Inspect immediately and follow fleet removal policy",IF($W192="Low","Correct pressure and inspect",IF($W192="High","Correct pressure",IF($V192="Uneven","Inspect alignment, suspension, and rotation",IF($U192="Low","Schedule tire service",IF($Y192="Overdue","Complete inspection",IF($Y192="Due Soon","Schedule inspection","No action")))))))))</f>
        <v/>
      </c>
      <c r="AB192" s="27">
        <f>IF($A192="","",IF(OR($J192&lt;&gt;"Mounted",$Z192="OK",$Z192="N/A"),"",IF($U192="Critical",1,IF(OR($W192="Low",$W192="High"),2,IF(OR($U192="Low",$V192="Uneven"),3,IF($Y192="Overdue",4,5))))))</f>
        <v/>
      </c>
      <c r="AC192" s="27">
        <f>IF($A192="","",IF($AB192="","",IFERROR($AB192*100000+ROW(),"")))</f>
        <v/>
      </c>
    </row>
    <row r="193">
      <c r="A193" s="29" t="n"/>
      <c r="B193" s="23" t="n"/>
      <c r="C193" s="23" t="n"/>
      <c r="D193" s="23" t="n"/>
      <c r="E193" s="29" t="n"/>
      <c r="F193" s="42" t="n"/>
      <c r="G193" s="30" t="n"/>
      <c r="H193" s="43" t="n"/>
      <c r="I193" s="43" t="n"/>
      <c r="J193" s="23" t="n"/>
      <c r="K193" s="23" t="n"/>
      <c r="L193" s="45">
        <f>IF($A193="","",IF(COUNTIFS('Tire Inspections'!$E$5:$E$1004,$A193,'Tire Inspections'!$Y$5:$Y$1004,"OK")=0,"",IFERROR(MAXIFS('Tire Inspections'!$B$5:$B$1004,'Tire Inspections'!$E$5:$E$1004,$A193,'Tire Inspections'!$Y$5:$Y$1004,"OK"),"")))</f>
        <v/>
      </c>
      <c r="M193" s="27">
        <f>IF($A193="","",IF($L193="","",IFERROR(LOOKUP(2,1/(('Tire Inspections'!$E$5:$E$1004=$A193)*('Tire Inspections'!$B$5:$B$1004=$L193)*('Tire Inspections'!$Y$5:$Y$1004="OK")),'Tire Inspections'!$C$5:$C$1004),"")))</f>
        <v/>
      </c>
      <c r="N193" s="27">
        <f>IF($A193="","",IF($L193="","",IFERROR(LOOKUP(2,1/(('Tire Inspections'!$E$5:$E$1004=$A193)*('Tire Inspections'!$B$5:$B$1004=$L193)*('Tire Inspections'!$Y$5:$Y$1004="OK")),'Tire Inspections'!$F$5:$F$1004),"")))</f>
        <v/>
      </c>
      <c r="O193" s="27">
        <f>IF($A193="","",IF($L193="","",IFERROR(LOOKUP(2,1/(('Tire Inspections'!$E$5:$E$1004=$A193)*('Tire Inspections'!$B$5:$B$1004=$L193)*('Tire Inspections'!$Y$5:$Y$1004="OK")),'Tire Inspections'!$P$5:$P$1004),"")))</f>
        <v/>
      </c>
      <c r="P193" s="32">
        <f>IF($A193="","",IF($L193="","",IFERROR(LOOKUP(2,1/(('Tire Inspections'!$E$5:$E$1004=$A193)*('Tire Inspections'!$B$5:$B$1004=$L193)*('Tire Inspections'!$Y$5:$Y$1004="OK")),'Tire Inspections'!$D$5:$D$1004),"")))</f>
        <v/>
      </c>
      <c r="Q193" s="44">
        <f>IF($A193="","",IF($L193="","",IFERROR(LOOKUP(2,1/(('Tire Inspections'!$E$5:$E$1004=$A193)*('Tire Inspections'!$B$5:$B$1004=$L193)*('Tire Inspections'!$Y$5:$Y$1004="OK")),'Tire Inspections'!$R$5:$R$1004),"")))</f>
        <v/>
      </c>
      <c r="R193" s="44">
        <f>IF($A193="","",IF($L193="","",IFERROR(LOOKUP(2,1/(('Tire Inspections'!$E$5:$E$1004=$A193)*('Tire Inspections'!$B$5:$B$1004=$L193)*('Tire Inspections'!$Y$5:$Y$1004="OK")),'Tire Inspections'!$S$5:$S$1004),"")))</f>
        <v/>
      </c>
      <c r="S193" s="44">
        <f>IF($A193="","",IF($L193="","",IFERROR(LOOKUP(2,1/(('Tire Inspections'!$E$5:$E$1004=$A193)*('Tire Inspections'!$B$5:$B$1004=$L193)*('Tire Inspections'!$Y$5:$Y$1004="OK")),'Tire Inspections'!$L$5:$L$1004),"")))</f>
        <v/>
      </c>
      <c r="T193" s="33">
        <f>IF($A193="","",IF(OR($Q193="",$H193=""),"",IFERROR(MAX(0,MIN(1,($Q193-'Settings'!$B$6)/($H193-'Settings'!$B$6))),"")))</f>
        <v/>
      </c>
      <c r="U193" s="27">
        <f>IF($A193="","",IF($Q193="","No Data",IF($Q193&lt;='Settings'!$B$6,"Critical",IF($Q193&lt;='Settings'!$B$5,"Low","OK"))))</f>
        <v/>
      </c>
      <c r="V193" s="27">
        <f>IF($A193="","",IF($R193="","No Data",IF($R193&gt;='Settings'!$B$7,"Uneven","OK")))</f>
        <v/>
      </c>
      <c r="W193" s="27">
        <f>IF($A193="","",IF($J193&lt;&gt;"Mounted","N/A",IF(OR($S193="",$I193=""),"No Data",IF($S193&lt;$I193-'Settings'!$B$8,"Low",IF($S193&gt;$I193+'Settings'!$B$8,"High","OK")))))</f>
        <v/>
      </c>
      <c r="X193" s="45">
        <f>IF($A193="","",IF(OR($J193&lt;&gt;"Mounted",$L193=""),"",IFERROR($L193+'Settings'!$B$9,"")))</f>
        <v/>
      </c>
      <c r="Y193" s="27">
        <f>IF($A193="","",IF($J193&lt;&gt;"Mounted","N/A",IF($L193="","No Data",IF(TODAY()&gt;$X193,"Overdue",IF(TODAY()+'Settings'!$B$10&gt;=$X193,"Due Soon","Current")))))</f>
        <v/>
      </c>
      <c r="Z193" s="27">
        <f>IF($A193="","",IF($J193&lt;&gt;"Mounted","N/A",IF(OR($U193="No Data",$W193="No Data"),"No Data",IF($U193="Critical","Critical",IF(OR($U193="Low",$V193="Uneven",$W193="Low",$W193="High",$Y193="Overdue",$Y193="Due Soon"),"Attention","OK")))))</f>
        <v/>
      </c>
      <c r="AA193" s="27">
        <f>IF($A193="","",IF($J193&lt;&gt;"Mounted","No action",IF($U193="Critical","Inspect immediately and follow fleet removal policy",IF($W193="Low","Correct pressure and inspect",IF($W193="High","Correct pressure",IF($V193="Uneven","Inspect alignment, suspension, and rotation",IF($U193="Low","Schedule tire service",IF($Y193="Overdue","Complete inspection",IF($Y193="Due Soon","Schedule inspection","No action")))))))))</f>
        <v/>
      </c>
      <c r="AB193" s="27">
        <f>IF($A193="","",IF(OR($J193&lt;&gt;"Mounted",$Z193="OK",$Z193="N/A"),"",IF($U193="Critical",1,IF(OR($W193="Low",$W193="High"),2,IF(OR($U193="Low",$V193="Uneven"),3,IF($Y193="Overdue",4,5))))))</f>
        <v/>
      </c>
      <c r="AC193" s="27">
        <f>IF($A193="","",IF($AB193="","",IFERROR($AB193*100000+ROW(),"")))</f>
        <v/>
      </c>
    </row>
    <row r="194">
      <c r="A194" s="29" t="n"/>
      <c r="B194" s="23" t="n"/>
      <c r="C194" s="23" t="n"/>
      <c r="D194" s="23" t="n"/>
      <c r="E194" s="29" t="n"/>
      <c r="F194" s="42" t="n"/>
      <c r="G194" s="30" t="n"/>
      <c r="H194" s="43" t="n"/>
      <c r="I194" s="43" t="n"/>
      <c r="J194" s="23" t="n"/>
      <c r="K194" s="23" t="n"/>
      <c r="L194" s="45">
        <f>IF($A194="","",IF(COUNTIFS('Tire Inspections'!$E$5:$E$1004,$A194,'Tire Inspections'!$Y$5:$Y$1004,"OK")=0,"",IFERROR(MAXIFS('Tire Inspections'!$B$5:$B$1004,'Tire Inspections'!$E$5:$E$1004,$A194,'Tire Inspections'!$Y$5:$Y$1004,"OK"),"")))</f>
        <v/>
      </c>
      <c r="M194" s="27">
        <f>IF($A194="","",IF($L194="","",IFERROR(LOOKUP(2,1/(('Tire Inspections'!$E$5:$E$1004=$A194)*('Tire Inspections'!$B$5:$B$1004=$L194)*('Tire Inspections'!$Y$5:$Y$1004="OK")),'Tire Inspections'!$C$5:$C$1004),"")))</f>
        <v/>
      </c>
      <c r="N194" s="27">
        <f>IF($A194="","",IF($L194="","",IFERROR(LOOKUP(2,1/(('Tire Inspections'!$E$5:$E$1004=$A194)*('Tire Inspections'!$B$5:$B$1004=$L194)*('Tire Inspections'!$Y$5:$Y$1004="OK")),'Tire Inspections'!$F$5:$F$1004),"")))</f>
        <v/>
      </c>
      <c r="O194" s="27">
        <f>IF($A194="","",IF($L194="","",IFERROR(LOOKUP(2,1/(('Tire Inspections'!$E$5:$E$1004=$A194)*('Tire Inspections'!$B$5:$B$1004=$L194)*('Tire Inspections'!$Y$5:$Y$1004="OK")),'Tire Inspections'!$P$5:$P$1004),"")))</f>
        <v/>
      </c>
      <c r="P194" s="32">
        <f>IF($A194="","",IF($L194="","",IFERROR(LOOKUP(2,1/(('Tire Inspections'!$E$5:$E$1004=$A194)*('Tire Inspections'!$B$5:$B$1004=$L194)*('Tire Inspections'!$Y$5:$Y$1004="OK")),'Tire Inspections'!$D$5:$D$1004),"")))</f>
        <v/>
      </c>
      <c r="Q194" s="44">
        <f>IF($A194="","",IF($L194="","",IFERROR(LOOKUP(2,1/(('Tire Inspections'!$E$5:$E$1004=$A194)*('Tire Inspections'!$B$5:$B$1004=$L194)*('Tire Inspections'!$Y$5:$Y$1004="OK")),'Tire Inspections'!$R$5:$R$1004),"")))</f>
        <v/>
      </c>
      <c r="R194" s="44">
        <f>IF($A194="","",IF($L194="","",IFERROR(LOOKUP(2,1/(('Tire Inspections'!$E$5:$E$1004=$A194)*('Tire Inspections'!$B$5:$B$1004=$L194)*('Tire Inspections'!$Y$5:$Y$1004="OK")),'Tire Inspections'!$S$5:$S$1004),"")))</f>
        <v/>
      </c>
      <c r="S194" s="44">
        <f>IF($A194="","",IF($L194="","",IFERROR(LOOKUP(2,1/(('Tire Inspections'!$E$5:$E$1004=$A194)*('Tire Inspections'!$B$5:$B$1004=$L194)*('Tire Inspections'!$Y$5:$Y$1004="OK")),'Tire Inspections'!$L$5:$L$1004),"")))</f>
        <v/>
      </c>
      <c r="T194" s="33">
        <f>IF($A194="","",IF(OR($Q194="",$H194=""),"",IFERROR(MAX(0,MIN(1,($Q194-'Settings'!$B$6)/($H194-'Settings'!$B$6))),"")))</f>
        <v/>
      </c>
      <c r="U194" s="27">
        <f>IF($A194="","",IF($Q194="","No Data",IF($Q194&lt;='Settings'!$B$6,"Critical",IF($Q194&lt;='Settings'!$B$5,"Low","OK"))))</f>
        <v/>
      </c>
      <c r="V194" s="27">
        <f>IF($A194="","",IF($R194="","No Data",IF($R194&gt;='Settings'!$B$7,"Uneven","OK")))</f>
        <v/>
      </c>
      <c r="W194" s="27">
        <f>IF($A194="","",IF($J194&lt;&gt;"Mounted","N/A",IF(OR($S194="",$I194=""),"No Data",IF($S194&lt;$I194-'Settings'!$B$8,"Low",IF($S194&gt;$I194+'Settings'!$B$8,"High","OK")))))</f>
        <v/>
      </c>
      <c r="X194" s="45">
        <f>IF($A194="","",IF(OR($J194&lt;&gt;"Mounted",$L194=""),"",IFERROR($L194+'Settings'!$B$9,"")))</f>
        <v/>
      </c>
      <c r="Y194" s="27">
        <f>IF($A194="","",IF($J194&lt;&gt;"Mounted","N/A",IF($L194="","No Data",IF(TODAY()&gt;$X194,"Overdue",IF(TODAY()+'Settings'!$B$10&gt;=$X194,"Due Soon","Current")))))</f>
        <v/>
      </c>
      <c r="Z194" s="27">
        <f>IF($A194="","",IF($J194&lt;&gt;"Mounted","N/A",IF(OR($U194="No Data",$W194="No Data"),"No Data",IF($U194="Critical","Critical",IF(OR($U194="Low",$V194="Uneven",$W194="Low",$W194="High",$Y194="Overdue",$Y194="Due Soon"),"Attention","OK")))))</f>
        <v/>
      </c>
      <c r="AA194" s="27">
        <f>IF($A194="","",IF($J194&lt;&gt;"Mounted","No action",IF($U194="Critical","Inspect immediately and follow fleet removal policy",IF($W194="Low","Correct pressure and inspect",IF($W194="High","Correct pressure",IF($V194="Uneven","Inspect alignment, suspension, and rotation",IF($U194="Low","Schedule tire service",IF($Y194="Overdue","Complete inspection",IF($Y194="Due Soon","Schedule inspection","No action")))))))))</f>
        <v/>
      </c>
      <c r="AB194" s="27">
        <f>IF($A194="","",IF(OR($J194&lt;&gt;"Mounted",$Z194="OK",$Z194="N/A"),"",IF($U194="Critical",1,IF(OR($W194="Low",$W194="High"),2,IF(OR($U194="Low",$V194="Uneven"),3,IF($Y194="Overdue",4,5))))))</f>
        <v/>
      </c>
      <c r="AC194" s="27">
        <f>IF($A194="","",IF($AB194="","",IFERROR($AB194*100000+ROW(),"")))</f>
        <v/>
      </c>
    </row>
    <row r="195">
      <c r="A195" s="29" t="n"/>
      <c r="B195" s="23" t="n"/>
      <c r="C195" s="23" t="n"/>
      <c r="D195" s="23" t="n"/>
      <c r="E195" s="29" t="n"/>
      <c r="F195" s="42" t="n"/>
      <c r="G195" s="30" t="n"/>
      <c r="H195" s="43" t="n"/>
      <c r="I195" s="43" t="n"/>
      <c r="J195" s="23" t="n"/>
      <c r="K195" s="23" t="n"/>
      <c r="L195" s="45">
        <f>IF($A195="","",IF(COUNTIFS('Tire Inspections'!$E$5:$E$1004,$A195,'Tire Inspections'!$Y$5:$Y$1004,"OK")=0,"",IFERROR(MAXIFS('Tire Inspections'!$B$5:$B$1004,'Tire Inspections'!$E$5:$E$1004,$A195,'Tire Inspections'!$Y$5:$Y$1004,"OK"),"")))</f>
        <v/>
      </c>
      <c r="M195" s="27">
        <f>IF($A195="","",IF($L195="","",IFERROR(LOOKUP(2,1/(('Tire Inspections'!$E$5:$E$1004=$A195)*('Tire Inspections'!$B$5:$B$1004=$L195)*('Tire Inspections'!$Y$5:$Y$1004="OK")),'Tire Inspections'!$C$5:$C$1004),"")))</f>
        <v/>
      </c>
      <c r="N195" s="27">
        <f>IF($A195="","",IF($L195="","",IFERROR(LOOKUP(2,1/(('Tire Inspections'!$E$5:$E$1004=$A195)*('Tire Inspections'!$B$5:$B$1004=$L195)*('Tire Inspections'!$Y$5:$Y$1004="OK")),'Tire Inspections'!$F$5:$F$1004),"")))</f>
        <v/>
      </c>
      <c r="O195" s="27">
        <f>IF($A195="","",IF($L195="","",IFERROR(LOOKUP(2,1/(('Tire Inspections'!$E$5:$E$1004=$A195)*('Tire Inspections'!$B$5:$B$1004=$L195)*('Tire Inspections'!$Y$5:$Y$1004="OK")),'Tire Inspections'!$P$5:$P$1004),"")))</f>
        <v/>
      </c>
      <c r="P195" s="32">
        <f>IF($A195="","",IF($L195="","",IFERROR(LOOKUP(2,1/(('Tire Inspections'!$E$5:$E$1004=$A195)*('Tire Inspections'!$B$5:$B$1004=$L195)*('Tire Inspections'!$Y$5:$Y$1004="OK")),'Tire Inspections'!$D$5:$D$1004),"")))</f>
        <v/>
      </c>
      <c r="Q195" s="44">
        <f>IF($A195="","",IF($L195="","",IFERROR(LOOKUP(2,1/(('Tire Inspections'!$E$5:$E$1004=$A195)*('Tire Inspections'!$B$5:$B$1004=$L195)*('Tire Inspections'!$Y$5:$Y$1004="OK")),'Tire Inspections'!$R$5:$R$1004),"")))</f>
        <v/>
      </c>
      <c r="R195" s="44">
        <f>IF($A195="","",IF($L195="","",IFERROR(LOOKUP(2,1/(('Tire Inspections'!$E$5:$E$1004=$A195)*('Tire Inspections'!$B$5:$B$1004=$L195)*('Tire Inspections'!$Y$5:$Y$1004="OK")),'Tire Inspections'!$S$5:$S$1004),"")))</f>
        <v/>
      </c>
      <c r="S195" s="44">
        <f>IF($A195="","",IF($L195="","",IFERROR(LOOKUP(2,1/(('Tire Inspections'!$E$5:$E$1004=$A195)*('Tire Inspections'!$B$5:$B$1004=$L195)*('Tire Inspections'!$Y$5:$Y$1004="OK")),'Tire Inspections'!$L$5:$L$1004),"")))</f>
        <v/>
      </c>
      <c r="T195" s="33">
        <f>IF($A195="","",IF(OR($Q195="",$H195=""),"",IFERROR(MAX(0,MIN(1,($Q195-'Settings'!$B$6)/($H195-'Settings'!$B$6))),"")))</f>
        <v/>
      </c>
      <c r="U195" s="27">
        <f>IF($A195="","",IF($Q195="","No Data",IF($Q195&lt;='Settings'!$B$6,"Critical",IF($Q195&lt;='Settings'!$B$5,"Low","OK"))))</f>
        <v/>
      </c>
      <c r="V195" s="27">
        <f>IF($A195="","",IF($R195="","No Data",IF($R195&gt;='Settings'!$B$7,"Uneven","OK")))</f>
        <v/>
      </c>
      <c r="W195" s="27">
        <f>IF($A195="","",IF($J195&lt;&gt;"Mounted","N/A",IF(OR($S195="",$I195=""),"No Data",IF($S195&lt;$I195-'Settings'!$B$8,"Low",IF($S195&gt;$I195+'Settings'!$B$8,"High","OK")))))</f>
        <v/>
      </c>
      <c r="X195" s="45">
        <f>IF($A195="","",IF(OR($J195&lt;&gt;"Mounted",$L195=""),"",IFERROR($L195+'Settings'!$B$9,"")))</f>
        <v/>
      </c>
      <c r="Y195" s="27">
        <f>IF($A195="","",IF($J195&lt;&gt;"Mounted","N/A",IF($L195="","No Data",IF(TODAY()&gt;$X195,"Overdue",IF(TODAY()+'Settings'!$B$10&gt;=$X195,"Due Soon","Current")))))</f>
        <v/>
      </c>
      <c r="Z195" s="27">
        <f>IF($A195="","",IF($J195&lt;&gt;"Mounted","N/A",IF(OR($U195="No Data",$W195="No Data"),"No Data",IF($U195="Critical","Critical",IF(OR($U195="Low",$V195="Uneven",$W195="Low",$W195="High",$Y195="Overdue",$Y195="Due Soon"),"Attention","OK")))))</f>
        <v/>
      </c>
      <c r="AA195" s="27">
        <f>IF($A195="","",IF($J195&lt;&gt;"Mounted","No action",IF($U195="Critical","Inspect immediately and follow fleet removal policy",IF($W195="Low","Correct pressure and inspect",IF($W195="High","Correct pressure",IF($V195="Uneven","Inspect alignment, suspension, and rotation",IF($U195="Low","Schedule tire service",IF($Y195="Overdue","Complete inspection",IF($Y195="Due Soon","Schedule inspection","No action")))))))))</f>
        <v/>
      </c>
      <c r="AB195" s="27">
        <f>IF($A195="","",IF(OR($J195&lt;&gt;"Mounted",$Z195="OK",$Z195="N/A"),"",IF($U195="Critical",1,IF(OR($W195="Low",$W195="High"),2,IF(OR($U195="Low",$V195="Uneven"),3,IF($Y195="Overdue",4,5))))))</f>
        <v/>
      </c>
      <c r="AC195" s="27">
        <f>IF($A195="","",IF($AB195="","",IFERROR($AB195*100000+ROW(),"")))</f>
        <v/>
      </c>
    </row>
    <row r="196">
      <c r="A196" s="29" t="n"/>
      <c r="B196" s="23" t="n"/>
      <c r="C196" s="23" t="n"/>
      <c r="D196" s="23" t="n"/>
      <c r="E196" s="29" t="n"/>
      <c r="F196" s="42" t="n"/>
      <c r="G196" s="30" t="n"/>
      <c r="H196" s="43" t="n"/>
      <c r="I196" s="43" t="n"/>
      <c r="J196" s="23" t="n"/>
      <c r="K196" s="23" t="n"/>
      <c r="L196" s="45">
        <f>IF($A196="","",IF(COUNTIFS('Tire Inspections'!$E$5:$E$1004,$A196,'Tire Inspections'!$Y$5:$Y$1004,"OK")=0,"",IFERROR(MAXIFS('Tire Inspections'!$B$5:$B$1004,'Tire Inspections'!$E$5:$E$1004,$A196,'Tire Inspections'!$Y$5:$Y$1004,"OK"),"")))</f>
        <v/>
      </c>
      <c r="M196" s="27">
        <f>IF($A196="","",IF($L196="","",IFERROR(LOOKUP(2,1/(('Tire Inspections'!$E$5:$E$1004=$A196)*('Tire Inspections'!$B$5:$B$1004=$L196)*('Tire Inspections'!$Y$5:$Y$1004="OK")),'Tire Inspections'!$C$5:$C$1004),"")))</f>
        <v/>
      </c>
      <c r="N196" s="27">
        <f>IF($A196="","",IF($L196="","",IFERROR(LOOKUP(2,1/(('Tire Inspections'!$E$5:$E$1004=$A196)*('Tire Inspections'!$B$5:$B$1004=$L196)*('Tire Inspections'!$Y$5:$Y$1004="OK")),'Tire Inspections'!$F$5:$F$1004),"")))</f>
        <v/>
      </c>
      <c r="O196" s="27">
        <f>IF($A196="","",IF($L196="","",IFERROR(LOOKUP(2,1/(('Tire Inspections'!$E$5:$E$1004=$A196)*('Tire Inspections'!$B$5:$B$1004=$L196)*('Tire Inspections'!$Y$5:$Y$1004="OK")),'Tire Inspections'!$P$5:$P$1004),"")))</f>
        <v/>
      </c>
      <c r="P196" s="32">
        <f>IF($A196="","",IF($L196="","",IFERROR(LOOKUP(2,1/(('Tire Inspections'!$E$5:$E$1004=$A196)*('Tire Inspections'!$B$5:$B$1004=$L196)*('Tire Inspections'!$Y$5:$Y$1004="OK")),'Tire Inspections'!$D$5:$D$1004),"")))</f>
        <v/>
      </c>
      <c r="Q196" s="44">
        <f>IF($A196="","",IF($L196="","",IFERROR(LOOKUP(2,1/(('Tire Inspections'!$E$5:$E$1004=$A196)*('Tire Inspections'!$B$5:$B$1004=$L196)*('Tire Inspections'!$Y$5:$Y$1004="OK")),'Tire Inspections'!$R$5:$R$1004),"")))</f>
        <v/>
      </c>
      <c r="R196" s="44">
        <f>IF($A196="","",IF($L196="","",IFERROR(LOOKUP(2,1/(('Tire Inspections'!$E$5:$E$1004=$A196)*('Tire Inspections'!$B$5:$B$1004=$L196)*('Tire Inspections'!$Y$5:$Y$1004="OK")),'Tire Inspections'!$S$5:$S$1004),"")))</f>
        <v/>
      </c>
      <c r="S196" s="44">
        <f>IF($A196="","",IF($L196="","",IFERROR(LOOKUP(2,1/(('Tire Inspections'!$E$5:$E$1004=$A196)*('Tire Inspections'!$B$5:$B$1004=$L196)*('Tire Inspections'!$Y$5:$Y$1004="OK")),'Tire Inspections'!$L$5:$L$1004),"")))</f>
        <v/>
      </c>
      <c r="T196" s="33">
        <f>IF($A196="","",IF(OR($Q196="",$H196=""),"",IFERROR(MAX(0,MIN(1,($Q196-'Settings'!$B$6)/($H196-'Settings'!$B$6))),"")))</f>
        <v/>
      </c>
      <c r="U196" s="27">
        <f>IF($A196="","",IF($Q196="","No Data",IF($Q196&lt;='Settings'!$B$6,"Critical",IF($Q196&lt;='Settings'!$B$5,"Low","OK"))))</f>
        <v/>
      </c>
      <c r="V196" s="27">
        <f>IF($A196="","",IF($R196="","No Data",IF($R196&gt;='Settings'!$B$7,"Uneven","OK")))</f>
        <v/>
      </c>
      <c r="W196" s="27">
        <f>IF($A196="","",IF($J196&lt;&gt;"Mounted","N/A",IF(OR($S196="",$I196=""),"No Data",IF($S196&lt;$I196-'Settings'!$B$8,"Low",IF($S196&gt;$I196+'Settings'!$B$8,"High","OK")))))</f>
        <v/>
      </c>
      <c r="X196" s="45">
        <f>IF($A196="","",IF(OR($J196&lt;&gt;"Mounted",$L196=""),"",IFERROR($L196+'Settings'!$B$9,"")))</f>
        <v/>
      </c>
      <c r="Y196" s="27">
        <f>IF($A196="","",IF($J196&lt;&gt;"Mounted","N/A",IF($L196="","No Data",IF(TODAY()&gt;$X196,"Overdue",IF(TODAY()+'Settings'!$B$10&gt;=$X196,"Due Soon","Current")))))</f>
        <v/>
      </c>
      <c r="Z196" s="27">
        <f>IF($A196="","",IF($J196&lt;&gt;"Mounted","N/A",IF(OR($U196="No Data",$W196="No Data"),"No Data",IF($U196="Critical","Critical",IF(OR($U196="Low",$V196="Uneven",$W196="Low",$W196="High",$Y196="Overdue",$Y196="Due Soon"),"Attention","OK")))))</f>
        <v/>
      </c>
      <c r="AA196" s="27">
        <f>IF($A196="","",IF($J196&lt;&gt;"Mounted","No action",IF($U196="Critical","Inspect immediately and follow fleet removal policy",IF($W196="Low","Correct pressure and inspect",IF($W196="High","Correct pressure",IF($V196="Uneven","Inspect alignment, suspension, and rotation",IF($U196="Low","Schedule tire service",IF($Y196="Overdue","Complete inspection",IF($Y196="Due Soon","Schedule inspection","No action")))))))))</f>
        <v/>
      </c>
      <c r="AB196" s="27">
        <f>IF($A196="","",IF(OR($J196&lt;&gt;"Mounted",$Z196="OK",$Z196="N/A"),"",IF($U196="Critical",1,IF(OR($W196="Low",$W196="High"),2,IF(OR($U196="Low",$V196="Uneven"),3,IF($Y196="Overdue",4,5))))))</f>
        <v/>
      </c>
      <c r="AC196" s="27">
        <f>IF($A196="","",IF($AB196="","",IFERROR($AB196*100000+ROW(),"")))</f>
        <v/>
      </c>
    </row>
    <row r="197">
      <c r="A197" s="29" t="n"/>
      <c r="B197" s="23" t="n"/>
      <c r="C197" s="23" t="n"/>
      <c r="D197" s="23" t="n"/>
      <c r="E197" s="29" t="n"/>
      <c r="F197" s="42" t="n"/>
      <c r="G197" s="30" t="n"/>
      <c r="H197" s="43" t="n"/>
      <c r="I197" s="43" t="n"/>
      <c r="J197" s="23" t="n"/>
      <c r="K197" s="23" t="n"/>
      <c r="L197" s="45">
        <f>IF($A197="","",IF(COUNTIFS('Tire Inspections'!$E$5:$E$1004,$A197,'Tire Inspections'!$Y$5:$Y$1004,"OK")=0,"",IFERROR(MAXIFS('Tire Inspections'!$B$5:$B$1004,'Tire Inspections'!$E$5:$E$1004,$A197,'Tire Inspections'!$Y$5:$Y$1004,"OK"),"")))</f>
        <v/>
      </c>
      <c r="M197" s="27">
        <f>IF($A197="","",IF($L197="","",IFERROR(LOOKUP(2,1/(('Tire Inspections'!$E$5:$E$1004=$A197)*('Tire Inspections'!$B$5:$B$1004=$L197)*('Tire Inspections'!$Y$5:$Y$1004="OK")),'Tire Inspections'!$C$5:$C$1004),"")))</f>
        <v/>
      </c>
      <c r="N197" s="27">
        <f>IF($A197="","",IF($L197="","",IFERROR(LOOKUP(2,1/(('Tire Inspections'!$E$5:$E$1004=$A197)*('Tire Inspections'!$B$5:$B$1004=$L197)*('Tire Inspections'!$Y$5:$Y$1004="OK")),'Tire Inspections'!$F$5:$F$1004),"")))</f>
        <v/>
      </c>
      <c r="O197" s="27">
        <f>IF($A197="","",IF($L197="","",IFERROR(LOOKUP(2,1/(('Tire Inspections'!$E$5:$E$1004=$A197)*('Tire Inspections'!$B$5:$B$1004=$L197)*('Tire Inspections'!$Y$5:$Y$1004="OK")),'Tire Inspections'!$P$5:$P$1004),"")))</f>
        <v/>
      </c>
      <c r="P197" s="32">
        <f>IF($A197="","",IF($L197="","",IFERROR(LOOKUP(2,1/(('Tire Inspections'!$E$5:$E$1004=$A197)*('Tire Inspections'!$B$5:$B$1004=$L197)*('Tire Inspections'!$Y$5:$Y$1004="OK")),'Tire Inspections'!$D$5:$D$1004),"")))</f>
        <v/>
      </c>
      <c r="Q197" s="44">
        <f>IF($A197="","",IF($L197="","",IFERROR(LOOKUP(2,1/(('Tire Inspections'!$E$5:$E$1004=$A197)*('Tire Inspections'!$B$5:$B$1004=$L197)*('Tire Inspections'!$Y$5:$Y$1004="OK")),'Tire Inspections'!$R$5:$R$1004),"")))</f>
        <v/>
      </c>
      <c r="R197" s="44">
        <f>IF($A197="","",IF($L197="","",IFERROR(LOOKUP(2,1/(('Tire Inspections'!$E$5:$E$1004=$A197)*('Tire Inspections'!$B$5:$B$1004=$L197)*('Tire Inspections'!$Y$5:$Y$1004="OK")),'Tire Inspections'!$S$5:$S$1004),"")))</f>
        <v/>
      </c>
      <c r="S197" s="44">
        <f>IF($A197="","",IF($L197="","",IFERROR(LOOKUP(2,1/(('Tire Inspections'!$E$5:$E$1004=$A197)*('Tire Inspections'!$B$5:$B$1004=$L197)*('Tire Inspections'!$Y$5:$Y$1004="OK")),'Tire Inspections'!$L$5:$L$1004),"")))</f>
        <v/>
      </c>
      <c r="T197" s="33">
        <f>IF($A197="","",IF(OR($Q197="",$H197=""),"",IFERROR(MAX(0,MIN(1,($Q197-'Settings'!$B$6)/($H197-'Settings'!$B$6))),"")))</f>
        <v/>
      </c>
      <c r="U197" s="27">
        <f>IF($A197="","",IF($Q197="","No Data",IF($Q197&lt;='Settings'!$B$6,"Critical",IF($Q197&lt;='Settings'!$B$5,"Low","OK"))))</f>
        <v/>
      </c>
      <c r="V197" s="27">
        <f>IF($A197="","",IF($R197="","No Data",IF($R197&gt;='Settings'!$B$7,"Uneven","OK")))</f>
        <v/>
      </c>
      <c r="W197" s="27">
        <f>IF($A197="","",IF($J197&lt;&gt;"Mounted","N/A",IF(OR($S197="",$I197=""),"No Data",IF($S197&lt;$I197-'Settings'!$B$8,"Low",IF($S197&gt;$I197+'Settings'!$B$8,"High","OK")))))</f>
        <v/>
      </c>
      <c r="X197" s="45">
        <f>IF($A197="","",IF(OR($J197&lt;&gt;"Mounted",$L197=""),"",IFERROR($L197+'Settings'!$B$9,"")))</f>
        <v/>
      </c>
      <c r="Y197" s="27">
        <f>IF($A197="","",IF($J197&lt;&gt;"Mounted","N/A",IF($L197="","No Data",IF(TODAY()&gt;$X197,"Overdue",IF(TODAY()+'Settings'!$B$10&gt;=$X197,"Due Soon","Current")))))</f>
        <v/>
      </c>
      <c r="Z197" s="27">
        <f>IF($A197="","",IF($J197&lt;&gt;"Mounted","N/A",IF(OR($U197="No Data",$W197="No Data"),"No Data",IF($U197="Critical","Critical",IF(OR($U197="Low",$V197="Uneven",$W197="Low",$W197="High",$Y197="Overdue",$Y197="Due Soon"),"Attention","OK")))))</f>
        <v/>
      </c>
      <c r="AA197" s="27">
        <f>IF($A197="","",IF($J197&lt;&gt;"Mounted","No action",IF($U197="Critical","Inspect immediately and follow fleet removal policy",IF($W197="Low","Correct pressure and inspect",IF($W197="High","Correct pressure",IF($V197="Uneven","Inspect alignment, suspension, and rotation",IF($U197="Low","Schedule tire service",IF($Y197="Overdue","Complete inspection",IF($Y197="Due Soon","Schedule inspection","No action")))))))))</f>
        <v/>
      </c>
      <c r="AB197" s="27">
        <f>IF($A197="","",IF(OR($J197&lt;&gt;"Mounted",$Z197="OK",$Z197="N/A"),"",IF($U197="Critical",1,IF(OR($W197="Low",$W197="High"),2,IF(OR($U197="Low",$V197="Uneven"),3,IF($Y197="Overdue",4,5))))))</f>
        <v/>
      </c>
      <c r="AC197" s="27">
        <f>IF($A197="","",IF($AB197="","",IFERROR($AB197*100000+ROW(),"")))</f>
        <v/>
      </c>
    </row>
    <row r="198">
      <c r="A198" s="29" t="n"/>
      <c r="B198" s="23" t="n"/>
      <c r="C198" s="23" t="n"/>
      <c r="D198" s="23" t="n"/>
      <c r="E198" s="29" t="n"/>
      <c r="F198" s="42" t="n"/>
      <c r="G198" s="30" t="n"/>
      <c r="H198" s="43" t="n"/>
      <c r="I198" s="43" t="n"/>
      <c r="J198" s="23" t="n"/>
      <c r="K198" s="23" t="n"/>
      <c r="L198" s="45">
        <f>IF($A198="","",IF(COUNTIFS('Tire Inspections'!$E$5:$E$1004,$A198,'Tire Inspections'!$Y$5:$Y$1004,"OK")=0,"",IFERROR(MAXIFS('Tire Inspections'!$B$5:$B$1004,'Tire Inspections'!$E$5:$E$1004,$A198,'Tire Inspections'!$Y$5:$Y$1004,"OK"),"")))</f>
        <v/>
      </c>
      <c r="M198" s="27">
        <f>IF($A198="","",IF($L198="","",IFERROR(LOOKUP(2,1/(('Tire Inspections'!$E$5:$E$1004=$A198)*('Tire Inspections'!$B$5:$B$1004=$L198)*('Tire Inspections'!$Y$5:$Y$1004="OK")),'Tire Inspections'!$C$5:$C$1004),"")))</f>
        <v/>
      </c>
      <c r="N198" s="27">
        <f>IF($A198="","",IF($L198="","",IFERROR(LOOKUP(2,1/(('Tire Inspections'!$E$5:$E$1004=$A198)*('Tire Inspections'!$B$5:$B$1004=$L198)*('Tire Inspections'!$Y$5:$Y$1004="OK")),'Tire Inspections'!$F$5:$F$1004),"")))</f>
        <v/>
      </c>
      <c r="O198" s="27">
        <f>IF($A198="","",IF($L198="","",IFERROR(LOOKUP(2,1/(('Tire Inspections'!$E$5:$E$1004=$A198)*('Tire Inspections'!$B$5:$B$1004=$L198)*('Tire Inspections'!$Y$5:$Y$1004="OK")),'Tire Inspections'!$P$5:$P$1004),"")))</f>
        <v/>
      </c>
      <c r="P198" s="32">
        <f>IF($A198="","",IF($L198="","",IFERROR(LOOKUP(2,1/(('Tire Inspections'!$E$5:$E$1004=$A198)*('Tire Inspections'!$B$5:$B$1004=$L198)*('Tire Inspections'!$Y$5:$Y$1004="OK")),'Tire Inspections'!$D$5:$D$1004),"")))</f>
        <v/>
      </c>
      <c r="Q198" s="44">
        <f>IF($A198="","",IF($L198="","",IFERROR(LOOKUP(2,1/(('Tire Inspections'!$E$5:$E$1004=$A198)*('Tire Inspections'!$B$5:$B$1004=$L198)*('Tire Inspections'!$Y$5:$Y$1004="OK")),'Tire Inspections'!$R$5:$R$1004),"")))</f>
        <v/>
      </c>
      <c r="R198" s="44">
        <f>IF($A198="","",IF($L198="","",IFERROR(LOOKUP(2,1/(('Tire Inspections'!$E$5:$E$1004=$A198)*('Tire Inspections'!$B$5:$B$1004=$L198)*('Tire Inspections'!$Y$5:$Y$1004="OK")),'Tire Inspections'!$S$5:$S$1004),"")))</f>
        <v/>
      </c>
      <c r="S198" s="44">
        <f>IF($A198="","",IF($L198="","",IFERROR(LOOKUP(2,1/(('Tire Inspections'!$E$5:$E$1004=$A198)*('Tire Inspections'!$B$5:$B$1004=$L198)*('Tire Inspections'!$Y$5:$Y$1004="OK")),'Tire Inspections'!$L$5:$L$1004),"")))</f>
        <v/>
      </c>
      <c r="T198" s="33">
        <f>IF($A198="","",IF(OR($Q198="",$H198=""),"",IFERROR(MAX(0,MIN(1,($Q198-'Settings'!$B$6)/($H198-'Settings'!$B$6))),"")))</f>
        <v/>
      </c>
      <c r="U198" s="27">
        <f>IF($A198="","",IF($Q198="","No Data",IF($Q198&lt;='Settings'!$B$6,"Critical",IF($Q198&lt;='Settings'!$B$5,"Low","OK"))))</f>
        <v/>
      </c>
      <c r="V198" s="27">
        <f>IF($A198="","",IF($R198="","No Data",IF($R198&gt;='Settings'!$B$7,"Uneven","OK")))</f>
        <v/>
      </c>
      <c r="W198" s="27">
        <f>IF($A198="","",IF($J198&lt;&gt;"Mounted","N/A",IF(OR($S198="",$I198=""),"No Data",IF($S198&lt;$I198-'Settings'!$B$8,"Low",IF($S198&gt;$I198+'Settings'!$B$8,"High","OK")))))</f>
        <v/>
      </c>
      <c r="X198" s="45">
        <f>IF($A198="","",IF(OR($J198&lt;&gt;"Mounted",$L198=""),"",IFERROR($L198+'Settings'!$B$9,"")))</f>
        <v/>
      </c>
      <c r="Y198" s="27">
        <f>IF($A198="","",IF($J198&lt;&gt;"Mounted","N/A",IF($L198="","No Data",IF(TODAY()&gt;$X198,"Overdue",IF(TODAY()+'Settings'!$B$10&gt;=$X198,"Due Soon","Current")))))</f>
        <v/>
      </c>
      <c r="Z198" s="27">
        <f>IF($A198="","",IF($J198&lt;&gt;"Mounted","N/A",IF(OR($U198="No Data",$W198="No Data"),"No Data",IF($U198="Critical","Critical",IF(OR($U198="Low",$V198="Uneven",$W198="Low",$W198="High",$Y198="Overdue",$Y198="Due Soon"),"Attention","OK")))))</f>
        <v/>
      </c>
      <c r="AA198" s="27">
        <f>IF($A198="","",IF($J198&lt;&gt;"Mounted","No action",IF($U198="Critical","Inspect immediately and follow fleet removal policy",IF($W198="Low","Correct pressure and inspect",IF($W198="High","Correct pressure",IF($V198="Uneven","Inspect alignment, suspension, and rotation",IF($U198="Low","Schedule tire service",IF($Y198="Overdue","Complete inspection",IF($Y198="Due Soon","Schedule inspection","No action")))))))))</f>
        <v/>
      </c>
      <c r="AB198" s="27">
        <f>IF($A198="","",IF(OR($J198&lt;&gt;"Mounted",$Z198="OK",$Z198="N/A"),"",IF($U198="Critical",1,IF(OR($W198="Low",$W198="High"),2,IF(OR($U198="Low",$V198="Uneven"),3,IF($Y198="Overdue",4,5))))))</f>
        <v/>
      </c>
      <c r="AC198" s="27">
        <f>IF($A198="","",IF($AB198="","",IFERROR($AB198*100000+ROW(),"")))</f>
        <v/>
      </c>
    </row>
    <row r="199">
      <c r="A199" s="29" t="n"/>
      <c r="B199" s="23" t="n"/>
      <c r="C199" s="23" t="n"/>
      <c r="D199" s="23" t="n"/>
      <c r="E199" s="29" t="n"/>
      <c r="F199" s="42" t="n"/>
      <c r="G199" s="30" t="n"/>
      <c r="H199" s="43" t="n"/>
      <c r="I199" s="43" t="n"/>
      <c r="J199" s="23" t="n"/>
      <c r="K199" s="23" t="n"/>
      <c r="L199" s="45">
        <f>IF($A199="","",IF(COUNTIFS('Tire Inspections'!$E$5:$E$1004,$A199,'Tire Inspections'!$Y$5:$Y$1004,"OK")=0,"",IFERROR(MAXIFS('Tire Inspections'!$B$5:$B$1004,'Tire Inspections'!$E$5:$E$1004,$A199,'Tire Inspections'!$Y$5:$Y$1004,"OK"),"")))</f>
        <v/>
      </c>
      <c r="M199" s="27">
        <f>IF($A199="","",IF($L199="","",IFERROR(LOOKUP(2,1/(('Tire Inspections'!$E$5:$E$1004=$A199)*('Tire Inspections'!$B$5:$B$1004=$L199)*('Tire Inspections'!$Y$5:$Y$1004="OK")),'Tire Inspections'!$C$5:$C$1004),"")))</f>
        <v/>
      </c>
      <c r="N199" s="27">
        <f>IF($A199="","",IF($L199="","",IFERROR(LOOKUP(2,1/(('Tire Inspections'!$E$5:$E$1004=$A199)*('Tire Inspections'!$B$5:$B$1004=$L199)*('Tire Inspections'!$Y$5:$Y$1004="OK")),'Tire Inspections'!$F$5:$F$1004),"")))</f>
        <v/>
      </c>
      <c r="O199" s="27">
        <f>IF($A199="","",IF($L199="","",IFERROR(LOOKUP(2,1/(('Tire Inspections'!$E$5:$E$1004=$A199)*('Tire Inspections'!$B$5:$B$1004=$L199)*('Tire Inspections'!$Y$5:$Y$1004="OK")),'Tire Inspections'!$P$5:$P$1004),"")))</f>
        <v/>
      </c>
      <c r="P199" s="32">
        <f>IF($A199="","",IF($L199="","",IFERROR(LOOKUP(2,1/(('Tire Inspections'!$E$5:$E$1004=$A199)*('Tire Inspections'!$B$5:$B$1004=$L199)*('Tire Inspections'!$Y$5:$Y$1004="OK")),'Tire Inspections'!$D$5:$D$1004),"")))</f>
        <v/>
      </c>
      <c r="Q199" s="44">
        <f>IF($A199="","",IF($L199="","",IFERROR(LOOKUP(2,1/(('Tire Inspections'!$E$5:$E$1004=$A199)*('Tire Inspections'!$B$5:$B$1004=$L199)*('Tire Inspections'!$Y$5:$Y$1004="OK")),'Tire Inspections'!$R$5:$R$1004),"")))</f>
        <v/>
      </c>
      <c r="R199" s="44">
        <f>IF($A199="","",IF($L199="","",IFERROR(LOOKUP(2,1/(('Tire Inspections'!$E$5:$E$1004=$A199)*('Tire Inspections'!$B$5:$B$1004=$L199)*('Tire Inspections'!$Y$5:$Y$1004="OK")),'Tire Inspections'!$S$5:$S$1004),"")))</f>
        <v/>
      </c>
      <c r="S199" s="44">
        <f>IF($A199="","",IF($L199="","",IFERROR(LOOKUP(2,1/(('Tire Inspections'!$E$5:$E$1004=$A199)*('Tire Inspections'!$B$5:$B$1004=$L199)*('Tire Inspections'!$Y$5:$Y$1004="OK")),'Tire Inspections'!$L$5:$L$1004),"")))</f>
        <v/>
      </c>
      <c r="T199" s="33">
        <f>IF($A199="","",IF(OR($Q199="",$H199=""),"",IFERROR(MAX(0,MIN(1,($Q199-'Settings'!$B$6)/($H199-'Settings'!$B$6))),"")))</f>
        <v/>
      </c>
      <c r="U199" s="27">
        <f>IF($A199="","",IF($Q199="","No Data",IF($Q199&lt;='Settings'!$B$6,"Critical",IF($Q199&lt;='Settings'!$B$5,"Low","OK"))))</f>
        <v/>
      </c>
      <c r="V199" s="27">
        <f>IF($A199="","",IF($R199="","No Data",IF($R199&gt;='Settings'!$B$7,"Uneven","OK")))</f>
        <v/>
      </c>
      <c r="W199" s="27">
        <f>IF($A199="","",IF($J199&lt;&gt;"Mounted","N/A",IF(OR($S199="",$I199=""),"No Data",IF($S199&lt;$I199-'Settings'!$B$8,"Low",IF($S199&gt;$I199+'Settings'!$B$8,"High","OK")))))</f>
        <v/>
      </c>
      <c r="X199" s="45">
        <f>IF($A199="","",IF(OR($J199&lt;&gt;"Mounted",$L199=""),"",IFERROR($L199+'Settings'!$B$9,"")))</f>
        <v/>
      </c>
      <c r="Y199" s="27">
        <f>IF($A199="","",IF($J199&lt;&gt;"Mounted","N/A",IF($L199="","No Data",IF(TODAY()&gt;$X199,"Overdue",IF(TODAY()+'Settings'!$B$10&gt;=$X199,"Due Soon","Current")))))</f>
        <v/>
      </c>
      <c r="Z199" s="27">
        <f>IF($A199="","",IF($J199&lt;&gt;"Mounted","N/A",IF(OR($U199="No Data",$W199="No Data"),"No Data",IF($U199="Critical","Critical",IF(OR($U199="Low",$V199="Uneven",$W199="Low",$W199="High",$Y199="Overdue",$Y199="Due Soon"),"Attention","OK")))))</f>
        <v/>
      </c>
      <c r="AA199" s="27">
        <f>IF($A199="","",IF($J199&lt;&gt;"Mounted","No action",IF($U199="Critical","Inspect immediately and follow fleet removal policy",IF($W199="Low","Correct pressure and inspect",IF($W199="High","Correct pressure",IF($V199="Uneven","Inspect alignment, suspension, and rotation",IF($U199="Low","Schedule tire service",IF($Y199="Overdue","Complete inspection",IF($Y199="Due Soon","Schedule inspection","No action")))))))))</f>
        <v/>
      </c>
      <c r="AB199" s="27">
        <f>IF($A199="","",IF(OR($J199&lt;&gt;"Mounted",$Z199="OK",$Z199="N/A"),"",IF($U199="Critical",1,IF(OR($W199="Low",$W199="High"),2,IF(OR($U199="Low",$V199="Uneven"),3,IF($Y199="Overdue",4,5))))))</f>
        <v/>
      </c>
      <c r="AC199" s="27">
        <f>IF($A199="","",IF($AB199="","",IFERROR($AB199*100000+ROW(),"")))</f>
        <v/>
      </c>
    </row>
    <row r="200">
      <c r="A200" s="29" t="n"/>
      <c r="B200" s="23" t="n"/>
      <c r="C200" s="23" t="n"/>
      <c r="D200" s="23" t="n"/>
      <c r="E200" s="29" t="n"/>
      <c r="F200" s="42" t="n"/>
      <c r="G200" s="30" t="n"/>
      <c r="H200" s="43" t="n"/>
      <c r="I200" s="43" t="n"/>
      <c r="J200" s="23" t="n"/>
      <c r="K200" s="23" t="n"/>
      <c r="L200" s="45">
        <f>IF($A200="","",IF(COUNTIFS('Tire Inspections'!$E$5:$E$1004,$A200,'Tire Inspections'!$Y$5:$Y$1004,"OK")=0,"",IFERROR(MAXIFS('Tire Inspections'!$B$5:$B$1004,'Tire Inspections'!$E$5:$E$1004,$A200,'Tire Inspections'!$Y$5:$Y$1004,"OK"),"")))</f>
        <v/>
      </c>
      <c r="M200" s="27">
        <f>IF($A200="","",IF($L200="","",IFERROR(LOOKUP(2,1/(('Tire Inspections'!$E$5:$E$1004=$A200)*('Tire Inspections'!$B$5:$B$1004=$L200)*('Tire Inspections'!$Y$5:$Y$1004="OK")),'Tire Inspections'!$C$5:$C$1004),"")))</f>
        <v/>
      </c>
      <c r="N200" s="27">
        <f>IF($A200="","",IF($L200="","",IFERROR(LOOKUP(2,1/(('Tire Inspections'!$E$5:$E$1004=$A200)*('Tire Inspections'!$B$5:$B$1004=$L200)*('Tire Inspections'!$Y$5:$Y$1004="OK")),'Tire Inspections'!$F$5:$F$1004),"")))</f>
        <v/>
      </c>
      <c r="O200" s="27">
        <f>IF($A200="","",IF($L200="","",IFERROR(LOOKUP(2,1/(('Tire Inspections'!$E$5:$E$1004=$A200)*('Tire Inspections'!$B$5:$B$1004=$L200)*('Tire Inspections'!$Y$5:$Y$1004="OK")),'Tire Inspections'!$P$5:$P$1004),"")))</f>
        <v/>
      </c>
      <c r="P200" s="32">
        <f>IF($A200="","",IF($L200="","",IFERROR(LOOKUP(2,1/(('Tire Inspections'!$E$5:$E$1004=$A200)*('Tire Inspections'!$B$5:$B$1004=$L200)*('Tire Inspections'!$Y$5:$Y$1004="OK")),'Tire Inspections'!$D$5:$D$1004),"")))</f>
        <v/>
      </c>
      <c r="Q200" s="44">
        <f>IF($A200="","",IF($L200="","",IFERROR(LOOKUP(2,1/(('Tire Inspections'!$E$5:$E$1004=$A200)*('Tire Inspections'!$B$5:$B$1004=$L200)*('Tire Inspections'!$Y$5:$Y$1004="OK")),'Tire Inspections'!$R$5:$R$1004),"")))</f>
        <v/>
      </c>
      <c r="R200" s="44">
        <f>IF($A200="","",IF($L200="","",IFERROR(LOOKUP(2,1/(('Tire Inspections'!$E$5:$E$1004=$A200)*('Tire Inspections'!$B$5:$B$1004=$L200)*('Tire Inspections'!$Y$5:$Y$1004="OK")),'Tire Inspections'!$S$5:$S$1004),"")))</f>
        <v/>
      </c>
      <c r="S200" s="44">
        <f>IF($A200="","",IF($L200="","",IFERROR(LOOKUP(2,1/(('Tire Inspections'!$E$5:$E$1004=$A200)*('Tire Inspections'!$B$5:$B$1004=$L200)*('Tire Inspections'!$Y$5:$Y$1004="OK")),'Tire Inspections'!$L$5:$L$1004),"")))</f>
        <v/>
      </c>
      <c r="T200" s="33">
        <f>IF($A200="","",IF(OR($Q200="",$H200=""),"",IFERROR(MAX(0,MIN(1,($Q200-'Settings'!$B$6)/($H200-'Settings'!$B$6))),"")))</f>
        <v/>
      </c>
      <c r="U200" s="27">
        <f>IF($A200="","",IF($Q200="","No Data",IF($Q200&lt;='Settings'!$B$6,"Critical",IF($Q200&lt;='Settings'!$B$5,"Low","OK"))))</f>
        <v/>
      </c>
      <c r="V200" s="27">
        <f>IF($A200="","",IF($R200="","No Data",IF($R200&gt;='Settings'!$B$7,"Uneven","OK")))</f>
        <v/>
      </c>
      <c r="W200" s="27">
        <f>IF($A200="","",IF($J200&lt;&gt;"Mounted","N/A",IF(OR($S200="",$I200=""),"No Data",IF($S200&lt;$I200-'Settings'!$B$8,"Low",IF($S200&gt;$I200+'Settings'!$B$8,"High","OK")))))</f>
        <v/>
      </c>
      <c r="X200" s="45">
        <f>IF($A200="","",IF(OR($J200&lt;&gt;"Mounted",$L200=""),"",IFERROR($L200+'Settings'!$B$9,"")))</f>
        <v/>
      </c>
      <c r="Y200" s="27">
        <f>IF($A200="","",IF($J200&lt;&gt;"Mounted","N/A",IF($L200="","No Data",IF(TODAY()&gt;$X200,"Overdue",IF(TODAY()+'Settings'!$B$10&gt;=$X200,"Due Soon","Current")))))</f>
        <v/>
      </c>
      <c r="Z200" s="27">
        <f>IF($A200="","",IF($J200&lt;&gt;"Mounted","N/A",IF(OR($U200="No Data",$W200="No Data"),"No Data",IF($U200="Critical","Critical",IF(OR($U200="Low",$V200="Uneven",$W200="Low",$W200="High",$Y200="Overdue",$Y200="Due Soon"),"Attention","OK")))))</f>
        <v/>
      </c>
      <c r="AA200" s="27">
        <f>IF($A200="","",IF($J200&lt;&gt;"Mounted","No action",IF($U200="Critical","Inspect immediately and follow fleet removal policy",IF($W200="Low","Correct pressure and inspect",IF($W200="High","Correct pressure",IF($V200="Uneven","Inspect alignment, suspension, and rotation",IF($U200="Low","Schedule tire service",IF($Y200="Overdue","Complete inspection",IF($Y200="Due Soon","Schedule inspection","No action")))))))))</f>
        <v/>
      </c>
      <c r="AB200" s="27">
        <f>IF($A200="","",IF(OR($J200&lt;&gt;"Mounted",$Z200="OK",$Z200="N/A"),"",IF($U200="Critical",1,IF(OR($W200="Low",$W200="High"),2,IF(OR($U200="Low",$V200="Uneven"),3,IF($Y200="Overdue",4,5))))))</f>
        <v/>
      </c>
      <c r="AC200" s="27">
        <f>IF($A200="","",IF($AB200="","",IFERROR($AB200*100000+ROW(),"")))</f>
        <v/>
      </c>
    </row>
    <row r="201">
      <c r="A201" s="29" t="n"/>
      <c r="B201" s="23" t="n"/>
      <c r="C201" s="23" t="n"/>
      <c r="D201" s="23" t="n"/>
      <c r="E201" s="29" t="n"/>
      <c r="F201" s="42" t="n"/>
      <c r="G201" s="30" t="n"/>
      <c r="H201" s="43" t="n"/>
      <c r="I201" s="43" t="n"/>
      <c r="J201" s="23" t="n"/>
      <c r="K201" s="23" t="n"/>
      <c r="L201" s="45">
        <f>IF($A201="","",IF(COUNTIFS('Tire Inspections'!$E$5:$E$1004,$A201,'Tire Inspections'!$Y$5:$Y$1004,"OK")=0,"",IFERROR(MAXIFS('Tire Inspections'!$B$5:$B$1004,'Tire Inspections'!$E$5:$E$1004,$A201,'Tire Inspections'!$Y$5:$Y$1004,"OK"),"")))</f>
        <v/>
      </c>
      <c r="M201" s="27">
        <f>IF($A201="","",IF($L201="","",IFERROR(LOOKUP(2,1/(('Tire Inspections'!$E$5:$E$1004=$A201)*('Tire Inspections'!$B$5:$B$1004=$L201)*('Tire Inspections'!$Y$5:$Y$1004="OK")),'Tire Inspections'!$C$5:$C$1004),"")))</f>
        <v/>
      </c>
      <c r="N201" s="27">
        <f>IF($A201="","",IF($L201="","",IFERROR(LOOKUP(2,1/(('Tire Inspections'!$E$5:$E$1004=$A201)*('Tire Inspections'!$B$5:$B$1004=$L201)*('Tire Inspections'!$Y$5:$Y$1004="OK")),'Tire Inspections'!$F$5:$F$1004),"")))</f>
        <v/>
      </c>
      <c r="O201" s="27">
        <f>IF($A201="","",IF($L201="","",IFERROR(LOOKUP(2,1/(('Tire Inspections'!$E$5:$E$1004=$A201)*('Tire Inspections'!$B$5:$B$1004=$L201)*('Tire Inspections'!$Y$5:$Y$1004="OK")),'Tire Inspections'!$P$5:$P$1004),"")))</f>
        <v/>
      </c>
      <c r="P201" s="32">
        <f>IF($A201="","",IF($L201="","",IFERROR(LOOKUP(2,1/(('Tire Inspections'!$E$5:$E$1004=$A201)*('Tire Inspections'!$B$5:$B$1004=$L201)*('Tire Inspections'!$Y$5:$Y$1004="OK")),'Tire Inspections'!$D$5:$D$1004),"")))</f>
        <v/>
      </c>
      <c r="Q201" s="44">
        <f>IF($A201="","",IF($L201="","",IFERROR(LOOKUP(2,1/(('Tire Inspections'!$E$5:$E$1004=$A201)*('Tire Inspections'!$B$5:$B$1004=$L201)*('Tire Inspections'!$Y$5:$Y$1004="OK")),'Tire Inspections'!$R$5:$R$1004),"")))</f>
        <v/>
      </c>
      <c r="R201" s="44">
        <f>IF($A201="","",IF($L201="","",IFERROR(LOOKUP(2,1/(('Tire Inspections'!$E$5:$E$1004=$A201)*('Tire Inspections'!$B$5:$B$1004=$L201)*('Tire Inspections'!$Y$5:$Y$1004="OK")),'Tire Inspections'!$S$5:$S$1004),"")))</f>
        <v/>
      </c>
      <c r="S201" s="44">
        <f>IF($A201="","",IF($L201="","",IFERROR(LOOKUP(2,1/(('Tire Inspections'!$E$5:$E$1004=$A201)*('Tire Inspections'!$B$5:$B$1004=$L201)*('Tire Inspections'!$Y$5:$Y$1004="OK")),'Tire Inspections'!$L$5:$L$1004),"")))</f>
        <v/>
      </c>
      <c r="T201" s="33">
        <f>IF($A201="","",IF(OR($Q201="",$H201=""),"",IFERROR(MAX(0,MIN(1,($Q201-'Settings'!$B$6)/($H201-'Settings'!$B$6))),"")))</f>
        <v/>
      </c>
      <c r="U201" s="27">
        <f>IF($A201="","",IF($Q201="","No Data",IF($Q201&lt;='Settings'!$B$6,"Critical",IF($Q201&lt;='Settings'!$B$5,"Low","OK"))))</f>
        <v/>
      </c>
      <c r="V201" s="27">
        <f>IF($A201="","",IF($R201="","No Data",IF($R201&gt;='Settings'!$B$7,"Uneven","OK")))</f>
        <v/>
      </c>
      <c r="W201" s="27">
        <f>IF($A201="","",IF($J201&lt;&gt;"Mounted","N/A",IF(OR($S201="",$I201=""),"No Data",IF($S201&lt;$I201-'Settings'!$B$8,"Low",IF($S201&gt;$I201+'Settings'!$B$8,"High","OK")))))</f>
        <v/>
      </c>
      <c r="X201" s="45">
        <f>IF($A201="","",IF(OR($J201&lt;&gt;"Mounted",$L201=""),"",IFERROR($L201+'Settings'!$B$9,"")))</f>
        <v/>
      </c>
      <c r="Y201" s="27">
        <f>IF($A201="","",IF($J201&lt;&gt;"Mounted","N/A",IF($L201="","No Data",IF(TODAY()&gt;$X201,"Overdue",IF(TODAY()+'Settings'!$B$10&gt;=$X201,"Due Soon","Current")))))</f>
        <v/>
      </c>
      <c r="Z201" s="27">
        <f>IF($A201="","",IF($J201&lt;&gt;"Mounted","N/A",IF(OR($U201="No Data",$W201="No Data"),"No Data",IF($U201="Critical","Critical",IF(OR($U201="Low",$V201="Uneven",$W201="Low",$W201="High",$Y201="Overdue",$Y201="Due Soon"),"Attention","OK")))))</f>
        <v/>
      </c>
      <c r="AA201" s="27">
        <f>IF($A201="","",IF($J201&lt;&gt;"Mounted","No action",IF($U201="Critical","Inspect immediately and follow fleet removal policy",IF($W201="Low","Correct pressure and inspect",IF($W201="High","Correct pressure",IF($V201="Uneven","Inspect alignment, suspension, and rotation",IF($U201="Low","Schedule tire service",IF($Y201="Overdue","Complete inspection",IF($Y201="Due Soon","Schedule inspection","No action")))))))))</f>
        <v/>
      </c>
      <c r="AB201" s="27">
        <f>IF($A201="","",IF(OR($J201&lt;&gt;"Mounted",$Z201="OK",$Z201="N/A"),"",IF($U201="Critical",1,IF(OR($W201="Low",$W201="High"),2,IF(OR($U201="Low",$V201="Uneven"),3,IF($Y201="Overdue",4,5))))))</f>
        <v/>
      </c>
      <c r="AC201" s="27">
        <f>IF($A201="","",IF($AB201="","",IFERROR($AB201*100000+ROW(),"")))</f>
        <v/>
      </c>
    </row>
    <row r="202">
      <c r="A202" s="29" t="n"/>
      <c r="B202" s="23" t="n"/>
      <c r="C202" s="23" t="n"/>
      <c r="D202" s="23" t="n"/>
      <c r="E202" s="29" t="n"/>
      <c r="F202" s="42" t="n"/>
      <c r="G202" s="30" t="n"/>
      <c r="H202" s="43" t="n"/>
      <c r="I202" s="43" t="n"/>
      <c r="J202" s="23" t="n"/>
      <c r="K202" s="23" t="n"/>
      <c r="L202" s="45">
        <f>IF($A202="","",IF(COUNTIFS('Tire Inspections'!$E$5:$E$1004,$A202,'Tire Inspections'!$Y$5:$Y$1004,"OK")=0,"",IFERROR(MAXIFS('Tire Inspections'!$B$5:$B$1004,'Tire Inspections'!$E$5:$E$1004,$A202,'Tire Inspections'!$Y$5:$Y$1004,"OK"),"")))</f>
        <v/>
      </c>
      <c r="M202" s="27">
        <f>IF($A202="","",IF($L202="","",IFERROR(LOOKUP(2,1/(('Tire Inspections'!$E$5:$E$1004=$A202)*('Tire Inspections'!$B$5:$B$1004=$L202)*('Tire Inspections'!$Y$5:$Y$1004="OK")),'Tire Inspections'!$C$5:$C$1004),"")))</f>
        <v/>
      </c>
      <c r="N202" s="27">
        <f>IF($A202="","",IF($L202="","",IFERROR(LOOKUP(2,1/(('Tire Inspections'!$E$5:$E$1004=$A202)*('Tire Inspections'!$B$5:$B$1004=$L202)*('Tire Inspections'!$Y$5:$Y$1004="OK")),'Tire Inspections'!$F$5:$F$1004),"")))</f>
        <v/>
      </c>
      <c r="O202" s="27">
        <f>IF($A202="","",IF($L202="","",IFERROR(LOOKUP(2,1/(('Tire Inspections'!$E$5:$E$1004=$A202)*('Tire Inspections'!$B$5:$B$1004=$L202)*('Tire Inspections'!$Y$5:$Y$1004="OK")),'Tire Inspections'!$P$5:$P$1004),"")))</f>
        <v/>
      </c>
      <c r="P202" s="32">
        <f>IF($A202="","",IF($L202="","",IFERROR(LOOKUP(2,1/(('Tire Inspections'!$E$5:$E$1004=$A202)*('Tire Inspections'!$B$5:$B$1004=$L202)*('Tire Inspections'!$Y$5:$Y$1004="OK")),'Tire Inspections'!$D$5:$D$1004),"")))</f>
        <v/>
      </c>
      <c r="Q202" s="44">
        <f>IF($A202="","",IF($L202="","",IFERROR(LOOKUP(2,1/(('Tire Inspections'!$E$5:$E$1004=$A202)*('Tire Inspections'!$B$5:$B$1004=$L202)*('Tire Inspections'!$Y$5:$Y$1004="OK")),'Tire Inspections'!$R$5:$R$1004),"")))</f>
        <v/>
      </c>
      <c r="R202" s="44">
        <f>IF($A202="","",IF($L202="","",IFERROR(LOOKUP(2,1/(('Tire Inspections'!$E$5:$E$1004=$A202)*('Tire Inspections'!$B$5:$B$1004=$L202)*('Tire Inspections'!$Y$5:$Y$1004="OK")),'Tire Inspections'!$S$5:$S$1004),"")))</f>
        <v/>
      </c>
      <c r="S202" s="44">
        <f>IF($A202="","",IF($L202="","",IFERROR(LOOKUP(2,1/(('Tire Inspections'!$E$5:$E$1004=$A202)*('Tire Inspections'!$B$5:$B$1004=$L202)*('Tire Inspections'!$Y$5:$Y$1004="OK")),'Tire Inspections'!$L$5:$L$1004),"")))</f>
        <v/>
      </c>
      <c r="T202" s="33">
        <f>IF($A202="","",IF(OR($Q202="",$H202=""),"",IFERROR(MAX(0,MIN(1,($Q202-'Settings'!$B$6)/($H202-'Settings'!$B$6))),"")))</f>
        <v/>
      </c>
      <c r="U202" s="27">
        <f>IF($A202="","",IF($Q202="","No Data",IF($Q202&lt;='Settings'!$B$6,"Critical",IF($Q202&lt;='Settings'!$B$5,"Low","OK"))))</f>
        <v/>
      </c>
      <c r="V202" s="27">
        <f>IF($A202="","",IF($R202="","No Data",IF($R202&gt;='Settings'!$B$7,"Uneven","OK")))</f>
        <v/>
      </c>
      <c r="W202" s="27">
        <f>IF($A202="","",IF($J202&lt;&gt;"Mounted","N/A",IF(OR($S202="",$I202=""),"No Data",IF($S202&lt;$I202-'Settings'!$B$8,"Low",IF($S202&gt;$I202+'Settings'!$B$8,"High","OK")))))</f>
        <v/>
      </c>
      <c r="X202" s="45">
        <f>IF($A202="","",IF(OR($J202&lt;&gt;"Mounted",$L202=""),"",IFERROR($L202+'Settings'!$B$9,"")))</f>
        <v/>
      </c>
      <c r="Y202" s="27">
        <f>IF($A202="","",IF($J202&lt;&gt;"Mounted","N/A",IF($L202="","No Data",IF(TODAY()&gt;$X202,"Overdue",IF(TODAY()+'Settings'!$B$10&gt;=$X202,"Due Soon","Current")))))</f>
        <v/>
      </c>
      <c r="Z202" s="27">
        <f>IF($A202="","",IF($J202&lt;&gt;"Mounted","N/A",IF(OR($U202="No Data",$W202="No Data"),"No Data",IF($U202="Critical","Critical",IF(OR($U202="Low",$V202="Uneven",$W202="Low",$W202="High",$Y202="Overdue",$Y202="Due Soon"),"Attention","OK")))))</f>
        <v/>
      </c>
      <c r="AA202" s="27">
        <f>IF($A202="","",IF($J202&lt;&gt;"Mounted","No action",IF($U202="Critical","Inspect immediately and follow fleet removal policy",IF($W202="Low","Correct pressure and inspect",IF($W202="High","Correct pressure",IF($V202="Uneven","Inspect alignment, suspension, and rotation",IF($U202="Low","Schedule tire service",IF($Y202="Overdue","Complete inspection",IF($Y202="Due Soon","Schedule inspection","No action")))))))))</f>
        <v/>
      </c>
      <c r="AB202" s="27">
        <f>IF($A202="","",IF(OR($J202&lt;&gt;"Mounted",$Z202="OK",$Z202="N/A"),"",IF($U202="Critical",1,IF(OR($W202="Low",$W202="High"),2,IF(OR($U202="Low",$V202="Uneven"),3,IF($Y202="Overdue",4,5))))))</f>
        <v/>
      </c>
      <c r="AC202" s="27">
        <f>IF($A202="","",IF($AB202="","",IFERROR($AB202*100000+ROW(),"")))</f>
        <v/>
      </c>
    </row>
    <row r="203">
      <c r="A203" s="29" t="n"/>
      <c r="B203" s="23" t="n"/>
      <c r="C203" s="23" t="n"/>
      <c r="D203" s="23" t="n"/>
      <c r="E203" s="29" t="n"/>
      <c r="F203" s="42" t="n"/>
      <c r="G203" s="30" t="n"/>
      <c r="H203" s="43" t="n"/>
      <c r="I203" s="43" t="n"/>
      <c r="J203" s="23" t="n"/>
      <c r="K203" s="23" t="n"/>
      <c r="L203" s="45">
        <f>IF($A203="","",IF(COUNTIFS('Tire Inspections'!$E$5:$E$1004,$A203,'Tire Inspections'!$Y$5:$Y$1004,"OK")=0,"",IFERROR(MAXIFS('Tire Inspections'!$B$5:$B$1004,'Tire Inspections'!$E$5:$E$1004,$A203,'Tire Inspections'!$Y$5:$Y$1004,"OK"),"")))</f>
        <v/>
      </c>
      <c r="M203" s="27">
        <f>IF($A203="","",IF($L203="","",IFERROR(LOOKUP(2,1/(('Tire Inspections'!$E$5:$E$1004=$A203)*('Tire Inspections'!$B$5:$B$1004=$L203)*('Tire Inspections'!$Y$5:$Y$1004="OK")),'Tire Inspections'!$C$5:$C$1004),"")))</f>
        <v/>
      </c>
      <c r="N203" s="27">
        <f>IF($A203="","",IF($L203="","",IFERROR(LOOKUP(2,1/(('Tire Inspections'!$E$5:$E$1004=$A203)*('Tire Inspections'!$B$5:$B$1004=$L203)*('Tire Inspections'!$Y$5:$Y$1004="OK")),'Tire Inspections'!$F$5:$F$1004),"")))</f>
        <v/>
      </c>
      <c r="O203" s="27">
        <f>IF($A203="","",IF($L203="","",IFERROR(LOOKUP(2,1/(('Tire Inspections'!$E$5:$E$1004=$A203)*('Tire Inspections'!$B$5:$B$1004=$L203)*('Tire Inspections'!$Y$5:$Y$1004="OK")),'Tire Inspections'!$P$5:$P$1004),"")))</f>
        <v/>
      </c>
      <c r="P203" s="32">
        <f>IF($A203="","",IF($L203="","",IFERROR(LOOKUP(2,1/(('Tire Inspections'!$E$5:$E$1004=$A203)*('Tire Inspections'!$B$5:$B$1004=$L203)*('Tire Inspections'!$Y$5:$Y$1004="OK")),'Tire Inspections'!$D$5:$D$1004),"")))</f>
        <v/>
      </c>
      <c r="Q203" s="44">
        <f>IF($A203="","",IF($L203="","",IFERROR(LOOKUP(2,1/(('Tire Inspections'!$E$5:$E$1004=$A203)*('Tire Inspections'!$B$5:$B$1004=$L203)*('Tire Inspections'!$Y$5:$Y$1004="OK")),'Tire Inspections'!$R$5:$R$1004),"")))</f>
        <v/>
      </c>
      <c r="R203" s="44">
        <f>IF($A203="","",IF($L203="","",IFERROR(LOOKUP(2,1/(('Tire Inspections'!$E$5:$E$1004=$A203)*('Tire Inspections'!$B$5:$B$1004=$L203)*('Tire Inspections'!$Y$5:$Y$1004="OK")),'Tire Inspections'!$S$5:$S$1004),"")))</f>
        <v/>
      </c>
      <c r="S203" s="44">
        <f>IF($A203="","",IF($L203="","",IFERROR(LOOKUP(2,1/(('Tire Inspections'!$E$5:$E$1004=$A203)*('Tire Inspections'!$B$5:$B$1004=$L203)*('Tire Inspections'!$Y$5:$Y$1004="OK")),'Tire Inspections'!$L$5:$L$1004),"")))</f>
        <v/>
      </c>
      <c r="T203" s="33">
        <f>IF($A203="","",IF(OR($Q203="",$H203=""),"",IFERROR(MAX(0,MIN(1,($Q203-'Settings'!$B$6)/($H203-'Settings'!$B$6))),"")))</f>
        <v/>
      </c>
      <c r="U203" s="27">
        <f>IF($A203="","",IF($Q203="","No Data",IF($Q203&lt;='Settings'!$B$6,"Critical",IF($Q203&lt;='Settings'!$B$5,"Low","OK"))))</f>
        <v/>
      </c>
      <c r="V203" s="27">
        <f>IF($A203="","",IF($R203="","No Data",IF($R203&gt;='Settings'!$B$7,"Uneven","OK")))</f>
        <v/>
      </c>
      <c r="W203" s="27">
        <f>IF($A203="","",IF($J203&lt;&gt;"Mounted","N/A",IF(OR($S203="",$I203=""),"No Data",IF($S203&lt;$I203-'Settings'!$B$8,"Low",IF($S203&gt;$I203+'Settings'!$B$8,"High","OK")))))</f>
        <v/>
      </c>
      <c r="X203" s="45">
        <f>IF($A203="","",IF(OR($J203&lt;&gt;"Mounted",$L203=""),"",IFERROR($L203+'Settings'!$B$9,"")))</f>
        <v/>
      </c>
      <c r="Y203" s="27">
        <f>IF($A203="","",IF($J203&lt;&gt;"Mounted","N/A",IF($L203="","No Data",IF(TODAY()&gt;$X203,"Overdue",IF(TODAY()+'Settings'!$B$10&gt;=$X203,"Due Soon","Current")))))</f>
        <v/>
      </c>
      <c r="Z203" s="27">
        <f>IF($A203="","",IF($J203&lt;&gt;"Mounted","N/A",IF(OR($U203="No Data",$W203="No Data"),"No Data",IF($U203="Critical","Critical",IF(OR($U203="Low",$V203="Uneven",$W203="Low",$W203="High",$Y203="Overdue",$Y203="Due Soon"),"Attention","OK")))))</f>
        <v/>
      </c>
      <c r="AA203" s="27">
        <f>IF($A203="","",IF($J203&lt;&gt;"Mounted","No action",IF($U203="Critical","Inspect immediately and follow fleet removal policy",IF($W203="Low","Correct pressure and inspect",IF($W203="High","Correct pressure",IF($V203="Uneven","Inspect alignment, suspension, and rotation",IF($U203="Low","Schedule tire service",IF($Y203="Overdue","Complete inspection",IF($Y203="Due Soon","Schedule inspection","No action")))))))))</f>
        <v/>
      </c>
      <c r="AB203" s="27">
        <f>IF($A203="","",IF(OR($J203&lt;&gt;"Mounted",$Z203="OK",$Z203="N/A"),"",IF($U203="Critical",1,IF(OR($W203="Low",$W203="High"),2,IF(OR($U203="Low",$V203="Uneven"),3,IF($Y203="Overdue",4,5))))))</f>
        <v/>
      </c>
      <c r="AC203" s="27">
        <f>IF($A203="","",IF($AB203="","",IFERROR($AB203*100000+ROW(),"")))</f>
        <v/>
      </c>
    </row>
    <row r="204">
      <c r="A204" s="29" t="n"/>
      <c r="B204" s="23" t="n"/>
      <c r="C204" s="23" t="n"/>
      <c r="D204" s="23" t="n"/>
      <c r="E204" s="29" t="n"/>
      <c r="F204" s="42" t="n"/>
      <c r="G204" s="30" t="n"/>
      <c r="H204" s="43" t="n"/>
      <c r="I204" s="43" t="n"/>
      <c r="J204" s="23" t="n"/>
      <c r="K204" s="23" t="n"/>
      <c r="L204" s="45">
        <f>IF($A204="","",IF(COUNTIFS('Tire Inspections'!$E$5:$E$1004,$A204,'Tire Inspections'!$Y$5:$Y$1004,"OK")=0,"",IFERROR(MAXIFS('Tire Inspections'!$B$5:$B$1004,'Tire Inspections'!$E$5:$E$1004,$A204,'Tire Inspections'!$Y$5:$Y$1004,"OK"),"")))</f>
        <v/>
      </c>
      <c r="M204" s="27">
        <f>IF($A204="","",IF($L204="","",IFERROR(LOOKUP(2,1/(('Tire Inspections'!$E$5:$E$1004=$A204)*('Tire Inspections'!$B$5:$B$1004=$L204)*('Tire Inspections'!$Y$5:$Y$1004="OK")),'Tire Inspections'!$C$5:$C$1004),"")))</f>
        <v/>
      </c>
      <c r="N204" s="27">
        <f>IF($A204="","",IF($L204="","",IFERROR(LOOKUP(2,1/(('Tire Inspections'!$E$5:$E$1004=$A204)*('Tire Inspections'!$B$5:$B$1004=$L204)*('Tire Inspections'!$Y$5:$Y$1004="OK")),'Tire Inspections'!$F$5:$F$1004),"")))</f>
        <v/>
      </c>
      <c r="O204" s="27">
        <f>IF($A204="","",IF($L204="","",IFERROR(LOOKUP(2,1/(('Tire Inspections'!$E$5:$E$1004=$A204)*('Tire Inspections'!$B$5:$B$1004=$L204)*('Tire Inspections'!$Y$5:$Y$1004="OK")),'Tire Inspections'!$P$5:$P$1004),"")))</f>
        <v/>
      </c>
      <c r="P204" s="32">
        <f>IF($A204="","",IF($L204="","",IFERROR(LOOKUP(2,1/(('Tire Inspections'!$E$5:$E$1004=$A204)*('Tire Inspections'!$B$5:$B$1004=$L204)*('Tire Inspections'!$Y$5:$Y$1004="OK")),'Tire Inspections'!$D$5:$D$1004),"")))</f>
        <v/>
      </c>
      <c r="Q204" s="44">
        <f>IF($A204="","",IF($L204="","",IFERROR(LOOKUP(2,1/(('Tire Inspections'!$E$5:$E$1004=$A204)*('Tire Inspections'!$B$5:$B$1004=$L204)*('Tire Inspections'!$Y$5:$Y$1004="OK")),'Tire Inspections'!$R$5:$R$1004),"")))</f>
        <v/>
      </c>
      <c r="R204" s="44">
        <f>IF($A204="","",IF($L204="","",IFERROR(LOOKUP(2,1/(('Tire Inspections'!$E$5:$E$1004=$A204)*('Tire Inspections'!$B$5:$B$1004=$L204)*('Tire Inspections'!$Y$5:$Y$1004="OK")),'Tire Inspections'!$S$5:$S$1004),"")))</f>
        <v/>
      </c>
      <c r="S204" s="44">
        <f>IF($A204="","",IF($L204="","",IFERROR(LOOKUP(2,1/(('Tire Inspections'!$E$5:$E$1004=$A204)*('Tire Inspections'!$B$5:$B$1004=$L204)*('Tire Inspections'!$Y$5:$Y$1004="OK")),'Tire Inspections'!$L$5:$L$1004),"")))</f>
        <v/>
      </c>
      <c r="T204" s="33">
        <f>IF($A204="","",IF(OR($Q204="",$H204=""),"",IFERROR(MAX(0,MIN(1,($Q204-'Settings'!$B$6)/($H204-'Settings'!$B$6))),"")))</f>
        <v/>
      </c>
      <c r="U204" s="27">
        <f>IF($A204="","",IF($Q204="","No Data",IF($Q204&lt;='Settings'!$B$6,"Critical",IF($Q204&lt;='Settings'!$B$5,"Low","OK"))))</f>
        <v/>
      </c>
      <c r="V204" s="27">
        <f>IF($A204="","",IF($R204="","No Data",IF($R204&gt;='Settings'!$B$7,"Uneven","OK")))</f>
        <v/>
      </c>
      <c r="W204" s="27">
        <f>IF($A204="","",IF($J204&lt;&gt;"Mounted","N/A",IF(OR($S204="",$I204=""),"No Data",IF($S204&lt;$I204-'Settings'!$B$8,"Low",IF($S204&gt;$I204+'Settings'!$B$8,"High","OK")))))</f>
        <v/>
      </c>
      <c r="X204" s="45">
        <f>IF($A204="","",IF(OR($J204&lt;&gt;"Mounted",$L204=""),"",IFERROR($L204+'Settings'!$B$9,"")))</f>
        <v/>
      </c>
      <c r="Y204" s="27">
        <f>IF($A204="","",IF($J204&lt;&gt;"Mounted","N/A",IF($L204="","No Data",IF(TODAY()&gt;$X204,"Overdue",IF(TODAY()+'Settings'!$B$10&gt;=$X204,"Due Soon","Current")))))</f>
        <v/>
      </c>
      <c r="Z204" s="27">
        <f>IF($A204="","",IF($J204&lt;&gt;"Mounted","N/A",IF(OR($U204="No Data",$W204="No Data"),"No Data",IF($U204="Critical","Critical",IF(OR($U204="Low",$V204="Uneven",$W204="Low",$W204="High",$Y204="Overdue",$Y204="Due Soon"),"Attention","OK")))))</f>
        <v/>
      </c>
      <c r="AA204" s="27">
        <f>IF($A204="","",IF($J204&lt;&gt;"Mounted","No action",IF($U204="Critical","Inspect immediately and follow fleet removal policy",IF($W204="Low","Correct pressure and inspect",IF($W204="High","Correct pressure",IF($V204="Uneven","Inspect alignment, suspension, and rotation",IF($U204="Low","Schedule tire service",IF($Y204="Overdue","Complete inspection",IF($Y204="Due Soon","Schedule inspection","No action")))))))))</f>
        <v/>
      </c>
      <c r="AB204" s="27">
        <f>IF($A204="","",IF(OR($J204&lt;&gt;"Mounted",$Z204="OK",$Z204="N/A"),"",IF($U204="Critical",1,IF(OR($W204="Low",$W204="High"),2,IF(OR($U204="Low",$V204="Uneven"),3,IF($Y204="Overdue",4,5))))))</f>
        <v/>
      </c>
      <c r="AC204" s="27">
        <f>IF($A204="","",IF($AB204="","",IFERROR($AB204*100000+ROW(),"")))</f>
        <v/>
      </c>
    </row>
    <row r="205">
      <c r="A205" s="29" t="n"/>
      <c r="B205" s="23" t="n"/>
      <c r="C205" s="23" t="n"/>
      <c r="D205" s="23" t="n"/>
      <c r="E205" s="29" t="n"/>
      <c r="F205" s="42" t="n"/>
      <c r="G205" s="30" t="n"/>
      <c r="H205" s="43" t="n"/>
      <c r="I205" s="43" t="n"/>
      <c r="J205" s="23" t="n"/>
      <c r="K205" s="23" t="n"/>
      <c r="L205" s="45">
        <f>IF($A205="","",IF(COUNTIFS('Tire Inspections'!$E$5:$E$1004,$A205,'Tire Inspections'!$Y$5:$Y$1004,"OK")=0,"",IFERROR(MAXIFS('Tire Inspections'!$B$5:$B$1004,'Tire Inspections'!$E$5:$E$1004,$A205,'Tire Inspections'!$Y$5:$Y$1004,"OK"),"")))</f>
        <v/>
      </c>
      <c r="M205" s="27">
        <f>IF($A205="","",IF($L205="","",IFERROR(LOOKUP(2,1/(('Tire Inspections'!$E$5:$E$1004=$A205)*('Tire Inspections'!$B$5:$B$1004=$L205)*('Tire Inspections'!$Y$5:$Y$1004="OK")),'Tire Inspections'!$C$5:$C$1004),"")))</f>
        <v/>
      </c>
      <c r="N205" s="27">
        <f>IF($A205="","",IF($L205="","",IFERROR(LOOKUP(2,1/(('Tire Inspections'!$E$5:$E$1004=$A205)*('Tire Inspections'!$B$5:$B$1004=$L205)*('Tire Inspections'!$Y$5:$Y$1004="OK")),'Tire Inspections'!$F$5:$F$1004),"")))</f>
        <v/>
      </c>
      <c r="O205" s="27">
        <f>IF($A205="","",IF($L205="","",IFERROR(LOOKUP(2,1/(('Tire Inspections'!$E$5:$E$1004=$A205)*('Tire Inspections'!$B$5:$B$1004=$L205)*('Tire Inspections'!$Y$5:$Y$1004="OK")),'Tire Inspections'!$P$5:$P$1004),"")))</f>
        <v/>
      </c>
      <c r="P205" s="32">
        <f>IF($A205="","",IF($L205="","",IFERROR(LOOKUP(2,1/(('Tire Inspections'!$E$5:$E$1004=$A205)*('Tire Inspections'!$B$5:$B$1004=$L205)*('Tire Inspections'!$Y$5:$Y$1004="OK")),'Tire Inspections'!$D$5:$D$1004),"")))</f>
        <v/>
      </c>
      <c r="Q205" s="44">
        <f>IF($A205="","",IF($L205="","",IFERROR(LOOKUP(2,1/(('Tire Inspections'!$E$5:$E$1004=$A205)*('Tire Inspections'!$B$5:$B$1004=$L205)*('Tire Inspections'!$Y$5:$Y$1004="OK")),'Tire Inspections'!$R$5:$R$1004),"")))</f>
        <v/>
      </c>
      <c r="R205" s="44">
        <f>IF($A205="","",IF($L205="","",IFERROR(LOOKUP(2,1/(('Tire Inspections'!$E$5:$E$1004=$A205)*('Tire Inspections'!$B$5:$B$1004=$L205)*('Tire Inspections'!$Y$5:$Y$1004="OK")),'Tire Inspections'!$S$5:$S$1004),"")))</f>
        <v/>
      </c>
      <c r="S205" s="44">
        <f>IF($A205="","",IF($L205="","",IFERROR(LOOKUP(2,1/(('Tire Inspections'!$E$5:$E$1004=$A205)*('Tire Inspections'!$B$5:$B$1004=$L205)*('Tire Inspections'!$Y$5:$Y$1004="OK")),'Tire Inspections'!$L$5:$L$1004),"")))</f>
        <v/>
      </c>
      <c r="T205" s="33">
        <f>IF($A205="","",IF(OR($Q205="",$H205=""),"",IFERROR(MAX(0,MIN(1,($Q205-'Settings'!$B$6)/($H205-'Settings'!$B$6))),"")))</f>
        <v/>
      </c>
      <c r="U205" s="27">
        <f>IF($A205="","",IF($Q205="","No Data",IF($Q205&lt;='Settings'!$B$6,"Critical",IF($Q205&lt;='Settings'!$B$5,"Low","OK"))))</f>
        <v/>
      </c>
      <c r="V205" s="27">
        <f>IF($A205="","",IF($R205="","No Data",IF($R205&gt;='Settings'!$B$7,"Uneven","OK")))</f>
        <v/>
      </c>
      <c r="W205" s="27">
        <f>IF($A205="","",IF($J205&lt;&gt;"Mounted","N/A",IF(OR($S205="",$I205=""),"No Data",IF($S205&lt;$I205-'Settings'!$B$8,"Low",IF($S205&gt;$I205+'Settings'!$B$8,"High","OK")))))</f>
        <v/>
      </c>
      <c r="X205" s="45">
        <f>IF($A205="","",IF(OR($J205&lt;&gt;"Mounted",$L205=""),"",IFERROR($L205+'Settings'!$B$9,"")))</f>
        <v/>
      </c>
      <c r="Y205" s="27">
        <f>IF($A205="","",IF($J205&lt;&gt;"Mounted","N/A",IF($L205="","No Data",IF(TODAY()&gt;$X205,"Overdue",IF(TODAY()+'Settings'!$B$10&gt;=$X205,"Due Soon","Current")))))</f>
        <v/>
      </c>
      <c r="Z205" s="27">
        <f>IF($A205="","",IF($J205&lt;&gt;"Mounted","N/A",IF(OR($U205="No Data",$W205="No Data"),"No Data",IF($U205="Critical","Critical",IF(OR($U205="Low",$V205="Uneven",$W205="Low",$W205="High",$Y205="Overdue",$Y205="Due Soon"),"Attention","OK")))))</f>
        <v/>
      </c>
      <c r="AA205" s="27">
        <f>IF($A205="","",IF($J205&lt;&gt;"Mounted","No action",IF($U205="Critical","Inspect immediately and follow fleet removal policy",IF($W205="Low","Correct pressure and inspect",IF($W205="High","Correct pressure",IF($V205="Uneven","Inspect alignment, suspension, and rotation",IF($U205="Low","Schedule tire service",IF($Y205="Overdue","Complete inspection",IF($Y205="Due Soon","Schedule inspection","No action")))))))))</f>
        <v/>
      </c>
      <c r="AB205" s="27">
        <f>IF($A205="","",IF(OR($J205&lt;&gt;"Mounted",$Z205="OK",$Z205="N/A"),"",IF($U205="Critical",1,IF(OR($W205="Low",$W205="High"),2,IF(OR($U205="Low",$V205="Uneven"),3,IF($Y205="Overdue",4,5))))))</f>
        <v/>
      </c>
      <c r="AC205" s="27">
        <f>IF($A205="","",IF($AB205="","",IFERROR($AB205*100000+ROW(),"")))</f>
        <v/>
      </c>
    </row>
    <row r="206">
      <c r="A206" s="29" t="n"/>
      <c r="B206" s="23" t="n"/>
      <c r="C206" s="23" t="n"/>
      <c r="D206" s="23" t="n"/>
      <c r="E206" s="29" t="n"/>
      <c r="F206" s="42" t="n"/>
      <c r="G206" s="30" t="n"/>
      <c r="H206" s="43" t="n"/>
      <c r="I206" s="43" t="n"/>
      <c r="J206" s="23" t="n"/>
      <c r="K206" s="23" t="n"/>
      <c r="L206" s="45">
        <f>IF($A206="","",IF(COUNTIFS('Tire Inspections'!$E$5:$E$1004,$A206,'Tire Inspections'!$Y$5:$Y$1004,"OK")=0,"",IFERROR(MAXIFS('Tire Inspections'!$B$5:$B$1004,'Tire Inspections'!$E$5:$E$1004,$A206,'Tire Inspections'!$Y$5:$Y$1004,"OK"),"")))</f>
        <v/>
      </c>
      <c r="M206" s="27">
        <f>IF($A206="","",IF($L206="","",IFERROR(LOOKUP(2,1/(('Tire Inspections'!$E$5:$E$1004=$A206)*('Tire Inspections'!$B$5:$B$1004=$L206)*('Tire Inspections'!$Y$5:$Y$1004="OK")),'Tire Inspections'!$C$5:$C$1004),"")))</f>
        <v/>
      </c>
      <c r="N206" s="27">
        <f>IF($A206="","",IF($L206="","",IFERROR(LOOKUP(2,1/(('Tire Inspections'!$E$5:$E$1004=$A206)*('Tire Inspections'!$B$5:$B$1004=$L206)*('Tire Inspections'!$Y$5:$Y$1004="OK")),'Tire Inspections'!$F$5:$F$1004),"")))</f>
        <v/>
      </c>
      <c r="O206" s="27">
        <f>IF($A206="","",IF($L206="","",IFERROR(LOOKUP(2,1/(('Tire Inspections'!$E$5:$E$1004=$A206)*('Tire Inspections'!$B$5:$B$1004=$L206)*('Tire Inspections'!$Y$5:$Y$1004="OK")),'Tire Inspections'!$P$5:$P$1004),"")))</f>
        <v/>
      </c>
      <c r="P206" s="32">
        <f>IF($A206="","",IF($L206="","",IFERROR(LOOKUP(2,1/(('Tire Inspections'!$E$5:$E$1004=$A206)*('Tire Inspections'!$B$5:$B$1004=$L206)*('Tire Inspections'!$Y$5:$Y$1004="OK")),'Tire Inspections'!$D$5:$D$1004),"")))</f>
        <v/>
      </c>
      <c r="Q206" s="44">
        <f>IF($A206="","",IF($L206="","",IFERROR(LOOKUP(2,1/(('Tire Inspections'!$E$5:$E$1004=$A206)*('Tire Inspections'!$B$5:$B$1004=$L206)*('Tire Inspections'!$Y$5:$Y$1004="OK")),'Tire Inspections'!$R$5:$R$1004),"")))</f>
        <v/>
      </c>
      <c r="R206" s="44">
        <f>IF($A206="","",IF($L206="","",IFERROR(LOOKUP(2,1/(('Tire Inspections'!$E$5:$E$1004=$A206)*('Tire Inspections'!$B$5:$B$1004=$L206)*('Tire Inspections'!$Y$5:$Y$1004="OK")),'Tire Inspections'!$S$5:$S$1004),"")))</f>
        <v/>
      </c>
      <c r="S206" s="44">
        <f>IF($A206="","",IF($L206="","",IFERROR(LOOKUP(2,1/(('Tire Inspections'!$E$5:$E$1004=$A206)*('Tire Inspections'!$B$5:$B$1004=$L206)*('Tire Inspections'!$Y$5:$Y$1004="OK")),'Tire Inspections'!$L$5:$L$1004),"")))</f>
        <v/>
      </c>
      <c r="T206" s="33">
        <f>IF($A206="","",IF(OR($Q206="",$H206=""),"",IFERROR(MAX(0,MIN(1,($Q206-'Settings'!$B$6)/($H206-'Settings'!$B$6))),"")))</f>
        <v/>
      </c>
      <c r="U206" s="27">
        <f>IF($A206="","",IF($Q206="","No Data",IF($Q206&lt;='Settings'!$B$6,"Critical",IF($Q206&lt;='Settings'!$B$5,"Low","OK"))))</f>
        <v/>
      </c>
      <c r="V206" s="27">
        <f>IF($A206="","",IF($R206="","No Data",IF($R206&gt;='Settings'!$B$7,"Uneven","OK")))</f>
        <v/>
      </c>
      <c r="W206" s="27">
        <f>IF($A206="","",IF($J206&lt;&gt;"Mounted","N/A",IF(OR($S206="",$I206=""),"No Data",IF($S206&lt;$I206-'Settings'!$B$8,"Low",IF($S206&gt;$I206+'Settings'!$B$8,"High","OK")))))</f>
        <v/>
      </c>
      <c r="X206" s="45">
        <f>IF($A206="","",IF(OR($J206&lt;&gt;"Mounted",$L206=""),"",IFERROR($L206+'Settings'!$B$9,"")))</f>
        <v/>
      </c>
      <c r="Y206" s="27">
        <f>IF($A206="","",IF($J206&lt;&gt;"Mounted","N/A",IF($L206="","No Data",IF(TODAY()&gt;$X206,"Overdue",IF(TODAY()+'Settings'!$B$10&gt;=$X206,"Due Soon","Current")))))</f>
        <v/>
      </c>
      <c r="Z206" s="27">
        <f>IF($A206="","",IF($J206&lt;&gt;"Mounted","N/A",IF(OR($U206="No Data",$W206="No Data"),"No Data",IF($U206="Critical","Critical",IF(OR($U206="Low",$V206="Uneven",$W206="Low",$W206="High",$Y206="Overdue",$Y206="Due Soon"),"Attention","OK")))))</f>
        <v/>
      </c>
      <c r="AA206" s="27">
        <f>IF($A206="","",IF($J206&lt;&gt;"Mounted","No action",IF($U206="Critical","Inspect immediately and follow fleet removal policy",IF($W206="Low","Correct pressure and inspect",IF($W206="High","Correct pressure",IF($V206="Uneven","Inspect alignment, suspension, and rotation",IF($U206="Low","Schedule tire service",IF($Y206="Overdue","Complete inspection",IF($Y206="Due Soon","Schedule inspection","No action")))))))))</f>
        <v/>
      </c>
      <c r="AB206" s="27">
        <f>IF($A206="","",IF(OR($J206&lt;&gt;"Mounted",$Z206="OK",$Z206="N/A"),"",IF($U206="Critical",1,IF(OR($W206="Low",$W206="High"),2,IF(OR($U206="Low",$V206="Uneven"),3,IF($Y206="Overdue",4,5))))))</f>
        <v/>
      </c>
      <c r="AC206" s="27">
        <f>IF($A206="","",IF($AB206="","",IFERROR($AB206*100000+ROW(),"")))</f>
        <v/>
      </c>
    </row>
    <row r="207">
      <c r="A207" s="29" t="n"/>
      <c r="B207" s="23" t="n"/>
      <c r="C207" s="23" t="n"/>
      <c r="D207" s="23" t="n"/>
      <c r="E207" s="29" t="n"/>
      <c r="F207" s="42" t="n"/>
      <c r="G207" s="30" t="n"/>
      <c r="H207" s="43" t="n"/>
      <c r="I207" s="43" t="n"/>
      <c r="J207" s="23" t="n"/>
      <c r="K207" s="23" t="n"/>
      <c r="L207" s="45">
        <f>IF($A207="","",IF(COUNTIFS('Tire Inspections'!$E$5:$E$1004,$A207,'Tire Inspections'!$Y$5:$Y$1004,"OK")=0,"",IFERROR(MAXIFS('Tire Inspections'!$B$5:$B$1004,'Tire Inspections'!$E$5:$E$1004,$A207,'Tire Inspections'!$Y$5:$Y$1004,"OK"),"")))</f>
        <v/>
      </c>
      <c r="M207" s="27">
        <f>IF($A207="","",IF($L207="","",IFERROR(LOOKUP(2,1/(('Tire Inspections'!$E$5:$E$1004=$A207)*('Tire Inspections'!$B$5:$B$1004=$L207)*('Tire Inspections'!$Y$5:$Y$1004="OK")),'Tire Inspections'!$C$5:$C$1004),"")))</f>
        <v/>
      </c>
      <c r="N207" s="27">
        <f>IF($A207="","",IF($L207="","",IFERROR(LOOKUP(2,1/(('Tire Inspections'!$E$5:$E$1004=$A207)*('Tire Inspections'!$B$5:$B$1004=$L207)*('Tire Inspections'!$Y$5:$Y$1004="OK")),'Tire Inspections'!$F$5:$F$1004),"")))</f>
        <v/>
      </c>
      <c r="O207" s="27">
        <f>IF($A207="","",IF($L207="","",IFERROR(LOOKUP(2,1/(('Tire Inspections'!$E$5:$E$1004=$A207)*('Tire Inspections'!$B$5:$B$1004=$L207)*('Tire Inspections'!$Y$5:$Y$1004="OK")),'Tire Inspections'!$P$5:$P$1004),"")))</f>
        <v/>
      </c>
      <c r="P207" s="32">
        <f>IF($A207="","",IF($L207="","",IFERROR(LOOKUP(2,1/(('Tire Inspections'!$E$5:$E$1004=$A207)*('Tire Inspections'!$B$5:$B$1004=$L207)*('Tire Inspections'!$Y$5:$Y$1004="OK")),'Tire Inspections'!$D$5:$D$1004),"")))</f>
        <v/>
      </c>
      <c r="Q207" s="44">
        <f>IF($A207="","",IF($L207="","",IFERROR(LOOKUP(2,1/(('Tire Inspections'!$E$5:$E$1004=$A207)*('Tire Inspections'!$B$5:$B$1004=$L207)*('Tire Inspections'!$Y$5:$Y$1004="OK")),'Tire Inspections'!$R$5:$R$1004),"")))</f>
        <v/>
      </c>
      <c r="R207" s="44">
        <f>IF($A207="","",IF($L207="","",IFERROR(LOOKUP(2,1/(('Tire Inspections'!$E$5:$E$1004=$A207)*('Tire Inspections'!$B$5:$B$1004=$L207)*('Tire Inspections'!$Y$5:$Y$1004="OK")),'Tire Inspections'!$S$5:$S$1004),"")))</f>
        <v/>
      </c>
      <c r="S207" s="44">
        <f>IF($A207="","",IF($L207="","",IFERROR(LOOKUP(2,1/(('Tire Inspections'!$E$5:$E$1004=$A207)*('Tire Inspections'!$B$5:$B$1004=$L207)*('Tire Inspections'!$Y$5:$Y$1004="OK")),'Tire Inspections'!$L$5:$L$1004),"")))</f>
        <v/>
      </c>
      <c r="T207" s="33">
        <f>IF($A207="","",IF(OR($Q207="",$H207=""),"",IFERROR(MAX(0,MIN(1,($Q207-'Settings'!$B$6)/($H207-'Settings'!$B$6))),"")))</f>
        <v/>
      </c>
      <c r="U207" s="27">
        <f>IF($A207="","",IF($Q207="","No Data",IF($Q207&lt;='Settings'!$B$6,"Critical",IF($Q207&lt;='Settings'!$B$5,"Low","OK"))))</f>
        <v/>
      </c>
      <c r="V207" s="27">
        <f>IF($A207="","",IF($R207="","No Data",IF($R207&gt;='Settings'!$B$7,"Uneven","OK")))</f>
        <v/>
      </c>
      <c r="W207" s="27">
        <f>IF($A207="","",IF($J207&lt;&gt;"Mounted","N/A",IF(OR($S207="",$I207=""),"No Data",IF($S207&lt;$I207-'Settings'!$B$8,"Low",IF($S207&gt;$I207+'Settings'!$B$8,"High","OK")))))</f>
        <v/>
      </c>
      <c r="X207" s="45">
        <f>IF($A207="","",IF(OR($J207&lt;&gt;"Mounted",$L207=""),"",IFERROR($L207+'Settings'!$B$9,"")))</f>
        <v/>
      </c>
      <c r="Y207" s="27">
        <f>IF($A207="","",IF($J207&lt;&gt;"Mounted","N/A",IF($L207="","No Data",IF(TODAY()&gt;$X207,"Overdue",IF(TODAY()+'Settings'!$B$10&gt;=$X207,"Due Soon","Current")))))</f>
        <v/>
      </c>
      <c r="Z207" s="27">
        <f>IF($A207="","",IF($J207&lt;&gt;"Mounted","N/A",IF(OR($U207="No Data",$W207="No Data"),"No Data",IF($U207="Critical","Critical",IF(OR($U207="Low",$V207="Uneven",$W207="Low",$W207="High",$Y207="Overdue",$Y207="Due Soon"),"Attention","OK")))))</f>
        <v/>
      </c>
      <c r="AA207" s="27">
        <f>IF($A207="","",IF($J207&lt;&gt;"Mounted","No action",IF($U207="Critical","Inspect immediately and follow fleet removal policy",IF($W207="Low","Correct pressure and inspect",IF($W207="High","Correct pressure",IF($V207="Uneven","Inspect alignment, suspension, and rotation",IF($U207="Low","Schedule tire service",IF($Y207="Overdue","Complete inspection",IF($Y207="Due Soon","Schedule inspection","No action")))))))))</f>
        <v/>
      </c>
      <c r="AB207" s="27">
        <f>IF($A207="","",IF(OR($J207&lt;&gt;"Mounted",$Z207="OK",$Z207="N/A"),"",IF($U207="Critical",1,IF(OR($W207="Low",$W207="High"),2,IF(OR($U207="Low",$V207="Uneven"),3,IF($Y207="Overdue",4,5))))))</f>
        <v/>
      </c>
      <c r="AC207" s="27">
        <f>IF($A207="","",IF($AB207="","",IFERROR($AB207*100000+ROW(),"")))</f>
        <v/>
      </c>
    </row>
    <row r="208">
      <c r="A208" s="29" t="n"/>
      <c r="B208" s="23" t="n"/>
      <c r="C208" s="23" t="n"/>
      <c r="D208" s="23" t="n"/>
      <c r="E208" s="29" t="n"/>
      <c r="F208" s="42" t="n"/>
      <c r="G208" s="30" t="n"/>
      <c r="H208" s="43" t="n"/>
      <c r="I208" s="43" t="n"/>
      <c r="J208" s="23" t="n"/>
      <c r="K208" s="23" t="n"/>
      <c r="L208" s="45">
        <f>IF($A208="","",IF(COUNTIFS('Tire Inspections'!$E$5:$E$1004,$A208,'Tire Inspections'!$Y$5:$Y$1004,"OK")=0,"",IFERROR(MAXIFS('Tire Inspections'!$B$5:$B$1004,'Tire Inspections'!$E$5:$E$1004,$A208,'Tire Inspections'!$Y$5:$Y$1004,"OK"),"")))</f>
        <v/>
      </c>
      <c r="M208" s="27">
        <f>IF($A208="","",IF($L208="","",IFERROR(LOOKUP(2,1/(('Tire Inspections'!$E$5:$E$1004=$A208)*('Tire Inspections'!$B$5:$B$1004=$L208)*('Tire Inspections'!$Y$5:$Y$1004="OK")),'Tire Inspections'!$C$5:$C$1004),"")))</f>
        <v/>
      </c>
      <c r="N208" s="27">
        <f>IF($A208="","",IF($L208="","",IFERROR(LOOKUP(2,1/(('Tire Inspections'!$E$5:$E$1004=$A208)*('Tire Inspections'!$B$5:$B$1004=$L208)*('Tire Inspections'!$Y$5:$Y$1004="OK")),'Tire Inspections'!$F$5:$F$1004),"")))</f>
        <v/>
      </c>
      <c r="O208" s="27">
        <f>IF($A208="","",IF($L208="","",IFERROR(LOOKUP(2,1/(('Tire Inspections'!$E$5:$E$1004=$A208)*('Tire Inspections'!$B$5:$B$1004=$L208)*('Tire Inspections'!$Y$5:$Y$1004="OK")),'Tire Inspections'!$P$5:$P$1004),"")))</f>
        <v/>
      </c>
      <c r="P208" s="32">
        <f>IF($A208="","",IF($L208="","",IFERROR(LOOKUP(2,1/(('Tire Inspections'!$E$5:$E$1004=$A208)*('Tire Inspections'!$B$5:$B$1004=$L208)*('Tire Inspections'!$Y$5:$Y$1004="OK")),'Tire Inspections'!$D$5:$D$1004),"")))</f>
        <v/>
      </c>
      <c r="Q208" s="44">
        <f>IF($A208="","",IF($L208="","",IFERROR(LOOKUP(2,1/(('Tire Inspections'!$E$5:$E$1004=$A208)*('Tire Inspections'!$B$5:$B$1004=$L208)*('Tire Inspections'!$Y$5:$Y$1004="OK")),'Tire Inspections'!$R$5:$R$1004),"")))</f>
        <v/>
      </c>
      <c r="R208" s="44">
        <f>IF($A208="","",IF($L208="","",IFERROR(LOOKUP(2,1/(('Tire Inspections'!$E$5:$E$1004=$A208)*('Tire Inspections'!$B$5:$B$1004=$L208)*('Tire Inspections'!$Y$5:$Y$1004="OK")),'Tire Inspections'!$S$5:$S$1004),"")))</f>
        <v/>
      </c>
      <c r="S208" s="44">
        <f>IF($A208="","",IF($L208="","",IFERROR(LOOKUP(2,1/(('Tire Inspections'!$E$5:$E$1004=$A208)*('Tire Inspections'!$B$5:$B$1004=$L208)*('Tire Inspections'!$Y$5:$Y$1004="OK")),'Tire Inspections'!$L$5:$L$1004),"")))</f>
        <v/>
      </c>
      <c r="T208" s="33">
        <f>IF($A208="","",IF(OR($Q208="",$H208=""),"",IFERROR(MAX(0,MIN(1,($Q208-'Settings'!$B$6)/($H208-'Settings'!$B$6))),"")))</f>
        <v/>
      </c>
      <c r="U208" s="27">
        <f>IF($A208="","",IF($Q208="","No Data",IF($Q208&lt;='Settings'!$B$6,"Critical",IF($Q208&lt;='Settings'!$B$5,"Low","OK"))))</f>
        <v/>
      </c>
      <c r="V208" s="27">
        <f>IF($A208="","",IF($R208="","No Data",IF($R208&gt;='Settings'!$B$7,"Uneven","OK")))</f>
        <v/>
      </c>
      <c r="W208" s="27">
        <f>IF($A208="","",IF($J208&lt;&gt;"Mounted","N/A",IF(OR($S208="",$I208=""),"No Data",IF($S208&lt;$I208-'Settings'!$B$8,"Low",IF($S208&gt;$I208+'Settings'!$B$8,"High","OK")))))</f>
        <v/>
      </c>
      <c r="X208" s="45">
        <f>IF($A208="","",IF(OR($J208&lt;&gt;"Mounted",$L208=""),"",IFERROR($L208+'Settings'!$B$9,"")))</f>
        <v/>
      </c>
      <c r="Y208" s="27">
        <f>IF($A208="","",IF($J208&lt;&gt;"Mounted","N/A",IF($L208="","No Data",IF(TODAY()&gt;$X208,"Overdue",IF(TODAY()+'Settings'!$B$10&gt;=$X208,"Due Soon","Current")))))</f>
        <v/>
      </c>
      <c r="Z208" s="27">
        <f>IF($A208="","",IF($J208&lt;&gt;"Mounted","N/A",IF(OR($U208="No Data",$W208="No Data"),"No Data",IF($U208="Critical","Critical",IF(OR($U208="Low",$V208="Uneven",$W208="Low",$W208="High",$Y208="Overdue",$Y208="Due Soon"),"Attention","OK")))))</f>
        <v/>
      </c>
      <c r="AA208" s="27">
        <f>IF($A208="","",IF($J208&lt;&gt;"Mounted","No action",IF($U208="Critical","Inspect immediately and follow fleet removal policy",IF($W208="Low","Correct pressure and inspect",IF($W208="High","Correct pressure",IF($V208="Uneven","Inspect alignment, suspension, and rotation",IF($U208="Low","Schedule tire service",IF($Y208="Overdue","Complete inspection",IF($Y208="Due Soon","Schedule inspection","No action")))))))))</f>
        <v/>
      </c>
      <c r="AB208" s="27">
        <f>IF($A208="","",IF(OR($J208&lt;&gt;"Mounted",$Z208="OK",$Z208="N/A"),"",IF($U208="Critical",1,IF(OR($W208="Low",$W208="High"),2,IF(OR($U208="Low",$V208="Uneven"),3,IF($Y208="Overdue",4,5))))))</f>
        <v/>
      </c>
      <c r="AC208" s="27">
        <f>IF($A208="","",IF($AB208="","",IFERROR($AB208*100000+ROW(),"")))</f>
        <v/>
      </c>
    </row>
    <row r="209">
      <c r="A209" s="29" t="n"/>
      <c r="B209" s="23" t="n"/>
      <c r="C209" s="23" t="n"/>
      <c r="D209" s="23" t="n"/>
      <c r="E209" s="29" t="n"/>
      <c r="F209" s="42" t="n"/>
      <c r="G209" s="30" t="n"/>
      <c r="H209" s="43" t="n"/>
      <c r="I209" s="43" t="n"/>
      <c r="J209" s="23" t="n"/>
      <c r="K209" s="23" t="n"/>
      <c r="L209" s="45">
        <f>IF($A209="","",IF(COUNTIFS('Tire Inspections'!$E$5:$E$1004,$A209,'Tire Inspections'!$Y$5:$Y$1004,"OK")=0,"",IFERROR(MAXIFS('Tire Inspections'!$B$5:$B$1004,'Tire Inspections'!$E$5:$E$1004,$A209,'Tire Inspections'!$Y$5:$Y$1004,"OK"),"")))</f>
        <v/>
      </c>
      <c r="M209" s="27">
        <f>IF($A209="","",IF($L209="","",IFERROR(LOOKUP(2,1/(('Tire Inspections'!$E$5:$E$1004=$A209)*('Tire Inspections'!$B$5:$B$1004=$L209)*('Tire Inspections'!$Y$5:$Y$1004="OK")),'Tire Inspections'!$C$5:$C$1004),"")))</f>
        <v/>
      </c>
      <c r="N209" s="27">
        <f>IF($A209="","",IF($L209="","",IFERROR(LOOKUP(2,1/(('Tire Inspections'!$E$5:$E$1004=$A209)*('Tire Inspections'!$B$5:$B$1004=$L209)*('Tire Inspections'!$Y$5:$Y$1004="OK")),'Tire Inspections'!$F$5:$F$1004),"")))</f>
        <v/>
      </c>
      <c r="O209" s="27">
        <f>IF($A209="","",IF($L209="","",IFERROR(LOOKUP(2,1/(('Tire Inspections'!$E$5:$E$1004=$A209)*('Tire Inspections'!$B$5:$B$1004=$L209)*('Tire Inspections'!$Y$5:$Y$1004="OK")),'Tire Inspections'!$P$5:$P$1004),"")))</f>
        <v/>
      </c>
      <c r="P209" s="32">
        <f>IF($A209="","",IF($L209="","",IFERROR(LOOKUP(2,1/(('Tire Inspections'!$E$5:$E$1004=$A209)*('Tire Inspections'!$B$5:$B$1004=$L209)*('Tire Inspections'!$Y$5:$Y$1004="OK")),'Tire Inspections'!$D$5:$D$1004),"")))</f>
        <v/>
      </c>
      <c r="Q209" s="44">
        <f>IF($A209="","",IF($L209="","",IFERROR(LOOKUP(2,1/(('Tire Inspections'!$E$5:$E$1004=$A209)*('Tire Inspections'!$B$5:$B$1004=$L209)*('Tire Inspections'!$Y$5:$Y$1004="OK")),'Tire Inspections'!$R$5:$R$1004),"")))</f>
        <v/>
      </c>
      <c r="R209" s="44">
        <f>IF($A209="","",IF($L209="","",IFERROR(LOOKUP(2,1/(('Tire Inspections'!$E$5:$E$1004=$A209)*('Tire Inspections'!$B$5:$B$1004=$L209)*('Tire Inspections'!$Y$5:$Y$1004="OK")),'Tire Inspections'!$S$5:$S$1004),"")))</f>
        <v/>
      </c>
      <c r="S209" s="44">
        <f>IF($A209="","",IF($L209="","",IFERROR(LOOKUP(2,1/(('Tire Inspections'!$E$5:$E$1004=$A209)*('Tire Inspections'!$B$5:$B$1004=$L209)*('Tire Inspections'!$Y$5:$Y$1004="OK")),'Tire Inspections'!$L$5:$L$1004),"")))</f>
        <v/>
      </c>
      <c r="T209" s="33">
        <f>IF($A209="","",IF(OR($Q209="",$H209=""),"",IFERROR(MAX(0,MIN(1,($Q209-'Settings'!$B$6)/($H209-'Settings'!$B$6))),"")))</f>
        <v/>
      </c>
      <c r="U209" s="27">
        <f>IF($A209="","",IF($Q209="","No Data",IF($Q209&lt;='Settings'!$B$6,"Critical",IF($Q209&lt;='Settings'!$B$5,"Low","OK"))))</f>
        <v/>
      </c>
      <c r="V209" s="27">
        <f>IF($A209="","",IF($R209="","No Data",IF($R209&gt;='Settings'!$B$7,"Uneven","OK")))</f>
        <v/>
      </c>
      <c r="W209" s="27">
        <f>IF($A209="","",IF($J209&lt;&gt;"Mounted","N/A",IF(OR($S209="",$I209=""),"No Data",IF($S209&lt;$I209-'Settings'!$B$8,"Low",IF($S209&gt;$I209+'Settings'!$B$8,"High","OK")))))</f>
        <v/>
      </c>
      <c r="X209" s="45">
        <f>IF($A209="","",IF(OR($J209&lt;&gt;"Mounted",$L209=""),"",IFERROR($L209+'Settings'!$B$9,"")))</f>
        <v/>
      </c>
      <c r="Y209" s="27">
        <f>IF($A209="","",IF($J209&lt;&gt;"Mounted","N/A",IF($L209="","No Data",IF(TODAY()&gt;$X209,"Overdue",IF(TODAY()+'Settings'!$B$10&gt;=$X209,"Due Soon","Current")))))</f>
        <v/>
      </c>
      <c r="Z209" s="27">
        <f>IF($A209="","",IF($J209&lt;&gt;"Mounted","N/A",IF(OR($U209="No Data",$W209="No Data"),"No Data",IF($U209="Critical","Critical",IF(OR($U209="Low",$V209="Uneven",$W209="Low",$W209="High",$Y209="Overdue",$Y209="Due Soon"),"Attention","OK")))))</f>
        <v/>
      </c>
      <c r="AA209" s="27">
        <f>IF($A209="","",IF($J209&lt;&gt;"Mounted","No action",IF($U209="Critical","Inspect immediately and follow fleet removal policy",IF($W209="Low","Correct pressure and inspect",IF($W209="High","Correct pressure",IF($V209="Uneven","Inspect alignment, suspension, and rotation",IF($U209="Low","Schedule tire service",IF($Y209="Overdue","Complete inspection",IF($Y209="Due Soon","Schedule inspection","No action")))))))))</f>
        <v/>
      </c>
      <c r="AB209" s="27">
        <f>IF($A209="","",IF(OR($J209&lt;&gt;"Mounted",$Z209="OK",$Z209="N/A"),"",IF($U209="Critical",1,IF(OR($W209="Low",$W209="High"),2,IF(OR($U209="Low",$V209="Uneven"),3,IF($Y209="Overdue",4,5))))))</f>
        <v/>
      </c>
      <c r="AC209" s="27">
        <f>IF($A209="","",IF($AB209="","",IFERROR($AB209*100000+ROW(),"")))</f>
        <v/>
      </c>
    </row>
    <row r="210">
      <c r="A210" s="29" t="n"/>
      <c r="B210" s="23" t="n"/>
      <c r="C210" s="23" t="n"/>
      <c r="D210" s="23" t="n"/>
      <c r="E210" s="29" t="n"/>
      <c r="F210" s="42" t="n"/>
      <c r="G210" s="30" t="n"/>
      <c r="H210" s="43" t="n"/>
      <c r="I210" s="43" t="n"/>
      <c r="J210" s="23" t="n"/>
      <c r="K210" s="23" t="n"/>
      <c r="L210" s="45">
        <f>IF($A210="","",IF(COUNTIFS('Tire Inspections'!$E$5:$E$1004,$A210,'Tire Inspections'!$Y$5:$Y$1004,"OK")=0,"",IFERROR(MAXIFS('Tire Inspections'!$B$5:$B$1004,'Tire Inspections'!$E$5:$E$1004,$A210,'Tire Inspections'!$Y$5:$Y$1004,"OK"),"")))</f>
        <v/>
      </c>
      <c r="M210" s="27">
        <f>IF($A210="","",IF($L210="","",IFERROR(LOOKUP(2,1/(('Tire Inspections'!$E$5:$E$1004=$A210)*('Tire Inspections'!$B$5:$B$1004=$L210)*('Tire Inspections'!$Y$5:$Y$1004="OK")),'Tire Inspections'!$C$5:$C$1004),"")))</f>
        <v/>
      </c>
      <c r="N210" s="27">
        <f>IF($A210="","",IF($L210="","",IFERROR(LOOKUP(2,1/(('Tire Inspections'!$E$5:$E$1004=$A210)*('Tire Inspections'!$B$5:$B$1004=$L210)*('Tire Inspections'!$Y$5:$Y$1004="OK")),'Tire Inspections'!$F$5:$F$1004),"")))</f>
        <v/>
      </c>
      <c r="O210" s="27">
        <f>IF($A210="","",IF($L210="","",IFERROR(LOOKUP(2,1/(('Tire Inspections'!$E$5:$E$1004=$A210)*('Tire Inspections'!$B$5:$B$1004=$L210)*('Tire Inspections'!$Y$5:$Y$1004="OK")),'Tire Inspections'!$P$5:$P$1004),"")))</f>
        <v/>
      </c>
      <c r="P210" s="32">
        <f>IF($A210="","",IF($L210="","",IFERROR(LOOKUP(2,1/(('Tire Inspections'!$E$5:$E$1004=$A210)*('Tire Inspections'!$B$5:$B$1004=$L210)*('Tire Inspections'!$Y$5:$Y$1004="OK")),'Tire Inspections'!$D$5:$D$1004),"")))</f>
        <v/>
      </c>
      <c r="Q210" s="44">
        <f>IF($A210="","",IF($L210="","",IFERROR(LOOKUP(2,1/(('Tire Inspections'!$E$5:$E$1004=$A210)*('Tire Inspections'!$B$5:$B$1004=$L210)*('Tire Inspections'!$Y$5:$Y$1004="OK")),'Tire Inspections'!$R$5:$R$1004),"")))</f>
        <v/>
      </c>
      <c r="R210" s="44">
        <f>IF($A210="","",IF($L210="","",IFERROR(LOOKUP(2,1/(('Tire Inspections'!$E$5:$E$1004=$A210)*('Tire Inspections'!$B$5:$B$1004=$L210)*('Tire Inspections'!$Y$5:$Y$1004="OK")),'Tire Inspections'!$S$5:$S$1004),"")))</f>
        <v/>
      </c>
      <c r="S210" s="44">
        <f>IF($A210="","",IF($L210="","",IFERROR(LOOKUP(2,1/(('Tire Inspections'!$E$5:$E$1004=$A210)*('Tire Inspections'!$B$5:$B$1004=$L210)*('Tire Inspections'!$Y$5:$Y$1004="OK")),'Tire Inspections'!$L$5:$L$1004),"")))</f>
        <v/>
      </c>
      <c r="T210" s="33">
        <f>IF($A210="","",IF(OR($Q210="",$H210=""),"",IFERROR(MAX(0,MIN(1,($Q210-'Settings'!$B$6)/($H210-'Settings'!$B$6))),"")))</f>
        <v/>
      </c>
      <c r="U210" s="27">
        <f>IF($A210="","",IF($Q210="","No Data",IF($Q210&lt;='Settings'!$B$6,"Critical",IF($Q210&lt;='Settings'!$B$5,"Low","OK"))))</f>
        <v/>
      </c>
      <c r="V210" s="27">
        <f>IF($A210="","",IF($R210="","No Data",IF($R210&gt;='Settings'!$B$7,"Uneven","OK")))</f>
        <v/>
      </c>
      <c r="W210" s="27">
        <f>IF($A210="","",IF($J210&lt;&gt;"Mounted","N/A",IF(OR($S210="",$I210=""),"No Data",IF($S210&lt;$I210-'Settings'!$B$8,"Low",IF($S210&gt;$I210+'Settings'!$B$8,"High","OK")))))</f>
        <v/>
      </c>
      <c r="X210" s="45">
        <f>IF($A210="","",IF(OR($J210&lt;&gt;"Mounted",$L210=""),"",IFERROR($L210+'Settings'!$B$9,"")))</f>
        <v/>
      </c>
      <c r="Y210" s="27">
        <f>IF($A210="","",IF($J210&lt;&gt;"Mounted","N/A",IF($L210="","No Data",IF(TODAY()&gt;$X210,"Overdue",IF(TODAY()+'Settings'!$B$10&gt;=$X210,"Due Soon","Current")))))</f>
        <v/>
      </c>
      <c r="Z210" s="27">
        <f>IF($A210="","",IF($J210&lt;&gt;"Mounted","N/A",IF(OR($U210="No Data",$W210="No Data"),"No Data",IF($U210="Critical","Critical",IF(OR($U210="Low",$V210="Uneven",$W210="Low",$W210="High",$Y210="Overdue",$Y210="Due Soon"),"Attention","OK")))))</f>
        <v/>
      </c>
      <c r="AA210" s="27">
        <f>IF($A210="","",IF($J210&lt;&gt;"Mounted","No action",IF($U210="Critical","Inspect immediately and follow fleet removal policy",IF($W210="Low","Correct pressure and inspect",IF($W210="High","Correct pressure",IF($V210="Uneven","Inspect alignment, suspension, and rotation",IF($U210="Low","Schedule tire service",IF($Y210="Overdue","Complete inspection",IF($Y210="Due Soon","Schedule inspection","No action")))))))))</f>
        <v/>
      </c>
      <c r="AB210" s="27">
        <f>IF($A210="","",IF(OR($J210&lt;&gt;"Mounted",$Z210="OK",$Z210="N/A"),"",IF($U210="Critical",1,IF(OR($W210="Low",$W210="High"),2,IF(OR($U210="Low",$V210="Uneven"),3,IF($Y210="Overdue",4,5))))))</f>
        <v/>
      </c>
      <c r="AC210" s="27">
        <f>IF($A210="","",IF($AB210="","",IFERROR($AB210*100000+ROW(),"")))</f>
        <v/>
      </c>
    </row>
    <row r="211">
      <c r="A211" s="29" t="n"/>
      <c r="B211" s="23" t="n"/>
      <c r="C211" s="23" t="n"/>
      <c r="D211" s="23" t="n"/>
      <c r="E211" s="29" t="n"/>
      <c r="F211" s="42" t="n"/>
      <c r="G211" s="30" t="n"/>
      <c r="H211" s="43" t="n"/>
      <c r="I211" s="43" t="n"/>
      <c r="J211" s="23" t="n"/>
      <c r="K211" s="23" t="n"/>
      <c r="L211" s="45">
        <f>IF($A211="","",IF(COUNTIFS('Tire Inspections'!$E$5:$E$1004,$A211,'Tire Inspections'!$Y$5:$Y$1004,"OK")=0,"",IFERROR(MAXIFS('Tire Inspections'!$B$5:$B$1004,'Tire Inspections'!$E$5:$E$1004,$A211,'Tire Inspections'!$Y$5:$Y$1004,"OK"),"")))</f>
        <v/>
      </c>
      <c r="M211" s="27">
        <f>IF($A211="","",IF($L211="","",IFERROR(LOOKUP(2,1/(('Tire Inspections'!$E$5:$E$1004=$A211)*('Tire Inspections'!$B$5:$B$1004=$L211)*('Tire Inspections'!$Y$5:$Y$1004="OK")),'Tire Inspections'!$C$5:$C$1004),"")))</f>
        <v/>
      </c>
      <c r="N211" s="27">
        <f>IF($A211="","",IF($L211="","",IFERROR(LOOKUP(2,1/(('Tire Inspections'!$E$5:$E$1004=$A211)*('Tire Inspections'!$B$5:$B$1004=$L211)*('Tire Inspections'!$Y$5:$Y$1004="OK")),'Tire Inspections'!$F$5:$F$1004),"")))</f>
        <v/>
      </c>
      <c r="O211" s="27">
        <f>IF($A211="","",IF($L211="","",IFERROR(LOOKUP(2,1/(('Tire Inspections'!$E$5:$E$1004=$A211)*('Tire Inspections'!$B$5:$B$1004=$L211)*('Tire Inspections'!$Y$5:$Y$1004="OK")),'Tire Inspections'!$P$5:$P$1004),"")))</f>
        <v/>
      </c>
      <c r="P211" s="32">
        <f>IF($A211="","",IF($L211="","",IFERROR(LOOKUP(2,1/(('Tire Inspections'!$E$5:$E$1004=$A211)*('Tire Inspections'!$B$5:$B$1004=$L211)*('Tire Inspections'!$Y$5:$Y$1004="OK")),'Tire Inspections'!$D$5:$D$1004),"")))</f>
        <v/>
      </c>
      <c r="Q211" s="44">
        <f>IF($A211="","",IF($L211="","",IFERROR(LOOKUP(2,1/(('Tire Inspections'!$E$5:$E$1004=$A211)*('Tire Inspections'!$B$5:$B$1004=$L211)*('Tire Inspections'!$Y$5:$Y$1004="OK")),'Tire Inspections'!$R$5:$R$1004),"")))</f>
        <v/>
      </c>
      <c r="R211" s="44">
        <f>IF($A211="","",IF($L211="","",IFERROR(LOOKUP(2,1/(('Tire Inspections'!$E$5:$E$1004=$A211)*('Tire Inspections'!$B$5:$B$1004=$L211)*('Tire Inspections'!$Y$5:$Y$1004="OK")),'Tire Inspections'!$S$5:$S$1004),"")))</f>
        <v/>
      </c>
      <c r="S211" s="44">
        <f>IF($A211="","",IF($L211="","",IFERROR(LOOKUP(2,1/(('Tire Inspections'!$E$5:$E$1004=$A211)*('Tire Inspections'!$B$5:$B$1004=$L211)*('Tire Inspections'!$Y$5:$Y$1004="OK")),'Tire Inspections'!$L$5:$L$1004),"")))</f>
        <v/>
      </c>
      <c r="T211" s="33">
        <f>IF($A211="","",IF(OR($Q211="",$H211=""),"",IFERROR(MAX(0,MIN(1,($Q211-'Settings'!$B$6)/($H211-'Settings'!$B$6))),"")))</f>
        <v/>
      </c>
      <c r="U211" s="27">
        <f>IF($A211="","",IF($Q211="","No Data",IF($Q211&lt;='Settings'!$B$6,"Critical",IF($Q211&lt;='Settings'!$B$5,"Low","OK"))))</f>
        <v/>
      </c>
      <c r="V211" s="27">
        <f>IF($A211="","",IF($R211="","No Data",IF($R211&gt;='Settings'!$B$7,"Uneven","OK")))</f>
        <v/>
      </c>
      <c r="W211" s="27">
        <f>IF($A211="","",IF($J211&lt;&gt;"Mounted","N/A",IF(OR($S211="",$I211=""),"No Data",IF($S211&lt;$I211-'Settings'!$B$8,"Low",IF($S211&gt;$I211+'Settings'!$B$8,"High","OK")))))</f>
        <v/>
      </c>
      <c r="X211" s="45">
        <f>IF($A211="","",IF(OR($J211&lt;&gt;"Mounted",$L211=""),"",IFERROR($L211+'Settings'!$B$9,"")))</f>
        <v/>
      </c>
      <c r="Y211" s="27">
        <f>IF($A211="","",IF($J211&lt;&gt;"Mounted","N/A",IF($L211="","No Data",IF(TODAY()&gt;$X211,"Overdue",IF(TODAY()+'Settings'!$B$10&gt;=$X211,"Due Soon","Current")))))</f>
        <v/>
      </c>
      <c r="Z211" s="27">
        <f>IF($A211="","",IF($J211&lt;&gt;"Mounted","N/A",IF(OR($U211="No Data",$W211="No Data"),"No Data",IF($U211="Critical","Critical",IF(OR($U211="Low",$V211="Uneven",$W211="Low",$W211="High",$Y211="Overdue",$Y211="Due Soon"),"Attention","OK")))))</f>
        <v/>
      </c>
      <c r="AA211" s="27">
        <f>IF($A211="","",IF($J211&lt;&gt;"Mounted","No action",IF($U211="Critical","Inspect immediately and follow fleet removal policy",IF($W211="Low","Correct pressure and inspect",IF($W211="High","Correct pressure",IF($V211="Uneven","Inspect alignment, suspension, and rotation",IF($U211="Low","Schedule tire service",IF($Y211="Overdue","Complete inspection",IF($Y211="Due Soon","Schedule inspection","No action")))))))))</f>
        <v/>
      </c>
      <c r="AB211" s="27">
        <f>IF($A211="","",IF(OR($J211&lt;&gt;"Mounted",$Z211="OK",$Z211="N/A"),"",IF($U211="Critical",1,IF(OR($W211="Low",$W211="High"),2,IF(OR($U211="Low",$V211="Uneven"),3,IF($Y211="Overdue",4,5))))))</f>
        <v/>
      </c>
      <c r="AC211" s="27">
        <f>IF($A211="","",IF($AB211="","",IFERROR($AB211*100000+ROW(),"")))</f>
        <v/>
      </c>
    </row>
    <row r="212">
      <c r="A212" s="29" t="n"/>
      <c r="B212" s="23" t="n"/>
      <c r="C212" s="23" t="n"/>
      <c r="D212" s="23" t="n"/>
      <c r="E212" s="29" t="n"/>
      <c r="F212" s="42" t="n"/>
      <c r="G212" s="30" t="n"/>
      <c r="H212" s="43" t="n"/>
      <c r="I212" s="43" t="n"/>
      <c r="J212" s="23" t="n"/>
      <c r="K212" s="23" t="n"/>
      <c r="L212" s="45">
        <f>IF($A212="","",IF(COUNTIFS('Tire Inspections'!$E$5:$E$1004,$A212,'Tire Inspections'!$Y$5:$Y$1004,"OK")=0,"",IFERROR(MAXIFS('Tire Inspections'!$B$5:$B$1004,'Tire Inspections'!$E$5:$E$1004,$A212,'Tire Inspections'!$Y$5:$Y$1004,"OK"),"")))</f>
        <v/>
      </c>
      <c r="M212" s="27">
        <f>IF($A212="","",IF($L212="","",IFERROR(LOOKUP(2,1/(('Tire Inspections'!$E$5:$E$1004=$A212)*('Tire Inspections'!$B$5:$B$1004=$L212)*('Tire Inspections'!$Y$5:$Y$1004="OK")),'Tire Inspections'!$C$5:$C$1004),"")))</f>
        <v/>
      </c>
      <c r="N212" s="27">
        <f>IF($A212="","",IF($L212="","",IFERROR(LOOKUP(2,1/(('Tire Inspections'!$E$5:$E$1004=$A212)*('Tire Inspections'!$B$5:$B$1004=$L212)*('Tire Inspections'!$Y$5:$Y$1004="OK")),'Tire Inspections'!$F$5:$F$1004),"")))</f>
        <v/>
      </c>
      <c r="O212" s="27">
        <f>IF($A212="","",IF($L212="","",IFERROR(LOOKUP(2,1/(('Tire Inspections'!$E$5:$E$1004=$A212)*('Tire Inspections'!$B$5:$B$1004=$L212)*('Tire Inspections'!$Y$5:$Y$1004="OK")),'Tire Inspections'!$P$5:$P$1004),"")))</f>
        <v/>
      </c>
      <c r="P212" s="32">
        <f>IF($A212="","",IF($L212="","",IFERROR(LOOKUP(2,1/(('Tire Inspections'!$E$5:$E$1004=$A212)*('Tire Inspections'!$B$5:$B$1004=$L212)*('Tire Inspections'!$Y$5:$Y$1004="OK")),'Tire Inspections'!$D$5:$D$1004),"")))</f>
        <v/>
      </c>
      <c r="Q212" s="44">
        <f>IF($A212="","",IF($L212="","",IFERROR(LOOKUP(2,1/(('Tire Inspections'!$E$5:$E$1004=$A212)*('Tire Inspections'!$B$5:$B$1004=$L212)*('Tire Inspections'!$Y$5:$Y$1004="OK")),'Tire Inspections'!$R$5:$R$1004),"")))</f>
        <v/>
      </c>
      <c r="R212" s="44">
        <f>IF($A212="","",IF($L212="","",IFERROR(LOOKUP(2,1/(('Tire Inspections'!$E$5:$E$1004=$A212)*('Tire Inspections'!$B$5:$B$1004=$L212)*('Tire Inspections'!$Y$5:$Y$1004="OK")),'Tire Inspections'!$S$5:$S$1004),"")))</f>
        <v/>
      </c>
      <c r="S212" s="44">
        <f>IF($A212="","",IF($L212="","",IFERROR(LOOKUP(2,1/(('Tire Inspections'!$E$5:$E$1004=$A212)*('Tire Inspections'!$B$5:$B$1004=$L212)*('Tire Inspections'!$Y$5:$Y$1004="OK")),'Tire Inspections'!$L$5:$L$1004),"")))</f>
        <v/>
      </c>
      <c r="T212" s="33">
        <f>IF($A212="","",IF(OR($Q212="",$H212=""),"",IFERROR(MAX(0,MIN(1,($Q212-'Settings'!$B$6)/($H212-'Settings'!$B$6))),"")))</f>
        <v/>
      </c>
      <c r="U212" s="27">
        <f>IF($A212="","",IF($Q212="","No Data",IF($Q212&lt;='Settings'!$B$6,"Critical",IF($Q212&lt;='Settings'!$B$5,"Low","OK"))))</f>
        <v/>
      </c>
      <c r="V212" s="27">
        <f>IF($A212="","",IF($R212="","No Data",IF($R212&gt;='Settings'!$B$7,"Uneven","OK")))</f>
        <v/>
      </c>
      <c r="W212" s="27">
        <f>IF($A212="","",IF($J212&lt;&gt;"Mounted","N/A",IF(OR($S212="",$I212=""),"No Data",IF($S212&lt;$I212-'Settings'!$B$8,"Low",IF($S212&gt;$I212+'Settings'!$B$8,"High","OK")))))</f>
        <v/>
      </c>
      <c r="X212" s="45">
        <f>IF($A212="","",IF(OR($J212&lt;&gt;"Mounted",$L212=""),"",IFERROR($L212+'Settings'!$B$9,"")))</f>
        <v/>
      </c>
      <c r="Y212" s="27">
        <f>IF($A212="","",IF($J212&lt;&gt;"Mounted","N/A",IF($L212="","No Data",IF(TODAY()&gt;$X212,"Overdue",IF(TODAY()+'Settings'!$B$10&gt;=$X212,"Due Soon","Current")))))</f>
        <v/>
      </c>
      <c r="Z212" s="27">
        <f>IF($A212="","",IF($J212&lt;&gt;"Mounted","N/A",IF(OR($U212="No Data",$W212="No Data"),"No Data",IF($U212="Critical","Critical",IF(OR($U212="Low",$V212="Uneven",$W212="Low",$W212="High",$Y212="Overdue",$Y212="Due Soon"),"Attention","OK")))))</f>
        <v/>
      </c>
      <c r="AA212" s="27">
        <f>IF($A212="","",IF($J212&lt;&gt;"Mounted","No action",IF($U212="Critical","Inspect immediately and follow fleet removal policy",IF($W212="Low","Correct pressure and inspect",IF($W212="High","Correct pressure",IF($V212="Uneven","Inspect alignment, suspension, and rotation",IF($U212="Low","Schedule tire service",IF($Y212="Overdue","Complete inspection",IF($Y212="Due Soon","Schedule inspection","No action")))))))))</f>
        <v/>
      </c>
      <c r="AB212" s="27">
        <f>IF($A212="","",IF(OR($J212&lt;&gt;"Mounted",$Z212="OK",$Z212="N/A"),"",IF($U212="Critical",1,IF(OR($W212="Low",$W212="High"),2,IF(OR($U212="Low",$V212="Uneven"),3,IF($Y212="Overdue",4,5))))))</f>
        <v/>
      </c>
      <c r="AC212" s="27">
        <f>IF($A212="","",IF($AB212="","",IFERROR($AB212*100000+ROW(),"")))</f>
        <v/>
      </c>
    </row>
    <row r="213">
      <c r="A213" s="29" t="n"/>
      <c r="B213" s="23" t="n"/>
      <c r="C213" s="23" t="n"/>
      <c r="D213" s="23" t="n"/>
      <c r="E213" s="29" t="n"/>
      <c r="F213" s="42" t="n"/>
      <c r="G213" s="30" t="n"/>
      <c r="H213" s="43" t="n"/>
      <c r="I213" s="43" t="n"/>
      <c r="J213" s="23" t="n"/>
      <c r="K213" s="23" t="n"/>
      <c r="L213" s="45">
        <f>IF($A213="","",IF(COUNTIFS('Tire Inspections'!$E$5:$E$1004,$A213,'Tire Inspections'!$Y$5:$Y$1004,"OK")=0,"",IFERROR(MAXIFS('Tire Inspections'!$B$5:$B$1004,'Tire Inspections'!$E$5:$E$1004,$A213,'Tire Inspections'!$Y$5:$Y$1004,"OK"),"")))</f>
        <v/>
      </c>
      <c r="M213" s="27">
        <f>IF($A213="","",IF($L213="","",IFERROR(LOOKUP(2,1/(('Tire Inspections'!$E$5:$E$1004=$A213)*('Tire Inspections'!$B$5:$B$1004=$L213)*('Tire Inspections'!$Y$5:$Y$1004="OK")),'Tire Inspections'!$C$5:$C$1004),"")))</f>
        <v/>
      </c>
      <c r="N213" s="27">
        <f>IF($A213="","",IF($L213="","",IFERROR(LOOKUP(2,1/(('Tire Inspections'!$E$5:$E$1004=$A213)*('Tire Inspections'!$B$5:$B$1004=$L213)*('Tire Inspections'!$Y$5:$Y$1004="OK")),'Tire Inspections'!$F$5:$F$1004),"")))</f>
        <v/>
      </c>
      <c r="O213" s="27">
        <f>IF($A213="","",IF($L213="","",IFERROR(LOOKUP(2,1/(('Tire Inspections'!$E$5:$E$1004=$A213)*('Tire Inspections'!$B$5:$B$1004=$L213)*('Tire Inspections'!$Y$5:$Y$1004="OK")),'Tire Inspections'!$P$5:$P$1004),"")))</f>
        <v/>
      </c>
      <c r="P213" s="32">
        <f>IF($A213="","",IF($L213="","",IFERROR(LOOKUP(2,1/(('Tire Inspections'!$E$5:$E$1004=$A213)*('Tire Inspections'!$B$5:$B$1004=$L213)*('Tire Inspections'!$Y$5:$Y$1004="OK")),'Tire Inspections'!$D$5:$D$1004),"")))</f>
        <v/>
      </c>
      <c r="Q213" s="44">
        <f>IF($A213="","",IF($L213="","",IFERROR(LOOKUP(2,1/(('Tire Inspections'!$E$5:$E$1004=$A213)*('Tire Inspections'!$B$5:$B$1004=$L213)*('Tire Inspections'!$Y$5:$Y$1004="OK")),'Tire Inspections'!$R$5:$R$1004),"")))</f>
        <v/>
      </c>
      <c r="R213" s="44">
        <f>IF($A213="","",IF($L213="","",IFERROR(LOOKUP(2,1/(('Tire Inspections'!$E$5:$E$1004=$A213)*('Tire Inspections'!$B$5:$B$1004=$L213)*('Tire Inspections'!$Y$5:$Y$1004="OK")),'Tire Inspections'!$S$5:$S$1004),"")))</f>
        <v/>
      </c>
      <c r="S213" s="44">
        <f>IF($A213="","",IF($L213="","",IFERROR(LOOKUP(2,1/(('Tire Inspections'!$E$5:$E$1004=$A213)*('Tire Inspections'!$B$5:$B$1004=$L213)*('Tire Inspections'!$Y$5:$Y$1004="OK")),'Tire Inspections'!$L$5:$L$1004),"")))</f>
        <v/>
      </c>
      <c r="T213" s="33">
        <f>IF($A213="","",IF(OR($Q213="",$H213=""),"",IFERROR(MAX(0,MIN(1,($Q213-'Settings'!$B$6)/($H213-'Settings'!$B$6))),"")))</f>
        <v/>
      </c>
      <c r="U213" s="27">
        <f>IF($A213="","",IF($Q213="","No Data",IF($Q213&lt;='Settings'!$B$6,"Critical",IF($Q213&lt;='Settings'!$B$5,"Low","OK"))))</f>
        <v/>
      </c>
      <c r="V213" s="27">
        <f>IF($A213="","",IF($R213="","No Data",IF($R213&gt;='Settings'!$B$7,"Uneven","OK")))</f>
        <v/>
      </c>
      <c r="W213" s="27">
        <f>IF($A213="","",IF($J213&lt;&gt;"Mounted","N/A",IF(OR($S213="",$I213=""),"No Data",IF($S213&lt;$I213-'Settings'!$B$8,"Low",IF($S213&gt;$I213+'Settings'!$B$8,"High","OK")))))</f>
        <v/>
      </c>
      <c r="X213" s="45">
        <f>IF($A213="","",IF(OR($J213&lt;&gt;"Mounted",$L213=""),"",IFERROR($L213+'Settings'!$B$9,"")))</f>
        <v/>
      </c>
      <c r="Y213" s="27">
        <f>IF($A213="","",IF($J213&lt;&gt;"Mounted","N/A",IF($L213="","No Data",IF(TODAY()&gt;$X213,"Overdue",IF(TODAY()+'Settings'!$B$10&gt;=$X213,"Due Soon","Current")))))</f>
        <v/>
      </c>
      <c r="Z213" s="27">
        <f>IF($A213="","",IF($J213&lt;&gt;"Mounted","N/A",IF(OR($U213="No Data",$W213="No Data"),"No Data",IF($U213="Critical","Critical",IF(OR($U213="Low",$V213="Uneven",$W213="Low",$W213="High",$Y213="Overdue",$Y213="Due Soon"),"Attention","OK")))))</f>
        <v/>
      </c>
      <c r="AA213" s="27">
        <f>IF($A213="","",IF($J213&lt;&gt;"Mounted","No action",IF($U213="Critical","Inspect immediately and follow fleet removal policy",IF($W213="Low","Correct pressure and inspect",IF($W213="High","Correct pressure",IF($V213="Uneven","Inspect alignment, suspension, and rotation",IF($U213="Low","Schedule tire service",IF($Y213="Overdue","Complete inspection",IF($Y213="Due Soon","Schedule inspection","No action")))))))))</f>
        <v/>
      </c>
      <c r="AB213" s="27">
        <f>IF($A213="","",IF(OR($J213&lt;&gt;"Mounted",$Z213="OK",$Z213="N/A"),"",IF($U213="Critical",1,IF(OR($W213="Low",$W213="High"),2,IF(OR($U213="Low",$V213="Uneven"),3,IF($Y213="Overdue",4,5))))))</f>
        <v/>
      </c>
      <c r="AC213" s="27">
        <f>IF($A213="","",IF($AB213="","",IFERROR($AB213*100000+ROW(),"")))</f>
        <v/>
      </c>
    </row>
    <row r="214">
      <c r="A214" s="29" t="n"/>
      <c r="B214" s="23" t="n"/>
      <c r="C214" s="23" t="n"/>
      <c r="D214" s="23" t="n"/>
      <c r="E214" s="29" t="n"/>
      <c r="F214" s="42" t="n"/>
      <c r="G214" s="30" t="n"/>
      <c r="H214" s="43" t="n"/>
      <c r="I214" s="43" t="n"/>
      <c r="J214" s="23" t="n"/>
      <c r="K214" s="23" t="n"/>
      <c r="L214" s="45">
        <f>IF($A214="","",IF(COUNTIFS('Tire Inspections'!$E$5:$E$1004,$A214,'Tire Inspections'!$Y$5:$Y$1004,"OK")=0,"",IFERROR(MAXIFS('Tire Inspections'!$B$5:$B$1004,'Tire Inspections'!$E$5:$E$1004,$A214,'Tire Inspections'!$Y$5:$Y$1004,"OK"),"")))</f>
        <v/>
      </c>
      <c r="M214" s="27">
        <f>IF($A214="","",IF($L214="","",IFERROR(LOOKUP(2,1/(('Tire Inspections'!$E$5:$E$1004=$A214)*('Tire Inspections'!$B$5:$B$1004=$L214)*('Tire Inspections'!$Y$5:$Y$1004="OK")),'Tire Inspections'!$C$5:$C$1004),"")))</f>
        <v/>
      </c>
      <c r="N214" s="27">
        <f>IF($A214="","",IF($L214="","",IFERROR(LOOKUP(2,1/(('Tire Inspections'!$E$5:$E$1004=$A214)*('Tire Inspections'!$B$5:$B$1004=$L214)*('Tire Inspections'!$Y$5:$Y$1004="OK")),'Tire Inspections'!$F$5:$F$1004),"")))</f>
        <v/>
      </c>
      <c r="O214" s="27">
        <f>IF($A214="","",IF($L214="","",IFERROR(LOOKUP(2,1/(('Tire Inspections'!$E$5:$E$1004=$A214)*('Tire Inspections'!$B$5:$B$1004=$L214)*('Tire Inspections'!$Y$5:$Y$1004="OK")),'Tire Inspections'!$P$5:$P$1004),"")))</f>
        <v/>
      </c>
      <c r="P214" s="32">
        <f>IF($A214="","",IF($L214="","",IFERROR(LOOKUP(2,1/(('Tire Inspections'!$E$5:$E$1004=$A214)*('Tire Inspections'!$B$5:$B$1004=$L214)*('Tire Inspections'!$Y$5:$Y$1004="OK")),'Tire Inspections'!$D$5:$D$1004),"")))</f>
        <v/>
      </c>
      <c r="Q214" s="44">
        <f>IF($A214="","",IF($L214="","",IFERROR(LOOKUP(2,1/(('Tire Inspections'!$E$5:$E$1004=$A214)*('Tire Inspections'!$B$5:$B$1004=$L214)*('Tire Inspections'!$Y$5:$Y$1004="OK")),'Tire Inspections'!$R$5:$R$1004),"")))</f>
        <v/>
      </c>
      <c r="R214" s="44">
        <f>IF($A214="","",IF($L214="","",IFERROR(LOOKUP(2,1/(('Tire Inspections'!$E$5:$E$1004=$A214)*('Tire Inspections'!$B$5:$B$1004=$L214)*('Tire Inspections'!$Y$5:$Y$1004="OK")),'Tire Inspections'!$S$5:$S$1004),"")))</f>
        <v/>
      </c>
      <c r="S214" s="44">
        <f>IF($A214="","",IF($L214="","",IFERROR(LOOKUP(2,1/(('Tire Inspections'!$E$5:$E$1004=$A214)*('Tire Inspections'!$B$5:$B$1004=$L214)*('Tire Inspections'!$Y$5:$Y$1004="OK")),'Tire Inspections'!$L$5:$L$1004),"")))</f>
        <v/>
      </c>
      <c r="T214" s="33">
        <f>IF($A214="","",IF(OR($Q214="",$H214=""),"",IFERROR(MAX(0,MIN(1,($Q214-'Settings'!$B$6)/($H214-'Settings'!$B$6))),"")))</f>
        <v/>
      </c>
      <c r="U214" s="27">
        <f>IF($A214="","",IF($Q214="","No Data",IF($Q214&lt;='Settings'!$B$6,"Critical",IF($Q214&lt;='Settings'!$B$5,"Low","OK"))))</f>
        <v/>
      </c>
      <c r="V214" s="27">
        <f>IF($A214="","",IF($R214="","No Data",IF($R214&gt;='Settings'!$B$7,"Uneven","OK")))</f>
        <v/>
      </c>
      <c r="W214" s="27">
        <f>IF($A214="","",IF($J214&lt;&gt;"Mounted","N/A",IF(OR($S214="",$I214=""),"No Data",IF($S214&lt;$I214-'Settings'!$B$8,"Low",IF($S214&gt;$I214+'Settings'!$B$8,"High","OK")))))</f>
        <v/>
      </c>
      <c r="X214" s="45">
        <f>IF($A214="","",IF(OR($J214&lt;&gt;"Mounted",$L214=""),"",IFERROR($L214+'Settings'!$B$9,"")))</f>
        <v/>
      </c>
      <c r="Y214" s="27">
        <f>IF($A214="","",IF($J214&lt;&gt;"Mounted","N/A",IF($L214="","No Data",IF(TODAY()&gt;$X214,"Overdue",IF(TODAY()+'Settings'!$B$10&gt;=$X214,"Due Soon","Current")))))</f>
        <v/>
      </c>
      <c r="Z214" s="27">
        <f>IF($A214="","",IF($J214&lt;&gt;"Mounted","N/A",IF(OR($U214="No Data",$W214="No Data"),"No Data",IF($U214="Critical","Critical",IF(OR($U214="Low",$V214="Uneven",$W214="Low",$W214="High",$Y214="Overdue",$Y214="Due Soon"),"Attention","OK")))))</f>
        <v/>
      </c>
      <c r="AA214" s="27">
        <f>IF($A214="","",IF($J214&lt;&gt;"Mounted","No action",IF($U214="Critical","Inspect immediately and follow fleet removal policy",IF($W214="Low","Correct pressure and inspect",IF($W214="High","Correct pressure",IF($V214="Uneven","Inspect alignment, suspension, and rotation",IF($U214="Low","Schedule tire service",IF($Y214="Overdue","Complete inspection",IF($Y214="Due Soon","Schedule inspection","No action")))))))))</f>
        <v/>
      </c>
      <c r="AB214" s="27">
        <f>IF($A214="","",IF(OR($J214&lt;&gt;"Mounted",$Z214="OK",$Z214="N/A"),"",IF($U214="Critical",1,IF(OR($W214="Low",$W214="High"),2,IF(OR($U214="Low",$V214="Uneven"),3,IF($Y214="Overdue",4,5))))))</f>
        <v/>
      </c>
      <c r="AC214" s="27">
        <f>IF($A214="","",IF($AB214="","",IFERROR($AB214*100000+ROW(),"")))</f>
        <v/>
      </c>
    </row>
    <row r="215">
      <c r="A215" s="29" t="n"/>
      <c r="B215" s="23" t="n"/>
      <c r="C215" s="23" t="n"/>
      <c r="D215" s="23" t="n"/>
      <c r="E215" s="29" t="n"/>
      <c r="F215" s="42" t="n"/>
      <c r="G215" s="30" t="n"/>
      <c r="H215" s="43" t="n"/>
      <c r="I215" s="43" t="n"/>
      <c r="J215" s="23" t="n"/>
      <c r="K215" s="23" t="n"/>
      <c r="L215" s="45">
        <f>IF($A215="","",IF(COUNTIFS('Tire Inspections'!$E$5:$E$1004,$A215,'Tire Inspections'!$Y$5:$Y$1004,"OK")=0,"",IFERROR(MAXIFS('Tire Inspections'!$B$5:$B$1004,'Tire Inspections'!$E$5:$E$1004,$A215,'Tire Inspections'!$Y$5:$Y$1004,"OK"),"")))</f>
        <v/>
      </c>
      <c r="M215" s="27">
        <f>IF($A215="","",IF($L215="","",IFERROR(LOOKUP(2,1/(('Tire Inspections'!$E$5:$E$1004=$A215)*('Tire Inspections'!$B$5:$B$1004=$L215)*('Tire Inspections'!$Y$5:$Y$1004="OK")),'Tire Inspections'!$C$5:$C$1004),"")))</f>
        <v/>
      </c>
      <c r="N215" s="27">
        <f>IF($A215="","",IF($L215="","",IFERROR(LOOKUP(2,1/(('Tire Inspections'!$E$5:$E$1004=$A215)*('Tire Inspections'!$B$5:$B$1004=$L215)*('Tire Inspections'!$Y$5:$Y$1004="OK")),'Tire Inspections'!$F$5:$F$1004),"")))</f>
        <v/>
      </c>
      <c r="O215" s="27">
        <f>IF($A215="","",IF($L215="","",IFERROR(LOOKUP(2,1/(('Tire Inspections'!$E$5:$E$1004=$A215)*('Tire Inspections'!$B$5:$B$1004=$L215)*('Tire Inspections'!$Y$5:$Y$1004="OK")),'Tire Inspections'!$P$5:$P$1004),"")))</f>
        <v/>
      </c>
      <c r="P215" s="32">
        <f>IF($A215="","",IF($L215="","",IFERROR(LOOKUP(2,1/(('Tire Inspections'!$E$5:$E$1004=$A215)*('Tire Inspections'!$B$5:$B$1004=$L215)*('Tire Inspections'!$Y$5:$Y$1004="OK")),'Tire Inspections'!$D$5:$D$1004),"")))</f>
        <v/>
      </c>
      <c r="Q215" s="44">
        <f>IF($A215="","",IF($L215="","",IFERROR(LOOKUP(2,1/(('Tire Inspections'!$E$5:$E$1004=$A215)*('Tire Inspections'!$B$5:$B$1004=$L215)*('Tire Inspections'!$Y$5:$Y$1004="OK")),'Tire Inspections'!$R$5:$R$1004),"")))</f>
        <v/>
      </c>
      <c r="R215" s="44">
        <f>IF($A215="","",IF($L215="","",IFERROR(LOOKUP(2,1/(('Tire Inspections'!$E$5:$E$1004=$A215)*('Tire Inspections'!$B$5:$B$1004=$L215)*('Tire Inspections'!$Y$5:$Y$1004="OK")),'Tire Inspections'!$S$5:$S$1004),"")))</f>
        <v/>
      </c>
      <c r="S215" s="44">
        <f>IF($A215="","",IF($L215="","",IFERROR(LOOKUP(2,1/(('Tire Inspections'!$E$5:$E$1004=$A215)*('Tire Inspections'!$B$5:$B$1004=$L215)*('Tire Inspections'!$Y$5:$Y$1004="OK")),'Tire Inspections'!$L$5:$L$1004),"")))</f>
        <v/>
      </c>
      <c r="T215" s="33">
        <f>IF($A215="","",IF(OR($Q215="",$H215=""),"",IFERROR(MAX(0,MIN(1,($Q215-'Settings'!$B$6)/($H215-'Settings'!$B$6))),"")))</f>
        <v/>
      </c>
      <c r="U215" s="27">
        <f>IF($A215="","",IF($Q215="","No Data",IF($Q215&lt;='Settings'!$B$6,"Critical",IF($Q215&lt;='Settings'!$B$5,"Low","OK"))))</f>
        <v/>
      </c>
      <c r="V215" s="27">
        <f>IF($A215="","",IF($R215="","No Data",IF($R215&gt;='Settings'!$B$7,"Uneven","OK")))</f>
        <v/>
      </c>
      <c r="W215" s="27">
        <f>IF($A215="","",IF($J215&lt;&gt;"Mounted","N/A",IF(OR($S215="",$I215=""),"No Data",IF($S215&lt;$I215-'Settings'!$B$8,"Low",IF($S215&gt;$I215+'Settings'!$B$8,"High","OK")))))</f>
        <v/>
      </c>
      <c r="X215" s="45">
        <f>IF($A215="","",IF(OR($J215&lt;&gt;"Mounted",$L215=""),"",IFERROR($L215+'Settings'!$B$9,"")))</f>
        <v/>
      </c>
      <c r="Y215" s="27">
        <f>IF($A215="","",IF($J215&lt;&gt;"Mounted","N/A",IF($L215="","No Data",IF(TODAY()&gt;$X215,"Overdue",IF(TODAY()+'Settings'!$B$10&gt;=$X215,"Due Soon","Current")))))</f>
        <v/>
      </c>
      <c r="Z215" s="27">
        <f>IF($A215="","",IF($J215&lt;&gt;"Mounted","N/A",IF(OR($U215="No Data",$W215="No Data"),"No Data",IF($U215="Critical","Critical",IF(OR($U215="Low",$V215="Uneven",$W215="Low",$W215="High",$Y215="Overdue",$Y215="Due Soon"),"Attention","OK")))))</f>
        <v/>
      </c>
      <c r="AA215" s="27">
        <f>IF($A215="","",IF($J215&lt;&gt;"Mounted","No action",IF($U215="Critical","Inspect immediately and follow fleet removal policy",IF($W215="Low","Correct pressure and inspect",IF($W215="High","Correct pressure",IF($V215="Uneven","Inspect alignment, suspension, and rotation",IF($U215="Low","Schedule tire service",IF($Y215="Overdue","Complete inspection",IF($Y215="Due Soon","Schedule inspection","No action")))))))))</f>
        <v/>
      </c>
      <c r="AB215" s="27">
        <f>IF($A215="","",IF(OR($J215&lt;&gt;"Mounted",$Z215="OK",$Z215="N/A"),"",IF($U215="Critical",1,IF(OR($W215="Low",$W215="High"),2,IF(OR($U215="Low",$V215="Uneven"),3,IF($Y215="Overdue",4,5))))))</f>
        <v/>
      </c>
      <c r="AC215" s="27">
        <f>IF($A215="","",IF($AB215="","",IFERROR($AB215*100000+ROW(),"")))</f>
        <v/>
      </c>
    </row>
    <row r="216">
      <c r="A216" s="29" t="n"/>
      <c r="B216" s="23" t="n"/>
      <c r="C216" s="23" t="n"/>
      <c r="D216" s="23" t="n"/>
      <c r="E216" s="29" t="n"/>
      <c r="F216" s="42" t="n"/>
      <c r="G216" s="30" t="n"/>
      <c r="H216" s="43" t="n"/>
      <c r="I216" s="43" t="n"/>
      <c r="J216" s="23" t="n"/>
      <c r="K216" s="23" t="n"/>
      <c r="L216" s="45">
        <f>IF($A216="","",IF(COUNTIFS('Tire Inspections'!$E$5:$E$1004,$A216,'Tire Inspections'!$Y$5:$Y$1004,"OK")=0,"",IFERROR(MAXIFS('Tire Inspections'!$B$5:$B$1004,'Tire Inspections'!$E$5:$E$1004,$A216,'Tire Inspections'!$Y$5:$Y$1004,"OK"),"")))</f>
        <v/>
      </c>
      <c r="M216" s="27">
        <f>IF($A216="","",IF($L216="","",IFERROR(LOOKUP(2,1/(('Tire Inspections'!$E$5:$E$1004=$A216)*('Tire Inspections'!$B$5:$B$1004=$L216)*('Tire Inspections'!$Y$5:$Y$1004="OK")),'Tire Inspections'!$C$5:$C$1004),"")))</f>
        <v/>
      </c>
      <c r="N216" s="27">
        <f>IF($A216="","",IF($L216="","",IFERROR(LOOKUP(2,1/(('Tire Inspections'!$E$5:$E$1004=$A216)*('Tire Inspections'!$B$5:$B$1004=$L216)*('Tire Inspections'!$Y$5:$Y$1004="OK")),'Tire Inspections'!$F$5:$F$1004),"")))</f>
        <v/>
      </c>
      <c r="O216" s="27">
        <f>IF($A216="","",IF($L216="","",IFERROR(LOOKUP(2,1/(('Tire Inspections'!$E$5:$E$1004=$A216)*('Tire Inspections'!$B$5:$B$1004=$L216)*('Tire Inspections'!$Y$5:$Y$1004="OK")),'Tire Inspections'!$P$5:$P$1004),"")))</f>
        <v/>
      </c>
      <c r="P216" s="32">
        <f>IF($A216="","",IF($L216="","",IFERROR(LOOKUP(2,1/(('Tire Inspections'!$E$5:$E$1004=$A216)*('Tire Inspections'!$B$5:$B$1004=$L216)*('Tire Inspections'!$Y$5:$Y$1004="OK")),'Tire Inspections'!$D$5:$D$1004),"")))</f>
        <v/>
      </c>
      <c r="Q216" s="44">
        <f>IF($A216="","",IF($L216="","",IFERROR(LOOKUP(2,1/(('Tire Inspections'!$E$5:$E$1004=$A216)*('Tire Inspections'!$B$5:$B$1004=$L216)*('Tire Inspections'!$Y$5:$Y$1004="OK")),'Tire Inspections'!$R$5:$R$1004),"")))</f>
        <v/>
      </c>
      <c r="R216" s="44">
        <f>IF($A216="","",IF($L216="","",IFERROR(LOOKUP(2,1/(('Tire Inspections'!$E$5:$E$1004=$A216)*('Tire Inspections'!$B$5:$B$1004=$L216)*('Tire Inspections'!$Y$5:$Y$1004="OK")),'Tire Inspections'!$S$5:$S$1004),"")))</f>
        <v/>
      </c>
      <c r="S216" s="44">
        <f>IF($A216="","",IF($L216="","",IFERROR(LOOKUP(2,1/(('Tire Inspections'!$E$5:$E$1004=$A216)*('Tire Inspections'!$B$5:$B$1004=$L216)*('Tire Inspections'!$Y$5:$Y$1004="OK")),'Tire Inspections'!$L$5:$L$1004),"")))</f>
        <v/>
      </c>
      <c r="T216" s="33">
        <f>IF($A216="","",IF(OR($Q216="",$H216=""),"",IFERROR(MAX(0,MIN(1,($Q216-'Settings'!$B$6)/($H216-'Settings'!$B$6))),"")))</f>
        <v/>
      </c>
      <c r="U216" s="27">
        <f>IF($A216="","",IF($Q216="","No Data",IF($Q216&lt;='Settings'!$B$6,"Critical",IF($Q216&lt;='Settings'!$B$5,"Low","OK"))))</f>
        <v/>
      </c>
      <c r="V216" s="27">
        <f>IF($A216="","",IF($R216="","No Data",IF($R216&gt;='Settings'!$B$7,"Uneven","OK")))</f>
        <v/>
      </c>
      <c r="W216" s="27">
        <f>IF($A216="","",IF($J216&lt;&gt;"Mounted","N/A",IF(OR($S216="",$I216=""),"No Data",IF($S216&lt;$I216-'Settings'!$B$8,"Low",IF($S216&gt;$I216+'Settings'!$B$8,"High","OK")))))</f>
        <v/>
      </c>
      <c r="X216" s="45">
        <f>IF($A216="","",IF(OR($J216&lt;&gt;"Mounted",$L216=""),"",IFERROR($L216+'Settings'!$B$9,"")))</f>
        <v/>
      </c>
      <c r="Y216" s="27">
        <f>IF($A216="","",IF($J216&lt;&gt;"Mounted","N/A",IF($L216="","No Data",IF(TODAY()&gt;$X216,"Overdue",IF(TODAY()+'Settings'!$B$10&gt;=$X216,"Due Soon","Current")))))</f>
        <v/>
      </c>
      <c r="Z216" s="27">
        <f>IF($A216="","",IF($J216&lt;&gt;"Mounted","N/A",IF(OR($U216="No Data",$W216="No Data"),"No Data",IF($U216="Critical","Critical",IF(OR($U216="Low",$V216="Uneven",$W216="Low",$W216="High",$Y216="Overdue",$Y216="Due Soon"),"Attention","OK")))))</f>
        <v/>
      </c>
      <c r="AA216" s="27">
        <f>IF($A216="","",IF($J216&lt;&gt;"Mounted","No action",IF($U216="Critical","Inspect immediately and follow fleet removal policy",IF($W216="Low","Correct pressure and inspect",IF($W216="High","Correct pressure",IF($V216="Uneven","Inspect alignment, suspension, and rotation",IF($U216="Low","Schedule tire service",IF($Y216="Overdue","Complete inspection",IF($Y216="Due Soon","Schedule inspection","No action")))))))))</f>
        <v/>
      </c>
      <c r="AB216" s="27">
        <f>IF($A216="","",IF(OR($J216&lt;&gt;"Mounted",$Z216="OK",$Z216="N/A"),"",IF($U216="Critical",1,IF(OR($W216="Low",$W216="High"),2,IF(OR($U216="Low",$V216="Uneven"),3,IF($Y216="Overdue",4,5))))))</f>
        <v/>
      </c>
      <c r="AC216" s="27">
        <f>IF($A216="","",IF($AB216="","",IFERROR($AB216*100000+ROW(),"")))</f>
        <v/>
      </c>
    </row>
    <row r="217">
      <c r="A217" s="29" t="n"/>
      <c r="B217" s="23" t="n"/>
      <c r="C217" s="23" t="n"/>
      <c r="D217" s="23" t="n"/>
      <c r="E217" s="29" t="n"/>
      <c r="F217" s="42" t="n"/>
      <c r="G217" s="30" t="n"/>
      <c r="H217" s="43" t="n"/>
      <c r="I217" s="43" t="n"/>
      <c r="J217" s="23" t="n"/>
      <c r="K217" s="23" t="n"/>
      <c r="L217" s="45">
        <f>IF($A217="","",IF(COUNTIFS('Tire Inspections'!$E$5:$E$1004,$A217,'Tire Inspections'!$Y$5:$Y$1004,"OK")=0,"",IFERROR(MAXIFS('Tire Inspections'!$B$5:$B$1004,'Tire Inspections'!$E$5:$E$1004,$A217,'Tire Inspections'!$Y$5:$Y$1004,"OK"),"")))</f>
        <v/>
      </c>
      <c r="M217" s="27">
        <f>IF($A217="","",IF($L217="","",IFERROR(LOOKUP(2,1/(('Tire Inspections'!$E$5:$E$1004=$A217)*('Tire Inspections'!$B$5:$B$1004=$L217)*('Tire Inspections'!$Y$5:$Y$1004="OK")),'Tire Inspections'!$C$5:$C$1004),"")))</f>
        <v/>
      </c>
      <c r="N217" s="27">
        <f>IF($A217="","",IF($L217="","",IFERROR(LOOKUP(2,1/(('Tire Inspections'!$E$5:$E$1004=$A217)*('Tire Inspections'!$B$5:$B$1004=$L217)*('Tire Inspections'!$Y$5:$Y$1004="OK")),'Tire Inspections'!$F$5:$F$1004),"")))</f>
        <v/>
      </c>
      <c r="O217" s="27">
        <f>IF($A217="","",IF($L217="","",IFERROR(LOOKUP(2,1/(('Tire Inspections'!$E$5:$E$1004=$A217)*('Tire Inspections'!$B$5:$B$1004=$L217)*('Tire Inspections'!$Y$5:$Y$1004="OK")),'Tire Inspections'!$P$5:$P$1004),"")))</f>
        <v/>
      </c>
      <c r="P217" s="32">
        <f>IF($A217="","",IF($L217="","",IFERROR(LOOKUP(2,1/(('Tire Inspections'!$E$5:$E$1004=$A217)*('Tire Inspections'!$B$5:$B$1004=$L217)*('Tire Inspections'!$Y$5:$Y$1004="OK")),'Tire Inspections'!$D$5:$D$1004),"")))</f>
        <v/>
      </c>
      <c r="Q217" s="44">
        <f>IF($A217="","",IF($L217="","",IFERROR(LOOKUP(2,1/(('Tire Inspections'!$E$5:$E$1004=$A217)*('Tire Inspections'!$B$5:$B$1004=$L217)*('Tire Inspections'!$Y$5:$Y$1004="OK")),'Tire Inspections'!$R$5:$R$1004),"")))</f>
        <v/>
      </c>
      <c r="R217" s="44">
        <f>IF($A217="","",IF($L217="","",IFERROR(LOOKUP(2,1/(('Tire Inspections'!$E$5:$E$1004=$A217)*('Tire Inspections'!$B$5:$B$1004=$L217)*('Tire Inspections'!$Y$5:$Y$1004="OK")),'Tire Inspections'!$S$5:$S$1004),"")))</f>
        <v/>
      </c>
      <c r="S217" s="44">
        <f>IF($A217="","",IF($L217="","",IFERROR(LOOKUP(2,1/(('Tire Inspections'!$E$5:$E$1004=$A217)*('Tire Inspections'!$B$5:$B$1004=$L217)*('Tire Inspections'!$Y$5:$Y$1004="OK")),'Tire Inspections'!$L$5:$L$1004),"")))</f>
        <v/>
      </c>
      <c r="T217" s="33">
        <f>IF($A217="","",IF(OR($Q217="",$H217=""),"",IFERROR(MAX(0,MIN(1,($Q217-'Settings'!$B$6)/($H217-'Settings'!$B$6))),"")))</f>
        <v/>
      </c>
      <c r="U217" s="27">
        <f>IF($A217="","",IF($Q217="","No Data",IF($Q217&lt;='Settings'!$B$6,"Critical",IF($Q217&lt;='Settings'!$B$5,"Low","OK"))))</f>
        <v/>
      </c>
      <c r="V217" s="27">
        <f>IF($A217="","",IF($R217="","No Data",IF($R217&gt;='Settings'!$B$7,"Uneven","OK")))</f>
        <v/>
      </c>
      <c r="W217" s="27">
        <f>IF($A217="","",IF($J217&lt;&gt;"Mounted","N/A",IF(OR($S217="",$I217=""),"No Data",IF($S217&lt;$I217-'Settings'!$B$8,"Low",IF($S217&gt;$I217+'Settings'!$B$8,"High","OK")))))</f>
        <v/>
      </c>
      <c r="X217" s="45">
        <f>IF($A217="","",IF(OR($J217&lt;&gt;"Mounted",$L217=""),"",IFERROR($L217+'Settings'!$B$9,"")))</f>
        <v/>
      </c>
      <c r="Y217" s="27">
        <f>IF($A217="","",IF($J217&lt;&gt;"Mounted","N/A",IF($L217="","No Data",IF(TODAY()&gt;$X217,"Overdue",IF(TODAY()+'Settings'!$B$10&gt;=$X217,"Due Soon","Current")))))</f>
        <v/>
      </c>
      <c r="Z217" s="27">
        <f>IF($A217="","",IF($J217&lt;&gt;"Mounted","N/A",IF(OR($U217="No Data",$W217="No Data"),"No Data",IF($U217="Critical","Critical",IF(OR($U217="Low",$V217="Uneven",$W217="Low",$W217="High",$Y217="Overdue",$Y217="Due Soon"),"Attention","OK")))))</f>
        <v/>
      </c>
      <c r="AA217" s="27">
        <f>IF($A217="","",IF($J217&lt;&gt;"Mounted","No action",IF($U217="Critical","Inspect immediately and follow fleet removal policy",IF($W217="Low","Correct pressure and inspect",IF($W217="High","Correct pressure",IF($V217="Uneven","Inspect alignment, suspension, and rotation",IF($U217="Low","Schedule tire service",IF($Y217="Overdue","Complete inspection",IF($Y217="Due Soon","Schedule inspection","No action")))))))))</f>
        <v/>
      </c>
      <c r="AB217" s="27">
        <f>IF($A217="","",IF(OR($J217&lt;&gt;"Mounted",$Z217="OK",$Z217="N/A"),"",IF($U217="Critical",1,IF(OR($W217="Low",$W217="High"),2,IF(OR($U217="Low",$V217="Uneven"),3,IF($Y217="Overdue",4,5))))))</f>
        <v/>
      </c>
      <c r="AC217" s="27">
        <f>IF($A217="","",IF($AB217="","",IFERROR($AB217*100000+ROW(),"")))</f>
        <v/>
      </c>
    </row>
    <row r="218">
      <c r="A218" s="29" t="n"/>
      <c r="B218" s="23" t="n"/>
      <c r="C218" s="23" t="n"/>
      <c r="D218" s="23" t="n"/>
      <c r="E218" s="29" t="n"/>
      <c r="F218" s="42" t="n"/>
      <c r="G218" s="30" t="n"/>
      <c r="H218" s="43" t="n"/>
      <c r="I218" s="43" t="n"/>
      <c r="J218" s="23" t="n"/>
      <c r="K218" s="23" t="n"/>
      <c r="L218" s="45">
        <f>IF($A218="","",IF(COUNTIFS('Tire Inspections'!$E$5:$E$1004,$A218,'Tire Inspections'!$Y$5:$Y$1004,"OK")=0,"",IFERROR(MAXIFS('Tire Inspections'!$B$5:$B$1004,'Tire Inspections'!$E$5:$E$1004,$A218,'Tire Inspections'!$Y$5:$Y$1004,"OK"),"")))</f>
        <v/>
      </c>
      <c r="M218" s="27">
        <f>IF($A218="","",IF($L218="","",IFERROR(LOOKUP(2,1/(('Tire Inspections'!$E$5:$E$1004=$A218)*('Tire Inspections'!$B$5:$B$1004=$L218)*('Tire Inspections'!$Y$5:$Y$1004="OK")),'Tire Inspections'!$C$5:$C$1004),"")))</f>
        <v/>
      </c>
      <c r="N218" s="27">
        <f>IF($A218="","",IF($L218="","",IFERROR(LOOKUP(2,1/(('Tire Inspections'!$E$5:$E$1004=$A218)*('Tire Inspections'!$B$5:$B$1004=$L218)*('Tire Inspections'!$Y$5:$Y$1004="OK")),'Tire Inspections'!$F$5:$F$1004),"")))</f>
        <v/>
      </c>
      <c r="O218" s="27">
        <f>IF($A218="","",IF($L218="","",IFERROR(LOOKUP(2,1/(('Tire Inspections'!$E$5:$E$1004=$A218)*('Tire Inspections'!$B$5:$B$1004=$L218)*('Tire Inspections'!$Y$5:$Y$1004="OK")),'Tire Inspections'!$P$5:$P$1004),"")))</f>
        <v/>
      </c>
      <c r="P218" s="32">
        <f>IF($A218="","",IF($L218="","",IFERROR(LOOKUP(2,1/(('Tire Inspections'!$E$5:$E$1004=$A218)*('Tire Inspections'!$B$5:$B$1004=$L218)*('Tire Inspections'!$Y$5:$Y$1004="OK")),'Tire Inspections'!$D$5:$D$1004),"")))</f>
        <v/>
      </c>
      <c r="Q218" s="44">
        <f>IF($A218="","",IF($L218="","",IFERROR(LOOKUP(2,1/(('Tire Inspections'!$E$5:$E$1004=$A218)*('Tire Inspections'!$B$5:$B$1004=$L218)*('Tire Inspections'!$Y$5:$Y$1004="OK")),'Tire Inspections'!$R$5:$R$1004),"")))</f>
        <v/>
      </c>
      <c r="R218" s="44">
        <f>IF($A218="","",IF($L218="","",IFERROR(LOOKUP(2,1/(('Tire Inspections'!$E$5:$E$1004=$A218)*('Tire Inspections'!$B$5:$B$1004=$L218)*('Tire Inspections'!$Y$5:$Y$1004="OK")),'Tire Inspections'!$S$5:$S$1004),"")))</f>
        <v/>
      </c>
      <c r="S218" s="44">
        <f>IF($A218="","",IF($L218="","",IFERROR(LOOKUP(2,1/(('Tire Inspections'!$E$5:$E$1004=$A218)*('Tire Inspections'!$B$5:$B$1004=$L218)*('Tire Inspections'!$Y$5:$Y$1004="OK")),'Tire Inspections'!$L$5:$L$1004),"")))</f>
        <v/>
      </c>
      <c r="T218" s="33">
        <f>IF($A218="","",IF(OR($Q218="",$H218=""),"",IFERROR(MAX(0,MIN(1,($Q218-'Settings'!$B$6)/($H218-'Settings'!$B$6))),"")))</f>
        <v/>
      </c>
      <c r="U218" s="27">
        <f>IF($A218="","",IF($Q218="","No Data",IF($Q218&lt;='Settings'!$B$6,"Critical",IF($Q218&lt;='Settings'!$B$5,"Low","OK"))))</f>
        <v/>
      </c>
      <c r="V218" s="27">
        <f>IF($A218="","",IF($R218="","No Data",IF($R218&gt;='Settings'!$B$7,"Uneven","OK")))</f>
        <v/>
      </c>
      <c r="W218" s="27">
        <f>IF($A218="","",IF($J218&lt;&gt;"Mounted","N/A",IF(OR($S218="",$I218=""),"No Data",IF($S218&lt;$I218-'Settings'!$B$8,"Low",IF($S218&gt;$I218+'Settings'!$B$8,"High","OK")))))</f>
        <v/>
      </c>
      <c r="X218" s="45">
        <f>IF($A218="","",IF(OR($J218&lt;&gt;"Mounted",$L218=""),"",IFERROR($L218+'Settings'!$B$9,"")))</f>
        <v/>
      </c>
      <c r="Y218" s="27">
        <f>IF($A218="","",IF($J218&lt;&gt;"Mounted","N/A",IF($L218="","No Data",IF(TODAY()&gt;$X218,"Overdue",IF(TODAY()+'Settings'!$B$10&gt;=$X218,"Due Soon","Current")))))</f>
        <v/>
      </c>
      <c r="Z218" s="27">
        <f>IF($A218="","",IF($J218&lt;&gt;"Mounted","N/A",IF(OR($U218="No Data",$W218="No Data"),"No Data",IF($U218="Critical","Critical",IF(OR($U218="Low",$V218="Uneven",$W218="Low",$W218="High",$Y218="Overdue",$Y218="Due Soon"),"Attention","OK")))))</f>
        <v/>
      </c>
      <c r="AA218" s="27">
        <f>IF($A218="","",IF($J218&lt;&gt;"Mounted","No action",IF($U218="Critical","Inspect immediately and follow fleet removal policy",IF($W218="Low","Correct pressure and inspect",IF($W218="High","Correct pressure",IF($V218="Uneven","Inspect alignment, suspension, and rotation",IF($U218="Low","Schedule tire service",IF($Y218="Overdue","Complete inspection",IF($Y218="Due Soon","Schedule inspection","No action")))))))))</f>
        <v/>
      </c>
      <c r="AB218" s="27">
        <f>IF($A218="","",IF(OR($J218&lt;&gt;"Mounted",$Z218="OK",$Z218="N/A"),"",IF($U218="Critical",1,IF(OR($W218="Low",$W218="High"),2,IF(OR($U218="Low",$V218="Uneven"),3,IF($Y218="Overdue",4,5))))))</f>
        <v/>
      </c>
      <c r="AC218" s="27">
        <f>IF($A218="","",IF($AB218="","",IFERROR($AB218*100000+ROW(),"")))</f>
        <v/>
      </c>
    </row>
    <row r="219">
      <c r="A219" s="29" t="n"/>
      <c r="B219" s="23" t="n"/>
      <c r="C219" s="23" t="n"/>
      <c r="D219" s="23" t="n"/>
      <c r="E219" s="29" t="n"/>
      <c r="F219" s="42" t="n"/>
      <c r="G219" s="30" t="n"/>
      <c r="H219" s="43" t="n"/>
      <c r="I219" s="43" t="n"/>
      <c r="J219" s="23" t="n"/>
      <c r="K219" s="23" t="n"/>
      <c r="L219" s="45">
        <f>IF($A219="","",IF(COUNTIFS('Tire Inspections'!$E$5:$E$1004,$A219,'Tire Inspections'!$Y$5:$Y$1004,"OK")=0,"",IFERROR(MAXIFS('Tire Inspections'!$B$5:$B$1004,'Tire Inspections'!$E$5:$E$1004,$A219,'Tire Inspections'!$Y$5:$Y$1004,"OK"),"")))</f>
        <v/>
      </c>
      <c r="M219" s="27">
        <f>IF($A219="","",IF($L219="","",IFERROR(LOOKUP(2,1/(('Tire Inspections'!$E$5:$E$1004=$A219)*('Tire Inspections'!$B$5:$B$1004=$L219)*('Tire Inspections'!$Y$5:$Y$1004="OK")),'Tire Inspections'!$C$5:$C$1004),"")))</f>
        <v/>
      </c>
      <c r="N219" s="27">
        <f>IF($A219="","",IF($L219="","",IFERROR(LOOKUP(2,1/(('Tire Inspections'!$E$5:$E$1004=$A219)*('Tire Inspections'!$B$5:$B$1004=$L219)*('Tire Inspections'!$Y$5:$Y$1004="OK")),'Tire Inspections'!$F$5:$F$1004),"")))</f>
        <v/>
      </c>
      <c r="O219" s="27">
        <f>IF($A219="","",IF($L219="","",IFERROR(LOOKUP(2,1/(('Tire Inspections'!$E$5:$E$1004=$A219)*('Tire Inspections'!$B$5:$B$1004=$L219)*('Tire Inspections'!$Y$5:$Y$1004="OK")),'Tire Inspections'!$P$5:$P$1004),"")))</f>
        <v/>
      </c>
      <c r="P219" s="32">
        <f>IF($A219="","",IF($L219="","",IFERROR(LOOKUP(2,1/(('Tire Inspections'!$E$5:$E$1004=$A219)*('Tire Inspections'!$B$5:$B$1004=$L219)*('Tire Inspections'!$Y$5:$Y$1004="OK")),'Tire Inspections'!$D$5:$D$1004),"")))</f>
        <v/>
      </c>
      <c r="Q219" s="44">
        <f>IF($A219="","",IF($L219="","",IFERROR(LOOKUP(2,1/(('Tire Inspections'!$E$5:$E$1004=$A219)*('Tire Inspections'!$B$5:$B$1004=$L219)*('Tire Inspections'!$Y$5:$Y$1004="OK")),'Tire Inspections'!$R$5:$R$1004),"")))</f>
        <v/>
      </c>
      <c r="R219" s="44">
        <f>IF($A219="","",IF($L219="","",IFERROR(LOOKUP(2,1/(('Tire Inspections'!$E$5:$E$1004=$A219)*('Tire Inspections'!$B$5:$B$1004=$L219)*('Tire Inspections'!$Y$5:$Y$1004="OK")),'Tire Inspections'!$S$5:$S$1004),"")))</f>
        <v/>
      </c>
      <c r="S219" s="44">
        <f>IF($A219="","",IF($L219="","",IFERROR(LOOKUP(2,1/(('Tire Inspections'!$E$5:$E$1004=$A219)*('Tire Inspections'!$B$5:$B$1004=$L219)*('Tire Inspections'!$Y$5:$Y$1004="OK")),'Tire Inspections'!$L$5:$L$1004),"")))</f>
        <v/>
      </c>
      <c r="T219" s="33">
        <f>IF($A219="","",IF(OR($Q219="",$H219=""),"",IFERROR(MAX(0,MIN(1,($Q219-'Settings'!$B$6)/($H219-'Settings'!$B$6))),"")))</f>
        <v/>
      </c>
      <c r="U219" s="27">
        <f>IF($A219="","",IF($Q219="","No Data",IF($Q219&lt;='Settings'!$B$6,"Critical",IF($Q219&lt;='Settings'!$B$5,"Low","OK"))))</f>
        <v/>
      </c>
      <c r="V219" s="27">
        <f>IF($A219="","",IF($R219="","No Data",IF($R219&gt;='Settings'!$B$7,"Uneven","OK")))</f>
        <v/>
      </c>
      <c r="W219" s="27">
        <f>IF($A219="","",IF($J219&lt;&gt;"Mounted","N/A",IF(OR($S219="",$I219=""),"No Data",IF($S219&lt;$I219-'Settings'!$B$8,"Low",IF($S219&gt;$I219+'Settings'!$B$8,"High","OK")))))</f>
        <v/>
      </c>
      <c r="X219" s="45">
        <f>IF($A219="","",IF(OR($J219&lt;&gt;"Mounted",$L219=""),"",IFERROR($L219+'Settings'!$B$9,"")))</f>
        <v/>
      </c>
      <c r="Y219" s="27">
        <f>IF($A219="","",IF($J219&lt;&gt;"Mounted","N/A",IF($L219="","No Data",IF(TODAY()&gt;$X219,"Overdue",IF(TODAY()+'Settings'!$B$10&gt;=$X219,"Due Soon","Current")))))</f>
        <v/>
      </c>
      <c r="Z219" s="27">
        <f>IF($A219="","",IF($J219&lt;&gt;"Mounted","N/A",IF(OR($U219="No Data",$W219="No Data"),"No Data",IF($U219="Critical","Critical",IF(OR($U219="Low",$V219="Uneven",$W219="Low",$W219="High",$Y219="Overdue",$Y219="Due Soon"),"Attention","OK")))))</f>
        <v/>
      </c>
      <c r="AA219" s="27">
        <f>IF($A219="","",IF($J219&lt;&gt;"Mounted","No action",IF($U219="Critical","Inspect immediately and follow fleet removal policy",IF($W219="Low","Correct pressure and inspect",IF($W219="High","Correct pressure",IF($V219="Uneven","Inspect alignment, suspension, and rotation",IF($U219="Low","Schedule tire service",IF($Y219="Overdue","Complete inspection",IF($Y219="Due Soon","Schedule inspection","No action")))))))))</f>
        <v/>
      </c>
      <c r="AB219" s="27">
        <f>IF($A219="","",IF(OR($J219&lt;&gt;"Mounted",$Z219="OK",$Z219="N/A"),"",IF($U219="Critical",1,IF(OR($W219="Low",$W219="High"),2,IF(OR($U219="Low",$V219="Uneven"),3,IF($Y219="Overdue",4,5))))))</f>
        <v/>
      </c>
      <c r="AC219" s="27">
        <f>IF($A219="","",IF($AB219="","",IFERROR($AB219*100000+ROW(),"")))</f>
        <v/>
      </c>
    </row>
    <row r="220">
      <c r="A220" s="29" t="n"/>
      <c r="B220" s="23" t="n"/>
      <c r="C220" s="23" t="n"/>
      <c r="D220" s="23" t="n"/>
      <c r="E220" s="29" t="n"/>
      <c r="F220" s="42" t="n"/>
      <c r="G220" s="30" t="n"/>
      <c r="H220" s="43" t="n"/>
      <c r="I220" s="43" t="n"/>
      <c r="J220" s="23" t="n"/>
      <c r="K220" s="23" t="n"/>
      <c r="L220" s="45">
        <f>IF($A220="","",IF(COUNTIFS('Tire Inspections'!$E$5:$E$1004,$A220,'Tire Inspections'!$Y$5:$Y$1004,"OK")=0,"",IFERROR(MAXIFS('Tire Inspections'!$B$5:$B$1004,'Tire Inspections'!$E$5:$E$1004,$A220,'Tire Inspections'!$Y$5:$Y$1004,"OK"),"")))</f>
        <v/>
      </c>
      <c r="M220" s="27">
        <f>IF($A220="","",IF($L220="","",IFERROR(LOOKUP(2,1/(('Tire Inspections'!$E$5:$E$1004=$A220)*('Tire Inspections'!$B$5:$B$1004=$L220)*('Tire Inspections'!$Y$5:$Y$1004="OK")),'Tire Inspections'!$C$5:$C$1004),"")))</f>
        <v/>
      </c>
      <c r="N220" s="27">
        <f>IF($A220="","",IF($L220="","",IFERROR(LOOKUP(2,1/(('Tire Inspections'!$E$5:$E$1004=$A220)*('Tire Inspections'!$B$5:$B$1004=$L220)*('Tire Inspections'!$Y$5:$Y$1004="OK")),'Tire Inspections'!$F$5:$F$1004),"")))</f>
        <v/>
      </c>
      <c r="O220" s="27">
        <f>IF($A220="","",IF($L220="","",IFERROR(LOOKUP(2,1/(('Tire Inspections'!$E$5:$E$1004=$A220)*('Tire Inspections'!$B$5:$B$1004=$L220)*('Tire Inspections'!$Y$5:$Y$1004="OK")),'Tire Inspections'!$P$5:$P$1004),"")))</f>
        <v/>
      </c>
      <c r="P220" s="32">
        <f>IF($A220="","",IF($L220="","",IFERROR(LOOKUP(2,1/(('Tire Inspections'!$E$5:$E$1004=$A220)*('Tire Inspections'!$B$5:$B$1004=$L220)*('Tire Inspections'!$Y$5:$Y$1004="OK")),'Tire Inspections'!$D$5:$D$1004),"")))</f>
        <v/>
      </c>
      <c r="Q220" s="44">
        <f>IF($A220="","",IF($L220="","",IFERROR(LOOKUP(2,1/(('Tire Inspections'!$E$5:$E$1004=$A220)*('Tire Inspections'!$B$5:$B$1004=$L220)*('Tire Inspections'!$Y$5:$Y$1004="OK")),'Tire Inspections'!$R$5:$R$1004),"")))</f>
        <v/>
      </c>
      <c r="R220" s="44">
        <f>IF($A220="","",IF($L220="","",IFERROR(LOOKUP(2,1/(('Tire Inspections'!$E$5:$E$1004=$A220)*('Tire Inspections'!$B$5:$B$1004=$L220)*('Tire Inspections'!$Y$5:$Y$1004="OK")),'Tire Inspections'!$S$5:$S$1004),"")))</f>
        <v/>
      </c>
      <c r="S220" s="44">
        <f>IF($A220="","",IF($L220="","",IFERROR(LOOKUP(2,1/(('Tire Inspections'!$E$5:$E$1004=$A220)*('Tire Inspections'!$B$5:$B$1004=$L220)*('Tire Inspections'!$Y$5:$Y$1004="OK")),'Tire Inspections'!$L$5:$L$1004),"")))</f>
        <v/>
      </c>
      <c r="T220" s="33">
        <f>IF($A220="","",IF(OR($Q220="",$H220=""),"",IFERROR(MAX(0,MIN(1,($Q220-'Settings'!$B$6)/($H220-'Settings'!$B$6))),"")))</f>
        <v/>
      </c>
      <c r="U220" s="27">
        <f>IF($A220="","",IF($Q220="","No Data",IF($Q220&lt;='Settings'!$B$6,"Critical",IF($Q220&lt;='Settings'!$B$5,"Low","OK"))))</f>
        <v/>
      </c>
      <c r="V220" s="27">
        <f>IF($A220="","",IF($R220="","No Data",IF($R220&gt;='Settings'!$B$7,"Uneven","OK")))</f>
        <v/>
      </c>
      <c r="W220" s="27">
        <f>IF($A220="","",IF($J220&lt;&gt;"Mounted","N/A",IF(OR($S220="",$I220=""),"No Data",IF($S220&lt;$I220-'Settings'!$B$8,"Low",IF($S220&gt;$I220+'Settings'!$B$8,"High","OK")))))</f>
        <v/>
      </c>
      <c r="X220" s="45">
        <f>IF($A220="","",IF(OR($J220&lt;&gt;"Mounted",$L220=""),"",IFERROR($L220+'Settings'!$B$9,"")))</f>
        <v/>
      </c>
      <c r="Y220" s="27">
        <f>IF($A220="","",IF($J220&lt;&gt;"Mounted","N/A",IF($L220="","No Data",IF(TODAY()&gt;$X220,"Overdue",IF(TODAY()+'Settings'!$B$10&gt;=$X220,"Due Soon","Current")))))</f>
        <v/>
      </c>
      <c r="Z220" s="27">
        <f>IF($A220="","",IF($J220&lt;&gt;"Mounted","N/A",IF(OR($U220="No Data",$W220="No Data"),"No Data",IF($U220="Critical","Critical",IF(OR($U220="Low",$V220="Uneven",$W220="Low",$W220="High",$Y220="Overdue",$Y220="Due Soon"),"Attention","OK")))))</f>
        <v/>
      </c>
      <c r="AA220" s="27">
        <f>IF($A220="","",IF($J220&lt;&gt;"Mounted","No action",IF($U220="Critical","Inspect immediately and follow fleet removal policy",IF($W220="Low","Correct pressure and inspect",IF($W220="High","Correct pressure",IF($V220="Uneven","Inspect alignment, suspension, and rotation",IF($U220="Low","Schedule tire service",IF($Y220="Overdue","Complete inspection",IF($Y220="Due Soon","Schedule inspection","No action")))))))))</f>
        <v/>
      </c>
      <c r="AB220" s="27">
        <f>IF($A220="","",IF(OR($J220&lt;&gt;"Mounted",$Z220="OK",$Z220="N/A"),"",IF($U220="Critical",1,IF(OR($W220="Low",$W220="High"),2,IF(OR($U220="Low",$V220="Uneven"),3,IF($Y220="Overdue",4,5))))))</f>
        <v/>
      </c>
      <c r="AC220" s="27">
        <f>IF($A220="","",IF($AB220="","",IFERROR($AB220*100000+ROW(),"")))</f>
        <v/>
      </c>
    </row>
    <row r="221">
      <c r="A221" s="29" t="n"/>
      <c r="B221" s="23" t="n"/>
      <c r="C221" s="23" t="n"/>
      <c r="D221" s="23" t="n"/>
      <c r="E221" s="29" t="n"/>
      <c r="F221" s="42" t="n"/>
      <c r="G221" s="30" t="n"/>
      <c r="H221" s="43" t="n"/>
      <c r="I221" s="43" t="n"/>
      <c r="J221" s="23" t="n"/>
      <c r="K221" s="23" t="n"/>
      <c r="L221" s="45">
        <f>IF($A221="","",IF(COUNTIFS('Tire Inspections'!$E$5:$E$1004,$A221,'Tire Inspections'!$Y$5:$Y$1004,"OK")=0,"",IFERROR(MAXIFS('Tire Inspections'!$B$5:$B$1004,'Tire Inspections'!$E$5:$E$1004,$A221,'Tire Inspections'!$Y$5:$Y$1004,"OK"),"")))</f>
        <v/>
      </c>
      <c r="M221" s="27">
        <f>IF($A221="","",IF($L221="","",IFERROR(LOOKUP(2,1/(('Tire Inspections'!$E$5:$E$1004=$A221)*('Tire Inspections'!$B$5:$B$1004=$L221)*('Tire Inspections'!$Y$5:$Y$1004="OK")),'Tire Inspections'!$C$5:$C$1004),"")))</f>
        <v/>
      </c>
      <c r="N221" s="27">
        <f>IF($A221="","",IF($L221="","",IFERROR(LOOKUP(2,1/(('Tire Inspections'!$E$5:$E$1004=$A221)*('Tire Inspections'!$B$5:$B$1004=$L221)*('Tire Inspections'!$Y$5:$Y$1004="OK")),'Tire Inspections'!$F$5:$F$1004),"")))</f>
        <v/>
      </c>
      <c r="O221" s="27">
        <f>IF($A221="","",IF($L221="","",IFERROR(LOOKUP(2,1/(('Tire Inspections'!$E$5:$E$1004=$A221)*('Tire Inspections'!$B$5:$B$1004=$L221)*('Tire Inspections'!$Y$5:$Y$1004="OK")),'Tire Inspections'!$P$5:$P$1004),"")))</f>
        <v/>
      </c>
      <c r="P221" s="32">
        <f>IF($A221="","",IF($L221="","",IFERROR(LOOKUP(2,1/(('Tire Inspections'!$E$5:$E$1004=$A221)*('Tire Inspections'!$B$5:$B$1004=$L221)*('Tire Inspections'!$Y$5:$Y$1004="OK")),'Tire Inspections'!$D$5:$D$1004),"")))</f>
        <v/>
      </c>
      <c r="Q221" s="44">
        <f>IF($A221="","",IF($L221="","",IFERROR(LOOKUP(2,1/(('Tire Inspections'!$E$5:$E$1004=$A221)*('Tire Inspections'!$B$5:$B$1004=$L221)*('Tire Inspections'!$Y$5:$Y$1004="OK")),'Tire Inspections'!$R$5:$R$1004),"")))</f>
        <v/>
      </c>
      <c r="R221" s="44">
        <f>IF($A221="","",IF($L221="","",IFERROR(LOOKUP(2,1/(('Tire Inspections'!$E$5:$E$1004=$A221)*('Tire Inspections'!$B$5:$B$1004=$L221)*('Tire Inspections'!$Y$5:$Y$1004="OK")),'Tire Inspections'!$S$5:$S$1004),"")))</f>
        <v/>
      </c>
      <c r="S221" s="44">
        <f>IF($A221="","",IF($L221="","",IFERROR(LOOKUP(2,1/(('Tire Inspections'!$E$5:$E$1004=$A221)*('Tire Inspections'!$B$5:$B$1004=$L221)*('Tire Inspections'!$Y$5:$Y$1004="OK")),'Tire Inspections'!$L$5:$L$1004),"")))</f>
        <v/>
      </c>
      <c r="T221" s="33">
        <f>IF($A221="","",IF(OR($Q221="",$H221=""),"",IFERROR(MAX(0,MIN(1,($Q221-'Settings'!$B$6)/($H221-'Settings'!$B$6))),"")))</f>
        <v/>
      </c>
      <c r="U221" s="27">
        <f>IF($A221="","",IF($Q221="","No Data",IF($Q221&lt;='Settings'!$B$6,"Critical",IF($Q221&lt;='Settings'!$B$5,"Low","OK"))))</f>
        <v/>
      </c>
      <c r="V221" s="27">
        <f>IF($A221="","",IF($R221="","No Data",IF($R221&gt;='Settings'!$B$7,"Uneven","OK")))</f>
        <v/>
      </c>
      <c r="W221" s="27">
        <f>IF($A221="","",IF($J221&lt;&gt;"Mounted","N/A",IF(OR($S221="",$I221=""),"No Data",IF($S221&lt;$I221-'Settings'!$B$8,"Low",IF($S221&gt;$I221+'Settings'!$B$8,"High","OK")))))</f>
        <v/>
      </c>
      <c r="X221" s="45">
        <f>IF($A221="","",IF(OR($J221&lt;&gt;"Mounted",$L221=""),"",IFERROR($L221+'Settings'!$B$9,"")))</f>
        <v/>
      </c>
      <c r="Y221" s="27">
        <f>IF($A221="","",IF($J221&lt;&gt;"Mounted","N/A",IF($L221="","No Data",IF(TODAY()&gt;$X221,"Overdue",IF(TODAY()+'Settings'!$B$10&gt;=$X221,"Due Soon","Current")))))</f>
        <v/>
      </c>
      <c r="Z221" s="27">
        <f>IF($A221="","",IF($J221&lt;&gt;"Mounted","N/A",IF(OR($U221="No Data",$W221="No Data"),"No Data",IF($U221="Critical","Critical",IF(OR($U221="Low",$V221="Uneven",$W221="Low",$W221="High",$Y221="Overdue",$Y221="Due Soon"),"Attention","OK")))))</f>
        <v/>
      </c>
      <c r="AA221" s="27">
        <f>IF($A221="","",IF($J221&lt;&gt;"Mounted","No action",IF($U221="Critical","Inspect immediately and follow fleet removal policy",IF($W221="Low","Correct pressure and inspect",IF($W221="High","Correct pressure",IF($V221="Uneven","Inspect alignment, suspension, and rotation",IF($U221="Low","Schedule tire service",IF($Y221="Overdue","Complete inspection",IF($Y221="Due Soon","Schedule inspection","No action")))))))))</f>
        <v/>
      </c>
      <c r="AB221" s="27">
        <f>IF($A221="","",IF(OR($J221&lt;&gt;"Mounted",$Z221="OK",$Z221="N/A"),"",IF($U221="Critical",1,IF(OR($W221="Low",$W221="High"),2,IF(OR($U221="Low",$V221="Uneven"),3,IF($Y221="Overdue",4,5))))))</f>
        <v/>
      </c>
      <c r="AC221" s="27">
        <f>IF($A221="","",IF($AB221="","",IFERROR($AB221*100000+ROW(),"")))</f>
        <v/>
      </c>
    </row>
    <row r="222">
      <c r="A222" s="29" t="n"/>
      <c r="B222" s="23" t="n"/>
      <c r="C222" s="23" t="n"/>
      <c r="D222" s="23" t="n"/>
      <c r="E222" s="29" t="n"/>
      <c r="F222" s="42" t="n"/>
      <c r="G222" s="30" t="n"/>
      <c r="H222" s="43" t="n"/>
      <c r="I222" s="43" t="n"/>
      <c r="J222" s="23" t="n"/>
      <c r="K222" s="23" t="n"/>
      <c r="L222" s="45">
        <f>IF($A222="","",IF(COUNTIFS('Tire Inspections'!$E$5:$E$1004,$A222,'Tire Inspections'!$Y$5:$Y$1004,"OK")=0,"",IFERROR(MAXIFS('Tire Inspections'!$B$5:$B$1004,'Tire Inspections'!$E$5:$E$1004,$A222,'Tire Inspections'!$Y$5:$Y$1004,"OK"),"")))</f>
        <v/>
      </c>
      <c r="M222" s="27">
        <f>IF($A222="","",IF($L222="","",IFERROR(LOOKUP(2,1/(('Tire Inspections'!$E$5:$E$1004=$A222)*('Tire Inspections'!$B$5:$B$1004=$L222)*('Tire Inspections'!$Y$5:$Y$1004="OK")),'Tire Inspections'!$C$5:$C$1004),"")))</f>
        <v/>
      </c>
      <c r="N222" s="27">
        <f>IF($A222="","",IF($L222="","",IFERROR(LOOKUP(2,1/(('Tire Inspections'!$E$5:$E$1004=$A222)*('Tire Inspections'!$B$5:$B$1004=$L222)*('Tire Inspections'!$Y$5:$Y$1004="OK")),'Tire Inspections'!$F$5:$F$1004),"")))</f>
        <v/>
      </c>
      <c r="O222" s="27">
        <f>IF($A222="","",IF($L222="","",IFERROR(LOOKUP(2,1/(('Tire Inspections'!$E$5:$E$1004=$A222)*('Tire Inspections'!$B$5:$B$1004=$L222)*('Tire Inspections'!$Y$5:$Y$1004="OK")),'Tire Inspections'!$P$5:$P$1004),"")))</f>
        <v/>
      </c>
      <c r="P222" s="32">
        <f>IF($A222="","",IF($L222="","",IFERROR(LOOKUP(2,1/(('Tire Inspections'!$E$5:$E$1004=$A222)*('Tire Inspections'!$B$5:$B$1004=$L222)*('Tire Inspections'!$Y$5:$Y$1004="OK")),'Tire Inspections'!$D$5:$D$1004),"")))</f>
        <v/>
      </c>
      <c r="Q222" s="44">
        <f>IF($A222="","",IF($L222="","",IFERROR(LOOKUP(2,1/(('Tire Inspections'!$E$5:$E$1004=$A222)*('Tire Inspections'!$B$5:$B$1004=$L222)*('Tire Inspections'!$Y$5:$Y$1004="OK")),'Tire Inspections'!$R$5:$R$1004),"")))</f>
        <v/>
      </c>
      <c r="R222" s="44">
        <f>IF($A222="","",IF($L222="","",IFERROR(LOOKUP(2,1/(('Tire Inspections'!$E$5:$E$1004=$A222)*('Tire Inspections'!$B$5:$B$1004=$L222)*('Tire Inspections'!$Y$5:$Y$1004="OK")),'Tire Inspections'!$S$5:$S$1004),"")))</f>
        <v/>
      </c>
      <c r="S222" s="44">
        <f>IF($A222="","",IF($L222="","",IFERROR(LOOKUP(2,1/(('Tire Inspections'!$E$5:$E$1004=$A222)*('Tire Inspections'!$B$5:$B$1004=$L222)*('Tire Inspections'!$Y$5:$Y$1004="OK")),'Tire Inspections'!$L$5:$L$1004),"")))</f>
        <v/>
      </c>
      <c r="T222" s="33">
        <f>IF($A222="","",IF(OR($Q222="",$H222=""),"",IFERROR(MAX(0,MIN(1,($Q222-'Settings'!$B$6)/($H222-'Settings'!$B$6))),"")))</f>
        <v/>
      </c>
      <c r="U222" s="27">
        <f>IF($A222="","",IF($Q222="","No Data",IF($Q222&lt;='Settings'!$B$6,"Critical",IF($Q222&lt;='Settings'!$B$5,"Low","OK"))))</f>
        <v/>
      </c>
      <c r="V222" s="27">
        <f>IF($A222="","",IF($R222="","No Data",IF($R222&gt;='Settings'!$B$7,"Uneven","OK")))</f>
        <v/>
      </c>
      <c r="W222" s="27">
        <f>IF($A222="","",IF($J222&lt;&gt;"Mounted","N/A",IF(OR($S222="",$I222=""),"No Data",IF($S222&lt;$I222-'Settings'!$B$8,"Low",IF($S222&gt;$I222+'Settings'!$B$8,"High","OK")))))</f>
        <v/>
      </c>
      <c r="X222" s="45">
        <f>IF($A222="","",IF(OR($J222&lt;&gt;"Mounted",$L222=""),"",IFERROR($L222+'Settings'!$B$9,"")))</f>
        <v/>
      </c>
      <c r="Y222" s="27">
        <f>IF($A222="","",IF($J222&lt;&gt;"Mounted","N/A",IF($L222="","No Data",IF(TODAY()&gt;$X222,"Overdue",IF(TODAY()+'Settings'!$B$10&gt;=$X222,"Due Soon","Current")))))</f>
        <v/>
      </c>
      <c r="Z222" s="27">
        <f>IF($A222="","",IF($J222&lt;&gt;"Mounted","N/A",IF(OR($U222="No Data",$W222="No Data"),"No Data",IF($U222="Critical","Critical",IF(OR($U222="Low",$V222="Uneven",$W222="Low",$W222="High",$Y222="Overdue",$Y222="Due Soon"),"Attention","OK")))))</f>
        <v/>
      </c>
      <c r="AA222" s="27">
        <f>IF($A222="","",IF($J222&lt;&gt;"Mounted","No action",IF($U222="Critical","Inspect immediately and follow fleet removal policy",IF($W222="Low","Correct pressure and inspect",IF($W222="High","Correct pressure",IF($V222="Uneven","Inspect alignment, suspension, and rotation",IF($U222="Low","Schedule tire service",IF($Y222="Overdue","Complete inspection",IF($Y222="Due Soon","Schedule inspection","No action")))))))))</f>
        <v/>
      </c>
      <c r="AB222" s="27">
        <f>IF($A222="","",IF(OR($J222&lt;&gt;"Mounted",$Z222="OK",$Z222="N/A"),"",IF($U222="Critical",1,IF(OR($W222="Low",$W222="High"),2,IF(OR($U222="Low",$V222="Uneven"),3,IF($Y222="Overdue",4,5))))))</f>
        <v/>
      </c>
      <c r="AC222" s="27">
        <f>IF($A222="","",IF($AB222="","",IFERROR($AB222*100000+ROW(),"")))</f>
        <v/>
      </c>
    </row>
    <row r="223">
      <c r="A223" s="29" t="n"/>
      <c r="B223" s="23" t="n"/>
      <c r="C223" s="23" t="n"/>
      <c r="D223" s="23" t="n"/>
      <c r="E223" s="29" t="n"/>
      <c r="F223" s="42" t="n"/>
      <c r="G223" s="30" t="n"/>
      <c r="H223" s="43" t="n"/>
      <c r="I223" s="43" t="n"/>
      <c r="J223" s="23" t="n"/>
      <c r="K223" s="23" t="n"/>
      <c r="L223" s="45">
        <f>IF($A223="","",IF(COUNTIFS('Tire Inspections'!$E$5:$E$1004,$A223,'Tire Inspections'!$Y$5:$Y$1004,"OK")=0,"",IFERROR(MAXIFS('Tire Inspections'!$B$5:$B$1004,'Tire Inspections'!$E$5:$E$1004,$A223,'Tire Inspections'!$Y$5:$Y$1004,"OK"),"")))</f>
        <v/>
      </c>
      <c r="M223" s="27">
        <f>IF($A223="","",IF($L223="","",IFERROR(LOOKUP(2,1/(('Tire Inspections'!$E$5:$E$1004=$A223)*('Tire Inspections'!$B$5:$B$1004=$L223)*('Tire Inspections'!$Y$5:$Y$1004="OK")),'Tire Inspections'!$C$5:$C$1004),"")))</f>
        <v/>
      </c>
      <c r="N223" s="27">
        <f>IF($A223="","",IF($L223="","",IFERROR(LOOKUP(2,1/(('Tire Inspections'!$E$5:$E$1004=$A223)*('Tire Inspections'!$B$5:$B$1004=$L223)*('Tire Inspections'!$Y$5:$Y$1004="OK")),'Tire Inspections'!$F$5:$F$1004),"")))</f>
        <v/>
      </c>
      <c r="O223" s="27">
        <f>IF($A223="","",IF($L223="","",IFERROR(LOOKUP(2,1/(('Tire Inspections'!$E$5:$E$1004=$A223)*('Tire Inspections'!$B$5:$B$1004=$L223)*('Tire Inspections'!$Y$5:$Y$1004="OK")),'Tire Inspections'!$P$5:$P$1004),"")))</f>
        <v/>
      </c>
      <c r="P223" s="32">
        <f>IF($A223="","",IF($L223="","",IFERROR(LOOKUP(2,1/(('Tire Inspections'!$E$5:$E$1004=$A223)*('Tire Inspections'!$B$5:$B$1004=$L223)*('Tire Inspections'!$Y$5:$Y$1004="OK")),'Tire Inspections'!$D$5:$D$1004),"")))</f>
        <v/>
      </c>
      <c r="Q223" s="44">
        <f>IF($A223="","",IF($L223="","",IFERROR(LOOKUP(2,1/(('Tire Inspections'!$E$5:$E$1004=$A223)*('Tire Inspections'!$B$5:$B$1004=$L223)*('Tire Inspections'!$Y$5:$Y$1004="OK")),'Tire Inspections'!$R$5:$R$1004),"")))</f>
        <v/>
      </c>
      <c r="R223" s="44">
        <f>IF($A223="","",IF($L223="","",IFERROR(LOOKUP(2,1/(('Tire Inspections'!$E$5:$E$1004=$A223)*('Tire Inspections'!$B$5:$B$1004=$L223)*('Tire Inspections'!$Y$5:$Y$1004="OK")),'Tire Inspections'!$S$5:$S$1004),"")))</f>
        <v/>
      </c>
      <c r="S223" s="44">
        <f>IF($A223="","",IF($L223="","",IFERROR(LOOKUP(2,1/(('Tire Inspections'!$E$5:$E$1004=$A223)*('Tire Inspections'!$B$5:$B$1004=$L223)*('Tire Inspections'!$Y$5:$Y$1004="OK")),'Tire Inspections'!$L$5:$L$1004),"")))</f>
        <v/>
      </c>
      <c r="T223" s="33">
        <f>IF($A223="","",IF(OR($Q223="",$H223=""),"",IFERROR(MAX(0,MIN(1,($Q223-'Settings'!$B$6)/($H223-'Settings'!$B$6))),"")))</f>
        <v/>
      </c>
      <c r="U223" s="27">
        <f>IF($A223="","",IF($Q223="","No Data",IF($Q223&lt;='Settings'!$B$6,"Critical",IF($Q223&lt;='Settings'!$B$5,"Low","OK"))))</f>
        <v/>
      </c>
      <c r="V223" s="27">
        <f>IF($A223="","",IF($R223="","No Data",IF($R223&gt;='Settings'!$B$7,"Uneven","OK")))</f>
        <v/>
      </c>
      <c r="W223" s="27">
        <f>IF($A223="","",IF($J223&lt;&gt;"Mounted","N/A",IF(OR($S223="",$I223=""),"No Data",IF($S223&lt;$I223-'Settings'!$B$8,"Low",IF($S223&gt;$I223+'Settings'!$B$8,"High","OK")))))</f>
        <v/>
      </c>
      <c r="X223" s="45">
        <f>IF($A223="","",IF(OR($J223&lt;&gt;"Mounted",$L223=""),"",IFERROR($L223+'Settings'!$B$9,"")))</f>
        <v/>
      </c>
      <c r="Y223" s="27">
        <f>IF($A223="","",IF($J223&lt;&gt;"Mounted","N/A",IF($L223="","No Data",IF(TODAY()&gt;$X223,"Overdue",IF(TODAY()+'Settings'!$B$10&gt;=$X223,"Due Soon","Current")))))</f>
        <v/>
      </c>
      <c r="Z223" s="27">
        <f>IF($A223="","",IF($J223&lt;&gt;"Mounted","N/A",IF(OR($U223="No Data",$W223="No Data"),"No Data",IF($U223="Critical","Critical",IF(OR($U223="Low",$V223="Uneven",$W223="Low",$W223="High",$Y223="Overdue",$Y223="Due Soon"),"Attention","OK")))))</f>
        <v/>
      </c>
      <c r="AA223" s="27">
        <f>IF($A223="","",IF($J223&lt;&gt;"Mounted","No action",IF($U223="Critical","Inspect immediately and follow fleet removal policy",IF($W223="Low","Correct pressure and inspect",IF($W223="High","Correct pressure",IF($V223="Uneven","Inspect alignment, suspension, and rotation",IF($U223="Low","Schedule tire service",IF($Y223="Overdue","Complete inspection",IF($Y223="Due Soon","Schedule inspection","No action")))))))))</f>
        <v/>
      </c>
      <c r="AB223" s="27">
        <f>IF($A223="","",IF(OR($J223&lt;&gt;"Mounted",$Z223="OK",$Z223="N/A"),"",IF($U223="Critical",1,IF(OR($W223="Low",$W223="High"),2,IF(OR($U223="Low",$V223="Uneven"),3,IF($Y223="Overdue",4,5))))))</f>
        <v/>
      </c>
      <c r="AC223" s="27">
        <f>IF($A223="","",IF($AB223="","",IFERROR($AB223*100000+ROW(),"")))</f>
        <v/>
      </c>
    </row>
    <row r="224">
      <c r="A224" s="29" t="n"/>
      <c r="B224" s="23" t="n"/>
      <c r="C224" s="23" t="n"/>
      <c r="D224" s="23" t="n"/>
      <c r="E224" s="29" t="n"/>
      <c r="F224" s="42" t="n"/>
      <c r="G224" s="30" t="n"/>
      <c r="H224" s="43" t="n"/>
      <c r="I224" s="43" t="n"/>
      <c r="J224" s="23" t="n"/>
      <c r="K224" s="23" t="n"/>
      <c r="L224" s="45">
        <f>IF($A224="","",IF(COUNTIFS('Tire Inspections'!$E$5:$E$1004,$A224,'Tire Inspections'!$Y$5:$Y$1004,"OK")=0,"",IFERROR(MAXIFS('Tire Inspections'!$B$5:$B$1004,'Tire Inspections'!$E$5:$E$1004,$A224,'Tire Inspections'!$Y$5:$Y$1004,"OK"),"")))</f>
        <v/>
      </c>
      <c r="M224" s="27">
        <f>IF($A224="","",IF($L224="","",IFERROR(LOOKUP(2,1/(('Tire Inspections'!$E$5:$E$1004=$A224)*('Tire Inspections'!$B$5:$B$1004=$L224)*('Tire Inspections'!$Y$5:$Y$1004="OK")),'Tire Inspections'!$C$5:$C$1004),"")))</f>
        <v/>
      </c>
      <c r="N224" s="27">
        <f>IF($A224="","",IF($L224="","",IFERROR(LOOKUP(2,1/(('Tire Inspections'!$E$5:$E$1004=$A224)*('Tire Inspections'!$B$5:$B$1004=$L224)*('Tire Inspections'!$Y$5:$Y$1004="OK")),'Tire Inspections'!$F$5:$F$1004),"")))</f>
        <v/>
      </c>
      <c r="O224" s="27">
        <f>IF($A224="","",IF($L224="","",IFERROR(LOOKUP(2,1/(('Tire Inspections'!$E$5:$E$1004=$A224)*('Tire Inspections'!$B$5:$B$1004=$L224)*('Tire Inspections'!$Y$5:$Y$1004="OK")),'Tire Inspections'!$P$5:$P$1004),"")))</f>
        <v/>
      </c>
      <c r="P224" s="32">
        <f>IF($A224="","",IF($L224="","",IFERROR(LOOKUP(2,1/(('Tire Inspections'!$E$5:$E$1004=$A224)*('Tire Inspections'!$B$5:$B$1004=$L224)*('Tire Inspections'!$Y$5:$Y$1004="OK")),'Tire Inspections'!$D$5:$D$1004),"")))</f>
        <v/>
      </c>
      <c r="Q224" s="44">
        <f>IF($A224="","",IF($L224="","",IFERROR(LOOKUP(2,1/(('Tire Inspections'!$E$5:$E$1004=$A224)*('Tire Inspections'!$B$5:$B$1004=$L224)*('Tire Inspections'!$Y$5:$Y$1004="OK")),'Tire Inspections'!$R$5:$R$1004),"")))</f>
        <v/>
      </c>
      <c r="R224" s="44">
        <f>IF($A224="","",IF($L224="","",IFERROR(LOOKUP(2,1/(('Tire Inspections'!$E$5:$E$1004=$A224)*('Tire Inspections'!$B$5:$B$1004=$L224)*('Tire Inspections'!$Y$5:$Y$1004="OK")),'Tire Inspections'!$S$5:$S$1004),"")))</f>
        <v/>
      </c>
      <c r="S224" s="44">
        <f>IF($A224="","",IF($L224="","",IFERROR(LOOKUP(2,1/(('Tire Inspections'!$E$5:$E$1004=$A224)*('Tire Inspections'!$B$5:$B$1004=$L224)*('Tire Inspections'!$Y$5:$Y$1004="OK")),'Tire Inspections'!$L$5:$L$1004),"")))</f>
        <v/>
      </c>
      <c r="T224" s="33">
        <f>IF($A224="","",IF(OR($Q224="",$H224=""),"",IFERROR(MAX(0,MIN(1,($Q224-'Settings'!$B$6)/($H224-'Settings'!$B$6))),"")))</f>
        <v/>
      </c>
      <c r="U224" s="27">
        <f>IF($A224="","",IF($Q224="","No Data",IF($Q224&lt;='Settings'!$B$6,"Critical",IF($Q224&lt;='Settings'!$B$5,"Low","OK"))))</f>
        <v/>
      </c>
      <c r="V224" s="27">
        <f>IF($A224="","",IF($R224="","No Data",IF($R224&gt;='Settings'!$B$7,"Uneven","OK")))</f>
        <v/>
      </c>
      <c r="W224" s="27">
        <f>IF($A224="","",IF($J224&lt;&gt;"Mounted","N/A",IF(OR($S224="",$I224=""),"No Data",IF($S224&lt;$I224-'Settings'!$B$8,"Low",IF($S224&gt;$I224+'Settings'!$B$8,"High","OK")))))</f>
        <v/>
      </c>
      <c r="X224" s="45">
        <f>IF($A224="","",IF(OR($J224&lt;&gt;"Mounted",$L224=""),"",IFERROR($L224+'Settings'!$B$9,"")))</f>
        <v/>
      </c>
      <c r="Y224" s="27">
        <f>IF($A224="","",IF($J224&lt;&gt;"Mounted","N/A",IF($L224="","No Data",IF(TODAY()&gt;$X224,"Overdue",IF(TODAY()+'Settings'!$B$10&gt;=$X224,"Due Soon","Current")))))</f>
        <v/>
      </c>
      <c r="Z224" s="27">
        <f>IF($A224="","",IF($J224&lt;&gt;"Mounted","N/A",IF(OR($U224="No Data",$W224="No Data"),"No Data",IF($U224="Critical","Critical",IF(OR($U224="Low",$V224="Uneven",$W224="Low",$W224="High",$Y224="Overdue",$Y224="Due Soon"),"Attention","OK")))))</f>
        <v/>
      </c>
      <c r="AA224" s="27">
        <f>IF($A224="","",IF($J224&lt;&gt;"Mounted","No action",IF($U224="Critical","Inspect immediately and follow fleet removal policy",IF($W224="Low","Correct pressure and inspect",IF($W224="High","Correct pressure",IF($V224="Uneven","Inspect alignment, suspension, and rotation",IF($U224="Low","Schedule tire service",IF($Y224="Overdue","Complete inspection",IF($Y224="Due Soon","Schedule inspection","No action")))))))))</f>
        <v/>
      </c>
      <c r="AB224" s="27">
        <f>IF($A224="","",IF(OR($J224&lt;&gt;"Mounted",$Z224="OK",$Z224="N/A"),"",IF($U224="Critical",1,IF(OR($W224="Low",$W224="High"),2,IF(OR($U224="Low",$V224="Uneven"),3,IF($Y224="Overdue",4,5))))))</f>
        <v/>
      </c>
      <c r="AC224" s="27">
        <f>IF($A224="","",IF($AB224="","",IFERROR($AB224*100000+ROW(),"")))</f>
        <v/>
      </c>
    </row>
    <row r="225">
      <c r="A225" s="29" t="n"/>
      <c r="B225" s="23" t="n"/>
      <c r="C225" s="23" t="n"/>
      <c r="D225" s="23" t="n"/>
      <c r="E225" s="29" t="n"/>
      <c r="F225" s="42" t="n"/>
      <c r="G225" s="30" t="n"/>
      <c r="H225" s="43" t="n"/>
      <c r="I225" s="43" t="n"/>
      <c r="J225" s="23" t="n"/>
      <c r="K225" s="23" t="n"/>
      <c r="L225" s="45">
        <f>IF($A225="","",IF(COUNTIFS('Tire Inspections'!$E$5:$E$1004,$A225,'Tire Inspections'!$Y$5:$Y$1004,"OK")=0,"",IFERROR(MAXIFS('Tire Inspections'!$B$5:$B$1004,'Tire Inspections'!$E$5:$E$1004,$A225,'Tire Inspections'!$Y$5:$Y$1004,"OK"),"")))</f>
        <v/>
      </c>
      <c r="M225" s="27">
        <f>IF($A225="","",IF($L225="","",IFERROR(LOOKUP(2,1/(('Tire Inspections'!$E$5:$E$1004=$A225)*('Tire Inspections'!$B$5:$B$1004=$L225)*('Tire Inspections'!$Y$5:$Y$1004="OK")),'Tire Inspections'!$C$5:$C$1004),"")))</f>
        <v/>
      </c>
      <c r="N225" s="27">
        <f>IF($A225="","",IF($L225="","",IFERROR(LOOKUP(2,1/(('Tire Inspections'!$E$5:$E$1004=$A225)*('Tire Inspections'!$B$5:$B$1004=$L225)*('Tire Inspections'!$Y$5:$Y$1004="OK")),'Tire Inspections'!$F$5:$F$1004),"")))</f>
        <v/>
      </c>
      <c r="O225" s="27">
        <f>IF($A225="","",IF($L225="","",IFERROR(LOOKUP(2,1/(('Tire Inspections'!$E$5:$E$1004=$A225)*('Tire Inspections'!$B$5:$B$1004=$L225)*('Tire Inspections'!$Y$5:$Y$1004="OK")),'Tire Inspections'!$P$5:$P$1004),"")))</f>
        <v/>
      </c>
      <c r="P225" s="32">
        <f>IF($A225="","",IF($L225="","",IFERROR(LOOKUP(2,1/(('Tire Inspections'!$E$5:$E$1004=$A225)*('Tire Inspections'!$B$5:$B$1004=$L225)*('Tire Inspections'!$Y$5:$Y$1004="OK")),'Tire Inspections'!$D$5:$D$1004),"")))</f>
        <v/>
      </c>
      <c r="Q225" s="44">
        <f>IF($A225="","",IF($L225="","",IFERROR(LOOKUP(2,1/(('Tire Inspections'!$E$5:$E$1004=$A225)*('Tire Inspections'!$B$5:$B$1004=$L225)*('Tire Inspections'!$Y$5:$Y$1004="OK")),'Tire Inspections'!$R$5:$R$1004),"")))</f>
        <v/>
      </c>
      <c r="R225" s="44">
        <f>IF($A225="","",IF($L225="","",IFERROR(LOOKUP(2,1/(('Tire Inspections'!$E$5:$E$1004=$A225)*('Tire Inspections'!$B$5:$B$1004=$L225)*('Tire Inspections'!$Y$5:$Y$1004="OK")),'Tire Inspections'!$S$5:$S$1004),"")))</f>
        <v/>
      </c>
      <c r="S225" s="44">
        <f>IF($A225="","",IF($L225="","",IFERROR(LOOKUP(2,1/(('Tire Inspections'!$E$5:$E$1004=$A225)*('Tire Inspections'!$B$5:$B$1004=$L225)*('Tire Inspections'!$Y$5:$Y$1004="OK")),'Tire Inspections'!$L$5:$L$1004),"")))</f>
        <v/>
      </c>
      <c r="T225" s="33">
        <f>IF($A225="","",IF(OR($Q225="",$H225=""),"",IFERROR(MAX(0,MIN(1,($Q225-'Settings'!$B$6)/($H225-'Settings'!$B$6))),"")))</f>
        <v/>
      </c>
      <c r="U225" s="27">
        <f>IF($A225="","",IF($Q225="","No Data",IF($Q225&lt;='Settings'!$B$6,"Critical",IF($Q225&lt;='Settings'!$B$5,"Low","OK"))))</f>
        <v/>
      </c>
      <c r="V225" s="27">
        <f>IF($A225="","",IF($R225="","No Data",IF($R225&gt;='Settings'!$B$7,"Uneven","OK")))</f>
        <v/>
      </c>
      <c r="W225" s="27">
        <f>IF($A225="","",IF($J225&lt;&gt;"Mounted","N/A",IF(OR($S225="",$I225=""),"No Data",IF($S225&lt;$I225-'Settings'!$B$8,"Low",IF($S225&gt;$I225+'Settings'!$B$8,"High","OK")))))</f>
        <v/>
      </c>
      <c r="X225" s="45">
        <f>IF($A225="","",IF(OR($J225&lt;&gt;"Mounted",$L225=""),"",IFERROR($L225+'Settings'!$B$9,"")))</f>
        <v/>
      </c>
      <c r="Y225" s="27">
        <f>IF($A225="","",IF($J225&lt;&gt;"Mounted","N/A",IF($L225="","No Data",IF(TODAY()&gt;$X225,"Overdue",IF(TODAY()+'Settings'!$B$10&gt;=$X225,"Due Soon","Current")))))</f>
        <v/>
      </c>
      <c r="Z225" s="27">
        <f>IF($A225="","",IF($J225&lt;&gt;"Mounted","N/A",IF(OR($U225="No Data",$W225="No Data"),"No Data",IF($U225="Critical","Critical",IF(OR($U225="Low",$V225="Uneven",$W225="Low",$W225="High",$Y225="Overdue",$Y225="Due Soon"),"Attention","OK")))))</f>
        <v/>
      </c>
      <c r="AA225" s="27">
        <f>IF($A225="","",IF($J225&lt;&gt;"Mounted","No action",IF($U225="Critical","Inspect immediately and follow fleet removal policy",IF($W225="Low","Correct pressure and inspect",IF($W225="High","Correct pressure",IF($V225="Uneven","Inspect alignment, suspension, and rotation",IF($U225="Low","Schedule tire service",IF($Y225="Overdue","Complete inspection",IF($Y225="Due Soon","Schedule inspection","No action")))))))))</f>
        <v/>
      </c>
      <c r="AB225" s="27">
        <f>IF($A225="","",IF(OR($J225&lt;&gt;"Mounted",$Z225="OK",$Z225="N/A"),"",IF($U225="Critical",1,IF(OR($W225="Low",$W225="High"),2,IF(OR($U225="Low",$V225="Uneven"),3,IF($Y225="Overdue",4,5))))))</f>
        <v/>
      </c>
      <c r="AC225" s="27">
        <f>IF($A225="","",IF($AB225="","",IFERROR($AB225*100000+ROW(),"")))</f>
        <v/>
      </c>
    </row>
    <row r="226">
      <c r="A226" s="29" t="n"/>
      <c r="B226" s="23" t="n"/>
      <c r="C226" s="23" t="n"/>
      <c r="D226" s="23" t="n"/>
      <c r="E226" s="29" t="n"/>
      <c r="F226" s="42" t="n"/>
      <c r="G226" s="30" t="n"/>
      <c r="H226" s="43" t="n"/>
      <c r="I226" s="43" t="n"/>
      <c r="J226" s="23" t="n"/>
      <c r="K226" s="23" t="n"/>
      <c r="L226" s="45">
        <f>IF($A226="","",IF(COUNTIFS('Tire Inspections'!$E$5:$E$1004,$A226,'Tire Inspections'!$Y$5:$Y$1004,"OK")=0,"",IFERROR(MAXIFS('Tire Inspections'!$B$5:$B$1004,'Tire Inspections'!$E$5:$E$1004,$A226,'Tire Inspections'!$Y$5:$Y$1004,"OK"),"")))</f>
        <v/>
      </c>
      <c r="M226" s="27">
        <f>IF($A226="","",IF($L226="","",IFERROR(LOOKUP(2,1/(('Tire Inspections'!$E$5:$E$1004=$A226)*('Tire Inspections'!$B$5:$B$1004=$L226)*('Tire Inspections'!$Y$5:$Y$1004="OK")),'Tire Inspections'!$C$5:$C$1004),"")))</f>
        <v/>
      </c>
      <c r="N226" s="27">
        <f>IF($A226="","",IF($L226="","",IFERROR(LOOKUP(2,1/(('Tire Inspections'!$E$5:$E$1004=$A226)*('Tire Inspections'!$B$5:$B$1004=$L226)*('Tire Inspections'!$Y$5:$Y$1004="OK")),'Tire Inspections'!$F$5:$F$1004),"")))</f>
        <v/>
      </c>
      <c r="O226" s="27">
        <f>IF($A226="","",IF($L226="","",IFERROR(LOOKUP(2,1/(('Tire Inspections'!$E$5:$E$1004=$A226)*('Tire Inspections'!$B$5:$B$1004=$L226)*('Tire Inspections'!$Y$5:$Y$1004="OK")),'Tire Inspections'!$P$5:$P$1004),"")))</f>
        <v/>
      </c>
      <c r="P226" s="32">
        <f>IF($A226="","",IF($L226="","",IFERROR(LOOKUP(2,1/(('Tire Inspections'!$E$5:$E$1004=$A226)*('Tire Inspections'!$B$5:$B$1004=$L226)*('Tire Inspections'!$Y$5:$Y$1004="OK")),'Tire Inspections'!$D$5:$D$1004),"")))</f>
        <v/>
      </c>
      <c r="Q226" s="44">
        <f>IF($A226="","",IF($L226="","",IFERROR(LOOKUP(2,1/(('Tire Inspections'!$E$5:$E$1004=$A226)*('Tire Inspections'!$B$5:$B$1004=$L226)*('Tire Inspections'!$Y$5:$Y$1004="OK")),'Tire Inspections'!$R$5:$R$1004),"")))</f>
        <v/>
      </c>
      <c r="R226" s="44">
        <f>IF($A226="","",IF($L226="","",IFERROR(LOOKUP(2,1/(('Tire Inspections'!$E$5:$E$1004=$A226)*('Tire Inspections'!$B$5:$B$1004=$L226)*('Tire Inspections'!$Y$5:$Y$1004="OK")),'Tire Inspections'!$S$5:$S$1004),"")))</f>
        <v/>
      </c>
      <c r="S226" s="44">
        <f>IF($A226="","",IF($L226="","",IFERROR(LOOKUP(2,1/(('Tire Inspections'!$E$5:$E$1004=$A226)*('Tire Inspections'!$B$5:$B$1004=$L226)*('Tire Inspections'!$Y$5:$Y$1004="OK")),'Tire Inspections'!$L$5:$L$1004),"")))</f>
        <v/>
      </c>
      <c r="T226" s="33">
        <f>IF($A226="","",IF(OR($Q226="",$H226=""),"",IFERROR(MAX(0,MIN(1,($Q226-'Settings'!$B$6)/($H226-'Settings'!$B$6))),"")))</f>
        <v/>
      </c>
      <c r="U226" s="27">
        <f>IF($A226="","",IF($Q226="","No Data",IF($Q226&lt;='Settings'!$B$6,"Critical",IF($Q226&lt;='Settings'!$B$5,"Low","OK"))))</f>
        <v/>
      </c>
      <c r="V226" s="27">
        <f>IF($A226="","",IF($R226="","No Data",IF($R226&gt;='Settings'!$B$7,"Uneven","OK")))</f>
        <v/>
      </c>
      <c r="W226" s="27">
        <f>IF($A226="","",IF($J226&lt;&gt;"Mounted","N/A",IF(OR($S226="",$I226=""),"No Data",IF($S226&lt;$I226-'Settings'!$B$8,"Low",IF($S226&gt;$I226+'Settings'!$B$8,"High","OK")))))</f>
        <v/>
      </c>
      <c r="X226" s="45">
        <f>IF($A226="","",IF(OR($J226&lt;&gt;"Mounted",$L226=""),"",IFERROR($L226+'Settings'!$B$9,"")))</f>
        <v/>
      </c>
      <c r="Y226" s="27">
        <f>IF($A226="","",IF($J226&lt;&gt;"Mounted","N/A",IF($L226="","No Data",IF(TODAY()&gt;$X226,"Overdue",IF(TODAY()+'Settings'!$B$10&gt;=$X226,"Due Soon","Current")))))</f>
        <v/>
      </c>
      <c r="Z226" s="27">
        <f>IF($A226="","",IF($J226&lt;&gt;"Mounted","N/A",IF(OR($U226="No Data",$W226="No Data"),"No Data",IF($U226="Critical","Critical",IF(OR($U226="Low",$V226="Uneven",$W226="Low",$W226="High",$Y226="Overdue",$Y226="Due Soon"),"Attention","OK")))))</f>
        <v/>
      </c>
      <c r="AA226" s="27">
        <f>IF($A226="","",IF($J226&lt;&gt;"Mounted","No action",IF($U226="Critical","Inspect immediately and follow fleet removal policy",IF($W226="Low","Correct pressure and inspect",IF($W226="High","Correct pressure",IF($V226="Uneven","Inspect alignment, suspension, and rotation",IF($U226="Low","Schedule tire service",IF($Y226="Overdue","Complete inspection",IF($Y226="Due Soon","Schedule inspection","No action")))))))))</f>
        <v/>
      </c>
      <c r="AB226" s="27">
        <f>IF($A226="","",IF(OR($J226&lt;&gt;"Mounted",$Z226="OK",$Z226="N/A"),"",IF($U226="Critical",1,IF(OR($W226="Low",$W226="High"),2,IF(OR($U226="Low",$V226="Uneven"),3,IF($Y226="Overdue",4,5))))))</f>
        <v/>
      </c>
      <c r="AC226" s="27">
        <f>IF($A226="","",IF($AB226="","",IFERROR($AB226*100000+ROW(),"")))</f>
        <v/>
      </c>
    </row>
    <row r="227">
      <c r="A227" s="29" t="n"/>
      <c r="B227" s="23" t="n"/>
      <c r="C227" s="23" t="n"/>
      <c r="D227" s="23" t="n"/>
      <c r="E227" s="29" t="n"/>
      <c r="F227" s="42" t="n"/>
      <c r="G227" s="30" t="n"/>
      <c r="H227" s="43" t="n"/>
      <c r="I227" s="43" t="n"/>
      <c r="J227" s="23" t="n"/>
      <c r="K227" s="23" t="n"/>
      <c r="L227" s="45">
        <f>IF($A227="","",IF(COUNTIFS('Tire Inspections'!$E$5:$E$1004,$A227,'Tire Inspections'!$Y$5:$Y$1004,"OK")=0,"",IFERROR(MAXIFS('Tire Inspections'!$B$5:$B$1004,'Tire Inspections'!$E$5:$E$1004,$A227,'Tire Inspections'!$Y$5:$Y$1004,"OK"),"")))</f>
        <v/>
      </c>
      <c r="M227" s="27">
        <f>IF($A227="","",IF($L227="","",IFERROR(LOOKUP(2,1/(('Tire Inspections'!$E$5:$E$1004=$A227)*('Tire Inspections'!$B$5:$B$1004=$L227)*('Tire Inspections'!$Y$5:$Y$1004="OK")),'Tire Inspections'!$C$5:$C$1004),"")))</f>
        <v/>
      </c>
      <c r="N227" s="27">
        <f>IF($A227="","",IF($L227="","",IFERROR(LOOKUP(2,1/(('Tire Inspections'!$E$5:$E$1004=$A227)*('Tire Inspections'!$B$5:$B$1004=$L227)*('Tire Inspections'!$Y$5:$Y$1004="OK")),'Tire Inspections'!$F$5:$F$1004),"")))</f>
        <v/>
      </c>
      <c r="O227" s="27">
        <f>IF($A227="","",IF($L227="","",IFERROR(LOOKUP(2,1/(('Tire Inspections'!$E$5:$E$1004=$A227)*('Tire Inspections'!$B$5:$B$1004=$L227)*('Tire Inspections'!$Y$5:$Y$1004="OK")),'Tire Inspections'!$P$5:$P$1004),"")))</f>
        <v/>
      </c>
      <c r="P227" s="32">
        <f>IF($A227="","",IF($L227="","",IFERROR(LOOKUP(2,1/(('Tire Inspections'!$E$5:$E$1004=$A227)*('Tire Inspections'!$B$5:$B$1004=$L227)*('Tire Inspections'!$Y$5:$Y$1004="OK")),'Tire Inspections'!$D$5:$D$1004),"")))</f>
        <v/>
      </c>
      <c r="Q227" s="44">
        <f>IF($A227="","",IF($L227="","",IFERROR(LOOKUP(2,1/(('Tire Inspections'!$E$5:$E$1004=$A227)*('Tire Inspections'!$B$5:$B$1004=$L227)*('Tire Inspections'!$Y$5:$Y$1004="OK")),'Tire Inspections'!$R$5:$R$1004),"")))</f>
        <v/>
      </c>
      <c r="R227" s="44">
        <f>IF($A227="","",IF($L227="","",IFERROR(LOOKUP(2,1/(('Tire Inspections'!$E$5:$E$1004=$A227)*('Tire Inspections'!$B$5:$B$1004=$L227)*('Tire Inspections'!$Y$5:$Y$1004="OK")),'Tire Inspections'!$S$5:$S$1004),"")))</f>
        <v/>
      </c>
      <c r="S227" s="44">
        <f>IF($A227="","",IF($L227="","",IFERROR(LOOKUP(2,1/(('Tire Inspections'!$E$5:$E$1004=$A227)*('Tire Inspections'!$B$5:$B$1004=$L227)*('Tire Inspections'!$Y$5:$Y$1004="OK")),'Tire Inspections'!$L$5:$L$1004),"")))</f>
        <v/>
      </c>
      <c r="T227" s="33">
        <f>IF($A227="","",IF(OR($Q227="",$H227=""),"",IFERROR(MAX(0,MIN(1,($Q227-'Settings'!$B$6)/($H227-'Settings'!$B$6))),"")))</f>
        <v/>
      </c>
      <c r="U227" s="27">
        <f>IF($A227="","",IF($Q227="","No Data",IF($Q227&lt;='Settings'!$B$6,"Critical",IF($Q227&lt;='Settings'!$B$5,"Low","OK"))))</f>
        <v/>
      </c>
      <c r="V227" s="27">
        <f>IF($A227="","",IF($R227="","No Data",IF($R227&gt;='Settings'!$B$7,"Uneven","OK")))</f>
        <v/>
      </c>
      <c r="W227" s="27">
        <f>IF($A227="","",IF($J227&lt;&gt;"Mounted","N/A",IF(OR($S227="",$I227=""),"No Data",IF($S227&lt;$I227-'Settings'!$B$8,"Low",IF($S227&gt;$I227+'Settings'!$B$8,"High","OK")))))</f>
        <v/>
      </c>
      <c r="X227" s="45">
        <f>IF($A227="","",IF(OR($J227&lt;&gt;"Mounted",$L227=""),"",IFERROR($L227+'Settings'!$B$9,"")))</f>
        <v/>
      </c>
      <c r="Y227" s="27">
        <f>IF($A227="","",IF($J227&lt;&gt;"Mounted","N/A",IF($L227="","No Data",IF(TODAY()&gt;$X227,"Overdue",IF(TODAY()+'Settings'!$B$10&gt;=$X227,"Due Soon","Current")))))</f>
        <v/>
      </c>
      <c r="Z227" s="27">
        <f>IF($A227="","",IF($J227&lt;&gt;"Mounted","N/A",IF(OR($U227="No Data",$W227="No Data"),"No Data",IF($U227="Critical","Critical",IF(OR($U227="Low",$V227="Uneven",$W227="Low",$W227="High",$Y227="Overdue",$Y227="Due Soon"),"Attention","OK")))))</f>
        <v/>
      </c>
      <c r="AA227" s="27">
        <f>IF($A227="","",IF($J227&lt;&gt;"Mounted","No action",IF($U227="Critical","Inspect immediately and follow fleet removal policy",IF($W227="Low","Correct pressure and inspect",IF($W227="High","Correct pressure",IF($V227="Uneven","Inspect alignment, suspension, and rotation",IF($U227="Low","Schedule tire service",IF($Y227="Overdue","Complete inspection",IF($Y227="Due Soon","Schedule inspection","No action")))))))))</f>
        <v/>
      </c>
      <c r="AB227" s="27">
        <f>IF($A227="","",IF(OR($J227&lt;&gt;"Mounted",$Z227="OK",$Z227="N/A"),"",IF($U227="Critical",1,IF(OR($W227="Low",$W227="High"),2,IF(OR($U227="Low",$V227="Uneven"),3,IF($Y227="Overdue",4,5))))))</f>
        <v/>
      </c>
      <c r="AC227" s="27">
        <f>IF($A227="","",IF($AB227="","",IFERROR($AB227*100000+ROW(),"")))</f>
        <v/>
      </c>
    </row>
    <row r="228">
      <c r="A228" s="29" t="n"/>
      <c r="B228" s="23" t="n"/>
      <c r="C228" s="23" t="n"/>
      <c r="D228" s="23" t="n"/>
      <c r="E228" s="29" t="n"/>
      <c r="F228" s="42" t="n"/>
      <c r="G228" s="30" t="n"/>
      <c r="H228" s="43" t="n"/>
      <c r="I228" s="43" t="n"/>
      <c r="J228" s="23" t="n"/>
      <c r="K228" s="23" t="n"/>
      <c r="L228" s="45">
        <f>IF($A228="","",IF(COUNTIFS('Tire Inspections'!$E$5:$E$1004,$A228,'Tire Inspections'!$Y$5:$Y$1004,"OK")=0,"",IFERROR(MAXIFS('Tire Inspections'!$B$5:$B$1004,'Tire Inspections'!$E$5:$E$1004,$A228,'Tire Inspections'!$Y$5:$Y$1004,"OK"),"")))</f>
        <v/>
      </c>
      <c r="M228" s="27">
        <f>IF($A228="","",IF($L228="","",IFERROR(LOOKUP(2,1/(('Tire Inspections'!$E$5:$E$1004=$A228)*('Tire Inspections'!$B$5:$B$1004=$L228)*('Tire Inspections'!$Y$5:$Y$1004="OK")),'Tire Inspections'!$C$5:$C$1004),"")))</f>
        <v/>
      </c>
      <c r="N228" s="27">
        <f>IF($A228="","",IF($L228="","",IFERROR(LOOKUP(2,1/(('Tire Inspections'!$E$5:$E$1004=$A228)*('Tire Inspections'!$B$5:$B$1004=$L228)*('Tire Inspections'!$Y$5:$Y$1004="OK")),'Tire Inspections'!$F$5:$F$1004),"")))</f>
        <v/>
      </c>
      <c r="O228" s="27">
        <f>IF($A228="","",IF($L228="","",IFERROR(LOOKUP(2,1/(('Tire Inspections'!$E$5:$E$1004=$A228)*('Tire Inspections'!$B$5:$B$1004=$L228)*('Tire Inspections'!$Y$5:$Y$1004="OK")),'Tire Inspections'!$P$5:$P$1004),"")))</f>
        <v/>
      </c>
      <c r="P228" s="32">
        <f>IF($A228="","",IF($L228="","",IFERROR(LOOKUP(2,1/(('Tire Inspections'!$E$5:$E$1004=$A228)*('Tire Inspections'!$B$5:$B$1004=$L228)*('Tire Inspections'!$Y$5:$Y$1004="OK")),'Tire Inspections'!$D$5:$D$1004),"")))</f>
        <v/>
      </c>
      <c r="Q228" s="44">
        <f>IF($A228="","",IF($L228="","",IFERROR(LOOKUP(2,1/(('Tire Inspections'!$E$5:$E$1004=$A228)*('Tire Inspections'!$B$5:$B$1004=$L228)*('Tire Inspections'!$Y$5:$Y$1004="OK")),'Tire Inspections'!$R$5:$R$1004),"")))</f>
        <v/>
      </c>
      <c r="R228" s="44">
        <f>IF($A228="","",IF($L228="","",IFERROR(LOOKUP(2,1/(('Tire Inspections'!$E$5:$E$1004=$A228)*('Tire Inspections'!$B$5:$B$1004=$L228)*('Tire Inspections'!$Y$5:$Y$1004="OK")),'Tire Inspections'!$S$5:$S$1004),"")))</f>
        <v/>
      </c>
      <c r="S228" s="44">
        <f>IF($A228="","",IF($L228="","",IFERROR(LOOKUP(2,1/(('Tire Inspections'!$E$5:$E$1004=$A228)*('Tire Inspections'!$B$5:$B$1004=$L228)*('Tire Inspections'!$Y$5:$Y$1004="OK")),'Tire Inspections'!$L$5:$L$1004),"")))</f>
        <v/>
      </c>
      <c r="T228" s="33">
        <f>IF($A228="","",IF(OR($Q228="",$H228=""),"",IFERROR(MAX(0,MIN(1,($Q228-'Settings'!$B$6)/($H228-'Settings'!$B$6))),"")))</f>
        <v/>
      </c>
      <c r="U228" s="27">
        <f>IF($A228="","",IF($Q228="","No Data",IF($Q228&lt;='Settings'!$B$6,"Critical",IF($Q228&lt;='Settings'!$B$5,"Low","OK"))))</f>
        <v/>
      </c>
      <c r="V228" s="27">
        <f>IF($A228="","",IF($R228="","No Data",IF($R228&gt;='Settings'!$B$7,"Uneven","OK")))</f>
        <v/>
      </c>
      <c r="W228" s="27">
        <f>IF($A228="","",IF($J228&lt;&gt;"Mounted","N/A",IF(OR($S228="",$I228=""),"No Data",IF($S228&lt;$I228-'Settings'!$B$8,"Low",IF($S228&gt;$I228+'Settings'!$B$8,"High","OK")))))</f>
        <v/>
      </c>
      <c r="X228" s="45">
        <f>IF($A228="","",IF(OR($J228&lt;&gt;"Mounted",$L228=""),"",IFERROR($L228+'Settings'!$B$9,"")))</f>
        <v/>
      </c>
      <c r="Y228" s="27">
        <f>IF($A228="","",IF($J228&lt;&gt;"Mounted","N/A",IF($L228="","No Data",IF(TODAY()&gt;$X228,"Overdue",IF(TODAY()+'Settings'!$B$10&gt;=$X228,"Due Soon","Current")))))</f>
        <v/>
      </c>
      <c r="Z228" s="27">
        <f>IF($A228="","",IF($J228&lt;&gt;"Mounted","N/A",IF(OR($U228="No Data",$W228="No Data"),"No Data",IF($U228="Critical","Critical",IF(OR($U228="Low",$V228="Uneven",$W228="Low",$W228="High",$Y228="Overdue",$Y228="Due Soon"),"Attention","OK")))))</f>
        <v/>
      </c>
      <c r="AA228" s="27">
        <f>IF($A228="","",IF($J228&lt;&gt;"Mounted","No action",IF($U228="Critical","Inspect immediately and follow fleet removal policy",IF($W228="Low","Correct pressure and inspect",IF($W228="High","Correct pressure",IF($V228="Uneven","Inspect alignment, suspension, and rotation",IF($U228="Low","Schedule tire service",IF($Y228="Overdue","Complete inspection",IF($Y228="Due Soon","Schedule inspection","No action")))))))))</f>
        <v/>
      </c>
      <c r="AB228" s="27">
        <f>IF($A228="","",IF(OR($J228&lt;&gt;"Mounted",$Z228="OK",$Z228="N/A"),"",IF($U228="Critical",1,IF(OR($W228="Low",$W228="High"),2,IF(OR($U228="Low",$V228="Uneven"),3,IF($Y228="Overdue",4,5))))))</f>
        <v/>
      </c>
      <c r="AC228" s="27">
        <f>IF($A228="","",IF($AB228="","",IFERROR($AB228*100000+ROW(),"")))</f>
        <v/>
      </c>
    </row>
    <row r="229">
      <c r="A229" s="29" t="n"/>
      <c r="B229" s="23" t="n"/>
      <c r="C229" s="23" t="n"/>
      <c r="D229" s="23" t="n"/>
      <c r="E229" s="29" t="n"/>
      <c r="F229" s="42" t="n"/>
      <c r="G229" s="30" t="n"/>
      <c r="H229" s="43" t="n"/>
      <c r="I229" s="43" t="n"/>
      <c r="J229" s="23" t="n"/>
      <c r="K229" s="23" t="n"/>
      <c r="L229" s="45">
        <f>IF($A229="","",IF(COUNTIFS('Tire Inspections'!$E$5:$E$1004,$A229,'Tire Inspections'!$Y$5:$Y$1004,"OK")=0,"",IFERROR(MAXIFS('Tire Inspections'!$B$5:$B$1004,'Tire Inspections'!$E$5:$E$1004,$A229,'Tire Inspections'!$Y$5:$Y$1004,"OK"),"")))</f>
        <v/>
      </c>
      <c r="M229" s="27">
        <f>IF($A229="","",IF($L229="","",IFERROR(LOOKUP(2,1/(('Tire Inspections'!$E$5:$E$1004=$A229)*('Tire Inspections'!$B$5:$B$1004=$L229)*('Tire Inspections'!$Y$5:$Y$1004="OK")),'Tire Inspections'!$C$5:$C$1004),"")))</f>
        <v/>
      </c>
      <c r="N229" s="27">
        <f>IF($A229="","",IF($L229="","",IFERROR(LOOKUP(2,1/(('Tire Inspections'!$E$5:$E$1004=$A229)*('Tire Inspections'!$B$5:$B$1004=$L229)*('Tire Inspections'!$Y$5:$Y$1004="OK")),'Tire Inspections'!$F$5:$F$1004),"")))</f>
        <v/>
      </c>
      <c r="O229" s="27">
        <f>IF($A229="","",IF($L229="","",IFERROR(LOOKUP(2,1/(('Tire Inspections'!$E$5:$E$1004=$A229)*('Tire Inspections'!$B$5:$B$1004=$L229)*('Tire Inspections'!$Y$5:$Y$1004="OK")),'Tire Inspections'!$P$5:$P$1004),"")))</f>
        <v/>
      </c>
      <c r="P229" s="32">
        <f>IF($A229="","",IF($L229="","",IFERROR(LOOKUP(2,1/(('Tire Inspections'!$E$5:$E$1004=$A229)*('Tire Inspections'!$B$5:$B$1004=$L229)*('Tire Inspections'!$Y$5:$Y$1004="OK")),'Tire Inspections'!$D$5:$D$1004),"")))</f>
        <v/>
      </c>
      <c r="Q229" s="44">
        <f>IF($A229="","",IF($L229="","",IFERROR(LOOKUP(2,1/(('Tire Inspections'!$E$5:$E$1004=$A229)*('Tire Inspections'!$B$5:$B$1004=$L229)*('Tire Inspections'!$Y$5:$Y$1004="OK")),'Tire Inspections'!$R$5:$R$1004),"")))</f>
        <v/>
      </c>
      <c r="R229" s="44">
        <f>IF($A229="","",IF($L229="","",IFERROR(LOOKUP(2,1/(('Tire Inspections'!$E$5:$E$1004=$A229)*('Tire Inspections'!$B$5:$B$1004=$L229)*('Tire Inspections'!$Y$5:$Y$1004="OK")),'Tire Inspections'!$S$5:$S$1004),"")))</f>
        <v/>
      </c>
      <c r="S229" s="44">
        <f>IF($A229="","",IF($L229="","",IFERROR(LOOKUP(2,1/(('Tire Inspections'!$E$5:$E$1004=$A229)*('Tire Inspections'!$B$5:$B$1004=$L229)*('Tire Inspections'!$Y$5:$Y$1004="OK")),'Tire Inspections'!$L$5:$L$1004),"")))</f>
        <v/>
      </c>
      <c r="T229" s="33">
        <f>IF($A229="","",IF(OR($Q229="",$H229=""),"",IFERROR(MAX(0,MIN(1,($Q229-'Settings'!$B$6)/($H229-'Settings'!$B$6))),"")))</f>
        <v/>
      </c>
      <c r="U229" s="27">
        <f>IF($A229="","",IF($Q229="","No Data",IF($Q229&lt;='Settings'!$B$6,"Critical",IF($Q229&lt;='Settings'!$B$5,"Low","OK"))))</f>
        <v/>
      </c>
      <c r="V229" s="27">
        <f>IF($A229="","",IF($R229="","No Data",IF($R229&gt;='Settings'!$B$7,"Uneven","OK")))</f>
        <v/>
      </c>
      <c r="W229" s="27">
        <f>IF($A229="","",IF($J229&lt;&gt;"Mounted","N/A",IF(OR($S229="",$I229=""),"No Data",IF($S229&lt;$I229-'Settings'!$B$8,"Low",IF($S229&gt;$I229+'Settings'!$B$8,"High","OK")))))</f>
        <v/>
      </c>
      <c r="X229" s="45">
        <f>IF($A229="","",IF(OR($J229&lt;&gt;"Mounted",$L229=""),"",IFERROR($L229+'Settings'!$B$9,"")))</f>
        <v/>
      </c>
      <c r="Y229" s="27">
        <f>IF($A229="","",IF($J229&lt;&gt;"Mounted","N/A",IF($L229="","No Data",IF(TODAY()&gt;$X229,"Overdue",IF(TODAY()+'Settings'!$B$10&gt;=$X229,"Due Soon","Current")))))</f>
        <v/>
      </c>
      <c r="Z229" s="27">
        <f>IF($A229="","",IF($J229&lt;&gt;"Mounted","N/A",IF(OR($U229="No Data",$W229="No Data"),"No Data",IF($U229="Critical","Critical",IF(OR($U229="Low",$V229="Uneven",$W229="Low",$W229="High",$Y229="Overdue",$Y229="Due Soon"),"Attention","OK")))))</f>
        <v/>
      </c>
      <c r="AA229" s="27">
        <f>IF($A229="","",IF($J229&lt;&gt;"Mounted","No action",IF($U229="Critical","Inspect immediately and follow fleet removal policy",IF($W229="Low","Correct pressure and inspect",IF($W229="High","Correct pressure",IF($V229="Uneven","Inspect alignment, suspension, and rotation",IF($U229="Low","Schedule tire service",IF($Y229="Overdue","Complete inspection",IF($Y229="Due Soon","Schedule inspection","No action")))))))))</f>
        <v/>
      </c>
      <c r="AB229" s="27">
        <f>IF($A229="","",IF(OR($J229&lt;&gt;"Mounted",$Z229="OK",$Z229="N/A"),"",IF($U229="Critical",1,IF(OR($W229="Low",$W229="High"),2,IF(OR($U229="Low",$V229="Uneven"),3,IF($Y229="Overdue",4,5))))))</f>
        <v/>
      </c>
      <c r="AC229" s="27">
        <f>IF($A229="","",IF($AB229="","",IFERROR($AB229*100000+ROW(),"")))</f>
        <v/>
      </c>
    </row>
    <row r="230">
      <c r="A230" s="29" t="n"/>
      <c r="B230" s="23" t="n"/>
      <c r="C230" s="23" t="n"/>
      <c r="D230" s="23" t="n"/>
      <c r="E230" s="29" t="n"/>
      <c r="F230" s="42" t="n"/>
      <c r="G230" s="30" t="n"/>
      <c r="H230" s="43" t="n"/>
      <c r="I230" s="43" t="n"/>
      <c r="J230" s="23" t="n"/>
      <c r="K230" s="23" t="n"/>
      <c r="L230" s="45">
        <f>IF($A230="","",IF(COUNTIFS('Tire Inspections'!$E$5:$E$1004,$A230,'Tire Inspections'!$Y$5:$Y$1004,"OK")=0,"",IFERROR(MAXIFS('Tire Inspections'!$B$5:$B$1004,'Tire Inspections'!$E$5:$E$1004,$A230,'Tire Inspections'!$Y$5:$Y$1004,"OK"),"")))</f>
        <v/>
      </c>
      <c r="M230" s="27">
        <f>IF($A230="","",IF($L230="","",IFERROR(LOOKUP(2,1/(('Tire Inspections'!$E$5:$E$1004=$A230)*('Tire Inspections'!$B$5:$B$1004=$L230)*('Tire Inspections'!$Y$5:$Y$1004="OK")),'Tire Inspections'!$C$5:$C$1004),"")))</f>
        <v/>
      </c>
      <c r="N230" s="27">
        <f>IF($A230="","",IF($L230="","",IFERROR(LOOKUP(2,1/(('Tire Inspections'!$E$5:$E$1004=$A230)*('Tire Inspections'!$B$5:$B$1004=$L230)*('Tire Inspections'!$Y$5:$Y$1004="OK")),'Tire Inspections'!$F$5:$F$1004),"")))</f>
        <v/>
      </c>
      <c r="O230" s="27">
        <f>IF($A230="","",IF($L230="","",IFERROR(LOOKUP(2,1/(('Tire Inspections'!$E$5:$E$1004=$A230)*('Tire Inspections'!$B$5:$B$1004=$L230)*('Tire Inspections'!$Y$5:$Y$1004="OK")),'Tire Inspections'!$P$5:$P$1004),"")))</f>
        <v/>
      </c>
      <c r="P230" s="32">
        <f>IF($A230="","",IF($L230="","",IFERROR(LOOKUP(2,1/(('Tire Inspections'!$E$5:$E$1004=$A230)*('Tire Inspections'!$B$5:$B$1004=$L230)*('Tire Inspections'!$Y$5:$Y$1004="OK")),'Tire Inspections'!$D$5:$D$1004),"")))</f>
        <v/>
      </c>
      <c r="Q230" s="44">
        <f>IF($A230="","",IF($L230="","",IFERROR(LOOKUP(2,1/(('Tire Inspections'!$E$5:$E$1004=$A230)*('Tire Inspections'!$B$5:$B$1004=$L230)*('Tire Inspections'!$Y$5:$Y$1004="OK")),'Tire Inspections'!$R$5:$R$1004),"")))</f>
        <v/>
      </c>
      <c r="R230" s="44">
        <f>IF($A230="","",IF($L230="","",IFERROR(LOOKUP(2,1/(('Tire Inspections'!$E$5:$E$1004=$A230)*('Tire Inspections'!$B$5:$B$1004=$L230)*('Tire Inspections'!$Y$5:$Y$1004="OK")),'Tire Inspections'!$S$5:$S$1004),"")))</f>
        <v/>
      </c>
      <c r="S230" s="44">
        <f>IF($A230="","",IF($L230="","",IFERROR(LOOKUP(2,1/(('Tire Inspections'!$E$5:$E$1004=$A230)*('Tire Inspections'!$B$5:$B$1004=$L230)*('Tire Inspections'!$Y$5:$Y$1004="OK")),'Tire Inspections'!$L$5:$L$1004),"")))</f>
        <v/>
      </c>
      <c r="T230" s="33">
        <f>IF($A230="","",IF(OR($Q230="",$H230=""),"",IFERROR(MAX(0,MIN(1,($Q230-'Settings'!$B$6)/($H230-'Settings'!$B$6))),"")))</f>
        <v/>
      </c>
      <c r="U230" s="27">
        <f>IF($A230="","",IF($Q230="","No Data",IF($Q230&lt;='Settings'!$B$6,"Critical",IF($Q230&lt;='Settings'!$B$5,"Low","OK"))))</f>
        <v/>
      </c>
      <c r="V230" s="27">
        <f>IF($A230="","",IF($R230="","No Data",IF($R230&gt;='Settings'!$B$7,"Uneven","OK")))</f>
        <v/>
      </c>
      <c r="W230" s="27">
        <f>IF($A230="","",IF($J230&lt;&gt;"Mounted","N/A",IF(OR($S230="",$I230=""),"No Data",IF($S230&lt;$I230-'Settings'!$B$8,"Low",IF($S230&gt;$I230+'Settings'!$B$8,"High","OK")))))</f>
        <v/>
      </c>
      <c r="X230" s="45">
        <f>IF($A230="","",IF(OR($J230&lt;&gt;"Mounted",$L230=""),"",IFERROR($L230+'Settings'!$B$9,"")))</f>
        <v/>
      </c>
      <c r="Y230" s="27">
        <f>IF($A230="","",IF($J230&lt;&gt;"Mounted","N/A",IF($L230="","No Data",IF(TODAY()&gt;$X230,"Overdue",IF(TODAY()+'Settings'!$B$10&gt;=$X230,"Due Soon","Current")))))</f>
        <v/>
      </c>
      <c r="Z230" s="27">
        <f>IF($A230="","",IF($J230&lt;&gt;"Mounted","N/A",IF(OR($U230="No Data",$W230="No Data"),"No Data",IF($U230="Critical","Critical",IF(OR($U230="Low",$V230="Uneven",$W230="Low",$W230="High",$Y230="Overdue",$Y230="Due Soon"),"Attention","OK")))))</f>
        <v/>
      </c>
      <c r="AA230" s="27">
        <f>IF($A230="","",IF($J230&lt;&gt;"Mounted","No action",IF($U230="Critical","Inspect immediately and follow fleet removal policy",IF($W230="Low","Correct pressure and inspect",IF($W230="High","Correct pressure",IF($V230="Uneven","Inspect alignment, suspension, and rotation",IF($U230="Low","Schedule tire service",IF($Y230="Overdue","Complete inspection",IF($Y230="Due Soon","Schedule inspection","No action")))))))))</f>
        <v/>
      </c>
      <c r="AB230" s="27">
        <f>IF($A230="","",IF(OR($J230&lt;&gt;"Mounted",$Z230="OK",$Z230="N/A"),"",IF($U230="Critical",1,IF(OR($W230="Low",$W230="High"),2,IF(OR($U230="Low",$V230="Uneven"),3,IF($Y230="Overdue",4,5))))))</f>
        <v/>
      </c>
      <c r="AC230" s="27">
        <f>IF($A230="","",IF($AB230="","",IFERROR($AB230*100000+ROW(),"")))</f>
        <v/>
      </c>
    </row>
    <row r="231">
      <c r="A231" s="29" t="n"/>
      <c r="B231" s="23" t="n"/>
      <c r="C231" s="23" t="n"/>
      <c r="D231" s="23" t="n"/>
      <c r="E231" s="29" t="n"/>
      <c r="F231" s="42" t="n"/>
      <c r="G231" s="30" t="n"/>
      <c r="H231" s="43" t="n"/>
      <c r="I231" s="43" t="n"/>
      <c r="J231" s="23" t="n"/>
      <c r="K231" s="23" t="n"/>
      <c r="L231" s="45">
        <f>IF($A231="","",IF(COUNTIFS('Tire Inspections'!$E$5:$E$1004,$A231,'Tire Inspections'!$Y$5:$Y$1004,"OK")=0,"",IFERROR(MAXIFS('Tire Inspections'!$B$5:$B$1004,'Tire Inspections'!$E$5:$E$1004,$A231,'Tire Inspections'!$Y$5:$Y$1004,"OK"),"")))</f>
        <v/>
      </c>
      <c r="M231" s="27">
        <f>IF($A231="","",IF($L231="","",IFERROR(LOOKUP(2,1/(('Tire Inspections'!$E$5:$E$1004=$A231)*('Tire Inspections'!$B$5:$B$1004=$L231)*('Tire Inspections'!$Y$5:$Y$1004="OK")),'Tire Inspections'!$C$5:$C$1004),"")))</f>
        <v/>
      </c>
      <c r="N231" s="27">
        <f>IF($A231="","",IF($L231="","",IFERROR(LOOKUP(2,1/(('Tire Inspections'!$E$5:$E$1004=$A231)*('Tire Inspections'!$B$5:$B$1004=$L231)*('Tire Inspections'!$Y$5:$Y$1004="OK")),'Tire Inspections'!$F$5:$F$1004),"")))</f>
        <v/>
      </c>
      <c r="O231" s="27">
        <f>IF($A231="","",IF($L231="","",IFERROR(LOOKUP(2,1/(('Tire Inspections'!$E$5:$E$1004=$A231)*('Tire Inspections'!$B$5:$B$1004=$L231)*('Tire Inspections'!$Y$5:$Y$1004="OK")),'Tire Inspections'!$P$5:$P$1004),"")))</f>
        <v/>
      </c>
      <c r="P231" s="32">
        <f>IF($A231="","",IF($L231="","",IFERROR(LOOKUP(2,1/(('Tire Inspections'!$E$5:$E$1004=$A231)*('Tire Inspections'!$B$5:$B$1004=$L231)*('Tire Inspections'!$Y$5:$Y$1004="OK")),'Tire Inspections'!$D$5:$D$1004),"")))</f>
        <v/>
      </c>
      <c r="Q231" s="44">
        <f>IF($A231="","",IF($L231="","",IFERROR(LOOKUP(2,1/(('Tire Inspections'!$E$5:$E$1004=$A231)*('Tire Inspections'!$B$5:$B$1004=$L231)*('Tire Inspections'!$Y$5:$Y$1004="OK")),'Tire Inspections'!$R$5:$R$1004),"")))</f>
        <v/>
      </c>
      <c r="R231" s="44">
        <f>IF($A231="","",IF($L231="","",IFERROR(LOOKUP(2,1/(('Tire Inspections'!$E$5:$E$1004=$A231)*('Tire Inspections'!$B$5:$B$1004=$L231)*('Tire Inspections'!$Y$5:$Y$1004="OK")),'Tire Inspections'!$S$5:$S$1004),"")))</f>
        <v/>
      </c>
      <c r="S231" s="44">
        <f>IF($A231="","",IF($L231="","",IFERROR(LOOKUP(2,1/(('Tire Inspections'!$E$5:$E$1004=$A231)*('Tire Inspections'!$B$5:$B$1004=$L231)*('Tire Inspections'!$Y$5:$Y$1004="OK")),'Tire Inspections'!$L$5:$L$1004),"")))</f>
        <v/>
      </c>
      <c r="T231" s="33">
        <f>IF($A231="","",IF(OR($Q231="",$H231=""),"",IFERROR(MAX(0,MIN(1,($Q231-'Settings'!$B$6)/($H231-'Settings'!$B$6))),"")))</f>
        <v/>
      </c>
      <c r="U231" s="27">
        <f>IF($A231="","",IF($Q231="","No Data",IF($Q231&lt;='Settings'!$B$6,"Critical",IF($Q231&lt;='Settings'!$B$5,"Low","OK"))))</f>
        <v/>
      </c>
      <c r="V231" s="27">
        <f>IF($A231="","",IF($R231="","No Data",IF($R231&gt;='Settings'!$B$7,"Uneven","OK")))</f>
        <v/>
      </c>
      <c r="W231" s="27">
        <f>IF($A231="","",IF($J231&lt;&gt;"Mounted","N/A",IF(OR($S231="",$I231=""),"No Data",IF($S231&lt;$I231-'Settings'!$B$8,"Low",IF($S231&gt;$I231+'Settings'!$B$8,"High","OK")))))</f>
        <v/>
      </c>
      <c r="X231" s="45">
        <f>IF($A231="","",IF(OR($J231&lt;&gt;"Mounted",$L231=""),"",IFERROR($L231+'Settings'!$B$9,"")))</f>
        <v/>
      </c>
      <c r="Y231" s="27">
        <f>IF($A231="","",IF($J231&lt;&gt;"Mounted","N/A",IF($L231="","No Data",IF(TODAY()&gt;$X231,"Overdue",IF(TODAY()+'Settings'!$B$10&gt;=$X231,"Due Soon","Current")))))</f>
        <v/>
      </c>
      <c r="Z231" s="27">
        <f>IF($A231="","",IF($J231&lt;&gt;"Mounted","N/A",IF(OR($U231="No Data",$W231="No Data"),"No Data",IF($U231="Critical","Critical",IF(OR($U231="Low",$V231="Uneven",$W231="Low",$W231="High",$Y231="Overdue",$Y231="Due Soon"),"Attention","OK")))))</f>
        <v/>
      </c>
      <c r="AA231" s="27">
        <f>IF($A231="","",IF($J231&lt;&gt;"Mounted","No action",IF($U231="Critical","Inspect immediately and follow fleet removal policy",IF($W231="Low","Correct pressure and inspect",IF($W231="High","Correct pressure",IF($V231="Uneven","Inspect alignment, suspension, and rotation",IF($U231="Low","Schedule tire service",IF($Y231="Overdue","Complete inspection",IF($Y231="Due Soon","Schedule inspection","No action")))))))))</f>
        <v/>
      </c>
      <c r="AB231" s="27">
        <f>IF($A231="","",IF(OR($J231&lt;&gt;"Mounted",$Z231="OK",$Z231="N/A"),"",IF($U231="Critical",1,IF(OR($W231="Low",$W231="High"),2,IF(OR($U231="Low",$V231="Uneven"),3,IF($Y231="Overdue",4,5))))))</f>
        <v/>
      </c>
      <c r="AC231" s="27">
        <f>IF($A231="","",IF($AB231="","",IFERROR($AB231*100000+ROW(),"")))</f>
        <v/>
      </c>
    </row>
    <row r="232">
      <c r="A232" s="29" t="n"/>
      <c r="B232" s="23" t="n"/>
      <c r="C232" s="23" t="n"/>
      <c r="D232" s="23" t="n"/>
      <c r="E232" s="29" t="n"/>
      <c r="F232" s="42" t="n"/>
      <c r="G232" s="30" t="n"/>
      <c r="H232" s="43" t="n"/>
      <c r="I232" s="43" t="n"/>
      <c r="J232" s="23" t="n"/>
      <c r="K232" s="23" t="n"/>
      <c r="L232" s="45">
        <f>IF($A232="","",IF(COUNTIFS('Tire Inspections'!$E$5:$E$1004,$A232,'Tire Inspections'!$Y$5:$Y$1004,"OK")=0,"",IFERROR(MAXIFS('Tire Inspections'!$B$5:$B$1004,'Tire Inspections'!$E$5:$E$1004,$A232,'Tire Inspections'!$Y$5:$Y$1004,"OK"),"")))</f>
        <v/>
      </c>
      <c r="M232" s="27">
        <f>IF($A232="","",IF($L232="","",IFERROR(LOOKUP(2,1/(('Tire Inspections'!$E$5:$E$1004=$A232)*('Tire Inspections'!$B$5:$B$1004=$L232)*('Tire Inspections'!$Y$5:$Y$1004="OK")),'Tire Inspections'!$C$5:$C$1004),"")))</f>
        <v/>
      </c>
      <c r="N232" s="27">
        <f>IF($A232="","",IF($L232="","",IFERROR(LOOKUP(2,1/(('Tire Inspections'!$E$5:$E$1004=$A232)*('Tire Inspections'!$B$5:$B$1004=$L232)*('Tire Inspections'!$Y$5:$Y$1004="OK")),'Tire Inspections'!$F$5:$F$1004),"")))</f>
        <v/>
      </c>
      <c r="O232" s="27">
        <f>IF($A232="","",IF($L232="","",IFERROR(LOOKUP(2,1/(('Tire Inspections'!$E$5:$E$1004=$A232)*('Tire Inspections'!$B$5:$B$1004=$L232)*('Tire Inspections'!$Y$5:$Y$1004="OK")),'Tire Inspections'!$P$5:$P$1004),"")))</f>
        <v/>
      </c>
      <c r="P232" s="32">
        <f>IF($A232="","",IF($L232="","",IFERROR(LOOKUP(2,1/(('Tire Inspections'!$E$5:$E$1004=$A232)*('Tire Inspections'!$B$5:$B$1004=$L232)*('Tire Inspections'!$Y$5:$Y$1004="OK")),'Tire Inspections'!$D$5:$D$1004),"")))</f>
        <v/>
      </c>
      <c r="Q232" s="44">
        <f>IF($A232="","",IF($L232="","",IFERROR(LOOKUP(2,1/(('Tire Inspections'!$E$5:$E$1004=$A232)*('Tire Inspections'!$B$5:$B$1004=$L232)*('Tire Inspections'!$Y$5:$Y$1004="OK")),'Tire Inspections'!$R$5:$R$1004),"")))</f>
        <v/>
      </c>
      <c r="R232" s="44">
        <f>IF($A232="","",IF($L232="","",IFERROR(LOOKUP(2,1/(('Tire Inspections'!$E$5:$E$1004=$A232)*('Tire Inspections'!$B$5:$B$1004=$L232)*('Tire Inspections'!$Y$5:$Y$1004="OK")),'Tire Inspections'!$S$5:$S$1004),"")))</f>
        <v/>
      </c>
      <c r="S232" s="44">
        <f>IF($A232="","",IF($L232="","",IFERROR(LOOKUP(2,1/(('Tire Inspections'!$E$5:$E$1004=$A232)*('Tire Inspections'!$B$5:$B$1004=$L232)*('Tire Inspections'!$Y$5:$Y$1004="OK")),'Tire Inspections'!$L$5:$L$1004),"")))</f>
        <v/>
      </c>
      <c r="T232" s="33">
        <f>IF($A232="","",IF(OR($Q232="",$H232=""),"",IFERROR(MAX(0,MIN(1,($Q232-'Settings'!$B$6)/($H232-'Settings'!$B$6))),"")))</f>
        <v/>
      </c>
      <c r="U232" s="27">
        <f>IF($A232="","",IF($Q232="","No Data",IF($Q232&lt;='Settings'!$B$6,"Critical",IF($Q232&lt;='Settings'!$B$5,"Low","OK"))))</f>
        <v/>
      </c>
      <c r="V232" s="27">
        <f>IF($A232="","",IF($R232="","No Data",IF($R232&gt;='Settings'!$B$7,"Uneven","OK")))</f>
        <v/>
      </c>
      <c r="W232" s="27">
        <f>IF($A232="","",IF($J232&lt;&gt;"Mounted","N/A",IF(OR($S232="",$I232=""),"No Data",IF($S232&lt;$I232-'Settings'!$B$8,"Low",IF($S232&gt;$I232+'Settings'!$B$8,"High","OK")))))</f>
        <v/>
      </c>
      <c r="X232" s="45">
        <f>IF($A232="","",IF(OR($J232&lt;&gt;"Mounted",$L232=""),"",IFERROR($L232+'Settings'!$B$9,"")))</f>
        <v/>
      </c>
      <c r="Y232" s="27">
        <f>IF($A232="","",IF($J232&lt;&gt;"Mounted","N/A",IF($L232="","No Data",IF(TODAY()&gt;$X232,"Overdue",IF(TODAY()+'Settings'!$B$10&gt;=$X232,"Due Soon","Current")))))</f>
        <v/>
      </c>
      <c r="Z232" s="27">
        <f>IF($A232="","",IF($J232&lt;&gt;"Mounted","N/A",IF(OR($U232="No Data",$W232="No Data"),"No Data",IF($U232="Critical","Critical",IF(OR($U232="Low",$V232="Uneven",$W232="Low",$W232="High",$Y232="Overdue",$Y232="Due Soon"),"Attention","OK")))))</f>
        <v/>
      </c>
      <c r="AA232" s="27">
        <f>IF($A232="","",IF($J232&lt;&gt;"Mounted","No action",IF($U232="Critical","Inspect immediately and follow fleet removal policy",IF($W232="Low","Correct pressure and inspect",IF($W232="High","Correct pressure",IF($V232="Uneven","Inspect alignment, suspension, and rotation",IF($U232="Low","Schedule tire service",IF($Y232="Overdue","Complete inspection",IF($Y232="Due Soon","Schedule inspection","No action")))))))))</f>
        <v/>
      </c>
      <c r="AB232" s="27">
        <f>IF($A232="","",IF(OR($J232&lt;&gt;"Mounted",$Z232="OK",$Z232="N/A"),"",IF($U232="Critical",1,IF(OR($W232="Low",$W232="High"),2,IF(OR($U232="Low",$V232="Uneven"),3,IF($Y232="Overdue",4,5))))))</f>
        <v/>
      </c>
      <c r="AC232" s="27">
        <f>IF($A232="","",IF($AB232="","",IFERROR($AB232*100000+ROW(),"")))</f>
        <v/>
      </c>
    </row>
    <row r="233">
      <c r="A233" s="29" t="n"/>
      <c r="B233" s="23" t="n"/>
      <c r="C233" s="23" t="n"/>
      <c r="D233" s="23" t="n"/>
      <c r="E233" s="29" t="n"/>
      <c r="F233" s="42" t="n"/>
      <c r="G233" s="30" t="n"/>
      <c r="H233" s="43" t="n"/>
      <c r="I233" s="43" t="n"/>
      <c r="J233" s="23" t="n"/>
      <c r="K233" s="23" t="n"/>
      <c r="L233" s="45">
        <f>IF($A233="","",IF(COUNTIFS('Tire Inspections'!$E$5:$E$1004,$A233,'Tire Inspections'!$Y$5:$Y$1004,"OK")=0,"",IFERROR(MAXIFS('Tire Inspections'!$B$5:$B$1004,'Tire Inspections'!$E$5:$E$1004,$A233,'Tire Inspections'!$Y$5:$Y$1004,"OK"),"")))</f>
        <v/>
      </c>
      <c r="M233" s="27">
        <f>IF($A233="","",IF($L233="","",IFERROR(LOOKUP(2,1/(('Tire Inspections'!$E$5:$E$1004=$A233)*('Tire Inspections'!$B$5:$B$1004=$L233)*('Tire Inspections'!$Y$5:$Y$1004="OK")),'Tire Inspections'!$C$5:$C$1004),"")))</f>
        <v/>
      </c>
      <c r="N233" s="27">
        <f>IF($A233="","",IF($L233="","",IFERROR(LOOKUP(2,1/(('Tire Inspections'!$E$5:$E$1004=$A233)*('Tire Inspections'!$B$5:$B$1004=$L233)*('Tire Inspections'!$Y$5:$Y$1004="OK")),'Tire Inspections'!$F$5:$F$1004),"")))</f>
        <v/>
      </c>
      <c r="O233" s="27">
        <f>IF($A233="","",IF($L233="","",IFERROR(LOOKUP(2,1/(('Tire Inspections'!$E$5:$E$1004=$A233)*('Tire Inspections'!$B$5:$B$1004=$L233)*('Tire Inspections'!$Y$5:$Y$1004="OK")),'Tire Inspections'!$P$5:$P$1004),"")))</f>
        <v/>
      </c>
      <c r="P233" s="32">
        <f>IF($A233="","",IF($L233="","",IFERROR(LOOKUP(2,1/(('Tire Inspections'!$E$5:$E$1004=$A233)*('Tire Inspections'!$B$5:$B$1004=$L233)*('Tire Inspections'!$Y$5:$Y$1004="OK")),'Tire Inspections'!$D$5:$D$1004),"")))</f>
        <v/>
      </c>
      <c r="Q233" s="44">
        <f>IF($A233="","",IF($L233="","",IFERROR(LOOKUP(2,1/(('Tire Inspections'!$E$5:$E$1004=$A233)*('Tire Inspections'!$B$5:$B$1004=$L233)*('Tire Inspections'!$Y$5:$Y$1004="OK")),'Tire Inspections'!$R$5:$R$1004),"")))</f>
        <v/>
      </c>
      <c r="R233" s="44">
        <f>IF($A233="","",IF($L233="","",IFERROR(LOOKUP(2,1/(('Tire Inspections'!$E$5:$E$1004=$A233)*('Tire Inspections'!$B$5:$B$1004=$L233)*('Tire Inspections'!$Y$5:$Y$1004="OK")),'Tire Inspections'!$S$5:$S$1004),"")))</f>
        <v/>
      </c>
      <c r="S233" s="44">
        <f>IF($A233="","",IF($L233="","",IFERROR(LOOKUP(2,1/(('Tire Inspections'!$E$5:$E$1004=$A233)*('Tire Inspections'!$B$5:$B$1004=$L233)*('Tire Inspections'!$Y$5:$Y$1004="OK")),'Tire Inspections'!$L$5:$L$1004),"")))</f>
        <v/>
      </c>
      <c r="T233" s="33">
        <f>IF($A233="","",IF(OR($Q233="",$H233=""),"",IFERROR(MAX(0,MIN(1,($Q233-'Settings'!$B$6)/($H233-'Settings'!$B$6))),"")))</f>
        <v/>
      </c>
      <c r="U233" s="27">
        <f>IF($A233="","",IF($Q233="","No Data",IF($Q233&lt;='Settings'!$B$6,"Critical",IF($Q233&lt;='Settings'!$B$5,"Low","OK"))))</f>
        <v/>
      </c>
      <c r="V233" s="27">
        <f>IF($A233="","",IF($R233="","No Data",IF($R233&gt;='Settings'!$B$7,"Uneven","OK")))</f>
        <v/>
      </c>
      <c r="W233" s="27">
        <f>IF($A233="","",IF($J233&lt;&gt;"Mounted","N/A",IF(OR($S233="",$I233=""),"No Data",IF($S233&lt;$I233-'Settings'!$B$8,"Low",IF($S233&gt;$I233+'Settings'!$B$8,"High","OK")))))</f>
        <v/>
      </c>
      <c r="X233" s="45">
        <f>IF($A233="","",IF(OR($J233&lt;&gt;"Mounted",$L233=""),"",IFERROR($L233+'Settings'!$B$9,"")))</f>
        <v/>
      </c>
      <c r="Y233" s="27">
        <f>IF($A233="","",IF($J233&lt;&gt;"Mounted","N/A",IF($L233="","No Data",IF(TODAY()&gt;$X233,"Overdue",IF(TODAY()+'Settings'!$B$10&gt;=$X233,"Due Soon","Current")))))</f>
        <v/>
      </c>
      <c r="Z233" s="27">
        <f>IF($A233="","",IF($J233&lt;&gt;"Mounted","N/A",IF(OR($U233="No Data",$W233="No Data"),"No Data",IF($U233="Critical","Critical",IF(OR($U233="Low",$V233="Uneven",$W233="Low",$W233="High",$Y233="Overdue",$Y233="Due Soon"),"Attention","OK")))))</f>
        <v/>
      </c>
      <c r="AA233" s="27">
        <f>IF($A233="","",IF($J233&lt;&gt;"Mounted","No action",IF($U233="Critical","Inspect immediately and follow fleet removal policy",IF($W233="Low","Correct pressure and inspect",IF($W233="High","Correct pressure",IF($V233="Uneven","Inspect alignment, suspension, and rotation",IF($U233="Low","Schedule tire service",IF($Y233="Overdue","Complete inspection",IF($Y233="Due Soon","Schedule inspection","No action")))))))))</f>
        <v/>
      </c>
      <c r="AB233" s="27">
        <f>IF($A233="","",IF(OR($J233&lt;&gt;"Mounted",$Z233="OK",$Z233="N/A"),"",IF($U233="Critical",1,IF(OR($W233="Low",$W233="High"),2,IF(OR($U233="Low",$V233="Uneven"),3,IF($Y233="Overdue",4,5))))))</f>
        <v/>
      </c>
      <c r="AC233" s="27">
        <f>IF($A233="","",IF($AB233="","",IFERROR($AB233*100000+ROW(),"")))</f>
        <v/>
      </c>
    </row>
    <row r="234">
      <c r="A234" s="29" t="n"/>
      <c r="B234" s="23" t="n"/>
      <c r="C234" s="23" t="n"/>
      <c r="D234" s="23" t="n"/>
      <c r="E234" s="29" t="n"/>
      <c r="F234" s="42" t="n"/>
      <c r="G234" s="30" t="n"/>
      <c r="H234" s="43" t="n"/>
      <c r="I234" s="43" t="n"/>
      <c r="J234" s="23" t="n"/>
      <c r="K234" s="23" t="n"/>
      <c r="L234" s="45">
        <f>IF($A234="","",IF(COUNTIFS('Tire Inspections'!$E$5:$E$1004,$A234,'Tire Inspections'!$Y$5:$Y$1004,"OK")=0,"",IFERROR(MAXIFS('Tire Inspections'!$B$5:$B$1004,'Tire Inspections'!$E$5:$E$1004,$A234,'Tire Inspections'!$Y$5:$Y$1004,"OK"),"")))</f>
        <v/>
      </c>
      <c r="M234" s="27">
        <f>IF($A234="","",IF($L234="","",IFERROR(LOOKUP(2,1/(('Tire Inspections'!$E$5:$E$1004=$A234)*('Tire Inspections'!$B$5:$B$1004=$L234)*('Tire Inspections'!$Y$5:$Y$1004="OK")),'Tire Inspections'!$C$5:$C$1004),"")))</f>
        <v/>
      </c>
      <c r="N234" s="27">
        <f>IF($A234="","",IF($L234="","",IFERROR(LOOKUP(2,1/(('Tire Inspections'!$E$5:$E$1004=$A234)*('Tire Inspections'!$B$5:$B$1004=$L234)*('Tire Inspections'!$Y$5:$Y$1004="OK")),'Tire Inspections'!$F$5:$F$1004),"")))</f>
        <v/>
      </c>
      <c r="O234" s="27">
        <f>IF($A234="","",IF($L234="","",IFERROR(LOOKUP(2,1/(('Tire Inspections'!$E$5:$E$1004=$A234)*('Tire Inspections'!$B$5:$B$1004=$L234)*('Tire Inspections'!$Y$5:$Y$1004="OK")),'Tire Inspections'!$P$5:$P$1004),"")))</f>
        <v/>
      </c>
      <c r="P234" s="32">
        <f>IF($A234="","",IF($L234="","",IFERROR(LOOKUP(2,1/(('Tire Inspections'!$E$5:$E$1004=$A234)*('Tire Inspections'!$B$5:$B$1004=$L234)*('Tire Inspections'!$Y$5:$Y$1004="OK")),'Tire Inspections'!$D$5:$D$1004),"")))</f>
        <v/>
      </c>
      <c r="Q234" s="44">
        <f>IF($A234="","",IF($L234="","",IFERROR(LOOKUP(2,1/(('Tire Inspections'!$E$5:$E$1004=$A234)*('Tire Inspections'!$B$5:$B$1004=$L234)*('Tire Inspections'!$Y$5:$Y$1004="OK")),'Tire Inspections'!$R$5:$R$1004),"")))</f>
        <v/>
      </c>
      <c r="R234" s="44">
        <f>IF($A234="","",IF($L234="","",IFERROR(LOOKUP(2,1/(('Tire Inspections'!$E$5:$E$1004=$A234)*('Tire Inspections'!$B$5:$B$1004=$L234)*('Tire Inspections'!$Y$5:$Y$1004="OK")),'Tire Inspections'!$S$5:$S$1004),"")))</f>
        <v/>
      </c>
      <c r="S234" s="44">
        <f>IF($A234="","",IF($L234="","",IFERROR(LOOKUP(2,1/(('Tire Inspections'!$E$5:$E$1004=$A234)*('Tire Inspections'!$B$5:$B$1004=$L234)*('Tire Inspections'!$Y$5:$Y$1004="OK")),'Tire Inspections'!$L$5:$L$1004),"")))</f>
        <v/>
      </c>
      <c r="T234" s="33">
        <f>IF($A234="","",IF(OR($Q234="",$H234=""),"",IFERROR(MAX(0,MIN(1,($Q234-'Settings'!$B$6)/($H234-'Settings'!$B$6))),"")))</f>
        <v/>
      </c>
      <c r="U234" s="27">
        <f>IF($A234="","",IF($Q234="","No Data",IF($Q234&lt;='Settings'!$B$6,"Critical",IF($Q234&lt;='Settings'!$B$5,"Low","OK"))))</f>
        <v/>
      </c>
      <c r="V234" s="27">
        <f>IF($A234="","",IF($R234="","No Data",IF($R234&gt;='Settings'!$B$7,"Uneven","OK")))</f>
        <v/>
      </c>
      <c r="W234" s="27">
        <f>IF($A234="","",IF($J234&lt;&gt;"Mounted","N/A",IF(OR($S234="",$I234=""),"No Data",IF($S234&lt;$I234-'Settings'!$B$8,"Low",IF($S234&gt;$I234+'Settings'!$B$8,"High","OK")))))</f>
        <v/>
      </c>
      <c r="X234" s="45">
        <f>IF($A234="","",IF(OR($J234&lt;&gt;"Mounted",$L234=""),"",IFERROR($L234+'Settings'!$B$9,"")))</f>
        <v/>
      </c>
      <c r="Y234" s="27">
        <f>IF($A234="","",IF($J234&lt;&gt;"Mounted","N/A",IF($L234="","No Data",IF(TODAY()&gt;$X234,"Overdue",IF(TODAY()+'Settings'!$B$10&gt;=$X234,"Due Soon","Current")))))</f>
        <v/>
      </c>
      <c r="Z234" s="27">
        <f>IF($A234="","",IF($J234&lt;&gt;"Mounted","N/A",IF(OR($U234="No Data",$W234="No Data"),"No Data",IF($U234="Critical","Critical",IF(OR($U234="Low",$V234="Uneven",$W234="Low",$W234="High",$Y234="Overdue",$Y234="Due Soon"),"Attention","OK")))))</f>
        <v/>
      </c>
      <c r="AA234" s="27">
        <f>IF($A234="","",IF($J234&lt;&gt;"Mounted","No action",IF($U234="Critical","Inspect immediately and follow fleet removal policy",IF($W234="Low","Correct pressure and inspect",IF($W234="High","Correct pressure",IF($V234="Uneven","Inspect alignment, suspension, and rotation",IF($U234="Low","Schedule tire service",IF($Y234="Overdue","Complete inspection",IF($Y234="Due Soon","Schedule inspection","No action")))))))))</f>
        <v/>
      </c>
      <c r="AB234" s="27">
        <f>IF($A234="","",IF(OR($J234&lt;&gt;"Mounted",$Z234="OK",$Z234="N/A"),"",IF($U234="Critical",1,IF(OR($W234="Low",$W234="High"),2,IF(OR($U234="Low",$V234="Uneven"),3,IF($Y234="Overdue",4,5))))))</f>
        <v/>
      </c>
      <c r="AC234" s="27">
        <f>IF($A234="","",IF($AB234="","",IFERROR($AB234*100000+ROW(),"")))</f>
        <v/>
      </c>
    </row>
    <row r="235">
      <c r="A235" s="29" t="n"/>
      <c r="B235" s="23" t="n"/>
      <c r="C235" s="23" t="n"/>
      <c r="D235" s="23" t="n"/>
      <c r="E235" s="29" t="n"/>
      <c r="F235" s="42" t="n"/>
      <c r="G235" s="30" t="n"/>
      <c r="H235" s="43" t="n"/>
      <c r="I235" s="43" t="n"/>
      <c r="J235" s="23" t="n"/>
      <c r="K235" s="23" t="n"/>
      <c r="L235" s="45">
        <f>IF($A235="","",IF(COUNTIFS('Tire Inspections'!$E$5:$E$1004,$A235,'Tire Inspections'!$Y$5:$Y$1004,"OK")=0,"",IFERROR(MAXIFS('Tire Inspections'!$B$5:$B$1004,'Tire Inspections'!$E$5:$E$1004,$A235,'Tire Inspections'!$Y$5:$Y$1004,"OK"),"")))</f>
        <v/>
      </c>
      <c r="M235" s="27">
        <f>IF($A235="","",IF($L235="","",IFERROR(LOOKUP(2,1/(('Tire Inspections'!$E$5:$E$1004=$A235)*('Tire Inspections'!$B$5:$B$1004=$L235)*('Tire Inspections'!$Y$5:$Y$1004="OK")),'Tire Inspections'!$C$5:$C$1004),"")))</f>
        <v/>
      </c>
      <c r="N235" s="27">
        <f>IF($A235="","",IF($L235="","",IFERROR(LOOKUP(2,1/(('Tire Inspections'!$E$5:$E$1004=$A235)*('Tire Inspections'!$B$5:$B$1004=$L235)*('Tire Inspections'!$Y$5:$Y$1004="OK")),'Tire Inspections'!$F$5:$F$1004),"")))</f>
        <v/>
      </c>
      <c r="O235" s="27">
        <f>IF($A235="","",IF($L235="","",IFERROR(LOOKUP(2,1/(('Tire Inspections'!$E$5:$E$1004=$A235)*('Tire Inspections'!$B$5:$B$1004=$L235)*('Tire Inspections'!$Y$5:$Y$1004="OK")),'Tire Inspections'!$P$5:$P$1004),"")))</f>
        <v/>
      </c>
      <c r="P235" s="32">
        <f>IF($A235="","",IF($L235="","",IFERROR(LOOKUP(2,1/(('Tire Inspections'!$E$5:$E$1004=$A235)*('Tire Inspections'!$B$5:$B$1004=$L235)*('Tire Inspections'!$Y$5:$Y$1004="OK")),'Tire Inspections'!$D$5:$D$1004),"")))</f>
        <v/>
      </c>
      <c r="Q235" s="44">
        <f>IF($A235="","",IF($L235="","",IFERROR(LOOKUP(2,1/(('Tire Inspections'!$E$5:$E$1004=$A235)*('Tire Inspections'!$B$5:$B$1004=$L235)*('Tire Inspections'!$Y$5:$Y$1004="OK")),'Tire Inspections'!$R$5:$R$1004),"")))</f>
        <v/>
      </c>
      <c r="R235" s="44">
        <f>IF($A235="","",IF($L235="","",IFERROR(LOOKUP(2,1/(('Tire Inspections'!$E$5:$E$1004=$A235)*('Tire Inspections'!$B$5:$B$1004=$L235)*('Tire Inspections'!$Y$5:$Y$1004="OK")),'Tire Inspections'!$S$5:$S$1004),"")))</f>
        <v/>
      </c>
      <c r="S235" s="44">
        <f>IF($A235="","",IF($L235="","",IFERROR(LOOKUP(2,1/(('Tire Inspections'!$E$5:$E$1004=$A235)*('Tire Inspections'!$B$5:$B$1004=$L235)*('Tire Inspections'!$Y$5:$Y$1004="OK")),'Tire Inspections'!$L$5:$L$1004),"")))</f>
        <v/>
      </c>
      <c r="T235" s="33">
        <f>IF($A235="","",IF(OR($Q235="",$H235=""),"",IFERROR(MAX(0,MIN(1,($Q235-'Settings'!$B$6)/($H235-'Settings'!$B$6))),"")))</f>
        <v/>
      </c>
      <c r="U235" s="27">
        <f>IF($A235="","",IF($Q235="","No Data",IF($Q235&lt;='Settings'!$B$6,"Critical",IF($Q235&lt;='Settings'!$B$5,"Low","OK"))))</f>
        <v/>
      </c>
      <c r="V235" s="27">
        <f>IF($A235="","",IF($R235="","No Data",IF($R235&gt;='Settings'!$B$7,"Uneven","OK")))</f>
        <v/>
      </c>
      <c r="W235" s="27">
        <f>IF($A235="","",IF($J235&lt;&gt;"Mounted","N/A",IF(OR($S235="",$I235=""),"No Data",IF($S235&lt;$I235-'Settings'!$B$8,"Low",IF($S235&gt;$I235+'Settings'!$B$8,"High","OK")))))</f>
        <v/>
      </c>
      <c r="X235" s="45">
        <f>IF($A235="","",IF(OR($J235&lt;&gt;"Mounted",$L235=""),"",IFERROR($L235+'Settings'!$B$9,"")))</f>
        <v/>
      </c>
      <c r="Y235" s="27">
        <f>IF($A235="","",IF($J235&lt;&gt;"Mounted","N/A",IF($L235="","No Data",IF(TODAY()&gt;$X235,"Overdue",IF(TODAY()+'Settings'!$B$10&gt;=$X235,"Due Soon","Current")))))</f>
        <v/>
      </c>
      <c r="Z235" s="27">
        <f>IF($A235="","",IF($J235&lt;&gt;"Mounted","N/A",IF(OR($U235="No Data",$W235="No Data"),"No Data",IF($U235="Critical","Critical",IF(OR($U235="Low",$V235="Uneven",$W235="Low",$W235="High",$Y235="Overdue",$Y235="Due Soon"),"Attention","OK")))))</f>
        <v/>
      </c>
      <c r="AA235" s="27">
        <f>IF($A235="","",IF($J235&lt;&gt;"Mounted","No action",IF($U235="Critical","Inspect immediately and follow fleet removal policy",IF($W235="Low","Correct pressure and inspect",IF($W235="High","Correct pressure",IF($V235="Uneven","Inspect alignment, suspension, and rotation",IF($U235="Low","Schedule tire service",IF($Y235="Overdue","Complete inspection",IF($Y235="Due Soon","Schedule inspection","No action")))))))))</f>
        <v/>
      </c>
      <c r="AB235" s="27">
        <f>IF($A235="","",IF(OR($J235&lt;&gt;"Mounted",$Z235="OK",$Z235="N/A"),"",IF($U235="Critical",1,IF(OR($W235="Low",$W235="High"),2,IF(OR($U235="Low",$V235="Uneven"),3,IF($Y235="Overdue",4,5))))))</f>
        <v/>
      </c>
      <c r="AC235" s="27">
        <f>IF($A235="","",IF($AB235="","",IFERROR($AB235*100000+ROW(),"")))</f>
        <v/>
      </c>
    </row>
    <row r="236">
      <c r="A236" s="29" t="n"/>
      <c r="B236" s="23" t="n"/>
      <c r="C236" s="23" t="n"/>
      <c r="D236" s="23" t="n"/>
      <c r="E236" s="29" t="n"/>
      <c r="F236" s="42" t="n"/>
      <c r="G236" s="30" t="n"/>
      <c r="H236" s="43" t="n"/>
      <c r="I236" s="43" t="n"/>
      <c r="J236" s="23" t="n"/>
      <c r="K236" s="23" t="n"/>
      <c r="L236" s="45">
        <f>IF($A236="","",IF(COUNTIFS('Tire Inspections'!$E$5:$E$1004,$A236,'Tire Inspections'!$Y$5:$Y$1004,"OK")=0,"",IFERROR(MAXIFS('Tire Inspections'!$B$5:$B$1004,'Tire Inspections'!$E$5:$E$1004,$A236,'Tire Inspections'!$Y$5:$Y$1004,"OK"),"")))</f>
        <v/>
      </c>
      <c r="M236" s="27">
        <f>IF($A236="","",IF($L236="","",IFERROR(LOOKUP(2,1/(('Tire Inspections'!$E$5:$E$1004=$A236)*('Tire Inspections'!$B$5:$B$1004=$L236)*('Tire Inspections'!$Y$5:$Y$1004="OK")),'Tire Inspections'!$C$5:$C$1004),"")))</f>
        <v/>
      </c>
      <c r="N236" s="27">
        <f>IF($A236="","",IF($L236="","",IFERROR(LOOKUP(2,1/(('Tire Inspections'!$E$5:$E$1004=$A236)*('Tire Inspections'!$B$5:$B$1004=$L236)*('Tire Inspections'!$Y$5:$Y$1004="OK")),'Tire Inspections'!$F$5:$F$1004),"")))</f>
        <v/>
      </c>
      <c r="O236" s="27">
        <f>IF($A236="","",IF($L236="","",IFERROR(LOOKUP(2,1/(('Tire Inspections'!$E$5:$E$1004=$A236)*('Tire Inspections'!$B$5:$B$1004=$L236)*('Tire Inspections'!$Y$5:$Y$1004="OK")),'Tire Inspections'!$P$5:$P$1004),"")))</f>
        <v/>
      </c>
      <c r="P236" s="32">
        <f>IF($A236="","",IF($L236="","",IFERROR(LOOKUP(2,1/(('Tire Inspections'!$E$5:$E$1004=$A236)*('Tire Inspections'!$B$5:$B$1004=$L236)*('Tire Inspections'!$Y$5:$Y$1004="OK")),'Tire Inspections'!$D$5:$D$1004),"")))</f>
        <v/>
      </c>
      <c r="Q236" s="44">
        <f>IF($A236="","",IF($L236="","",IFERROR(LOOKUP(2,1/(('Tire Inspections'!$E$5:$E$1004=$A236)*('Tire Inspections'!$B$5:$B$1004=$L236)*('Tire Inspections'!$Y$5:$Y$1004="OK")),'Tire Inspections'!$R$5:$R$1004),"")))</f>
        <v/>
      </c>
      <c r="R236" s="44">
        <f>IF($A236="","",IF($L236="","",IFERROR(LOOKUP(2,1/(('Tire Inspections'!$E$5:$E$1004=$A236)*('Tire Inspections'!$B$5:$B$1004=$L236)*('Tire Inspections'!$Y$5:$Y$1004="OK")),'Tire Inspections'!$S$5:$S$1004),"")))</f>
        <v/>
      </c>
      <c r="S236" s="44">
        <f>IF($A236="","",IF($L236="","",IFERROR(LOOKUP(2,1/(('Tire Inspections'!$E$5:$E$1004=$A236)*('Tire Inspections'!$B$5:$B$1004=$L236)*('Tire Inspections'!$Y$5:$Y$1004="OK")),'Tire Inspections'!$L$5:$L$1004),"")))</f>
        <v/>
      </c>
      <c r="T236" s="33">
        <f>IF($A236="","",IF(OR($Q236="",$H236=""),"",IFERROR(MAX(0,MIN(1,($Q236-'Settings'!$B$6)/($H236-'Settings'!$B$6))),"")))</f>
        <v/>
      </c>
      <c r="U236" s="27">
        <f>IF($A236="","",IF($Q236="","No Data",IF($Q236&lt;='Settings'!$B$6,"Critical",IF($Q236&lt;='Settings'!$B$5,"Low","OK"))))</f>
        <v/>
      </c>
      <c r="V236" s="27">
        <f>IF($A236="","",IF($R236="","No Data",IF($R236&gt;='Settings'!$B$7,"Uneven","OK")))</f>
        <v/>
      </c>
      <c r="W236" s="27">
        <f>IF($A236="","",IF($J236&lt;&gt;"Mounted","N/A",IF(OR($S236="",$I236=""),"No Data",IF($S236&lt;$I236-'Settings'!$B$8,"Low",IF($S236&gt;$I236+'Settings'!$B$8,"High","OK")))))</f>
        <v/>
      </c>
      <c r="X236" s="45">
        <f>IF($A236="","",IF(OR($J236&lt;&gt;"Mounted",$L236=""),"",IFERROR($L236+'Settings'!$B$9,"")))</f>
        <v/>
      </c>
      <c r="Y236" s="27">
        <f>IF($A236="","",IF($J236&lt;&gt;"Mounted","N/A",IF($L236="","No Data",IF(TODAY()&gt;$X236,"Overdue",IF(TODAY()+'Settings'!$B$10&gt;=$X236,"Due Soon","Current")))))</f>
        <v/>
      </c>
      <c r="Z236" s="27">
        <f>IF($A236="","",IF($J236&lt;&gt;"Mounted","N/A",IF(OR($U236="No Data",$W236="No Data"),"No Data",IF($U236="Critical","Critical",IF(OR($U236="Low",$V236="Uneven",$W236="Low",$W236="High",$Y236="Overdue",$Y236="Due Soon"),"Attention","OK")))))</f>
        <v/>
      </c>
      <c r="AA236" s="27">
        <f>IF($A236="","",IF($J236&lt;&gt;"Mounted","No action",IF($U236="Critical","Inspect immediately and follow fleet removal policy",IF($W236="Low","Correct pressure and inspect",IF($W236="High","Correct pressure",IF($V236="Uneven","Inspect alignment, suspension, and rotation",IF($U236="Low","Schedule tire service",IF($Y236="Overdue","Complete inspection",IF($Y236="Due Soon","Schedule inspection","No action")))))))))</f>
        <v/>
      </c>
      <c r="AB236" s="27">
        <f>IF($A236="","",IF(OR($J236&lt;&gt;"Mounted",$Z236="OK",$Z236="N/A"),"",IF($U236="Critical",1,IF(OR($W236="Low",$W236="High"),2,IF(OR($U236="Low",$V236="Uneven"),3,IF($Y236="Overdue",4,5))))))</f>
        <v/>
      </c>
      <c r="AC236" s="27">
        <f>IF($A236="","",IF($AB236="","",IFERROR($AB236*100000+ROW(),"")))</f>
        <v/>
      </c>
    </row>
    <row r="237">
      <c r="A237" s="29" t="n"/>
      <c r="B237" s="23" t="n"/>
      <c r="C237" s="23" t="n"/>
      <c r="D237" s="23" t="n"/>
      <c r="E237" s="29" t="n"/>
      <c r="F237" s="42" t="n"/>
      <c r="G237" s="30" t="n"/>
      <c r="H237" s="43" t="n"/>
      <c r="I237" s="43" t="n"/>
      <c r="J237" s="23" t="n"/>
      <c r="K237" s="23" t="n"/>
      <c r="L237" s="45">
        <f>IF($A237="","",IF(COUNTIFS('Tire Inspections'!$E$5:$E$1004,$A237,'Tire Inspections'!$Y$5:$Y$1004,"OK")=0,"",IFERROR(MAXIFS('Tire Inspections'!$B$5:$B$1004,'Tire Inspections'!$E$5:$E$1004,$A237,'Tire Inspections'!$Y$5:$Y$1004,"OK"),"")))</f>
        <v/>
      </c>
      <c r="M237" s="27">
        <f>IF($A237="","",IF($L237="","",IFERROR(LOOKUP(2,1/(('Tire Inspections'!$E$5:$E$1004=$A237)*('Tire Inspections'!$B$5:$B$1004=$L237)*('Tire Inspections'!$Y$5:$Y$1004="OK")),'Tire Inspections'!$C$5:$C$1004),"")))</f>
        <v/>
      </c>
      <c r="N237" s="27">
        <f>IF($A237="","",IF($L237="","",IFERROR(LOOKUP(2,1/(('Tire Inspections'!$E$5:$E$1004=$A237)*('Tire Inspections'!$B$5:$B$1004=$L237)*('Tire Inspections'!$Y$5:$Y$1004="OK")),'Tire Inspections'!$F$5:$F$1004),"")))</f>
        <v/>
      </c>
      <c r="O237" s="27">
        <f>IF($A237="","",IF($L237="","",IFERROR(LOOKUP(2,1/(('Tire Inspections'!$E$5:$E$1004=$A237)*('Tire Inspections'!$B$5:$B$1004=$L237)*('Tire Inspections'!$Y$5:$Y$1004="OK")),'Tire Inspections'!$P$5:$P$1004),"")))</f>
        <v/>
      </c>
      <c r="P237" s="32">
        <f>IF($A237="","",IF($L237="","",IFERROR(LOOKUP(2,1/(('Tire Inspections'!$E$5:$E$1004=$A237)*('Tire Inspections'!$B$5:$B$1004=$L237)*('Tire Inspections'!$Y$5:$Y$1004="OK")),'Tire Inspections'!$D$5:$D$1004),"")))</f>
        <v/>
      </c>
      <c r="Q237" s="44">
        <f>IF($A237="","",IF($L237="","",IFERROR(LOOKUP(2,1/(('Tire Inspections'!$E$5:$E$1004=$A237)*('Tire Inspections'!$B$5:$B$1004=$L237)*('Tire Inspections'!$Y$5:$Y$1004="OK")),'Tire Inspections'!$R$5:$R$1004),"")))</f>
        <v/>
      </c>
      <c r="R237" s="44">
        <f>IF($A237="","",IF($L237="","",IFERROR(LOOKUP(2,1/(('Tire Inspections'!$E$5:$E$1004=$A237)*('Tire Inspections'!$B$5:$B$1004=$L237)*('Tire Inspections'!$Y$5:$Y$1004="OK")),'Tire Inspections'!$S$5:$S$1004),"")))</f>
        <v/>
      </c>
      <c r="S237" s="44">
        <f>IF($A237="","",IF($L237="","",IFERROR(LOOKUP(2,1/(('Tire Inspections'!$E$5:$E$1004=$A237)*('Tire Inspections'!$B$5:$B$1004=$L237)*('Tire Inspections'!$Y$5:$Y$1004="OK")),'Tire Inspections'!$L$5:$L$1004),"")))</f>
        <v/>
      </c>
      <c r="T237" s="33">
        <f>IF($A237="","",IF(OR($Q237="",$H237=""),"",IFERROR(MAX(0,MIN(1,($Q237-'Settings'!$B$6)/($H237-'Settings'!$B$6))),"")))</f>
        <v/>
      </c>
      <c r="U237" s="27">
        <f>IF($A237="","",IF($Q237="","No Data",IF($Q237&lt;='Settings'!$B$6,"Critical",IF($Q237&lt;='Settings'!$B$5,"Low","OK"))))</f>
        <v/>
      </c>
      <c r="V237" s="27">
        <f>IF($A237="","",IF($R237="","No Data",IF($R237&gt;='Settings'!$B$7,"Uneven","OK")))</f>
        <v/>
      </c>
      <c r="W237" s="27">
        <f>IF($A237="","",IF($J237&lt;&gt;"Mounted","N/A",IF(OR($S237="",$I237=""),"No Data",IF($S237&lt;$I237-'Settings'!$B$8,"Low",IF($S237&gt;$I237+'Settings'!$B$8,"High","OK")))))</f>
        <v/>
      </c>
      <c r="X237" s="45">
        <f>IF($A237="","",IF(OR($J237&lt;&gt;"Mounted",$L237=""),"",IFERROR($L237+'Settings'!$B$9,"")))</f>
        <v/>
      </c>
      <c r="Y237" s="27">
        <f>IF($A237="","",IF($J237&lt;&gt;"Mounted","N/A",IF($L237="","No Data",IF(TODAY()&gt;$X237,"Overdue",IF(TODAY()+'Settings'!$B$10&gt;=$X237,"Due Soon","Current")))))</f>
        <v/>
      </c>
      <c r="Z237" s="27">
        <f>IF($A237="","",IF($J237&lt;&gt;"Mounted","N/A",IF(OR($U237="No Data",$W237="No Data"),"No Data",IF($U237="Critical","Critical",IF(OR($U237="Low",$V237="Uneven",$W237="Low",$W237="High",$Y237="Overdue",$Y237="Due Soon"),"Attention","OK")))))</f>
        <v/>
      </c>
      <c r="AA237" s="27">
        <f>IF($A237="","",IF($J237&lt;&gt;"Mounted","No action",IF($U237="Critical","Inspect immediately and follow fleet removal policy",IF($W237="Low","Correct pressure and inspect",IF($W237="High","Correct pressure",IF($V237="Uneven","Inspect alignment, suspension, and rotation",IF($U237="Low","Schedule tire service",IF($Y237="Overdue","Complete inspection",IF($Y237="Due Soon","Schedule inspection","No action")))))))))</f>
        <v/>
      </c>
      <c r="AB237" s="27">
        <f>IF($A237="","",IF(OR($J237&lt;&gt;"Mounted",$Z237="OK",$Z237="N/A"),"",IF($U237="Critical",1,IF(OR($W237="Low",$W237="High"),2,IF(OR($U237="Low",$V237="Uneven"),3,IF($Y237="Overdue",4,5))))))</f>
        <v/>
      </c>
      <c r="AC237" s="27">
        <f>IF($A237="","",IF($AB237="","",IFERROR($AB237*100000+ROW(),"")))</f>
        <v/>
      </c>
    </row>
    <row r="238">
      <c r="A238" s="29" t="n"/>
      <c r="B238" s="23" t="n"/>
      <c r="C238" s="23" t="n"/>
      <c r="D238" s="23" t="n"/>
      <c r="E238" s="29" t="n"/>
      <c r="F238" s="42" t="n"/>
      <c r="G238" s="30" t="n"/>
      <c r="H238" s="43" t="n"/>
      <c r="I238" s="43" t="n"/>
      <c r="J238" s="23" t="n"/>
      <c r="K238" s="23" t="n"/>
      <c r="L238" s="45">
        <f>IF($A238="","",IF(COUNTIFS('Tire Inspections'!$E$5:$E$1004,$A238,'Tire Inspections'!$Y$5:$Y$1004,"OK")=0,"",IFERROR(MAXIFS('Tire Inspections'!$B$5:$B$1004,'Tire Inspections'!$E$5:$E$1004,$A238,'Tire Inspections'!$Y$5:$Y$1004,"OK"),"")))</f>
        <v/>
      </c>
      <c r="M238" s="27">
        <f>IF($A238="","",IF($L238="","",IFERROR(LOOKUP(2,1/(('Tire Inspections'!$E$5:$E$1004=$A238)*('Tire Inspections'!$B$5:$B$1004=$L238)*('Tire Inspections'!$Y$5:$Y$1004="OK")),'Tire Inspections'!$C$5:$C$1004),"")))</f>
        <v/>
      </c>
      <c r="N238" s="27">
        <f>IF($A238="","",IF($L238="","",IFERROR(LOOKUP(2,1/(('Tire Inspections'!$E$5:$E$1004=$A238)*('Tire Inspections'!$B$5:$B$1004=$L238)*('Tire Inspections'!$Y$5:$Y$1004="OK")),'Tire Inspections'!$F$5:$F$1004),"")))</f>
        <v/>
      </c>
      <c r="O238" s="27">
        <f>IF($A238="","",IF($L238="","",IFERROR(LOOKUP(2,1/(('Tire Inspections'!$E$5:$E$1004=$A238)*('Tire Inspections'!$B$5:$B$1004=$L238)*('Tire Inspections'!$Y$5:$Y$1004="OK")),'Tire Inspections'!$P$5:$P$1004),"")))</f>
        <v/>
      </c>
      <c r="P238" s="32">
        <f>IF($A238="","",IF($L238="","",IFERROR(LOOKUP(2,1/(('Tire Inspections'!$E$5:$E$1004=$A238)*('Tire Inspections'!$B$5:$B$1004=$L238)*('Tire Inspections'!$Y$5:$Y$1004="OK")),'Tire Inspections'!$D$5:$D$1004),"")))</f>
        <v/>
      </c>
      <c r="Q238" s="44">
        <f>IF($A238="","",IF($L238="","",IFERROR(LOOKUP(2,1/(('Tire Inspections'!$E$5:$E$1004=$A238)*('Tire Inspections'!$B$5:$B$1004=$L238)*('Tire Inspections'!$Y$5:$Y$1004="OK")),'Tire Inspections'!$R$5:$R$1004),"")))</f>
        <v/>
      </c>
      <c r="R238" s="44">
        <f>IF($A238="","",IF($L238="","",IFERROR(LOOKUP(2,1/(('Tire Inspections'!$E$5:$E$1004=$A238)*('Tire Inspections'!$B$5:$B$1004=$L238)*('Tire Inspections'!$Y$5:$Y$1004="OK")),'Tire Inspections'!$S$5:$S$1004),"")))</f>
        <v/>
      </c>
      <c r="S238" s="44">
        <f>IF($A238="","",IF($L238="","",IFERROR(LOOKUP(2,1/(('Tire Inspections'!$E$5:$E$1004=$A238)*('Tire Inspections'!$B$5:$B$1004=$L238)*('Tire Inspections'!$Y$5:$Y$1004="OK")),'Tire Inspections'!$L$5:$L$1004),"")))</f>
        <v/>
      </c>
      <c r="T238" s="33">
        <f>IF($A238="","",IF(OR($Q238="",$H238=""),"",IFERROR(MAX(0,MIN(1,($Q238-'Settings'!$B$6)/($H238-'Settings'!$B$6))),"")))</f>
        <v/>
      </c>
      <c r="U238" s="27">
        <f>IF($A238="","",IF($Q238="","No Data",IF($Q238&lt;='Settings'!$B$6,"Critical",IF($Q238&lt;='Settings'!$B$5,"Low","OK"))))</f>
        <v/>
      </c>
      <c r="V238" s="27">
        <f>IF($A238="","",IF($R238="","No Data",IF($R238&gt;='Settings'!$B$7,"Uneven","OK")))</f>
        <v/>
      </c>
      <c r="W238" s="27">
        <f>IF($A238="","",IF($J238&lt;&gt;"Mounted","N/A",IF(OR($S238="",$I238=""),"No Data",IF($S238&lt;$I238-'Settings'!$B$8,"Low",IF($S238&gt;$I238+'Settings'!$B$8,"High","OK")))))</f>
        <v/>
      </c>
      <c r="X238" s="45">
        <f>IF($A238="","",IF(OR($J238&lt;&gt;"Mounted",$L238=""),"",IFERROR($L238+'Settings'!$B$9,"")))</f>
        <v/>
      </c>
      <c r="Y238" s="27">
        <f>IF($A238="","",IF($J238&lt;&gt;"Mounted","N/A",IF($L238="","No Data",IF(TODAY()&gt;$X238,"Overdue",IF(TODAY()+'Settings'!$B$10&gt;=$X238,"Due Soon","Current")))))</f>
        <v/>
      </c>
      <c r="Z238" s="27">
        <f>IF($A238="","",IF($J238&lt;&gt;"Mounted","N/A",IF(OR($U238="No Data",$W238="No Data"),"No Data",IF($U238="Critical","Critical",IF(OR($U238="Low",$V238="Uneven",$W238="Low",$W238="High",$Y238="Overdue",$Y238="Due Soon"),"Attention","OK")))))</f>
        <v/>
      </c>
      <c r="AA238" s="27">
        <f>IF($A238="","",IF($J238&lt;&gt;"Mounted","No action",IF($U238="Critical","Inspect immediately and follow fleet removal policy",IF($W238="Low","Correct pressure and inspect",IF($W238="High","Correct pressure",IF($V238="Uneven","Inspect alignment, suspension, and rotation",IF($U238="Low","Schedule tire service",IF($Y238="Overdue","Complete inspection",IF($Y238="Due Soon","Schedule inspection","No action")))))))))</f>
        <v/>
      </c>
      <c r="AB238" s="27">
        <f>IF($A238="","",IF(OR($J238&lt;&gt;"Mounted",$Z238="OK",$Z238="N/A"),"",IF($U238="Critical",1,IF(OR($W238="Low",$W238="High"),2,IF(OR($U238="Low",$V238="Uneven"),3,IF($Y238="Overdue",4,5))))))</f>
        <v/>
      </c>
      <c r="AC238" s="27">
        <f>IF($A238="","",IF($AB238="","",IFERROR($AB238*100000+ROW(),"")))</f>
        <v/>
      </c>
    </row>
    <row r="239">
      <c r="A239" s="29" t="n"/>
      <c r="B239" s="23" t="n"/>
      <c r="C239" s="23" t="n"/>
      <c r="D239" s="23" t="n"/>
      <c r="E239" s="29" t="n"/>
      <c r="F239" s="42" t="n"/>
      <c r="G239" s="30" t="n"/>
      <c r="H239" s="43" t="n"/>
      <c r="I239" s="43" t="n"/>
      <c r="J239" s="23" t="n"/>
      <c r="K239" s="23" t="n"/>
      <c r="L239" s="45">
        <f>IF($A239="","",IF(COUNTIFS('Tire Inspections'!$E$5:$E$1004,$A239,'Tire Inspections'!$Y$5:$Y$1004,"OK")=0,"",IFERROR(MAXIFS('Tire Inspections'!$B$5:$B$1004,'Tire Inspections'!$E$5:$E$1004,$A239,'Tire Inspections'!$Y$5:$Y$1004,"OK"),"")))</f>
        <v/>
      </c>
      <c r="M239" s="27">
        <f>IF($A239="","",IF($L239="","",IFERROR(LOOKUP(2,1/(('Tire Inspections'!$E$5:$E$1004=$A239)*('Tire Inspections'!$B$5:$B$1004=$L239)*('Tire Inspections'!$Y$5:$Y$1004="OK")),'Tire Inspections'!$C$5:$C$1004),"")))</f>
        <v/>
      </c>
      <c r="N239" s="27">
        <f>IF($A239="","",IF($L239="","",IFERROR(LOOKUP(2,1/(('Tire Inspections'!$E$5:$E$1004=$A239)*('Tire Inspections'!$B$5:$B$1004=$L239)*('Tire Inspections'!$Y$5:$Y$1004="OK")),'Tire Inspections'!$F$5:$F$1004),"")))</f>
        <v/>
      </c>
      <c r="O239" s="27">
        <f>IF($A239="","",IF($L239="","",IFERROR(LOOKUP(2,1/(('Tire Inspections'!$E$5:$E$1004=$A239)*('Tire Inspections'!$B$5:$B$1004=$L239)*('Tire Inspections'!$Y$5:$Y$1004="OK")),'Tire Inspections'!$P$5:$P$1004),"")))</f>
        <v/>
      </c>
      <c r="P239" s="32">
        <f>IF($A239="","",IF($L239="","",IFERROR(LOOKUP(2,1/(('Tire Inspections'!$E$5:$E$1004=$A239)*('Tire Inspections'!$B$5:$B$1004=$L239)*('Tire Inspections'!$Y$5:$Y$1004="OK")),'Tire Inspections'!$D$5:$D$1004),"")))</f>
        <v/>
      </c>
      <c r="Q239" s="44">
        <f>IF($A239="","",IF($L239="","",IFERROR(LOOKUP(2,1/(('Tire Inspections'!$E$5:$E$1004=$A239)*('Tire Inspections'!$B$5:$B$1004=$L239)*('Tire Inspections'!$Y$5:$Y$1004="OK")),'Tire Inspections'!$R$5:$R$1004),"")))</f>
        <v/>
      </c>
      <c r="R239" s="44">
        <f>IF($A239="","",IF($L239="","",IFERROR(LOOKUP(2,1/(('Tire Inspections'!$E$5:$E$1004=$A239)*('Tire Inspections'!$B$5:$B$1004=$L239)*('Tire Inspections'!$Y$5:$Y$1004="OK")),'Tire Inspections'!$S$5:$S$1004),"")))</f>
        <v/>
      </c>
      <c r="S239" s="44">
        <f>IF($A239="","",IF($L239="","",IFERROR(LOOKUP(2,1/(('Tire Inspections'!$E$5:$E$1004=$A239)*('Tire Inspections'!$B$5:$B$1004=$L239)*('Tire Inspections'!$Y$5:$Y$1004="OK")),'Tire Inspections'!$L$5:$L$1004),"")))</f>
        <v/>
      </c>
      <c r="T239" s="33">
        <f>IF($A239="","",IF(OR($Q239="",$H239=""),"",IFERROR(MAX(0,MIN(1,($Q239-'Settings'!$B$6)/($H239-'Settings'!$B$6))),"")))</f>
        <v/>
      </c>
      <c r="U239" s="27">
        <f>IF($A239="","",IF($Q239="","No Data",IF($Q239&lt;='Settings'!$B$6,"Critical",IF($Q239&lt;='Settings'!$B$5,"Low","OK"))))</f>
        <v/>
      </c>
      <c r="V239" s="27">
        <f>IF($A239="","",IF($R239="","No Data",IF($R239&gt;='Settings'!$B$7,"Uneven","OK")))</f>
        <v/>
      </c>
      <c r="W239" s="27">
        <f>IF($A239="","",IF($J239&lt;&gt;"Mounted","N/A",IF(OR($S239="",$I239=""),"No Data",IF($S239&lt;$I239-'Settings'!$B$8,"Low",IF($S239&gt;$I239+'Settings'!$B$8,"High","OK")))))</f>
        <v/>
      </c>
      <c r="X239" s="45">
        <f>IF($A239="","",IF(OR($J239&lt;&gt;"Mounted",$L239=""),"",IFERROR($L239+'Settings'!$B$9,"")))</f>
        <v/>
      </c>
      <c r="Y239" s="27">
        <f>IF($A239="","",IF($J239&lt;&gt;"Mounted","N/A",IF($L239="","No Data",IF(TODAY()&gt;$X239,"Overdue",IF(TODAY()+'Settings'!$B$10&gt;=$X239,"Due Soon","Current")))))</f>
        <v/>
      </c>
      <c r="Z239" s="27">
        <f>IF($A239="","",IF($J239&lt;&gt;"Mounted","N/A",IF(OR($U239="No Data",$W239="No Data"),"No Data",IF($U239="Critical","Critical",IF(OR($U239="Low",$V239="Uneven",$W239="Low",$W239="High",$Y239="Overdue",$Y239="Due Soon"),"Attention","OK")))))</f>
        <v/>
      </c>
      <c r="AA239" s="27">
        <f>IF($A239="","",IF($J239&lt;&gt;"Mounted","No action",IF($U239="Critical","Inspect immediately and follow fleet removal policy",IF($W239="Low","Correct pressure and inspect",IF($W239="High","Correct pressure",IF($V239="Uneven","Inspect alignment, suspension, and rotation",IF($U239="Low","Schedule tire service",IF($Y239="Overdue","Complete inspection",IF($Y239="Due Soon","Schedule inspection","No action")))))))))</f>
        <v/>
      </c>
      <c r="AB239" s="27">
        <f>IF($A239="","",IF(OR($J239&lt;&gt;"Mounted",$Z239="OK",$Z239="N/A"),"",IF($U239="Critical",1,IF(OR($W239="Low",$W239="High"),2,IF(OR($U239="Low",$V239="Uneven"),3,IF($Y239="Overdue",4,5))))))</f>
        <v/>
      </c>
      <c r="AC239" s="27">
        <f>IF($A239="","",IF($AB239="","",IFERROR($AB239*100000+ROW(),"")))</f>
        <v/>
      </c>
    </row>
    <row r="240">
      <c r="A240" s="29" t="n"/>
      <c r="B240" s="23" t="n"/>
      <c r="C240" s="23" t="n"/>
      <c r="D240" s="23" t="n"/>
      <c r="E240" s="29" t="n"/>
      <c r="F240" s="42" t="n"/>
      <c r="G240" s="30" t="n"/>
      <c r="H240" s="43" t="n"/>
      <c r="I240" s="43" t="n"/>
      <c r="J240" s="23" t="n"/>
      <c r="K240" s="23" t="n"/>
      <c r="L240" s="45">
        <f>IF($A240="","",IF(COUNTIFS('Tire Inspections'!$E$5:$E$1004,$A240,'Tire Inspections'!$Y$5:$Y$1004,"OK")=0,"",IFERROR(MAXIFS('Tire Inspections'!$B$5:$B$1004,'Tire Inspections'!$E$5:$E$1004,$A240,'Tire Inspections'!$Y$5:$Y$1004,"OK"),"")))</f>
        <v/>
      </c>
      <c r="M240" s="27">
        <f>IF($A240="","",IF($L240="","",IFERROR(LOOKUP(2,1/(('Tire Inspections'!$E$5:$E$1004=$A240)*('Tire Inspections'!$B$5:$B$1004=$L240)*('Tire Inspections'!$Y$5:$Y$1004="OK")),'Tire Inspections'!$C$5:$C$1004),"")))</f>
        <v/>
      </c>
      <c r="N240" s="27">
        <f>IF($A240="","",IF($L240="","",IFERROR(LOOKUP(2,1/(('Tire Inspections'!$E$5:$E$1004=$A240)*('Tire Inspections'!$B$5:$B$1004=$L240)*('Tire Inspections'!$Y$5:$Y$1004="OK")),'Tire Inspections'!$F$5:$F$1004),"")))</f>
        <v/>
      </c>
      <c r="O240" s="27">
        <f>IF($A240="","",IF($L240="","",IFERROR(LOOKUP(2,1/(('Tire Inspections'!$E$5:$E$1004=$A240)*('Tire Inspections'!$B$5:$B$1004=$L240)*('Tire Inspections'!$Y$5:$Y$1004="OK")),'Tire Inspections'!$P$5:$P$1004),"")))</f>
        <v/>
      </c>
      <c r="P240" s="32">
        <f>IF($A240="","",IF($L240="","",IFERROR(LOOKUP(2,1/(('Tire Inspections'!$E$5:$E$1004=$A240)*('Tire Inspections'!$B$5:$B$1004=$L240)*('Tire Inspections'!$Y$5:$Y$1004="OK")),'Tire Inspections'!$D$5:$D$1004),"")))</f>
        <v/>
      </c>
      <c r="Q240" s="44">
        <f>IF($A240="","",IF($L240="","",IFERROR(LOOKUP(2,1/(('Tire Inspections'!$E$5:$E$1004=$A240)*('Tire Inspections'!$B$5:$B$1004=$L240)*('Tire Inspections'!$Y$5:$Y$1004="OK")),'Tire Inspections'!$R$5:$R$1004),"")))</f>
        <v/>
      </c>
      <c r="R240" s="44">
        <f>IF($A240="","",IF($L240="","",IFERROR(LOOKUP(2,1/(('Tire Inspections'!$E$5:$E$1004=$A240)*('Tire Inspections'!$B$5:$B$1004=$L240)*('Tire Inspections'!$Y$5:$Y$1004="OK")),'Tire Inspections'!$S$5:$S$1004),"")))</f>
        <v/>
      </c>
      <c r="S240" s="44">
        <f>IF($A240="","",IF($L240="","",IFERROR(LOOKUP(2,1/(('Tire Inspections'!$E$5:$E$1004=$A240)*('Tire Inspections'!$B$5:$B$1004=$L240)*('Tire Inspections'!$Y$5:$Y$1004="OK")),'Tire Inspections'!$L$5:$L$1004),"")))</f>
        <v/>
      </c>
      <c r="T240" s="33">
        <f>IF($A240="","",IF(OR($Q240="",$H240=""),"",IFERROR(MAX(0,MIN(1,($Q240-'Settings'!$B$6)/($H240-'Settings'!$B$6))),"")))</f>
        <v/>
      </c>
      <c r="U240" s="27">
        <f>IF($A240="","",IF($Q240="","No Data",IF($Q240&lt;='Settings'!$B$6,"Critical",IF($Q240&lt;='Settings'!$B$5,"Low","OK"))))</f>
        <v/>
      </c>
      <c r="V240" s="27">
        <f>IF($A240="","",IF($R240="","No Data",IF($R240&gt;='Settings'!$B$7,"Uneven","OK")))</f>
        <v/>
      </c>
      <c r="W240" s="27">
        <f>IF($A240="","",IF($J240&lt;&gt;"Mounted","N/A",IF(OR($S240="",$I240=""),"No Data",IF($S240&lt;$I240-'Settings'!$B$8,"Low",IF($S240&gt;$I240+'Settings'!$B$8,"High","OK")))))</f>
        <v/>
      </c>
      <c r="X240" s="45">
        <f>IF($A240="","",IF(OR($J240&lt;&gt;"Mounted",$L240=""),"",IFERROR($L240+'Settings'!$B$9,"")))</f>
        <v/>
      </c>
      <c r="Y240" s="27">
        <f>IF($A240="","",IF($J240&lt;&gt;"Mounted","N/A",IF($L240="","No Data",IF(TODAY()&gt;$X240,"Overdue",IF(TODAY()+'Settings'!$B$10&gt;=$X240,"Due Soon","Current")))))</f>
        <v/>
      </c>
      <c r="Z240" s="27">
        <f>IF($A240="","",IF($J240&lt;&gt;"Mounted","N/A",IF(OR($U240="No Data",$W240="No Data"),"No Data",IF($U240="Critical","Critical",IF(OR($U240="Low",$V240="Uneven",$W240="Low",$W240="High",$Y240="Overdue",$Y240="Due Soon"),"Attention","OK")))))</f>
        <v/>
      </c>
      <c r="AA240" s="27">
        <f>IF($A240="","",IF($J240&lt;&gt;"Mounted","No action",IF($U240="Critical","Inspect immediately and follow fleet removal policy",IF($W240="Low","Correct pressure and inspect",IF($W240="High","Correct pressure",IF($V240="Uneven","Inspect alignment, suspension, and rotation",IF($U240="Low","Schedule tire service",IF($Y240="Overdue","Complete inspection",IF($Y240="Due Soon","Schedule inspection","No action")))))))))</f>
        <v/>
      </c>
      <c r="AB240" s="27">
        <f>IF($A240="","",IF(OR($J240&lt;&gt;"Mounted",$Z240="OK",$Z240="N/A"),"",IF($U240="Critical",1,IF(OR($W240="Low",$W240="High"),2,IF(OR($U240="Low",$V240="Uneven"),3,IF($Y240="Overdue",4,5))))))</f>
        <v/>
      </c>
      <c r="AC240" s="27">
        <f>IF($A240="","",IF($AB240="","",IFERROR($AB240*100000+ROW(),"")))</f>
        <v/>
      </c>
    </row>
    <row r="241">
      <c r="A241" s="29" t="n"/>
      <c r="B241" s="23" t="n"/>
      <c r="C241" s="23" t="n"/>
      <c r="D241" s="23" t="n"/>
      <c r="E241" s="29" t="n"/>
      <c r="F241" s="42" t="n"/>
      <c r="G241" s="30" t="n"/>
      <c r="H241" s="43" t="n"/>
      <c r="I241" s="43" t="n"/>
      <c r="J241" s="23" t="n"/>
      <c r="K241" s="23" t="n"/>
      <c r="L241" s="45">
        <f>IF($A241="","",IF(COUNTIFS('Tire Inspections'!$E$5:$E$1004,$A241,'Tire Inspections'!$Y$5:$Y$1004,"OK")=0,"",IFERROR(MAXIFS('Tire Inspections'!$B$5:$B$1004,'Tire Inspections'!$E$5:$E$1004,$A241,'Tire Inspections'!$Y$5:$Y$1004,"OK"),"")))</f>
        <v/>
      </c>
      <c r="M241" s="27">
        <f>IF($A241="","",IF($L241="","",IFERROR(LOOKUP(2,1/(('Tire Inspections'!$E$5:$E$1004=$A241)*('Tire Inspections'!$B$5:$B$1004=$L241)*('Tire Inspections'!$Y$5:$Y$1004="OK")),'Tire Inspections'!$C$5:$C$1004),"")))</f>
        <v/>
      </c>
      <c r="N241" s="27">
        <f>IF($A241="","",IF($L241="","",IFERROR(LOOKUP(2,1/(('Tire Inspections'!$E$5:$E$1004=$A241)*('Tire Inspections'!$B$5:$B$1004=$L241)*('Tire Inspections'!$Y$5:$Y$1004="OK")),'Tire Inspections'!$F$5:$F$1004),"")))</f>
        <v/>
      </c>
      <c r="O241" s="27">
        <f>IF($A241="","",IF($L241="","",IFERROR(LOOKUP(2,1/(('Tire Inspections'!$E$5:$E$1004=$A241)*('Tire Inspections'!$B$5:$B$1004=$L241)*('Tire Inspections'!$Y$5:$Y$1004="OK")),'Tire Inspections'!$P$5:$P$1004),"")))</f>
        <v/>
      </c>
      <c r="P241" s="32">
        <f>IF($A241="","",IF($L241="","",IFERROR(LOOKUP(2,1/(('Tire Inspections'!$E$5:$E$1004=$A241)*('Tire Inspections'!$B$5:$B$1004=$L241)*('Tire Inspections'!$Y$5:$Y$1004="OK")),'Tire Inspections'!$D$5:$D$1004),"")))</f>
        <v/>
      </c>
      <c r="Q241" s="44">
        <f>IF($A241="","",IF($L241="","",IFERROR(LOOKUP(2,1/(('Tire Inspections'!$E$5:$E$1004=$A241)*('Tire Inspections'!$B$5:$B$1004=$L241)*('Tire Inspections'!$Y$5:$Y$1004="OK")),'Tire Inspections'!$R$5:$R$1004),"")))</f>
        <v/>
      </c>
      <c r="R241" s="44">
        <f>IF($A241="","",IF($L241="","",IFERROR(LOOKUP(2,1/(('Tire Inspections'!$E$5:$E$1004=$A241)*('Tire Inspections'!$B$5:$B$1004=$L241)*('Tire Inspections'!$Y$5:$Y$1004="OK")),'Tire Inspections'!$S$5:$S$1004),"")))</f>
        <v/>
      </c>
      <c r="S241" s="44">
        <f>IF($A241="","",IF($L241="","",IFERROR(LOOKUP(2,1/(('Tire Inspections'!$E$5:$E$1004=$A241)*('Tire Inspections'!$B$5:$B$1004=$L241)*('Tire Inspections'!$Y$5:$Y$1004="OK")),'Tire Inspections'!$L$5:$L$1004),"")))</f>
        <v/>
      </c>
      <c r="T241" s="33">
        <f>IF($A241="","",IF(OR($Q241="",$H241=""),"",IFERROR(MAX(0,MIN(1,($Q241-'Settings'!$B$6)/($H241-'Settings'!$B$6))),"")))</f>
        <v/>
      </c>
      <c r="U241" s="27">
        <f>IF($A241="","",IF($Q241="","No Data",IF($Q241&lt;='Settings'!$B$6,"Critical",IF($Q241&lt;='Settings'!$B$5,"Low","OK"))))</f>
        <v/>
      </c>
      <c r="V241" s="27">
        <f>IF($A241="","",IF($R241="","No Data",IF($R241&gt;='Settings'!$B$7,"Uneven","OK")))</f>
        <v/>
      </c>
      <c r="W241" s="27">
        <f>IF($A241="","",IF($J241&lt;&gt;"Mounted","N/A",IF(OR($S241="",$I241=""),"No Data",IF($S241&lt;$I241-'Settings'!$B$8,"Low",IF($S241&gt;$I241+'Settings'!$B$8,"High","OK")))))</f>
        <v/>
      </c>
      <c r="X241" s="45">
        <f>IF($A241="","",IF(OR($J241&lt;&gt;"Mounted",$L241=""),"",IFERROR($L241+'Settings'!$B$9,"")))</f>
        <v/>
      </c>
      <c r="Y241" s="27">
        <f>IF($A241="","",IF($J241&lt;&gt;"Mounted","N/A",IF($L241="","No Data",IF(TODAY()&gt;$X241,"Overdue",IF(TODAY()+'Settings'!$B$10&gt;=$X241,"Due Soon","Current")))))</f>
        <v/>
      </c>
      <c r="Z241" s="27">
        <f>IF($A241="","",IF($J241&lt;&gt;"Mounted","N/A",IF(OR($U241="No Data",$W241="No Data"),"No Data",IF($U241="Critical","Critical",IF(OR($U241="Low",$V241="Uneven",$W241="Low",$W241="High",$Y241="Overdue",$Y241="Due Soon"),"Attention","OK")))))</f>
        <v/>
      </c>
      <c r="AA241" s="27">
        <f>IF($A241="","",IF($J241&lt;&gt;"Mounted","No action",IF($U241="Critical","Inspect immediately and follow fleet removal policy",IF($W241="Low","Correct pressure and inspect",IF($W241="High","Correct pressure",IF($V241="Uneven","Inspect alignment, suspension, and rotation",IF($U241="Low","Schedule tire service",IF($Y241="Overdue","Complete inspection",IF($Y241="Due Soon","Schedule inspection","No action")))))))))</f>
        <v/>
      </c>
      <c r="AB241" s="27">
        <f>IF($A241="","",IF(OR($J241&lt;&gt;"Mounted",$Z241="OK",$Z241="N/A"),"",IF($U241="Critical",1,IF(OR($W241="Low",$W241="High"),2,IF(OR($U241="Low",$V241="Uneven"),3,IF($Y241="Overdue",4,5))))))</f>
        <v/>
      </c>
      <c r="AC241" s="27">
        <f>IF($A241="","",IF($AB241="","",IFERROR($AB241*100000+ROW(),"")))</f>
        <v/>
      </c>
    </row>
    <row r="242">
      <c r="A242" s="29" t="n"/>
      <c r="B242" s="23" t="n"/>
      <c r="C242" s="23" t="n"/>
      <c r="D242" s="23" t="n"/>
      <c r="E242" s="29" t="n"/>
      <c r="F242" s="42" t="n"/>
      <c r="G242" s="30" t="n"/>
      <c r="H242" s="43" t="n"/>
      <c r="I242" s="43" t="n"/>
      <c r="J242" s="23" t="n"/>
      <c r="K242" s="23" t="n"/>
      <c r="L242" s="45">
        <f>IF($A242="","",IF(COUNTIFS('Tire Inspections'!$E$5:$E$1004,$A242,'Tire Inspections'!$Y$5:$Y$1004,"OK")=0,"",IFERROR(MAXIFS('Tire Inspections'!$B$5:$B$1004,'Tire Inspections'!$E$5:$E$1004,$A242,'Tire Inspections'!$Y$5:$Y$1004,"OK"),"")))</f>
        <v/>
      </c>
      <c r="M242" s="27">
        <f>IF($A242="","",IF($L242="","",IFERROR(LOOKUP(2,1/(('Tire Inspections'!$E$5:$E$1004=$A242)*('Tire Inspections'!$B$5:$B$1004=$L242)*('Tire Inspections'!$Y$5:$Y$1004="OK")),'Tire Inspections'!$C$5:$C$1004),"")))</f>
        <v/>
      </c>
      <c r="N242" s="27">
        <f>IF($A242="","",IF($L242="","",IFERROR(LOOKUP(2,1/(('Tire Inspections'!$E$5:$E$1004=$A242)*('Tire Inspections'!$B$5:$B$1004=$L242)*('Tire Inspections'!$Y$5:$Y$1004="OK")),'Tire Inspections'!$F$5:$F$1004),"")))</f>
        <v/>
      </c>
      <c r="O242" s="27">
        <f>IF($A242="","",IF($L242="","",IFERROR(LOOKUP(2,1/(('Tire Inspections'!$E$5:$E$1004=$A242)*('Tire Inspections'!$B$5:$B$1004=$L242)*('Tire Inspections'!$Y$5:$Y$1004="OK")),'Tire Inspections'!$P$5:$P$1004),"")))</f>
        <v/>
      </c>
      <c r="P242" s="32">
        <f>IF($A242="","",IF($L242="","",IFERROR(LOOKUP(2,1/(('Tire Inspections'!$E$5:$E$1004=$A242)*('Tire Inspections'!$B$5:$B$1004=$L242)*('Tire Inspections'!$Y$5:$Y$1004="OK")),'Tire Inspections'!$D$5:$D$1004),"")))</f>
        <v/>
      </c>
      <c r="Q242" s="44">
        <f>IF($A242="","",IF($L242="","",IFERROR(LOOKUP(2,1/(('Tire Inspections'!$E$5:$E$1004=$A242)*('Tire Inspections'!$B$5:$B$1004=$L242)*('Tire Inspections'!$Y$5:$Y$1004="OK")),'Tire Inspections'!$R$5:$R$1004),"")))</f>
        <v/>
      </c>
      <c r="R242" s="44">
        <f>IF($A242="","",IF($L242="","",IFERROR(LOOKUP(2,1/(('Tire Inspections'!$E$5:$E$1004=$A242)*('Tire Inspections'!$B$5:$B$1004=$L242)*('Tire Inspections'!$Y$5:$Y$1004="OK")),'Tire Inspections'!$S$5:$S$1004),"")))</f>
        <v/>
      </c>
      <c r="S242" s="44">
        <f>IF($A242="","",IF($L242="","",IFERROR(LOOKUP(2,1/(('Tire Inspections'!$E$5:$E$1004=$A242)*('Tire Inspections'!$B$5:$B$1004=$L242)*('Tire Inspections'!$Y$5:$Y$1004="OK")),'Tire Inspections'!$L$5:$L$1004),"")))</f>
        <v/>
      </c>
      <c r="T242" s="33">
        <f>IF($A242="","",IF(OR($Q242="",$H242=""),"",IFERROR(MAX(0,MIN(1,($Q242-'Settings'!$B$6)/($H242-'Settings'!$B$6))),"")))</f>
        <v/>
      </c>
      <c r="U242" s="27">
        <f>IF($A242="","",IF($Q242="","No Data",IF($Q242&lt;='Settings'!$B$6,"Critical",IF($Q242&lt;='Settings'!$B$5,"Low","OK"))))</f>
        <v/>
      </c>
      <c r="V242" s="27">
        <f>IF($A242="","",IF($R242="","No Data",IF($R242&gt;='Settings'!$B$7,"Uneven","OK")))</f>
        <v/>
      </c>
      <c r="W242" s="27">
        <f>IF($A242="","",IF($J242&lt;&gt;"Mounted","N/A",IF(OR($S242="",$I242=""),"No Data",IF($S242&lt;$I242-'Settings'!$B$8,"Low",IF($S242&gt;$I242+'Settings'!$B$8,"High","OK")))))</f>
        <v/>
      </c>
      <c r="X242" s="45">
        <f>IF($A242="","",IF(OR($J242&lt;&gt;"Mounted",$L242=""),"",IFERROR($L242+'Settings'!$B$9,"")))</f>
        <v/>
      </c>
      <c r="Y242" s="27">
        <f>IF($A242="","",IF($J242&lt;&gt;"Mounted","N/A",IF($L242="","No Data",IF(TODAY()&gt;$X242,"Overdue",IF(TODAY()+'Settings'!$B$10&gt;=$X242,"Due Soon","Current")))))</f>
        <v/>
      </c>
      <c r="Z242" s="27">
        <f>IF($A242="","",IF($J242&lt;&gt;"Mounted","N/A",IF(OR($U242="No Data",$W242="No Data"),"No Data",IF($U242="Critical","Critical",IF(OR($U242="Low",$V242="Uneven",$W242="Low",$W242="High",$Y242="Overdue",$Y242="Due Soon"),"Attention","OK")))))</f>
        <v/>
      </c>
      <c r="AA242" s="27">
        <f>IF($A242="","",IF($J242&lt;&gt;"Mounted","No action",IF($U242="Critical","Inspect immediately and follow fleet removal policy",IF($W242="Low","Correct pressure and inspect",IF($W242="High","Correct pressure",IF($V242="Uneven","Inspect alignment, suspension, and rotation",IF($U242="Low","Schedule tire service",IF($Y242="Overdue","Complete inspection",IF($Y242="Due Soon","Schedule inspection","No action")))))))))</f>
        <v/>
      </c>
      <c r="AB242" s="27">
        <f>IF($A242="","",IF(OR($J242&lt;&gt;"Mounted",$Z242="OK",$Z242="N/A"),"",IF($U242="Critical",1,IF(OR($W242="Low",$W242="High"),2,IF(OR($U242="Low",$V242="Uneven"),3,IF($Y242="Overdue",4,5))))))</f>
        <v/>
      </c>
      <c r="AC242" s="27">
        <f>IF($A242="","",IF($AB242="","",IFERROR($AB242*100000+ROW(),"")))</f>
        <v/>
      </c>
    </row>
    <row r="243">
      <c r="A243" s="29" t="n"/>
      <c r="B243" s="23" t="n"/>
      <c r="C243" s="23" t="n"/>
      <c r="D243" s="23" t="n"/>
      <c r="E243" s="29" t="n"/>
      <c r="F243" s="42" t="n"/>
      <c r="G243" s="30" t="n"/>
      <c r="H243" s="43" t="n"/>
      <c r="I243" s="43" t="n"/>
      <c r="J243" s="23" t="n"/>
      <c r="K243" s="23" t="n"/>
      <c r="L243" s="45">
        <f>IF($A243="","",IF(COUNTIFS('Tire Inspections'!$E$5:$E$1004,$A243,'Tire Inspections'!$Y$5:$Y$1004,"OK")=0,"",IFERROR(MAXIFS('Tire Inspections'!$B$5:$B$1004,'Tire Inspections'!$E$5:$E$1004,$A243,'Tire Inspections'!$Y$5:$Y$1004,"OK"),"")))</f>
        <v/>
      </c>
      <c r="M243" s="27">
        <f>IF($A243="","",IF($L243="","",IFERROR(LOOKUP(2,1/(('Tire Inspections'!$E$5:$E$1004=$A243)*('Tire Inspections'!$B$5:$B$1004=$L243)*('Tire Inspections'!$Y$5:$Y$1004="OK")),'Tire Inspections'!$C$5:$C$1004),"")))</f>
        <v/>
      </c>
      <c r="N243" s="27">
        <f>IF($A243="","",IF($L243="","",IFERROR(LOOKUP(2,1/(('Tire Inspections'!$E$5:$E$1004=$A243)*('Tire Inspections'!$B$5:$B$1004=$L243)*('Tire Inspections'!$Y$5:$Y$1004="OK")),'Tire Inspections'!$F$5:$F$1004),"")))</f>
        <v/>
      </c>
      <c r="O243" s="27">
        <f>IF($A243="","",IF($L243="","",IFERROR(LOOKUP(2,1/(('Tire Inspections'!$E$5:$E$1004=$A243)*('Tire Inspections'!$B$5:$B$1004=$L243)*('Tire Inspections'!$Y$5:$Y$1004="OK")),'Tire Inspections'!$P$5:$P$1004),"")))</f>
        <v/>
      </c>
      <c r="P243" s="32">
        <f>IF($A243="","",IF($L243="","",IFERROR(LOOKUP(2,1/(('Tire Inspections'!$E$5:$E$1004=$A243)*('Tire Inspections'!$B$5:$B$1004=$L243)*('Tire Inspections'!$Y$5:$Y$1004="OK")),'Tire Inspections'!$D$5:$D$1004),"")))</f>
        <v/>
      </c>
      <c r="Q243" s="44">
        <f>IF($A243="","",IF($L243="","",IFERROR(LOOKUP(2,1/(('Tire Inspections'!$E$5:$E$1004=$A243)*('Tire Inspections'!$B$5:$B$1004=$L243)*('Tire Inspections'!$Y$5:$Y$1004="OK")),'Tire Inspections'!$R$5:$R$1004),"")))</f>
        <v/>
      </c>
      <c r="R243" s="44">
        <f>IF($A243="","",IF($L243="","",IFERROR(LOOKUP(2,1/(('Tire Inspections'!$E$5:$E$1004=$A243)*('Tire Inspections'!$B$5:$B$1004=$L243)*('Tire Inspections'!$Y$5:$Y$1004="OK")),'Tire Inspections'!$S$5:$S$1004),"")))</f>
        <v/>
      </c>
      <c r="S243" s="44">
        <f>IF($A243="","",IF($L243="","",IFERROR(LOOKUP(2,1/(('Tire Inspections'!$E$5:$E$1004=$A243)*('Tire Inspections'!$B$5:$B$1004=$L243)*('Tire Inspections'!$Y$5:$Y$1004="OK")),'Tire Inspections'!$L$5:$L$1004),"")))</f>
        <v/>
      </c>
      <c r="T243" s="33">
        <f>IF($A243="","",IF(OR($Q243="",$H243=""),"",IFERROR(MAX(0,MIN(1,($Q243-'Settings'!$B$6)/($H243-'Settings'!$B$6))),"")))</f>
        <v/>
      </c>
      <c r="U243" s="27">
        <f>IF($A243="","",IF($Q243="","No Data",IF($Q243&lt;='Settings'!$B$6,"Critical",IF($Q243&lt;='Settings'!$B$5,"Low","OK"))))</f>
        <v/>
      </c>
      <c r="V243" s="27">
        <f>IF($A243="","",IF($R243="","No Data",IF($R243&gt;='Settings'!$B$7,"Uneven","OK")))</f>
        <v/>
      </c>
      <c r="W243" s="27">
        <f>IF($A243="","",IF($J243&lt;&gt;"Mounted","N/A",IF(OR($S243="",$I243=""),"No Data",IF($S243&lt;$I243-'Settings'!$B$8,"Low",IF($S243&gt;$I243+'Settings'!$B$8,"High","OK")))))</f>
        <v/>
      </c>
      <c r="X243" s="45">
        <f>IF($A243="","",IF(OR($J243&lt;&gt;"Mounted",$L243=""),"",IFERROR($L243+'Settings'!$B$9,"")))</f>
        <v/>
      </c>
      <c r="Y243" s="27">
        <f>IF($A243="","",IF($J243&lt;&gt;"Mounted","N/A",IF($L243="","No Data",IF(TODAY()&gt;$X243,"Overdue",IF(TODAY()+'Settings'!$B$10&gt;=$X243,"Due Soon","Current")))))</f>
        <v/>
      </c>
      <c r="Z243" s="27">
        <f>IF($A243="","",IF($J243&lt;&gt;"Mounted","N/A",IF(OR($U243="No Data",$W243="No Data"),"No Data",IF($U243="Critical","Critical",IF(OR($U243="Low",$V243="Uneven",$W243="Low",$W243="High",$Y243="Overdue",$Y243="Due Soon"),"Attention","OK")))))</f>
        <v/>
      </c>
      <c r="AA243" s="27">
        <f>IF($A243="","",IF($J243&lt;&gt;"Mounted","No action",IF($U243="Critical","Inspect immediately and follow fleet removal policy",IF($W243="Low","Correct pressure and inspect",IF($W243="High","Correct pressure",IF($V243="Uneven","Inspect alignment, suspension, and rotation",IF($U243="Low","Schedule tire service",IF($Y243="Overdue","Complete inspection",IF($Y243="Due Soon","Schedule inspection","No action")))))))))</f>
        <v/>
      </c>
      <c r="AB243" s="27">
        <f>IF($A243="","",IF(OR($J243&lt;&gt;"Mounted",$Z243="OK",$Z243="N/A"),"",IF($U243="Critical",1,IF(OR($W243="Low",$W243="High"),2,IF(OR($U243="Low",$V243="Uneven"),3,IF($Y243="Overdue",4,5))))))</f>
        <v/>
      </c>
      <c r="AC243" s="27">
        <f>IF($A243="","",IF($AB243="","",IFERROR($AB243*100000+ROW(),"")))</f>
        <v/>
      </c>
    </row>
    <row r="244">
      <c r="A244" s="29" t="n"/>
      <c r="B244" s="23" t="n"/>
      <c r="C244" s="23" t="n"/>
      <c r="D244" s="23" t="n"/>
      <c r="E244" s="29" t="n"/>
      <c r="F244" s="42" t="n"/>
      <c r="G244" s="30" t="n"/>
      <c r="H244" s="43" t="n"/>
      <c r="I244" s="43" t="n"/>
      <c r="J244" s="23" t="n"/>
      <c r="K244" s="23" t="n"/>
      <c r="L244" s="45">
        <f>IF($A244="","",IF(COUNTIFS('Tire Inspections'!$E$5:$E$1004,$A244,'Tire Inspections'!$Y$5:$Y$1004,"OK")=0,"",IFERROR(MAXIFS('Tire Inspections'!$B$5:$B$1004,'Tire Inspections'!$E$5:$E$1004,$A244,'Tire Inspections'!$Y$5:$Y$1004,"OK"),"")))</f>
        <v/>
      </c>
      <c r="M244" s="27">
        <f>IF($A244="","",IF($L244="","",IFERROR(LOOKUP(2,1/(('Tire Inspections'!$E$5:$E$1004=$A244)*('Tire Inspections'!$B$5:$B$1004=$L244)*('Tire Inspections'!$Y$5:$Y$1004="OK")),'Tire Inspections'!$C$5:$C$1004),"")))</f>
        <v/>
      </c>
      <c r="N244" s="27">
        <f>IF($A244="","",IF($L244="","",IFERROR(LOOKUP(2,1/(('Tire Inspections'!$E$5:$E$1004=$A244)*('Tire Inspections'!$B$5:$B$1004=$L244)*('Tire Inspections'!$Y$5:$Y$1004="OK")),'Tire Inspections'!$F$5:$F$1004),"")))</f>
        <v/>
      </c>
      <c r="O244" s="27">
        <f>IF($A244="","",IF($L244="","",IFERROR(LOOKUP(2,1/(('Tire Inspections'!$E$5:$E$1004=$A244)*('Tire Inspections'!$B$5:$B$1004=$L244)*('Tire Inspections'!$Y$5:$Y$1004="OK")),'Tire Inspections'!$P$5:$P$1004),"")))</f>
        <v/>
      </c>
      <c r="P244" s="32">
        <f>IF($A244="","",IF($L244="","",IFERROR(LOOKUP(2,1/(('Tire Inspections'!$E$5:$E$1004=$A244)*('Tire Inspections'!$B$5:$B$1004=$L244)*('Tire Inspections'!$Y$5:$Y$1004="OK")),'Tire Inspections'!$D$5:$D$1004),"")))</f>
        <v/>
      </c>
      <c r="Q244" s="44">
        <f>IF($A244="","",IF($L244="","",IFERROR(LOOKUP(2,1/(('Tire Inspections'!$E$5:$E$1004=$A244)*('Tire Inspections'!$B$5:$B$1004=$L244)*('Tire Inspections'!$Y$5:$Y$1004="OK")),'Tire Inspections'!$R$5:$R$1004),"")))</f>
        <v/>
      </c>
      <c r="R244" s="44">
        <f>IF($A244="","",IF($L244="","",IFERROR(LOOKUP(2,1/(('Tire Inspections'!$E$5:$E$1004=$A244)*('Tire Inspections'!$B$5:$B$1004=$L244)*('Tire Inspections'!$Y$5:$Y$1004="OK")),'Tire Inspections'!$S$5:$S$1004),"")))</f>
        <v/>
      </c>
      <c r="S244" s="44">
        <f>IF($A244="","",IF($L244="","",IFERROR(LOOKUP(2,1/(('Tire Inspections'!$E$5:$E$1004=$A244)*('Tire Inspections'!$B$5:$B$1004=$L244)*('Tire Inspections'!$Y$5:$Y$1004="OK")),'Tire Inspections'!$L$5:$L$1004),"")))</f>
        <v/>
      </c>
      <c r="T244" s="33">
        <f>IF($A244="","",IF(OR($Q244="",$H244=""),"",IFERROR(MAX(0,MIN(1,($Q244-'Settings'!$B$6)/($H244-'Settings'!$B$6))),"")))</f>
        <v/>
      </c>
      <c r="U244" s="27">
        <f>IF($A244="","",IF($Q244="","No Data",IF($Q244&lt;='Settings'!$B$6,"Critical",IF($Q244&lt;='Settings'!$B$5,"Low","OK"))))</f>
        <v/>
      </c>
      <c r="V244" s="27">
        <f>IF($A244="","",IF($R244="","No Data",IF($R244&gt;='Settings'!$B$7,"Uneven","OK")))</f>
        <v/>
      </c>
      <c r="W244" s="27">
        <f>IF($A244="","",IF($J244&lt;&gt;"Mounted","N/A",IF(OR($S244="",$I244=""),"No Data",IF($S244&lt;$I244-'Settings'!$B$8,"Low",IF($S244&gt;$I244+'Settings'!$B$8,"High","OK")))))</f>
        <v/>
      </c>
      <c r="X244" s="45">
        <f>IF($A244="","",IF(OR($J244&lt;&gt;"Mounted",$L244=""),"",IFERROR($L244+'Settings'!$B$9,"")))</f>
        <v/>
      </c>
      <c r="Y244" s="27">
        <f>IF($A244="","",IF($J244&lt;&gt;"Mounted","N/A",IF($L244="","No Data",IF(TODAY()&gt;$X244,"Overdue",IF(TODAY()+'Settings'!$B$10&gt;=$X244,"Due Soon","Current")))))</f>
        <v/>
      </c>
      <c r="Z244" s="27">
        <f>IF($A244="","",IF($J244&lt;&gt;"Mounted","N/A",IF(OR($U244="No Data",$W244="No Data"),"No Data",IF($U244="Critical","Critical",IF(OR($U244="Low",$V244="Uneven",$W244="Low",$W244="High",$Y244="Overdue",$Y244="Due Soon"),"Attention","OK")))))</f>
        <v/>
      </c>
      <c r="AA244" s="27">
        <f>IF($A244="","",IF($J244&lt;&gt;"Mounted","No action",IF($U244="Critical","Inspect immediately and follow fleet removal policy",IF($W244="Low","Correct pressure and inspect",IF($W244="High","Correct pressure",IF($V244="Uneven","Inspect alignment, suspension, and rotation",IF($U244="Low","Schedule tire service",IF($Y244="Overdue","Complete inspection",IF($Y244="Due Soon","Schedule inspection","No action")))))))))</f>
        <v/>
      </c>
      <c r="AB244" s="27">
        <f>IF($A244="","",IF(OR($J244&lt;&gt;"Mounted",$Z244="OK",$Z244="N/A"),"",IF($U244="Critical",1,IF(OR($W244="Low",$W244="High"),2,IF(OR($U244="Low",$V244="Uneven"),3,IF($Y244="Overdue",4,5))))))</f>
        <v/>
      </c>
      <c r="AC244" s="27">
        <f>IF($A244="","",IF($AB244="","",IFERROR($AB244*100000+ROW(),"")))</f>
        <v/>
      </c>
    </row>
    <row r="245">
      <c r="A245" s="29" t="n"/>
      <c r="B245" s="23" t="n"/>
      <c r="C245" s="23" t="n"/>
      <c r="D245" s="23" t="n"/>
      <c r="E245" s="29" t="n"/>
      <c r="F245" s="42" t="n"/>
      <c r="G245" s="30" t="n"/>
      <c r="H245" s="43" t="n"/>
      <c r="I245" s="43" t="n"/>
      <c r="J245" s="23" t="n"/>
      <c r="K245" s="23" t="n"/>
      <c r="L245" s="45">
        <f>IF($A245="","",IF(COUNTIFS('Tire Inspections'!$E$5:$E$1004,$A245,'Tire Inspections'!$Y$5:$Y$1004,"OK")=0,"",IFERROR(MAXIFS('Tire Inspections'!$B$5:$B$1004,'Tire Inspections'!$E$5:$E$1004,$A245,'Tire Inspections'!$Y$5:$Y$1004,"OK"),"")))</f>
        <v/>
      </c>
      <c r="M245" s="27">
        <f>IF($A245="","",IF($L245="","",IFERROR(LOOKUP(2,1/(('Tire Inspections'!$E$5:$E$1004=$A245)*('Tire Inspections'!$B$5:$B$1004=$L245)*('Tire Inspections'!$Y$5:$Y$1004="OK")),'Tire Inspections'!$C$5:$C$1004),"")))</f>
        <v/>
      </c>
      <c r="N245" s="27">
        <f>IF($A245="","",IF($L245="","",IFERROR(LOOKUP(2,1/(('Tire Inspections'!$E$5:$E$1004=$A245)*('Tire Inspections'!$B$5:$B$1004=$L245)*('Tire Inspections'!$Y$5:$Y$1004="OK")),'Tire Inspections'!$F$5:$F$1004),"")))</f>
        <v/>
      </c>
      <c r="O245" s="27">
        <f>IF($A245="","",IF($L245="","",IFERROR(LOOKUP(2,1/(('Tire Inspections'!$E$5:$E$1004=$A245)*('Tire Inspections'!$B$5:$B$1004=$L245)*('Tire Inspections'!$Y$5:$Y$1004="OK")),'Tire Inspections'!$P$5:$P$1004),"")))</f>
        <v/>
      </c>
      <c r="P245" s="32">
        <f>IF($A245="","",IF($L245="","",IFERROR(LOOKUP(2,1/(('Tire Inspections'!$E$5:$E$1004=$A245)*('Tire Inspections'!$B$5:$B$1004=$L245)*('Tire Inspections'!$Y$5:$Y$1004="OK")),'Tire Inspections'!$D$5:$D$1004),"")))</f>
        <v/>
      </c>
      <c r="Q245" s="44">
        <f>IF($A245="","",IF($L245="","",IFERROR(LOOKUP(2,1/(('Tire Inspections'!$E$5:$E$1004=$A245)*('Tire Inspections'!$B$5:$B$1004=$L245)*('Tire Inspections'!$Y$5:$Y$1004="OK")),'Tire Inspections'!$R$5:$R$1004),"")))</f>
        <v/>
      </c>
      <c r="R245" s="44">
        <f>IF($A245="","",IF($L245="","",IFERROR(LOOKUP(2,1/(('Tire Inspections'!$E$5:$E$1004=$A245)*('Tire Inspections'!$B$5:$B$1004=$L245)*('Tire Inspections'!$Y$5:$Y$1004="OK")),'Tire Inspections'!$S$5:$S$1004),"")))</f>
        <v/>
      </c>
      <c r="S245" s="44">
        <f>IF($A245="","",IF($L245="","",IFERROR(LOOKUP(2,1/(('Tire Inspections'!$E$5:$E$1004=$A245)*('Tire Inspections'!$B$5:$B$1004=$L245)*('Tire Inspections'!$Y$5:$Y$1004="OK")),'Tire Inspections'!$L$5:$L$1004),"")))</f>
        <v/>
      </c>
      <c r="T245" s="33">
        <f>IF($A245="","",IF(OR($Q245="",$H245=""),"",IFERROR(MAX(0,MIN(1,($Q245-'Settings'!$B$6)/($H245-'Settings'!$B$6))),"")))</f>
        <v/>
      </c>
      <c r="U245" s="27">
        <f>IF($A245="","",IF($Q245="","No Data",IF($Q245&lt;='Settings'!$B$6,"Critical",IF($Q245&lt;='Settings'!$B$5,"Low","OK"))))</f>
        <v/>
      </c>
      <c r="V245" s="27">
        <f>IF($A245="","",IF($R245="","No Data",IF($R245&gt;='Settings'!$B$7,"Uneven","OK")))</f>
        <v/>
      </c>
      <c r="W245" s="27">
        <f>IF($A245="","",IF($J245&lt;&gt;"Mounted","N/A",IF(OR($S245="",$I245=""),"No Data",IF($S245&lt;$I245-'Settings'!$B$8,"Low",IF($S245&gt;$I245+'Settings'!$B$8,"High","OK")))))</f>
        <v/>
      </c>
      <c r="X245" s="45">
        <f>IF($A245="","",IF(OR($J245&lt;&gt;"Mounted",$L245=""),"",IFERROR($L245+'Settings'!$B$9,"")))</f>
        <v/>
      </c>
      <c r="Y245" s="27">
        <f>IF($A245="","",IF($J245&lt;&gt;"Mounted","N/A",IF($L245="","No Data",IF(TODAY()&gt;$X245,"Overdue",IF(TODAY()+'Settings'!$B$10&gt;=$X245,"Due Soon","Current")))))</f>
        <v/>
      </c>
      <c r="Z245" s="27">
        <f>IF($A245="","",IF($J245&lt;&gt;"Mounted","N/A",IF(OR($U245="No Data",$W245="No Data"),"No Data",IF($U245="Critical","Critical",IF(OR($U245="Low",$V245="Uneven",$W245="Low",$W245="High",$Y245="Overdue",$Y245="Due Soon"),"Attention","OK")))))</f>
        <v/>
      </c>
      <c r="AA245" s="27">
        <f>IF($A245="","",IF($J245&lt;&gt;"Mounted","No action",IF($U245="Critical","Inspect immediately and follow fleet removal policy",IF($W245="Low","Correct pressure and inspect",IF($W245="High","Correct pressure",IF($V245="Uneven","Inspect alignment, suspension, and rotation",IF($U245="Low","Schedule tire service",IF($Y245="Overdue","Complete inspection",IF($Y245="Due Soon","Schedule inspection","No action")))))))))</f>
        <v/>
      </c>
      <c r="AB245" s="27">
        <f>IF($A245="","",IF(OR($J245&lt;&gt;"Mounted",$Z245="OK",$Z245="N/A"),"",IF($U245="Critical",1,IF(OR($W245="Low",$W245="High"),2,IF(OR($U245="Low",$V245="Uneven"),3,IF($Y245="Overdue",4,5))))))</f>
        <v/>
      </c>
      <c r="AC245" s="27">
        <f>IF($A245="","",IF($AB245="","",IFERROR($AB245*100000+ROW(),"")))</f>
        <v/>
      </c>
    </row>
    <row r="246">
      <c r="A246" s="29" t="n"/>
      <c r="B246" s="23" t="n"/>
      <c r="C246" s="23" t="n"/>
      <c r="D246" s="23" t="n"/>
      <c r="E246" s="29" t="n"/>
      <c r="F246" s="42" t="n"/>
      <c r="G246" s="30" t="n"/>
      <c r="H246" s="43" t="n"/>
      <c r="I246" s="43" t="n"/>
      <c r="J246" s="23" t="n"/>
      <c r="K246" s="23" t="n"/>
      <c r="L246" s="45">
        <f>IF($A246="","",IF(COUNTIFS('Tire Inspections'!$E$5:$E$1004,$A246,'Tire Inspections'!$Y$5:$Y$1004,"OK")=0,"",IFERROR(MAXIFS('Tire Inspections'!$B$5:$B$1004,'Tire Inspections'!$E$5:$E$1004,$A246,'Tire Inspections'!$Y$5:$Y$1004,"OK"),"")))</f>
        <v/>
      </c>
      <c r="M246" s="27">
        <f>IF($A246="","",IF($L246="","",IFERROR(LOOKUP(2,1/(('Tire Inspections'!$E$5:$E$1004=$A246)*('Tire Inspections'!$B$5:$B$1004=$L246)*('Tire Inspections'!$Y$5:$Y$1004="OK")),'Tire Inspections'!$C$5:$C$1004),"")))</f>
        <v/>
      </c>
      <c r="N246" s="27">
        <f>IF($A246="","",IF($L246="","",IFERROR(LOOKUP(2,1/(('Tire Inspections'!$E$5:$E$1004=$A246)*('Tire Inspections'!$B$5:$B$1004=$L246)*('Tire Inspections'!$Y$5:$Y$1004="OK")),'Tire Inspections'!$F$5:$F$1004),"")))</f>
        <v/>
      </c>
      <c r="O246" s="27">
        <f>IF($A246="","",IF($L246="","",IFERROR(LOOKUP(2,1/(('Tire Inspections'!$E$5:$E$1004=$A246)*('Tire Inspections'!$B$5:$B$1004=$L246)*('Tire Inspections'!$Y$5:$Y$1004="OK")),'Tire Inspections'!$P$5:$P$1004),"")))</f>
        <v/>
      </c>
      <c r="P246" s="32">
        <f>IF($A246="","",IF($L246="","",IFERROR(LOOKUP(2,1/(('Tire Inspections'!$E$5:$E$1004=$A246)*('Tire Inspections'!$B$5:$B$1004=$L246)*('Tire Inspections'!$Y$5:$Y$1004="OK")),'Tire Inspections'!$D$5:$D$1004),"")))</f>
        <v/>
      </c>
      <c r="Q246" s="44">
        <f>IF($A246="","",IF($L246="","",IFERROR(LOOKUP(2,1/(('Tire Inspections'!$E$5:$E$1004=$A246)*('Tire Inspections'!$B$5:$B$1004=$L246)*('Tire Inspections'!$Y$5:$Y$1004="OK")),'Tire Inspections'!$R$5:$R$1004),"")))</f>
        <v/>
      </c>
      <c r="R246" s="44">
        <f>IF($A246="","",IF($L246="","",IFERROR(LOOKUP(2,1/(('Tire Inspections'!$E$5:$E$1004=$A246)*('Tire Inspections'!$B$5:$B$1004=$L246)*('Tire Inspections'!$Y$5:$Y$1004="OK")),'Tire Inspections'!$S$5:$S$1004),"")))</f>
        <v/>
      </c>
      <c r="S246" s="44">
        <f>IF($A246="","",IF($L246="","",IFERROR(LOOKUP(2,1/(('Tire Inspections'!$E$5:$E$1004=$A246)*('Tire Inspections'!$B$5:$B$1004=$L246)*('Tire Inspections'!$Y$5:$Y$1004="OK")),'Tire Inspections'!$L$5:$L$1004),"")))</f>
        <v/>
      </c>
      <c r="T246" s="33">
        <f>IF($A246="","",IF(OR($Q246="",$H246=""),"",IFERROR(MAX(0,MIN(1,($Q246-'Settings'!$B$6)/($H246-'Settings'!$B$6))),"")))</f>
        <v/>
      </c>
      <c r="U246" s="27">
        <f>IF($A246="","",IF($Q246="","No Data",IF($Q246&lt;='Settings'!$B$6,"Critical",IF($Q246&lt;='Settings'!$B$5,"Low","OK"))))</f>
        <v/>
      </c>
      <c r="V246" s="27">
        <f>IF($A246="","",IF($R246="","No Data",IF($R246&gt;='Settings'!$B$7,"Uneven","OK")))</f>
        <v/>
      </c>
      <c r="W246" s="27">
        <f>IF($A246="","",IF($J246&lt;&gt;"Mounted","N/A",IF(OR($S246="",$I246=""),"No Data",IF($S246&lt;$I246-'Settings'!$B$8,"Low",IF($S246&gt;$I246+'Settings'!$B$8,"High","OK")))))</f>
        <v/>
      </c>
      <c r="X246" s="45">
        <f>IF($A246="","",IF(OR($J246&lt;&gt;"Mounted",$L246=""),"",IFERROR($L246+'Settings'!$B$9,"")))</f>
        <v/>
      </c>
      <c r="Y246" s="27">
        <f>IF($A246="","",IF($J246&lt;&gt;"Mounted","N/A",IF($L246="","No Data",IF(TODAY()&gt;$X246,"Overdue",IF(TODAY()+'Settings'!$B$10&gt;=$X246,"Due Soon","Current")))))</f>
        <v/>
      </c>
      <c r="Z246" s="27">
        <f>IF($A246="","",IF($J246&lt;&gt;"Mounted","N/A",IF(OR($U246="No Data",$W246="No Data"),"No Data",IF($U246="Critical","Critical",IF(OR($U246="Low",$V246="Uneven",$W246="Low",$W246="High",$Y246="Overdue",$Y246="Due Soon"),"Attention","OK")))))</f>
        <v/>
      </c>
      <c r="AA246" s="27">
        <f>IF($A246="","",IF($J246&lt;&gt;"Mounted","No action",IF($U246="Critical","Inspect immediately and follow fleet removal policy",IF($W246="Low","Correct pressure and inspect",IF($W246="High","Correct pressure",IF($V246="Uneven","Inspect alignment, suspension, and rotation",IF($U246="Low","Schedule tire service",IF($Y246="Overdue","Complete inspection",IF($Y246="Due Soon","Schedule inspection","No action")))))))))</f>
        <v/>
      </c>
      <c r="AB246" s="27">
        <f>IF($A246="","",IF(OR($J246&lt;&gt;"Mounted",$Z246="OK",$Z246="N/A"),"",IF($U246="Critical",1,IF(OR($W246="Low",$W246="High"),2,IF(OR($U246="Low",$V246="Uneven"),3,IF($Y246="Overdue",4,5))))))</f>
        <v/>
      </c>
      <c r="AC246" s="27">
        <f>IF($A246="","",IF($AB246="","",IFERROR($AB246*100000+ROW(),"")))</f>
        <v/>
      </c>
    </row>
    <row r="247">
      <c r="A247" s="29" t="n"/>
      <c r="B247" s="23" t="n"/>
      <c r="C247" s="23" t="n"/>
      <c r="D247" s="23" t="n"/>
      <c r="E247" s="29" t="n"/>
      <c r="F247" s="42" t="n"/>
      <c r="G247" s="30" t="n"/>
      <c r="H247" s="43" t="n"/>
      <c r="I247" s="43" t="n"/>
      <c r="J247" s="23" t="n"/>
      <c r="K247" s="23" t="n"/>
      <c r="L247" s="45">
        <f>IF($A247="","",IF(COUNTIFS('Tire Inspections'!$E$5:$E$1004,$A247,'Tire Inspections'!$Y$5:$Y$1004,"OK")=0,"",IFERROR(MAXIFS('Tire Inspections'!$B$5:$B$1004,'Tire Inspections'!$E$5:$E$1004,$A247,'Tire Inspections'!$Y$5:$Y$1004,"OK"),"")))</f>
        <v/>
      </c>
      <c r="M247" s="27">
        <f>IF($A247="","",IF($L247="","",IFERROR(LOOKUP(2,1/(('Tire Inspections'!$E$5:$E$1004=$A247)*('Tire Inspections'!$B$5:$B$1004=$L247)*('Tire Inspections'!$Y$5:$Y$1004="OK")),'Tire Inspections'!$C$5:$C$1004),"")))</f>
        <v/>
      </c>
      <c r="N247" s="27">
        <f>IF($A247="","",IF($L247="","",IFERROR(LOOKUP(2,1/(('Tire Inspections'!$E$5:$E$1004=$A247)*('Tire Inspections'!$B$5:$B$1004=$L247)*('Tire Inspections'!$Y$5:$Y$1004="OK")),'Tire Inspections'!$F$5:$F$1004),"")))</f>
        <v/>
      </c>
      <c r="O247" s="27">
        <f>IF($A247="","",IF($L247="","",IFERROR(LOOKUP(2,1/(('Tire Inspections'!$E$5:$E$1004=$A247)*('Tire Inspections'!$B$5:$B$1004=$L247)*('Tire Inspections'!$Y$5:$Y$1004="OK")),'Tire Inspections'!$P$5:$P$1004),"")))</f>
        <v/>
      </c>
      <c r="P247" s="32">
        <f>IF($A247="","",IF($L247="","",IFERROR(LOOKUP(2,1/(('Tire Inspections'!$E$5:$E$1004=$A247)*('Tire Inspections'!$B$5:$B$1004=$L247)*('Tire Inspections'!$Y$5:$Y$1004="OK")),'Tire Inspections'!$D$5:$D$1004),"")))</f>
        <v/>
      </c>
      <c r="Q247" s="44">
        <f>IF($A247="","",IF($L247="","",IFERROR(LOOKUP(2,1/(('Tire Inspections'!$E$5:$E$1004=$A247)*('Tire Inspections'!$B$5:$B$1004=$L247)*('Tire Inspections'!$Y$5:$Y$1004="OK")),'Tire Inspections'!$R$5:$R$1004),"")))</f>
        <v/>
      </c>
      <c r="R247" s="44">
        <f>IF($A247="","",IF($L247="","",IFERROR(LOOKUP(2,1/(('Tire Inspections'!$E$5:$E$1004=$A247)*('Tire Inspections'!$B$5:$B$1004=$L247)*('Tire Inspections'!$Y$5:$Y$1004="OK")),'Tire Inspections'!$S$5:$S$1004),"")))</f>
        <v/>
      </c>
      <c r="S247" s="44">
        <f>IF($A247="","",IF($L247="","",IFERROR(LOOKUP(2,1/(('Tire Inspections'!$E$5:$E$1004=$A247)*('Tire Inspections'!$B$5:$B$1004=$L247)*('Tire Inspections'!$Y$5:$Y$1004="OK")),'Tire Inspections'!$L$5:$L$1004),"")))</f>
        <v/>
      </c>
      <c r="T247" s="33">
        <f>IF($A247="","",IF(OR($Q247="",$H247=""),"",IFERROR(MAX(0,MIN(1,($Q247-'Settings'!$B$6)/($H247-'Settings'!$B$6))),"")))</f>
        <v/>
      </c>
      <c r="U247" s="27">
        <f>IF($A247="","",IF($Q247="","No Data",IF($Q247&lt;='Settings'!$B$6,"Critical",IF($Q247&lt;='Settings'!$B$5,"Low","OK"))))</f>
        <v/>
      </c>
      <c r="V247" s="27">
        <f>IF($A247="","",IF($R247="","No Data",IF($R247&gt;='Settings'!$B$7,"Uneven","OK")))</f>
        <v/>
      </c>
      <c r="W247" s="27">
        <f>IF($A247="","",IF($J247&lt;&gt;"Mounted","N/A",IF(OR($S247="",$I247=""),"No Data",IF($S247&lt;$I247-'Settings'!$B$8,"Low",IF($S247&gt;$I247+'Settings'!$B$8,"High","OK")))))</f>
        <v/>
      </c>
      <c r="X247" s="45">
        <f>IF($A247="","",IF(OR($J247&lt;&gt;"Mounted",$L247=""),"",IFERROR($L247+'Settings'!$B$9,"")))</f>
        <v/>
      </c>
      <c r="Y247" s="27">
        <f>IF($A247="","",IF($J247&lt;&gt;"Mounted","N/A",IF($L247="","No Data",IF(TODAY()&gt;$X247,"Overdue",IF(TODAY()+'Settings'!$B$10&gt;=$X247,"Due Soon","Current")))))</f>
        <v/>
      </c>
      <c r="Z247" s="27">
        <f>IF($A247="","",IF($J247&lt;&gt;"Mounted","N/A",IF(OR($U247="No Data",$W247="No Data"),"No Data",IF($U247="Critical","Critical",IF(OR($U247="Low",$V247="Uneven",$W247="Low",$W247="High",$Y247="Overdue",$Y247="Due Soon"),"Attention","OK")))))</f>
        <v/>
      </c>
      <c r="AA247" s="27">
        <f>IF($A247="","",IF($J247&lt;&gt;"Mounted","No action",IF($U247="Critical","Inspect immediately and follow fleet removal policy",IF($W247="Low","Correct pressure and inspect",IF($W247="High","Correct pressure",IF($V247="Uneven","Inspect alignment, suspension, and rotation",IF($U247="Low","Schedule tire service",IF($Y247="Overdue","Complete inspection",IF($Y247="Due Soon","Schedule inspection","No action")))))))))</f>
        <v/>
      </c>
      <c r="AB247" s="27">
        <f>IF($A247="","",IF(OR($J247&lt;&gt;"Mounted",$Z247="OK",$Z247="N/A"),"",IF($U247="Critical",1,IF(OR($W247="Low",$W247="High"),2,IF(OR($U247="Low",$V247="Uneven"),3,IF($Y247="Overdue",4,5))))))</f>
        <v/>
      </c>
      <c r="AC247" s="27">
        <f>IF($A247="","",IF($AB247="","",IFERROR($AB247*100000+ROW(),"")))</f>
        <v/>
      </c>
    </row>
    <row r="248">
      <c r="A248" s="29" t="n"/>
      <c r="B248" s="23" t="n"/>
      <c r="C248" s="23" t="n"/>
      <c r="D248" s="23" t="n"/>
      <c r="E248" s="29" t="n"/>
      <c r="F248" s="42" t="n"/>
      <c r="G248" s="30" t="n"/>
      <c r="H248" s="43" t="n"/>
      <c r="I248" s="43" t="n"/>
      <c r="J248" s="23" t="n"/>
      <c r="K248" s="23" t="n"/>
      <c r="L248" s="45">
        <f>IF($A248="","",IF(COUNTIFS('Tire Inspections'!$E$5:$E$1004,$A248,'Tire Inspections'!$Y$5:$Y$1004,"OK")=0,"",IFERROR(MAXIFS('Tire Inspections'!$B$5:$B$1004,'Tire Inspections'!$E$5:$E$1004,$A248,'Tire Inspections'!$Y$5:$Y$1004,"OK"),"")))</f>
        <v/>
      </c>
      <c r="M248" s="27">
        <f>IF($A248="","",IF($L248="","",IFERROR(LOOKUP(2,1/(('Tire Inspections'!$E$5:$E$1004=$A248)*('Tire Inspections'!$B$5:$B$1004=$L248)*('Tire Inspections'!$Y$5:$Y$1004="OK")),'Tire Inspections'!$C$5:$C$1004),"")))</f>
        <v/>
      </c>
      <c r="N248" s="27">
        <f>IF($A248="","",IF($L248="","",IFERROR(LOOKUP(2,1/(('Tire Inspections'!$E$5:$E$1004=$A248)*('Tire Inspections'!$B$5:$B$1004=$L248)*('Tire Inspections'!$Y$5:$Y$1004="OK")),'Tire Inspections'!$F$5:$F$1004),"")))</f>
        <v/>
      </c>
      <c r="O248" s="27">
        <f>IF($A248="","",IF($L248="","",IFERROR(LOOKUP(2,1/(('Tire Inspections'!$E$5:$E$1004=$A248)*('Tire Inspections'!$B$5:$B$1004=$L248)*('Tire Inspections'!$Y$5:$Y$1004="OK")),'Tire Inspections'!$P$5:$P$1004),"")))</f>
        <v/>
      </c>
      <c r="P248" s="32">
        <f>IF($A248="","",IF($L248="","",IFERROR(LOOKUP(2,1/(('Tire Inspections'!$E$5:$E$1004=$A248)*('Tire Inspections'!$B$5:$B$1004=$L248)*('Tire Inspections'!$Y$5:$Y$1004="OK")),'Tire Inspections'!$D$5:$D$1004),"")))</f>
        <v/>
      </c>
      <c r="Q248" s="44">
        <f>IF($A248="","",IF($L248="","",IFERROR(LOOKUP(2,1/(('Tire Inspections'!$E$5:$E$1004=$A248)*('Tire Inspections'!$B$5:$B$1004=$L248)*('Tire Inspections'!$Y$5:$Y$1004="OK")),'Tire Inspections'!$R$5:$R$1004),"")))</f>
        <v/>
      </c>
      <c r="R248" s="44">
        <f>IF($A248="","",IF($L248="","",IFERROR(LOOKUP(2,1/(('Tire Inspections'!$E$5:$E$1004=$A248)*('Tire Inspections'!$B$5:$B$1004=$L248)*('Tire Inspections'!$Y$5:$Y$1004="OK")),'Tire Inspections'!$S$5:$S$1004),"")))</f>
        <v/>
      </c>
      <c r="S248" s="44">
        <f>IF($A248="","",IF($L248="","",IFERROR(LOOKUP(2,1/(('Tire Inspections'!$E$5:$E$1004=$A248)*('Tire Inspections'!$B$5:$B$1004=$L248)*('Tire Inspections'!$Y$5:$Y$1004="OK")),'Tire Inspections'!$L$5:$L$1004),"")))</f>
        <v/>
      </c>
      <c r="T248" s="33">
        <f>IF($A248="","",IF(OR($Q248="",$H248=""),"",IFERROR(MAX(0,MIN(1,($Q248-'Settings'!$B$6)/($H248-'Settings'!$B$6))),"")))</f>
        <v/>
      </c>
      <c r="U248" s="27">
        <f>IF($A248="","",IF($Q248="","No Data",IF($Q248&lt;='Settings'!$B$6,"Critical",IF($Q248&lt;='Settings'!$B$5,"Low","OK"))))</f>
        <v/>
      </c>
      <c r="V248" s="27">
        <f>IF($A248="","",IF($R248="","No Data",IF($R248&gt;='Settings'!$B$7,"Uneven","OK")))</f>
        <v/>
      </c>
      <c r="W248" s="27">
        <f>IF($A248="","",IF($J248&lt;&gt;"Mounted","N/A",IF(OR($S248="",$I248=""),"No Data",IF($S248&lt;$I248-'Settings'!$B$8,"Low",IF($S248&gt;$I248+'Settings'!$B$8,"High","OK")))))</f>
        <v/>
      </c>
      <c r="X248" s="45">
        <f>IF($A248="","",IF(OR($J248&lt;&gt;"Mounted",$L248=""),"",IFERROR($L248+'Settings'!$B$9,"")))</f>
        <v/>
      </c>
      <c r="Y248" s="27">
        <f>IF($A248="","",IF($J248&lt;&gt;"Mounted","N/A",IF($L248="","No Data",IF(TODAY()&gt;$X248,"Overdue",IF(TODAY()+'Settings'!$B$10&gt;=$X248,"Due Soon","Current")))))</f>
        <v/>
      </c>
      <c r="Z248" s="27">
        <f>IF($A248="","",IF($J248&lt;&gt;"Mounted","N/A",IF(OR($U248="No Data",$W248="No Data"),"No Data",IF($U248="Critical","Critical",IF(OR($U248="Low",$V248="Uneven",$W248="Low",$W248="High",$Y248="Overdue",$Y248="Due Soon"),"Attention","OK")))))</f>
        <v/>
      </c>
      <c r="AA248" s="27">
        <f>IF($A248="","",IF($J248&lt;&gt;"Mounted","No action",IF($U248="Critical","Inspect immediately and follow fleet removal policy",IF($W248="Low","Correct pressure and inspect",IF($W248="High","Correct pressure",IF($V248="Uneven","Inspect alignment, suspension, and rotation",IF($U248="Low","Schedule tire service",IF($Y248="Overdue","Complete inspection",IF($Y248="Due Soon","Schedule inspection","No action")))))))))</f>
        <v/>
      </c>
      <c r="AB248" s="27">
        <f>IF($A248="","",IF(OR($J248&lt;&gt;"Mounted",$Z248="OK",$Z248="N/A"),"",IF($U248="Critical",1,IF(OR($W248="Low",$W248="High"),2,IF(OR($U248="Low",$V248="Uneven"),3,IF($Y248="Overdue",4,5))))))</f>
        <v/>
      </c>
      <c r="AC248" s="27">
        <f>IF($A248="","",IF($AB248="","",IFERROR($AB248*100000+ROW(),"")))</f>
        <v/>
      </c>
    </row>
    <row r="249">
      <c r="A249" s="29" t="n"/>
      <c r="B249" s="23" t="n"/>
      <c r="C249" s="23" t="n"/>
      <c r="D249" s="23" t="n"/>
      <c r="E249" s="29" t="n"/>
      <c r="F249" s="42" t="n"/>
      <c r="G249" s="30" t="n"/>
      <c r="H249" s="43" t="n"/>
      <c r="I249" s="43" t="n"/>
      <c r="J249" s="23" t="n"/>
      <c r="K249" s="23" t="n"/>
      <c r="L249" s="45">
        <f>IF($A249="","",IF(COUNTIFS('Tire Inspections'!$E$5:$E$1004,$A249,'Tire Inspections'!$Y$5:$Y$1004,"OK")=0,"",IFERROR(MAXIFS('Tire Inspections'!$B$5:$B$1004,'Tire Inspections'!$E$5:$E$1004,$A249,'Tire Inspections'!$Y$5:$Y$1004,"OK"),"")))</f>
        <v/>
      </c>
      <c r="M249" s="27">
        <f>IF($A249="","",IF($L249="","",IFERROR(LOOKUP(2,1/(('Tire Inspections'!$E$5:$E$1004=$A249)*('Tire Inspections'!$B$5:$B$1004=$L249)*('Tire Inspections'!$Y$5:$Y$1004="OK")),'Tire Inspections'!$C$5:$C$1004),"")))</f>
        <v/>
      </c>
      <c r="N249" s="27">
        <f>IF($A249="","",IF($L249="","",IFERROR(LOOKUP(2,1/(('Tire Inspections'!$E$5:$E$1004=$A249)*('Tire Inspections'!$B$5:$B$1004=$L249)*('Tire Inspections'!$Y$5:$Y$1004="OK")),'Tire Inspections'!$F$5:$F$1004),"")))</f>
        <v/>
      </c>
      <c r="O249" s="27">
        <f>IF($A249="","",IF($L249="","",IFERROR(LOOKUP(2,1/(('Tire Inspections'!$E$5:$E$1004=$A249)*('Tire Inspections'!$B$5:$B$1004=$L249)*('Tire Inspections'!$Y$5:$Y$1004="OK")),'Tire Inspections'!$P$5:$P$1004),"")))</f>
        <v/>
      </c>
      <c r="P249" s="32">
        <f>IF($A249="","",IF($L249="","",IFERROR(LOOKUP(2,1/(('Tire Inspections'!$E$5:$E$1004=$A249)*('Tire Inspections'!$B$5:$B$1004=$L249)*('Tire Inspections'!$Y$5:$Y$1004="OK")),'Tire Inspections'!$D$5:$D$1004),"")))</f>
        <v/>
      </c>
      <c r="Q249" s="44">
        <f>IF($A249="","",IF($L249="","",IFERROR(LOOKUP(2,1/(('Tire Inspections'!$E$5:$E$1004=$A249)*('Tire Inspections'!$B$5:$B$1004=$L249)*('Tire Inspections'!$Y$5:$Y$1004="OK")),'Tire Inspections'!$R$5:$R$1004),"")))</f>
        <v/>
      </c>
      <c r="R249" s="44">
        <f>IF($A249="","",IF($L249="","",IFERROR(LOOKUP(2,1/(('Tire Inspections'!$E$5:$E$1004=$A249)*('Tire Inspections'!$B$5:$B$1004=$L249)*('Tire Inspections'!$Y$5:$Y$1004="OK")),'Tire Inspections'!$S$5:$S$1004),"")))</f>
        <v/>
      </c>
      <c r="S249" s="44">
        <f>IF($A249="","",IF($L249="","",IFERROR(LOOKUP(2,1/(('Tire Inspections'!$E$5:$E$1004=$A249)*('Tire Inspections'!$B$5:$B$1004=$L249)*('Tire Inspections'!$Y$5:$Y$1004="OK")),'Tire Inspections'!$L$5:$L$1004),"")))</f>
        <v/>
      </c>
      <c r="T249" s="33">
        <f>IF($A249="","",IF(OR($Q249="",$H249=""),"",IFERROR(MAX(0,MIN(1,($Q249-'Settings'!$B$6)/($H249-'Settings'!$B$6))),"")))</f>
        <v/>
      </c>
      <c r="U249" s="27">
        <f>IF($A249="","",IF($Q249="","No Data",IF($Q249&lt;='Settings'!$B$6,"Critical",IF($Q249&lt;='Settings'!$B$5,"Low","OK"))))</f>
        <v/>
      </c>
      <c r="V249" s="27">
        <f>IF($A249="","",IF($R249="","No Data",IF($R249&gt;='Settings'!$B$7,"Uneven","OK")))</f>
        <v/>
      </c>
      <c r="W249" s="27">
        <f>IF($A249="","",IF($J249&lt;&gt;"Mounted","N/A",IF(OR($S249="",$I249=""),"No Data",IF($S249&lt;$I249-'Settings'!$B$8,"Low",IF($S249&gt;$I249+'Settings'!$B$8,"High","OK")))))</f>
        <v/>
      </c>
      <c r="X249" s="45">
        <f>IF($A249="","",IF(OR($J249&lt;&gt;"Mounted",$L249=""),"",IFERROR($L249+'Settings'!$B$9,"")))</f>
        <v/>
      </c>
      <c r="Y249" s="27">
        <f>IF($A249="","",IF($J249&lt;&gt;"Mounted","N/A",IF($L249="","No Data",IF(TODAY()&gt;$X249,"Overdue",IF(TODAY()+'Settings'!$B$10&gt;=$X249,"Due Soon","Current")))))</f>
        <v/>
      </c>
      <c r="Z249" s="27">
        <f>IF($A249="","",IF($J249&lt;&gt;"Mounted","N/A",IF(OR($U249="No Data",$W249="No Data"),"No Data",IF($U249="Critical","Critical",IF(OR($U249="Low",$V249="Uneven",$W249="Low",$W249="High",$Y249="Overdue",$Y249="Due Soon"),"Attention","OK")))))</f>
        <v/>
      </c>
      <c r="AA249" s="27">
        <f>IF($A249="","",IF($J249&lt;&gt;"Mounted","No action",IF($U249="Critical","Inspect immediately and follow fleet removal policy",IF($W249="Low","Correct pressure and inspect",IF($W249="High","Correct pressure",IF($V249="Uneven","Inspect alignment, suspension, and rotation",IF($U249="Low","Schedule tire service",IF($Y249="Overdue","Complete inspection",IF($Y249="Due Soon","Schedule inspection","No action")))))))))</f>
        <v/>
      </c>
      <c r="AB249" s="27">
        <f>IF($A249="","",IF(OR($J249&lt;&gt;"Mounted",$Z249="OK",$Z249="N/A"),"",IF($U249="Critical",1,IF(OR($W249="Low",$W249="High"),2,IF(OR($U249="Low",$V249="Uneven"),3,IF($Y249="Overdue",4,5))))))</f>
        <v/>
      </c>
      <c r="AC249" s="27">
        <f>IF($A249="","",IF($AB249="","",IFERROR($AB249*100000+ROW(),"")))</f>
        <v/>
      </c>
    </row>
    <row r="250">
      <c r="A250" s="29" t="n"/>
      <c r="B250" s="23" t="n"/>
      <c r="C250" s="23" t="n"/>
      <c r="D250" s="23" t="n"/>
      <c r="E250" s="29" t="n"/>
      <c r="F250" s="42" t="n"/>
      <c r="G250" s="30" t="n"/>
      <c r="H250" s="43" t="n"/>
      <c r="I250" s="43" t="n"/>
      <c r="J250" s="23" t="n"/>
      <c r="K250" s="23" t="n"/>
      <c r="L250" s="45">
        <f>IF($A250="","",IF(COUNTIFS('Tire Inspections'!$E$5:$E$1004,$A250,'Tire Inspections'!$Y$5:$Y$1004,"OK")=0,"",IFERROR(MAXIFS('Tire Inspections'!$B$5:$B$1004,'Tire Inspections'!$E$5:$E$1004,$A250,'Tire Inspections'!$Y$5:$Y$1004,"OK"),"")))</f>
        <v/>
      </c>
      <c r="M250" s="27">
        <f>IF($A250="","",IF($L250="","",IFERROR(LOOKUP(2,1/(('Tire Inspections'!$E$5:$E$1004=$A250)*('Tire Inspections'!$B$5:$B$1004=$L250)*('Tire Inspections'!$Y$5:$Y$1004="OK")),'Tire Inspections'!$C$5:$C$1004),"")))</f>
        <v/>
      </c>
      <c r="N250" s="27">
        <f>IF($A250="","",IF($L250="","",IFERROR(LOOKUP(2,1/(('Tire Inspections'!$E$5:$E$1004=$A250)*('Tire Inspections'!$B$5:$B$1004=$L250)*('Tire Inspections'!$Y$5:$Y$1004="OK")),'Tire Inspections'!$F$5:$F$1004),"")))</f>
        <v/>
      </c>
      <c r="O250" s="27">
        <f>IF($A250="","",IF($L250="","",IFERROR(LOOKUP(2,1/(('Tire Inspections'!$E$5:$E$1004=$A250)*('Tire Inspections'!$B$5:$B$1004=$L250)*('Tire Inspections'!$Y$5:$Y$1004="OK")),'Tire Inspections'!$P$5:$P$1004),"")))</f>
        <v/>
      </c>
      <c r="P250" s="32">
        <f>IF($A250="","",IF($L250="","",IFERROR(LOOKUP(2,1/(('Tire Inspections'!$E$5:$E$1004=$A250)*('Tire Inspections'!$B$5:$B$1004=$L250)*('Tire Inspections'!$Y$5:$Y$1004="OK")),'Tire Inspections'!$D$5:$D$1004),"")))</f>
        <v/>
      </c>
      <c r="Q250" s="44">
        <f>IF($A250="","",IF($L250="","",IFERROR(LOOKUP(2,1/(('Tire Inspections'!$E$5:$E$1004=$A250)*('Tire Inspections'!$B$5:$B$1004=$L250)*('Tire Inspections'!$Y$5:$Y$1004="OK")),'Tire Inspections'!$R$5:$R$1004),"")))</f>
        <v/>
      </c>
      <c r="R250" s="44">
        <f>IF($A250="","",IF($L250="","",IFERROR(LOOKUP(2,1/(('Tire Inspections'!$E$5:$E$1004=$A250)*('Tire Inspections'!$B$5:$B$1004=$L250)*('Tire Inspections'!$Y$5:$Y$1004="OK")),'Tire Inspections'!$S$5:$S$1004),"")))</f>
        <v/>
      </c>
      <c r="S250" s="44">
        <f>IF($A250="","",IF($L250="","",IFERROR(LOOKUP(2,1/(('Tire Inspections'!$E$5:$E$1004=$A250)*('Tire Inspections'!$B$5:$B$1004=$L250)*('Tire Inspections'!$Y$5:$Y$1004="OK")),'Tire Inspections'!$L$5:$L$1004),"")))</f>
        <v/>
      </c>
      <c r="T250" s="33">
        <f>IF($A250="","",IF(OR($Q250="",$H250=""),"",IFERROR(MAX(0,MIN(1,($Q250-'Settings'!$B$6)/($H250-'Settings'!$B$6))),"")))</f>
        <v/>
      </c>
      <c r="U250" s="27">
        <f>IF($A250="","",IF($Q250="","No Data",IF($Q250&lt;='Settings'!$B$6,"Critical",IF($Q250&lt;='Settings'!$B$5,"Low","OK"))))</f>
        <v/>
      </c>
      <c r="V250" s="27">
        <f>IF($A250="","",IF($R250="","No Data",IF($R250&gt;='Settings'!$B$7,"Uneven","OK")))</f>
        <v/>
      </c>
      <c r="W250" s="27">
        <f>IF($A250="","",IF($J250&lt;&gt;"Mounted","N/A",IF(OR($S250="",$I250=""),"No Data",IF($S250&lt;$I250-'Settings'!$B$8,"Low",IF($S250&gt;$I250+'Settings'!$B$8,"High","OK")))))</f>
        <v/>
      </c>
      <c r="X250" s="45">
        <f>IF($A250="","",IF(OR($J250&lt;&gt;"Mounted",$L250=""),"",IFERROR($L250+'Settings'!$B$9,"")))</f>
        <v/>
      </c>
      <c r="Y250" s="27">
        <f>IF($A250="","",IF($J250&lt;&gt;"Mounted","N/A",IF($L250="","No Data",IF(TODAY()&gt;$X250,"Overdue",IF(TODAY()+'Settings'!$B$10&gt;=$X250,"Due Soon","Current")))))</f>
        <v/>
      </c>
      <c r="Z250" s="27">
        <f>IF($A250="","",IF($J250&lt;&gt;"Mounted","N/A",IF(OR($U250="No Data",$W250="No Data"),"No Data",IF($U250="Critical","Critical",IF(OR($U250="Low",$V250="Uneven",$W250="Low",$W250="High",$Y250="Overdue",$Y250="Due Soon"),"Attention","OK")))))</f>
        <v/>
      </c>
      <c r="AA250" s="27">
        <f>IF($A250="","",IF($J250&lt;&gt;"Mounted","No action",IF($U250="Critical","Inspect immediately and follow fleet removal policy",IF($W250="Low","Correct pressure and inspect",IF($W250="High","Correct pressure",IF($V250="Uneven","Inspect alignment, suspension, and rotation",IF($U250="Low","Schedule tire service",IF($Y250="Overdue","Complete inspection",IF($Y250="Due Soon","Schedule inspection","No action")))))))))</f>
        <v/>
      </c>
      <c r="AB250" s="27">
        <f>IF($A250="","",IF(OR($J250&lt;&gt;"Mounted",$Z250="OK",$Z250="N/A"),"",IF($U250="Critical",1,IF(OR($W250="Low",$W250="High"),2,IF(OR($U250="Low",$V250="Uneven"),3,IF($Y250="Overdue",4,5))))))</f>
        <v/>
      </c>
      <c r="AC250" s="27">
        <f>IF($A250="","",IF($AB250="","",IFERROR($AB250*100000+ROW(),"")))</f>
        <v/>
      </c>
    </row>
    <row r="251">
      <c r="A251" s="29" t="n"/>
      <c r="B251" s="23" t="n"/>
      <c r="C251" s="23" t="n"/>
      <c r="D251" s="23" t="n"/>
      <c r="E251" s="29" t="n"/>
      <c r="F251" s="42" t="n"/>
      <c r="G251" s="30" t="n"/>
      <c r="H251" s="43" t="n"/>
      <c r="I251" s="43" t="n"/>
      <c r="J251" s="23" t="n"/>
      <c r="K251" s="23" t="n"/>
      <c r="L251" s="45">
        <f>IF($A251="","",IF(COUNTIFS('Tire Inspections'!$E$5:$E$1004,$A251,'Tire Inspections'!$Y$5:$Y$1004,"OK")=0,"",IFERROR(MAXIFS('Tire Inspections'!$B$5:$B$1004,'Tire Inspections'!$E$5:$E$1004,$A251,'Tire Inspections'!$Y$5:$Y$1004,"OK"),"")))</f>
        <v/>
      </c>
      <c r="M251" s="27">
        <f>IF($A251="","",IF($L251="","",IFERROR(LOOKUP(2,1/(('Tire Inspections'!$E$5:$E$1004=$A251)*('Tire Inspections'!$B$5:$B$1004=$L251)*('Tire Inspections'!$Y$5:$Y$1004="OK")),'Tire Inspections'!$C$5:$C$1004),"")))</f>
        <v/>
      </c>
      <c r="N251" s="27">
        <f>IF($A251="","",IF($L251="","",IFERROR(LOOKUP(2,1/(('Tire Inspections'!$E$5:$E$1004=$A251)*('Tire Inspections'!$B$5:$B$1004=$L251)*('Tire Inspections'!$Y$5:$Y$1004="OK")),'Tire Inspections'!$F$5:$F$1004),"")))</f>
        <v/>
      </c>
      <c r="O251" s="27">
        <f>IF($A251="","",IF($L251="","",IFERROR(LOOKUP(2,1/(('Tire Inspections'!$E$5:$E$1004=$A251)*('Tire Inspections'!$B$5:$B$1004=$L251)*('Tire Inspections'!$Y$5:$Y$1004="OK")),'Tire Inspections'!$P$5:$P$1004),"")))</f>
        <v/>
      </c>
      <c r="P251" s="32">
        <f>IF($A251="","",IF($L251="","",IFERROR(LOOKUP(2,1/(('Tire Inspections'!$E$5:$E$1004=$A251)*('Tire Inspections'!$B$5:$B$1004=$L251)*('Tire Inspections'!$Y$5:$Y$1004="OK")),'Tire Inspections'!$D$5:$D$1004),"")))</f>
        <v/>
      </c>
      <c r="Q251" s="44">
        <f>IF($A251="","",IF($L251="","",IFERROR(LOOKUP(2,1/(('Tire Inspections'!$E$5:$E$1004=$A251)*('Tire Inspections'!$B$5:$B$1004=$L251)*('Tire Inspections'!$Y$5:$Y$1004="OK")),'Tire Inspections'!$R$5:$R$1004),"")))</f>
        <v/>
      </c>
      <c r="R251" s="44">
        <f>IF($A251="","",IF($L251="","",IFERROR(LOOKUP(2,1/(('Tire Inspections'!$E$5:$E$1004=$A251)*('Tire Inspections'!$B$5:$B$1004=$L251)*('Tire Inspections'!$Y$5:$Y$1004="OK")),'Tire Inspections'!$S$5:$S$1004),"")))</f>
        <v/>
      </c>
      <c r="S251" s="44">
        <f>IF($A251="","",IF($L251="","",IFERROR(LOOKUP(2,1/(('Tire Inspections'!$E$5:$E$1004=$A251)*('Tire Inspections'!$B$5:$B$1004=$L251)*('Tire Inspections'!$Y$5:$Y$1004="OK")),'Tire Inspections'!$L$5:$L$1004),"")))</f>
        <v/>
      </c>
      <c r="T251" s="33">
        <f>IF($A251="","",IF(OR($Q251="",$H251=""),"",IFERROR(MAX(0,MIN(1,($Q251-'Settings'!$B$6)/($H251-'Settings'!$B$6))),"")))</f>
        <v/>
      </c>
      <c r="U251" s="27">
        <f>IF($A251="","",IF($Q251="","No Data",IF($Q251&lt;='Settings'!$B$6,"Critical",IF($Q251&lt;='Settings'!$B$5,"Low","OK"))))</f>
        <v/>
      </c>
      <c r="V251" s="27">
        <f>IF($A251="","",IF($R251="","No Data",IF($R251&gt;='Settings'!$B$7,"Uneven","OK")))</f>
        <v/>
      </c>
      <c r="W251" s="27">
        <f>IF($A251="","",IF($J251&lt;&gt;"Mounted","N/A",IF(OR($S251="",$I251=""),"No Data",IF($S251&lt;$I251-'Settings'!$B$8,"Low",IF($S251&gt;$I251+'Settings'!$B$8,"High","OK")))))</f>
        <v/>
      </c>
      <c r="X251" s="45">
        <f>IF($A251="","",IF(OR($J251&lt;&gt;"Mounted",$L251=""),"",IFERROR($L251+'Settings'!$B$9,"")))</f>
        <v/>
      </c>
      <c r="Y251" s="27">
        <f>IF($A251="","",IF($J251&lt;&gt;"Mounted","N/A",IF($L251="","No Data",IF(TODAY()&gt;$X251,"Overdue",IF(TODAY()+'Settings'!$B$10&gt;=$X251,"Due Soon","Current")))))</f>
        <v/>
      </c>
      <c r="Z251" s="27">
        <f>IF($A251="","",IF($J251&lt;&gt;"Mounted","N/A",IF(OR($U251="No Data",$W251="No Data"),"No Data",IF($U251="Critical","Critical",IF(OR($U251="Low",$V251="Uneven",$W251="Low",$W251="High",$Y251="Overdue",$Y251="Due Soon"),"Attention","OK")))))</f>
        <v/>
      </c>
      <c r="AA251" s="27">
        <f>IF($A251="","",IF($J251&lt;&gt;"Mounted","No action",IF($U251="Critical","Inspect immediately and follow fleet removal policy",IF($W251="Low","Correct pressure and inspect",IF($W251="High","Correct pressure",IF($V251="Uneven","Inspect alignment, suspension, and rotation",IF($U251="Low","Schedule tire service",IF($Y251="Overdue","Complete inspection",IF($Y251="Due Soon","Schedule inspection","No action")))))))))</f>
        <v/>
      </c>
      <c r="AB251" s="27">
        <f>IF($A251="","",IF(OR($J251&lt;&gt;"Mounted",$Z251="OK",$Z251="N/A"),"",IF($U251="Critical",1,IF(OR($W251="Low",$W251="High"),2,IF(OR($U251="Low",$V251="Uneven"),3,IF($Y251="Overdue",4,5))))))</f>
        <v/>
      </c>
      <c r="AC251" s="27">
        <f>IF($A251="","",IF($AB251="","",IFERROR($AB251*100000+ROW(),"")))</f>
        <v/>
      </c>
    </row>
    <row r="252">
      <c r="A252" s="29" t="n"/>
      <c r="B252" s="23" t="n"/>
      <c r="C252" s="23" t="n"/>
      <c r="D252" s="23" t="n"/>
      <c r="E252" s="29" t="n"/>
      <c r="F252" s="42" t="n"/>
      <c r="G252" s="30" t="n"/>
      <c r="H252" s="43" t="n"/>
      <c r="I252" s="43" t="n"/>
      <c r="J252" s="23" t="n"/>
      <c r="K252" s="23" t="n"/>
      <c r="L252" s="45">
        <f>IF($A252="","",IF(COUNTIFS('Tire Inspections'!$E$5:$E$1004,$A252,'Tire Inspections'!$Y$5:$Y$1004,"OK")=0,"",IFERROR(MAXIFS('Tire Inspections'!$B$5:$B$1004,'Tire Inspections'!$E$5:$E$1004,$A252,'Tire Inspections'!$Y$5:$Y$1004,"OK"),"")))</f>
        <v/>
      </c>
      <c r="M252" s="27">
        <f>IF($A252="","",IF($L252="","",IFERROR(LOOKUP(2,1/(('Tire Inspections'!$E$5:$E$1004=$A252)*('Tire Inspections'!$B$5:$B$1004=$L252)*('Tire Inspections'!$Y$5:$Y$1004="OK")),'Tire Inspections'!$C$5:$C$1004),"")))</f>
        <v/>
      </c>
      <c r="N252" s="27">
        <f>IF($A252="","",IF($L252="","",IFERROR(LOOKUP(2,1/(('Tire Inspections'!$E$5:$E$1004=$A252)*('Tire Inspections'!$B$5:$B$1004=$L252)*('Tire Inspections'!$Y$5:$Y$1004="OK")),'Tire Inspections'!$F$5:$F$1004),"")))</f>
        <v/>
      </c>
      <c r="O252" s="27">
        <f>IF($A252="","",IF($L252="","",IFERROR(LOOKUP(2,1/(('Tire Inspections'!$E$5:$E$1004=$A252)*('Tire Inspections'!$B$5:$B$1004=$L252)*('Tire Inspections'!$Y$5:$Y$1004="OK")),'Tire Inspections'!$P$5:$P$1004),"")))</f>
        <v/>
      </c>
      <c r="P252" s="32">
        <f>IF($A252="","",IF($L252="","",IFERROR(LOOKUP(2,1/(('Tire Inspections'!$E$5:$E$1004=$A252)*('Tire Inspections'!$B$5:$B$1004=$L252)*('Tire Inspections'!$Y$5:$Y$1004="OK")),'Tire Inspections'!$D$5:$D$1004),"")))</f>
        <v/>
      </c>
      <c r="Q252" s="44">
        <f>IF($A252="","",IF($L252="","",IFERROR(LOOKUP(2,1/(('Tire Inspections'!$E$5:$E$1004=$A252)*('Tire Inspections'!$B$5:$B$1004=$L252)*('Tire Inspections'!$Y$5:$Y$1004="OK")),'Tire Inspections'!$R$5:$R$1004),"")))</f>
        <v/>
      </c>
      <c r="R252" s="44">
        <f>IF($A252="","",IF($L252="","",IFERROR(LOOKUP(2,1/(('Tire Inspections'!$E$5:$E$1004=$A252)*('Tire Inspections'!$B$5:$B$1004=$L252)*('Tire Inspections'!$Y$5:$Y$1004="OK")),'Tire Inspections'!$S$5:$S$1004),"")))</f>
        <v/>
      </c>
      <c r="S252" s="44">
        <f>IF($A252="","",IF($L252="","",IFERROR(LOOKUP(2,1/(('Tire Inspections'!$E$5:$E$1004=$A252)*('Tire Inspections'!$B$5:$B$1004=$L252)*('Tire Inspections'!$Y$5:$Y$1004="OK")),'Tire Inspections'!$L$5:$L$1004),"")))</f>
        <v/>
      </c>
      <c r="T252" s="33">
        <f>IF($A252="","",IF(OR($Q252="",$H252=""),"",IFERROR(MAX(0,MIN(1,($Q252-'Settings'!$B$6)/($H252-'Settings'!$B$6))),"")))</f>
        <v/>
      </c>
      <c r="U252" s="27">
        <f>IF($A252="","",IF($Q252="","No Data",IF($Q252&lt;='Settings'!$B$6,"Critical",IF($Q252&lt;='Settings'!$B$5,"Low","OK"))))</f>
        <v/>
      </c>
      <c r="V252" s="27">
        <f>IF($A252="","",IF($R252="","No Data",IF($R252&gt;='Settings'!$B$7,"Uneven","OK")))</f>
        <v/>
      </c>
      <c r="W252" s="27">
        <f>IF($A252="","",IF($J252&lt;&gt;"Mounted","N/A",IF(OR($S252="",$I252=""),"No Data",IF($S252&lt;$I252-'Settings'!$B$8,"Low",IF($S252&gt;$I252+'Settings'!$B$8,"High","OK")))))</f>
        <v/>
      </c>
      <c r="X252" s="45">
        <f>IF($A252="","",IF(OR($J252&lt;&gt;"Mounted",$L252=""),"",IFERROR($L252+'Settings'!$B$9,"")))</f>
        <v/>
      </c>
      <c r="Y252" s="27">
        <f>IF($A252="","",IF($J252&lt;&gt;"Mounted","N/A",IF($L252="","No Data",IF(TODAY()&gt;$X252,"Overdue",IF(TODAY()+'Settings'!$B$10&gt;=$X252,"Due Soon","Current")))))</f>
        <v/>
      </c>
      <c r="Z252" s="27">
        <f>IF($A252="","",IF($J252&lt;&gt;"Mounted","N/A",IF(OR($U252="No Data",$W252="No Data"),"No Data",IF($U252="Critical","Critical",IF(OR($U252="Low",$V252="Uneven",$W252="Low",$W252="High",$Y252="Overdue",$Y252="Due Soon"),"Attention","OK")))))</f>
        <v/>
      </c>
      <c r="AA252" s="27">
        <f>IF($A252="","",IF($J252&lt;&gt;"Mounted","No action",IF($U252="Critical","Inspect immediately and follow fleet removal policy",IF($W252="Low","Correct pressure and inspect",IF($W252="High","Correct pressure",IF($V252="Uneven","Inspect alignment, suspension, and rotation",IF($U252="Low","Schedule tire service",IF($Y252="Overdue","Complete inspection",IF($Y252="Due Soon","Schedule inspection","No action")))))))))</f>
        <v/>
      </c>
      <c r="AB252" s="27">
        <f>IF($A252="","",IF(OR($J252&lt;&gt;"Mounted",$Z252="OK",$Z252="N/A"),"",IF($U252="Critical",1,IF(OR($W252="Low",$W252="High"),2,IF(OR($U252="Low",$V252="Uneven"),3,IF($Y252="Overdue",4,5))))))</f>
        <v/>
      </c>
      <c r="AC252" s="27">
        <f>IF($A252="","",IF($AB252="","",IFERROR($AB252*100000+ROW(),"")))</f>
        <v/>
      </c>
    </row>
    <row r="253">
      <c r="A253" s="29" t="n"/>
      <c r="B253" s="23" t="n"/>
      <c r="C253" s="23" t="n"/>
      <c r="D253" s="23" t="n"/>
      <c r="E253" s="29" t="n"/>
      <c r="F253" s="42" t="n"/>
      <c r="G253" s="30" t="n"/>
      <c r="H253" s="43" t="n"/>
      <c r="I253" s="43" t="n"/>
      <c r="J253" s="23" t="n"/>
      <c r="K253" s="23" t="n"/>
      <c r="L253" s="45">
        <f>IF($A253="","",IF(COUNTIFS('Tire Inspections'!$E$5:$E$1004,$A253,'Tire Inspections'!$Y$5:$Y$1004,"OK")=0,"",IFERROR(MAXIFS('Tire Inspections'!$B$5:$B$1004,'Tire Inspections'!$E$5:$E$1004,$A253,'Tire Inspections'!$Y$5:$Y$1004,"OK"),"")))</f>
        <v/>
      </c>
      <c r="M253" s="27">
        <f>IF($A253="","",IF($L253="","",IFERROR(LOOKUP(2,1/(('Tire Inspections'!$E$5:$E$1004=$A253)*('Tire Inspections'!$B$5:$B$1004=$L253)*('Tire Inspections'!$Y$5:$Y$1004="OK")),'Tire Inspections'!$C$5:$C$1004),"")))</f>
        <v/>
      </c>
      <c r="N253" s="27">
        <f>IF($A253="","",IF($L253="","",IFERROR(LOOKUP(2,1/(('Tire Inspections'!$E$5:$E$1004=$A253)*('Tire Inspections'!$B$5:$B$1004=$L253)*('Tire Inspections'!$Y$5:$Y$1004="OK")),'Tire Inspections'!$F$5:$F$1004),"")))</f>
        <v/>
      </c>
      <c r="O253" s="27">
        <f>IF($A253="","",IF($L253="","",IFERROR(LOOKUP(2,1/(('Tire Inspections'!$E$5:$E$1004=$A253)*('Tire Inspections'!$B$5:$B$1004=$L253)*('Tire Inspections'!$Y$5:$Y$1004="OK")),'Tire Inspections'!$P$5:$P$1004),"")))</f>
        <v/>
      </c>
      <c r="P253" s="32">
        <f>IF($A253="","",IF($L253="","",IFERROR(LOOKUP(2,1/(('Tire Inspections'!$E$5:$E$1004=$A253)*('Tire Inspections'!$B$5:$B$1004=$L253)*('Tire Inspections'!$Y$5:$Y$1004="OK")),'Tire Inspections'!$D$5:$D$1004),"")))</f>
        <v/>
      </c>
      <c r="Q253" s="44">
        <f>IF($A253="","",IF($L253="","",IFERROR(LOOKUP(2,1/(('Tire Inspections'!$E$5:$E$1004=$A253)*('Tire Inspections'!$B$5:$B$1004=$L253)*('Tire Inspections'!$Y$5:$Y$1004="OK")),'Tire Inspections'!$R$5:$R$1004),"")))</f>
        <v/>
      </c>
      <c r="R253" s="44">
        <f>IF($A253="","",IF($L253="","",IFERROR(LOOKUP(2,1/(('Tire Inspections'!$E$5:$E$1004=$A253)*('Tire Inspections'!$B$5:$B$1004=$L253)*('Tire Inspections'!$Y$5:$Y$1004="OK")),'Tire Inspections'!$S$5:$S$1004),"")))</f>
        <v/>
      </c>
      <c r="S253" s="44">
        <f>IF($A253="","",IF($L253="","",IFERROR(LOOKUP(2,1/(('Tire Inspections'!$E$5:$E$1004=$A253)*('Tire Inspections'!$B$5:$B$1004=$L253)*('Tire Inspections'!$Y$5:$Y$1004="OK")),'Tire Inspections'!$L$5:$L$1004),"")))</f>
        <v/>
      </c>
      <c r="T253" s="33">
        <f>IF($A253="","",IF(OR($Q253="",$H253=""),"",IFERROR(MAX(0,MIN(1,($Q253-'Settings'!$B$6)/($H253-'Settings'!$B$6))),"")))</f>
        <v/>
      </c>
      <c r="U253" s="27">
        <f>IF($A253="","",IF($Q253="","No Data",IF($Q253&lt;='Settings'!$B$6,"Critical",IF($Q253&lt;='Settings'!$B$5,"Low","OK"))))</f>
        <v/>
      </c>
      <c r="V253" s="27">
        <f>IF($A253="","",IF($R253="","No Data",IF($R253&gt;='Settings'!$B$7,"Uneven","OK")))</f>
        <v/>
      </c>
      <c r="W253" s="27">
        <f>IF($A253="","",IF($J253&lt;&gt;"Mounted","N/A",IF(OR($S253="",$I253=""),"No Data",IF($S253&lt;$I253-'Settings'!$B$8,"Low",IF($S253&gt;$I253+'Settings'!$B$8,"High","OK")))))</f>
        <v/>
      </c>
      <c r="X253" s="45">
        <f>IF($A253="","",IF(OR($J253&lt;&gt;"Mounted",$L253=""),"",IFERROR($L253+'Settings'!$B$9,"")))</f>
        <v/>
      </c>
      <c r="Y253" s="27">
        <f>IF($A253="","",IF($J253&lt;&gt;"Mounted","N/A",IF($L253="","No Data",IF(TODAY()&gt;$X253,"Overdue",IF(TODAY()+'Settings'!$B$10&gt;=$X253,"Due Soon","Current")))))</f>
        <v/>
      </c>
      <c r="Z253" s="27">
        <f>IF($A253="","",IF($J253&lt;&gt;"Mounted","N/A",IF(OR($U253="No Data",$W253="No Data"),"No Data",IF($U253="Critical","Critical",IF(OR($U253="Low",$V253="Uneven",$W253="Low",$W253="High",$Y253="Overdue",$Y253="Due Soon"),"Attention","OK")))))</f>
        <v/>
      </c>
      <c r="AA253" s="27">
        <f>IF($A253="","",IF($J253&lt;&gt;"Mounted","No action",IF($U253="Critical","Inspect immediately and follow fleet removal policy",IF($W253="Low","Correct pressure and inspect",IF($W253="High","Correct pressure",IF($V253="Uneven","Inspect alignment, suspension, and rotation",IF($U253="Low","Schedule tire service",IF($Y253="Overdue","Complete inspection",IF($Y253="Due Soon","Schedule inspection","No action")))))))))</f>
        <v/>
      </c>
      <c r="AB253" s="27">
        <f>IF($A253="","",IF(OR($J253&lt;&gt;"Mounted",$Z253="OK",$Z253="N/A"),"",IF($U253="Critical",1,IF(OR($W253="Low",$W253="High"),2,IF(OR($U253="Low",$V253="Uneven"),3,IF($Y253="Overdue",4,5))))))</f>
        <v/>
      </c>
      <c r="AC253" s="27">
        <f>IF($A253="","",IF($AB253="","",IFERROR($AB253*100000+ROW(),"")))</f>
        <v/>
      </c>
    </row>
    <row r="254">
      <c r="A254" s="29" t="n"/>
      <c r="B254" s="23" t="n"/>
      <c r="C254" s="23" t="n"/>
      <c r="D254" s="23" t="n"/>
      <c r="E254" s="29" t="n"/>
      <c r="F254" s="42" t="n"/>
      <c r="G254" s="30" t="n"/>
      <c r="H254" s="43" t="n"/>
      <c r="I254" s="43" t="n"/>
      <c r="J254" s="23" t="n"/>
      <c r="K254" s="23" t="n"/>
      <c r="L254" s="45">
        <f>IF($A254="","",IF(COUNTIFS('Tire Inspections'!$E$5:$E$1004,$A254,'Tire Inspections'!$Y$5:$Y$1004,"OK")=0,"",IFERROR(MAXIFS('Tire Inspections'!$B$5:$B$1004,'Tire Inspections'!$E$5:$E$1004,$A254,'Tire Inspections'!$Y$5:$Y$1004,"OK"),"")))</f>
        <v/>
      </c>
      <c r="M254" s="27">
        <f>IF($A254="","",IF($L254="","",IFERROR(LOOKUP(2,1/(('Tire Inspections'!$E$5:$E$1004=$A254)*('Tire Inspections'!$B$5:$B$1004=$L254)*('Tire Inspections'!$Y$5:$Y$1004="OK")),'Tire Inspections'!$C$5:$C$1004),"")))</f>
        <v/>
      </c>
      <c r="N254" s="27">
        <f>IF($A254="","",IF($L254="","",IFERROR(LOOKUP(2,1/(('Tire Inspections'!$E$5:$E$1004=$A254)*('Tire Inspections'!$B$5:$B$1004=$L254)*('Tire Inspections'!$Y$5:$Y$1004="OK")),'Tire Inspections'!$F$5:$F$1004),"")))</f>
        <v/>
      </c>
      <c r="O254" s="27">
        <f>IF($A254="","",IF($L254="","",IFERROR(LOOKUP(2,1/(('Tire Inspections'!$E$5:$E$1004=$A254)*('Tire Inspections'!$B$5:$B$1004=$L254)*('Tire Inspections'!$Y$5:$Y$1004="OK")),'Tire Inspections'!$P$5:$P$1004),"")))</f>
        <v/>
      </c>
      <c r="P254" s="32">
        <f>IF($A254="","",IF($L254="","",IFERROR(LOOKUP(2,1/(('Tire Inspections'!$E$5:$E$1004=$A254)*('Tire Inspections'!$B$5:$B$1004=$L254)*('Tire Inspections'!$Y$5:$Y$1004="OK")),'Tire Inspections'!$D$5:$D$1004),"")))</f>
        <v/>
      </c>
      <c r="Q254" s="44">
        <f>IF($A254="","",IF($L254="","",IFERROR(LOOKUP(2,1/(('Tire Inspections'!$E$5:$E$1004=$A254)*('Tire Inspections'!$B$5:$B$1004=$L254)*('Tire Inspections'!$Y$5:$Y$1004="OK")),'Tire Inspections'!$R$5:$R$1004),"")))</f>
        <v/>
      </c>
      <c r="R254" s="44">
        <f>IF($A254="","",IF($L254="","",IFERROR(LOOKUP(2,1/(('Tire Inspections'!$E$5:$E$1004=$A254)*('Tire Inspections'!$B$5:$B$1004=$L254)*('Tire Inspections'!$Y$5:$Y$1004="OK")),'Tire Inspections'!$S$5:$S$1004),"")))</f>
        <v/>
      </c>
      <c r="S254" s="44">
        <f>IF($A254="","",IF($L254="","",IFERROR(LOOKUP(2,1/(('Tire Inspections'!$E$5:$E$1004=$A254)*('Tire Inspections'!$B$5:$B$1004=$L254)*('Tire Inspections'!$Y$5:$Y$1004="OK")),'Tire Inspections'!$L$5:$L$1004),"")))</f>
        <v/>
      </c>
      <c r="T254" s="33">
        <f>IF($A254="","",IF(OR($Q254="",$H254=""),"",IFERROR(MAX(0,MIN(1,($Q254-'Settings'!$B$6)/($H254-'Settings'!$B$6))),"")))</f>
        <v/>
      </c>
      <c r="U254" s="27">
        <f>IF($A254="","",IF($Q254="","No Data",IF($Q254&lt;='Settings'!$B$6,"Critical",IF($Q254&lt;='Settings'!$B$5,"Low","OK"))))</f>
        <v/>
      </c>
      <c r="V254" s="27">
        <f>IF($A254="","",IF($R254="","No Data",IF($R254&gt;='Settings'!$B$7,"Uneven","OK")))</f>
        <v/>
      </c>
      <c r="W254" s="27">
        <f>IF($A254="","",IF($J254&lt;&gt;"Mounted","N/A",IF(OR($S254="",$I254=""),"No Data",IF($S254&lt;$I254-'Settings'!$B$8,"Low",IF($S254&gt;$I254+'Settings'!$B$8,"High","OK")))))</f>
        <v/>
      </c>
      <c r="X254" s="45">
        <f>IF($A254="","",IF(OR($J254&lt;&gt;"Mounted",$L254=""),"",IFERROR($L254+'Settings'!$B$9,"")))</f>
        <v/>
      </c>
      <c r="Y254" s="27">
        <f>IF($A254="","",IF($J254&lt;&gt;"Mounted","N/A",IF($L254="","No Data",IF(TODAY()&gt;$X254,"Overdue",IF(TODAY()+'Settings'!$B$10&gt;=$X254,"Due Soon","Current")))))</f>
        <v/>
      </c>
      <c r="Z254" s="27">
        <f>IF($A254="","",IF($J254&lt;&gt;"Mounted","N/A",IF(OR($U254="No Data",$W254="No Data"),"No Data",IF($U254="Critical","Critical",IF(OR($U254="Low",$V254="Uneven",$W254="Low",$W254="High",$Y254="Overdue",$Y254="Due Soon"),"Attention","OK")))))</f>
        <v/>
      </c>
      <c r="AA254" s="27">
        <f>IF($A254="","",IF($J254&lt;&gt;"Mounted","No action",IF($U254="Critical","Inspect immediately and follow fleet removal policy",IF($W254="Low","Correct pressure and inspect",IF($W254="High","Correct pressure",IF($V254="Uneven","Inspect alignment, suspension, and rotation",IF($U254="Low","Schedule tire service",IF($Y254="Overdue","Complete inspection",IF($Y254="Due Soon","Schedule inspection","No action")))))))))</f>
        <v/>
      </c>
      <c r="AB254" s="27">
        <f>IF($A254="","",IF(OR($J254&lt;&gt;"Mounted",$Z254="OK",$Z254="N/A"),"",IF($U254="Critical",1,IF(OR($W254="Low",$W254="High"),2,IF(OR($U254="Low",$V254="Uneven"),3,IF($Y254="Overdue",4,5))))))</f>
        <v/>
      </c>
      <c r="AC254" s="27">
        <f>IF($A254="","",IF($AB254="","",IFERROR($AB254*100000+ROW(),"")))</f>
        <v/>
      </c>
    </row>
    <row r="255">
      <c r="A255" s="29" t="n"/>
      <c r="B255" s="23" t="n"/>
      <c r="C255" s="23" t="n"/>
      <c r="D255" s="23" t="n"/>
      <c r="E255" s="29" t="n"/>
      <c r="F255" s="42" t="n"/>
      <c r="G255" s="30" t="n"/>
      <c r="H255" s="43" t="n"/>
      <c r="I255" s="43" t="n"/>
      <c r="J255" s="23" t="n"/>
      <c r="K255" s="23" t="n"/>
      <c r="L255" s="45">
        <f>IF($A255="","",IF(COUNTIFS('Tire Inspections'!$E$5:$E$1004,$A255,'Tire Inspections'!$Y$5:$Y$1004,"OK")=0,"",IFERROR(MAXIFS('Tire Inspections'!$B$5:$B$1004,'Tire Inspections'!$E$5:$E$1004,$A255,'Tire Inspections'!$Y$5:$Y$1004,"OK"),"")))</f>
        <v/>
      </c>
      <c r="M255" s="27">
        <f>IF($A255="","",IF($L255="","",IFERROR(LOOKUP(2,1/(('Tire Inspections'!$E$5:$E$1004=$A255)*('Tire Inspections'!$B$5:$B$1004=$L255)*('Tire Inspections'!$Y$5:$Y$1004="OK")),'Tire Inspections'!$C$5:$C$1004),"")))</f>
        <v/>
      </c>
      <c r="N255" s="27">
        <f>IF($A255="","",IF($L255="","",IFERROR(LOOKUP(2,1/(('Tire Inspections'!$E$5:$E$1004=$A255)*('Tire Inspections'!$B$5:$B$1004=$L255)*('Tire Inspections'!$Y$5:$Y$1004="OK")),'Tire Inspections'!$F$5:$F$1004),"")))</f>
        <v/>
      </c>
      <c r="O255" s="27">
        <f>IF($A255="","",IF($L255="","",IFERROR(LOOKUP(2,1/(('Tire Inspections'!$E$5:$E$1004=$A255)*('Tire Inspections'!$B$5:$B$1004=$L255)*('Tire Inspections'!$Y$5:$Y$1004="OK")),'Tire Inspections'!$P$5:$P$1004),"")))</f>
        <v/>
      </c>
      <c r="P255" s="32">
        <f>IF($A255="","",IF($L255="","",IFERROR(LOOKUP(2,1/(('Tire Inspections'!$E$5:$E$1004=$A255)*('Tire Inspections'!$B$5:$B$1004=$L255)*('Tire Inspections'!$Y$5:$Y$1004="OK")),'Tire Inspections'!$D$5:$D$1004),"")))</f>
        <v/>
      </c>
      <c r="Q255" s="44">
        <f>IF($A255="","",IF($L255="","",IFERROR(LOOKUP(2,1/(('Tire Inspections'!$E$5:$E$1004=$A255)*('Tire Inspections'!$B$5:$B$1004=$L255)*('Tire Inspections'!$Y$5:$Y$1004="OK")),'Tire Inspections'!$R$5:$R$1004),"")))</f>
        <v/>
      </c>
      <c r="R255" s="44">
        <f>IF($A255="","",IF($L255="","",IFERROR(LOOKUP(2,1/(('Tire Inspections'!$E$5:$E$1004=$A255)*('Tire Inspections'!$B$5:$B$1004=$L255)*('Tire Inspections'!$Y$5:$Y$1004="OK")),'Tire Inspections'!$S$5:$S$1004),"")))</f>
        <v/>
      </c>
      <c r="S255" s="44">
        <f>IF($A255="","",IF($L255="","",IFERROR(LOOKUP(2,1/(('Tire Inspections'!$E$5:$E$1004=$A255)*('Tire Inspections'!$B$5:$B$1004=$L255)*('Tire Inspections'!$Y$5:$Y$1004="OK")),'Tire Inspections'!$L$5:$L$1004),"")))</f>
        <v/>
      </c>
      <c r="T255" s="33">
        <f>IF($A255="","",IF(OR($Q255="",$H255=""),"",IFERROR(MAX(0,MIN(1,($Q255-'Settings'!$B$6)/($H255-'Settings'!$B$6))),"")))</f>
        <v/>
      </c>
      <c r="U255" s="27">
        <f>IF($A255="","",IF($Q255="","No Data",IF($Q255&lt;='Settings'!$B$6,"Critical",IF($Q255&lt;='Settings'!$B$5,"Low","OK"))))</f>
        <v/>
      </c>
      <c r="V255" s="27">
        <f>IF($A255="","",IF($R255="","No Data",IF($R255&gt;='Settings'!$B$7,"Uneven","OK")))</f>
        <v/>
      </c>
      <c r="W255" s="27">
        <f>IF($A255="","",IF($J255&lt;&gt;"Mounted","N/A",IF(OR($S255="",$I255=""),"No Data",IF($S255&lt;$I255-'Settings'!$B$8,"Low",IF($S255&gt;$I255+'Settings'!$B$8,"High","OK")))))</f>
        <v/>
      </c>
      <c r="X255" s="45">
        <f>IF($A255="","",IF(OR($J255&lt;&gt;"Mounted",$L255=""),"",IFERROR($L255+'Settings'!$B$9,"")))</f>
        <v/>
      </c>
      <c r="Y255" s="27">
        <f>IF($A255="","",IF($J255&lt;&gt;"Mounted","N/A",IF($L255="","No Data",IF(TODAY()&gt;$X255,"Overdue",IF(TODAY()+'Settings'!$B$10&gt;=$X255,"Due Soon","Current")))))</f>
        <v/>
      </c>
      <c r="Z255" s="27">
        <f>IF($A255="","",IF($J255&lt;&gt;"Mounted","N/A",IF(OR($U255="No Data",$W255="No Data"),"No Data",IF($U255="Critical","Critical",IF(OR($U255="Low",$V255="Uneven",$W255="Low",$W255="High",$Y255="Overdue",$Y255="Due Soon"),"Attention","OK")))))</f>
        <v/>
      </c>
      <c r="AA255" s="27">
        <f>IF($A255="","",IF($J255&lt;&gt;"Mounted","No action",IF($U255="Critical","Inspect immediately and follow fleet removal policy",IF($W255="Low","Correct pressure and inspect",IF($W255="High","Correct pressure",IF($V255="Uneven","Inspect alignment, suspension, and rotation",IF($U255="Low","Schedule tire service",IF($Y255="Overdue","Complete inspection",IF($Y255="Due Soon","Schedule inspection","No action")))))))))</f>
        <v/>
      </c>
      <c r="AB255" s="27">
        <f>IF($A255="","",IF(OR($J255&lt;&gt;"Mounted",$Z255="OK",$Z255="N/A"),"",IF($U255="Critical",1,IF(OR($W255="Low",$W255="High"),2,IF(OR($U255="Low",$V255="Uneven"),3,IF($Y255="Overdue",4,5))))))</f>
        <v/>
      </c>
      <c r="AC255" s="27">
        <f>IF($A255="","",IF($AB255="","",IFERROR($AB255*100000+ROW(),"")))</f>
        <v/>
      </c>
    </row>
    <row r="256">
      <c r="A256" s="29" t="n"/>
      <c r="B256" s="23" t="n"/>
      <c r="C256" s="23" t="n"/>
      <c r="D256" s="23" t="n"/>
      <c r="E256" s="29" t="n"/>
      <c r="F256" s="42" t="n"/>
      <c r="G256" s="30" t="n"/>
      <c r="H256" s="43" t="n"/>
      <c r="I256" s="43" t="n"/>
      <c r="J256" s="23" t="n"/>
      <c r="K256" s="23" t="n"/>
      <c r="L256" s="45">
        <f>IF($A256="","",IF(COUNTIFS('Tire Inspections'!$E$5:$E$1004,$A256,'Tire Inspections'!$Y$5:$Y$1004,"OK")=0,"",IFERROR(MAXIFS('Tire Inspections'!$B$5:$B$1004,'Tire Inspections'!$E$5:$E$1004,$A256,'Tire Inspections'!$Y$5:$Y$1004,"OK"),"")))</f>
        <v/>
      </c>
      <c r="M256" s="27">
        <f>IF($A256="","",IF($L256="","",IFERROR(LOOKUP(2,1/(('Tire Inspections'!$E$5:$E$1004=$A256)*('Tire Inspections'!$B$5:$B$1004=$L256)*('Tire Inspections'!$Y$5:$Y$1004="OK")),'Tire Inspections'!$C$5:$C$1004),"")))</f>
        <v/>
      </c>
      <c r="N256" s="27">
        <f>IF($A256="","",IF($L256="","",IFERROR(LOOKUP(2,1/(('Tire Inspections'!$E$5:$E$1004=$A256)*('Tire Inspections'!$B$5:$B$1004=$L256)*('Tire Inspections'!$Y$5:$Y$1004="OK")),'Tire Inspections'!$F$5:$F$1004),"")))</f>
        <v/>
      </c>
      <c r="O256" s="27">
        <f>IF($A256="","",IF($L256="","",IFERROR(LOOKUP(2,1/(('Tire Inspections'!$E$5:$E$1004=$A256)*('Tire Inspections'!$B$5:$B$1004=$L256)*('Tire Inspections'!$Y$5:$Y$1004="OK")),'Tire Inspections'!$P$5:$P$1004),"")))</f>
        <v/>
      </c>
      <c r="P256" s="32">
        <f>IF($A256="","",IF($L256="","",IFERROR(LOOKUP(2,1/(('Tire Inspections'!$E$5:$E$1004=$A256)*('Tire Inspections'!$B$5:$B$1004=$L256)*('Tire Inspections'!$Y$5:$Y$1004="OK")),'Tire Inspections'!$D$5:$D$1004),"")))</f>
        <v/>
      </c>
      <c r="Q256" s="44">
        <f>IF($A256="","",IF($L256="","",IFERROR(LOOKUP(2,1/(('Tire Inspections'!$E$5:$E$1004=$A256)*('Tire Inspections'!$B$5:$B$1004=$L256)*('Tire Inspections'!$Y$5:$Y$1004="OK")),'Tire Inspections'!$R$5:$R$1004),"")))</f>
        <v/>
      </c>
      <c r="R256" s="44">
        <f>IF($A256="","",IF($L256="","",IFERROR(LOOKUP(2,1/(('Tire Inspections'!$E$5:$E$1004=$A256)*('Tire Inspections'!$B$5:$B$1004=$L256)*('Tire Inspections'!$Y$5:$Y$1004="OK")),'Tire Inspections'!$S$5:$S$1004),"")))</f>
        <v/>
      </c>
      <c r="S256" s="44">
        <f>IF($A256="","",IF($L256="","",IFERROR(LOOKUP(2,1/(('Tire Inspections'!$E$5:$E$1004=$A256)*('Tire Inspections'!$B$5:$B$1004=$L256)*('Tire Inspections'!$Y$5:$Y$1004="OK")),'Tire Inspections'!$L$5:$L$1004),"")))</f>
        <v/>
      </c>
      <c r="T256" s="33">
        <f>IF($A256="","",IF(OR($Q256="",$H256=""),"",IFERROR(MAX(0,MIN(1,($Q256-'Settings'!$B$6)/($H256-'Settings'!$B$6))),"")))</f>
        <v/>
      </c>
      <c r="U256" s="27">
        <f>IF($A256="","",IF($Q256="","No Data",IF($Q256&lt;='Settings'!$B$6,"Critical",IF($Q256&lt;='Settings'!$B$5,"Low","OK"))))</f>
        <v/>
      </c>
      <c r="V256" s="27">
        <f>IF($A256="","",IF($R256="","No Data",IF($R256&gt;='Settings'!$B$7,"Uneven","OK")))</f>
        <v/>
      </c>
      <c r="W256" s="27">
        <f>IF($A256="","",IF($J256&lt;&gt;"Mounted","N/A",IF(OR($S256="",$I256=""),"No Data",IF($S256&lt;$I256-'Settings'!$B$8,"Low",IF($S256&gt;$I256+'Settings'!$B$8,"High","OK")))))</f>
        <v/>
      </c>
      <c r="X256" s="45">
        <f>IF($A256="","",IF(OR($J256&lt;&gt;"Mounted",$L256=""),"",IFERROR($L256+'Settings'!$B$9,"")))</f>
        <v/>
      </c>
      <c r="Y256" s="27">
        <f>IF($A256="","",IF($J256&lt;&gt;"Mounted","N/A",IF($L256="","No Data",IF(TODAY()&gt;$X256,"Overdue",IF(TODAY()+'Settings'!$B$10&gt;=$X256,"Due Soon","Current")))))</f>
        <v/>
      </c>
      <c r="Z256" s="27">
        <f>IF($A256="","",IF($J256&lt;&gt;"Mounted","N/A",IF(OR($U256="No Data",$W256="No Data"),"No Data",IF($U256="Critical","Critical",IF(OR($U256="Low",$V256="Uneven",$W256="Low",$W256="High",$Y256="Overdue",$Y256="Due Soon"),"Attention","OK")))))</f>
        <v/>
      </c>
      <c r="AA256" s="27">
        <f>IF($A256="","",IF($J256&lt;&gt;"Mounted","No action",IF($U256="Critical","Inspect immediately and follow fleet removal policy",IF($W256="Low","Correct pressure and inspect",IF($W256="High","Correct pressure",IF($V256="Uneven","Inspect alignment, suspension, and rotation",IF($U256="Low","Schedule tire service",IF($Y256="Overdue","Complete inspection",IF($Y256="Due Soon","Schedule inspection","No action")))))))))</f>
        <v/>
      </c>
      <c r="AB256" s="27">
        <f>IF($A256="","",IF(OR($J256&lt;&gt;"Mounted",$Z256="OK",$Z256="N/A"),"",IF($U256="Critical",1,IF(OR($W256="Low",$W256="High"),2,IF(OR($U256="Low",$V256="Uneven"),3,IF($Y256="Overdue",4,5))))))</f>
        <v/>
      </c>
      <c r="AC256" s="27">
        <f>IF($A256="","",IF($AB256="","",IFERROR($AB256*100000+ROW(),"")))</f>
        <v/>
      </c>
    </row>
    <row r="257">
      <c r="A257" s="29" t="n"/>
      <c r="B257" s="23" t="n"/>
      <c r="C257" s="23" t="n"/>
      <c r="D257" s="23" t="n"/>
      <c r="E257" s="29" t="n"/>
      <c r="F257" s="42" t="n"/>
      <c r="G257" s="30" t="n"/>
      <c r="H257" s="43" t="n"/>
      <c r="I257" s="43" t="n"/>
      <c r="J257" s="23" t="n"/>
      <c r="K257" s="23" t="n"/>
      <c r="L257" s="45">
        <f>IF($A257="","",IF(COUNTIFS('Tire Inspections'!$E$5:$E$1004,$A257,'Tire Inspections'!$Y$5:$Y$1004,"OK")=0,"",IFERROR(MAXIFS('Tire Inspections'!$B$5:$B$1004,'Tire Inspections'!$E$5:$E$1004,$A257,'Tire Inspections'!$Y$5:$Y$1004,"OK"),"")))</f>
        <v/>
      </c>
      <c r="M257" s="27">
        <f>IF($A257="","",IF($L257="","",IFERROR(LOOKUP(2,1/(('Tire Inspections'!$E$5:$E$1004=$A257)*('Tire Inspections'!$B$5:$B$1004=$L257)*('Tire Inspections'!$Y$5:$Y$1004="OK")),'Tire Inspections'!$C$5:$C$1004),"")))</f>
        <v/>
      </c>
      <c r="N257" s="27">
        <f>IF($A257="","",IF($L257="","",IFERROR(LOOKUP(2,1/(('Tire Inspections'!$E$5:$E$1004=$A257)*('Tire Inspections'!$B$5:$B$1004=$L257)*('Tire Inspections'!$Y$5:$Y$1004="OK")),'Tire Inspections'!$F$5:$F$1004),"")))</f>
        <v/>
      </c>
      <c r="O257" s="27">
        <f>IF($A257="","",IF($L257="","",IFERROR(LOOKUP(2,1/(('Tire Inspections'!$E$5:$E$1004=$A257)*('Tire Inspections'!$B$5:$B$1004=$L257)*('Tire Inspections'!$Y$5:$Y$1004="OK")),'Tire Inspections'!$P$5:$P$1004),"")))</f>
        <v/>
      </c>
      <c r="P257" s="32">
        <f>IF($A257="","",IF($L257="","",IFERROR(LOOKUP(2,1/(('Tire Inspections'!$E$5:$E$1004=$A257)*('Tire Inspections'!$B$5:$B$1004=$L257)*('Tire Inspections'!$Y$5:$Y$1004="OK")),'Tire Inspections'!$D$5:$D$1004),"")))</f>
        <v/>
      </c>
      <c r="Q257" s="44">
        <f>IF($A257="","",IF($L257="","",IFERROR(LOOKUP(2,1/(('Tire Inspections'!$E$5:$E$1004=$A257)*('Tire Inspections'!$B$5:$B$1004=$L257)*('Tire Inspections'!$Y$5:$Y$1004="OK")),'Tire Inspections'!$R$5:$R$1004),"")))</f>
        <v/>
      </c>
      <c r="R257" s="44">
        <f>IF($A257="","",IF($L257="","",IFERROR(LOOKUP(2,1/(('Tire Inspections'!$E$5:$E$1004=$A257)*('Tire Inspections'!$B$5:$B$1004=$L257)*('Tire Inspections'!$Y$5:$Y$1004="OK")),'Tire Inspections'!$S$5:$S$1004),"")))</f>
        <v/>
      </c>
      <c r="S257" s="44">
        <f>IF($A257="","",IF($L257="","",IFERROR(LOOKUP(2,1/(('Tire Inspections'!$E$5:$E$1004=$A257)*('Tire Inspections'!$B$5:$B$1004=$L257)*('Tire Inspections'!$Y$5:$Y$1004="OK")),'Tire Inspections'!$L$5:$L$1004),"")))</f>
        <v/>
      </c>
      <c r="T257" s="33">
        <f>IF($A257="","",IF(OR($Q257="",$H257=""),"",IFERROR(MAX(0,MIN(1,($Q257-'Settings'!$B$6)/($H257-'Settings'!$B$6))),"")))</f>
        <v/>
      </c>
      <c r="U257" s="27">
        <f>IF($A257="","",IF($Q257="","No Data",IF($Q257&lt;='Settings'!$B$6,"Critical",IF($Q257&lt;='Settings'!$B$5,"Low","OK"))))</f>
        <v/>
      </c>
      <c r="V257" s="27">
        <f>IF($A257="","",IF($R257="","No Data",IF($R257&gt;='Settings'!$B$7,"Uneven","OK")))</f>
        <v/>
      </c>
      <c r="W257" s="27">
        <f>IF($A257="","",IF($J257&lt;&gt;"Mounted","N/A",IF(OR($S257="",$I257=""),"No Data",IF($S257&lt;$I257-'Settings'!$B$8,"Low",IF($S257&gt;$I257+'Settings'!$B$8,"High","OK")))))</f>
        <v/>
      </c>
      <c r="X257" s="45">
        <f>IF($A257="","",IF(OR($J257&lt;&gt;"Mounted",$L257=""),"",IFERROR($L257+'Settings'!$B$9,"")))</f>
        <v/>
      </c>
      <c r="Y257" s="27">
        <f>IF($A257="","",IF($J257&lt;&gt;"Mounted","N/A",IF($L257="","No Data",IF(TODAY()&gt;$X257,"Overdue",IF(TODAY()+'Settings'!$B$10&gt;=$X257,"Due Soon","Current")))))</f>
        <v/>
      </c>
      <c r="Z257" s="27">
        <f>IF($A257="","",IF($J257&lt;&gt;"Mounted","N/A",IF(OR($U257="No Data",$W257="No Data"),"No Data",IF($U257="Critical","Critical",IF(OR($U257="Low",$V257="Uneven",$W257="Low",$W257="High",$Y257="Overdue",$Y257="Due Soon"),"Attention","OK")))))</f>
        <v/>
      </c>
      <c r="AA257" s="27">
        <f>IF($A257="","",IF($J257&lt;&gt;"Mounted","No action",IF($U257="Critical","Inspect immediately and follow fleet removal policy",IF($W257="Low","Correct pressure and inspect",IF($W257="High","Correct pressure",IF($V257="Uneven","Inspect alignment, suspension, and rotation",IF($U257="Low","Schedule tire service",IF($Y257="Overdue","Complete inspection",IF($Y257="Due Soon","Schedule inspection","No action")))))))))</f>
        <v/>
      </c>
      <c r="AB257" s="27">
        <f>IF($A257="","",IF(OR($J257&lt;&gt;"Mounted",$Z257="OK",$Z257="N/A"),"",IF($U257="Critical",1,IF(OR($W257="Low",$W257="High"),2,IF(OR($U257="Low",$V257="Uneven"),3,IF($Y257="Overdue",4,5))))))</f>
        <v/>
      </c>
      <c r="AC257" s="27">
        <f>IF($A257="","",IF($AB257="","",IFERROR($AB257*100000+ROW(),"")))</f>
        <v/>
      </c>
    </row>
    <row r="258">
      <c r="A258" s="29" t="n"/>
      <c r="B258" s="23" t="n"/>
      <c r="C258" s="23" t="n"/>
      <c r="D258" s="23" t="n"/>
      <c r="E258" s="29" t="n"/>
      <c r="F258" s="42" t="n"/>
      <c r="G258" s="30" t="n"/>
      <c r="H258" s="43" t="n"/>
      <c r="I258" s="43" t="n"/>
      <c r="J258" s="23" t="n"/>
      <c r="K258" s="23" t="n"/>
      <c r="L258" s="45">
        <f>IF($A258="","",IF(COUNTIFS('Tire Inspections'!$E$5:$E$1004,$A258,'Tire Inspections'!$Y$5:$Y$1004,"OK")=0,"",IFERROR(MAXIFS('Tire Inspections'!$B$5:$B$1004,'Tire Inspections'!$E$5:$E$1004,$A258,'Tire Inspections'!$Y$5:$Y$1004,"OK"),"")))</f>
        <v/>
      </c>
      <c r="M258" s="27">
        <f>IF($A258="","",IF($L258="","",IFERROR(LOOKUP(2,1/(('Tire Inspections'!$E$5:$E$1004=$A258)*('Tire Inspections'!$B$5:$B$1004=$L258)*('Tire Inspections'!$Y$5:$Y$1004="OK")),'Tire Inspections'!$C$5:$C$1004),"")))</f>
        <v/>
      </c>
      <c r="N258" s="27">
        <f>IF($A258="","",IF($L258="","",IFERROR(LOOKUP(2,1/(('Tire Inspections'!$E$5:$E$1004=$A258)*('Tire Inspections'!$B$5:$B$1004=$L258)*('Tire Inspections'!$Y$5:$Y$1004="OK")),'Tire Inspections'!$F$5:$F$1004),"")))</f>
        <v/>
      </c>
      <c r="O258" s="27">
        <f>IF($A258="","",IF($L258="","",IFERROR(LOOKUP(2,1/(('Tire Inspections'!$E$5:$E$1004=$A258)*('Tire Inspections'!$B$5:$B$1004=$L258)*('Tire Inspections'!$Y$5:$Y$1004="OK")),'Tire Inspections'!$P$5:$P$1004),"")))</f>
        <v/>
      </c>
      <c r="P258" s="32">
        <f>IF($A258="","",IF($L258="","",IFERROR(LOOKUP(2,1/(('Tire Inspections'!$E$5:$E$1004=$A258)*('Tire Inspections'!$B$5:$B$1004=$L258)*('Tire Inspections'!$Y$5:$Y$1004="OK")),'Tire Inspections'!$D$5:$D$1004),"")))</f>
        <v/>
      </c>
      <c r="Q258" s="44">
        <f>IF($A258="","",IF($L258="","",IFERROR(LOOKUP(2,1/(('Tire Inspections'!$E$5:$E$1004=$A258)*('Tire Inspections'!$B$5:$B$1004=$L258)*('Tire Inspections'!$Y$5:$Y$1004="OK")),'Tire Inspections'!$R$5:$R$1004),"")))</f>
        <v/>
      </c>
      <c r="R258" s="44">
        <f>IF($A258="","",IF($L258="","",IFERROR(LOOKUP(2,1/(('Tire Inspections'!$E$5:$E$1004=$A258)*('Tire Inspections'!$B$5:$B$1004=$L258)*('Tire Inspections'!$Y$5:$Y$1004="OK")),'Tire Inspections'!$S$5:$S$1004),"")))</f>
        <v/>
      </c>
      <c r="S258" s="44">
        <f>IF($A258="","",IF($L258="","",IFERROR(LOOKUP(2,1/(('Tire Inspections'!$E$5:$E$1004=$A258)*('Tire Inspections'!$B$5:$B$1004=$L258)*('Tire Inspections'!$Y$5:$Y$1004="OK")),'Tire Inspections'!$L$5:$L$1004),"")))</f>
        <v/>
      </c>
      <c r="T258" s="33">
        <f>IF($A258="","",IF(OR($Q258="",$H258=""),"",IFERROR(MAX(0,MIN(1,($Q258-'Settings'!$B$6)/($H258-'Settings'!$B$6))),"")))</f>
        <v/>
      </c>
      <c r="U258" s="27">
        <f>IF($A258="","",IF($Q258="","No Data",IF($Q258&lt;='Settings'!$B$6,"Critical",IF($Q258&lt;='Settings'!$B$5,"Low","OK"))))</f>
        <v/>
      </c>
      <c r="V258" s="27">
        <f>IF($A258="","",IF($R258="","No Data",IF($R258&gt;='Settings'!$B$7,"Uneven","OK")))</f>
        <v/>
      </c>
      <c r="W258" s="27">
        <f>IF($A258="","",IF($J258&lt;&gt;"Mounted","N/A",IF(OR($S258="",$I258=""),"No Data",IF($S258&lt;$I258-'Settings'!$B$8,"Low",IF($S258&gt;$I258+'Settings'!$B$8,"High","OK")))))</f>
        <v/>
      </c>
      <c r="X258" s="45">
        <f>IF($A258="","",IF(OR($J258&lt;&gt;"Mounted",$L258=""),"",IFERROR($L258+'Settings'!$B$9,"")))</f>
        <v/>
      </c>
      <c r="Y258" s="27">
        <f>IF($A258="","",IF($J258&lt;&gt;"Mounted","N/A",IF($L258="","No Data",IF(TODAY()&gt;$X258,"Overdue",IF(TODAY()+'Settings'!$B$10&gt;=$X258,"Due Soon","Current")))))</f>
        <v/>
      </c>
      <c r="Z258" s="27">
        <f>IF($A258="","",IF($J258&lt;&gt;"Mounted","N/A",IF(OR($U258="No Data",$W258="No Data"),"No Data",IF($U258="Critical","Critical",IF(OR($U258="Low",$V258="Uneven",$W258="Low",$W258="High",$Y258="Overdue",$Y258="Due Soon"),"Attention","OK")))))</f>
        <v/>
      </c>
      <c r="AA258" s="27">
        <f>IF($A258="","",IF($J258&lt;&gt;"Mounted","No action",IF($U258="Critical","Inspect immediately and follow fleet removal policy",IF($W258="Low","Correct pressure and inspect",IF($W258="High","Correct pressure",IF($V258="Uneven","Inspect alignment, suspension, and rotation",IF($U258="Low","Schedule tire service",IF($Y258="Overdue","Complete inspection",IF($Y258="Due Soon","Schedule inspection","No action")))))))))</f>
        <v/>
      </c>
      <c r="AB258" s="27">
        <f>IF($A258="","",IF(OR($J258&lt;&gt;"Mounted",$Z258="OK",$Z258="N/A"),"",IF($U258="Critical",1,IF(OR($W258="Low",$W258="High"),2,IF(OR($U258="Low",$V258="Uneven"),3,IF($Y258="Overdue",4,5))))))</f>
        <v/>
      </c>
      <c r="AC258" s="27">
        <f>IF($A258="","",IF($AB258="","",IFERROR($AB258*100000+ROW(),"")))</f>
        <v/>
      </c>
    </row>
    <row r="259">
      <c r="A259" s="29" t="n"/>
      <c r="B259" s="23" t="n"/>
      <c r="C259" s="23" t="n"/>
      <c r="D259" s="23" t="n"/>
      <c r="E259" s="29" t="n"/>
      <c r="F259" s="42" t="n"/>
      <c r="G259" s="30" t="n"/>
      <c r="H259" s="43" t="n"/>
      <c r="I259" s="43" t="n"/>
      <c r="J259" s="23" t="n"/>
      <c r="K259" s="23" t="n"/>
      <c r="L259" s="45">
        <f>IF($A259="","",IF(COUNTIFS('Tire Inspections'!$E$5:$E$1004,$A259,'Tire Inspections'!$Y$5:$Y$1004,"OK")=0,"",IFERROR(MAXIFS('Tire Inspections'!$B$5:$B$1004,'Tire Inspections'!$E$5:$E$1004,$A259,'Tire Inspections'!$Y$5:$Y$1004,"OK"),"")))</f>
        <v/>
      </c>
      <c r="M259" s="27">
        <f>IF($A259="","",IF($L259="","",IFERROR(LOOKUP(2,1/(('Tire Inspections'!$E$5:$E$1004=$A259)*('Tire Inspections'!$B$5:$B$1004=$L259)*('Tire Inspections'!$Y$5:$Y$1004="OK")),'Tire Inspections'!$C$5:$C$1004),"")))</f>
        <v/>
      </c>
      <c r="N259" s="27">
        <f>IF($A259="","",IF($L259="","",IFERROR(LOOKUP(2,1/(('Tire Inspections'!$E$5:$E$1004=$A259)*('Tire Inspections'!$B$5:$B$1004=$L259)*('Tire Inspections'!$Y$5:$Y$1004="OK")),'Tire Inspections'!$F$5:$F$1004),"")))</f>
        <v/>
      </c>
      <c r="O259" s="27">
        <f>IF($A259="","",IF($L259="","",IFERROR(LOOKUP(2,1/(('Tire Inspections'!$E$5:$E$1004=$A259)*('Tire Inspections'!$B$5:$B$1004=$L259)*('Tire Inspections'!$Y$5:$Y$1004="OK")),'Tire Inspections'!$P$5:$P$1004),"")))</f>
        <v/>
      </c>
      <c r="P259" s="32">
        <f>IF($A259="","",IF($L259="","",IFERROR(LOOKUP(2,1/(('Tire Inspections'!$E$5:$E$1004=$A259)*('Tire Inspections'!$B$5:$B$1004=$L259)*('Tire Inspections'!$Y$5:$Y$1004="OK")),'Tire Inspections'!$D$5:$D$1004),"")))</f>
        <v/>
      </c>
      <c r="Q259" s="44">
        <f>IF($A259="","",IF($L259="","",IFERROR(LOOKUP(2,1/(('Tire Inspections'!$E$5:$E$1004=$A259)*('Tire Inspections'!$B$5:$B$1004=$L259)*('Tire Inspections'!$Y$5:$Y$1004="OK")),'Tire Inspections'!$R$5:$R$1004),"")))</f>
        <v/>
      </c>
      <c r="R259" s="44">
        <f>IF($A259="","",IF($L259="","",IFERROR(LOOKUP(2,1/(('Tire Inspections'!$E$5:$E$1004=$A259)*('Tire Inspections'!$B$5:$B$1004=$L259)*('Tire Inspections'!$Y$5:$Y$1004="OK")),'Tire Inspections'!$S$5:$S$1004),"")))</f>
        <v/>
      </c>
      <c r="S259" s="44">
        <f>IF($A259="","",IF($L259="","",IFERROR(LOOKUP(2,1/(('Tire Inspections'!$E$5:$E$1004=$A259)*('Tire Inspections'!$B$5:$B$1004=$L259)*('Tire Inspections'!$Y$5:$Y$1004="OK")),'Tire Inspections'!$L$5:$L$1004),"")))</f>
        <v/>
      </c>
      <c r="T259" s="33">
        <f>IF($A259="","",IF(OR($Q259="",$H259=""),"",IFERROR(MAX(0,MIN(1,($Q259-'Settings'!$B$6)/($H259-'Settings'!$B$6))),"")))</f>
        <v/>
      </c>
      <c r="U259" s="27">
        <f>IF($A259="","",IF($Q259="","No Data",IF($Q259&lt;='Settings'!$B$6,"Critical",IF($Q259&lt;='Settings'!$B$5,"Low","OK"))))</f>
        <v/>
      </c>
      <c r="V259" s="27">
        <f>IF($A259="","",IF($R259="","No Data",IF($R259&gt;='Settings'!$B$7,"Uneven","OK")))</f>
        <v/>
      </c>
      <c r="W259" s="27">
        <f>IF($A259="","",IF($J259&lt;&gt;"Mounted","N/A",IF(OR($S259="",$I259=""),"No Data",IF($S259&lt;$I259-'Settings'!$B$8,"Low",IF($S259&gt;$I259+'Settings'!$B$8,"High","OK")))))</f>
        <v/>
      </c>
      <c r="X259" s="45">
        <f>IF($A259="","",IF(OR($J259&lt;&gt;"Mounted",$L259=""),"",IFERROR($L259+'Settings'!$B$9,"")))</f>
        <v/>
      </c>
      <c r="Y259" s="27">
        <f>IF($A259="","",IF($J259&lt;&gt;"Mounted","N/A",IF($L259="","No Data",IF(TODAY()&gt;$X259,"Overdue",IF(TODAY()+'Settings'!$B$10&gt;=$X259,"Due Soon","Current")))))</f>
        <v/>
      </c>
      <c r="Z259" s="27">
        <f>IF($A259="","",IF($J259&lt;&gt;"Mounted","N/A",IF(OR($U259="No Data",$W259="No Data"),"No Data",IF($U259="Critical","Critical",IF(OR($U259="Low",$V259="Uneven",$W259="Low",$W259="High",$Y259="Overdue",$Y259="Due Soon"),"Attention","OK")))))</f>
        <v/>
      </c>
      <c r="AA259" s="27">
        <f>IF($A259="","",IF($J259&lt;&gt;"Mounted","No action",IF($U259="Critical","Inspect immediately and follow fleet removal policy",IF($W259="Low","Correct pressure and inspect",IF($W259="High","Correct pressure",IF($V259="Uneven","Inspect alignment, suspension, and rotation",IF($U259="Low","Schedule tire service",IF($Y259="Overdue","Complete inspection",IF($Y259="Due Soon","Schedule inspection","No action")))))))))</f>
        <v/>
      </c>
      <c r="AB259" s="27">
        <f>IF($A259="","",IF(OR($J259&lt;&gt;"Mounted",$Z259="OK",$Z259="N/A"),"",IF($U259="Critical",1,IF(OR($W259="Low",$W259="High"),2,IF(OR($U259="Low",$V259="Uneven"),3,IF($Y259="Overdue",4,5))))))</f>
        <v/>
      </c>
      <c r="AC259" s="27">
        <f>IF($A259="","",IF($AB259="","",IFERROR($AB259*100000+ROW(),"")))</f>
        <v/>
      </c>
    </row>
    <row r="260">
      <c r="A260" s="29" t="n"/>
      <c r="B260" s="23" t="n"/>
      <c r="C260" s="23" t="n"/>
      <c r="D260" s="23" t="n"/>
      <c r="E260" s="29" t="n"/>
      <c r="F260" s="42" t="n"/>
      <c r="G260" s="30" t="n"/>
      <c r="H260" s="43" t="n"/>
      <c r="I260" s="43" t="n"/>
      <c r="J260" s="23" t="n"/>
      <c r="K260" s="23" t="n"/>
      <c r="L260" s="45">
        <f>IF($A260="","",IF(COUNTIFS('Tire Inspections'!$E$5:$E$1004,$A260,'Tire Inspections'!$Y$5:$Y$1004,"OK")=0,"",IFERROR(MAXIFS('Tire Inspections'!$B$5:$B$1004,'Tire Inspections'!$E$5:$E$1004,$A260,'Tire Inspections'!$Y$5:$Y$1004,"OK"),"")))</f>
        <v/>
      </c>
      <c r="M260" s="27">
        <f>IF($A260="","",IF($L260="","",IFERROR(LOOKUP(2,1/(('Tire Inspections'!$E$5:$E$1004=$A260)*('Tire Inspections'!$B$5:$B$1004=$L260)*('Tire Inspections'!$Y$5:$Y$1004="OK")),'Tire Inspections'!$C$5:$C$1004),"")))</f>
        <v/>
      </c>
      <c r="N260" s="27">
        <f>IF($A260="","",IF($L260="","",IFERROR(LOOKUP(2,1/(('Tire Inspections'!$E$5:$E$1004=$A260)*('Tire Inspections'!$B$5:$B$1004=$L260)*('Tire Inspections'!$Y$5:$Y$1004="OK")),'Tire Inspections'!$F$5:$F$1004),"")))</f>
        <v/>
      </c>
      <c r="O260" s="27">
        <f>IF($A260="","",IF($L260="","",IFERROR(LOOKUP(2,1/(('Tire Inspections'!$E$5:$E$1004=$A260)*('Tire Inspections'!$B$5:$B$1004=$L260)*('Tire Inspections'!$Y$5:$Y$1004="OK")),'Tire Inspections'!$P$5:$P$1004),"")))</f>
        <v/>
      </c>
      <c r="P260" s="32">
        <f>IF($A260="","",IF($L260="","",IFERROR(LOOKUP(2,1/(('Tire Inspections'!$E$5:$E$1004=$A260)*('Tire Inspections'!$B$5:$B$1004=$L260)*('Tire Inspections'!$Y$5:$Y$1004="OK")),'Tire Inspections'!$D$5:$D$1004),"")))</f>
        <v/>
      </c>
      <c r="Q260" s="44">
        <f>IF($A260="","",IF($L260="","",IFERROR(LOOKUP(2,1/(('Tire Inspections'!$E$5:$E$1004=$A260)*('Tire Inspections'!$B$5:$B$1004=$L260)*('Tire Inspections'!$Y$5:$Y$1004="OK")),'Tire Inspections'!$R$5:$R$1004),"")))</f>
        <v/>
      </c>
      <c r="R260" s="44">
        <f>IF($A260="","",IF($L260="","",IFERROR(LOOKUP(2,1/(('Tire Inspections'!$E$5:$E$1004=$A260)*('Tire Inspections'!$B$5:$B$1004=$L260)*('Tire Inspections'!$Y$5:$Y$1004="OK")),'Tire Inspections'!$S$5:$S$1004),"")))</f>
        <v/>
      </c>
      <c r="S260" s="44">
        <f>IF($A260="","",IF($L260="","",IFERROR(LOOKUP(2,1/(('Tire Inspections'!$E$5:$E$1004=$A260)*('Tire Inspections'!$B$5:$B$1004=$L260)*('Tire Inspections'!$Y$5:$Y$1004="OK")),'Tire Inspections'!$L$5:$L$1004),"")))</f>
        <v/>
      </c>
      <c r="T260" s="33">
        <f>IF($A260="","",IF(OR($Q260="",$H260=""),"",IFERROR(MAX(0,MIN(1,($Q260-'Settings'!$B$6)/($H260-'Settings'!$B$6))),"")))</f>
        <v/>
      </c>
      <c r="U260" s="27">
        <f>IF($A260="","",IF($Q260="","No Data",IF($Q260&lt;='Settings'!$B$6,"Critical",IF($Q260&lt;='Settings'!$B$5,"Low","OK"))))</f>
        <v/>
      </c>
      <c r="V260" s="27">
        <f>IF($A260="","",IF($R260="","No Data",IF($R260&gt;='Settings'!$B$7,"Uneven","OK")))</f>
        <v/>
      </c>
      <c r="W260" s="27">
        <f>IF($A260="","",IF($J260&lt;&gt;"Mounted","N/A",IF(OR($S260="",$I260=""),"No Data",IF($S260&lt;$I260-'Settings'!$B$8,"Low",IF($S260&gt;$I260+'Settings'!$B$8,"High","OK")))))</f>
        <v/>
      </c>
      <c r="X260" s="45">
        <f>IF($A260="","",IF(OR($J260&lt;&gt;"Mounted",$L260=""),"",IFERROR($L260+'Settings'!$B$9,"")))</f>
        <v/>
      </c>
      <c r="Y260" s="27">
        <f>IF($A260="","",IF($J260&lt;&gt;"Mounted","N/A",IF($L260="","No Data",IF(TODAY()&gt;$X260,"Overdue",IF(TODAY()+'Settings'!$B$10&gt;=$X260,"Due Soon","Current")))))</f>
        <v/>
      </c>
      <c r="Z260" s="27">
        <f>IF($A260="","",IF($J260&lt;&gt;"Mounted","N/A",IF(OR($U260="No Data",$W260="No Data"),"No Data",IF($U260="Critical","Critical",IF(OR($U260="Low",$V260="Uneven",$W260="Low",$W260="High",$Y260="Overdue",$Y260="Due Soon"),"Attention","OK")))))</f>
        <v/>
      </c>
      <c r="AA260" s="27">
        <f>IF($A260="","",IF($J260&lt;&gt;"Mounted","No action",IF($U260="Critical","Inspect immediately and follow fleet removal policy",IF($W260="Low","Correct pressure and inspect",IF($W260="High","Correct pressure",IF($V260="Uneven","Inspect alignment, suspension, and rotation",IF($U260="Low","Schedule tire service",IF($Y260="Overdue","Complete inspection",IF($Y260="Due Soon","Schedule inspection","No action")))))))))</f>
        <v/>
      </c>
      <c r="AB260" s="27">
        <f>IF($A260="","",IF(OR($J260&lt;&gt;"Mounted",$Z260="OK",$Z260="N/A"),"",IF($U260="Critical",1,IF(OR($W260="Low",$W260="High"),2,IF(OR($U260="Low",$V260="Uneven"),3,IF($Y260="Overdue",4,5))))))</f>
        <v/>
      </c>
      <c r="AC260" s="27">
        <f>IF($A260="","",IF($AB260="","",IFERROR($AB260*100000+ROW(),"")))</f>
        <v/>
      </c>
    </row>
    <row r="261">
      <c r="A261" s="29" t="n"/>
      <c r="B261" s="23" t="n"/>
      <c r="C261" s="23" t="n"/>
      <c r="D261" s="23" t="n"/>
      <c r="E261" s="29" t="n"/>
      <c r="F261" s="42" t="n"/>
      <c r="G261" s="30" t="n"/>
      <c r="H261" s="43" t="n"/>
      <c r="I261" s="43" t="n"/>
      <c r="J261" s="23" t="n"/>
      <c r="K261" s="23" t="n"/>
      <c r="L261" s="45">
        <f>IF($A261="","",IF(COUNTIFS('Tire Inspections'!$E$5:$E$1004,$A261,'Tire Inspections'!$Y$5:$Y$1004,"OK")=0,"",IFERROR(MAXIFS('Tire Inspections'!$B$5:$B$1004,'Tire Inspections'!$E$5:$E$1004,$A261,'Tire Inspections'!$Y$5:$Y$1004,"OK"),"")))</f>
        <v/>
      </c>
      <c r="M261" s="27">
        <f>IF($A261="","",IF($L261="","",IFERROR(LOOKUP(2,1/(('Tire Inspections'!$E$5:$E$1004=$A261)*('Tire Inspections'!$B$5:$B$1004=$L261)*('Tire Inspections'!$Y$5:$Y$1004="OK")),'Tire Inspections'!$C$5:$C$1004),"")))</f>
        <v/>
      </c>
      <c r="N261" s="27">
        <f>IF($A261="","",IF($L261="","",IFERROR(LOOKUP(2,1/(('Tire Inspections'!$E$5:$E$1004=$A261)*('Tire Inspections'!$B$5:$B$1004=$L261)*('Tire Inspections'!$Y$5:$Y$1004="OK")),'Tire Inspections'!$F$5:$F$1004),"")))</f>
        <v/>
      </c>
      <c r="O261" s="27">
        <f>IF($A261="","",IF($L261="","",IFERROR(LOOKUP(2,1/(('Tire Inspections'!$E$5:$E$1004=$A261)*('Tire Inspections'!$B$5:$B$1004=$L261)*('Tire Inspections'!$Y$5:$Y$1004="OK")),'Tire Inspections'!$P$5:$P$1004),"")))</f>
        <v/>
      </c>
      <c r="P261" s="32">
        <f>IF($A261="","",IF($L261="","",IFERROR(LOOKUP(2,1/(('Tire Inspections'!$E$5:$E$1004=$A261)*('Tire Inspections'!$B$5:$B$1004=$L261)*('Tire Inspections'!$Y$5:$Y$1004="OK")),'Tire Inspections'!$D$5:$D$1004),"")))</f>
        <v/>
      </c>
      <c r="Q261" s="44">
        <f>IF($A261="","",IF($L261="","",IFERROR(LOOKUP(2,1/(('Tire Inspections'!$E$5:$E$1004=$A261)*('Tire Inspections'!$B$5:$B$1004=$L261)*('Tire Inspections'!$Y$5:$Y$1004="OK")),'Tire Inspections'!$R$5:$R$1004),"")))</f>
        <v/>
      </c>
      <c r="R261" s="44">
        <f>IF($A261="","",IF($L261="","",IFERROR(LOOKUP(2,1/(('Tire Inspections'!$E$5:$E$1004=$A261)*('Tire Inspections'!$B$5:$B$1004=$L261)*('Tire Inspections'!$Y$5:$Y$1004="OK")),'Tire Inspections'!$S$5:$S$1004),"")))</f>
        <v/>
      </c>
      <c r="S261" s="44">
        <f>IF($A261="","",IF($L261="","",IFERROR(LOOKUP(2,1/(('Tire Inspections'!$E$5:$E$1004=$A261)*('Tire Inspections'!$B$5:$B$1004=$L261)*('Tire Inspections'!$Y$5:$Y$1004="OK")),'Tire Inspections'!$L$5:$L$1004),"")))</f>
        <v/>
      </c>
      <c r="T261" s="33">
        <f>IF($A261="","",IF(OR($Q261="",$H261=""),"",IFERROR(MAX(0,MIN(1,($Q261-'Settings'!$B$6)/($H261-'Settings'!$B$6))),"")))</f>
        <v/>
      </c>
      <c r="U261" s="27">
        <f>IF($A261="","",IF($Q261="","No Data",IF($Q261&lt;='Settings'!$B$6,"Critical",IF($Q261&lt;='Settings'!$B$5,"Low","OK"))))</f>
        <v/>
      </c>
      <c r="V261" s="27">
        <f>IF($A261="","",IF($R261="","No Data",IF($R261&gt;='Settings'!$B$7,"Uneven","OK")))</f>
        <v/>
      </c>
      <c r="W261" s="27">
        <f>IF($A261="","",IF($J261&lt;&gt;"Mounted","N/A",IF(OR($S261="",$I261=""),"No Data",IF($S261&lt;$I261-'Settings'!$B$8,"Low",IF($S261&gt;$I261+'Settings'!$B$8,"High","OK")))))</f>
        <v/>
      </c>
      <c r="X261" s="45">
        <f>IF($A261="","",IF(OR($J261&lt;&gt;"Mounted",$L261=""),"",IFERROR($L261+'Settings'!$B$9,"")))</f>
        <v/>
      </c>
      <c r="Y261" s="27">
        <f>IF($A261="","",IF($J261&lt;&gt;"Mounted","N/A",IF($L261="","No Data",IF(TODAY()&gt;$X261,"Overdue",IF(TODAY()+'Settings'!$B$10&gt;=$X261,"Due Soon","Current")))))</f>
        <v/>
      </c>
      <c r="Z261" s="27">
        <f>IF($A261="","",IF($J261&lt;&gt;"Mounted","N/A",IF(OR($U261="No Data",$W261="No Data"),"No Data",IF($U261="Critical","Critical",IF(OR($U261="Low",$V261="Uneven",$W261="Low",$W261="High",$Y261="Overdue",$Y261="Due Soon"),"Attention","OK")))))</f>
        <v/>
      </c>
      <c r="AA261" s="27">
        <f>IF($A261="","",IF($J261&lt;&gt;"Mounted","No action",IF($U261="Critical","Inspect immediately and follow fleet removal policy",IF($W261="Low","Correct pressure and inspect",IF($W261="High","Correct pressure",IF($V261="Uneven","Inspect alignment, suspension, and rotation",IF($U261="Low","Schedule tire service",IF($Y261="Overdue","Complete inspection",IF($Y261="Due Soon","Schedule inspection","No action")))))))))</f>
        <v/>
      </c>
      <c r="AB261" s="27">
        <f>IF($A261="","",IF(OR($J261&lt;&gt;"Mounted",$Z261="OK",$Z261="N/A"),"",IF($U261="Critical",1,IF(OR($W261="Low",$W261="High"),2,IF(OR($U261="Low",$V261="Uneven"),3,IF($Y261="Overdue",4,5))))))</f>
        <v/>
      </c>
      <c r="AC261" s="27">
        <f>IF($A261="","",IF($AB261="","",IFERROR($AB261*100000+ROW(),"")))</f>
        <v/>
      </c>
    </row>
    <row r="262">
      <c r="A262" s="29" t="n"/>
      <c r="B262" s="23" t="n"/>
      <c r="C262" s="23" t="n"/>
      <c r="D262" s="23" t="n"/>
      <c r="E262" s="29" t="n"/>
      <c r="F262" s="42" t="n"/>
      <c r="G262" s="30" t="n"/>
      <c r="H262" s="43" t="n"/>
      <c r="I262" s="43" t="n"/>
      <c r="J262" s="23" t="n"/>
      <c r="K262" s="23" t="n"/>
      <c r="L262" s="45">
        <f>IF($A262="","",IF(COUNTIFS('Tire Inspections'!$E$5:$E$1004,$A262,'Tire Inspections'!$Y$5:$Y$1004,"OK")=0,"",IFERROR(MAXIFS('Tire Inspections'!$B$5:$B$1004,'Tire Inspections'!$E$5:$E$1004,$A262,'Tire Inspections'!$Y$5:$Y$1004,"OK"),"")))</f>
        <v/>
      </c>
      <c r="M262" s="27">
        <f>IF($A262="","",IF($L262="","",IFERROR(LOOKUP(2,1/(('Tire Inspections'!$E$5:$E$1004=$A262)*('Tire Inspections'!$B$5:$B$1004=$L262)*('Tire Inspections'!$Y$5:$Y$1004="OK")),'Tire Inspections'!$C$5:$C$1004),"")))</f>
        <v/>
      </c>
      <c r="N262" s="27">
        <f>IF($A262="","",IF($L262="","",IFERROR(LOOKUP(2,1/(('Tire Inspections'!$E$5:$E$1004=$A262)*('Tire Inspections'!$B$5:$B$1004=$L262)*('Tire Inspections'!$Y$5:$Y$1004="OK")),'Tire Inspections'!$F$5:$F$1004),"")))</f>
        <v/>
      </c>
      <c r="O262" s="27">
        <f>IF($A262="","",IF($L262="","",IFERROR(LOOKUP(2,1/(('Tire Inspections'!$E$5:$E$1004=$A262)*('Tire Inspections'!$B$5:$B$1004=$L262)*('Tire Inspections'!$Y$5:$Y$1004="OK")),'Tire Inspections'!$P$5:$P$1004),"")))</f>
        <v/>
      </c>
      <c r="P262" s="32">
        <f>IF($A262="","",IF($L262="","",IFERROR(LOOKUP(2,1/(('Tire Inspections'!$E$5:$E$1004=$A262)*('Tire Inspections'!$B$5:$B$1004=$L262)*('Tire Inspections'!$Y$5:$Y$1004="OK")),'Tire Inspections'!$D$5:$D$1004),"")))</f>
        <v/>
      </c>
      <c r="Q262" s="44">
        <f>IF($A262="","",IF($L262="","",IFERROR(LOOKUP(2,1/(('Tire Inspections'!$E$5:$E$1004=$A262)*('Tire Inspections'!$B$5:$B$1004=$L262)*('Tire Inspections'!$Y$5:$Y$1004="OK")),'Tire Inspections'!$R$5:$R$1004),"")))</f>
        <v/>
      </c>
      <c r="R262" s="44">
        <f>IF($A262="","",IF($L262="","",IFERROR(LOOKUP(2,1/(('Tire Inspections'!$E$5:$E$1004=$A262)*('Tire Inspections'!$B$5:$B$1004=$L262)*('Tire Inspections'!$Y$5:$Y$1004="OK")),'Tire Inspections'!$S$5:$S$1004),"")))</f>
        <v/>
      </c>
      <c r="S262" s="44">
        <f>IF($A262="","",IF($L262="","",IFERROR(LOOKUP(2,1/(('Tire Inspections'!$E$5:$E$1004=$A262)*('Tire Inspections'!$B$5:$B$1004=$L262)*('Tire Inspections'!$Y$5:$Y$1004="OK")),'Tire Inspections'!$L$5:$L$1004),"")))</f>
        <v/>
      </c>
      <c r="T262" s="33">
        <f>IF($A262="","",IF(OR($Q262="",$H262=""),"",IFERROR(MAX(0,MIN(1,($Q262-'Settings'!$B$6)/($H262-'Settings'!$B$6))),"")))</f>
        <v/>
      </c>
      <c r="U262" s="27">
        <f>IF($A262="","",IF($Q262="","No Data",IF($Q262&lt;='Settings'!$B$6,"Critical",IF($Q262&lt;='Settings'!$B$5,"Low","OK"))))</f>
        <v/>
      </c>
      <c r="V262" s="27">
        <f>IF($A262="","",IF($R262="","No Data",IF($R262&gt;='Settings'!$B$7,"Uneven","OK")))</f>
        <v/>
      </c>
      <c r="W262" s="27">
        <f>IF($A262="","",IF($J262&lt;&gt;"Mounted","N/A",IF(OR($S262="",$I262=""),"No Data",IF($S262&lt;$I262-'Settings'!$B$8,"Low",IF($S262&gt;$I262+'Settings'!$B$8,"High","OK")))))</f>
        <v/>
      </c>
      <c r="X262" s="45">
        <f>IF($A262="","",IF(OR($J262&lt;&gt;"Mounted",$L262=""),"",IFERROR($L262+'Settings'!$B$9,"")))</f>
        <v/>
      </c>
      <c r="Y262" s="27">
        <f>IF($A262="","",IF($J262&lt;&gt;"Mounted","N/A",IF($L262="","No Data",IF(TODAY()&gt;$X262,"Overdue",IF(TODAY()+'Settings'!$B$10&gt;=$X262,"Due Soon","Current")))))</f>
        <v/>
      </c>
      <c r="Z262" s="27">
        <f>IF($A262="","",IF($J262&lt;&gt;"Mounted","N/A",IF(OR($U262="No Data",$W262="No Data"),"No Data",IF($U262="Critical","Critical",IF(OR($U262="Low",$V262="Uneven",$W262="Low",$W262="High",$Y262="Overdue",$Y262="Due Soon"),"Attention","OK")))))</f>
        <v/>
      </c>
      <c r="AA262" s="27">
        <f>IF($A262="","",IF($J262&lt;&gt;"Mounted","No action",IF($U262="Critical","Inspect immediately and follow fleet removal policy",IF($W262="Low","Correct pressure and inspect",IF($W262="High","Correct pressure",IF($V262="Uneven","Inspect alignment, suspension, and rotation",IF($U262="Low","Schedule tire service",IF($Y262="Overdue","Complete inspection",IF($Y262="Due Soon","Schedule inspection","No action")))))))))</f>
        <v/>
      </c>
      <c r="AB262" s="27">
        <f>IF($A262="","",IF(OR($J262&lt;&gt;"Mounted",$Z262="OK",$Z262="N/A"),"",IF($U262="Critical",1,IF(OR($W262="Low",$W262="High"),2,IF(OR($U262="Low",$V262="Uneven"),3,IF($Y262="Overdue",4,5))))))</f>
        <v/>
      </c>
      <c r="AC262" s="27">
        <f>IF($A262="","",IF($AB262="","",IFERROR($AB262*100000+ROW(),"")))</f>
        <v/>
      </c>
    </row>
    <row r="263">
      <c r="A263" s="29" t="n"/>
      <c r="B263" s="23" t="n"/>
      <c r="C263" s="23" t="n"/>
      <c r="D263" s="23" t="n"/>
      <c r="E263" s="29" t="n"/>
      <c r="F263" s="42" t="n"/>
      <c r="G263" s="30" t="n"/>
      <c r="H263" s="43" t="n"/>
      <c r="I263" s="43" t="n"/>
      <c r="J263" s="23" t="n"/>
      <c r="K263" s="23" t="n"/>
      <c r="L263" s="45">
        <f>IF($A263="","",IF(COUNTIFS('Tire Inspections'!$E$5:$E$1004,$A263,'Tire Inspections'!$Y$5:$Y$1004,"OK")=0,"",IFERROR(MAXIFS('Tire Inspections'!$B$5:$B$1004,'Tire Inspections'!$E$5:$E$1004,$A263,'Tire Inspections'!$Y$5:$Y$1004,"OK"),"")))</f>
        <v/>
      </c>
      <c r="M263" s="27">
        <f>IF($A263="","",IF($L263="","",IFERROR(LOOKUP(2,1/(('Tire Inspections'!$E$5:$E$1004=$A263)*('Tire Inspections'!$B$5:$B$1004=$L263)*('Tire Inspections'!$Y$5:$Y$1004="OK")),'Tire Inspections'!$C$5:$C$1004),"")))</f>
        <v/>
      </c>
      <c r="N263" s="27">
        <f>IF($A263="","",IF($L263="","",IFERROR(LOOKUP(2,1/(('Tire Inspections'!$E$5:$E$1004=$A263)*('Tire Inspections'!$B$5:$B$1004=$L263)*('Tire Inspections'!$Y$5:$Y$1004="OK")),'Tire Inspections'!$F$5:$F$1004),"")))</f>
        <v/>
      </c>
      <c r="O263" s="27">
        <f>IF($A263="","",IF($L263="","",IFERROR(LOOKUP(2,1/(('Tire Inspections'!$E$5:$E$1004=$A263)*('Tire Inspections'!$B$5:$B$1004=$L263)*('Tire Inspections'!$Y$5:$Y$1004="OK")),'Tire Inspections'!$P$5:$P$1004),"")))</f>
        <v/>
      </c>
      <c r="P263" s="32">
        <f>IF($A263="","",IF($L263="","",IFERROR(LOOKUP(2,1/(('Tire Inspections'!$E$5:$E$1004=$A263)*('Tire Inspections'!$B$5:$B$1004=$L263)*('Tire Inspections'!$Y$5:$Y$1004="OK")),'Tire Inspections'!$D$5:$D$1004),"")))</f>
        <v/>
      </c>
      <c r="Q263" s="44">
        <f>IF($A263="","",IF($L263="","",IFERROR(LOOKUP(2,1/(('Tire Inspections'!$E$5:$E$1004=$A263)*('Tire Inspections'!$B$5:$B$1004=$L263)*('Tire Inspections'!$Y$5:$Y$1004="OK")),'Tire Inspections'!$R$5:$R$1004),"")))</f>
        <v/>
      </c>
      <c r="R263" s="44">
        <f>IF($A263="","",IF($L263="","",IFERROR(LOOKUP(2,1/(('Tire Inspections'!$E$5:$E$1004=$A263)*('Tire Inspections'!$B$5:$B$1004=$L263)*('Tire Inspections'!$Y$5:$Y$1004="OK")),'Tire Inspections'!$S$5:$S$1004),"")))</f>
        <v/>
      </c>
      <c r="S263" s="44">
        <f>IF($A263="","",IF($L263="","",IFERROR(LOOKUP(2,1/(('Tire Inspections'!$E$5:$E$1004=$A263)*('Tire Inspections'!$B$5:$B$1004=$L263)*('Tire Inspections'!$Y$5:$Y$1004="OK")),'Tire Inspections'!$L$5:$L$1004),"")))</f>
        <v/>
      </c>
      <c r="T263" s="33">
        <f>IF($A263="","",IF(OR($Q263="",$H263=""),"",IFERROR(MAX(0,MIN(1,($Q263-'Settings'!$B$6)/($H263-'Settings'!$B$6))),"")))</f>
        <v/>
      </c>
      <c r="U263" s="27">
        <f>IF($A263="","",IF($Q263="","No Data",IF($Q263&lt;='Settings'!$B$6,"Critical",IF($Q263&lt;='Settings'!$B$5,"Low","OK"))))</f>
        <v/>
      </c>
      <c r="V263" s="27">
        <f>IF($A263="","",IF($R263="","No Data",IF($R263&gt;='Settings'!$B$7,"Uneven","OK")))</f>
        <v/>
      </c>
      <c r="W263" s="27">
        <f>IF($A263="","",IF($J263&lt;&gt;"Mounted","N/A",IF(OR($S263="",$I263=""),"No Data",IF($S263&lt;$I263-'Settings'!$B$8,"Low",IF($S263&gt;$I263+'Settings'!$B$8,"High","OK")))))</f>
        <v/>
      </c>
      <c r="X263" s="45">
        <f>IF($A263="","",IF(OR($J263&lt;&gt;"Mounted",$L263=""),"",IFERROR($L263+'Settings'!$B$9,"")))</f>
        <v/>
      </c>
      <c r="Y263" s="27">
        <f>IF($A263="","",IF($J263&lt;&gt;"Mounted","N/A",IF($L263="","No Data",IF(TODAY()&gt;$X263,"Overdue",IF(TODAY()+'Settings'!$B$10&gt;=$X263,"Due Soon","Current")))))</f>
        <v/>
      </c>
      <c r="Z263" s="27">
        <f>IF($A263="","",IF($J263&lt;&gt;"Mounted","N/A",IF(OR($U263="No Data",$W263="No Data"),"No Data",IF($U263="Critical","Critical",IF(OR($U263="Low",$V263="Uneven",$W263="Low",$W263="High",$Y263="Overdue",$Y263="Due Soon"),"Attention","OK")))))</f>
        <v/>
      </c>
      <c r="AA263" s="27">
        <f>IF($A263="","",IF($J263&lt;&gt;"Mounted","No action",IF($U263="Critical","Inspect immediately and follow fleet removal policy",IF($W263="Low","Correct pressure and inspect",IF($W263="High","Correct pressure",IF($V263="Uneven","Inspect alignment, suspension, and rotation",IF($U263="Low","Schedule tire service",IF($Y263="Overdue","Complete inspection",IF($Y263="Due Soon","Schedule inspection","No action")))))))))</f>
        <v/>
      </c>
      <c r="AB263" s="27">
        <f>IF($A263="","",IF(OR($J263&lt;&gt;"Mounted",$Z263="OK",$Z263="N/A"),"",IF($U263="Critical",1,IF(OR($W263="Low",$W263="High"),2,IF(OR($U263="Low",$V263="Uneven"),3,IF($Y263="Overdue",4,5))))))</f>
        <v/>
      </c>
      <c r="AC263" s="27">
        <f>IF($A263="","",IF($AB263="","",IFERROR($AB263*100000+ROW(),"")))</f>
        <v/>
      </c>
    </row>
    <row r="264">
      <c r="A264" s="29" t="n"/>
      <c r="B264" s="23" t="n"/>
      <c r="C264" s="23" t="n"/>
      <c r="D264" s="23" t="n"/>
      <c r="E264" s="29" t="n"/>
      <c r="F264" s="42" t="n"/>
      <c r="G264" s="30" t="n"/>
      <c r="H264" s="43" t="n"/>
      <c r="I264" s="43" t="n"/>
      <c r="J264" s="23" t="n"/>
      <c r="K264" s="23" t="n"/>
      <c r="L264" s="45">
        <f>IF($A264="","",IF(COUNTIFS('Tire Inspections'!$E$5:$E$1004,$A264,'Tire Inspections'!$Y$5:$Y$1004,"OK")=0,"",IFERROR(MAXIFS('Tire Inspections'!$B$5:$B$1004,'Tire Inspections'!$E$5:$E$1004,$A264,'Tire Inspections'!$Y$5:$Y$1004,"OK"),"")))</f>
        <v/>
      </c>
      <c r="M264" s="27">
        <f>IF($A264="","",IF($L264="","",IFERROR(LOOKUP(2,1/(('Tire Inspections'!$E$5:$E$1004=$A264)*('Tire Inspections'!$B$5:$B$1004=$L264)*('Tire Inspections'!$Y$5:$Y$1004="OK")),'Tire Inspections'!$C$5:$C$1004),"")))</f>
        <v/>
      </c>
      <c r="N264" s="27">
        <f>IF($A264="","",IF($L264="","",IFERROR(LOOKUP(2,1/(('Tire Inspections'!$E$5:$E$1004=$A264)*('Tire Inspections'!$B$5:$B$1004=$L264)*('Tire Inspections'!$Y$5:$Y$1004="OK")),'Tire Inspections'!$F$5:$F$1004),"")))</f>
        <v/>
      </c>
      <c r="O264" s="27">
        <f>IF($A264="","",IF($L264="","",IFERROR(LOOKUP(2,1/(('Tire Inspections'!$E$5:$E$1004=$A264)*('Tire Inspections'!$B$5:$B$1004=$L264)*('Tire Inspections'!$Y$5:$Y$1004="OK")),'Tire Inspections'!$P$5:$P$1004),"")))</f>
        <v/>
      </c>
      <c r="P264" s="32">
        <f>IF($A264="","",IF($L264="","",IFERROR(LOOKUP(2,1/(('Tire Inspections'!$E$5:$E$1004=$A264)*('Tire Inspections'!$B$5:$B$1004=$L264)*('Tire Inspections'!$Y$5:$Y$1004="OK")),'Tire Inspections'!$D$5:$D$1004),"")))</f>
        <v/>
      </c>
      <c r="Q264" s="44">
        <f>IF($A264="","",IF($L264="","",IFERROR(LOOKUP(2,1/(('Tire Inspections'!$E$5:$E$1004=$A264)*('Tire Inspections'!$B$5:$B$1004=$L264)*('Tire Inspections'!$Y$5:$Y$1004="OK")),'Tire Inspections'!$R$5:$R$1004),"")))</f>
        <v/>
      </c>
      <c r="R264" s="44">
        <f>IF($A264="","",IF($L264="","",IFERROR(LOOKUP(2,1/(('Tire Inspections'!$E$5:$E$1004=$A264)*('Tire Inspections'!$B$5:$B$1004=$L264)*('Tire Inspections'!$Y$5:$Y$1004="OK")),'Tire Inspections'!$S$5:$S$1004),"")))</f>
        <v/>
      </c>
      <c r="S264" s="44">
        <f>IF($A264="","",IF($L264="","",IFERROR(LOOKUP(2,1/(('Tire Inspections'!$E$5:$E$1004=$A264)*('Tire Inspections'!$B$5:$B$1004=$L264)*('Tire Inspections'!$Y$5:$Y$1004="OK")),'Tire Inspections'!$L$5:$L$1004),"")))</f>
        <v/>
      </c>
      <c r="T264" s="33">
        <f>IF($A264="","",IF(OR($Q264="",$H264=""),"",IFERROR(MAX(0,MIN(1,($Q264-'Settings'!$B$6)/($H264-'Settings'!$B$6))),"")))</f>
        <v/>
      </c>
      <c r="U264" s="27">
        <f>IF($A264="","",IF($Q264="","No Data",IF($Q264&lt;='Settings'!$B$6,"Critical",IF($Q264&lt;='Settings'!$B$5,"Low","OK"))))</f>
        <v/>
      </c>
      <c r="V264" s="27">
        <f>IF($A264="","",IF($R264="","No Data",IF($R264&gt;='Settings'!$B$7,"Uneven","OK")))</f>
        <v/>
      </c>
      <c r="W264" s="27">
        <f>IF($A264="","",IF($J264&lt;&gt;"Mounted","N/A",IF(OR($S264="",$I264=""),"No Data",IF($S264&lt;$I264-'Settings'!$B$8,"Low",IF($S264&gt;$I264+'Settings'!$B$8,"High","OK")))))</f>
        <v/>
      </c>
      <c r="X264" s="45">
        <f>IF($A264="","",IF(OR($J264&lt;&gt;"Mounted",$L264=""),"",IFERROR($L264+'Settings'!$B$9,"")))</f>
        <v/>
      </c>
      <c r="Y264" s="27">
        <f>IF($A264="","",IF($J264&lt;&gt;"Mounted","N/A",IF($L264="","No Data",IF(TODAY()&gt;$X264,"Overdue",IF(TODAY()+'Settings'!$B$10&gt;=$X264,"Due Soon","Current")))))</f>
        <v/>
      </c>
      <c r="Z264" s="27">
        <f>IF($A264="","",IF($J264&lt;&gt;"Mounted","N/A",IF(OR($U264="No Data",$W264="No Data"),"No Data",IF($U264="Critical","Critical",IF(OR($U264="Low",$V264="Uneven",$W264="Low",$W264="High",$Y264="Overdue",$Y264="Due Soon"),"Attention","OK")))))</f>
        <v/>
      </c>
      <c r="AA264" s="27">
        <f>IF($A264="","",IF($J264&lt;&gt;"Mounted","No action",IF($U264="Critical","Inspect immediately and follow fleet removal policy",IF($W264="Low","Correct pressure and inspect",IF($W264="High","Correct pressure",IF($V264="Uneven","Inspect alignment, suspension, and rotation",IF($U264="Low","Schedule tire service",IF($Y264="Overdue","Complete inspection",IF($Y264="Due Soon","Schedule inspection","No action")))))))))</f>
        <v/>
      </c>
      <c r="AB264" s="27">
        <f>IF($A264="","",IF(OR($J264&lt;&gt;"Mounted",$Z264="OK",$Z264="N/A"),"",IF($U264="Critical",1,IF(OR($W264="Low",$W264="High"),2,IF(OR($U264="Low",$V264="Uneven"),3,IF($Y264="Overdue",4,5))))))</f>
        <v/>
      </c>
      <c r="AC264" s="27">
        <f>IF($A264="","",IF($AB264="","",IFERROR($AB264*100000+ROW(),"")))</f>
        <v/>
      </c>
    </row>
    <row r="265">
      <c r="A265" s="29" t="n"/>
      <c r="B265" s="23" t="n"/>
      <c r="C265" s="23" t="n"/>
      <c r="D265" s="23" t="n"/>
      <c r="E265" s="29" t="n"/>
      <c r="F265" s="42" t="n"/>
      <c r="G265" s="30" t="n"/>
      <c r="H265" s="43" t="n"/>
      <c r="I265" s="43" t="n"/>
      <c r="J265" s="23" t="n"/>
      <c r="K265" s="23" t="n"/>
      <c r="L265" s="45">
        <f>IF($A265="","",IF(COUNTIFS('Tire Inspections'!$E$5:$E$1004,$A265,'Tire Inspections'!$Y$5:$Y$1004,"OK")=0,"",IFERROR(MAXIFS('Tire Inspections'!$B$5:$B$1004,'Tire Inspections'!$E$5:$E$1004,$A265,'Tire Inspections'!$Y$5:$Y$1004,"OK"),"")))</f>
        <v/>
      </c>
      <c r="M265" s="27">
        <f>IF($A265="","",IF($L265="","",IFERROR(LOOKUP(2,1/(('Tire Inspections'!$E$5:$E$1004=$A265)*('Tire Inspections'!$B$5:$B$1004=$L265)*('Tire Inspections'!$Y$5:$Y$1004="OK")),'Tire Inspections'!$C$5:$C$1004),"")))</f>
        <v/>
      </c>
      <c r="N265" s="27">
        <f>IF($A265="","",IF($L265="","",IFERROR(LOOKUP(2,1/(('Tire Inspections'!$E$5:$E$1004=$A265)*('Tire Inspections'!$B$5:$B$1004=$L265)*('Tire Inspections'!$Y$5:$Y$1004="OK")),'Tire Inspections'!$F$5:$F$1004),"")))</f>
        <v/>
      </c>
      <c r="O265" s="27">
        <f>IF($A265="","",IF($L265="","",IFERROR(LOOKUP(2,1/(('Tire Inspections'!$E$5:$E$1004=$A265)*('Tire Inspections'!$B$5:$B$1004=$L265)*('Tire Inspections'!$Y$5:$Y$1004="OK")),'Tire Inspections'!$P$5:$P$1004),"")))</f>
        <v/>
      </c>
      <c r="P265" s="32">
        <f>IF($A265="","",IF($L265="","",IFERROR(LOOKUP(2,1/(('Tire Inspections'!$E$5:$E$1004=$A265)*('Tire Inspections'!$B$5:$B$1004=$L265)*('Tire Inspections'!$Y$5:$Y$1004="OK")),'Tire Inspections'!$D$5:$D$1004),"")))</f>
        <v/>
      </c>
      <c r="Q265" s="44">
        <f>IF($A265="","",IF($L265="","",IFERROR(LOOKUP(2,1/(('Tire Inspections'!$E$5:$E$1004=$A265)*('Tire Inspections'!$B$5:$B$1004=$L265)*('Tire Inspections'!$Y$5:$Y$1004="OK")),'Tire Inspections'!$R$5:$R$1004),"")))</f>
        <v/>
      </c>
      <c r="R265" s="44">
        <f>IF($A265="","",IF($L265="","",IFERROR(LOOKUP(2,1/(('Tire Inspections'!$E$5:$E$1004=$A265)*('Tire Inspections'!$B$5:$B$1004=$L265)*('Tire Inspections'!$Y$5:$Y$1004="OK")),'Tire Inspections'!$S$5:$S$1004),"")))</f>
        <v/>
      </c>
      <c r="S265" s="44">
        <f>IF($A265="","",IF($L265="","",IFERROR(LOOKUP(2,1/(('Tire Inspections'!$E$5:$E$1004=$A265)*('Tire Inspections'!$B$5:$B$1004=$L265)*('Tire Inspections'!$Y$5:$Y$1004="OK")),'Tire Inspections'!$L$5:$L$1004),"")))</f>
        <v/>
      </c>
      <c r="T265" s="33">
        <f>IF($A265="","",IF(OR($Q265="",$H265=""),"",IFERROR(MAX(0,MIN(1,($Q265-'Settings'!$B$6)/($H265-'Settings'!$B$6))),"")))</f>
        <v/>
      </c>
      <c r="U265" s="27">
        <f>IF($A265="","",IF($Q265="","No Data",IF($Q265&lt;='Settings'!$B$6,"Critical",IF($Q265&lt;='Settings'!$B$5,"Low","OK"))))</f>
        <v/>
      </c>
      <c r="V265" s="27">
        <f>IF($A265="","",IF($R265="","No Data",IF($R265&gt;='Settings'!$B$7,"Uneven","OK")))</f>
        <v/>
      </c>
      <c r="W265" s="27">
        <f>IF($A265="","",IF($J265&lt;&gt;"Mounted","N/A",IF(OR($S265="",$I265=""),"No Data",IF($S265&lt;$I265-'Settings'!$B$8,"Low",IF($S265&gt;$I265+'Settings'!$B$8,"High","OK")))))</f>
        <v/>
      </c>
      <c r="X265" s="45">
        <f>IF($A265="","",IF(OR($J265&lt;&gt;"Mounted",$L265=""),"",IFERROR($L265+'Settings'!$B$9,"")))</f>
        <v/>
      </c>
      <c r="Y265" s="27">
        <f>IF($A265="","",IF($J265&lt;&gt;"Mounted","N/A",IF($L265="","No Data",IF(TODAY()&gt;$X265,"Overdue",IF(TODAY()+'Settings'!$B$10&gt;=$X265,"Due Soon","Current")))))</f>
        <v/>
      </c>
      <c r="Z265" s="27">
        <f>IF($A265="","",IF($J265&lt;&gt;"Mounted","N/A",IF(OR($U265="No Data",$W265="No Data"),"No Data",IF($U265="Critical","Critical",IF(OR($U265="Low",$V265="Uneven",$W265="Low",$W265="High",$Y265="Overdue",$Y265="Due Soon"),"Attention","OK")))))</f>
        <v/>
      </c>
      <c r="AA265" s="27">
        <f>IF($A265="","",IF($J265&lt;&gt;"Mounted","No action",IF($U265="Critical","Inspect immediately and follow fleet removal policy",IF($W265="Low","Correct pressure and inspect",IF($W265="High","Correct pressure",IF($V265="Uneven","Inspect alignment, suspension, and rotation",IF($U265="Low","Schedule tire service",IF($Y265="Overdue","Complete inspection",IF($Y265="Due Soon","Schedule inspection","No action")))))))))</f>
        <v/>
      </c>
      <c r="AB265" s="27">
        <f>IF($A265="","",IF(OR($J265&lt;&gt;"Mounted",$Z265="OK",$Z265="N/A"),"",IF($U265="Critical",1,IF(OR($W265="Low",$W265="High"),2,IF(OR($U265="Low",$V265="Uneven"),3,IF($Y265="Overdue",4,5))))))</f>
        <v/>
      </c>
      <c r="AC265" s="27">
        <f>IF($A265="","",IF($AB265="","",IFERROR($AB265*100000+ROW(),"")))</f>
        <v/>
      </c>
    </row>
    <row r="266">
      <c r="A266" s="29" t="n"/>
      <c r="B266" s="23" t="n"/>
      <c r="C266" s="23" t="n"/>
      <c r="D266" s="23" t="n"/>
      <c r="E266" s="29" t="n"/>
      <c r="F266" s="42" t="n"/>
      <c r="G266" s="30" t="n"/>
      <c r="H266" s="43" t="n"/>
      <c r="I266" s="43" t="n"/>
      <c r="J266" s="23" t="n"/>
      <c r="K266" s="23" t="n"/>
      <c r="L266" s="45">
        <f>IF($A266="","",IF(COUNTIFS('Tire Inspections'!$E$5:$E$1004,$A266,'Tire Inspections'!$Y$5:$Y$1004,"OK")=0,"",IFERROR(MAXIFS('Tire Inspections'!$B$5:$B$1004,'Tire Inspections'!$E$5:$E$1004,$A266,'Tire Inspections'!$Y$5:$Y$1004,"OK"),"")))</f>
        <v/>
      </c>
      <c r="M266" s="27">
        <f>IF($A266="","",IF($L266="","",IFERROR(LOOKUP(2,1/(('Tire Inspections'!$E$5:$E$1004=$A266)*('Tire Inspections'!$B$5:$B$1004=$L266)*('Tire Inspections'!$Y$5:$Y$1004="OK")),'Tire Inspections'!$C$5:$C$1004),"")))</f>
        <v/>
      </c>
      <c r="N266" s="27">
        <f>IF($A266="","",IF($L266="","",IFERROR(LOOKUP(2,1/(('Tire Inspections'!$E$5:$E$1004=$A266)*('Tire Inspections'!$B$5:$B$1004=$L266)*('Tire Inspections'!$Y$5:$Y$1004="OK")),'Tire Inspections'!$F$5:$F$1004),"")))</f>
        <v/>
      </c>
      <c r="O266" s="27">
        <f>IF($A266="","",IF($L266="","",IFERROR(LOOKUP(2,1/(('Tire Inspections'!$E$5:$E$1004=$A266)*('Tire Inspections'!$B$5:$B$1004=$L266)*('Tire Inspections'!$Y$5:$Y$1004="OK")),'Tire Inspections'!$P$5:$P$1004),"")))</f>
        <v/>
      </c>
      <c r="P266" s="32">
        <f>IF($A266="","",IF($L266="","",IFERROR(LOOKUP(2,1/(('Tire Inspections'!$E$5:$E$1004=$A266)*('Tire Inspections'!$B$5:$B$1004=$L266)*('Tire Inspections'!$Y$5:$Y$1004="OK")),'Tire Inspections'!$D$5:$D$1004),"")))</f>
        <v/>
      </c>
      <c r="Q266" s="44">
        <f>IF($A266="","",IF($L266="","",IFERROR(LOOKUP(2,1/(('Tire Inspections'!$E$5:$E$1004=$A266)*('Tire Inspections'!$B$5:$B$1004=$L266)*('Tire Inspections'!$Y$5:$Y$1004="OK")),'Tire Inspections'!$R$5:$R$1004),"")))</f>
        <v/>
      </c>
      <c r="R266" s="44">
        <f>IF($A266="","",IF($L266="","",IFERROR(LOOKUP(2,1/(('Tire Inspections'!$E$5:$E$1004=$A266)*('Tire Inspections'!$B$5:$B$1004=$L266)*('Tire Inspections'!$Y$5:$Y$1004="OK")),'Tire Inspections'!$S$5:$S$1004),"")))</f>
        <v/>
      </c>
      <c r="S266" s="44">
        <f>IF($A266="","",IF($L266="","",IFERROR(LOOKUP(2,1/(('Tire Inspections'!$E$5:$E$1004=$A266)*('Tire Inspections'!$B$5:$B$1004=$L266)*('Tire Inspections'!$Y$5:$Y$1004="OK")),'Tire Inspections'!$L$5:$L$1004),"")))</f>
        <v/>
      </c>
      <c r="T266" s="33">
        <f>IF($A266="","",IF(OR($Q266="",$H266=""),"",IFERROR(MAX(0,MIN(1,($Q266-'Settings'!$B$6)/($H266-'Settings'!$B$6))),"")))</f>
        <v/>
      </c>
      <c r="U266" s="27">
        <f>IF($A266="","",IF($Q266="","No Data",IF($Q266&lt;='Settings'!$B$6,"Critical",IF($Q266&lt;='Settings'!$B$5,"Low","OK"))))</f>
        <v/>
      </c>
      <c r="V266" s="27">
        <f>IF($A266="","",IF($R266="","No Data",IF($R266&gt;='Settings'!$B$7,"Uneven","OK")))</f>
        <v/>
      </c>
      <c r="W266" s="27">
        <f>IF($A266="","",IF($J266&lt;&gt;"Mounted","N/A",IF(OR($S266="",$I266=""),"No Data",IF($S266&lt;$I266-'Settings'!$B$8,"Low",IF($S266&gt;$I266+'Settings'!$B$8,"High","OK")))))</f>
        <v/>
      </c>
      <c r="X266" s="45">
        <f>IF($A266="","",IF(OR($J266&lt;&gt;"Mounted",$L266=""),"",IFERROR($L266+'Settings'!$B$9,"")))</f>
        <v/>
      </c>
      <c r="Y266" s="27">
        <f>IF($A266="","",IF($J266&lt;&gt;"Mounted","N/A",IF($L266="","No Data",IF(TODAY()&gt;$X266,"Overdue",IF(TODAY()+'Settings'!$B$10&gt;=$X266,"Due Soon","Current")))))</f>
        <v/>
      </c>
      <c r="Z266" s="27">
        <f>IF($A266="","",IF($J266&lt;&gt;"Mounted","N/A",IF(OR($U266="No Data",$W266="No Data"),"No Data",IF($U266="Critical","Critical",IF(OR($U266="Low",$V266="Uneven",$W266="Low",$W266="High",$Y266="Overdue",$Y266="Due Soon"),"Attention","OK")))))</f>
        <v/>
      </c>
      <c r="AA266" s="27">
        <f>IF($A266="","",IF($J266&lt;&gt;"Mounted","No action",IF($U266="Critical","Inspect immediately and follow fleet removal policy",IF($W266="Low","Correct pressure and inspect",IF($W266="High","Correct pressure",IF($V266="Uneven","Inspect alignment, suspension, and rotation",IF($U266="Low","Schedule tire service",IF($Y266="Overdue","Complete inspection",IF($Y266="Due Soon","Schedule inspection","No action")))))))))</f>
        <v/>
      </c>
      <c r="AB266" s="27">
        <f>IF($A266="","",IF(OR($J266&lt;&gt;"Mounted",$Z266="OK",$Z266="N/A"),"",IF($U266="Critical",1,IF(OR($W266="Low",$W266="High"),2,IF(OR($U266="Low",$V266="Uneven"),3,IF($Y266="Overdue",4,5))))))</f>
        <v/>
      </c>
      <c r="AC266" s="27">
        <f>IF($A266="","",IF($AB266="","",IFERROR($AB266*100000+ROW(),"")))</f>
        <v/>
      </c>
    </row>
    <row r="267">
      <c r="A267" s="29" t="n"/>
      <c r="B267" s="23" t="n"/>
      <c r="C267" s="23" t="n"/>
      <c r="D267" s="23" t="n"/>
      <c r="E267" s="29" t="n"/>
      <c r="F267" s="42" t="n"/>
      <c r="G267" s="30" t="n"/>
      <c r="H267" s="43" t="n"/>
      <c r="I267" s="43" t="n"/>
      <c r="J267" s="23" t="n"/>
      <c r="K267" s="23" t="n"/>
      <c r="L267" s="45">
        <f>IF($A267="","",IF(COUNTIFS('Tire Inspections'!$E$5:$E$1004,$A267,'Tire Inspections'!$Y$5:$Y$1004,"OK")=0,"",IFERROR(MAXIFS('Tire Inspections'!$B$5:$B$1004,'Tire Inspections'!$E$5:$E$1004,$A267,'Tire Inspections'!$Y$5:$Y$1004,"OK"),"")))</f>
        <v/>
      </c>
      <c r="M267" s="27">
        <f>IF($A267="","",IF($L267="","",IFERROR(LOOKUP(2,1/(('Tire Inspections'!$E$5:$E$1004=$A267)*('Tire Inspections'!$B$5:$B$1004=$L267)*('Tire Inspections'!$Y$5:$Y$1004="OK")),'Tire Inspections'!$C$5:$C$1004),"")))</f>
        <v/>
      </c>
      <c r="N267" s="27">
        <f>IF($A267="","",IF($L267="","",IFERROR(LOOKUP(2,1/(('Tire Inspections'!$E$5:$E$1004=$A267)*('Tire Inspections'!$B$5:$B$1004=$L267)*('Tire Inspections'!$Y$5:$Y$1004="OK")),'Tire Inspections'!$F$5:$F$1004),"")))</f>
        <v/>
      </c>
      <c r="O267" s="27">
        <f>IF($A267="","",IF($L267="","",IFERROR(LOOKUP(2,1/(('Tire Inspections'!$E$5:$E$1004=$A267)*('Tire Inspections'!$B$5:$B$1004=$L267)*('Tire Inspections'!$Y$5:$Y$1004="OK")),'Tire Inspections'!$P$5:$P$1004),"")))</f>
        <v/>
      </c>
      <c r="P267" s="32">
        <f>IF($A267="","",IF($L267="","",IFERROR(LOOKUP(2,1/(('Tire Inspections'!$E$5:$E$1004=$A267)*('Tire Inspections'!$B$5:$B$1004=$L267)*('Tire Inspections'!$Y$5:$Y$1004="OK")),'Tire Inspections'!$D$5:$D$1004),"")))</f>
        <v/>
      </c>
      <c r="Q267" s="44">
        <f>IF($A267="","",IF($L267="","",IFERROR(LOOKUP(2,1/(('Tire Inspections'!$E$5:$E$1004=$A267)*('Tire Inspections'!$B$5:$B$1004=$L267)*('Tire Inspections'!$Y$5:$Y$1004="OK")),'Tire Inspections'!$R$5:$R$1004),"")))</f>
        <v/>
      </c>
      <c r="R267" s="44">
        <f>IF($A267="","",IF($L267="","",IFERROR(LOOKUP(2,1/(('Tire Inspections'!$E$5:$E$1004=$A267)*('Tire Inspections'!$B$5:$B$1004=$L267)*('Tire Inspections'!$Y$5:$Y$1004="OK")),'Tire Inspections'!$S$5:$S$1004),"")))</f>
        <v/>
      </c>
      <c r="S267" s="44">
        <f>IF($A267="","",IF($L267="","",IFERROR(LOOKUP(2,1/(('Tire Inspections'!$E$5:$E$1004=$A267)*('Tire Inspections'!$B$5:$B$1004=$L267)*('Tire Inspections'!$Y$5:$Y$1004="OK")),'Tire Inspections'!$L$5:$L$1004),"")))</f>
        <v/>
      </c>
      <c r="T267" s="33">
        <f>IF($A267="","",IF(OR($Q267="",$H267=""),"",IFERROR(MAX(0,MIN(1,($Q267-'Settings'!$B$6)/($H267-'Settings'!$B$6))),"")))</f>
        <v/>
      </c>
      <c r="U267" s="27">
        <f>IF($A267="","",IF($Q267="","No Data",IF($Q267&lt;='Settings'!$B$6,"Critical",IF($Q267&lt;='Settings'!$B$5,"Low","OK"))))</f>
        <v/>
      </c>
      <c r="V267" s="27">
        <f>IF($A267="","",IF($R267="","No Data",IF($R267&gt;='Settings'!$B$7,"Uneven","OK")))</f>
        <v/>
      </c>
      <c r="W267" s="27">
        <f>IF($A267="","",IF($J267&lt;&gt;"Mounted","N/A",IF(OR($S267="",$I267=""),"No Data",IF($S267&lt;$I267-'Settings'!$B$8,"Low",IF($S267&gt;$I267+'Settings'!$B$8,"High","OK")))))</f>
        <v/>
      </c>
      <c r="X267" s="45">
        <f>IF($A267="","",IF(OR($J267&lt;&gt;"Mounted",$L267=""),"",IFERROR($L267+'Settings'!$B$9,"")))</f>
        <v/>
      </c>
      <c r="Y267" s="27">
        <f>IF($A267="","",IF($J267&lt;&gt;"Mounted","N/A",IF($L267="","No Data",IF(TODAY()&gt;$X267,"Overdue",IF(TODAY()+'Settings'!$B$10&gt;=$X267,"Due Soon","Current")))))</f>
        <v/>
      </c>
      <c r="Z267" s="27">
        <f>IF($A267="","",IF($J267&lt;&gt;"Mounted","N/A",IF(OR($U267="No Data",$W267="No Data"),"No Data",IF($U267="Critical","Critical",IF(OR($U267="Low",$V267="Uneven",$W267="Low",$W267="High",$Y267="Overdue",$Y267="Due Soon"),"Attention","OK")))))</f>
        <v/>
      </c>
      <c r="AA267" s="27">
        <f>IF($A267="","",IF($J267&lt;&gt;"Mounted","No action",IF($U267="Critical","Inspect immediately and follow fleet removal policy",IF($W267="Low","Correct pressure and inspect",IF($W267="High","Correct pressure",IF($V267="Uneven","Inspect alignment, suspension, and rotation",IF($U267="Low","Schedule tire service",IF($Y267="Overdue","Complete inspection",IF($Y267="Due Soon","Schedule inspection","No action")))))))))</f>
        <v/>
      </c>
      <c r="AB267" s="27">
        <f>IF($A267="","",IF(OR($J267&lt;&gt;"Mounted",$Z267="OK",$Z267="N/A"),"",IF($U267="Critical",1,IF(OR($W267="Low",$W267="High"),2,IF(OR($U267="Low",$V267="Uneven"),3,IF($Y267="Overdue",4,5))))))</f>
        <v/>
      </c>
      <c r="AC267" s="27">
        <f>IF($A267="","",IF($AB267="","",IFERROR($AB267*100000+ROW(),"")))</f>
        <v/>
      </c>
    </row>
    <row r="268">
      <c r="A268" s="29" t="n"/>
      <c r="B268" s="23" t="n"/>
      <c r="C268" s="23" t="n"/>
      <c r="D268" s="23" t="n"/>
      <c r="E268" s="29" t="n"/>
      <c r="F268" s="42" t="n"/>
      <c r="G268" s="30" t="n"/>
      <c r="H268" s="43" t="n"/>
      <c r="I268" s="43" t="n"/>
      <c r="J268" s="23" t="n"/>
      <c r="K268" s="23" t="n"/>
      <c r="L268" s="45">
        <f>IF($A268="","",IF(COUNTIFS('Tire Inspections'!$E$5:$E$1004,$A268,'Tire Inspections'!$Y$5:$Y$1004,"OK")=0,"",IFERROR(MAXIFS('Tire Inspections'!$B$5:$B$1004,'Tire Inspections'!$E$5:$E$1004,$A268,'Tire Inspections'!$Y$5:$Y$1004,"OK"),"")))</f>
        <v/>
      </c>
      <c r="M268" s="27">
        <f>IF($A268="","",IF($L268="","",IFERROR(LOOKUP(2,1/(('Tire Inspections'!$E$5:$E$1004=$A268)*('Tire Inspections'!$B$5:$B$1004=$L268)*('Tire Inspections'!$Y$5:$Y$1004="OK")),'Tire Inspections'!$C$5:$C$1004),"")))</f>
        <v/>
      </c>
      <c r="N268" s="27">
        <f>IF($A268="","",IF($L268="","",IFERROR(LOOKUP(2,1/(('Tire Inspections'!$E$5:$E$1004=$A268)*('Tire Inspections'!$B$5:$B$1004=$L268)*('Tire Inspections'!$Y$5:$Y$1004="OK")),'Tire Inspections'!$F$5:$F$1004),"")))</f>
        <v/>
      </c>
      <c r="O268" s="27">
        <f>IF($A268="","",IF($L268="","",IFERROR(LOOKUP(2,1/(('Tire Inspections'!$E$5:$E$1004=$A268)*('Tire Inspections'!$B$5:$B$1004=$L268)*('Tire Inspections'!$Y$5:$Y$1004="OK")),'Tire Inspections'!$P$5:$P$1004),"")))</f>
        <v/>
      </c>
      <c r="P268" s="32">
        <f>IF($A268="","",IF($L268="","",IFERROR(LOOKUP(2,1/(('Tire Inspections'!$E$5:$E$1004=$A268)*('Tire Inspections'!$B$5:$B$1004=$L268)*('Tire Inspections'!$Y$5:$Y$1004="OK")),'Tire Inspections'!$D$5:$D$1004),"")))</f>
        <v/>
      </c>
      <c r="Q268" s="44">
        <f>IF($A268="","",IF($L268="","",IFERROR(LOOKUP(2,1/(('Tire Inspections'!$E$5:$E$1004=$A268)*('Tire Inspections'!$B$5:$B$1004=$L268)*('Tire Inspections'!$Y$5:$Y$1004="OK")),'Tire Inspections'!$R$5:$R$1004),"")))</f>
        <v/>
      </c>
      <c r="R268" s="44">
        <f>IF($A268="","",IF($L268="","",IFERROR(LOOKUP(2,1/(('Tire Inspections'!$E$5:$E$1004=$A268)*('Tire Inspections'!$B$5:$B$1004=$L268)*('Tire Inspections'!$Y$5:$Y$1004="OK")),'Tire Inspections'!$S$5:$S$1004),"")))</f>
        <v/>
      </c>
      <c r="S268" s="44">
        <f>IF($A268="","",IF($L268="","",IFERROR(LOOKUP(2,1/(('Tire Inspections'!$E$5:$E$1004=$A268)*('Tire Inspections'!$B$5:$B$1004=$L268)*('Tire Inspections'!$Y$5:$Y$1004="OK")),'Tire Inspections'!$L$5:$L$1004),"")))</f>
        <v/>
      </c>
      <c r="T268" s="33">
        <f>IF($A268="","",IF(OR($Q268="",$H268=""),"",IFERROR(MAX(0,MIN(1,($Q268-'Settings'!$B$6)/($H268-'Settings'!$B$6))),"")))</f>
        <v/>
      </c>
      <c r="U268" s="27">
        <f>IF($A268="","",IF($Q268="","No Data",IF($Q268&lt;='Settings'!$B$6,"Critical",IF($Q268&lt;='Settings'!$B$5,"Low","OK"))))</f>
        <v/>
      </c>
      <c r="V268" s="27">
        <f>IF($A268="","",IF($R268="","No Data",IF($R268&gt;='Settings'!$B$7,"Uneven","OK")))</f>
        <v/>
      </c>
      <c r="W268" s="27">
        <f>IF($A268="","",IF($J268&lt;&gt;"Mounted","N/A",IF(OR($S268="",$I268=""),"No Data",IF($S268&lt;$I268-'Settings'!$B$8,"Low",IF($S268&gt;$I268+'Settings'!$B$8,"High","OK")))))</f>
        <v/>
      </c>
      <c r="X268" s="45">
        <f>IF($A268="","",IF(OR($J268&lt;&gt;"Mounted",$L268=""),"",IFERROR($L268+'Settings'!$B$9,"")))</f>
        <v/>
      </c>
      <c r="Y268" s="27">
        <f>IF($A268="","",IF($J268&lt;&gt;"Mounted","N/A",IF($L268="","No Data",IF(TODAY()&gt;$X268,"Overdue",IF(TODAY()+'Settings'!$B$10&gt;=$X268,"Due Soon","Current")))))</f>
        <v/>
      </c>
      <c r="Z268" s="27">
        <f>IF($A268="","",IF($J268&lt;&gt;"Mounted","N/A",IF(OR($U268="No Data",$W268="No Data"),"No Data",IF($U268="Critical","Critical",IF(OR($U268="Low",$V268="Uneven",$W268="Low",$W268="High",$Y268="Overdue",$Y268="Due Soon"),"Attention","OK")))))</f>
        <v/>
      </c>
      <c r="AA268" s="27">
        <f>IF($A268="","",IF($J268&lt;&gt;"Mounted","No action",IF($U268="Critical","Inspect immediately and follow fleet removal policy",IF($W268="Low","Correct pressure and inspect",IF($W268="High","Correct pressure",IF($V268="Uneven","Inspect alignment, suspension, and rotation",IF($U268="Low","Schedule tire service",IF($Y268="Overdue","Complete inspection",IF($Y268="Due Soon","Schedule inspection","No action")))))))))</f>
        <v/>
      </c>
      <c r="AB268" s="27">
        <f>IF($A268="","",IF(OR($J268&lt;&gt;"Mounted",$Z268="OK",$Z268="N/A"),"",IF($U268="Critical",1,IF(OR($W268="Low",$W268="High"),2,IF(OR($U268="Low",$V268="Uneven"),3,IF($Y268="Overdue",4,5))))))</f>
        <v/>
      </c>
      <c r="AC268" s="27">
        <f>IF($A268="","",IF($AB268="","",IFERROR($AB268*100000+ROW(),"")))</f>
        <v/>
      </c>
    </row>
    <row r="269">
      <c r="A269" s="29" t="n"/>
      <c r="B269" s="23" t="n"/>
      <c r="C269" s="23" t="n"/>
      <c r="D269" s="23" t="n"/>
      <c r="E269" s="29" t="n"/>
      <c r="F269" s="42" t="n"/>
      <c r="G269" s="30" t="n"/>
      <c r="H269" s="43" t="n"/>
      <c r="I269" s="43" t="n"/>
      <c r="J269" s="23" t="n"/>
      <c r="K269" s="23" t="n"/>
      <c r="L269" s="45">
        <f>IF($A269="","",IF(COUNTIFS('Tire Inspections'!$E$5:$E$1004,$A269,'Tire Inspections'!$Y$5:$Y$1004,"OK")=0,"",IFERROR(MAXIFS('Tire Inspections'!$B$5:$B$1004,'Tire Inspections'!$E$5:$E$1004,$A269,'Tire Inspections'!$Y$5:$Y$1004,"OK"),"")))</f>
        <v/>
      </c>
      <c r="M269" s="27">
        <f>IF($A269="","",IF($L269="","",IFERROR(LOOKUP(2,1/(('Tire Inspections'!$E$5:$E$1004=$A269)*('Tire Inspections'!$B$5:$B$1004=$L269)*('Tire Inspections'!$Y$5:$Y$1004="OK")),'Tire Inspections'!$C$5:$C$1004),"")))</f>
        <v/>
      </c>
      <c r="N269" s="27">
        <f>IF($A269="","",IF($L269="","",IFERROR(LOOKUP(2,1/(('Tire Inspections'!$E$5:$E$1004=$A269)*('Tire Inspections'!$B$5:$B$1004=$L269)*('Tire Inspections'!$Y$5:$Y$1004="OK")),'Tire Inspections'!$F$5:$F$1004),"")))</f>
        <v/>
      </c>
      <c r="O269" s="27">
        <f>IF($A269="","",IF($L269="","",IFERROR(LOOKUP(2,1/(('Tire Inspections'!$E$5:$E$1004=$A269)*('Tire Inspections'!$B$5:$B$1004=$L269)*('Tire Inspections'!$Y$5:$Y$1004="OK")),'Tire Inspections'!$P$5:$P$1004),"")))</f>
        <v/>
      </c>
      <c r="P269" s="32">
        <f>IF($A269="","",IF($L269="","",IFERROR(LOOKUP(2,1/(('Tire Inspections'!$E$5:$E$1004=$A269)*('Tire Inspections'!$B$5:$B$1004=$L269)*('Tire Inspections'!$Y$5:$Y$1004="OK")),'Tire Inspections'!$D$5:$D$1004),"")))</f>
        <v/>
      </c>
      <c r="Q269" s="44">
        <f>IF($A269="","",IF($L269="","",IFERROR(LOOKUP(2,1/(('Tire Inspections'!$E$5:$E$1004=$A269)*('Tire Inspections'!$B$5:$B$1004=$L269)*('Tire Inspections'!$Y$5:$Y$1004="OK")),'Tire Inspections'!$R$5:$R$1004),"")))</f>
        <v/>
      </c>
      <c r="R269" s="44">
        <f>IF($A269="","",IF($L269="","",IFERROR(LOOKUP(2,1/(('Tire Inspections'!$E$5:$E$1004=$A269)*('Tire Inspections'!$B$5:$B$1004=$L269)*('Tire Inspections'!$Y$5:$Y$1004="OK")),'Tire Inspections'!$S$5:$S$1004),"")))</f>
        <v/>
      </c>
      <c r="S269" s="44">
        <f>IF($A269="","",IF($L269="","",IFERROR(LOOKUP(2,1/(('Tire Inspections'!$E$5:$E$1004=$A269)*('Tire Inspections'!$B$5:$B$1004=$L269)*('Tire Inspections'!$Y$5:$Y$1004="OK")),'Tire Inspections'!$L$5:$L$1004),"")))</f>
        <v/>
      </c>
      <c r="T269" s="33">
        <f>IF($A269="","",IF(OR($Q269="",$H269=""),"",IFERROR(MAX(0,MIN(1,($Q269-'Settings'!$B$6)/($H269-'Settings'!$B$6))),"")))</f>
        <v/>
      </c>
      <c r="U269" s="27">
        <f>IF($A269="","",IF($Q269="","No Data",IF($Q269&lt;='Settings'!$B$6,"Critical",IF($Q269&lt;='Settings'!$B$5,"Low","OK"))))</f>
        <v/>
      </c>
      <c r="V269" s="27">
        <f>IF($A269="","",IF($R269="","No Data",IF($R269&gt;='Settings'!$B$7,"Uneven","OK")))</f>
        <v/>
      </c>
      <c r="W269" s="27">
        <f>IF($A269="","",IF($J269&lt;&gt;"Mounted","N/A",IF(OR($S269="",$I269=""),"No Data",IF($S269&lt;$I269-'Settings'!$B$8,"Low",IF($S269&gt;$I269+'Settings'!$B$8,"High","OK")))))</f>
        <v/>
      </c>
      <c r="X269" s="45">
        <f>IF($A269="","",IF(OR($J269&lt;&gt;"Mounted",$L269=""),"",IFERROR($L269+'Settings'!$B$9,"")))</f>
        <v/>
      </c>
      <c r="Y269" s="27">
        <f>IF($A269="","",IF($J269&lt;&gt;"Mounted","N/A",IF($L269="","No Data",IF(TODAY()&gt;$X269,"Overdue",IF(TODAY()+'Settings'!$B$10&gt;=$X269,"Due Soon","Current")))))</f>
        <v/>
      </c>
      <c r="Z269" s="27">
        <f>IF($A269="","",IF($J269&lt;&gt;"Mounted","N/A",IF(OR($U269="No Data",$W269="No Data"),"No Data",IF($U269="Critical","Critical",IF(OR($U269="Low",$V269="Uneven",$W269="Low",$W269="High",$Y269="Overdue",$Y269="Due Soon"),"Attention","OK")))))</f>
        <v/>
      </c>
      <c r="AA269" s="27">
        <f>IF($A269="","",IF($J269&lt;&gt;"Mounted","No action",IF($U269="Critical","Inspect immediately and follow fleet removal policy",IF($W269="Low","Correct pressure and inspect",IF($W269="High","Correct pressure",IF($V269="Uneven","Inspect alignment, suspension, and rotation",IF($U269="Low","Schedule tire service",IF($Y269="Overdue","Complete inspection",IF($Y269="Due Soon","Schedule inspection","No action")))))))))</f>
        <v/>
      </c>
      <c r="AB269" s="27">
        <f>IF($A269="","",IF(OR($J269&lt;&gt;"Mounted",$Z269="OK",$Z269="N/A"),"",IF($U269="Critical",1,IF(OR($W269="Low",$W269="High"),2,IF(OR($U269="Low",$V269="Uneven"),3,IF($Y269="Overdue",4,5))))))</f>
        <v/>
      </c>
      <c r="AC269" s="27">
        <f>IF($A269="","",IF($AB269="","",IFERROR($AB269*100000+ROW(),"")))</f>
        <v/>
      </c>
    </row>
    <row r="270">
      <c r="A270" s="29" t="n"/>
      <c r="B270" s="23" t="n"/>
      <c r="C270" s="23" t="n"/>
      <c r="D270" s="23" t="n"/>
      <c r="E270" s="29" t="n"/>
      <c r="F270" s="42" t="n"/>
      <c r="G270" s="30" t="n"/>
      <c r="H270" s="43" t="n"/>
      <c r="I270" s="43" t="n"/>
      <c r="J270" s="23" t="n"/>
      <c r="K270" s="23" t="n"/>
      <c r="L270" s="45">
        <f>IF($A270="","",IF(COUNTIFS('Tire Inspections'!$E$5:$E$1004,$A270,'Tire Inspections'!$Y$5:$Y$1004,"OK")=0,"",IFERROR(MAXIFS('Tire Inspections'!$B$5:$B$1004,'Tire Inspections'!$E$5:$E$1004,$A270,'Tire Inspections'!$Y$5:$Y$1004,"OK"),"")))</f>
        <v/>
      </c>
      <c r="M270" s="27">
        <f>IF($A270="","",IF($L270="","",IFERROR(LOOKUP(2,1/(('Tire Inspections'!$E$5:$E$1004=$A270)*('Tire Inspections'!$B$5:$B$1004=$L270)*('Tire Inspections'!$Y$5:$Y$1004="OK")),'Tire Inspections'!$C$5:$C$1004),"")))</f>
        <v/>
      </c>
      <c r="N270" s="27">
        <f>IF($A270="","",IF($L270="","",IFERROR(LOOKUP(2,1/(('Tire Inspections'!$E$5:$E$1004=$A270)*('Tire Inspections'!$B$5:$B$1004=$L270)*('Tire Inspections'!$Y$5:$Y$1004="OK")),'Tire Inspections'!$F$5:$F$1004),"")))</f>
        <v/>
      </c>
      <c r="O270" s="27">
        <f>IF($A270="","",IF($L270="","",IFERROR(LOOKUP(2,1/(('Tire Inspections'!$E$5:$E$1004=$A270)*('Tire Inspections'!$B$5:$B$1004=$L270)*('Tire Inspections'!$Y$5:$Y$1004="OK")),'Tire Inspections'!$P$5:$P$1004),"")))</f>
        <v/>
      </c>
      <c r="P270" s="32">
        <f>IF($A270="","",IF($L270="","",IFERROR(LOOKUP(2,1/(('Tire Inspections'!$E$5:$E$1004=$A270)*('Tire Inspections'!$B$5:$B$1004=$L270)*('Tire Inspections'!$Y$5:$Y$1004="OK")),'Tire Inspections'!$D$5:$D$1004),"")))</f>
        <v/>
      </c>
      <c r="Q270" s="44">
        <f>IF($A270="","",IF($L270="","",IFERROR(LOOKUP(2,1/(('Tire Inspections'!$E$5:$E$1004=$A270)*('Tire Inspections'!$B$5:$B$1004=$L270)*('Tire Inspections'!$Y$5:$Y$1004="OK")),'Tire Inspections'!$R$5:$R$1004),"")))</f>
        <v/>
      </c>
      <c r="R270" s="44">
        <f>IF($A270="","",IF($L270="","",IFERROR(LOOKUP(2,1/(('Tire Inspections'!$E$5:$E$1004=$A270)*('Tire Inspections'!$B$5:$B$1004=$L270)*('Tire Inspections'!$Y$5:$Y$1004="OK")),'Tire Inspections'!$S$5:$S$1004),"")))</f>
        <v/>
      </c>
      <c r="S270" s="44">
        <f>IF($A270="","",IF($L270="","",IFERROR(LOOKUP(2,1/(('Tire Inspections'!$E$5:$E$1004=$A270)*('Tire Inspections'!$B$5:$B$1004=$L270)*('Tire Inspections'!$Y$5:$Y$1004="OK")),'Tire Inspections'!$L$5:$L$1004),"")))</f>
        <v/>
      </c>
      <c r="T270" s="33">
        <f>IF($A270="","",IF(OR($Q270="",$H270=""),"",IFERROR(MAX(0,MIN(1,($Q270-'Settings'!$B$6)/($H270-'Settings'!$B$6))),"")))</f>
        <v/>
      </c>
      <c r="U270" s="27">
        <f>IF($A270="","",IF($Q270="","No Data",IF($Q270&lt;='Settings'!$B$6,"Critical",IF($Q270&lt;='Settings'!$B$5,"Low","OK"))))</f>
        <v/>
      </c>
      <c r="V270" s="27">
        <f>IF($A270="","",IF($R270="","No Data",IF($R270&gt;='Settings'!$B$7,"Uneven","OK")))</f>
        <v/>
      </c>
      <c r="W270" s="27">
        <f>IF($A270="","",IF($J270&lt;&gt;"Mounted","N/A",IF(OR($S270="",$I270=""),"No Data",IF($S270&lt;$I270-'Settings'!$B$8,"Low",IF($S270&gt;$I270+'Settings'!$B$8,"High","OK")))))</f>
        <v/>
      </c>
      <c r="X270" s="45">
        <f>IF($A270="","",IF(OR($J270&lt;&gt;"Mounted",$L270=""),"",IFERROR($L270+'Settings'!$B$9,"")))</f>
        <v/>
      </c>
      <c r="Y270" s="27">
        <f>IF($A270="","",IF($J270&lt;&gt;"Mounted","N/A",IF($L270="","No Data",IF(TODAY()&gt;$X270,"Overdue",IF(TODAY()+'Settings'!$B$10&gt;=$X270,"Due Soon","Current")))))</f>
        <v/>
      </c>
      <c r="Z270" s="27">
        <f>IF($A270="","",IF($J270&lt;&gt;"Mounted","N/A",IF(OR($U270="No Data",$W270="No Data"),"No Data",IF($U270="Critical","Critical",IF(OR($U270="Low",$V270="Uneven",$W270="Low",$W270="High",$Y270="Overdue",$Y270="Due Soon"),"Attention","OK")))))</f>
        <v/>
      </c>
      <c r="AA270" s="27">
        <f>IF($A270="","",IF($J270&lt;&gt;"Mounted","No action",IF($U270="Critical","Inspect immediately and follow fleet removal policy",IF($W270="Low","Correct pressure and inspect",IF($W270="High","Correct pressure",IF($V270="Uneven","Inspect alignment, suspension, and rotation",IF($U270="Low","Schedule tire service",IF($Y270="Overdue","Complete inspection",IF($Y270="Due Soon","Schedule inspection","No action")))))))))</f>
        <v/>
      </c>
      <c r="AB270" s="27">
        <f>IF($A270="","",IF(OR($J270&lt;&gt;"Mounted",$Z270="OK",$Z270="N/A"),"",IF($U270="Critical",1,IF(OR($W270="Low",$W270="High"),2,IF(OR($U270="Low",$V270="Uneven"),3,IF($Y270="Overdue",4,5))))))</f>
        <v/>
      </c>
      <c r="AC270" s="27">
        <f>IF($A270="","",IF($AB270="","",IFERROR($AB270*100000+ROW(),"")))</f>
        <v/>
      </c>
    </row>
    <row r="271">
      <c r="A271" s="29" t="n"/>
      <c r="B271" s="23" t="n"/>
      <c r="C271" s="23" t="n"/>
      <c r="D271" s="23" t="n"/>
      <c r="E271" s="29" t="n"/>
      <c r="F271" s="42" t="n"/>
      <c r="G271" s="30" t="n"/>
      <c r="H271" s="43" t="n"/>
      <c r="I271" s="43" t="n"/>
      <c r="J271" s="23" t="n"/>
      <c r="K271" s="23" t="n"/>
      <c r="L271" s="45">
        <f>IF($A271="","",IF(COUNTIFS('Tire Inspections'!$E$5:$E$1004,$A271,'Tire Inspections'!$Y$5:$Y$1004,"OK")=0,"",IFERROR(MAXIFS('Tire Inspections'!$B$5:$B$1004,'Tire Inspections'!$E$5:$E$1004,$A271,'Tire Inspections'!$Y$5:$Y$1004,"OK"),"")))</f>
        <v/>
      </c>
      <c r="M271" s="27">
        <f>IF($A271="","",IF($L271="","",IFERROR(LOOKUP(2,1/(('Tire Inspections'!$E$5:$E$1004=$A271)*('Tire Inspections'!$B$5:$B$1004=$L271)*('Tire Inspections'!$Y$5:$Y$1004="OK")),'Tire Inspections'!$C$5:$C$1004),"")))</f>
        <v/>
      </c>
      <c r="N271" s="27">
        <f>IF($A271="","",IF($L271="","",IFERROR(LOOKUP(2,1/(('Tire Inspections'!$E$5:$E$1004=$A271)*('Tire Inspections'!$B$5:$B$1004=$L271)*('Tire Inspections'!$Y$5:$Y$1004="OK")),'Tire Inspections'!$F$5:$F$1004),"")))</f>
        <v/>
      </c>
      <c r="O271" s="27">
        <f>IF($A271="","",IF($L271="","",IFERROR(LOOKUP(2,1/(('Tire Inspections'!$E$5:$E$1004=$A271)*('Tire Inspections'!$B$5:$B$1004=$L271)*('Tire Inspections'!$Y$5:$Y$1004="OK")),'Tire Inspections'!$P$5:$P$1004),"")))</f>
        <v/>
      </c>
      <c r="P271" s="32">
        <f>IF($A271="","",IF($L271="","",IFERROR(LOOKUP(2,1/(('Tire Inspections'!$E$5:$E$1004=$A271)*('Tire Inspections'!$B$5:$B$1004=$L271)*('Tire Inspections'!$Y$5:$Y$1004="OK")),'Tire Inspections'!$D$5:$D$1004),"")))</f>
        <v/>
      </c>
      <c r="Q271" s="44">
        <f>IF($A271="","",IF($L271="","",IFERROR(LOOKUP(2,1/(('Tire Inspections'!$E$5:$E$1004=$A271)*('Tire Inspections'!$B$5:$B$1004=$L271)*('Tire Inspections'!$Y$5:$Y$1004="OK")),'Tire Inspections'!$R$5:$R$1004),"")))</f>
        <v/>
      </c>
      <c r="R271" s="44">
        <f>IF($A271="","",IF($L271="","",IFERROR(LOOKUP(2,1/(('Tire Inspections'!$E$5:$E$1004=$A271)*('Tire Inspections'!$B$5:$B$1004=$L271)*('Tire Inspections'!$Y$5:$Y$1004="OK")),'Tire Inspections'!$S$5:$S$1004),"")))</f>
        <v/>
      </c>
      <c r="S271" s="44">
        <f>IF($A271="","",IF($L271="","",IFERROR(LOOKUP(2,1/(('Tire Inspections'!$E$5:$E$1004=$A271)*('Tire Inspections'!$B$5:$B$1004=$L271)*('Tire Inspections'!$Y$5:$Y$1004="OK")),'Tire Inspections'!$L$5:$L$1004),"")))</f>
        <v/>
      </c>
      <c r="T271" s="33">
        <f>IF($A271="","",IF(OR($Q271="",$H271=""),"",IFERROR(MAX(0,MIN(1,($Q271-'Settings'!$B$6)/($H271-'Settings'!$B$6))),"")))</f>
        <v/>
      </c>
      <c r="U271" s="27">
        <f>IF($A271="","",IF($Q271="","No Data",IF($Q271&lt;='Settings'!$B$6,"Critical",IF($Q271&lt;='Settings'!$B$5,"Low","OK"))))</f>
        <v/>
      </c>
      <c r="V271" s="27">
        <f>IF($A271="","",IF($R271="","No Data",IF($R271&gt;='Settings'!$B$7,"Uneven","OK")))</f>
        <v/>
      </c>
      <c r="W271" s="27">
        <f>IF($A271="","",IF($J271&lt;&gt;"Mounted","N/A",IF(OR($S271="",$I271=""),"No Data",IF($S271&lt;$I271-'Settings'!$B$8,"Low",IF($S271&gt;$I271+'Settings'!$B$8,"High","OK")))))</f>
        <v/>
      </c>
      <c r="X271" s="45">
        <f>IF($A271="","",IF(OR($J271&lt;&gt;"Mounted",$L271=""),"",IFERROR($L271+'Settings'!$B$9,"")))</f>
        <v/>
      </c>
      <c r="Y271" s="27">
        <f>IF($A271="","",IF($J271&lt;&gt;"Mounted","N/A",IF($L271="","No Data",IF(TODAY()&gt;$X271,"Overdue",IF(TODAY()+'Settings'!$B$10&gt;=$X271,"Due Soon","Current")))))</f>
        <v/>
      </c>
      <c r="Z271" s="27">
        <f>IF($A271="","",IF($J271&lt;&gt;"Mounted","N/A",IF(OR($U271="No Data",$W271="No Data"),"No Data",IF($U271="Critical","Critical",IF(OR($U271="Low",$V271="Uneven",$W271="Low",$W271="High",$Y271="Overdue",$Y271="Due Soon"),"Attention","OK")))))</f>
        <v/>
      </c>
      <c r="AA271" s="27">
        <f>IF($A271="","",IF($J271&lt;&gt;"Mounted","No action",IF($U271="Critical","Inspect immediately and follow fleet removal policy",IF($W271="Low","Correct pressure and inspect",IF($W271="High","Correct pressure",IF($V271="Uneven","Inspect alignment, suspension, and rotation",IF($U271="Low","Schedule tire service",IF($Y271="Overdue","Complete inspection",IF($Y271="Due Soon","Schedule inspection","No action")))))))))</f>
        <v/>
      </c>
      <c r="AB271" s="27">
        <f>IF($A271="","",IF(OR($J271&lt;&gt;"Mounted",$Z271="OK",$Z271="N/A"),"",IF($U271="Critical",1,IF(OR($W271="Low",$W271="High"),2,IF(OR($U271="Low",$V271="Uneven"),3,IF($Y271="Overdue",4,5))))))</f>
        <v/>
      </c>
      <c r="AC271" s="27">
        <f>IF($A271="","",IF($AB271="","",IFERROR($AB271*100000+ROW(),"")))</f>
        <v/>
      </c>
    </row>
    <row r="272">
      <c r="A272" s="29" t="n"/>
      <c r="B272" s="23" t="n"/>
      <c r="C272" s="23" t="n"/>
      <c r="D272" s="23" t="n"/>
      <c r="E272" s="29" t="n"/>
      <c r="F272" s="42" t="n"/>
      <c r="G272" s="30" t="n"/>
      <c r="H272" s="43" t="n"/>
      <c r="I272" s="43" t="n"/>
      <c r="J272" s="23" t="n"/>
      <c r="K272" s="23" t="n"/>
      <c r="L272" s="45">
        <f>IF($A272="","",IF(COUNTIFS('Tire Inspections'!$E$5:$E$1004,$A272,'Tire Inspections'!$Y$5:$Y$1004,"OK")=0,"",IFERROR(MAXIFS('Tire Inspections'!$B$5:$B$1004,'Tire Inspections'!$E$5:$E$1004,$A272,'Tire Inspections'!$Y$5:$Y$1004,"OK"),"")))</f>
        <v/>
      </c>
      <c r="M272" s="27">
        <f>IF($A272="","",IF($L272="","",IFERROR(LOOKUP(2,1/(('Tire Inspections'!$E$5:$E$1004=$A272)*('Tire Inspections'!$B$5:$B$1004=$L272)*('Tire Inspections'!$Y$5:$Y$1004="OK")),'Tire Inspections'!$C$5:$C$1004),"")))</f>
        <v/>
      </c>
      <c r="N272" s="27">
        <f>IF($A272="","",IF($L272="","",IFERROR(LOOKUP(2,1/(('Tire Inspections'!$E$5:$E$1004=$A272)*('Tire Inspections'!$B$5:$B$1004=$L272)*('Tire Inspections'!$Y$5:$Y$1004="OK")),'Tire Inspections'!$F$5:$F$1004),"")))</f>
        <v/>
      </c>
      <c r="O272" s="27">
        <f>IF($A272="","",IF($L272="","",IFERROR(LOOKUP(2,1/(('Tire Inspections'!$E$5:$E$1004=$A272)*('Tire Inspections'!$B$5:$B$1004=$L272)*('Tire Inspections'!$Y$5:$Y$1004="OK")),'Tire Inspections'!$P$5:$P$1004),"")))</f>
        <v/>
      </c>
      <c r="P272" s="32">
        <f>IF($A272="","",IF($L272="","",IFERROR(LOOKUP(2,1/(('Tire Inspections'!$E$5:$E$1004=$A272)*('Tire Inspections'!$B$5:$B$1004=$L272)*('Tire Inspections'!$Y$5:$Y$1004="OK")),'Tire Inspections'!$D$5:$D$1004),"")))</f>
        <v/>
      </c>
      <c r="Q272" s="44">
        <f>IF($A272="","",IF($L272="","",IFERROR(LOOKUP(2,1/(('Tire Inspections'!$E$5:$E$1004=$A272)*('Tire Inspections'!$B$5:$B$1004=$L272)*('Tire Inspections'!$Y$5:$Y$1004="OK")),'Tire Inspections'!$R$5:$R$1004),"")))</f>
        <v/>
      </c>
      <c r="R272" s="44">
        <f>IF($A272="","",IF($L272="","",IFERROR(LOOKUP(2,1/(('Tire Inspections'!$E$5:$E$1004=$A272)*('Tire Inspections'!$B$5:$B$1004=$L272)*('Tire Inspections'!$Y$5:$Y$1004="OK")),'Tire Inspections'!$S$5:$S$1004),"")))</f>
        <v/>
      </c>
      <c r="S272" s="44">
        <f>IF($A272="","",IF($L272="","",IFERROR(LOOKUP(2,1/(('Tire Inspections'!$E$5:$E$1004=$A272)*('Tire Inspections'!$B$5:$B$1004=$L272)*('Tire Inspections'!$Y$5:$Y$1004="OK")),'Tire Inspections'!$L$5:$L$1004),"")))</f>
        <v/>
      </c>
      <c r="T272" s="33">
        <f>IF($A272="","",IF(OR($Q272="",$H272=""),"",IFERROR(MAX(0,MIN(1,($Q272-'Settings'!$B$6)/($H272-'Settings'!$B$6))),"")))</f>
        <v/>
      </c>
      <c r="U272" s="27">
        <f>IF($A272="","",IF($Q272="","No Data",IF($Q272&lt;='Settings'!$B$6,"Critical",IF($Q272&lt;='Settings'!$B$5,"Low","OK"))))</f>
        <v/>
      </c>
      <c r="V272" s="27">
        <f>IF($A272="","",IF($R272="","No Data",IF($R272&gt;='Settings'!$B$7,"Uneven","OK")))</f>
        <v/>
      </c>
      <c r="W272" s="27">
        <f>IF($A272="","",IF($J272&lt;&gt;"Mounted","N/A",IF(OR($S272="",$I272=""),"No Data",IF($S272&lt;$I272-'Settings'!$B$8,"Low",IF($S272&gt;$I272+'Settings'!$B$8,"High","OK")))))</f>
        <v/>
      </c>
      <c r="X272" s="45">
        <f>IF($A272="","",IF(OR($J272&lt;&gt;"Mounted",$L272=""),"",IFERROR($L272+'Settings'!$B$9,"")))</f>
        <v/>
      </c>
      <c r="Y272" s="27">
        <f>IF($A272="","",IF($J272&lt;&gt;"Mounted","N/A",IF($L272="","No Data",IF(TODAY()&gt;$X272,"Overdue",IF(TODAY()+'Settings'!$B$10&gt;=$X272,"Due Soon","Current")))))</f>
        <v/>
      </c>
      <c r="Z272" s="27">
        <f>IF($A272="","",IF($J272&lt;&gt;"Mounted","N/A",IF(OR($U272="No Data",$W272="No Data"),"No Data",IF($U272="Critical","Critical",IF(OR($U272="Low",$V272="Uneven",$W272="Low",$W272="High",$Y272="Overdue",$Y272="Due Soon"),"Attention","OK")))))</f>
        <v/>
      </c>
      <c r="AA272" s="27">
        <f>IF($A272="","",IF($J272&lt;&gt;"Mounted","No action",IF($U272="Critical","Inspect immediately and follow fleet removal policy",IF($W272="Low","Correct pressure and inspect",IF($W272="High","Correct pressure",IF($V272="Uneven","Inspect alignment, suspension, and rotation",IF($U272="Low","Schedule tire service",IF($Y272="Overdue","Complete inspection",IF($Y272="Due Soon","Schedule inspection","No action")))))))))</f>
        <v/>
      </c>
      <c r="AB272" s="27">
        <f>IF($A272="","",IF(OR($J272&lt;&gt;"Mounted",$Z272="OK",$Z272="N/A"),"",IF($U272="Critical",1,IF(OR($W272="Low",$W272="High"),2,IF(OR($U272="Low",$V272="Uneven"),3,IF($Y272="Overdue",4,5))))))</f>
        <v/>
      </c>
      <c r="AC272" s="27">
        <f>IF($A272="","",IF($AB272="","",IFERROR($AB272*100000+ROW(),"")))</f>
        <v/>
      </c>
    </row>
    <row r="273">
      <c r="A273" s="29" t="n"/>
      <c r="B273" s="23" t="n"/>
      <c r="C273" s="23" t="n"/>
      <c r="D273" s="23" t="n"/>
      <c r="E273" s="29" t="n"/>
      <c r="F273" s="42" t="n"/>
      <c r="G273" s="30" t="n"/>
      <c r="H273" s="43" t="n"/>
      <c r="I273" s="43" t="n"/>
      <c r="J273" s="23" t="n"/>
      <c r="K273" s="23" t="n"/>
      <c r="L273" s="45">
        <f>IF($A273="","",IF(COUNTIFS('Tire Inspections'!$E$5:$E$1004,$A273,'Tire Inspections'!$Y$5:$Y$1004,"OK")=0,"",IFERROR(MAXIFS('Tire Inspections'!$B$5:$B$1004,'Tire Inspections'!$E$5:$E$1004,$A273,'Tire Inspections'!$Y$5:$Y$1004,"OK"),"")))</f>
        <v/>
      </c>
      <c r="M273" s="27">
        <f>IF($A273="","",IF($L273="","",IFERROR(LOOKUP(2,1/(('Tire Inspections'!$E$5:$E$1004=$A273)*('Tire Inspections'!$B$5:$B$1004=$L273)*('Tire Inspections'!$Y$5:$Y$1004="OK")),'Tire Inspections'!$C$5:$C$1004),"")))</f>
        <v/>
      </c>
      <c r="N273" s="27">
        <f>IF($A273="","",IF($L273="","",IFERROR(LOOKUP(2,1/(('Tire Inspections'!$E$5:$E$1004=$A273)*('Tire Inspections'!$B$5:$B$1004=$L273)*('Tire Inspections'!$Y$5:$Y$1004="OK")),'Tire Inspections'!$F$5:$F$1004),"")))</f>
        <v/>
      </c>
      <c r="O273" s="27">
        <f>IF($A273="","",IF($L273="","",IFERROR(LOOKUP(2,1/(('Tire Inspections'!$E$5:$E$1004=$A273)*('Tire Inspections'!$B$5:$B$1004=$L273)*('Tire Inspections'!$Y$5:$Y$1004="OK")),'Tire Inspections'!$P$5:$P$1004),"")))</f>
        <v/>
      </c>
      <c r="P273" s="32">
        <f>IF($A273="","",IF($L273="","",IFERROR(LOOKUP(2,1/(('Tire Inspections'!$E$5:$E$1004=$A273)*('Tire Inspections'!$B$5:$B$1004=$L273)*('Tire Inspections'!$Y$5:$Y$1004="OK")),'Tire Inspections'!$D$5:$D$1004),"")))</f>
        <v/>
      </c>
      <c r="Q273" s="44">
        <f>IF($A273="","",IF($L273="","",IFERROR(LOOKUP(2,1/(('Tire Inspections'!$E$5:$E$1004=$A273)*('Tire Inspections'!$B$5:$B$1004=$L273)*('Tire Inspections'!$Y$5:$Y$1004="OK")),'Tire Inspections'!$R$5:$R$1004),"")))</f>
        <v/>
      </c>
      <c r="R273" s="44">
        <f>IF($A273="","",IF($L273="","",IFERROR(LOOKUP(2,1/(('Tire Inspections'!$E$5:$E$1004=$A273)*('Tire Inspections'!$B$5:$B$1004=$L273)*('Tire Inspections'!$Y$5:$Y$1004="OK")),'Tire Inspections'!$S$5:$S$1004),"")))</f>
        <v/>
      </c>
      <c r="S273" s="44">
        <f>IF($A273="","",IF($L273="","",IFERROR(LOOKUP(2,1/(('Tire Inspections'!$E$5:$E$1004=$A273)*('Tire Inspections'!$B$5:$B$1004=$L273)*('Tire Inspections'!$Y$5:$Y$1004="OK")),'Tire Inspections'!$L$5:$L$1004),"")))</f>
        <v/>
      </c>
      <c r="T273" s="33">
        <f>IF($A273="","",IF(OR($Q273="",$H273=""),"",IFERROR(MAX(0,MIN(1,($Q273-'Settings'!$B$6)/($H273-'Settings'!$B$6))),"")))</f>
        <v/>
      </c>
      <c r="U273" s="27">
        <f>IF($A273="","",IF($Q273="","No Data",IF($Q273&lt;='Settings'!$B$6,"Critical",IF($Q273&lt;='Settings'!$B$5,"Low","OK"))))</f>
        <v/>
      </c>
      <c r="V273" s="27">
        <f>IF($A273="","",IF($R273="","No Data",IF($R273&gt;='Settings'!$B$7,"Uneven","OK")))</f>
        <v/>
      </c>
      <c r="W273" s="27">
        <f>IF($A273="","",IF($J273&lt;&gt;"Mounted","N/A",IF(OR($S273="",$I273=""),"No Data",IF($S273&lt;$I273-'Settings'!$B$8,"Low",IF($S273&gt;$I273+'Settings'!$B$8,"High","OK")))))</f>
        <v/>
      </c>
      <c r="X273" s="45">
        <f>IF($A273="","",IF(OR($J273&lt;&gt;"Mounted",$L273=""),"",IFERROR($L273+'Settings'!$B$9,"")))</f>
        <v/>
      </c>
      <c r="Y273" s="27">
        <f>IF($A273="","",IF($J273&lt;&gt;"Mounted","N/A",IF($L273="","No Data",IF(TODAY()&gt;$X273,"Overdue",IF(TODAY()+'Settings'!$B$10&gt;=$X273,"Due Soon","Current")))))</f>
        <v/>
      </c>
      <c r="Z273" s="27">
        <f>IF($A273="","",IF($J273&lt;&gt;"Mounted","N/A",IF(OR($U273="No Data",$W273="No Data"),"No Data",IF($U273="Critical","Critical",IF(OR($U273="Low",$V273="Uneven",$W273="Low",$W273="High",$Y273="Overdue",$Y273="Due Soon"),"Attention","OK")))))</f>
        <v/>
      </c>
      <c r="AA273" s="27">
        <f>IF($A273="","",IF($J273&lt;&gt;"Mounted","No action",IF($U273="Critical","Inspect immediately and follow fleet removal policy",IF($W273="Low","Correct pressure and inspect",IF($W273="High","Correct pressure",IF($V273="Uneven","Inspect alignment, suspension, and rotation",IF($U273="Low","Schedule tire service",IF($Y273="Overdue","Complete inspection",IF($Y273="Due Soon","Schedule inspection","No action")))))))))</f>
        <v/>
      </c>
      <c r="AB273" s="27">
        <f>IF($A273="","",IF(OR($J273&lt;&gt;"Mounted",$Z273="OK",$Z273="N/A"),"",IF($U273="Critical",1,IF(OR($W273="Low",$W273="High"),2,IF(OR($U273="Low",$V273="Uneven"),3,IF($Y273="Overdue",4,5))))))</f>
        <v/>
      </c>
      <c r="AC273" s="27">
        <f>IF($A273="","",IF($AB273="","",IFERROR($AB273*100000+ROW(),"")))</f>
        <v/>
      </c>
    </row>
    <row r="274">
      <c r="A274" s="29" t="n"/>
      <c r="B274" s="23" t="n"/>
      <c r="C274" s="23" t="n"/>
      <c r="D274" s="23" t="n"/>
      <c r="E274" s="29" t="n"/>
      <c r="F274" s="42" t="n"/>
      <c r="G274" s="30" t="n"/>
      <c r="H274" s="43" t="n"/>
      <c r="I274" s="43" t="n"/>
      <c r="J274" s="23" t="n"/>
      <c r="K274" s="23" t="n"/>
      <c r="L274" s="45">
        <f>IF($A274="","",IF(COUNTIFS('Tire Inspections'!$E$5:$E$1004,$A274,'Tire Inspections'!$Y$5:$Y$1004,"OK")=0,"",IFERROR(MAXIFS('Tire Inspections'!$B$5:$B$1004,'Tire Inspections'!$E$5:$E$1004,$A274,'Tire Inspections'!$Y$5:$Y$1004,"OK"),"")))</f>
        <v/>
      </c>
      <c r="M274" s="27">
        <f>IF($A274="","",IF($L274="","",IFERROR(LOOKUP(2,1/(('Tire Inspections'!$E$5:$E$1004=$A274)*('Tire Inspections'!$B$5:$B$1004=$L274)*('Tire Inspections'!$Y$5:$Y$1004="OK")),'Tire Inspections'!$C$5:$C$1004),"")))</f>
        <v/>
      </c>
      <c r="N274" s="27">
        <f>IF($A274="","",IF($L274="","",IFERROR(LOOKUP(2,1/(('Tire Inspections'!$E$5:$E$1004=$A274)*('Tire Inspections'!$B$5:$B$1004=$L274)*('Tire Inspections'!$Y$5:$Y$1004="OK")),'Tire Inspections'!$F$5:$F$1004),"")))</f>
        <v/>
      </c>
      <c r="O274" s="27">
        <f>IF($A274="","",IF($L274="","",IFERROR(LOOKUP(2,1/(('Tire Inspections'!$E$5:$E$1004=$A274)*('Tire Inspections'!$B$5:$B$1004=$L274)*('Tire Inspections'!$Y$5:$Y$1004="OK")),'Tire Inspections'!$P$5:$P$1004),"")))</f>
        <v/>
      </c>
      <c r="P274" s="32">
        <f>IF($A274="","",IF($L274="","",IFERROR(LOOKUP(2,1/(('Tire Inspections'!$E$5:$E$1004=$A274)*('Tire Inspections'!$B$5:$B$1004=$L274)*('Tire Inspections'!$Y$5:$Y$1004="OK")),'Tire Inspections'!$D$5:$D$1004),"")))</f>
        <v/>
      </c>
      <c r="Q274" s="44">
        <f>IF($A274="","",IF($L274="","",IFERROR(LOOKUP(2,1/(('Tire Inspections'!$E$5:$E$1004=$A274)*('Tire Inspections'!$B$5:$B$1004=$L274)*('Tire Inspections'!$Y$5:$Y$1004="OK")),'Tire Inspections'!$R$5:$R$1004),"")))</f>
        <v/>
      </c>
      <c r="R274" s="44">
        <f>IF($A274="","",IF($L274="","",IFERROR(LOOKUP(2,1/(('Tire Inspections'!$E$5:$E$1004=$A274)*('Tire Inspections'!$B$5:$B$1004=$L274)*('Tire Inspections'!$Y$5:$Y$1004="OK")),'Tire Inspections'!$S$5:$S$1004),"")))</f>
        <v/>
      </c>
      <c r="S274" s="44">
        <f>IF($A274="","",IF($L274="","",IFERROR(LOOKUP(2,1/(('Tire Inspections'!$E$5:$E$1004=$A274)*('Tire Inspections'!$B$5:$B$1004=$L274)*('Tire Inspections'!$Y$5:$Y$1004="OK")),'Tire Inspections'!$L$5:$L$1004),"")))</f>
        <v/>
      </c>
      <c r="T274" s="33">
        <f>IF($A274="","",IF(OR($Q274="",$H274=""),"",IFERROR(MAX(0,MIN(1,($Q274-'Settings'!$B$6)/($H274-'Settings'!$B$6))),"")))</f>
        <v/>
      </c>
      <c r="U274" s="27">
        <f>IF($A274="","",IF($Q274="","No Data",IF($Q274&lt;='Settings'!$B$6,"Critical",IF($Q274&lt;='Settings'!$B$5,"Low","OK"))))</f>
        <v/>
      </c>
      <c r="V274" s="27">
        <f>IF($A274="","",IF($R274="","No Data",IF($R274&gt;='Settings'!$B$7,"Uneven","OK")))</f>
        <v/>
      </c>
      <c r="W274" s="27">
        <f>IF($A274="","",IF($J274&lt;&gt;"Mounted","N/A",IF(OR($S274="",$I274=""),"No Data",IF($S274&lt;$I274-'Settings'!$B$8,"Low",IF($S274&gt;$I274+'Settings'!$B$8,"High","OK")))))</f>
        <v/>
      </c>
      <c r="X274" s="45">
        <f>IF($A274="","",IF(OR($J274&lt;&gt;"Mounted",$L274=""),"",IFERROR($L274+'Settings'!$B$9,"")))</f>
        <v/>
      </c>
      <c r="Y274" s="27">
        <f>IF($A274="","",IF($J274&lt;&gt;"Mounted","N/A",IF($L274="","No Data",IF(TODAY()&gt;$X274,"Overdue",IF(TODAY()+'Settings'!$B$10&gt;=$X274,"Due Soon","Current")))))</f>
        <v/>
      </c>
      <c r="Z274" s="27">
        <f>IF($A274="","",IF($J274&lt;&gt;"Mounted","N/A",IF(OR($U274="No Data",$W274="No Data"),"No Data",IF($U274="Critical","Critical",IF(OR($U274="Low",$V274="Uneven",$W274="Low",$W274="High",$Y274="Overdue",$Y274="Due Soon"),"Attention","OK")))))</f>
        <v/>
      </c>
      <c r="AA274" s="27">
        <f>IF($A274="","",IF($J274&lt;&gt;"Mounted","No action",IF($U274="Critical","Inspect immediately and follow fleet removal policy",IF($W274="Low","Correct pressure and inspect",IF($W274="High","Correct pressure",IF($V274="Uneven","Inspect alignment, suspension, and rotation",IF($U274="Low","Schedule tire service",IF($Y274="Overdue","Complete inspection",IF($Y274="Due Soon","Schedule inspection","No action")))))))))</f>
        <v/>
      </c>
      <c r="AB274" s="27">
        <f>IF($A274="","",IF(OR($J274&lt;&gt;"Mounted",$Z274="OK",$Z274="N/A"),"",IF($U274="Critical",1,IF(OR($W274="Low",$W274="High"),2,IF(OR($U274="Low",$V274="Uneven"),3,IF($Y274="Overdue",4,5))))))</f>
        <v/>
      </c>
      <c r="AC274" s="27">
        <f>IF($A274="","",IF($AB274="","",IFERROR($AB274*100000+ROW(),"")))</f>
        <v/>
      </c>
    </row>
    <row r="275">
      <c r="A275" s="29" t="n"/>
      <c r="B275" s="23" t="n"/>
      <c r="C275" s="23" t="n"/>
      <c r="D275" s="23" t="n"/>
      <c r="E275" s="29" t="n"/>
      <c r="F275" s="42" t="n"/>
      <c r="G275" s="30" t="n"/>
      <c r="H275" s="43" t="n"/>
      <c r="I275" s="43" t="n"/>
      <c r="J275" s="23" t="n"/>
      <c r="K275" s="23" t="n"/>
      <c r="L275" s="45">
        <f>IF($A275="","",IF(COUNTIFS('Tire Inspections'!$E$5:$E$1004,$A275,'Tire Inspections'!$Y$5:$Y$1004,"OK")=0,"",IFERROR(MAXIFS('Tire Inspections'!$B$5:$B$1004,'Tire Inspections'!$E$5:$E$1004,$A275,'Tire Inspections'!$Y$5:$Y$1004,"OK"),"")))</f>
        <v/>
      </c>
      <c r="M275" s="27">
        <f>IF($A275="","",IF($L275="","",IFERROR(LOOKUP(2,1/(('Tire Inspections'!$E$5:$E$1004=$A275)*('Tire Inspections'!$B$5:$B$1004=$L275)*('Tire Inspections'!$Y$5:$Y$1004="OK")),'Tire Inspections'!$C$5:$C$1004),"")))</f>
        <v/>
      </c>
      <c r="N275" s="27">
        <f>IF($A275="","",IF($L275="","",IFERROR(LOOKUP(2,1/(('Tire Inspections'!$E$5:$E$1004=$A275)*('Tire Inspections'!$B$5:$B$1004=$L275)*('Tire Inspections'!$Y$5:$Y$1004="OK")),'Tire Inspections'!$F$5:$F$1004),"")))</f>
        <v/>
      </c>
      <c r="O275" s="27">
        <f>IF($A275="","",IF($L275="","",IFERROR(LOOKUP(2,1/(('Tire Inspections'!$E$5:$E$1004=$A275)*('Tire Inspections'!$B$5:$B$1004=$L275)*('Tire Inspections'!$Y$5:$Y$1004="OK")),'Tire Inspections'!$P$5:$P$1004),"")))</f>
        <v/>
      </c>
      <c r="P275" s="32">
        <f>IF($A275="","",IF($L275="","",IFERROR(LOOKUP(2,1/(('Tire Inspections'!$E$5:$E$1004=$A275)*('Tire Inspections'!$B$5:$B$1004=$L275)*('Tire Inspections'!$Y$5:$Y$1004="OK")),'Tire Inspections'!$D$5:$D$1004),"")))</f>
        <v/>
      </c>
      <c r="Q275" s="44">
        <f>IF($A275="","",IF($L275="","",IFERROR(LOOKUP(2,1/(('Tire Inspections'!$E$5:$E$1004=$A275)*('Tire Inspections'!$B$5:$B$1004=$L275)*('Tire Inspections'!$Y$5:$Y$1004="OK")),'Tire Inspections'!$R$5:$R$1004),"")))</f>
        <v/>
      </c>
      <c r="R275" s="44">
        <f>IF($A275="","",IF($L275="","",IFERROR(LOOKUP(2,1/(('Tire Inspections'!$E$5:$E$1004=$A275)*('Tire Inspections'!$B$5:$B$1004=$L275)*('Tire Inspections'!$Y$5:$Y$1004="OK")),'Tire Inspections'!$S$5:$S$1004),"")))</f>
        <v/>
      </c>
      <c r="S275" s="44">
        <f>IF($A275="","",IF($L275="","",IFERROR(LOOKUP(2,1/(('Tire Inspections'!$E$5:$E$1004=$A275)*('Tire Inspections'!$B$5:$B$1004=$L275)*('Tire Inspections'!$Y$5:$Y$1004="OK")),'Tire Inspections'!$L$5:$L$1004),"")))</f>
        <v/>
      </c>
      <c r="T275" s="33">
        <f>IF($A275="","",IF(OR($Q275="",$H275=""),"",IFERROR(MAX(0,MIN(1,($Q275-'Settings'!$B$6)/($H275-'Settings'!$B$6))),"")))</f>
        <v/>
      </c>
      <c r="U275" s="27">
        <f>IF($A275="","",IF($Q275="","No Data",IF($Q275&lt;='Settings'!$B$6,"Critical",IF($Q275&lt;='Settings'!$B$5,"Low","OK"))))</f>
        <v/>
      </c>
      <c r="V275" s="27">
        <f>IF($A275="","",IF($R275="","No Data",IF($R275&gt;='Settings'!$B$7,"Uneven","OK")))</f>
        <v/>
      </c>
      <c r="W275" s="27">
        <f>IF($A275="","",IF($J275&lt;&gt;"Mounted","N/A",IF(OR($S275="",$I275=""),"No Data",IF($S275&lt;$I275-'Settings'!$B$8,"Low",IF($S275&gt;$I275+'Settings'!$B$8,"High","OK")))))</f>
        <v/>
      </c>
      <c r="X275" s="45">
        <f>IF($A275="","",IF(OR($J275&lt;&gt;"Mounted",$L275=""),"",IFERROR($L275+'Settings'!$B$9,"")))</f>
        <v/>
      </c>
      <c r="Y275" s="27">
        <f>IF($A275="","",IF($J275&lt;&gt;"Mounted","N/A",IF($L275="","No Data",IF(TODAY()&gt;$X275,"Overdue",IF(TODAY()+'Settings'!$B$10&gt;=$X275,"Due Soon","Current")))))</f>
        <v/>
      </c>
      <c r="Z275" s="27">
        <f>IF($A275="","",IF($J275&lt;&gt;"Mounted","N/A",IF(OR($U275="No Data",$W275="No Data"),"No Data",IF($U275="Critical","Critical",IF(OR($U275="Low",$V275="Uneven",$W275="Low",$W275="High",$Y275="Overdue",$Y275="Due Soon"),"Attention","OK")))))</f>
        <v/>
      </c>
      <c r="AA275" s="27">
        <f>IF($A275="","",IF($J275&lt;&gt;"Mounted","No action",IF($U275="Critical","Inspect immediately and follow fleet removal policy",IF($W275="Low","Correct pressure and inspect",IF($W275="High","Correct pressure",IF($V275="Uneven","Inspect alignment, suspension, and rotation",IF($U275="Low","Schedule tire service",IF($Y275="Overdue","Complete inspection",IF($Y275="Due Soon","Schedule inspection","No action")))))))))</f>
        <v/>
      </c>
      <c r="AB275" s="27">
        <f>IF($A275="","",IF(OR($J275&lt;&gt;"Mounted",$Z275="OK",$Z275="N/A"),"",IF($U275="Critical",1,IF(OR($W275="Low",$W275="High"),2,IF(OR($U275="Low",$V275="Uneven"),3,IF($Y275="Overdue",4,5))))))</f>
        <v/>
      </c>
      <c r="AC275" s="27">
        <f>IF($A275="","",IF($AB275="","",IFERROR($AB275*100000+ROW(),"")))</f>
        <v/>
      </c>
    </row>
    <row r="276">
      <c r="A276" s="29" t="n"/>
      <c r="B276" s="23" t="n"/>
      <c r="C276" s="23" t="n"/>
      <c r="D276" s="23" t="n"/>
      <c r="E276" s="29" t="n"/>
      <c r="F276" s="42" t="n"/>
      <c r="G276" s="30" t="n"/>
      <c r="H276" s="43" t="n"/>
      <c r="I276" s="43" t="n"/>
      <c r="J276" s="23" t="n"/>
      <c r="K276" s="23" t="n"/>
      <c r="L276" s="45">
        <f>IF($A276="","",IF(COUNTIFS('Tire Inspections'!$E$5:$E$1004,$A276,'Tire Inspections'!$Y$5:$Y$1004,"OK")=0,"",IFERROR(MAXIFS('Tire Inspections'!$B$5:$B$1004,'Tire Inspections'!$E$5:$E$1004,$A276,'Tire Inspections'!$Y$5:$Y$1004,"OK"),"")))</f>
        <v/>
      </c>
      <c r="M276" s="27">
        <f>IF($A276="","",IF($L276="","",IFERROR(LOOKUP(2,1/(('Tire Inspections'!$E$5:$E$1004=$A276)*('Tire Inspections'!$B$5:$B$1004=$L276)*('Tire Inspections'!$Y$5:$Y$1004="OK")),'Tire Inspections'!$C$5:$C$1004),"")))</f>
        <v/>
      </c>
      <c r="N276" s="27">
        <f>IF($A276="","",IF($L276="","",IFERROR(LOOKUP(2,1/(('Tire Inspections'!$E$5:$E$1004=$A276)*('Tire Inspections'!$B$5:$B$1004=$L276)*('Tire Inspections'!$Y$5:$Y$1004="OK")),'Tire Inspections'!$F$5:$F$1004),"")))</f>
        <v/>
      </c>
      <c r="O276" s="27">
        <f>IF($A276="","",IF($L276="","",IFERROR(LOOKUP(2,1/(('Tire Inspections'!$E$5:$E$1004=$A276)*('Tire Inspections'!$B$5:$B$1004=$L276)*('Tire Inspections'!$Y$5:$Y$1004="OK")),'Tire Inspections'!$P$5:$P$1004),"")))</f>
        <v/>
      </c>
      <c r="P276" s="32">
        <f>IF($A276="","",IF($L276="","",IFERROR(LOOKUP(2,1/(('Tire Inspections'!$E$5:$E$1004=$A276)*('Tire Inspections'!$B$5:$B$1004=$L276)*('Tire Inspections'!$Y$5:$Y$1004="OK")),'Tire Inspections'!$D$5:$D$1004),"")))</f>
        <v/>
      </c>
      <c r="Q276" s="44">
        <f>IF($A276="","",IF($L276="","",IFERROR(LOOKUP(2,1/(('Tire Inspections'!$E$5:$E$1004=$A276)*('Tire Inspections'!$B$5:$B$1004=$L276)*('Tire Inspections'!$Y$5:$Y$1004="OK")),'Tire Inspections'!$R$5:$R$1004),"")))</f>
        <v/>
      </c>
      <c r="R276" s="44">
        <f>IF($A276="","",IF($L276="","",IFERROR(LOOKUP(2,1/(('Tire Inspections'!$E$5:$E$1004=$A276)*('Tire Inspections'!$B$5:$B$1004=$L276)*('Tire Inspections'!$Y$5:$Y$1004="OK")),'Tire Inspections'!$S$5:$S$1004),"")))</f>
        <v/>
      </c>
      <c r="S276" s="44">
        <f>IF($A276="","",IF($L276="","",IFERROR(LOOKUP(2,1/(('Tire Inspections'!$E$5:$E$1004=$A276)*('Tire Inspections'!$B$5:$B$1004=$L276)*('Tire Inspections'!$Y$5:$Y$1004="OK")),'Tire Inspections'!$L$5:$L$1004),"")))</f>
        <v/>
      </c>
      <c r="T276" s="33">
        <f>IF($A276="","",IF(OR($Q276="",$H276=""),"",IFERROR(MAX(0,MIN(1,($Q276-'Settings'!$B$6)/($H276-'Settings'!$B$6))),"")))</f>
        <v/>
      </c>
      <c r="U276" s="27">
        <f>IF($A276="","",IF($Q276="","No Data",IF($Q276&lt;='Settings'!$B$6,"Critical",IF($Q276&lt;='Settings'!$B$5,"Low","OK"))))</f>
        <v/>
      </c>
      <c r="V276" s="27">
        <f>IF($A276="","",IF($R276="","No Data",IF($R276&gt;='Settings'!$B$7,"Uneven","OK")))</f>
        <v/>
      </c>
      <c r="W276" s="27">
        <f>IF($A276="","",IF($J276&lt;&gt;"Mounted","N/A",IF(OR($S276="",$I276=""),"No Data",IF($S276&lt;$I276-'Settings'!$B$8,"Low",IF($S276&gt;$I276+'Settings'!$B$8,"High","OK")))))</f>
        <v/>
      </c>
      <c r="X276" s="45">
        <f>IF($A276="","",IF(OR($J276&lt;&gt;"Mounted",$L276=""),"",IFERROR($L276+'Settings'!$B$9,"")))</f>
        <v/>
      </c>
      <c r="Y276" s="27">
        <f>IF($A276="","",IF($J276&lt;&gt;"Mounted","N/A",IF($L276="","No Data",IF(TODAY()&gt;$X276,"Overdue",IF(TODAY()+'Settings'!$B$10&gt;=$X276,"Due Soon","Current")))))</f>
        <v/>
      </c>
      <c r="Z276" s="27">
        <f>IF($A276="","",IF($J276&lt;&gt;"Mounted","N/A",IF(OR($U276="No Data",$W276="No Data"),"No Data",IF($U276="Critical","Critical",IF(OR($U276="Low",$V276="Uneven",$W276="Low",$W276="High",$Y276="Overdue",$Y276="Due Soon"),"Attention","OK")))))</f>
        <v/>
      </c>
      <c r="AA276" s="27">
        <f>IF($A276="","",IF($J276&lt;&gt;"Mounted","No action",IF($U276="Critical","Inspect immediately and follow fleet removal policy",IF($W276="Low","Correct pressure and inspect",IF($W276="High","Correct pressure",IF($V276="Uneven","Inspect alignment, suspension, and rotation",IF($U276="Low","Schedule tire service",IF($Y276="Overdue","Complete inspection",IF($Y276="Due Soon","Schedule inspection","No action")))))))))</f>
        <v/>
      </c>
      <c r="AB276" s="27">
        <f>IF($A276="","",IF(OR($J276&lt;&gt;"Mounted",$Z276="OK",$Z276="N/A"),"",IF($U276="Critical",1,IF(OR($W276="Low",$W276="High"),2,IF(OR($U276="Low",$V276="Uneven"),3,IF($Y276="Overdue",4,5))))))</f>
        <v/>
      </c>
      <c r="AC276" s="27">
        <f>IF($A276="","",IF($AB276="","",IFERROR($AB276*100000+ROW(),"")))</f>
        <v/>
      </c>
    </row>
    <row r="277">
      <c r="A277" s="29" t="n"/>
      <c r="B277" s="23" t="n"/>
      <c r="C277" s="23" t="n"/>
      <c r="D277" s="23" t="n"/>
      <c r="E277" s="29" t="n"/>
      <c r="F277" s="42" t="n"/>
      <c r="G277" s="30" t="n"/>
      <c r="H277" s="43" t="n"/>
      <c r="I277" s="43" t="n"/>
      <c r="J277" s="23" t="n"/>
      <c r="K277" s="23" t="n"/>
      <c r="L277" s="45">
        <f>IF($A277="","",IF(COUNTIFS('Tire Inspections'!$E$5:$E$1004,$A277,'Tire Inspections'!$Y$5:$Y$1004,"OK")=0,"",IFERROR(MAXIFS('Tire Inspections'!$B$5:$B$1004,'Tire Inspections'!$E$5:$E$1004,$A277,'Tire Inspections'!$Y$5:$Y$1004,"OK"),"")))</f>
        <v/>
      </c>
      <c r="M277" s="27">
        <f>IF($A277="","",IF($L277="","",IFERROR(LOOKUP(2,1/(('Tire Inspections'!$E$5:$E$1004=$A277)*('Tire Inspections'!$B$5:$B$1004=$L277)*('Tire Inspections'!$Y$5:$Y$1004="OK")),'Tire Inspections'!$C$5:$C$1004),"")))</f>
        <v/>
      </c>
      <c r="N277" s="27">
        <f>IF($A277="","",IF($L277="","",IFERROR(LOOKUP(2,1/(('Tire Inspections'!$E$5:$E$1004=$A277)*('Tire Inspections'!$B$5:$B$1004=$L277)*('Tire Inspections'!$Y$5:$Y$1004="OK")),'Tire Inspections'!$F$5:$F$1004),"")))</f>
        <v/>
      </c>
      <c r="O277" s="27">
        <f>IF($A277="","",IF($L277="","",IFERROR(LOOKUP(2,1/(('Tire Inspections'!$E$5:$E$1004=$A277)*('Tire Inspections'!$B$5:$B$1004=$L277)*('Tire Inspections'!$Y$5:$Y$1004="OK")),'Tire Inspections'!$P$5:$P$1004),"")))</f>
        <v/>
      </c>
      <c r="P277" s="32">
        <f>IF($A277="","",IF($L277="","",IFERROR(LOOKUP(2,1/(('Tire Inspections'!$E$5:$E$1004=$A277)*('Tire Inspections'!$B$5:$B$1004=$L277)*('Tire Inspections'!$Y$5:$Y$1004="OK")),'Tire Inspections'!$D$5:$D$1004),"")))</f>
        <v/>
      </c>
      <c r="Q277" s="44">
        <f>IF($A277="","",IF($L277="","",IFERROR(LOOKUP(2,1/(('Tire Inspections'!$E$5:$E$1004=$A277)*('Tire Inspections'!$B$5:$B$1004=$L277)*('Tire Inspections'!$Y$5:$Y$1004="OK")),'Tire Inspections'!$R$5:$R$1004),"")))</f>
        <v/>
      </c>
      <c r="R277" s="44">
        <f>IF($A277="","",IF($L277="","",IFERROR(LOOKUP(2,1/(('Tire Inspections'!$E$5:$E$1004=$A277)*('Tire Inspections'!$B$5:$B$1004=$L277)*('Tire Inspections'!$Y$5:$Y$1004="OK")),'Tire Inspections'!$S$5:$S$1004),"")))</f>
        <v/>
      </c>
      <c r="S277" s="44">
        <f>IF($A277="","",IF($L277="","",IFERROR(LOOKUP(2,1/(('Tire Inspections'!$E$5:$E$1004=$A277)*('Tire Inspections'!$B$5:$B$1004=$L277)*('Tire Inspections'!$Y$5:$Y$1004="OK")),'Tire Inspections'!$L$5:$L$1004),"")))</f>
        <v/>
      </c>
      <c r="T277" s="33">
        <f>IF($A277="","",IF(OR($Q277="",$H277=""),"",IFERROR(MAX(0,MIN(1,($Q277-'Settings'!$B$6)/($H277-'Settings'!$B$6))),"")))</f>
        <v/>
      </c>
      <c r="U277" s="27">
        <f>IF($A277="","",IF($Q277="","No Data",IF($Q277&lt;='Settings'!$B$6,"Critical",IF($Q277&lt;='Settings'!$B$5,"Low","OK"))))</f>
        <v/>
      </c>
      <c r="V277" s="27">
        <f>IF($A277="","",IF($R277="","No Data",IF($R277&gt;='Settings'!$B$7,"Uneven","OK")))</f>
        <v/>
      </c>
      <c r="W277" s="27">
        <f>IF($A277="","",IF($J277&lt;&gt;"Mounted","N/A",IF(OR($S277="",$I277=""),"No Data",IF($S277&lt;$I277-'Settings'!$B$8,"Low",IF($S277&gt;$I277+'Settings'!$B$8,"High","OK")))))</f>
        <v/>
      </c>
      <c r="X277" s="45">
        <f>IF($A277="","",IF(OR($J277&lt;&gt;"Mounted",$L277=""),"",IFERROR($L277+'Settings'!$B$9,"")))</f>
        <v/>
      </c>
      <c r="Y277" s="27">
        <f>IF($A277="","",IF($J277&lt;&gt;"Mounted","N/A",IF($L277="","No Data",IF(TODAY()&gt;$X277,"Overdue",IF(TODAY()+'Settings'!$B$10&gt;=$X277,"Due Soon","Current")))))</f>
        <v/>
      </c>
      <c r="Z277" s="27">
        <f>IF($A277="","",IF($J277&lt;&gt;"Mounted","N/A",IF(OR($U277="No Data",$W277="No Data"),"No Data",IF($U277="Critical","Critical",IF(OR($U277="Low",$V277="Uneven",$W277="Low",$W277="High",$Y277="Overdue",$Y277="Due Soon"),"Attention","OK")))))</f>
        <v/>
      </c>
      <c r="AA277" s="27">
        <f>IF($A277="","",IF($J277&lt;&gt;"Mounted","No action",IF($U277="Critical","Inspect immediately and follow fleet removal policy",IF($W277="Low","Correct pressure and inspect",IF($W277="High","Correct pressure",IF($V277="Uneven","Inspect alignment, suspension, and rotation",IF($U277="Low","Schedule tire service",IF($Y277="Overdue","Complete inspection",IF($Y277="Due Soon","Schedule inspection","No action")))))))))</f>
        <v/>
      </c>
      <c r="AB277" s="27">
        <f>IF($A277="","",IF(OR($J277&lt;&gt;"Mounted",$Z277="OK",$Z277="N/A"),"",IF($U277="Critical",1,IF(OR($W277="Low",$W277="High"),2,IF(OR($U277="Low",$V277="Uneven"),3,IF($Y277="Overdue",4,5))))))</f>
        <v/>
      </c>
      <c r="AC277" s="27">
        <f>IF($A277="","",IF($AB277="","",IFERROR($AB277*100000+ROW(),"")))</f>
        <v/>
      </c>
    </row>
    <row r="278">
      <c r="A278" s="29" t="n"/>
      <c r="B278" s="23" t="n"/>
      <c r="C278" s="23" t="n"/>
      <c r="D278" s="23" t="n"/>
      <c r="E278" s="29" t="n"/>
      <c r="F278" s="42" t="n"/>
      <c r="G278" s="30" t="n"/>
      <c r="H278" s="43" t="n"/>
      <c r="I278" s="43" t="n"/>
      <c r="J278" s="23" t="n"/>
      <c r="K278" s="23" t="n"/>
      <c r="L278" s="45">
        <f>IF($A278="","",IF(COUNTIFS('Tire Inspections'!$E$5:$E$1004,$A278,'Tire Inspections'!$Y$5:$Y$1004,"OK")=0,"",IFERROR(MAXIFS('Tire Inspections'!$B$5:$B$1004,'Tire Inspections'!$E$5:$E$1004,$A278,'Tire Inspections'!$Y$5:$Y$1004,"OK"),"")))</f>
        <v/>
      </c>
      <c r="M278" s="27">
        <f>IF($A278="","",IF($L278="","",IFERROR(LOOKUP(2,1/(('Tire Inspections'!$E$5:$E$1004=$A278)*('Tire Inspections'!$B$5:$B$1004=$L278)*('Tire Inspections'!$Y$5:$Y$1004="OK")),'Tire Inspections'!$C$5:$C$1004),"")))</f>
        <v/>
      </c>
      <c r="N278" s="27">
        <f>IF($A278="","",IF($L278="","",IFERROR(LOOKUP(2,1/(('Tire Inspections'!$E$5:$E$1004=$A278)*('Tire Inspections'!$B$5:$B$1004=$L278)*('Tire Inspections'!$Y$5:$Y$1004="OK")),'Tire Inspections'!$F$5:$F$1004),"")))</f>
        <v/>
      </c>
      <c r="O278" s="27">
        <f>IF($A278="","",IF($L278="","",IFERROR(LOOKUP(2,1/(('Tire Inspections'!$E$5:$E$1004=$A278)*('Tire Inspections'!$B$5:$B$1004=$L278)*('Tire Inspections'!$Y$5:$Y$1004="OK")),'Tire Inspections'!$P$5:$P$1004),"")))</f>
        <v/>
      </c>
      <c r="P278" s="32">
        <f>IF($A278="","",IF($L278="","",IFERROR(LOOKUP(2,1/(('Tire Inspections'!$E$5:$E$1004=$A278)*('Tire Inspections'!$B$5:$B$1004=$L278)*('Tire Inspections'!$Y$5:$Y$1004="OK")),'Tire Inspections'!$D$5:$D$1004),"")))</f>
        <v/>
      </c>
      <c r="Q278" s="44">
        <f>IF($A278="","",IF($L278="","",IFERROR(LOOKUP(2,1/(('Tire Inspections'!$E$5:$E$1004=$A278)*('Tire Inspections'!$B$5:$B$1004=$L278)*('Tire Inspections'!$Y$5:$Y$1004="OK")),'Tire Inspections'!$R$5:$R$1004),"")))</f>
        <v/>
      </c>
      <c r="R278" s="44">
        <f>IF($A278="","",IF($L278="","",IFERROR(LOOKUP(2,1/(('Tire Inspections'!$E$5:$E$1004=$A278)*('Tire Inspections'!$B$5:$B$1004=$L278)*('Tire Inspections'!$Y$5:$Y$1004="OK")),'Tire Inspections'!$S$5:$S$1004),"")))</f>
        <v/>
      </c>
      <c r="S278" s="44">
        <f>IF($A278="","",IF($L278="","",IFERROR(LOOKUP(2,1/(('Tire Inspections'!$E$5:$E$1004=$A278)*('Tire Inspections'!$B$5:$B$1004=$L278)*('Tire Inspections'!$Y$5:$Y$1004="OK")),'Tire Inspections'!$L$5:$L$1004),"")))</f>
        <v/>
      </c>
      <c r="T278" s="33">
        <f>IF($A278="","",IF(OR($Q278="",$H278=""),"",IFERROR(MAX(0,MIN(1,($Q278-'Settings'!$B$6)/($H278-'Settings'!$B$6))),"")))</f>
        <v/>
      </c>
      <c r="U278" s="27">
        <f>IF($A278="","",IF($Q278="","No Data",IF($Q278&lt;='Settings'!$B$6,"Critical",IF($Q278&lt;='Settings'!$B$5,"Low","OK"))))</f>
        <v/>
      </c>
      <c r="V278" s="27">
        <f>IF($A278="","",IF($R278="","No Data",IF($R278&gt;='Settings'!$B$7,"Uneven","OK")))</f>
        <v/>
      </c>
      <c r="W278" s="27">
        <f>IF($A278="","",IF($J278&lt;&gt;"Mounted","N/A",IF(OR($S278="",$I278=""),"No Data",IF($S278&lt;$I278-'Settings'!$B$8,"Low",IF($S278&gt;$I278+'Settings'!$B$8,"High","OK")))))</f>
        <v/>
      </c>
      <c r="X278" s="45">
        <f>IF($A278="","",IF(OR($J278&lt;&gt;"Mounted",$L278=""),"",IFERROR($L278+'Settings'!$B$9,"")))</f>
        <v/>
      </c>
      <c r="Y278" s="27">
        <f>IF($A278="","",IF($J278&lt;&gt;"Mounted","N/A",IF($L278="","No Data",IF(TODAY()&gt;$X278,"Overdue",IF(TODAY()+'Settings'!$B$10&gt;=$X278,"Due Soon","Current")))))</f>
        <v/>
      </c>
      <c r="Z278" s="27">
        <f>IF($A278="","",IF($J278&lt;&gt;"Mounted","N/A",IF(OR($U278="No Data",$W278="No Data"),"No Data",IF($U278="Critical","Critical",IF(OR($U278="Low",$V278="Uneven",$W278="Low",$W278="High",$Y278="Overdue",$Y278="Due Soon"),"Attention","OK")))))</f>
        <v/>
      </c>
      <c r="AA278" s="27">
        <f>IF($A278="","",IF($J278&lt;&gt;"Mounted","No action",IF($U278="Critical","Inspect immediately and follow fleet removal policy",IF($W278="Low","Correct pressure and inspect",IF($W278="High","Correct pressure",IF($V278="Uneven","Inspect alignment, suspension, and rotation",IF($U278="Low","Schedule tire service",IF($Y278="Overdue","Complete inspection",IF($Y278="Due Soon","Schedule inspection","No action")))))))))</f>
        <v/>
      </c>
      <c r="AB278" s="27">
        <f>IF($A278="","",IF(OR($J278&lt;&gt;"Mounted",$Z278="OK",$Z278="N/A"),"",IF($U278="Critical",1,IF(OR($W278="Low",$W278="High"),2,IF(OR($U278="Low",$V278="Uneven"),3,IF($Y278="Overdue",4,5))))))</f>
        <v/>
      </c>
      <c r="AC278" s="27">
        <f>IF($A278="","",IF($AB278="","",IFERROR($AB278*100000+ROW(),"")))</f>
        <v/>
      </c>
    </row>
    <row r="279">
      <c r="A279" s="29" t="n"/>
      <c r="B279" s="23" t="n"/>
      <c r="C279" s="23" t="n"/>
      <c r="D279" s="23" t="n"/>
      <c r="E279" s="29" t="n"/>
      <c r="F279" s="42" t="n"/>
      <c r="G279" s="30" t="n"/>
      <c r="H279" s="43" t="n"/>
      <c r="I279" s="43" t="n"/>
      <c r="J279" s="23" t="n"/>
      <c r="K279" s="23" t="n"/>
      <c r="L279" s="45">
        <f>IF($A279="","",IF(COUNTIFS('Tire Inspections'!$E$5:$E$1004,$A279,'Tire Inspections'!$Y$5:$Y$1004,"OK")=0,"",IFERROR(MAXIFS('Tire Inspections'!$B$5:$B$1004,'Tire Inspections'!$E$5:$E$1004,$A279,'Tire Inspections'!$Y$5:$Y$1004,"OK"),"")))</f>
        <v/>
      </c>
      <c r="M279" s="27">
        <f>IF($A279="","",IF($L279="","",IFERROR(LOOKUP(2,1/(('Tire Inspections'!$E$5:$E$1004=$A279)*('Tire Inspections'!$B$5:$B$1004=$L279)*('Tire Inspections'!$Y$5:$Y$1004="OK")),'Tire Inspections'!$C$5:$C$1004),"")))</f>
        <v/>
      </c>
      <c r="N279" s="27">
        <f>IF($A279="","",IF($L279="","",IFERROR(LOOKUP(2,1/(('Tire Inspections'!$E$5:$E$1004=$A279)*('Tire Inspections'!$B$5:$B$1004=$L279)*('Tire Inspections'!$Y$5:$Y$1004="OK")),'Tire Inspections'!$F$5:$F$1004),"")))</f>
        <v/>
      </c>
      <c r="O279" s="27">
        <f>IF($A279="","",IF($L279="","",IFERROR(LOOKUP(2,1/(('Tire Inspections'!$E$5:$E$1004=$A279)*('Tire Inspections'!$B$5:$B$1004=$L279)*('Tire Inspections'!$Y$5:$Y$1004="OK")),'Tire Inspections'!$P$5:$P$1004),"")))</f>
        <v/>
      </c>
      <c r="P279" s="32">
        <f>IF($A279="","",IF($L279="","",IFERROR(LOOKUP(2,1/(('Tire Inspections'!$E$5:$E$1004=$A279)*('Tire Inspections'!$B$5:$B$1004=$L279)*('Tire Inspections'!$Y$5:$Y$1004="OK")),'Tire Inspections'!$D$5:$D$1004),"")))</f>
        <v/>
      </c>
      <c r="Q279" s="44">
        <f>IF($A279="","",IF($L279="","",IFERROR(LOOKUP(2,1/(('Tire Inspections'!$E$5:$E$1004=$A279)*('Tire Inspections'!$B$5:$B$1004=$L279)*('Tire Inspections'!$Y$5:$Y$1004="OK")),'Tire Inspections'!$R$5:$R$1004),"")))</f>
        <v/>
      </c>
      <c r="R279" s="44">
        <f>IF($A279="","",IF($L279="","",IFERROR(LOOKUP(2,1/(('Tire Inspections'!$E$5:$E$1004=$A279)*('Tire Inspections'!$B$5:$B$1004=$L279)*('Tire Inspections'!$Y$5:$Y$1004="OK")),'Tire Inspections'!$S$5:$S$1004),"")))</f>
        <v/>
      </c>
      <c r="S279" s="44">
        <f>IF($A279="","",IF($L279="","",IFERROR(LOOKUP(2,1/(('Tire Inspections'!$E$5:$E$1004=$A279)*('Tire Inspections'!$B$5:$B$1004=$L279)*('Tire Inspections'!$Y$5:$Y$1004="OK")),'Tire Inspections'!$L$5:$L$1004),"")))</f>
        <v/>
      </c>
      <c r="T279" s="33">
        <f>IF($A279="","",IF(OR($Q279="",$H279=""),"",IFERROR(MAX(0,MIN(1,($Q279-'Settings'!$B$6)/($H279-'Settings'!$B$6))),"")))</f>
        <v/>
      </c>
      <c r="U279" s="27">
        <f>IF($A279="","",IF($Q279="","No Data",IF($Q279&lt;='Settings'!$B$6,"Critical",IF($Q279&lt;='Settings'!$B$5,"Low","OK"))))</f>
        <v/>
      </c>
      <c r="V279" s="27">
        <f>IF($A279="","",IF($R279="","No Data",IF($R279&gt;='Settings'!$B$7,"Uneven","OK")))</f>
        <v/>
      </c>
      <c r="W279" s="27">
        <f>IF($A279="","",IF($J279&lt;&gt;"Mounted","N/A",IF(OR($S279="",$I279=""),"No Data",IF($S279&lt;$I279-'Settings'!$B$8,"Low",IF($S279&gt;$I279+'Settings'!$B$8,"High","OK")))))</f>
        <v/>
      </c>
      <c r="X279" s="45">
        <f>IF($A279="","",IF(OR($J279&lt;&gt;"Mounted",$L279=""),"",IFERROR($L279+'Settings'!$B$9,"")))</f>
        <v/>
      </c>
      <c r="Y279" s="27">
        <f>IF($A279="","",IF($J279&lt;&gt;"Mounted","N/A",IF($L279="","No Data",IF(TODAY()&gt;$X279,"Overdue",IF(TODAY()+'Settings'!$B$10&gt;=$X279,"Due Soon","Current")))))</f>
        <v/>
      </c>
      <c r="Z279" s="27">
        <f>IF($A279="","",IF($J279&lt;&gt;"Mounted","N/A",IF(OR($U279="No Data",$W279="No Data"),"No Data",IF($U279="Critical","Critical",IF(OR($U279="Low",$V279="Uneven",$W279="Low",$W279="High",$Y279="Overdue",$Y279="Due Soon"),"Attention","OK")))))</f>
        <v/>
      </c>
      <c r="AA279" s="27">
        <f>IF($A279="","",IF($J279&lt;&gt;"Mounted","No action",IF($U279="Critical","Inspect immediately and follow fleet removal policy",IF($W279="Low","Correct pressure and inspect",IF($W279="High","Correct pressure",IF($V279="Uneven","Inspect alignment, suspension, and rotation",IF($U279="Low","Schedule tire service",IF($Y279="Overdue","Complete inspection",IF($Y279="Due Soon","Schedule inspection","No action")))))))))</f>
        <v/>
      </c>
      <c r="AB279" s="27">
        <f>IF($A279="","",IF(OR($J279&lt;&gt;"Mounted",$Z279="OK",$Z279="N/A"),"",IF($U279="Critical",1,IF(OR($W279="Low",$W279="High"),2,IF(OR($U279="Low",$V279="Uneven"),3,IF($Y279="Overdue",4,5))))))</f>
        <v/>
      </c>
      <c r="AC279" s="27">
        <f>IF($A279="","",IF($AB279="","",IFERROR($AB279*100000+ROW(),"")))</f>
        <v/>
      </c>
    </row>
    <row r="280">
      <c r="A280" s="29" t="n"/>
      <c r="B280" s="23" t="n"/>
      <c r="C280" s="23" t="n"/>
      <c r="D280" s="23" t="n"/>
      <c r="E280" s="29" t="n"/>
      <c r="F280" s="42" t="n"/>
      <c r="G280" s="30" t="n"/>
      <c r="H280" s="43" t="n"/>
      <c r="I280" s="43" t="n"/>
      <c r="J280" s="23" t="n"/>
      <c r="K280" s="23" t="n"/>
      <c r="L280" s="45">
        <f>IF($A280="","",IF(COUNTIFS('Tire Inspections'!$E$5:$E$1004,$A280,'Tire Inspections'!$Y$5:$Y$1004,"OK")=0,"",IFERROR(MAXIFS('Tire Inspections'!$B$5:$B$1004,'Tire Inspections'!$E$5:$E$1004,$A280,'Tire Inspections'!$Y$5:$Y$1004,"OK"),"")))</f>
        <v/>
      </c>
      <c r="M280" s="27">
        <f>IF($A280="","",IF($L280="","",IFERROR(LOOKUP(2,1/(('Tire Inspections'!$E$5:$E$1004=$A280)*('Tire Inspections'!$B$5:$B$1004=$L280)*('Tire Inspections'!$Y$5:$Y$1004="OK")),'Tire Inspections'!$C$5:$C$1004),"")))</f>
        <v/>
      </c>
      <c r="N280" s="27">
        <f>IF($A280="","",IF($L280="","",IFERROR(LOOKUP(2,1/(('Tire Inspections'!$E$5:$E$1004=$A280)*('Tire Inspections'!$B$5:$B$1004=$L280)*('Tire Inspections'!$Y$5:$Y$1004="OK")),'Tire Inspections'!$F$5:$F$1004),"")))</f>
        <v/>
      </c>
      <c r="O280" s="27">
        <f>IF($A280="","",IF($L280="","",IFERROR(LOOKUP(2,1/(('Tire Inspections'!$E$5:$E$1004=$A280)*('Tire Inspections'!$B$5:$B$1004=$L280)*('Tire Inspections'!$Y$5:$Y$1004="OK")),'Tire Inspections'!$P$5:$P$1004),"")))</f>
        <v/>
      </c>
      <c r="P280" s="32">
        <f>IF($A280="","",IF($L280="","",IFERROR(LOOKUP(2,1/(('Tire Inspections'!$E$5:$E$1004=$A280)*('Tire Inspections'!$B$5:$B$1004=$L280)*('Tire Inspections'!$Y$5:$Y$1004="OK")),'Tire Inspections'!$D$5:$D$1004),"")))</f>
        <v/>
      </c>
      <c r="Q280" s="44">
        <f>IF($A280="","",IF($L280="","",IFERROR(LOOKUP(2,1/(('Tire Inspections'!$E$5:$E$1004=$A280)*('Tire Inspections'!$B$5:$B$1004=$L280)*('Tire Inspections'!$Y$5:$Y$1004="OK")),'Tire Inspections'!$R$5:$R$1004),"")))</f>
        <v/>
      </c>
      <c r="R280" s="44">
        <f>IF($A280="","",IF($L280="","",IFERROR(LOOKUP(2,1/(('Tire Inspections'!$E$5:$E$1004=$A280)*('Tire Inspections'!$B$5:$B$1004=$L280)*('Tire Inspections'!$Y$5:$Y$1004="OK")),'Tire Inspections'!$S$5:$S$1004),"")))</f>
        <v/>
      </c>
      <c r="S280" s="44">
        <f>IF($A280="","",IF($L280="","",IFERROR(LOOKUP(2,1/(('Tire Inspections'!$E$5:$E$1004=$A280)*('Tire Inspections'!$B$5:$B$1004=$L280)*('Tire Inspections'!$Y$5:$Y$1004="OK")),'Tire Inspections'!$L$5:$L$1004),"")))</f>
        <v/>
      </c>
      <c r="T280" s="33">
        <f>IF($A280="","",IF(OR($Q280="",$H280=""),"",IFERROR(MAX(0,MIN(1,($Q280-'Settings'!$B$6)/($H280-'Settings'!$B$6))),"")))</f>
        <v/>
      </c>
      <c r="U280" s="27">
        <f>IF($A280="","",IF($Q280="","No Data",IF($Q280&lt;='Settings'!$B$6,"Critical",IF($Q280&lt;='Settings'!$B$5,"Low","OK"))))</f>
        <v/>
      </c>
      <c r="V280" s="27">
        <f>IF($A280="","",IF($R280="","No Data",IF($R280&gt;='Settings'!$B$7,"Uneven","OK")))</f>
        <v/>
      </c>
      <c r="W280" s="27">
        <f>IF($A280="","",IF($J280&lt;&gt;"Mounted","N/A",IF(OR($S280="",$I280=""),"No Data",IF($S280&lt;$I280-'Settings'!$B$8,"Low",IF($S280&gt;$I280+'Settings'!$B$8,"High","OK")))))</f>
        <v/>
      </c>
      <c r="X280" s="45">
        <f>IF($A280="","",IF(OR($J280&lt;&gt;"Mounted",$L280=""),"",IFERROR($L280+'Settings'!$B$9,"")))</f>
        <v/>
      </c>
      <c r="Y280" s="27">
        <f>IF($A280="","",IF($J280&lt;&gt;"Mounted","N/A",IF($L280="","No Data",IF(TODAY()&gt;$X280,"Overdue",IF(TODAY()+'Settings'!$B$10&gt;=$X280,"Due Soon","Current")))))</f>
        <v/>
      </c>
      <c r="Z280" s="27">
        <f>IF($A280="","",IF($J280&lt;&gt;"Mounted","N/A",IF(OR($U280="No Data",$W280="No Data"),"No Data",IF($U280="Critical","Critical",IF(OR($U280="Low",$V280="Uneven",$W280="Low",$W280="High",$Y280="Overdue",$Y280="Due Soon"),"Attention","OK")))))</f>
        <v/>
      </c>
      <c r="AA280" s="27">
        <f>IF($A280="","",IF($J280&lt;&gt;"Mounted","No action",IF($U280="Critical","Inspect immediately and follow fleet removal policy",IF($W280="Low","Correct pressure and inspect",IF($W280="High","Correct pressure",IF($V280="Uneven","Inspect alignment, suspension, and rotation",IF($U280="Low","Schedule tire service",IF($Y280="Overdue","Complete inspection",IF($Y280="Due Soon","Schedule inspection","No action")))))))))</f>
        <v/>
      </c>
      <c r="AB280" s="27">
        <f>IF($A280="","",IF(OR($J280&lt;&gt;"Mounted",$Z280="OK",$Z280="N/A"),"",IF($U280="Critical",1,IF(OR($W280="Low",$W280="High"),2,IF(OR($U280="Low",$V280="Uneven"),3,IF($Y280="Overdue",4,5))))))</f>
        <v/>
      </c>
      <c r="AC280" s="27">
        <f>IF($A280="","",IF($AB280="","",IFERROR($AB280*100000+ROW(),"")))</f>
        <v/>
      </c>
    </row>
    <row r="281">
      <c r="A281" s="29" t="n"/>
      <c r="B281" s="23" t="n"/>
      <c r="C281" s="23" t="n"/>
      <c r="D281" s="23" t="n"/>
      <c r="E281" s="29" t="n"/>
      <c r="F281" s="42" t="n"/>
      <c r="G281" s="30" t="n"/>
      <c r="H281" s="43" t="n"/>
      <c r="I281" s="43" t="n"/>
      <c r="J281" s="23" t="n"/>
      <c r="K281" s="23" t="n"/>
      <c r="L281" s="45">
        <f>IF($A281="","",IF(COUNTIFS('Tire Inspections'!$E$5:$E$1004,$A281,'Tire Inspections'!$Y$5:$Y$1004,"OK")=0,"",IFERROR(MAXIFS('Tire Inspections'!$B$5:$B$1004,'Tire Inspections'!$E$5:$E$1004,$A281,'Tire Inspections'!$Y$5:$Y$1004,"OK"),"")))</f>
        <v/>
      </c>
      <c r="M281" s="27">
        <f>IF($A281="","",IF($L281="","",IFERROR(LOOKUP(2,1/(('Tire Inspections'!$E$5:$E$1004=$A281)*('Tire Inspections'!$B$5:$B$1004=$L281)*('Tire Inspections'!$Y$5:$Y$1004="OK")),'Tire Inspections'!$C$5:$C$1004),"")))</f>
        <v/>
      </c>
      <c r="N281" s="27">
        <f>IF($A281="","",IF($L281="","",IFERROR(LOOKUP(2,1/(('Tire Inspections'!$E$5:$E$1004=$A281)*('Tire Inspections'!$B$5:$B$1004=$L281)*('Tire Inspections'!$Y$5:$Y$1004="OK")),'Tire Inspections'!$F$5:$F$1004),"")))</f>
        <v/>
      </c>
      <c r="O281" s="27">
        <f>IF($A281="","",IF($L281="","",IFERROR(LOOKUP(2,1/(('Tire Inspections'!$E$5:$E$1004=$A281)*('Tire Inspections'!$B$5:$B$1004=$L281)*('Tire Inspections'!$Y$5:$Y$1004="OK")),'Tire Inspections'!$P$5:$P$1004),"")))</f>
        <v/>
      </c>
      <c r="P281" s="32">
        <f>IF($A281="","",IF($L281="","",IFERROR(LOOKUP(2,1/(('Tire Inspections'!$E$5:$E$1004=$A281)*('Tire Inspections'!$B$5:$B$1004=$L281)*('Tire Inspections'!$Y$5:$Y$1004="OK")),'Tire Inspections'!$D$5:$D$1004),"")))</f>
        <v/>
      </c>
      <c r="Q281" s="44">
        <f>IF($A281="","",IF($L281="","",IFERROR(LOOKUP(2,1/(('Tire Inspections'!$E$5:$E$1004=$A281)*('Tire Inspections'!$B$5:$B$1004=$L281)*('Tire Inspections'!$Y$5:$Y$1004="OK")),'Tire Inspections'!$R$5:$R$1004),"")))</f>
        <v/>
      </c>
      <c r="R281" s="44">
        <f>IF($A281="","",IF($L281="","",IFERROR(LOOKUP(2,1/(('Tire Inspections'!$E$5:$E$1004=$A281)*('Tire Inspections'!$B$5:$B$1004=$L281)*('Tire Inspections'!$Y$5:$Y$1004="OK")),'Tire Inspections'!$S$5:$S$1004),"")))</f>
        <v/>
      </c>
      <c r="S281" s="44">
        <f>IF($A281="","",IF($L281="","",IFERROR(LOOKUP(2,1/(('Tire Inspections'!$E$5:$E$1004=$A281)*('Tire Inspections'!$B$5:$B$1004=$L281)*('Tire Inspections'!$Y$5:$Y$1004="OK")),'Tire Inspections'!$L$5:$L$1004),"")))</f>
        <v/>
      </c>
      <c r="T281" s="33">
        <f>IF($A281="","",IF(OR($Q281="",$H281=""),"",IFERROR(MAX(0,MIN(1,($Q281-'Settings'!$B$6)/($H281-'Settings'!$B$6))),"")))</f>
        <v/>
      </c>
      <c r="U281" s="27">
        <f>IF($A281="","",IF($Q281="","No Data",IF($Q281&lt;='Settings'!$B$6,"Critical",IF($Q281&lt;='Settings'!$B$5,"Low","OK"))))</f>
        <v/>
      </c>
      <c r="V281" s="27">
        <f>IF($A281="","",IF($R281="","No Data",IF($R281&gt;='Settings'!$B$7,"Uneven","OK")))</f>
        <v/>
      </c>
      <c r="W281" s="27">
        <f>IF($A281="","",IF($J281&lt;&gt;"Mounted","N/A",IF(OR($S281="",$I281=""),"No Data",IF($S281&lt;$I281-'Settings'!$B$8,"Low",IF($S281&gt;$I281+'Settings'!$B$8,"High","OK")))))</f>
        <v/>
      </c>
      <c r="X281" s="45">
        <f>IF($A281="","",IF(OR($J281&lt;&gt;"Mounted",$L281=""),"",IFERROR($L281+'Settings'!$B$9,"")))</f>
        <v/>
      </c>
      <c r="Y281" s="27">
        <f>IF($A281="","",IF($J281&lt;&gt;"Mounted","N/A",IF($L281="","No Data",IF(TODAY()&gt;$X281,"Overdue",IF(TODAY()+'Settings'!$B$10&gt;=$X281,"Due Soon","Current")))))</f>
        <v/>
      </c>
      <c r="Z281" s="27">
        <f>IF($A281="","",IF($J281&lt;&gt;"Mounted","N/A",IF(OR($U281="No Data",$W281="No Data"),"No Data",IF($U281="Critical","Critical",IF(OR($U281="Low",$V281="Uneven",$W281="Low",$W281="High",$Y281="Overdue",$Y281="Due Soon"),"Attention","OK")))))</f>
        <v/>
      </c>
      <c r="AA281" s="27">
        <f>IF($A281="","",IF($J281&lt;&gt;"Mounted","No action",IF($U281="Critical","Inspect immediately and follow fleet removal policy",IF($W281="Low","Correct pressure and inspect",IF($W281="High","Correct pressure",IF($V281="Uneven","Inspect alignment, suspension, and rotation",IF($U281="Low","Schedule tire service",IF($Y281="Overdue","Complete inspection",IF($Y281="Due Soon","Schedule inspection","No action")))))))))</f>
        <v/>
      </c>
      <c r="AB281" s="27">
        <f>IF($A281="","",IF(OR($J281&lt;&gt;"Mounted",$Z281="OK",$Z281="N/A"),"",IF($U281="Critical",1,IF(OR($W281="Low",$W281="High"),2,IF(OR($U281="Low",$V281="Uneven"),3,IF($Y281="Overdue",4,5))))))</f>
        <v/>
      </c>
      <c r="AC281" s="27">
        <f>IF($A281="","",IF($AB281="","",IFERROR($AB281*100000+ROW(),"")))</f>
        <v/>
      </c>
    </row>
    <row r="282">
      <c r="A282" s="29" t="n"/>
      <c r="B282" s="23" t="n"/>
      <c r="C282" s="23" t="n"/>
      <c r="D282" s="23" t="n"/>
      <c r="E282" s="29" t="n"/>
      <c r="F282" s="42" t="n"/>
      <c r="G282" s="30" t="n"/>
      <c r="H282" s="43" t="n"/>
      <c r="I282" s="43" t="n"/>
      <c r="J282" s="23" t="n"/>
      <c r="K282" s="23" t="n"/>
      <c r="L282" s="45">
        <f>IF($A282="","",IF(COUNTIFS('Tire Inspections'!$E$5:$E$1004,$A282,'Tire Inspections'!$Y$5:$Y$1004,"OK")=0,"",IFERROR(MAXIFS('Tire Inspections'!$B$5:$B$1004,'Tire Inspections'!$E$5:$E$1004,$A282,'Tire Inspections'!$Y$5:$Y$1004,"OK"),"")))</f>
        <v/>
      </c>
      <c r="M282" s="27">
        <f>IF($A282="","",IF($L282="","",IFERROR(LOOKUP(2,1/(('Tire Inspections'!$E$5:$E$1004=$A282)*('Tire Inspections'!$B$5:$B$1004=$L282)*('Tire Inspections'!$Y$5:$Y$1004="OK")),'Tire Inspections'!$C$5:$C$1004),"")))</f>
        <v/>
      </c>
      <c r="N282" s="27">
        <f>IF($A282="","",IF($L282="","",IFERROR(LOOKUP(2,1/(('Tire Inspections'!$E$5:$E$1004=$A282)*('Tire Inspections'!$B$5:$B$1004=$L282)*('Tire Inspections'!$Y$5:$Y$1004="OK")),'Tire Inspections'!$F$5:$F$1004),"")))</f>
        <v/>
      </c>
      <c r="O282" s="27">
        <f>IF($A282="","",IF($L282="","",IFERROR(LOOKUP(2,1/(('Tire Inspections'!$E$5:$E$1004=$A282)*('Tire Inspections'!$B$5:$B$1004=$L282)*('Tire Inspections'!$Y$5:$Y$1004="OK")),'Tire Inspections'!$P$5:$P$1004),"")))</f>
        <v/>
      </c>
      <c r="P282" s="32">
        <f>IF($A282="","",IF($L282="","",IFERROR(LOOKUP(2,1/(('Tire Inspections'!$E$5:$E$1004=$A282)*('Tire Inspections'!$B$5:$B$1004=$L282)*('Tire Inspections'!$Y$5:$Y$1004="OK")),'Tire Inspections'!$D$5:$D$1004),"")))</f>
        <v/>
      </c>
      <c r="Q282" s="44">
        <f>IF($A282="","",IF($L282="","",IFERROR(LOOKUP(2,1/(('Tire Inspections'!$E$5:$E$1004=$A282)*('Tire Inspections'!$B$5:$B$1004=$L282)*('Tire Inspections'!$Y$5:$Y$1004="OK")),'Tire Inspections'!$R$5:$R$1004),"")))</f>
        <v/>
      </c>
      <c r="R282" s="44">
        <f>IF($A282="","",IF($L282="","",IFERROR(LOOKUP(2,1/(('Tire Inspections'!$E$5:$E$1004=$A282)*('Tire Inspections'!$B$5:$B$1004=$L282)*('Tire Inspections'!$Y$5:$Y$1004="OK")),'Tire Inspections'!$S$5:$S$1004),"")))</f>
        <v/>
      </c>
      <c r="S282" s="44">
        <f>IF($A282="","",IF($L282="","",IFERROR(LOOKUP(2,1/(('Tire Inspections'!$E$5:$E$1004=$A282)*('Tire Inspections'!$B$5:$B$1004=$L282)*('Tire Inspections'!$Y$5:$Y$1004="OK")),'Tire Inspections'!$L$5:$L$1004),"")))</f>
        <v/>
      </c>
      <c r="T282" s="33">
        <f>IF($A282="","",IF(OR($Q282="",$H282=""),"",IFERROR(MAX(0,MIN(1,($Q282-'Settings'!$B$6)/($H282-'Settings'!$B$6))),"")))</f>
        <v/>
      </c>
      <c r="U282" s="27">
        <f>IF($A282="","",IF($Q282="","No Data",IF($Q282&lt;='Settings'!$B$6,"Critical",IF($Q282&lt;='Settings'!$B$5,"Low","OK"))))</f>
        <v/>
      </c>
      <c r="V282" s="27">
        <f>IF($A282="","",IF($R282="","No Data",IF($R282&gt;='Settings'!$B$7,"Uneven","OK")))</f>
        <v/>
      </c>
      <c r="W282" s="27">
        <f>IF($A282="","",IF($J282&lt;&gt;"Mounted","N/A",IF(OR($S282="",$I282=""),"No Data",IF($S282&lt;$I282-'Settings'!$B$8,"Low",IF($S282&gt;$I282+'Settings'!$B$8,"High","OK")))))</f>
        <v/>
      </c>
      <c r="X282" s="45">
        <f>IF($A282="","",IF(OR($J282&lt;&gt;"Mounted",$L282=""),"",IFERROR($L282+'Settings'!$B$9,"")))</f>
        <v/>
      </c>
      <c r="Y282" s="27">
        <f>IF($A282="","",IF($J282&lt;&gt;"Mounted","N/A",IF($L282="","No Data",IF(TODAY()&gt;$X282,"Overdue",IF(TODAY()+'Settings'!$B$10&gt;=$X282,"Due Soon","Current")))))</f>
        <v/>
      </c>
      <c r="Z282" s="27">
        <f>IF($A282="","",IF($J282&lt;&gt;"Mounted","N/A",IF(OR($U282="No Data",$W282="No Data"),"No Data",IF($U282="Critical","Critical",IF(OR($U282="Low",$V282="Uneven",$W282="Low",$W282="High",$Y282="Overdue",$Y282="Due Soon"),"Attention","OK")))))</f>
        <v/>
      </c>
      <c r="AA282" s="27">
        <f>IF($A282="","",IF($J282&lt;&gt;"Mounted","No action",IF($U282="Critical","Inspect immediately and follow fleet removal policy",IF($W282="Low","Correct pressure and inspect",IF($W282="High","Correct pressure",IF($V282="Uneven","Inspect alignment, suspension, and rotation",IF($U282="Low","Schedule tire service",IF($Y282="Overdue","Complete inspection",IF($Y282="Due Soon","Schedule inspection","No action")))))))))</f>
        <v/>
      </c>
      <c r="AB282" s="27">
        <f>IF($A282="","",IF(OR($J282&lt;&gt;"Mounted",$Z282="OK",$Z282="N/A"),"",IF($U282="Critical",1,IF(OR($W282="Low",$W282="High"),2,IF(OR($U282="Low",$V282="Uneven"),3,IF($Y282="Overdue",4,5))))))</f>
        <v/>
      </c>
      <c r="AC282" s="27">
        <f>IF($A282="","",IF($AB282="","",IFERROR($AB282*100000+ROW(),"")))</f>
        <v/>
      </c>
    </row>
    <row r="283">
      <c r="A283" s="29" t="n"/>
      <c r="B283" s="23" t="n"/>
      <c r="C283" s="23" t="n"/>
      <c r="D283" s="23" t="n"/>
      <c r="E283" s="29" t="n"/>
      <c r="F283" s="42" t="n"/>
      <c r="G283" s="30" t="n"/>
      <c r="H283" s="43" t="n"/>
      <c r="I283" s="43" t="n"/>
      <c r="J283" s="23" t="n"/>
      <c r="K283" s="23" t="n"/>
      <c r="L283" s="45">
        <f>IF($A283="","",IF(COUNTIFS('Tire Inspections'!$E$5:$E$1004,$A283,'Tire Inspections'!$Y$5:$Y$1004,"OK")=0,"",IFERROR(MAXIFS('Tire Inspections'!$B$5:$B$1004,'Tire Inspections'!$E$5:$E$1004,$A283,'Tire Inspections'!$Y$5:$Y$1004,"OK"),"")))</f>
        <v/>
      </c>
      <c r="M283" s="27">
        <f>IF($A283="","",IF($L283="","",IFERROR(LOOKUP(2,1/(('Tire Inspections'!$E$5:$E$1004=$A283)*('Tire Inspections'!$B$5:$B$1004=$L283)*('Tire Inspections'!$Y$5:$Y$1004="OK")),'Tire Inspections'!$C$5:$C$1004),"")))</f>
        <v/>
      </c>
      <c r="N283" s="27">
        <f>IF($A283="","",IF($L283="","",IFERROR(LOOKUP(2,1/(('Tire Inspections'!$E$5:$E$1004=$A283)*('Tire Inspections'!$B$5:$B$1004=$L283)*('Tire Inspections'!$Y$5:$Y$1004="OK")),'Tire Inspections'!$F$5:$F$1004),"")))</f>
        <v/>
      </c>
      <c r="O283" s="27">
        <f>IF($A283="","",IF($L283="","",IFERROR(LOOKUP(2,1/(('Tire Inspections'!$E$5:$E$1004=$A283)*('Tire Inspections'!$B$5:$B$1004=$L283)*('Tire Inspections'!$Y$5:$Y$1004="OK")),'Tire Inspections'!$P$5:$P$1004),"")))</f>
        <v/>
      </c>
      <c r="P283" s="32">
        <f>IF($A283="","",IF($L283="","",IFERROR(LOOKUP(2,1/(('Tire Inspections'!$E$5:$E$1004=$A283)*('Tire Inspections'!$B$5:$B$1004=$L283)*('Tire Inspections'!$Y$5:$Y$1004="OK")),'Tire Inspections'!$D$5:$D$1004),"")))</f>
        <v/>
      </c>
      <c r="Q283" s="44">
        <f>IF($A283="","",IF($L283="","",IFERROR(LOOKUP(2,1/(('Tire Inspections'!$E$5:$E$1004=$A283)*('Tire Inspections'!$B$5:$B$1004=$L283)*('Tire Inspections'!$Y$5:$Y$1004="OK")),'Tire Inspections'!$R$5:$R$1004),"")))</f>
        <v/>
      </c>
      <c r="R283" s="44">
        <f>IF($A283="","",IF($L283="","",IFERROR(LOOKUP(2,1/(('Tire Inspections'!$E$5:$E$1004=$A283)*('Tire Inspections'!$B$5:$B$1004=$L283)*('Tire Inspections'!$Y$5:$Y$1004="OK")),'Tire Inspections'!$S$5:$S$1004),"")))</f>
        <v/>
      </c>
      <c r="S283" s="44">
        <f>IF($A283="","",IF($L283="","",IFERROR(LOOKUP(2,1/(('Tire Inspections'!$E$5:$E$1004=$A283)*('Tire Inspections'!$B$5:$B$1004=$L283)*('Tire Inspections'!$Y$5:$Y$1004="OK")),'Tire Inspections'!$L$5:$L$1004),"")))</f>
        <v/>
      </c>
      <c r="T283" s="33">
        <f>IF($A283="","",IF(OR($Q283="",$H283=""),"",IFERROR(MAX(0,MIN(1,($Q283-'Settings'!$B$6)/($H283-'Settings'!$B$6))),"")))</f>
        <v/>
      </c>
      <c r="U283" s="27">
        <f>IF($A283="","",IF($Q283="","No Data",IF($Q283&lt;='Settings'!$B$6,"Critical",IF($Q283&lt;='Settings'!$B$5,"Low","OK"))))</f>
        <v/>
      </c>
      <c r="V283" s="27">
        <f>IF($A283="","",IF($R283="","No Data",IF($R283&gt;='Settings'!$B$7,"Uneven","OK")))</f>
        <v/>
      </c>
      <c r="W283" s="27">
        <f>IF($A283="","",IF($J283&lt;&gt;"Mounted","N/A",IF(OR($S283="",$I283=""),"No Data",IF($S283&lt;$I283-'Settings'!$B$8,"Low",IF($S283&gt;$I283+'Settings'!$B$8,"High","OK")))))</f>
        <v/>
      </c>
      <c r="X283" s="45">
        <f>IF($A283="","",IF(OR($J283&lt;&gt;"Mounted",$L283=""),"",IFERROR($L283+'Settings'!$B$9,"")))</f>
        <v/>
      </c>
      <c r="Y283" s="27">
        <f>IF($A283="","",IF($J283&lt;&gt;"Mounted","N/A",IF($L283="","No Data",IF(TODAY()&gt;$X283,"Overdue",IF(TODAY()+'Settings'!$B$10&gt;=$X283,"Due Soon","Current")))))</f>
        <v/>
      </c>
      <c r="Z283" s="27">
        <f>IF($A283="","",IF($J283&lt;&gt;"Mounted","N/A",IF(OR($U283="No Data",$W283="No Data"),"No Data",IF($U283="Critical","Critical",IF(OR($U283="Low",$V283="Uneven",$W283="Low",$W283="High",$Y283="Overdue",$Y283="Due Soon"),"Attention","OK")))))</f>
        <v/>
      </c>
      <c r="AA283" s="27">
        <f>IF($A283="","",IF($J283&lt;&gt;"Mounted","No action",IF($U283="Critical","Inspect immediately and follow fleet removal policy",IF($W283="Low","Correct pressure and inspect",IF($W283="High","Correct pressure",IF($V283="Uneven","Inspect alignment, suspension, and rotation",IF($U283="Low","Schedule tire service",IF($Y283="Overdue","Complete inspection",IF($Y283="Due Soon","Schedule inspection","No action")))))))))</f>
        <v/>
      </c>
      <c r="AB283" s="27">
        <f>IF($A283="","",IF(OR($J283&lt;&gt;"Mounted",$Z283="OK",$Z283="N/A"),"",IF($U283="Critical",1,IF(OR($W283="Low",$W283="High"),2,IF(OR($U283="Low",$V283="Uneven"),3,IF($Y283="Overdue",4,5))))))</f>
        <v/>
      </c>
      <c r="AC283" s="27">
        <f>IF($A283="","",IF($AB283="","",IFERROR($AB283*100000+ROW(),"")))</f>
        <v/>
      </c>
    </row>
    <row r="284">
      <c r="A284" s="29" t="n"/>
      <c r="B284" s="23" t="n"/>
      <c r="C284" s="23" t="n"/>
      <c r="D284" s="23" t="n"/>
      <c r="E284" s="29" t="n"/>
      <c r="F284" s="42" t="n"/>
      <c r="G284" s="30" t="n"/>
      <c r="H284" s="43" t="n"/>
      <c r="I284" s="43" t="n"/>
      <c r="J284" s="23" t="n"/>
      <c r="K284" s="23" t="n"/>
      <c r="L284" s="45">
        <f>IF($A284="","",IF(COUNTIFS('Tire Inspections'!$E$5:$E$1004,$A284,'Tire Inspections'!$Y$5:$Y$1004,"OK")=0,"",IFERROR(MAXIFS('Tire Inspections'!$B$5:$B$1004,'Tire Inspections'!$E$5:$E$1004,$A284,'Tire Inspections'!$Y$5:$Y$1004,"OK"),"")))</f>
        <v/>
      </c>
      <c r="M284" s="27">
        <f>IF($A284="","",IF($L284="","",IFERROR(LOOKUP(2,1/(('Tire Inspections'!$E$5:$E$1004=$A284)*('Tire Inspections'!$B$5:$B$1004=$L284)*('Tire Inspections'!$Y$5:$Y$1004="OK")),'Tire Inspections'!$C$5:$C$1004),"")))</f>
        <v/>
      </c>
      <c r="N284" s="27">
        <f>IF($A284="","",IF($L284="","",IFERROR(LOOKUP(2,1/(('Tire Inspections'!$E$5:$E$1004=$A284)*('Tire Inspections'!$B$5:$B$1004=$L284)*('Tire Inspections'!$Y$5:$Y$1004="OK")),'Tire Inspections'!$F$5:$F$1004),"")))</f>
        <v/>
      </c>
      <c r="O284" s="27">
        <f>IF($A284="","",IF($L284="","",IFERROR(LOOKUP(2,1/(('Tire Inspections'!$E$5:$E$1004=$A284)*('Tire Inspections'!$B$5:$B$1004=$L284)*('Tire Inspections'!$Y$5:$Y$1004="OK")),'Tire Inspections'!$P$5:$P$1004),"")))</f>
        <v/>
      </c>
      <c r="P284" s="32">
        <f>IF($A284="","",IF($L284="","",IFERROR(LOOKUP(2,1/(('Tire Inspections'!$E$5:$E$1004=$A284)*('Tire Inspections'!$B$5:$B$1004=$L284)*('Tire Inspections'!$Y$5:$Y$1004="OK")),'Tire Inspections'!$D$5:$D$1004),"")))</f>
        <v/>
      </c>
      <c r="Q284" s="44">
        <f>IF($A284="","",IF($L284="","",IFERROR(LOOKUP(2,1/(('Tire Inspections'!$E$5:$E$1004=$A284)*('Tire Inspections'!$B$5:$B$1004=$L284)*('Tire Inspections'!$Y$5:$Y$1004="OK")),'Tire Inspections'!$R$5:$R$1004),"")))</f>
        <v/>
      </c>
      <c r="R284" s="44">
        <f>IF($A284="","",IF($L284="","",IFERROR(LOOKUP(2,1/(('Tire Inspections'!$E$5:$E$1004=$A284)*('Tire Inspections'!$B$5:$B$1004=$L284)*('Tire Inspections'!$Y$5:$Y$1004="OK")),'Tire Inspections'!$S$5:$S$1004),"")))</f>
        <v/>
      </c>
      <c r="S284" s="44">
        <f>IF($A284="","",IF($L284="","",IFERROR(LOOKUP(2,1/(('Tire Inspections'!$E$5:$E$1004=$A284)*('Tire Inspections'!$B$5:$B$1004=$L284)*('Tire Inspections'!$Y$5:$Y$1004="OK")),'Tire Inspections'!$L$5:$L$1004),"")))</f>
        <v/>
      </c>
      <c r="T284" s="33">
        <f>IF($A284="","",IF(OR($Q284="",$H284=""),"",IFERROR(MAX(0,MIN(1,($Q284-'Settings'!$B$6)/($H284-'Settings'!$B$6))),"")))</f>
        <v/>
      </c>
      <c r="U284" s="27">
        <f>IF($A284="","",IF($Q284="","No Data",IF($Q284&lt;='Settings'!$B$6,"Critical",IF($Q284&lt;='Settings'!$B$5,"Low","OK"))))</f>
        <v/>
      </c>
      <c r="V284" s="27">
        <f>IF($A284="","",IF($R284="","No Data",IF($R284&gt;='Settings'!$B$7,"Uneven","OK")))</f>
        <v/>
      </c>
      <c r="W284" s="27">
        <f>IF($A284="","",IF($J284&lt;&gt;"Mounted","N/A",IF(OR($S284="",$I284=""),"No Data",IF($S284&lt;$I284-'Settings'!$B$8,"Low",IF($S284&gt;$I284+'Settings'!$B$8,"High","OK")))))</f>
        <v/>
      </c>
      <c r="X284" s="45">
        <f>IF($A284="","",IF(OR($J284&lt;&gt;"Mounted",$L284=""),"",IFERROR($L284+'Settings'!$B$9,"")))</f>
        <v/>
      </c>
      <c r="Y284" s="27">
        <f>IF($A284="","",IF($J284&lt;&gt;"Mounted","N/A",IF($L284="","No Data",IF(TODAY()&gt;$X284,"Overdue",IF(TODAY()+'Settings'!$B$10&gt;=$X284,"Due Soon","Current")))))</f>
        <v/>
      </c>
      <c r="Z284" s="27">
        <f>IF($A284="","",IF($J284&lt;&gt;"Mounted","N/A",IF(OR($U284="No Data",$W284="No Data"),"No Data",IF($U284="Critical","Critical",IF(OR($U284="Low",$V284="Uneven",$W284="Low",$W284="High",$Y284="Overdue",$Y284="Due Soon"),"Attention","OK")))))</f>
        <v/>
      </c>
      <c r="AA284" s="27">
        <f>IF($A284="","",IF($J284&lt;&gt;"Mounted","No action",IF($U284="Critical","Inspect immediately and follow fleet removal policy",IF($W284="Low","Correct pressure and inspect",IF($W284="High","Correct pressure",IF($V284="Uneven","Inspect alignment, suspension, and rotation",IF($U284="Low","Schedule tire service",IF($Y284="Overdue","Complete inspection",IF($Y284="Due Soon","Schedule inspection","No action")))))))))</f>
        <v/>
      </c>
      <c r="AB284" s="27">
        <f>IF($A284="","",IF(OR($J284&lt;&gt;"Mounted",$Z284="OK",$Z284="N/A"),"",IF($U284="Critical",1,IF(OR($W284="Low",$W284="High"),2,IF(OR($U284="Low",$V284="Uneven"),3,IF($Y284="Overdue",4,5))))))</f>
        <v/>
      </c>
      <c r="AC284" s="27">
        <f>IF($A284="","",IF($AB284="","",IFERROR($AB284*100000+ROW(),"")))</f>
        <v/>
      </c>
    </row>
    <row r="285">
      <c r="A285" s="29" t="n"/>
      <c r="B285" s="23" t="n"/>
      <c r="C285" s="23" t="n"/>
      <c r="D285" s="23" t="n"/>
      <c r="E285" s="29" t="n"/>
      <c r="F285" s="42" t="n"/>
      <c r="G285" s="30" t="n"/>
      <c r="H285" s="43" t="n"/>
      <c r="I285" s="43" t="n"/>
      <c r="J285" s="23" t="n"/>
      <c r="K285" s="23" t="n"/>
      <c r="L285" s="45">
        <f>IF($A285="","",IF(COUNTIFS('Tire Inspections'!$E$5:$E$1004,$A285,'Tire Inspections'!$Y$5:$Y$1004,"OK")=0,"",IFERROR(MAXIFS('Tire Inspections'!$B$5:$B$1004,'Tire Inspections'!$E$5:$E$1004,$A285,'Tire Inspections'!$Y$5:$Y$1004,"OK"),"")))</f>
        <v/>
      </c>
      <c r="M285" s="27">
        <f>IF($A285="","",IF($L285="","",IFERROR(LOOKUP(2,1/(('Tire Inspections'!$E$5:$E$1004=$A285)*('Tire Inspections'!$B$5:$B$1004=$L285)*('Tire Inspections'!$Y$5:$Y$1004="OK")),'Tire Inspections'!$C$5:$C$1004),"")))</f>
        <v/>
      </c>
      <c r="N285" s="27">
        <f>IF($A285="","",IF($L285="","",IFERROR(LOOKUP(2,1/(('Tire Inspections'!$E$5:$E$1004=$A285)*('Tire Inspections'!$B$5:$B$1004=$L285)*('Tire Inspections'!$Y$5:$Y$1004="OK")),'Tire Inspections'!$F$5:$F$1004),"")))</f>
        <v/>
      </c>
      <c r="O285" s="27">
        <f>IF($A285="","",IF($L285="","",IFERROR(LOOKUP(2,1/(('Tire Inspections'!$E$5:$E$1004=$A285)*('Tire Inspections'!$B$5:$B$1004=$L285)*('Tire Inspections'!$Y$5:$Y$1004="OK")),'Tire Inspections'!$P$5:$P$1004),"")))</f>
        <v/>
      </c>
      <c r="P285" s="32">
        <f>IF($A285="","",IF($L285="","",IFERROR(LOOKUP(2,1/(('Tire Inspections'!$E$5:$E$1004=$A285)*('Tire Inspections'!$B$5:$B$1004=$L285)*('Tire Inspections'!$Y$5:$Y$1004="OK")),'Tire Inspections'!$D$5:$D$1004),"")))</f>
        <v/>
      </c>
      <c r="Q285" s="44">
        <f>IF($A285="","",IF($L285="","",IFERROR(LOOKUP(2,1/(('Tire Inspections'!$E$5:$E$1004=$A285)*('Tire Inspections'!$B$5:$B$1004=$L285)*('Tire Inspections'!$Y$5:$Y$1004="OK")),'Tire Inspections'!$R$5:$R$1004),"")))</f>
        <v/>
      </c>
      <c r="R285" s="44">
        <f>IF($A285="","",IF($L285="","",IFERROR(LOOKUP(2,1/(('Tire Inspections'!$E$5:$E$1004=$A285)*('Tire Inspections'!$B$5:$B$1004=$L285)*('Tire Inspections'!$Y$5:$Y$1004="OK")),'Tire Inspections'!$S$5:$S$1004),"")))</f>
        <v/>
      </c>
      <c r="S285" s="44">
        <f>IF($A285="","",IF($L285="","",IFERROR(LOOKUP(2,1/(('Tire Inspections'!$E$5:$E$1004=$A285)*('Tire Inspections'!$B$5:$B$1004=$L285)*('Tire Inspections'!$Y$5:$Y$1004="OK")),'Tire Inspections'!$L$5:$L$1004),"")))</f>
        <v/>
      </c>
      <c r="T285" s="33">
        <f>IF($A285="","",IF(OR($Q285="",$H285=""),"",IFERROR(MAX(0,MIN(1,($Q285-'Settings'!$B$6)/($H285-'Settings'!$B$6))),"")))</f>
        <v/>
      </c>
      <c r="U285" s="27">
        <f>IF($A285="","",IF($Q285="","No Data",IF($Q285&lt;='Settings'!$B$6,"Critical",IF($Q285&lt;='Settings'!$B$5,"Low","OK"))))</f>
        <v/>
      </c>
      <c r="V285" s="27">
        <f>IF($A285="","",IF($R285="","No Data",IF($R285&gt;='Settings'!$B$7,"Uneven","OK")))</f>
        <v/>
      </c>
      <c r="W285" s="27">
        <f>IF($A285="","",IF($J285&lt;&gt;"Mounted","N/A",IF(OR($S285="",$I285=""),"No Data",IF($S285&lt;$I285-'Settings'!$B$8,"Low",IF($S285&gt;$I285+'Settings'!$B$8,"High","OK")))))</f>
        <v/>
      </c>
      <c r="X285" s="45">
        <f>IF($A285="","",IF(OR($J285&lt;&gt;"Mounted",$L285=""),"",IFERROR($L285+'Settings'!$B$9,"")))</f>
        <v/>
      </c>
      <c r="Y285" s="27">
        <f>IF($A285="","",IF($J285&lt;&gt;"Mounted","N/A",IF($L285="","No Data",IF(TODAY()&gt;$X285,"Overdue",IF(TODAY()+'Settings'!$B$10&gt;=$X285,"Due Soon","Current")))))</f>
        <v/>
      </c>
      <c r="Z285" s="27">
        <f>IF($A285="","",IF($J285&lt;&gt;"Mounted","N/A",IF(OR($U285="No Data",$W285="No Data"),"No Data",IF($U285="Critical","Critical",IF(OR($U285="Low",$V285="Uneven",$W285="Low",$W285="High",$Y285="Overdue",$Y285="Due Soon"),"Attention","OK")))))</f>
        <v/>
      </c>
      <c r="AA285" s="27">
        <f>IF($A285="","",IF($J285&lt;&gt;"Mounted","No action",IF($U285="Critical","Inspect immediately and follow fleet removal policy",IF($W285="Low","Correct pressure and inspect",IF($W285="High","Correct pressure",IF($V285="Uneven","Inspect alignment, suspension, and rotation",IF($U285="Low","Schedule tire service",IF($Y285="Overdue","Complete inspection",IF($Y285="Due Soon","Schedule inspection","No action")))))))))</f>
        <v/>
      </c>
      <c r="AB285" s="27">
        <f>IF($A285="","",IF(OR($J285&lt;&gt;"Mounted",$Z285="OK",$Z285="N/A"),"",IF($U285="Critical",1,IF(OR($W285="Low",$W285="High"),2,IF(OR($U285="Low",$V285="Uneven"),3,IF($Y285="Overdue",4,5))))))</f>
        <v/>
      </c>
      <c r="AC285" s="27">
        <f>IF($A285="","",IF($AB285="","",IFERROR($AB285*100000+ROW(),"")))</f>
        <v/>
      </c>
    </row>
    <row r="286">
      <c r="A286" s="29" t="n"/>
      <c r="B286" s="23" t="n"/>
      <c r="C286" s="23" t="n"/>
      <c r="D286" s="23" t="n"/>
      <c r="E286" s="29" t="n"/>
      <c r="F286" s="42" t="n"/>
      <c r="G286" s="30" t="n"/>
      <c r="H286" s="43" t="n"/>
      <c r="I286" s="43" t="n"/>
      <c r="J286" s="23" t="n"/>
      <c r="K286" s="23" t="n"/>
      <c r="L286" s="45">
        <f>IF($A286="","",IF(COUNTIFS('Tire Inspections'!$E$5:$E$1004,$A286,'Tire Inspections'!$Y$5:$Y$1004,"OK")=0,"",IFERROR(MAXIFS('Tire Inspections'!$B$5:$B$1004,'Tire Inspections'!$E$5:$E$1004,$A286,'Tire Inspections'!$Y$5:$Y$1004,"OK"),"")))</f>
        <v/>
      </c>
      <c r="M286" s="27">
        <f>IF($A286="","",IF($L286="","",IFERROR(LOOKUP(2,1/(('Tire Inspections'!$E$5:$E$1004=$A286)*('Tire Inspections'!$B$5:$B$1004=$L286)*('Tire Inspections'!$Y$5:$Y$1004="OK")),'Tire Inspections'!$C$5:$C$1004),"")))</f>
        <v/>
      </c>
      <c r="N286" s="27">
        <f>IF($A286="","",IF($L286="","",IFERROR(LOOKUP(2,1/(('Tire Inspections'!$E$5:$E$1004=$A286)*('Tire Inspections'!$B$5:$B$1004=$L286)*('Tire Inspections'!$Y$5:$Y$1004="OK")),'Tire Inspections'!$F$5:$F$1004),"")))</f>
        <v/>
      </c>
      <c r="O286" s="27">
        <f>IF($A286="","",IF($L286="","",IFERROR(LOOKUP(2,1/(('Tire Inspections'!$E$5:$E$1004=$A286)*('Tire Inspections'!$B$5:$B$1004=$L286)*('Tire Inspections'!$Y$5:$Y$1004="OK")),'Tire Inspections'!$P$5:$P$1004),"")))</f>
        <v/>
      </c>
      <c r="P286" s="32">
        <f>IF($A286="","",IF($L286="","",IFERROR(LOOKUP(2,1/(('Tire Inspections'!$E$5:$E$1004=$A286)*('Tire Inspections'!$B$5:$B$1004=$L286)*('Tire Inspections'!$Y$5:$Y$1004="OK")),'Tire Inspections'!$D$5:$D$1004),"")))</f>
        <v/>
      </c>
      <c r="Q286" s="44">
        <f>IF($A286="","",IF($L286="","",IFERROR(LOOKUP(2,1/(('Tire Inspections'!$E$5:$E$1004=$A286)*('Tire Inspections'!$B$5:$B$1004=$L286)*('Tire Inspections'!$Y$5:$Y$1004="OK")),'Tire Inspections'!$R$5:$R$1004),"")))</f>
        <v/>
      </c>
      <c r="R286" s="44">
        <f>IF($A286="","",IF($L286="","",IFERROR(LOOKUP(2,1/(('Tire Inspections'!$E$5:$E$1004=$A286)*('Tire Inspections'!$B$5:$B$1004=$L286)*('Tire Inspections'!$Y$5:$Y$1004="OK")),'Tire Inspections'!$S$5:$S$1004),"")))</f>
        <v/>
      </c>
      <c r="S286" s="44">
        <f>IF($A286="","",IF($L286="","",IFERROR(LOOKUP(2,1/(('Tire Inspections'!$E$5:$E$1004=$A286)*('Tire Inspections'!$B$5:$B$1004=$L286)*('Tire Inspections'!$Y$5:$Y$1004="OK")),'Tire Inspections'!$L$5:$L$1004),"")))</f>
        <v/>
      </c>
      <c r="T286" s="33">
        <f>IF($A286="","",IF(OR($Q286="",$H286=""),"",IFERROR(MAX(0,MIN(1,($Q286-'Settings'!$B$6)/($H286-'Settings'!$B$6))),"")))</f>
        <v/>
      </c>
      <c r="U286" s="27">
        <f>IF($A286="","",IF($Q286="","No Data",IF($Q286&lt;='Settings'!$B$6,"Critical",IF($Q286&lt;='Settings'!$B$5,"Low","OK"))))</f>
        <v/>
      </c>
      <c r="V286" s="27">
        <f>IF($A286="","",IF($R286="","No Data",IF($R286&gt;='Settings'!$B$7,"Uneven","OK")))</f>
        <v/>
      </c>
      <c r="W286" s="27">
        <f>IF($A286="","",IF($J286&lt;&gt;"Mounted","N/A",IF(OR($S286="",$I286=""),"No Data",IF($S286&lt;$I286-'Settings'!$B$8,"Low",IF($S286&gt;$I286+'Settings'!$B$8,"High","OK")))))</f>
        <v/>
      </c>
      <c r="X286" s="45">
        <f>IF($A286="","",IF(OR($J286&lt;&gt;"Mounted",$L286=""),"",IFERROR($L286+'Settings'!$B$9,"")))</f>
        <v/>
      </c>
      <c r="Y286" s="27">
        <f>IF($A286="","",IF($J286&lt;&gt;"Mounted","N/A",IF($L286="","No Data",IF(TODAY()&gt;$X286,"Overdue",IF(TODAY()+'Settings'!$B$10&gt;=$X286,"Due Soon","Current")))))</f>
        <v/>
      </c>
      <c r="Z286" s="27">
        <f>IF($A286="","",IF($J286&lt;&gt;"Mounted","N/A",IF(OR($U286="No Data",$W286="No Data"),"No Data",IF($U286="Critical","Critical",IF(OR($U286="Low",$V286="Uneven",$W286="Low",$W286="High",$Y286="Overdue",$Y286="Due Soon"),"Attention","OK")))))</f>
        <v/>
      </c>
      <c r="AA286" s="27">
        <f>IF($A286="","",IF($J286&lt;&gt;"Mounted","No action",IF($U286="Critical","Inspect immediately and follow fleet removal policy",IF($W286="Low","Correct pressure and inspect",IF($W286="High","Correct pressure",IF($V286="Uneven","Inspect alignment, suspension, and rotation",IF($U286="Low","Schedule tire service",IF($Y286="Overdue","Complete inspection",IF($Y286="Due Soon","Schedule inspection","No action")))))))))</f>
        <v/>
      </c>
      <c r="AB286" s="27">
        <f>IF($A286="","",IF(OR($J286&lt;&gt;"Mounted",$Z286="OK",$Z286="N/A"),"",IF($U286="Critical",1,IF(OR($W286="Low",$W286="High"),2,IF(OR($U286="Low",$V286="Uneven"),3,IF($Y286="Overdue",4,5))))))</f>
        <v/>
      </c>
      <c r="AC286" s="27">
        <f>IF($A286="","",IF($AB286="","",IFERROR($AB286*100000+ROW(),"")))</f>
        <v/>
      </c>
    </row>
    <row r="287">
      <c r="A287" s="29" t="n"/>
      <c r="B287" s="23" t="n"/>
      <c r="C287" s="23" t="n"/>
      <c r="D287" s="23" t="n"/>
      <c r="E287" s="29" t="n"/>
      <c r="F287" s="42" t="n"/>
      <c r="G287" s="30" t="n"/>
      <c r="H287" s="43" t="n"/>
      <c r="I287" s="43" t="n"/>
      <c r="J287" s="23" t="n"/>
      <c r="K287" s="23" t="n"/>
      <c r="L287" s="45">
        <f>IF($A287="","",IF(COUNTIFS('Tire Inspections'!$E$5:$E$1004,$A287,'Tire Inspections'!$Y$5:$Y$1004,"OK")=0,"",IFERROR(MAXIFS('Tire Inspections'!$B$5:$B$1004,'Tire Inspections'!$E$5:$E$1004,$A287,'Tire Inspections'!$Y$5:$Y$1004,"OK"),"")))</f>
        <v/>
      </c>
      <c r="M287" s="27">
        <f>IF($A287="","",IF($L287="","",IFERROR(LOOKUP(2,1/(('Tire Inspections'!$E$5:$E$1004=$A287)*('Tire Inspections'!$B$5:$B$1004=$L287)*('Tire Inspections'!$Y$5:$Y$1004="OK")),'Tire Inspections'!$C$5:$C$1004),"")))</f>
        <v/>
      </c>
      <c r="N287" s="27">
        <f>IF($A287="","",IF($L287="","",IFERROR(LOOKUP(2,1/(('Tire Inspections'!$E$5:$E$1004=$A287)*('Tire Inspections'!$B$5:$B$1004=$L287)*('Tire Inspections'!$Y$5:$Y$1004="OK")),'Tire Inspections'!$F$5:$F$1004),"")))</f>
        <v/>
      </c>
      <c r="O287" s="27">
        <f>IF($A287="","",IF($L287="","",IFERROR(LOOKUP(2,1/(('Tire Inspections'!$E$5:$E$1004=$A287)*('Tire Inspections'!$B$5:$B$1004=$L287)*('Tire Inspections'!$Y$5:$Y$1004="OK")),'Tire Inspections'!$P$5:$P$1004),"")))</f>
        <v/>
      </c>
      <c r="P287" s="32">
        <f>IF($A287="","",IF($L287="","",IFERROR(LOOKUP(2,1/(('Tire Inspections'!$E$5:$E$1004=$A287)*('Tire Inspections'!$B$5:$B$1004=$L287)*('Tire Inspections'!$Y$5:$Y$1004="OK")),'Tire Inspections'!$D$5:$D$1004),"")))</f>
        <v/>
      </c>
      <c r="Q287" s="44">
        <f>IF($A287="","",IF($L287="","",IFERROR(LOOKUP(2,1/(('Tire Inspections'!$E$5:$E$1004=$A287)*('Tire Inspections'!$B$5:$B$1004=$L287)*('Tire Inspections'!$Y$5:$Y$1004="OK")),'Tire Inspections'!$R$5:$R$1004),"")))</f>
        <v/>
      </c>
      <c r="R287" s="44">
        <f>IF($A287="","",IF($L287="","",IFERROR(LOOKUP(2,1/(('Tire Inspections'!$E$5:$E$1004=$A287)*('Tire Inspections'!$B$5:$B$1004=$L287)*('Tire Inspections'!$Y$5:$Y$1004="OK")),'Tire Inspections'!$S$5:$S$1004),"")))</f>
        <v/>
      </c>
      <c r="S287" s="44">
        <f>IF($A287="","",IF($L287="","",IFERROR(LOOKUP(2,1/(('Tire Inspections'!$E$5:$E$1004=$A287)*('Tire Inspections'!$B$5:$B$1004=$L287)*('Tire Inspections'!$Y$5:$Y$1004="OK")),'Tire Inspections'!$L$5:$L$1004),"")))</f>
        <v/>
      </c>
      <c r="T287" s="33">
        <f>IF($A287="","",IF(OR($Q287="",$H287=""),"",IFERROR(MAX(0,MIN(1,($Q287-'Settings'!$B$6)/($H287-'Settings'!$B$6))),"")))</f>
        <v/>
      </c>
      <c r="U287" s="27">
        <f>IF($A287="","",IF($Q287="","No Data",IF($Q287&lt;='Settings'!$B$6,"Critical",IF($Q287&lt;='Settings'!$B$5,"Low","OK"))))</f>
        <v/>
      </c>
      <c r="V287" s="27">
        <f>IF($A287="","",IF($R287="","No Data",IF($R287&gt;='Settings'!$B$7,"Uneven","OK")))</f>
        <v/>
      </c>
      <c r="W287" s="27">
        <f>IF($A287="","",IF($J287&lt;&gt;"Mounted","N/A",IF(OR($S287="",$I287=""),"No Data",IF($S287&lt;$I287-'Settings'!$B$8,"Low",IF($S287&gt;$I287+'Settings'!$B$8,"High","OK")))))</f>
        <v/>
      </c>
      <c r="X287" s="45">
        <f>IF($A287="","",IF(OR($J287&lt;&gt;"Mounted",$L287=""),"",IFERROR($L287+'Settings'!$B$9,"")))</f>
        <v/>
      </c>
      <c r="Y287" s="27">
        <f>IF($A287="","",IF($J287&lt;&gt;"Mounted","N/A",IF($L287="","No Data",IF(TODAY()&gt;$X287,"Overdue",IF(TODAY()+'Settings'!$B$10&gt;=$X287,"Due Soon","Current")))))</f>
        <v/>
      </c>
      <c r="Z287" s="27">
        <f>IF($A287="","",IF($J287&lt;&gt;"Mounted","N/A",IF(OR($U287="No Data",$W287="No Data"),"No Data",IF($U287="Critical","Critical",IF(OR($U287="Low",$V287="Uneven",$W287="Low",$W287="High",$Y287="Overdue",$Y287="Due Soon"),"Attention","OK")))))</f>
        <v/>
      </c>
      <c r="AA287" s="27">
        <f>IF($A287="","",IF($J287&lt;&gt;"Mounted","No action",IF($U287="Critical","Inspect immediately and follow fleet removal policy",IF($W287="Low","Correct pressure and inspect",IF($W287="High","Correct pressure",IF($V287="Uneven","Inspect alignment, suspension, and rotation",IF($U287="Low","Schedule tire service",IF($Y287="Overdue","Complete inspection",IF($Y287="Due Soon","Schedule inspection","No action")))))))))</f>
        <v/>
      </c>
      <c r="AB287" s="27">
        <f>IF($A287="","",IF(OR($J287&lt;&gt;"Mounted",$Z287="OK",$Z287="N/A"),"",IF($U287="Critical",1,IF(OR($W287="Low",$W287="High"),2,IF(OR($U287="Low",$V287="Uneven"),3,IF($Y287="Overdue",4,5))))))</f>
        <v/>
      </c>
      <c r="AC287" s="27">
        <f>IF($A287="","",IF($AB287="","",IFERROR($AB287*100000+ROW(),"")))</f>
        <v/>
      </c>
    </row>
    <row r="288">
      <c r="A288" s="29" t="n"/>
      <c r="B288" s="23" t="n"/>
      <c r="C288" s="23" t="n"/>
      <c r="D288" s="23" t="n"/>
      <c r="E288" s="29" t="n"/>
      <c r="F288" s="42" t="n"/>
      <c r="G288" s="30" t="n"/>
      <c r="H288" s="43" t="n"/>
      <c r="I288" s="43" t="n"/>
      <c r="J288" s="23" t="n"/>
      <c r="K288" s="23" t="n"/>
      <c r="L288" s="45">
        <f>IF($A288="","",IF(COUNTIFS('Tire Inspections'!$E$5:$E$1004,$A288,'Tire Inspections'!$Y$5:$Y$1004,"OK")=0,"",IFERROR(MAXIFS('Tire Inspections'!$B$5:$B$1004,'Tire Inspections'!$E$5:$E$1004,$A288,'Tire Inspections'!$Y$5:$Y$1004,"OK"),"")))</f>
        <v/>
      </c>
      <c r="M288" s="27">
        <f>IF($A288="","",IF($L288="","",IFERROR(LOOKUP(2,1/(('Tire Inspections'!$E$5:$E$1004=$A288)*('Tire Inspections'!$B$5:$B$1004=$L288)*('Tire Inspections'!$Y$5:$Y$1004="OK")),'Tire Inspections'!$C$5:$C$1004),"")))</f>
        <v/>
      </c>
      <c r="N288" s="27">
        <f>IF($A288="","",IF($L288="","",IFERROR(LOOKUP(2,1/(('Tire Inspections'!$E$5:$E$1004=$A288)*('Tire Inspections'!$B$5:$B$1004=$L288)*('Tire Inspections'!$Y$5:$Y$1004="OK")),'Tire Inspections'!$F$5:$F$1004),"")))</f>
        <v/>
      </c>
      <c r="O288" s="27">
        <f>IF($A288="","",IF($L288="","",IFERROR(LOOKUP(2,1/(('Tire Inspections'!$E$5:$E$1004=$A288)*('Tire Inspections'!$B$5:$B$1004=$L288)*('Tire Inspections'!$Y$5:$Y$1004="OK")),'Tire Inspections'!$P$5:$P$1004),"")))</f>
        <v/>
      </c>
      <c r="P288" s="32">
        <f>IF($A288="","",IF($L288="","",IFERROR(LOOKUP(2,1/(('Tire Inspections'!$E$5:$E$1004=$A288)*('Tire Inspections'!$B$5:$B$1004=$L288)*('Tire Inspections'!$Y$5:$Y$1004="OK")),'Tire Inspections'!$D$5:$D$1004),"")))</f>
        <v/>
      </c>
      <c r="Q288" s="44">
        <f>IF($A288="","",IF($L288="","",IFERROR(LOOKUP(2,1/(('Tire Inspections'!$E$5:$E$1004=$A288)*('Tire Inspections'!$B$5:$B$1004=$L288)*('Tire Inspections'!$Y$5:$Y$1004="OK")),'Tire Inspections'!$R$5:$R$1004),"")))</f>
        <v/>
      </c>
      <c r="R288" s="44">
        <f>IF($A288="","",IF($L288="","",IFERROR(LOOKUP(2,1/(('Tire Inspections'!$E$5:$E$1004=$A288)*('Tire Inspections'!$B$5:$B$1004=$L288)*('Tire Inspections'!$Y$5:$Y$1004="OK")),'Tire Inspections'!$S$5:$S$1004),"")))</f>
        <v/>
      </c>
      <c r="S288" s="44">
        <f>IF($A288="","",IF($L288="","",IFERROR(LOOKUP(2,1/(('Tire Inspections'!$E$5:$E$1004=$A288)*('Tire Inspections'!$B$5:$B$1004=$L288)*('Tire Inspections'!$Y$5:$Y$1004="OK")),'Tire Inspections'!$L$5:$L$1004),"")))</f>
        <v/>
      </c>
      <c r="T288" s="33">
        <f>IF($A288="","",IF(OR($Q288="",$H288=""),"",IFERROR(MAX(0,MIN(1,($Q288-'Settings'!$B$6)/($H288-'Settings'!$B$6))),"")))</f>
        <v/>
      </c>
      <c r="U288" s="27">
        <f>IF($A288="","",IF($Q288="","No Data",IF($Q288&lt;='Settings'!$B$6,"Critical",IF($Q288&lt;='Settings'!$B$5,"Low","OK"))))</f>
        <v/>
      </c>
      <c r="V288" s="27">
        <f>IF($A288="","",IF($R288="","No Data",IF($R288&gt;='Settings'!$B$7,"Uneven","OK")))</f>
        <v/>
      </c>
      <c r="W288" s="27">
        <f>IF($A288="","",IF($J288&lt;&gt;"Mounted","N/A",IF(OR($S288="",$I288=""),"No Data",IF($S288&lt;$I288-'Settings'!$B$8,"Low",IF($S288&gt;$I288+'Settings'!$B$8,"High","OK")))))</f>
        <v/>
      </c>
      <c r="X288" s="45">
        <f>IF($A288="","",IF(OR($J288&lt;&gt;"Mounted",$L288=""),"",IFERROR($L288+'Settings'!$B$9,"")))</f>
        <v/>
      </c>
      <c r="Y288" s="27">
        <f>IF($A288="","",IF($J288&lt;&gt;"Mounted","N/A",IF($L288="","No Data",IF(TODAY()&gt;$X288,"Overdue",IF(TODAY()+'Settings'!$B$10&gt;=$X288,"Due Soon","Current")))))</f>
        <v/>
      </c>
      <c r="Z288" s="27">
        <f>IF($A288="","",IF($J288&lt;&gt;"Mounted","N/A",IF(OR($U288="No Data",$W288="No Data"),"No Data",IF($U288="Critical","Critical",IF(OR($U288="Low",$V288="Uneven",$W288="Low",$W288="High",$Y288="Overdue",$Y288="Due Soon"),"Attention","OK")))))</f>
        <v/>
      </c>
      <c r="AA288" s="27">
        <f>IF($A288="","",IF($J288&lt;&gt;"Mounted","No action",IF($U288="Critical","Inspect immediately and follow fleet removal policy",IF($W288="Low","Correct pressure and inspect",IF($W288="High","Correct pressure",IF($V288="Uneven","Inspect alignment, suspension, and rotation",IF($U288="Low","Schedule tire service",IF($Y288="Overdue","Complete inspection",IF($Y288="Due Soon","Schedule inspection","No action")))))))))</f>
        <v/>
      </c>
      <c r="AB288" s="27">
        <f>IF($A288="","",IF(OR($J288&lt;&gt;"Mounted",$Z288="OK",$Z288="N/A"),"",IF($U288="Critical",1,IF(OR($W288="Low",$W288="High"),2,IF(OR($U288="Low",$V288="Uneven"),3,IF($Y288="Overdue",4,5))))))</f>
        <v/>
      </c>
      <c r="AC288" s="27">
        <f>IF($A288="","",IF($AB288="","",IFERROR($AB288*100000+ROW(),"")))</f>
        <v/>
      </c>
    </row>
    <row r="289">
      <c r="A289" s="29" t="n"/>
      <c r="B289" s="23" t="n"/>
      <c r="C289" s="23" t="n"/>
      <c r="D289" s="23" t="n"/>
      <c r="E289" s="29" t="n"/>
      <c r="F289" s="42" t="n"/>
      <c r="G289" s="30" t="n"/>
      <c r="H289" s="43" t="n"/>
      <c r="I289" s="43" t="n"/>
      <c r="J289" s="23" t="n"/>
      <c r="K289" s="23" t="n"/>
      <c r="L289" s="45">
        <f>IF($A289="","",IF(COUNTIFS('Tire Inspections'!$E$5:$E$1004,$A289,'Tire Inspections'!$Y$5:$Y$1004,"OK")=0,"",IFERROR(MAXIFS('Tire Inspections'!$B$5:$B$1004,'Tire Inspections'!$E$5:$E$1004,$A289,'Tire Inspections'!$Y$5:$Y$1004,"OK"),"")))</f>
        <v/>
      </c>
      <c r="M289" s="27">
        <f>IF($A289="","",IF($L289="","",IFERROR(LOOKUP(2,1/(('Tire Inspections'!$E$5:$E$1004=$A289)*('Tire Inspections'!$B$5:$B$1004=$L289)*('Tire Inspections'!$Y$5:$Y$1004="OK")),'Tire Inspections'!$C$5:$C$1004),"")))</f>
        <v/>
      </c>
      <c r="N289" s="27">
        <f>IF($A289="","",IF($L289="","",IFERROR(LOOKUP(2,1/(('Tire Inspections'!$E$5:$E$1004=$A289)*('Tire Inspections'!$B$5:$B$1004=$L289)*('Tire Inspections'!$Y$5:$Y$1004="OK")),'Tire Inspections'!$F$5:$F$1004),"")))</f>
        <v/>
      </c>
      <c r="O289" s="27">
        <f>IF($A289="","",IF($L289="","",IFERROR(LOOKUP(2,1/(('Tire Inspections'!$E$5:$E$1004=$A289)*('Tire Inspections'!$B$5:$B$1004=$L289)*('Tire Inspections'!$Y$5:$Y$1004="OK")),'Tire Inspections'!$P$5:$P$1004),"")))</f>
        <v/>
      </c>
      <c r="P289" s="32">
        <f>IF($A289="","",IF($L289="","",IFERROR(LOOKUP(2,1/(('Tire Inspections'!$E$5:$E$1004=$A289)*('Tire Inspections'!$B$5:$B$1004=$L289)*('Tire Inspections'!$Y$5:$Y$1004="OK")),'Tire Inspections'!$D$5:$D$1004),"")))</f>
        <v/>
      </c>
      <c r="Q289" s="44">
        <f>IF($A289="","",IF($L289="","",IFERROR(LOOKUP(2,1/(('Tire Inspections'!$E$5:$E$1004=$A289)*('Tire Inspections'!$B$5:$B$1004=$L289)*('Tire Inspections'!$Y$5:$Y$1004="OK")),'Tire Inspections'!$R$5:$R$1004),"")))</f>
        <v/>
      </c>
      <c r="R289" s="44">
        <f>IF($A289="","",IF($L289="","",IFERROR(LOOKUP(2,1/(('Tire Inspections'!$E$5:$E$1004=$A289)*('Tire Inspections'!$B$5:$B$1004=$L289)*('Tire Inspections'!$Y$5:$Y$1004="OK")),'Tire Inspections'!$S$5:$S$1004),"")))</f>
        <v/>
      </c>
      <c r="S289" s="44">
        <f>IF($A289="","",IF($L289="","",IFERROR(LOOKUP(2,1/(('Tire Inspections'!$E$5:$E$1004=$A289)*('Tire Inspections'!$B$5:$B$1004=$L289)*('Tire Inspections'!$Y$5:$Y$1004="OK")),'Tire Inspections'!$L$5:$L$1004),"")))</f>
        <v/>
      </c>
      <c r="T289" s="33">
        <f>IF($A289="","",IF(OR($Q289="",$H289=""),"",IFERROR(MAX(0,MIN(1,($Q289-'Settings'!$B$6)/($H289-'Settings'!$B$6))),"")))</f>
        <v/>
      </c>
      <c r="U289" s="27">
        <f>IF($A289="","",IF($Q289="","No Data",IF($Q289&lt;='Settings'!$B$6,"Critical",IF($Q289&lt;='Settings'!$B$5,"Low","OK"))))</f>
        <v/>
      </c>
      <c r="V289" s="27">
        <f>IF($A289="","",IF($R289="","No Data",IF($R289&gt;='Settings'!$B$7,"Uneven","OK")))</f>
        <v/>
      </c>
      <c r="W289" s="27">
        <f>IF($A289="","",IF($J289&lt;&gt;"Mounted","N/A",IF(OR($S289="",$I289=""),"No Data",IF($S289&lt;$I289-'Settings'!$B$8,"Low",IF($S289&gt;$I289+'Settings'!$B$8,"High","OK")))))</f>
        <v/>
      </c>
      <c r="X289" s="45">
        <f>IF($A289="","",IF(OR($J289&lt;&gt;"Mounted",$L289=""),"",IFERROR($L289+'Settings'!$B$9,"")))</f>
        <v/>
      </c>
      <c r="Y289" s="27">
        <f>IF($A289="","",IF($J289&lt;&gt;"Mounted","N/A",IF($L289="","No Data",IF(TODAY()&gt;$X289,"Overdue",IF(TODAY()+'Settings'!$B$10&gt;=$X289,"Due Soon","Current")))))</f>
        <v/>
      </c>
      <c r="Z289" s="27">
        <f>IF($A289="","",IF($J289&lt;&gt;"Mounted","N/A",IF(OR($U289="No Data",$W289="No Data"),"No Data",IF($U289="Critical","Critical",IF(OR($U289="Low",$V289="Uneven",$W289="Low",$W289="High",$Y289="Overdue",$Y289="Due Soon"),"Attention","OK")))))</f>
        <v/>
      </c>
      <c r="AA289" s="27">
        <f>IF($A289="","",IF($J289&lt;&gt;"Mounted","No action",IF($U289="Critical","Inspect immediately and follow fleet removal policy",IF($W289="Low","Correct pressure and inspect",IF($W289="High","Correct pressure",IF($V289="Uneven","Inspect alignment, suspension, and rotation",IF($U289="Low","Schedule tire service",IF($Y289="Overdue","Complete inspection",IF($Y289="Due Soon","Schedule inspection","No action")))))))))</f>
        <v/>
      </c>
      <c r="AB289" s="27">
        <f>IF($A289="","",IF(OR($J289&lt;&gt;"Mounted",$Z289="OK",$Z289="N/A"),"",IF($U289="Critical",1,IF(OR($W289="Low",$W289="High"),2,IF(OR($U289="Low",$V289="Uneven"),3,IF($Y289="Overdue",4,5))))))</f>
        <v/>
      </c>
      <c r="AC289" s="27">
        <f>IF($A289="","",IF($AB289="","",IFERROR($AB289*100000+ROW(),"")))</f>
        <v/>
      </c>
    </row>
    <row r="290">
      <c r="A290" s="29" t="n"/>
      <c r="B290" s="23" t="n"/>
      <c r="C290" s="23" t="n"/>
      <c r="D290" s="23" t="n"/>
      <c r="E290" s="29" t="n"/>
      <c r="F290" s="42" t="n"/>
      <c r="G290" s="30" t="n"/>
      <c r="H290" s="43" t="n"/>
      <c r="I290" s="43" t="n"/>
      <c r="J290" s="23" t="n"/>
      <c r="K290" s="23" t="n"/>
      <c r="L290" s="45">
        <f>IF($A290="","",IF(COUNTIFS('Tire Inspections'!$E$5:$E$1004,$A290,'Tire Inspections'!$Y$5:$Y$1004,"OK")=0,"",IFERROR(MAXIFS('Tire Inspections'!$B$5:$B$1004,'Tire Inspections'!$E$5:$E$1004,$A290,'Tire Inspections'!$Y$5:$Y$1004,"OK"),"")))</f>
        <v/>
      </c>
      <c r="M290" s="27">
        <f>IF($A290="","",IF($L290="","",IFERROR(LOOKUP(2,1/(('Tire Inspections'!$E$5:$E$1004=$A290)*('Tire Inspections'!$B$5:$B$1004=$L290)*('Tire Inspections'!$Y$5:$Y$1004="OK")),'Tire Inspections'!$C$5:$C$1004),"")))</f>
        <v/>
      </c>
      <c r="N290" s="27">
        <f>IF($A290="","",IF($L290="","",IFERROR(LOOKUP(2,1/(('Tire Inspections'!$E$5:$E$1004=$A290)*('Tire Inspections'!$B$5:$B$1004=$L290)*('Tire Inspections'!$Y$5:$Y$1004="OK")),'Tire Inspections'!$F$5:$F$1004),"")))</f>
        <v/>
      </c>
      <c r="O290" s="27">
        <f>IF($A290="","",IF($L290="","",IFERROR(LOOKUP(2,1/(('Tire Inspections'!$E$5:$E$1004=$A290)*('Tire Inspections'!$B$5:$B$1004=$L290)*('Tire Inspections'!$Y$5:$Y$1004="OK")),'Tire Inspections'!$P$5:$P$1004),"")))</f>
        <v/>
      </c>
      <c r="P290" s="32">
        <f>IF($A290="","",IF($L290="","",IFERROR(LOOKUP(2,1/(('Tire Inspections'!$E$5:$E$1004=$A290)*('Tire Inspections'!$B$5:$B$1004=$L290)*('Tire Inspections'!$Y$5:$Y$1004="OK")),'Tire Inspections'!$D$5:$D$1004),"")))</f>
        <v/>
      </c>
      <c r="Q290" s="44">
        <f>IF($A290="","",IF($L290="","",IFERROR(LOOKUP(2,1/(('Tire Inspections'!$E$5:$E$1004=$A290)*('Tire Inspections'!$B$5:$B$1004=$L290)*('Tire Inspections'!$Y$5:$Y$1004="OK")),'Tire Inspections'!$R$5:$R$1004),"")))</f>
        <v/>
      </c>
      <c r="R290" s="44">
        <f>IF($A290="","",IF($L290="","",IFERROR(LOOKUP(2,1/(('Tire Inspections'!$E$5:$E$1004=$A290)*('Tire Inspections'!$B$5:$B$1004=$L290)*('Tire Inspections'!$Y$5:$Y$1004="OK")),'Tire Inspections'!$S$5:$S$1004),"")))</f>
        <v/>
      </c>
      <c r="S290" s="44">
        <f>IF($A290="","",IF($L290="","",IFERROR(LOOKUP(2,1/(('Tire Inspections'!$E$5:$E$1004=$A290)*('Tire Inspections'!$B$5:$B$1004=$L290)*('Tire Inspections'!$Y$5:$Y$1004="OK")),'Tire Inspections'!$L$5:$L$1004),"")))</f>
        <v/>
      </c>
      <c r="T290" s="33">
        <f>IF($A290="","",IF(OR($Q290="",$H290=""),"",IFERROR(MAX(0,MIN(1,($Q290-'Settings'!$B$6)/($H290-'Settings'!$B$6))),"")))</f>
        <v/>
      </c>
      <c r="U290" s="27">
        <f>IF($A290="","",IF($Q290="","No Data",IF($Q290&lt;='Settings'!$B$6,"Critical",IF($Q290&lt;='Settings'!$B$5,"Low","OK"))))</f>
        <v/>
      </c>
      <c r="V290" s="27">
        <f>IF($A290="","",IF($R290="","No Data",IF($R290&gt;='Settings'!$B$7,"Uneven","OK")))</f>
        <v/>
      </c>
      <c r="W290" s="27">
        <f>IF($A290="","",IF($J290&lt;&gt;"Mounted","N/A",IF(OR($S290="",$I290=""),"No Data",IF($S290&lt;$I290-'Settings'!$B$8,"Low",IF($S290&gt;$I290+'Settings'!$B$8,"High","OK")))))</f>
        <v/>
      </c>
      <c r="X290" s="45">
        <f>IF($A290="","",IF(OR($J290&lt;&gt;"Mounted",$L290=""),"",IFERROR($L290+'Settings'!$B$9,"")))</f>
        <v/>
      </c>
      <c r="Y290" s="27">
        <f>IF($A290="","",IF($J290&lt;&gt;"Mounted","N/A",IF($L290="","No Data",IF(TODAY()&gt;$X290,"Overdue",IF(TODAY()+'Settings'!$B$10&gt;=$X290,"Due Soon","Current")))))</f>
        <v/>
      </c>
      <c r="Z290" s="27">
        <f>IF($A290="","",IF($J290&lt;&gt;"Mounted","N/A",IF(OR($U290="No Data",$W290="No Data"),"No Data",IF($U290="Critical","Critical",IF(OR($U290="Low",$V290="Uneven",$W290="Low",$W290="High",$Y290="Overdue",$Y290="Due Soon"),"Attention","OK")))))</f>
        <v/>
      </c>
      <c r="AA290" s="27">
        <f>IF($A290="","",IF($J290&lt;&gt;"Mounted","No action",IF($U290="Critical","Inspect immediately and follow fleet removal policy",IF($W290="Low","Correct pressure and inspect",IF($W290="High","Correct pressure",IF($V290="Uneven","Inspect alignment, suspension, and rotation",IF($U290="Low","Schedule tire service",IF($Y290="Overdue","Complete inspection",IF($Y290="Due Soon","Schedule inspection","No action")))))))))</f>
        <v/>
      </c>
      <c r="AB290" s="27">
        <f>IF($A290="","",IF(OR($J290&lt;&gt;"Mounted",$Z290="OK",$Z290="N/A"),"",IF($U290="Critical",1,IF(OR($W290="Low",$W290="High"),2,IF(OR($U290="Low",$V290="Uneven"),3,IF($Y290="Overdue",4,5))))))</f>
        <v/>
      </c>
      <c r="AC290" s="27">
        <f>IF($A290="","",IF($AB290="","",IFERROR($AB290*100000+ROW(),"")))</f>
        <v/>
      </c>
    </row>
    <row r="291">
      <c r="A291" s="29" t="n"/>
      <c r="B291" s="23" t="n"/>
      <c r="C291" s="23" t="n"/>
      <c r="D291" s="23" t="n"/>
      <c r="E291" s="29" t="n"/>
      <c r="F291" s="42" t="n"/>
      <c r="G291" s="30" t="n"/>
      <c r="H291" s="43" t="n"/>
      <c r="I291" s="43" t="n"/>
      <c r="J291" s="23" t="n"/>
      <c r="K291" s="23" t="n"/>
      <c r="L291" s="45">
        <f>IF($A291="","",IF(COUNTIFS('Tire Inspections'!$E$5:$E$1004,$A291,'Tire Inspections'!$Y$5:$Y$1004,"OK")=0,"",IFERROR(MAXIFS('Tire Inspections'!$B$5:$B$1004,'Tire Inspections'!$E$5:$E$1004,$A291,'Tire Inspections'!$Y$5:$Y$1004,"OK"),"")))</f>
        <v/>
      </c>
      <c r="M291" s="27">
        <f>IF($A291="","",IF($L291="","",IFERROR(LOOKUP(2,1/(('Tire Inspections'!$E$5:$E$1004=$A291)*('Tire Inspections'!$B$5:$B$1004=$L291)*('Tire Inspections'!$Y$5:$Y$1004="OK")),'Tire Inspections'!$C$5:$C$1004),"")))</f>
        <v/>
      </c>
      <c r="N291" s="27">
        <f>IF($A291="","",IF($L291="","",IFERROR(LOOKUP(2,1/(('Tire Inspections'!$E$5:$E$1004=$A291)*('Tire Inspections'!$B$5:$B$1004=$L291)*('Tire Inspections'!$Y$5:$Y$1004="OK")),'Tire Inspections'!$F$5:$F$1004),"")))</f>
        <v/>
      </c>
      <c r="O291" s="27">
        <f>IF($A291="","",IF($L291="","",IFERROR(LOOKUP(2,1/(('Tire Inspections'!$E$5:$E$1004=$A291)*('Tire Inspections'!$B$5:$B$1004=$L291)*('Tire Inspections'!$Y$5:$Y$1004="OK")),'Tire Inspections'!$P$5:$P$1004),"")))</f>
        <v/>
      </c>
      <c r="P291" s="32">
        <f>IF($A291="","",IF($L291="","",IFERROR(LOOKUP(2,1/(('Tire Inspections'!$E$5:$E$1004=$A291)*('Tire Inspections'!$B$5:$B$1004=$L291)*('Tire Inspections'!$Y$5:$Y$1004="OK")),'Tire Inspections'!$D$5:$D$1004),"")))</f>
        <v/>
      </c>
      <c r="Q291" s="44">
        <f>IF($A291="","",IF($L291="","",IFERROR(LOOKUP(2,1/(('Tire Inspections'!$E$5:$E$1004=$A291)*('Tire Inspections'!$B$5:$B$1004=$L291)*('Tire Inspections'!$Y$5:$Y$1004="OK")),'Tire Inspections'!$R$5:$R$1004),"")))</f>
        <v/>
      </c>
      <c r="R291" s="44">
        <f>IF($A291="","",IF($L291="","",IFERROR(LOOKUP(2,1/(('Tire Inspections'!$E$5:$E$1004=$A291)*('Tire Inspections'!$B$5:$B$1004=$L291)*('Tire Inspections'!$Y$5:$Y$1004="OK")),'Tire Inspections'!$S$5:$S$1004),"")))</f>
        <v/>
      </c>
      <c r="S291" s="44">
        <f>IF($A291="","",IF($L291="","",IFERROR(LOOKUP(2,1/(('Tire Inspections'!$E$5:$E$1004=$A291)*('Tire Inspections'!$B$5:$B$1004=$L291)*('Tire Inspections'!$Y$5:$Y$1004="OK")),'Tire Inspections'!$L$5:$L$1004),"")))</f>
        <v/>
      </c>
      <c r="T291" s="33">
        <f>IF($A291="","",IF(OR($Q291="",$H291=""),"",IFERROR(MAX(0,MIN(1,($Q291-'Settings'!$B$6)/($H291-'Settings'!$B$6))),"")))</f>
        <v/>
      </c>
      <c r="U291" s="27">
        <f>IF($A291="","",IF($Q291="","No Data",IF($Q291&lt;='Settings'!$B$6,"Critical",IF($Q291&lt;='Settings'!$B$5,"Low","OK"))))</f>
        <v/>
      </c>
      <c r="V291" s="27">
        <f>IF($A291="","",IF($R291="","No Data",IF($R291&gt;='Settings'!$B$7,"Uneven","OK")))</f>
        <v/>
      </c>
      <c r="W291" s="27">
        <f>IF($A291="","",IF($J291&lt;&gt;"Mounted","N/A",IF(OR($S291="",$I291=""),"No Data",IF($S291&lt;$I291-'Settings'!$B$8,"Low",IF($S291&gt;$I291+'Settings'!$B$8,"High","OK")))))</f>
        <v/>
      </c>
      <c r="X291" s="45">
        <f>IF($A291="","",IF(OR($J291&lt;&gt;"Mounted",$L291=""),"",IFERROR($L291+'Settings'!$B$9,"")))</f>
        <v/>
      </c>
      <c r="Y291" s="27">
        <f>IF($A291="","",IF($J291&lt;&gt;"Mounted","N/A",IF($L291="","No Data",IF(TODAY()&gt;$X291,"Overdue",IF(TODAY()+'Settings'!$B$10&gt;=$X291,"Due Soon","Current")))))</f>
        <v/>
      </c>
      <c r="Z291" s="27">
        <f>IF($A291="","",IF($J291&lt;&gt;"Mounted","N/A",IF(OR($U291="No Data",$W291="No Data"),"No Data",IF($U291="Critical","Critical",IF(OR($U291="Low",$V291="Uneven",$W291="Low",$W291="High",$Y291="Overdue",$Y291="Due Soon"),"Attention","OK")))))</f>
        <v/>
      </c>
      <c r="AA291" s="27">
        <f>IF($A291="","",IF($J291&lt;&gt;"Mounted","No action",IF($U291="Critical","Inspect immediately and follow fleet removal policy",IF($W291="Low","Correct pressure and inspect",IF($W291="High","Correct pressure",IF($V291="Uneven","Inspect alignment, suspension, and rotation",IF($U291="Low","Schedule tire service",IF($Y291="Overdue","Complete inspection",IF($Y291="Due Soon","Schedule inspection","No action")))))))))</f>
        <v/>
      </c>
      <c r="AB291" s="27">
        <f>IF($A291="","",IF(OR($J291&lt;&gt;"Mounted",$Z291="OK",$Z291="N/A"),"",IF($U291="Critical",1,IF(OR($W291="Low",$W291="High"),2,IF(OR($U291="Low",$V291="Uneven"),3,IF($Y291="Overdue",4,5))))))</f>
        <v/>
      </c>
      <c r="AC291" s="27">
        <f>IF($A291="","",IF($AB291="","",IFERROR($AB291*100000+ROW(),"")))</f>
        <v/>
      </c>
    </row>
    <row r="292">
      <c r="A292" s="29" t="n"/>
      <c r="B292" s="23" t="n"/>
      <c r="C292" s="23" t="n"/>
      <c r="D292" s="23" t="n"/>
      <c r="E292" s="29" t="n"/>
      <c r="F292" s="42" t="n"/>
      <c r="G292" s="30" t="n"/>
      <c r="H292" s="43" t="n"/>
      <c r="I292" s="43" t="n"/>
      <c r="J292" s="23" t="n"/>
      <c r="K292" s="23" t="n"/>
      <c r="L292" s="45">
        <f>IF($A292="","",IF(COUNTIFS('Tire Inspections'!$E$5:$E$1004,$A292,'Tire Inspections'!$Y$5:$Y$1004,"OK")=0,"",IFERROR(MAXIFS('Tire Inspections'!$B$5:$B$1004,'Tire Inspections'!$E$5:$E$1004,$A292,'Tire Inspections'!$Y$5:$Y$1004,"OK"),"")))</f>
        <v/>
      </c>
      <c r="M292" s="27">
        <f>IF($A292="","",IF($L292="","",IFERROR(LOOKUP(2,1/(('Tire Inspections'!$E$5:$E$1004=$A292)*('Tire Inspections'!$B$5:$B$1004=$L292)*('Tire Inspections'!$Y$5:$Y$1004="OK")),'Tire Inspections'!$C$5:$C$1004),"")))</f>
        <v/>
      </c>
      <c r="N292" s="27">
        <f>IF($A292="","",IF($L292="","",IFERROR(LOOKUP(2,1/(('Tire Inspections'!$E$5:$E$1004=$A292)*('Tire Inspections'!$B$5:$B$1004=$L292)*('Tire Inspections'!$Y$5:$Y$1004="OK")),'Tire Inspections'!$F$5:$F$1004),"")))</f>
        <v/>
      </c>
      <c r="O292" s="27">
        <f>IF($A292="","",IF($L292="","",IFERROR(LOOKUP(2,1/(('Tire Inspections'!$E$5:$E$1004=$A292)*('Tire Inspections'!$B$5:$B$1004=$L292)*('Tire Inspections'!$Y$5:$Y$1004="OK")),'Tire Inspections'!$P$5:$P$1004),"")))</f>
        <v/>
      </c>
      <c r="P292" s="32">
        <f>IF($A292="","",IF($L292="","",IFERROR(LOOKUP(2,1/(('Tire Inspections'!$E$5:$E$1004=$A292)*('Tire Inspections'!$B$5:$B$1004=$L292)*('Tire Inspections'!$Y$5:$Y$1004="OK")),'Tire Inspections'!$D$5:$D$1004),"")))</f>
        <v/>
      </c>
      <c r="Q292" s="44">
        <f>IF($A292="","",IF($L292="","",IFERROR(LOOKUP(2,1/(('Tire Inspections'!$E$5:$E$1004=$A292)*('Tire Inspections'!$B$5:$B$1004=$L292)*('Tire Inspections'!$Y$5:$Y$1004="OK")),'Tire Inspections'!$R$5:$R$1004),"")))</f>
        <v/>
      </c>
      <c r="R292" s="44">
        <f>IF($A292="","",IF($L292="","",IFERROR(LOOKUP(2,1/(('Tire Inspections'!$E$5:$E$1004=$A292)*('Tire Inspections'!$B$5:$B$1004=$L292)*('Tire Inspections'!$Y$5:$Y$1004="OK")),'Tire Inspections'!$S$5:$S$1004),"")))</f>
        <v/>
      </c>
      <c r="S292" s="44">
        <f>IF($A292="","",IF($L292="","",IFERROR(LOOKUP(2,1/(('Tire Inspections'!$E$5:$E$1004=$A292)*('Tire Inspections'!$B$5:$B$1004=$L292)*('Tire Inspections'!$Y$5:$Y$1004="OK")),'Tire Inspections'!$L$5:$L$1004),"")))</f>
        <v/>
      </c>
      <c r="T292" s="33">
        <f>IF($A292="","",IF(OR($Q292="",$H292=""),"",IFERROR(MAX(0,MIN(1,($Q292-'Settings'!$B$6)/($H292-'Settings'!$B$6))),"")))</f>
        <v/>
      </c>
      <c r="U292" s="27">
        <f>IF($A292="","",IF($Q292="","No Data",IF($Q292&lt;='Settings'!$B$6,"Critical",IF($Q292&lt;='Settings'!$B$5,"Low","OK"))))</f>
        <v/>
      </c>
      <c r="V292" s="27">
        <f>IF($A292="","",IF($R292="","No Data",IF($R292&gt;='Settings'!$B$7,"Uneven","OK")))</f>
        <v/>
      </c>
      <c r="W292" s="27">
        <f>IF($A292="","",IF($J292&lt;&gt;"Mounted","N/A",IF(OR($S292="",$I292=""),"No Data",IF($S292&lt;$I292-'Settings'!$B$8,"Low",IF($S292&gt;$I292+'Settings'!$B$8,"High","OK")))))</f>
        <v/>
      </c>
      <c r="X292" s="45">
        <f>IF($A292="","",IF(OR($J292&lt;&gt;"Mounted",$L292=""),"",IFERROR($L292+'Settings'!$B$9,"")))</f>
        <v/>
      </c>
      <c r="Y292" s="27">
        <f>IF($A292="","",IF($J292&lt;&gt;"Mounted","N/A",IF($L292="","No Data",IF(TODAY()&gt;$X292,"Overdue",IF(TODAY()+'Settings'!$B$10&gt;=$X292,"Due Soon","Current")))))</f>
        <v/>
      </c>
      <c r="Z292" s="27">
        <f>IF($A292="","",IF($J292&lt;&gt;"Mounted","N/A",IF(OR($U292="No Data",$W292="No Data"),"No Data",IF($U292="Critical","Critical",IF(OR($U292="Low",$V292="Uneven",$W292="Low",$W292="High",$Y292="Overdue",$Y292="Due Soon"),"Attention","OK")))))</f>
        <v/>
      </c>
      <c r="AA292" s="27">
        <f>IF($A292="","",IF($J292&lt;&gt;"Mounted","No action",IF($U292="Critical","Inspect immediately and follow fleet removal policy",IF($W292="Low","Correct pressure and inspect",IF($W292="High","Correct pressure",IF($V292="Uneven","Inspect alignment, suspension, and rotation",IF($U292="Low","Schedule tire service",IF($Y292="Overdue","Complete inspection",IF($Y292="Due Soon","Schedule inspection","No action")))))))))</f>
        <v/>
      </c>
      <c r="AB292" s="27">
        <f>IF($A292="","",IF(OR($J292&lt;&gt;"Mounted",$Z292="OK",$Z292="N/A"),"",IF($U292="Critical",1,IF(OR($W292="Low",$W292="High"),2,IF(OR($U292="Low",$V292="Uneven"),3,IF($Y292="Overdue",4,5))))))</f>
        <v/>
      </c>
      <c r="AC292" s="27">
        <f>IF($A292="","",IF($AB292="","",IFERROR($AB292*100000+ROW(),"")))</f>
        <v/>
      </c>
    </row>
    <row r="293">
      <c r="A293" s="29" t="n"/>
      <c r="B293" s="23" t="n"/>
      <c r="C293" s="23" t="n"/>
      <c r="D293" s="23" t="n"/>
      <c r="E293" s="29" t="n"/>
      <c r="F293" s="42" t="n"/>
      <c r="G293" s="30" t="n"/>
      <c r="H293" s="43" t="n"/>
      <c r="I293" s="43" t="n"/>
      <c r="J293" s="23" t="n"/>
      <c r="K293" s="23" t="n"/>
      <c r="L293" s="45">
        <f>IF($A293="","",IF(COUNTIFS('Tire Inspections'!$E$5:$E$1004,$A293,'Tire Inspections'!$Y$5:$Y$1004,"OK")=0,"",IFERROR(MAXIFS('Tire Inspections'!$B$5:$B$1004,'Tire Inspections'!$E$5:$E$1004,$A293,'Tire Inspections'!$Y$5:$Y$1004,"OK"),"")))</f>
        <v/>
      </c>
      <c r="M293" s="27">
        <f>IF($A293="","",IF($L293="","",IFERROR(LOOKUP(2,1/(('Tire Inspections'!$E$5:$E$1004=$A293)*('Tire Inspections'!$B$5:$B$1004=$L293)*('Tire Inspections'!$Y$5:$Y$1004="OK")),'Tire Inspections'!$C$5:$C$1004),"")))</f>
        <v/>
      </c>
      <c r="N293" s="27">
        <f>IF($A293="","",IF($L293="","",IFERROR(LOOKUP(2,1/(('Tire Inspections'!$E$5:$E$1004=$A293)*('Tire Inspections'!$B$5:$B$1004=$L293)*('Tire Inspections'!$Y$5:$Y$1004="OK")),'Tire Inspections'!$F$5:$F$1004),"")))</f>
        <v/>
      </c>
      <c r="O293" s="27">
        <f>IF($A293="","",IF($L293="","",IFERROR(LOOKUP(2,1/(('Tire Inspections'!$E$5:$E$1004=$A293)*('Tire Inspections'!$B$5:$B$1004=$L293)*('Tire Inspections'!$Y$5:$Y$1004="OK")),'Tire Inspections'!$P$5:$P$1004),"")))</f>
        <v/>
      </c>
      <c r="P293" s="32">
        <f>IF($A293="","",IF($L293="","",IFERROR(LOOKUP(2,1/(('Tire Inspections'!$E$5:$E$1004=$A293)*('Tire Inspections'!$B$5:$B$1004=$L293)*('Tire Inspections'!$Y$5:$Y$1004="OK")),'Tire Inspections'!$D$5:$D$1004),"")))</f>
        <v/>
      </c>
      <c r="Q293" s="44">
        <f>IF($A293="","",IF($L293="","",IFERROR(LOOKUP(2,1/(('Tire Inspections'!$E$5:$E$1004=$A293)*('Tire Inspections'!$B$5:$B$1004=$L293)*('Tire Inspections'!$Y$5:$Y$1004="OK")),'Tire Inspections'!$R$5:$R$1004),"")))</f>
        <v/>
      </c>
      <c r="R293" s="44">
        <f>IF($A293="","",IF($L293="","",IFERROR(LOOKUP(2,1/(('Tire Inspections'!$E$5:$E$1004=$A293)*('Tire Inspections'!$B$5:$B$1004=$L293)*('Tire Inspections'!$Y$5:$Y$1004="OK")),'Tire Inspections'!$S$5:$S$1004),"")))</f>
        <v/>
      </c>
      <c r="S293" s="44">
        <f>IF($A293="","",IF($L293="","",IFERROR(LOOKUP(2,1/(('Tire Inspections'!$E$5:$E$1004=$A293)*('Tire Inspections'!$B$5:$B$1004=$L293)*('Tire Inspections'!$Y$5:$Y$1004="OK")),'Tire Inspections'!$L$5:$L$1004),"")))</f>
        <v/>
      </c>
      <c r="T293" s="33">
        <f>IF($A293="","",IF(OR($Q293="",$H293=""),"",IFERROR(MAX(0,MIN(1,($Q293-'Settings'!$B$6)/($H293-'Settings'!$B$6))),"")))</f>
        <v/>
      </c>
      <c r="U293" s="27">
        <f>IF($A293="","",IF($Q293="","No Data",IF($Q293&lt;='Settings'!$B$6,"Critical",IF($Q293&lt;='Settings'!$B$5,"Low","OK"))))</f>
        <v/>
      </c>
      <c r="V293" s="27">
        <f>IF($A293="","",IF($R293="","No Data",IF($R293&gt;='Settings'!$B$7,"Uneven","OK")))</f>
        <v/>
      </c>
      <c r="W293" s="27">
        <f>IF($A293="","",IF($J293&lt;&gt;"Mounted","N/A",IF(OR($S293="",$I293=""),"No Data",IF($S293&lt;$I293-'Settings'!$B$8,"Low",IF($S293&gt;$I293+'Settings'!$B$8,"High","OK")))))</f>
        <v/>
      </c>
      <c r="X293" s="45">
        <f>IF($A293="","",IF(OR($J293&lt;&gt;"Mounted",$L293=""),"",IFERROR($L293+'Settings'!$B$9,"")))</f>
        <v/>
      </c>
      <c r="Y293" s="27">
        <f>IF($A293="","",IF($J293&lt;&gt;"Mounted","N/A",IF($L293="","No Data",IF(TODAY()&gt;$X293,"Overdue",IF(TODAY()+'Settings'!$B$10&gt;=$X293,"Due Soon","Current")))))</f>
        <v/>
      </c>
      <c r="Z293" s="27">
        <f>IF($A293="","",IF($J293&lt;&gt;"Mounted","N/A",IF(OR($U293="No Data",$W293="No Data"),"No Data",IF($U293="Critical","Critical",IF(OR($U293="Low",$V293="Uneven",$W293="Low",$W293="High",$Y293="Overdue",$Y293="Due Soon"),"Attention","OK")))))</f>
        <v/>
      </c>
      <c r="AA293" s="27">
        <f>IF($A293="","",IF($J293&lt;&gt;"Mounted","No action",IF($U293="Critical","Inspect immediately and follow fleet removal policy",IF($W293="Low","Correct pressure and inspect",IF($W293="High","Correct pressure",IF($V293="Uneven","Inspect alignment, suspension, and rotation",IF($U293="Low","Schedule tire service",IF($Y293="Overdue","Complete inspection",IF($Y293="Due Soon","Schedule inspection","No action")))))))))</f>
        <v/>
      </c>
      <c r="AB293" s="27">
        <f>IF($A293="","",IF(OR($J293&lt;&gt;"Mounted",$Z293="OK",$Z293="N/A"),"",IF($U293="Critical",1,IF(OR($W293="Low",$W293="High"),2,IF(OR($U293="Low",$V293="Uneven"),3,IF($Y293="Overdue",4,5))))))</f>
        <v/>
      </c>
      <c r="AC293" s="27">
        <f>IF($A293="","",IF($AB293="","",IFERROR($AB293*100000+ROW(),"")))</f>
        <v/>
      </c>
    </row>
    <row r="294">
      <c r="A294" s="29" t="n"/>
      <c r="B294" s="23" t="n"/>
      <c r="C294" s="23" t="n"/>
      <c r="D294" s="23" t="n"/>
      <c r="E294" s="29" t="n"/>
      <c r="F294" s="42" t="n"/>
      <c r="G294" s="30" t="n"/>
      <c r="H294" s="43" t="n"/>
      <c r="I294" s="43" t="n"/>
      <c r="J294" s="23" t="n"/>
      <c r="K294" s="23" t="n"/>
      <c r="L294" s="45">
        <f>IF($A294="","",IF(COUNTIFS('Tire Inspections'!$E$5:$E$1004,$A294,'Tire Inspections'!$Y$5:$Y$1004,"OK")=0,"",IFERROR(MAXIFS('Tire Inspections'!$B$5:$B$1004,'Tire Inspections'!$E$5:$E$1004,$A294,'Tire Inspections'!$Y$5:$Y$1004,"OK"),"")))</f>
        <v/>
      </c>
      <c r="M294" s="27">
        <f>IF($A294="","",IF($L294="","",IFERROR(LOOKUP(2,1/(('Tire Inspections'!$E$5:$E$1004=$A294)*('Tire Inspections'!$B$5:$B$1004=$L294)*('Tire Inspections'!$Y$5:$Y$1004="OK")),'Tire Inspections'!$C$5:$C$1004),"")))</f>
        <v/>
      </c>
      <c r="N294" s="27">
        <f>IF($A294="","",IF($L294="","",IFERROR(LOOKUP(2,1/(('Tire Inspections'!$E$5:$E$1004=$A294)*('Tire Inspections'!$B$5:$B$1004=$L294)*('Tire Inspections'!$Y$5:$Y$1004="OK")),'Tire Inspections'!$F$5:$F$1004),"")))</f>
        <v/>
      </c>
      <c r="O294" s="27">
        <f>IF($A294="","",IF($L294="","",IFERROR(LOOKUP(2,1/(('Tire Inspections'!$E$5:$E$1004=$A294)*('Tire Inspections'!$B$5:$B$1004=$L294)*('Tire Inspections'!$Y$5:$Y$1004="OK")),'Tire Inspections'!$P$5:$P$1004),"")))</f>
        <v/>
      </c>
      <c r="P294" s="32">
        <f>IF($A294="","",IF($L294="","",IFERROR(LOOKUP(2,1/(('Tire Inspections'!$E$5:$E$1004=$A294)*('Tire Inspections'!$B$5:$B$1004=$L294)*('Tire Inspections'!$Y$5:$Y$1004="OK")),'Tire Inspections'!$D$5:$D$1004),"")))</f>
        <v/>
      </c>
      <c r="Q294" s="44">
        <f>IF($A294="","",IF($L294="","",IFERROR(LOOKUP(2,1/(('Tire Inspections'!$E$5:$E$1004=$A294)*('Tire Inspections'!$B$5:$B$1004=$L294)*('Tire Inspections'!$Y$5:$Y$1004="OK")),'Tire Inspections'!$R$5:$R$1004),"")))</f>
        <v/>
      </c>
      <c r="R294" s="44">
        <f>IF($A294="","",IF($L294="","",IFERROR(LOOKUP(2,1/(('Tire Inspections'!$E$5:$E$1004=$A294)*('Tire Inspections'!$B$5:$B$1004=$L294)*('Tire Inspections'!$Y$5:$Y$1004="OK")),'Tire Inspections'!$S$5:$S$1004),"")))</f>
        <v/>
      </c>
      <c r="S294" s="44">
        <f>IF($A294="","",IF($L294="","",IFERROR(LOOKUP(2,1/(('Tire Inspections'!$E$5:$E$1004=$A294)*('Tire Inspections'!$B$5:$B$1004=$L294)*('Tire Inspections'!$Y$5:$Y$1004="OK")),'Tire Inspections'!$L$5:$L$1004),"")))</f>
        <v/>
      </c>
      <c r="T294" s="33">
        <f>IF($A294="","",IF(OR($Q294="",$H294=""),"",IFERROR(MAX(0,MIN(1,($Q294-'Settings'!$B$6)/($H294-'Settings'!$B$6))),"")))</f>
        <v/>
      </c>
      <c r="U294" s="27">
        <f>IF($A294="","",IF($Q294="","No Data",IF($Q294&lt;='Settings'!$B$6,"Critical",IF($Q294&lt;='Settings'!$B$5,"Low","OK"))))</f>
        <v/>
      </c>
      <c r="V294" s="27">
        <f>IF($A294="","",IF($R294="","No Data",IF($R294&gt;='Settings'!$B$7,"Uneven","OK")))</f>
        <v/>
      </c>
      <c r="W294" s="27">
        <f>IF($A294="","",IF($J294&lt;&gt;"Mounted","N/A",IF(OR($S294="",$I294=""),"No Data",IF($S294&lt;$I294-'Settings'!$B$8,"Low",IF($S294&gt;$I294+'Settings'!$B$8,"High","OK")))))</f>
        <v/>
      </c>
      <c r="X294" s="45">
        <f>IF($A294="","",IF(OR($J294&lt;&gt;"Mounted",$L294=""),"",IFERROR($L294+'Settings'!$B$9,"")))</f>
        <v/>
      </c>
      <c r="Y294" s="27">
        <f>IF($A294="","",IF($J294&lt;&gt;"Mounted","N/A",IF($L294="","No Data",IF(TODAY()&gt;$X294,"Overdue",IF(TODAY()+'Settings'!$B$10&gt;=$X294,"Due Soon","Current")))))</f>
        <v/>
      </c>
      <c r="Z294" s="27">
        <f>IF($A294="","",IF($J294&lt;&gt;"Mounted","N/A",IF(OR($U294="No Data",$W294="No Data"),"No Data",IF($U294="Critical","Critical",IF(OR($U294="Low",$V294="Uneven",$W294="Low",$W294="High",$Y294="Overdue",$Y294="Due Soon"),"Attention","OK")))))</f>
        <v/>
      </c>
      <c r="AA294" s="27">
        <f>IF($A294="","",IF($J294&lt;&gt;"Mounted","No action",IF($U294="Critical","Inspect immediately and follow fleet removal policy",IF($W294="Low","Correct pressure and inspect",IF($W294="High","Correct pressure",IF($V294="Uneven","Inspect alignment, suspension, and rotation",IF($U294="Low","Schedule tire service",IF($Y294="Overdue","Complete inspection",IF($Y294="Due Soon","Schedule inspection","No action")))))))))</f>
        <v/>
      </c>
      <c r="AB294" s="27">
        <f>IF($A294="","",IF(OR($J294&lt;&gt;"Mounted",$Z294="OK",$Z294="N/A"),"",IF($U294="Critical",1,IF(OR($W294="Low",$W294="High"),2,IF(OR($U294="Low",$V294="Uneven"),3,IF($Y294="Overdue",4,5))))))</f>
        <v/>
      </c>
      <c r="AC294" s="27">
        <f>IF($A294="","",IF($AB294="","",IFERROR($AB294*100000+ROW(),"")))</f>
        <v/>
      </c>
    </row>
    <row r="295">
      <c r="A295" s="29" t="n"/>
      <c r="B295" s="23" t="n"/>
      <c r="C295" s="23" t="n"/>
      <c r="D295" s="23" t="n"/>
      <c r="E295" s="29" t="n"/>
      <c r="F295" s="42" t="n"/>
      <c r="G295" s="30" t="n"/>
      <c r="H295" s="43" t="n"/>
      <c r="I295" s="43" t="n"/>
      <c r="J295" s="23" t="n"/>
      <c r="K295" s="23" t="n"/>
      <c r="L295" s="45">
        <f>IF($A295="","",IF(COUNTIFS('Tire Inspections'!$E$5:$E$1004,$A295,'Tire Inspections'!$Y$5:$Y$1004,"OK")=0,"",IFERROR(MAXIFS('Tire Inspections'!$B$5:$B$1004,'Tire Inspections'!$E$5:$E$1004,$A295,'Tire Inspections'!$Y$5:$Y$1004,"OK"),"")))</f>
        <v/>
      </c>
      <c r="M295" s="27">
        <f>IF($A295="","",IF($L295="","",IFERROR(LOOKUP(2,1/(('Tire Inspections'!$E$5:$E$1004=$A295)*('Tire Inspections'!$B$5:$B$1004=$L295)*('Tire Inspections'!$Y$5:$Y$1004="OK")),'Tire Inspections'!$C$5:$C$1004),"")))</f>
        <v/>
      </c>
      <c r="N295" s="27">
        <f>IF($A295="","",IF($L295="","",IFERROR(LOOKUP(2,1/(('Tire Inspections'!$E$5:$E$1004=$A295)*('Tire Inspections'!$B$5:$B$1004=$L295)*('Tire Inspections'!$Y$5:$Y$1004="OK")),'Tire Inspections'!$F$5:$F$1004),"")))</f>
        <v/>
      </c>
      <c r="O295" s="27">
        <f>IF($A295="","",IF($L295="","",IFERROR(LOOKUP(2,1/(('Tire Inspections'!$E$5:$E$1004=$A295)*('Tire Inspections'!$B$5:$B$1004=$L295)*('Tire Inspections'!$Y$5:$Y$1004="OK")),'Tire Inspections'!$P$5:$P$1004),"")))</f>
        <v/>
      </c>
      <c r="P295" s="32">
        <f>IF($A295="","",IF($L295="","",IFERROR(LOOKUP(2,1/(('Tire Inspections'!$E$5:$E$1004=$A295)*('Tire Inspections'!$B$5:$B$1004=$L295)*('Tire Inspections'!$Y$5:$Y$1004="OK")),'Tire Inspections'!$D$5:$D$1004),"")))</f>
        <v/>
      </c>
      <c r="Q295" s="44">
        <f>IF($A295="","",IF($L295="","",IFERROR(LOOKUP(2,1/(('Tire Inspections'!$E$5:$E$1004=$A295)*('Tire Inspections'!$B$5:$B$1004=$L295)*('Tire Inspections'!$Y$5:$Y$1004="OK")),'Tire Inspections'!$R$5:$R$1004),"")))</f>
        <v/>
      </c>
      <c r="R295" s="44">
        <f>IF($A295="","",IF($L295="","",IFERROR(LOOKUP(2,1/(('Tire Inspections'!$E$5:$E$1004=$A295)*('Tire Inspections'!$B$5:$B$1004=$L295)*('Tire Inspections'!$Y$5:$Y$1004="OK")),'Tire Inspections'!$S$5:$S$1004),"")))</f>
        <v/>
      </c>
      <c r="S295" s="44">
        <f>IF($A295="","",IF($L295="","",IFERROR(LOOKUP(2,1/(('Tire Inspections'!$E$5:$E$1004=$A295)*('Tire Inspections'!$B$5:$B$1004=$L295)*('Tire Inspections'!$Y$5:$Y$1004="OK")),'Tire Inspections'!$L$5:$L$1004),"")))</f>
        <v/>
      </c>
      <c r="T295" s="33">
        <f>IF($A295="","",IF(OR($Q295="",$H295=""),"",IFERROR(MAX(0,MIN(1,($Q295-'Settings'!$B$6)/($H295-'Settings'!$B$6))),"")))</f>
        <v/>
      </c>
      <c r="U295" s="27">
        <f>IF($A295="","",IF($Q295="","No Data",IF($Q295&lt;='Settings'!$B$6,"Critical",IF($Q295&lt;='Settings'!$B$5,"Low","OK"))))</f>
        <v/>
      </c>
      <c r="V295" s="27">
        <f>IF($A295="","",IF($R295="","No Data",IF($R295&gt;='Settings'!$B$7,"Uneven","OK")))</f>
        <v/>
      </c>
      <c r="W295" s="27">
        <f>IF($A295="","",IF($J295&lt;&gt;"Mounted","N/A",IF(OR($S295="",$I295=""),"No Data",IF($S295&lt;$I295-'Settings'!$B$8,"Low",IF($S295&gt;$I295+'Settings'!$B$8,"High","OK")))))</f>
        <v/>
      </c>
      <c r="X295" s="45">
        <f>IF($A295="","",IF(OR($J295&lt;&gt;"Mounted",$L295=""),"",IFERROR($L295+'Settings'!$B$9,"")))</f>
        <v/>
      </c>
      <c r="Y295" s="27">
        <f>IF($A295="","",IF($J295&lt;&gt;"Mounted","N/A",IF($L295="","No Data",IF(TODAY()&gt;$X295,"Overdue",IF(TODAY()+'Settings'!$B$10&gt;=$X295,"Due Soon","Current")))))</f>
        <v/>
      </c>
      <c r="Z295" s="27">
        <f>IF($A295="","",IF($J295&lt;&gt;"Mounted","N/A",IF(OR($U295="No Data",$W295="No Data"),"No Data",IF($U295="Critical","Critical",IF(OR($U295="Low",$V295="Uneven",$W295="Low",$W295="High",$Y295="Overdue",$Y295="Due Soon"),"Attention","OK")))))</f>
        <v/>
      </c>
      <c r="AA295" s="27">
        <f>IF($A295="","",IF($J295&lt;&gt;"Mounted","No action",IF($U295="Critical","Inspect immediately and follow fleet removal policy",IF($W295="Low","Correct pressure and inspect",IF($W295="High","Correct pressure",IF($V295="Uneven","Inspect alignment, suspension, and rotation",IF($U295="Low","Schedule tire service",IF($Y295="Overdue","Complete inspection",IF($Y295="Due Soon","Schedule inspection","No action")))))))))</f>
        <v/>
      </c>
      <c r="AB295" s="27">
        <f>IF($A295="","",IF(OR($J295&lt;&gt;"Mounted",$Z295="OK",$Z295="N/A"),"",IF($U295="Critical",1,IF(OR($W295="Low",$W295="High"),2,IF(OR($U295="Low",$V295="Uneven"),3,IF($Y295="Overdue",4,5))))))</f>
        <v/>
      </c>
      <c r="AC295" s="27">
        <f>IF($A295="","",IF($AB295="","",IFERROR($AB295*100000+ROW(),"")))</f>
        <v/>
      </c>
    </row>
    <row r="296">
      <c r="A296" s="29" t="n"/>
      <c r="B296" s="23" t="n"/>
      <c r="C296" s="23" t="n"/>
      <c r="D296" s="23" t="n"/>
      <c r="E296" s="29" t="n"/>
      <c r="F296" s="42" t="n"/>
      <c r="G296" s="30" t="n"/>
      <c r="H296" s="43" t="n"/>
      <c r="I296" s="43" t="n"/>
      <c r="J296" s="23" t="n"/>
      <c r="K296" s="23" t="n"/>
      <c r="L296" s="45">
        <f>IF($A296="","",IF(COUNTIFS('Tire Inspections'!$E$5:$E$1004,$A296,'Tire Inspections'!$Y$5:$Y$1004,"OK")=0,"",IFERROR(MAXIFS('Tire Inspections'!$B$5:$B$1004,'Tire Inspections'!$E$5:$E$1004,$A296,'Tire Inspections'!$Y$5:$Y$1004,"OK"),"")))</f>
        <v/>
      </c>
      <c r="M296" s="27">
        <f>IF($A296="","",IF($L296="","",IFERROR(LOOKUP(2,1/(('Tire Inspections'!$E$5:$E$1004=$A296)*('Tire Inspections'!$B$5:$B$1004=$L296)*('Tire Inspections'!$Y$5:$Y$1004="OK")),'Tire Inspections'!$C$5:$C$1004),"")))</f>
        <v/>
      </c>
      <c r="N296" s="27">
        <f>IF($A296="","",IF($L296="","",IFERROR(LOOKUP(2,1/(('Tire Inspections'!$E$5:$E$1004=$A296)*('Tire Inspections'!$B$5:$B$1004=$L296)*('Tire Inspections'!$Y$5:$Y$1004="OK")),'Tire Inspections'!$F$5:$F$1004),"")))</f>
        <v/>
      </c>
      <c r="O296" s="27">
        <f>IF($A296="","",IF($L296="","",IFERROR(LOOKUP(2,1/(('Tire Inspections'!$E$5:$E$1004=$A296)*('Tire Inspections'!$B$5:$B$1004=$L296)*('Tire Inspections'!$Y$5:$Y$1004="OK")),'Tire Inspections'!$P$5:$P$1004),"")))</f>
        <v/>
      </c>
      <c r="P296" s="32">
        <f>IF($A296="","",IF($L296="","",IFERROR(LOOKUP(2,1/(('Tire Inspections'!$E$5:$E$1004=$A296)*('Tire Inspections'!$B$5:$B$1004=$L296)*('Tire Inspections'!$Y$5:$Y$1004="OK")),'Tire Inspections'!$D$5:$D$1004),"")))</f>
        <v/>
      </c>
      <c r="Q296" s="44">
        <f>IF($A296="","",IF($L296="","",IFERROR(LOOKUP(2,1/(('Tire Inspections'!$E$5:$E$1004=$A296)*('Tire Inspections'!$B$5:$B$1004=$L296)*('Tire Inspections'!$Y$5:$Y$1004="OK")),'Tire Inspections'!$R$5:$R$1004),"")))</f>
        <v/>
      </c>
      <c r="R296" s="44">
        <f>IF($A296="","",IF($L296="","",IFERROR(LOOKUP(2,1/(('Tire Inspections'!$E$5:$E$1004=$A296)*('Tire Inspections'!$B$5:$B$1004=$L296)*('Tire Inspections'!$Y$5:$Y$1004="OK")),'Tire Inspections'!$S$5:$S$1004),"")))</f>
        <v/>
      </c>
      <c r="S296" s="44">
        <f>IF($A296="","",IF($L296="","",IFERROR(LOOKUP(2,1/(('Tire Inspections'!$E$5:$E$1004=$A296)*('Tire Inspections'!$B$5:$B$1004=$L296)*('Tire Inspections'!$Y$5:$Y$1004="OK")),'Tire Inspections'!$L$5:$L$1004),"")))</f>
        <v/>
      </c>
      <c r="T296" s="33">
        <f>IF($A296="","",IF(OR($Q296="",$H296=""),"",IFERROR(MAX(0,MIN(1,($Q296-'Settings'!$B$6)/($H296-'Settings'!$B$6))),"")))</f>
        <v/>
      </c>
      <c r="U296" s="27">
        <f>IF($A296="","",IF($Q296="","No Data",IF($Q296&lt;='Settings'!$B$6,"Critical",IF($Q296&lt;='Settings'!$B$5,"Low","OK"))))</f>
        <v/>
      </c>
      <c r="V296" s="27">
        <f>IF($A296="","",IF($R296="","No Data",IF($R296&gt;='Settings'!$B$7,"Uneven","OK")))</f>
        <v/>
      </c>
      <c r="W296" s="27">
        <f>IF($A296="","",IF($J296&lt;&gt;"Mounted","N/A",IF(OR($S296="",$I296=""),"No Data",IF($S296&lt;$I296-'Settings'!$B$8,"Low",IF($S296&gt;$I296+'Settings'!$B$8,"High","OK")))))</f>
        <v/>
      </c>
      <c r="X296" s="45">
        <f>IF($A296="","",IF(OR($J296&lt;&gt;"Mounted",$L296=""),"",IFERROR($L296+'Settings'!$B$9,"")))</f>
        <v/>
      </c>
      <c r="Y296" s="27">
        <f>IF($A296="","",IF($J296&lt;&gt;"Mounted","N/A",IF($L296="","No Data",IF(TODAY()&gt;$X296,"Overdue",IF(TODAY()+'Settings'!$B$10&gt;=$X296,"Due Soon","Current")))))</f>
        <v/>
      </c>
      <c r="Z296" s="27">
        <f>IF($A296="","",IF($J296&lt;&gt;"Mounted","N/A",IF(OR($U296="No Data",$W296="No Data"),"No Data",IF($U296="Critical","Critical",IF(OR($U296="Low",$V296="Uneven",$W296="Low",$W296="High",$Y296="Overdue",$Y296="Due Soon"),"Attention","OK")))))</f>
        <v/>
      </c>
      <c r="AA296" s="27">
        <f>IF($A296="","",IF($J296&lt;&gt;"Mounted","No action",IF($U296="Critical","Inspect immediately and follow fleet removal policy",IF($W296="Low","Correct pressure and inspect",IF($W296="High","Correct pressure",IF($V296="Uneven","Inspect alignment, suspension, and rotation",IF($U296="Low","Schedule tire service",IF($Y296="Overdue","Complete inspection",IF($Y296="Due Soon","Schedule inspection","No action")))))))))</f>
        <v/>
      </c>
      <c r="AB296" s="27">
        <f>IF($A296="","",IF(OR($J296&lt;&gt;"Mounted",$Z296="OK",$Z296="N/A"),"",IF($U296="Critical",1,IF(OR($W296="Low",$W296="High"),2,IF(OR($U296="Low",$V296="Uneven"),3,IF($Y296="Overdue",4,5))))))</f>
        <v/>
      </c>
      <c r="AC296" s="27">
        <f>IF($A296="","",IF($AB296="","",IFERROR($AB296*100000+ROW(),"")))</f>
        <v/>
      </c>
    </row>
    <row r="297">
      <c r="A297" s="29" t="n"/>
      <c r="B297" s="23" t="n"/>
      <c r="C297" s="23" t="n"/>
      <c r="D297" s="23" t="n"/>
      <c r="E297" s="29" t="n"/>
      <c r="F297" s="42" t="n"/>
      <c r="G297" s="30" t="n"/>
      <c r="H297" s="43" t="n"/>
      <c r="I297" s="43" t="n"/>
      <c r="J297" s="23" t="n"/>
      <c r="K297" s="23" t="n"/>
      <c r="L297" s="45">
        <f>IF($A297="","",IF(COUNTIFS('Tire Inspections'!$E$5:$E$1004,$A297,'Tire Inspections'!$Y$5:$Y$1004,"OK")=0,"",IFERROR(MAXIFS('Tire Inspections'!$B$5:$B$1004,'Tire Inspections'!$E$5:$E$1004,$A297,'Tire Inspections'!$Y$5:$Y$1004,"OK"),"")))</f>
        <v/>
      </c>
      <c r="M297" s="27">
        <f>IF($A297="","",IF($L297="","",IFERROR(LOOKUP(2,1/(('Tire Inspections'!$E$5:$E$1004=$A297)*('Tire Inspections'!$B$5:$B$1004=$L297)*('Tire Inspections'!$Y$5:$Y$1004="OK")),'Tire Inspections'!$C$5:$C$1004),"")))</f>
        <v/>
      </c>
      <c r="N297" s="27">
        <f>IF($A297="","",IF($L297="","",IFERROR(LOOKUP(2,1/(('Tire Inspections'!$E$5:$E$1004=$A297)*('Tire Inspections'!$B$5:$B$1004=$L297)*('Tire Inspections'!$Y$5:$Y$1004="OK")),'Tire Inspections'!$F$5:$F$1004),"")))</f>
        <v/>
      </c>
      <c r="O297" s="27">
        <f>IF($A297="","",IF($L297="","",IFERROR(LOOKUP(2,1/(('Tire Inspections'!$E$5:$E$1004=$A297)*('Tire Inspections'!$B$5:$B$1004=$L297)*('Tire Inspections'!$Y$5:$Y$1004="OK")),'Tire Inspections'!$P$5:$P$1004),"")))</f>
        <v/>
      </c>
      <c r="P297" s="32">
        <f>IF($A297="","",IF($L297="","",IFERROR(LOOKUP(2,1/(('Tire Inspections'!$E$5:$E$1004=$A297)*('Tire Inspections'!$B$5:$B$1004=$L297)*('Tire Inspections'!$Y$5:$Y$1004="OK")),'Tire Inspections'!$D$5:$D$1004),"")))</f>
        <v/>
      </c>
      <c r="Q297" s="44">
        <f>IF($A297="","",IF($L297="","",IFERROR(LOOKUP(2,1/(('Tire Inspections'!$E$5:$E$1004=$A297)*('Tire Inspections'!$B$5:$B$1004=$L297)*('Tire Inspections'!$Y$5:$Y$1004="OK")),'Tire Inspections'!$R$5:$R$1004),"")))</f>
        <v/>
      </c>
      <c r="R297" s="44">
        <f>IF($A297="","",IF($L297="","",IFERROR(LOOKUP(2,1/(('Tire Inspections'!$E$5:$E$1004=$A297)*('Tire Inspections'!$B$5:$B$1004=$L297)*('Tire Inspections'!$Y$5:$Y$1004="OK")),'Tire Inspections'!$S$5:$S$1004),"")))</f>
        <v/>
      </c>
      <c r="S297" s="44">
        <f>IF($A297="","",IF($L297="","",IFERROR(LOOKUP(2,1/(('Tire Inspections'!$E$5:$E$1004=$A297)*('Tire Inspections'!$B$5:$B$1004=$L297)*('Tire Inspections'!$Y$5:$Y$1004="OK")),'Tire Inspections'!$L$5:$L$1004),"")))</f>
        <v/>
      </c>
      <c r="T297" s="33">
        <f>IF($A297="","",IF(OR($Q297="",$H297=""),"",IFERROR(MAX(0,MIN(1,($Q297-'Settings'!$B$6)/($H297-'Settings'!$B$6))),"")))</f>
        <v/>
      </c>
      <c r="U297" s="27">
        <f>IF($A297="","",IF($Q297="","No Data",IF($Q297&lt;='Settings'!$B$6,"Critical",IF($Q297&lt;='Settings'!$B$5,"Low","OK"))))</f>
        <v/>
      </c>
      <c r="V297" s="27">
        <f>IF($A297="","",IF($R297="","No Data",IF($R297&gt;='Settings'!$B$7,"Uneven","OK")))</f>
        <v/>
      </c>
      <c r="W297" s="27">
        <f>IF($A297="","",IF($J297&lt;&gt;"Mounted","N/A",IF(OR($S297="",$I297=""),"No Data",IF($S297&lt;$I297-'Settings'!$B$8,"Low",IF($S297&gt;$I297+'Settings'!$B$8,"High","OK")))))</f>
        <v/>
      </c>
      <c r="X297" s="45">
        <f>IF($A297="","",IF(OR($J297&lt;&gt;"Mounted",$L297=""),"",IFERROR($L297+'Settings'!$B$9,"")))</f>
        <v/>
      </c>
      <c r="Y297" s="27">
        <f>IF($A297="","",IF($J297&lt;&gt;"Mounted","N/A",IF($L297="","No Data",IF(TODAY()&gt;$X297,"Overdue",IF(TODAY()+'Settings'!$B$10&gt;=$X297,"Due Soon","Current")))))</f>
        <v/>
      </c>
      <c r="Z297" s="27">
        <f>IF($A297="","",IF($J297&lt;&gt;"Mounted","N/A",IF(OR($U297="No Data",$W297="No Data"),"No Data",IF($U297="Critical","Critical",IF(OR($U297="Low",$V297="Uneven",$W297="Low",$W297="High",$Y297="Overdue",$Y297="Due Soon"),"Attention","OK")))))</f>
        <v/>
      </c>
      <c r="AA297" s="27">
        <f>IF($A297="","",IF($J297&lt;&gt;"Mounted","No action",IF($U297="Critical","Inspect immediately and follow fleet removal policy",IF($W297="Low","Correct pressure and inspect",IF($W297="High","Correct pressure",IF($V297="Uneven","Inspect alignment, suspension, and rotation",IF($U297="Low","Schedule tire service",IF($Y297="Overdue","Complete inspection",IF($Y297="Due Soon","Schedule inspection","No action")))))))))</f>
        <v/>
      </c>
      <c r="AB297" s="27">
        <f>IF($A297="","",IF(OR($J297&lt;&gt;"Mounted",$Z297="OK",$Z297="N/A"),"",IF($U297="Critical",1,IF(OR($W297="Low",$W297="High"),2,IF(OR($U297="Low",$V297="Uneven"),3,IF($Y297="Overdue",4,5))))))</f>
        <v/>
      </c>
      <c r="AC297" s="27">
        <f>IF($A297="","",IF($AB297="","",IFERROR($AB297*100000+ROW(),"")))</f>
        <v/>
      </c>
    </row>
    <row r="298">
      <c r="A298" s="29" t="n"/>
      <c r="B298" s="23" t="n"/>
      <c r="C298" s="23" t="n"/>
      <c r="D298" s="23" t="n"/>
      <c r="E298" s="29" t="n"/>
      <c r="F298" s="42" t="n"/>
      <c r="G298" s="30" t="n"/>
      <c r="H298" s="43" t="n"/>
      <c r="I298" s="43" t="n"/>
      <c r="J298" s="23" t="n"/>
      <c r="K298" s="23" t="n"/>
      <c r="L298" s="45">
        <f>IF($A298="","",IF(COUNTIFS('Tire Inspections'!$E$5:$E$1004,$A298,'Tire Inspections'!$Y$5:$Y$1004,"OK")=0,"",IFERROR(MAXIFS('Tire Inspections'!$B$5:$B$1004,'Tire Inspections'!$E$5:$E$1004,$A298,'Tire Inspections'!$Y$5:$Y$1004,"OK"),"")))</f>
        <v/>
      </c>
      <c r="M298" s="27">
        <f>IF($A298="","",IF($L298="","",IFERROR(LOOKUP(2,1/(('Tire Inspections'!$E$5:$E$1004=$A298)*('Tire Inspections'!$B$5:$B$1004=$L298)*('Tire Inspections'!$Y$5:$Y$1004="OK")),'Tire Inspections'!$C$5:$C$1004),"")))</f>
        <v/>
      </c>
      <c r="N298" s="27">
        <f>IF($A298="","",IF($L298="","",IFERROR(LOOKUP(2,1/(('Tire Inspections'!$E$5:$E$1004=$A298)*('Tire Inspections'!$B$5:$B$1004=$L298)*('Tire Inspections'!$Y$5:$Y$1004="OK")),'Tire Inspections'!$F$5:$F$1004),"")))</f>
        <v/>
      </c>
      <c r="O298" s="27">
        <f>IF($A298="","",IF($L298="","",IFERROR(LOOKUP(2,1/(('Tire Inspections'!$E$5:$E$1004=$A298)*('Tire Inspections'!$B$5:$B$1004=$L298)*('Tire Inspections'!$Y$5:$Y$1004="OK")),'Tire Inspections'!$P$5:$P$1004),"")))</f>
        <v/>
      </c>
      <c r="P298" s="32">
        <f>IF($A298="","",IF($L298="","",IFERROR(LOOKUP(2,1/(('Tire Inspections'!$E$5:$E$1004=$A298)*('Tire Inspections'!$B$5:$B$1004=$L298)*('Tire Inspections'!$Y$5:$Y$1004="OK")),'Tire Inspections'!$D$5:$D$1004),"")))</f>
        <v/>
      </c>
      <c r="Q298" s="44">
        <f>IF($A298="","",IF($L298="","",IFERROR(LOOKUP(2,1/(('Tire Inspections'!$E$5:$E$1004=$A298)*('Tire Inspections'!$B$5:$B$1004=$L298)*('Tire Inspections'!$Y$5:$Y$1004="OK")),'Tire Inspections'!$R$5:$R$1004),"")))</f>
        <v/>
      </c>
      <c r="R298" s="44">
        <f>IF($A298="","",IF($L298="","",IFERROR(LOOKUP(2,1/(('Tire Inspections'!$E$5:$E$1004=$A298)*('Tire Inspections'!$B$5:$B$1004=$L298)*('Tire Inspections'!$Y$5:$Y$1004="OK")),'Tire Inspections'!$S$5:$S$1004),"")))</f>
        <v/>
      </c>
      <c r="S298" s="44">
        <f>IF($A298="","",IF($L298="","",IFERROR(LOOKUP(2,1/(('Tire Inspections'!$E$5:$E$1004=$A298)*('Tire Inspections'!$B$5:$B$1004=$L298)*('Tire Inspections'!$Y$5:$Y$1004="OK")),'Tire Inspections'!$L$5:$L$1004),"")))</f>
        <v/>
      </c>
      <c r="T298" s="33">
        <f>IF($A298="","",IF(OR($Q298="",$H298=""),"",IFERROR(MAX(0,MIN(1,($Q298-'Settings'!$B$6)/($H298-'Settings'!$B$6))),"")))</f>
        <v/>
      </c>
      <c r="U298" s="27">
        <f>IF($A298="","",IF($Q298="","No Data",IF($Q298&lt;='Settings'!$B$6,"Critical",IF($Q298&lt;='Settings'!$B$5,"Low","OK"))))</f>
        <v/>
      </c>
      <c r="V298" s="27">
        <f>IF($A298="","",IF($R298="","No Data",IF($R298&gt;='Settings'!$B$7,"Uneven","OK")))</f>
        <v/>
      </c>
      <c r="W298" s="27">
        <f>IF($A298="","",IF($J298&lt;&gt;"Mounted","N/A",IF(OR($S298="",$I298=""),"No Data",IF($S298&lt;$I298-'Settings'!$B$8,"Low",IF($S298&gt;$I298+'Settings'!$B$8,"High","OK")))))</f>
        <v/>
      </c>
      <c r="X298" s="45">
        <f>IF($A298="","",IF(OR($J298&lt;&gt;"Mounted",$L298=""),"",IFERROR($L298+'Settings'!$B$9,"")))</f>
        <v/>
      </c>
      <c r="Y298" s="27">
        <f>IF($A298="","",IF($J298&lt;&gt;"Mounted","N/A",IF($L298="","No Data",IF(TODAY()&gt;$X298,"Overdue",IF(TODAY()+'Settings'!$B$10&gt;=$X298,"Due Soon","Current")))))</f>
        <v/>
      </c>
      <c r="Z298" s="27">
        <f>IF($A298="","",IF($J298&lt;&gt;"Mounted","N/A",IF(OR($U298="No Data",$W298="No Data"),"No Data",IF($U298="Critical","Critical",IF(OR($U298="Low",$V298="Uneven",$W298="Low",$W298="High",$Y298="Overdue",$Y298="Due Soon"),"Attention","OK")))))</f>
        <v/>
      </c>
      <c r="AA298" s="27">
        <f>IF($A298="","",IF($J298&lt;&gt;"Mounted","No action",IF($U298="Critical","Inspect immediately and follow fleet removal policy",IF($W298="Low","Correct pressure and inspect",IF($W298="High","Correct pressure",IF($V298="Uneven","Inspect alignment, suspension, and rotation",IF($U298="Low","Schedule tire service",IF($Y298="Overdue","Complete inspection",IF($Y298="Due Soon","Schedule inspection","No action")))))))))</f>
        <v/>
      </c>
      <c r="AB298" s="27">
        <f>IF($A298="","",IF(OR($J298&lt;&gt;"Mounted",$Z298="OK",$Z298="N/A"),"",IF($U298="Critical",1,IF(OR($W298="Low",$W298="High"),2,IF(OR($U298="Low",$V298="Uneven"),3,IF($Y298="Overdue",4,5))))))</f>
        <v/>
      </c>
      <c r="AC298" s="27">
        <f>IF($A298="","",IF($AB298="","",IFERROR($AB298*100000+ROW(),"")))</f>
        <v/>
      </c>
    </row>
    <row r="299">
      <c r="A299" s="29" t="n"/>
      <c r="B299" s="23" t="n"/>
      <c r="C299" s="23" t="n"/>
      <c r="D299" s="23" t="n"/>
      <c r="E299" s="29" t="n"/>
      <c r="F299" s="42" t="n"/>
      <c r="G299" s="30" t="n"/>
      <c r="H299" s="43" t="n"/>
      <c r="I299" s="43" t="n"/>
      <c r="J299" s="23" t="n"/>
      <c r="K299" s="23" t="n"/>
      <c r="L299" s="45">
        <f>IF($A299="","",IF(COUNTIFS('Tire Inspections'!$E$5:$E$1004,$A299,'Tire Inspections'!$Y$5:$Y$1004,"OK")=0,"",IFERROR(MAXIFS('Tire Inspections'!$B$5:$B$1004,'Tire Inspections'!$E$5:$E$1004,$A299,'Tire Inspections'!$Y$5:$Y$1004,"OK"),"")))</f>
        <v/>
      </c>
      <c r="M299" s="27">
        <f>IF($A299="","",IF($L299="","",IFERROR(LOOKUP(2,1/(('Tire Inspections'!$E$5:$E$1004=$A299)*('Tire Inspections'!$B$5:$B$1004=$L299)*('Tire Inspections'!$Y$5:$Y$1004="OK")),'Tire Inspections'!$C$5:$C$1004),"")))</f>
        <v/>
      </c>
      <c r="N299" s="27">
        <f>IF($A299="","",IF($L299="","",IFERROR(LOOKUP(2,1/(('Tire Inspections'!$E$5:$E$1004=$A299)*('Tire Inspections'!$B$5:$B$1004=$L299)*('Tire Inspections'!$Y$5:$Y$1004="OK")),'Tire Inspections'!$F$5:$F$1004),"")))</f>
        <v/>
      </c>
      <c r="O299" s="27">
        <f>IF($A299="","",IF($L299="","",IFERROR(LOOKUP(2,1/(('Tire Inspections'!$E$5:$E$1004=$A299)*('Tire Inspections'!$B$5:$B$1004=$L299)*('Tire Inspections'!$Y$5:$Y$1004="OK")),'Tire Inspections'!$P$5:$P$1004),"")))</f>
        <v/>
      </c>
      <c r="P299" s="32">
        <f>IF($A299="","",IF($L299="","",IFERROR(LOOKUP(2,1/(('Tire Inspections'!$E$5:$E$1004=$A299)*('Tire Inspections'!$B$5:$B$1004=$L299)*('Tire Inspections'!$Y$5:$Y$1004="OK")),'Tire Inspections'!$D$5:$D$1004),"")))</f>
        <v/>
      </c>
      <c r="Q299" s="44">
        <f>IF($A299="","",IF($L299="","",IFERROR(LOOKUP(2,1/(('Tire Inspections'!$E$5:$E$1004=$A299)*('Tire Inspections'!$B$5:$B$1004=$L299)*('Tire Inspections'!$Y$5:$Y$1004="OK")),'Tire Inspections'!$R$5:$R$1004),"")))</f>
        <v/>
      </c>
      <c r="R299" s="44">
        <f>IF($A299="","",IF($L299="","",IFERROR(LOOKUP(2,1/(('Tire Inspections'!$E$5:$E$1004=$A299)*('Tire Inspections'!$B$5:$B$1004=$L299)*('Tire Inspections'!$Y$5:$Y$1004="OK")),'Tire Inspections'!$S$5:$S$1004),"")))</f>
        <v/>
      </c>
      <c r="S299" s="44">
        <f>IF($A299="","",IF($L299="","",IFERROR(LOOKUP(2,1/(('Tire Inspections'!$E$5:$E$1004=$A299)*('Tire Inspections'!$B$5:$B$1004=$L299)*('Tire Inspections'!$Y$5:$Y$1004="OK")),'Tire Inspections'!$L$5:$L$1004),"")))</f>
        <v/>
      </c>
      <c r="T299" s="33">
        <f>IF($A299="","",IF(OR($Q299="",$H299=""),"",IFERROR(MAX(0,MIN(1,($Q299-'Settings'!$B$6)/($H299-'Settings'!$B$6))),"")))</f>
        <v/>
      </c>
      <c r="U299" s="27">
        <f>IF($A299="","",IF($Q299="","No Data",IF($Q299&lt;='Settings'!$B$6,"Critical",IF($Q299&lt;='Settings'!$B$5,"Low","OK"))))</f>
        <v/>
      </c>
      <c r="V299" s="27">
        <f>IF($A299="","",IF($R299="","No Data",IF($R299&gt;='Settings'!$B$7,"Uneven","OK")))</f>
        <v/>
      </c>
      <c r="W299" s="27">
        <f>IF($A299="","",IF($J299&lt;&gt;"Mounted","N/A",IF(OR($S299="",$I299=""),"No Data",IF($S299&lt;$I299-'Settings'!$B$8,"Low",IF($S299&gt;$I299+'Settings'!$B$8,"High","OK")))))</f>
        <v/>
      </c>
      <c r="X299" s="45">
        <f>IF($A299="","",IF(OR($J299&lt;&gt;"Mounted",$L299=""),"",IFERROR($L299+'Settings'!$B$9,"")))</f>
        <v/>
      </c>
      <c r="Y299" s="27">
        <f>IF($A299="","",IF($J299&lt;&gt;"Mounted","N/A",IF($L299="","No Data",IF(TODAY()&gt;$X299,"Overdue",IF(TODAY()+'Settings'!$B$10&gt;=$X299,"Due Soon","Current")))))</f>
        <v/>
      </c>
      <c r="Z299" s="27">
        <f>IF($A299="","",IF($J299&lt;&gt;"Mounted","N/A",IF(OR($U299="No Data",$W299="No Data"),"No Data",IF($U299="Critical","Critical",IF(OR($U299="Low",$V299="Uneven",$W299="Low",$W299="High",$Y299="Overdue",$Y299="Due Soon"),"Attention","OK")))))</f>
        <v/>
      </c>
      <c r="AA299" s="27">
        <f>IF($A299="","",IF($J299&lt;&gt;"Mounted","No action",IF($U299="Critical","Inspect immediately and follow fleet removal policy",IF($W299="Low","Correct pressure and inspect",IF($W299="High","Correct pressure",IF($V299="Uneven","Inspect alignment, suspension, and rotation",IF($U299="Low","Schedule tire service",IF($Y299="Overdue","Complete inspection",IF($Y299="Due Soon","Schedule inspection","No action")))))))))</f>
        <v/>
      </c>
      <c r="AB299" s="27">
        <f>IF($A299="","",IF(OR($J299&lt;&gt;"Mounted",$Z299="OK",$Z299="N/A"),"",IF($U299="Critical",1,IF(OR($W299="Low",$W299="High"),2,IF(OR($U299="Low",$V299="Uneven"),3,IF($Y299="Overdue",4,5))))))</f>
        <v/>
      </c>
      <c r="AC299" s="27">
        <f>IF($A299="","",IF($AB299="","",IFERROR($AB299*100000+ROW(),"")))</f>
        <v/>
      </c>
    </row>
    <row r="300">
      <c r="A300" s="29" t="n"/>
      <c r="B300" s="23" t="n"/>
      <c r="C300" s="23" t="n"/>
      <c r="D300" s="23" t="n"/>
      <c r="E300" s="29" t="n"/>
      <c r="F300" s="42" t="n"/>
      <c r="G300" s="30" t="n"/>
      <c r="H300" s="43" t="n"/>
      <c r="I300" s="43" t="n"/>
      <c r="J300" s="23" t="n"/>
      <c r="K300" s="23" t="n"/>
      <c r="L300" s="45">
        <f>IF($A300="","",IF(COUNTIFS('Tire Inspections'!$E$5:$E$1004,$A300,'Tire Inspections'!$Y$5:$Y$1004,"OK")=0,"",IFERROR(MAXIFS('Tire Inspections'!$B$5:$B$1004,'Tire Inspections'!$E$5:$E$1004,$A300,'Tire Inspections'!$Y$5:$Y$1004,"OK"),"")))</f>
        <v/>
      </c>
      <c r="M300" s="27">
        <f>IF($A300="","",IF($L300="","",IFERROR(LOOKUP(2,1/(('Tire Inspections'!$E$5:$E$1004=$A300)*('Tire Inspections'!$B$5:$B$1004=$L300)*('Tire Inspections'!$Y$5:$Y$1004="OK")),'Tire Inspections'!$C$5:$C$1004),"")))</f>
        <v/>
      </c>
      <c r="N300" s="27">
        <f>IF($A300="","",IF($L300="","",IFERROR(LOOKUP(2,1/(('Tire Inspections'!$E$5:$E$1004=$A300)*('Tire Inspections'!$B$5:$B$1004=$L300)*('Tire Inspections'!$Y$5:$Y$1004="OK")),'Tire Inspections'!$F$5:$F$1004),"")))</f>
        <v/>
      </c>
      <c r="O300" s="27">
        <f>IF($A300="","",IF($L300="","",IFERROR(LOOKUP(2,1/(('Tire Inspections'!$E$5:$E$1004=$A300)*('Tire Inspections'!$B$5:$B$1004=$L300)*('Tire Inspections'!$Y$5:$Y$1004="OK")),'Tire Inspections'!$P$5:$P$1004),"")))</f>
        <v/>
      </c>
      <c r="P300" s="32">
        <f>IF($A300="","",IF($L300="","",IFERROR(LOOKUP(2,1/(('Tire Inspections'!$E$5:$E$1004=$A300)*('Tire Inspections'!$B$5:$B$1004=$L300)*('Tire Inspections'!$Y$5:$Y$1004="OK")),'Tire Inspections'!$D$5:$D$1004),"")))</f>
        <v/>
      </c>
      <c r="Q300" s="44">
        <f>IF($A300="","",IF($L300="","",IFERROR(LOOKUP(2,1/(('Tire Inspections'!$E$5:$E$1004=$A300)*('Tire Inspections'!$B$5:$B$1004=$L300)*('Tire Inspections'!$Y$5:$Y$1004="OK")),'Tire Inspections'!$R$5:$R$1004),"")))</f>
        <v/>
      </c>
      <c r="R300" s="44">
        <f>IF($A300="","",IF($L300="","",IFERROR(LOOKUP(2,1/(('Tire Inspections'!$E$5:$E$1004=$A300)*('Tire Inspections'!$B$5:$B$1004=$L300)*('Tire Inspections'!$Y$5:$Y$1004="OK")),'Tire Inspections'!$S$5:$S$1004),"")))</f>
        <v/>
      </c>
      <c r="S300" s="44">
        <f>IF($A300="","",IF($L300="","",IFERROR(LOOKUP(2,1/(('Tire Inspections'!$E$5:$E$1004=$A300)*('Tire Inspections'!$B$5:$B$1004=$L300)*('Tire Inspections'!$Y$5:$Y$1004="OK")),'Tire Inspections'!$L$5:$L$1004),"")))</f>
        <v/>
      </c>
      <c r="T300" s="33">
        <f>IF($A300="","",IF(OR($Q300="",$H300=""),"",IFERROR(MAX(0,MIN(1,($Q300-'Settings'!$B$6)/($H300-'Settings'!$B$6))),"")))</f>
        <v/>
      </c>
      <c r="U300" s="27">
        <f>IF($A300="","",IF($Q300="","No Data",IF($Q300&lt;='Settings'!$B$6,"Critical",IF($Q300&lt;='Settings'!$B$5,"Low","OK"))))</f>
        <v/>
      </c>
      <c r="V300" s="27">
        <f>IF($A300="","",IF($R300="","No Data",IF($R300&gt;='Settings'!$B$7,"Uneven","OK")))</f>
        <v/>
      </c>
      <c r="W300" s="27">
        <f>IF($A300="","",IF($J300&lt;&gt;"Mounted","N/A",IF(OR($S300="",$I300=""),"No Data",IF($S300&lt;$I300-'Settings'!$B$8,"Low",IF($S300&gt;$I300+'Settings'!$B$8,"High","OK")))))</f>
        <v/>
      </c>
      <c r="X300" s="45">
        <f>IF($A300="","",IF(OR($J300&lt;&gt;"Mounted",$L300=""),"",IFERROR($L300+'Settings'!$B$9,"")))</f>
        <v/>
      </c>
      <c r="Y300" s="27">
        <f>IF($A300="","",IF($J300&lt;&gt;"Mounted","N/A",IF($L300="","No Data",IF(TODAY()&gt;$X300,"Overdue",IF(TODAY()+'Settings'!$B$10&gt;=$X300,"Due Soon","Current")))))</f>
        <v/>
      </c>
      <c r="Z300" s="27">
        <f>IF($A300="","",IF($J300&lt;&gt;"Mounted","N/A",IF(OR($U300="No Data",$W300="No Data"),"No Data",IF($U300="Critical","Critical",IF(OR($U300="Low",$V300="Uneven",$W300="Low",$W300="High",$Y300="Overdue",$Y300="Due Soon"),"Attention","OK")))))</f>
        <v/>
      </c>
      <c r="AA300" s="27">
        <f>IF($A300="","",IF($J300&lt;&gt;"Mounted","No action",IF($U300="Critical","Inspect immediately and follow fleet removal policy",IF($W300="Low","Correct pressure and inspect",IF($W300="High","Correct pressure",IF($V300="Uneven","Inspect alignment, suspension, and rotation",IF($U300="Low","Schedule tire service",IF($Y300="Overdue","Complete inspection",IF($Y300="Due Soon","Schedule inspection","No action")))))))))</f>
        <v/>
      </c>
      <c r="AB300" s="27">
        <f>IF($A300="","",IF(OR($J300&lt;&gt;"Mounted",$Z300="OK",$Z300="N/A"),"",IF($U300="Critical",1,IF(OR($W300="Low",$W300="High"),2,IF(OR($U300="Low",$V300="Uneven"),3,IF($Y300="Overdue",4,5))))))</f>
        <v/>
      </c>
      <c r="AC300" s="27">
        <f>IF($A300="","",IF($AB300="","",IFERROR($AB300*100000+ROW(),"")))</f>
        <v/>
      </c>
    </row>
    <row r="301">
      <c r="A301" s="29" t="n"/>
      <c r="B301" s="23" t="n"/>
      <c r="C301" s="23" t="n"/>
      <c r="D301" s="23" t="n"/>
      <c r="E301" s="29" t="n"/>
      <c r="F301" s="42" t="n"/>
      <c r="G301" s="30" t="n"/>
      <c r="H301" s="43" t="n"/>
      <c r="I301" s="43" t="n"/>
      <c r="J301" s="23" t="n"/>
      <c r="K301" s="23" t="n"/>
      <c r="L301" s="45">
        <f>IF($A301="","",IF(COUNTIFS('Tire Inspections'!$E$5:$E$1004,$A301,'Tire Inspections'!$Y$5:$Y$1004,"OK")=0,"",IFERROR(MAXIFS('Tire Inspections'!$B$5:$B$1004,'Tire Inspections'!$E$5:$E$1004,$A301,'Tire Inspections'!$Y$5:$Y$1004,"OK"),"")))</f>
        <v/>
      </c>
      <c r="M301" s="27">
        <f>IF($A301="","",IF($L301="","",IFERROR(LOOKUP(2,1/(('Tire Inspections'!$E$5:$E$1004=$A301)*('Tire Inspections'!$B$5:$B$1004=$L301)*('Tire Inspections'!$Y$5:$Y$1004="OK")),'Tire Inspections'!$C$5:$C$1004),"")))</f>
        <v/>
      </c>
      <c r="N301" s="27">
        <f>IF($A301="","",IF($L301="","",IFERROR(LOOKUP(2,1/(('Tire Inspections'!$E$5:$E$1004=$A301)*('Tire Inspections'!$B$5:$B$1004=$L301)*('Tire Inspections'!$Y$5:$Y$1004="OK")),'Tire Inspections'!$F$5:$F$1004),"")))</f>
        <v/>
      </c>
      <c r="O301" s="27">
        <f>IF($A301="","",IF($L301="","",IFERROR(LOOKUP(2,1/(('Tire Inspections'!$E$5:$E$1004=$A301)*('Tire Inspections'!$B$5:$B$1004=$L301)*('Tire Inspections'!$Y$5:$Y$1004="OK")),'Tire Inspections'!$P$5:$P$1004),"")))</f>
        <v/>
      </c>
      <c r="P301" s="32">
        <f>IF($A301="","",IF($L301="","",IFERROR(LOOKUP(2,1/(('Tire Inspections'!$E$5:$E$1004=$A301)*('Tire Inspections'!$B$5:$B$1004=$L301)*('Tire Inspections'!$Y$5:$Y$1004="OK")),'Tire Inspections'!$D$5:$D$1004),"")))</f>
        <v/>
      </c>
      <c r="Q301" s="44">
        <f>IF($A301="","",IF($L301="","",IFERROR(LOOKUP(2,1/(('Tire Inspections'!$E$5:$E$1004=$A301)*('Tire Inspections'!$B$5:$B$1004=$L301)*('Tire Inspections'!$Y$5:$Y$1004="OK")),'Tire Inspections'!$R$5:$R$1004),"")))</f>
        <v/>
      </c>
      <c r="R301" s="44">
        <f>IF($A301="","",IF($L301="","",IFERROR(LOOKUP(2,1/(('Tire Inspections'!$E$5:$E$1004=$A301)*('Tire Inspections'!$B$5:$B$1004=$L301)*('Tire Inspections'!$Y$5:$Y$1004="OK")),'Tire Inspections'!$S$5:$S$1004),"")))</f>
        <v/>
      </c>
      <c r="S301" s="44">
        <f>IF($A301="","",IF($L301="","",IFERROR(LOOKUP(2,1/(('Tire Inspections'!$E$5:$E$1004=$A301)*('Tire Inspections'!$B$5:$B$1004=$L301)*('Tire Inspections'!$Y$5:$Y$1004="OK")),'Tire Inspections'!$L$5:$L$1004),"")))</f>
        <v/>
      </c>
      <c r="T301" s="33">
        <f>IF($A301="","",IF(OR($Q301="",$H301=""),"",IFERROR(MAX(0,MIN(1,($Q301-'Settings'!$B$6)/($H301-'Settings'!$B$6))),"")))</f>
        <v/>
      </c>
      <c r="U301" s="27">
        <f>IF($A301="","",IF($Q301="","No Data",IF($Q301&lt;='Settings'!$B$6,"Critical",IF($Q301&lt;='Settings'!$B$5,"Low","OK"))))</f>
        <v/>
      </c>
      <c r="V301" s="27">
        <f>IF($A301="","",IF($R301="","No Data",IF($R301&gt;='Settings'!$B$7,"Uneven","OK")))</f>
        <v/>
      </c>
      <c r="W301" s="27">
        <f>IF($A301="","",IF($J301&lt;&gt;"Mounted","N/A",IF(OR($S301="",$I301=""),"No Data",IF($S301&lt;$I301-'Settings'!$B$8,"Low",IF($S301&gt;$I301+'Settings'!$B$8,"High","OK")))))</f>
        <v/>
      </c>
      <c r="X301" s="45">
        <f>IF($A301="","",IF(OR($J301&lt;&gt;"Mounted",$L301=""),"",IFERROR($L301+'Settings'!$B$9,"")))</f>
        <v/>
      </c>
      <c r="Y301" s="27">
        <f>IF($A301="","",IF($J301&lt;&gt;"Mounted","N/A",IF($L301="","No Data",IF(TODAY()&gt;$X301,"Overdue",IF(TODAY()+'Settings'!$B$10&gt;=$X301,"Due Soon","Current")))))</f>
        <v/>
      </c>
      <c r="Z301" s="27">
        <f>IF($A301="","",IF($J301&lt;&gt;"Mounted","N/A",IF(OR($U301="No Data",$W301="No Data"),"No Data",IF($U301="Critical","Critical",IF(OR($U301="Low",$V301="Uneven",$W301="Low",$W301="High",$Y301="Overdue",$Y301="Due Soon"),"Attention","OK")))))</f>
        <v/>
      </c>
      <c r="AA301" s="27">
        <f>IF($A301="","",IF($J301&lt;&gt;"Mounted","No action",IF($U301="Critical","Inspect immediately and follow fleet removal policy",IF($W301="Low","Correct pressure and inspect",IF($W301="High","Correct pressure",IF($V301="Uneven","Inspect alignment, suspension, and rotation",IF($U301="Low","Schedule tire service",IF($Y301="Overdue","Complete inspection",IF($Y301="Due Soon","Schedule inspection","No action")))))))))</f>
        <v/>
      </c>
      <c r="AB301" s="27">
        <f>IF($A301="","",IF(OR($J301&lt;&gt;"Mounted",$Z301="OK",$Z301="N/A"),"",IF($U301="Critical",1,IF(OR($W301="Low",$W301="High"),2,IF(OR($U301="Low",$V301="Uneven"),3,IF($Y301="Overdue",4,5))))))</f>
        <v/>
      </c>
      <c r="AC301" s="27">
        <f>IF($A301="","",IF($AB301="","",IFERROR($AB301*100000+ROW(),"")))</f>
        <v/>
      </c>
    </row>
    <row r="302">
      <c r="A302" s="29" t="n"/>
      <c r="B302" s="23" t="n"/>
      <c r="C302" s="23" t="n"/>
      <c r="D302" s="23" t="n"/>
      <c r="E302" s="29" t="n"/>
      <c r="F302" s="42" t="n"/>
      <c r="G302" s="30" t="n"/>
      <c r="H302" s="43" t="n"/>
      <c r="I302" s="43" t="n"/>
      <c r="J302" s="23" t="n"/>
      <c r="K302" s="23" t="n"/>
      <c r="L302" s="45">
        <f>IF($A302="","",IF(COUNTIFS('Tire Inspections'!$E$5:$E$1004,$A302,'Tire Inspections'!$Y$5:$Y$1004,"OK")=0,"",IFERROR(MAXIFS('Tire Inspections'!$B$5:$B$1004,'Tire Inspections'!$E$5:$E$1004,$A302,'Tire Inspections'!$Y$5:$Y$1004,"OK"),"")))</f>
        <v/>
      </c>
      <c r="M302" s="27">
        <f>IF($A302="","",IF($L302="","",IFERROR(LOOKUP(2,1/(('Tire Inspections'!$E$5:$E$1004=$A302)*('Tire Inspections'!$B$5:$B$1004=$L302)*('Tire Inspections'!$Y$5:$Y$1004="OK")),'Tire Inspections'!$C$5:$C$1004),"")))</f>
        <v/>
      </c>
      <c r="N302" s="27">
        <f>IF($A302="","",IF($L302="","",IFERROR(LOOKUP(2,1/(('Tire Inspections'!$E$5:$E$1004=$A302)*('Tire Inspections'!$B$5:$B$1004=$L302)*('Tire Inspections'!$Y$5:$Y$1004="OK")),'Tire Inspections'!$F$5:$F$1004),"")))</f>
        <v/>
      </c>
      <c r="O302" s="27">
        <f>IF($A302="","",IF($L302="","",IFERROR(LOOKUP(2,1/(('Tire Inspections'!$E$5:$E$1004=$A302)*('Tire Inspections'!$B$5:$B$1004=$L302)*('Tire Inspections'!$Y$5:$Y$1004="OK")),'Tire Inspections'!$P$5:$P$1004),"")))</f>
        <v/>
      </c>
      <c r="P302" s="32">
        <f>IF($A302="","",IF($L302="","",IFERROR(LOOKUP(2,1/(('Tire Inspections'!$E$5:$E$1004=$A302)*('Tire Inspections'!$B$5:$B$1004=$L302)*('Tire Inspections'!$Y$5:$Y$1004="OK")),'Tire Inspections'!$D$5:$D$1004),"")))</f>
        <v/>
      </c>
      <c r="Q302" s="44">
        <f>IF($A302="","",IF($L302="","",IFERROR(LOOKUP(2,1/(('Tire Inspections'!$E$5:$E$1004=$A302)*('Tire Inspections'!$B$5:$B$1004=$L302)*('Tire Inspections'!$Y$5:$Y$1004="OK")),'Tire Inspections'!$R$5:$R$1004),"")))</f>
        <v/>
      </c>
      <c r="R302" s="44">
        <f>IF($A302="","",IF($L302="","",IFERROR(LOOKUP(2,1/(('Tire Inspections'!$E$5:$E$1004=$A302)*('Tire Inspections'!$B$5:$B$1004=$L302)*('Tire Inspections'!$Y$5:$Y$1004="OK")),'Tire Inspections'!$S$5:$S$1004),"")))</f>
        <v/>
      </c>
      <c r="S302" s="44">
        <f>IF($A302="","",IF($L302="","",IFERROR(LOOKUP(2,1/(('Tire Inspections'!$E$5:$E$1004=$A302)*('Tire Inspections'!$B$5:$B$1004=$L302)*('Tire Inspections'!$Y$5:$Y$1004="OK")),'Tire Inspections'!$L$5:$L$1004),"")))</f>
        <v/>
      </c>
      <c r="T302" s="33">
        <f>IF($A302="","",IF(OR($Q302="",$H302=""),"",IFERROR(MAX(0,MIN(1,($Q302-'Settings'!$B$6)/($H302-'Settings'!$B$6))),"")))</f>
        <v/>
      </c>
      <c r="U302" s="27">
        <f>IF($A302="","",IF($Q302="","No Data",IF($Q302&lt;='Settings'!$B$6,"Critical",IF($Q302&lt;='Settings'!$B$5,"Low","OK"))))</f>
        <v/>
      </c>
      <c r="V302" s="27">
        <f>IF($A302="","",IF($R302="","No Data",IF($R302&gt;='Settings'!$B$7,"Uneven","OK")))</f>
        <v/>
      </c>
      <c r="W302" s="27">
        <f>IF($A302="","",IF($J302&lt;&gt;"Mounted","N/A",IF(OR($S302="",$I302=""),"No Data",IF($S302&lt;$I302-'Settings'!$B$8,"Low",IF($S302&gt;$I302+'Settings'!$B$8,"High","OK")))))</f>
        <v/>
      </c>
      <c r="X302" s="45">
        <f>IF($A302="","",IF(OR($J302&lt;&gt;"Mounted",$L302=""),"",IFERROR($L302+'Settings'!$B$9,"")))</f>
        <v/>
      </c>
      <c r="Y302" s="27">
        <f>IF($A302="","",IF($J302&lt;&gt;"Mounted","N/A",IF($L302="","No Data",IF(TODAY()&gt;$X302,"Overdue",IF(TODAY()+'Settings'!$B$10&gt;=$X302,"Due Soon","Current")))))</f>
        <v/>
      </c>
      <c r="Z302" s="27">
        <f>IF($A302="","",IF($J302&lt;&gt;"Mounted","N/A",IF(OR($U302="No Data",$W302="No Data"),"No Data",IF($U302="Critical","Critical",IF(OR($U302="Low",$V302="Uneven",$W302="Low",$W302="High",$Y302="Overdue",$Y302="Due Soon"),"Attention","OK")))))</f>
        <v/>
      </c>
      <c r="AA302" s="27">
        <f>IF($A302="","",IF($J302&lt;&gt;"Mounted","No action",IF($U302="Critical","Inspect immediately and follow fleet removal policy",IF($W302="Low","Correct pressure and inspect",IF($W302="High","Correct pressure",IF($V302="Uneven","Inspect alignment, suspension, and rotation",IF($U302="Low","Schedule tire service",IF($Y302="Overdue","Complete inspection",IF($Y302="Due Soon","Schedule inspection","No action")))))))))</f>
        <v/>
      </c>
      <c r="AB302" s="27">
        <f>IF($A302="","",IF(OR($J302&lt;&gt;"Mounted",$Z302="OK",$Z302="N/A"),"",IF($U302="Critical",1,IF(OR($W302="Low",$W302="High"),2,IF(OR($U302="Low",$V302="Uneven"),3,IF($Y302="Overdue",4,5))))))</f>
        <v/>
      </c>
      <c r="AC302" s="27">
        <f>IF($A302="","",IF($AB302="","",IFERROR($AB302*100000+ROW(),"")))</f>
        <v/>
      </c>
    </row>
    <row r="303">
      <c r="A303" s="29" t="n"/>
      <c r="B303" s="23" t="n"/>
      <c r="C303" s="23" t="n"/>
      <c r="D303" s="23" t="n"/>
      <c r="E303" s="29" t="n"/>
      <c r="F303" s="42" t="n"/>
      <c r="G303" s="30" t="n"/>
      <c r="H303" s="43" t="n"/>
      <c r="I303" s="43" t="n"/>
      <c r="J303" s="23" t="n"/>
      <c r="K303" s="23" t="n"/>
      <c r="L303" s="45">
        <f>IF($A303="","",IF(COUNTIFS('Tire Inspections'!$E$5:$E$1004,$A303,'Tire Inspections'!$Y$5:$Y$1004,"OK")=0,"",IFERROR(MAXIFS('Tire Inspections'!$B$5:$B$1004,'Tire Inspections'!$E$5:$E$1004,$A303,'Tire Inspections'!$Y$5:$Y$1004,"OK"),"")))</f>
        <v/>
      </c>
      <c r="M303" s="27">
        <f>IF($A303="","",IF($L303="","",IFERROR(LOOKUP(2,1/(('Tire Inspections'!$E$5:$E$1004=$A303)*('Tire Inspections'!$B$5:$B$1004=$L303)*('Tire Inspections'!$Y$5:$Y$1004="OK")),'Tire Inspections'!$C$5:$C$1004),"")))</f>
        <v/>
      </c>
      <c r="N303" s="27">
        <f>IF($A303="","",IF($L303="","",IFERROR(LOOKUP(2,1/(('Tire Inspections'!$E$5:$E$1004=$A303)*('Tire Inspections'!$B$5:$B$1004=$L303)*('Tire Inspections'!$Y$5:$Y$1004="OK")),'Tire Inspections'!$F$5:$F$1004),"")))</f>
        <v/>
      </c>
      <c r="O303" s="27">
        <f>IF($A303="","",IF($L303="","",IFERROR(LOOKUP(2,1/(('Tire Inspections'!$E$5:$E$1004=$A303)*('Tire Inspections'!$B$5:$B$1004=$L303)*('Tire Inspections'!$Y$5:$Y$1004="OK")),'Tire Inspections'!$P$5:$P$1004),"")))</f>
        <v/>
      </c>
      <c r="P303" s="32">
        <f>IF($A303="","",IF($L303="","",IFERROR(LOOKUP(2,1/(('Tire Inspections'!$E$5:$E$1004=$A303)*('Tire Inspections'!$B$5:$B$1004=$L303)*('Tire Inspections'!$Y$5:$Y$1004="OK")),'Tire Inspections'!$D$5:$D$1004),"")))</f>
        <v/>
      </c>
      <c r="Q303" s="44">
        <f>IF($A303="","",IF($L303="","",IFERROR(LOOKUP(2,1/(('Tire Inspections'!$E$5:$E$1004=$A303)*('Tire Inspections'!$B$5:$B$1004=$L303)*('Tire Inspections'!$Y$5:$Y$1004="OK")),'Tire Inspections'!$R$5:$R$1004),"")))</f>
        <v/>
      </c>
      <c r="R303" s="44">
        <f>IF($A303="","",IF($L303="","",IFERROR(LOOKUP(2,1/(('Tire Inspections'!$E$5:$E$1004=$A303)*('Tire Inspections'!$B$5:$B$1004=$L303)*('Tire Inspections'!$Y$5:$Y$1004="OK")),'Tire Inspections'!$S$5:$S$1004),"")))</f>
        <v/>
      </c>
      <c r="S303" s="44">
        <f>IF($A303="","",IF($L303="","",IFERROR(LOOKUP(2,1/(('Tire Inspections'!$E$5:$E$1004=$A303)*('Tire Inspections'!$B$5:$B$1004=$L303)*('Tire Inspections'!$Y$5:$Y$1004="OK")),'Tire Inspections'!$L$5:$L$1004),"")))</f>
        <v/>
      </c>
      <c r="T303" s="33">
        <f>IF($A303="","",IF(OR($Q303="",$H303=""),"",IFERROR(MAX(0,MIN(1,($Q303-'Settings'!$B$6)/($H303-'Settings'!$B$6))),"")))</f>
        <v/>
      </c>
      <c r="U303" s="27">
        <f>IF($A303="","",IF($Q303="","No Data",IF($Q303&lt;='Settings'!$B$6,"Critical",IF($Q303&lt;='Settings'!$B$5,"Low","OK"))))</f>
        <v/>
      </c>
      <c r="V303" s="27">
        <f>IF($A303="","",IF($R303="","No Data",IF($R303&gt;='Settings'!$B$7,"Uneven","OK")))</f>
        <v/>
      </c>
      <c r="W303" s="27">
        <f>IF($A303="","",IF($J303&lt;&gt;"Mounted","N/A",IF(OR($S303="",$I303=""),"No Data",IF($S303&lt;$I303-'Settings'!$B$8,"Low",IF($S303&gt;$I303+'Settings'!$B$8,"High","OK")))))</f>
        <v/>
      </c>
      <c r="X303" s="45">
        <f>IF($A303="","",IF(OR($J303&lt;&gt;"Mounted",$L303=""),"",IFERROR($L303+'Settings'!$B$9,"")))</f>
        <v/>
      </c>
      <c r="Y303" s="27">
        <f>IF($A303="","",IF($J303&lt;&gt;"Mounted","N/A",IF($L303="","No Data",IF(TODAY()&gt;$X303,"Overdue",IF(TODAY()+'Settings'!$B$10&gt;=$X303,"Due Soon","Current")))))</f>
        <v/>
      </c>
      <c r="Z303" s="27">
        <f>IF($A303="","",IF($J303&lt;&gt;"Mounted","N/A",IF(OR($U303="No Data",$W303="No Data"),"No Data",IF($U303="Critical","Critical",IF(OR($U303="Low",$V303="Uneven",$W303="Low",$W303="High",$Y303="Overdue",$Y303="Due Soon"),"Attention","OK")))))</f>
        <v/>
      </c>
      <c r="AA303" s="27">
        <f>IF($A303="","",IF($J303&lt;&gt;"Mounted","No action",IF($U303="Critical","Inspect immediately and follow fleet removal policy",IF($W303="Low","Correct pressure and inspect",IF($W303="High","Correct pressure",IF($V303="Uneven","Inspect alignment, suspension, and rotation",IF($U303="Low","Schedule tire service",IF($Y303="Overdue","Complete inspection",IF($Y303="Due Soon","Schedule inspection","No action")))))))))</f>
        <v/>
      </c>
      <c r="AB303" s="27">
        <f>IF($A303="","",IF(OR($J303&lt;&gt;"Mounted",$Z303="OK",$Z303="N/A"),"",IF($U303="Critical",1,IF(OR($W303="Low",$W303="High"),2,IF(OR($U303="Low",$V303="Uneven"),3,IF($Y303="Overdue",4,5))))))</f>
        <v/>
      </c>
      <c r="AC303" s="27">
        <f>IF($A303="","",IF($AB303="","",IFERROR($AB303*100000+ROW(),"")))</f>
        <v/>
      </c>
    </row>
    <row r="304">
      <c r="A304" s="29" t="n"/>
      <c r="B304" s="23" t="n"/>
      <c r="C304" s="23" t="n"/>
      <c r="D304" s="23" t="n"/>
      <c r="E304" s="29" t="n"/>
      <c r="F304" s="42" t="n"/>
      <c r="G304" s="30" t="n"/>
      <c r="H304" s="43" t="n"/>
      <c r="I304" s="43" t="n"/>
      <c r="J304" s="23" t="n"/>
      <c r="K304" s="23" t="n"/>
      <c r="L304" s="45">
        <f>IF($A304="","",IF(COUNTIFS('Tire Inspections'!$E$5:$E$1004,$A304,'Tire Inspections'!$Y$5:$Y$1004,"OK")=0,"",IFERROR(MAXIFS('Tire Inspections'!$B$5:$B$1004,'Tire Inspections'!$E$5:$E$1004,$A304,'Tire Inspections'!$Y$5:$Y$1004,"OK"),"")))</f>
        <v/>
      </c>
      <c r="M304" s="27">
        <f>IF($A304="","",IF($L304="","",IFERROR(LOOKUP(2,1/(('Tire Inspections'!$E$5:$E$1004=$A304)*('Tire Inspections'!$B$5:$B$1004=$L304)*('Tire Inspections'!$Y$5:$Y$1004="OK")),'Tire Inspections'!$C$5:$C$1004),"")))</f>
        <v/>
      </c>
      <c r="N304" s="27">
        <f>IF($A304="","",IF($L304="","",IFERROR(LOOKUP(2,1/(('Tire Inspections'!$E$5:$E$1004=$A304)*('Tire Inspections'!$B$5:$B$1004=$L304)*('Tire Inspections'!$Y$5:$Y$1004="OK")),'Tire Inspections'!$F$5:$F$1004),"")))</f>
        <v/>
      </c>
      <c r="O304" s="27">
        <f>IF($A304="","",IF($L304="","",IFERROR(LOOKUP(2,1/(('Tire Inspections'!$E$5:$E$1004=$A304)*('Tire Inspections'!$B$5:$B$1004=$L304)*('Tire Inspections'!$Y$5:$Y$1004="OK")),'Tire Inspections'!$P$5:$P$1004),"")))</f>
        <v/>
      </c>
      <c r="P304" s="32">
        <f>IF($A304="","",IF($L304="","",IFERROR(LOOKUP(2,1/(('Tire Inspections'!$E$5:$E$1004=$A304)*('Tire Inspections'!$B$5:$B$1004=$L304)*('Tire Inspections'!$Y$5:$Y$1004="OK")),'Tire Inspections'!$D$5:$D$1004),"")))</f>
        <v/>
      </c>
      <c r="Q304" s="44">
        <f>IF($A304="","",IF($L304="","",IFERROR(LOOKUP(2,1/(('Tire Inspections'!$E$5:$E$1004=$A304)*('Tire Inspections'!$B$5:$B$1004=$L304)*('Tire Inspections'!$Y$5:$Y$1004="OK")),'Tire Inspections'!$R$5:$R$1004),"")))</f>
        <v/>
      </c>
      <c r="R304" s="44">
        <f>IF($A304="","",IF($L304="","",IFERROR(LOOKUP(2,1/(('Tire Inspections'!$E$5:$E$1004=$A304)*('Tire Inspections'!$B$5:$B$1004=$L304)*('Tire Inspections'!$Y$5:$Y$1004="OK")),'Tire Inspections'!$S$5:$S$1004),"")))</f>
        <v/>
      </c>
      <c r="S304" s="44">
        <f>IF($A304="","",IF($L304="","",IFERROR(LOOKUP(2,1/(('Tire Inspections'!$E$5:$E$1004=$A304)*('Tire Inspections'!$B$5:$B$1004=$L304)*('Tire Inspections'!$Y$5:$Y$1004="OK")),'Tire Inspections'!$L$5:$L$1004),"")))</f>
        <v/>
      </c>
      <c r="T304" s="33">
        <f>IF($A304="","",IF(OR($Q304="",$H304=""),"",IFERROR(MAX(0,MIN(1,($Q304-'Settings'!$B$6)/($H304-'Settings'!$B$6))),"")))</f>
        <v/>
      </c>
      <c r="U304" s="27">
        <f>IF($A304="","",IF($Q304="","No Data",IF($Q304&lt;='Settings'!$B$6,"Critical",IF($Q304&lt;='Settings'!$B$5,"Low","OK"))))</f>
        <v/>
      </c>
      <c r="V304" s="27">
        <f>IF($A304="","",IF($R304="","No Data",IF($R304&gt;='Settings'!$B$7,"Uneven","OK")))</f>
        <v/>
      </c>
      <c r="W304" s="27">
        <f>IF($A304="","",IF($J304&lt;&gt;"Mounted","N/A",IF(OR($S304="",$I304=""),"No Data",IF($S304&lt;$I304-'Settings'!$B$8,"Low",IF($S304&gt;$I304+'Settings'!$B$8,"High","OK")))))</f>
        <v/>
      </c>
      <c r="X304" s="45">
        <f>IF($A304="","",IF(OR($J304&lt;&gt;"Mounted",$L304=""),"",IFERROR($L304+'Settings'!$B$9,"")))</f>
        <v/>
      </c>
      <c r="Y304" s="27">
        <f>IF($A304="","",IF($J304&lt;&gt;"Mounted","N/A",IF($L304="","No Data",IF(TODAY()&gt;$X304,"Overdue",IF(TODAY()+'Settings'!$B$10&gt;=$X304,"Due Soon","Current")))))</f>
        <v/>
      </c>
      <c r="Z304" s="27">
        <f>IF($A304="","",IF($J304&lt;&gt;"Mounted","N/A",IF(OR($U304="No Data",$W304="No Data"),"No Data",IF($U304="Critical","Critical",IF(OR($U304="Low",$V304="Uneven",$W304="Low",$W304="High",$Y304="Overdue",$Y304="Due Soon"),"Attention","OK")))))</f>
        <v/>
      </c>
      <c r="AA304" s="27">
        <f>IF($A304="","",IF($J304&lt;&gt;"Mounted","No action",IF($U304="Critical","Inspect immediately and follow fleet removal policy",IF($W304="Low","Correct pressure and inspect",IF($W304="High","Correct pressure",IF($V304="Uneven","Inspect alignment, suspension, and rotation",IF($U304="Low","Schedule tire service",IF($Y304="Overdue","Complete inspection",IF($Y304="Due Soon","Schedule inspection","No action")))))))))</f>
        <v/>
      </c>
      <c r="AB304" s="27">
        <f>IF($A304="","",IF(OR($J304&lt;&gt;"Mounted",$Z304="OK",$Z304="N/A"),"",IF($U304="Critical",1,IF(OR($W304="Low",$W304="High"),2,IF(OR($U304="Low",$V304="Uneven"),3,IF($Y304="Overdue",4,5))))))</f>
        <v/>
      </c>
      <c r="AC304" s="27">
        <f>IF($A304="","",IF($AB304="","",IFERROR($AB304*100000+ROW(),"")))</f>
        <v/>
      </c>
    </row>
    <row r="305">
      <c r="A305" s="29" t="n"/>
      <c r="B305" s="23" t="n"/>
      <c r="C305" s="23" t="n"/>
      <c r="D305" s="23" t="n"/>
      <c r="E305" s="29" t="n"/>
      <c r="F305" s="42" t="n"/>
      <c r="G305" s="30" t="n"/>
      <c r="H305" s="43" t="n"/>
      <c r="I305" s="43" t="n"/>
      <c r="J305" s="23" t="n"/>
      <c r="K305" s="23" t="n"/>
      <c r="L305" s="45">
        <f>IF($A305="","",IF(COUNTIFS('Tire Inspections'!$E$5:$E$1004,$A305,'Tire Inspections'!$Y$5:$Y$1004,"OK")=0,"",IFERROR(MAXIFS('Tire Inspections'!$B$5:$B$1004,'Tire Inspections'!$E$5:$E$1004,$A305,'Tire Inspections'!$Y$5:$Y$1004,"OK"),"")))</f>
        <v/>
      </c>
      <c r="M305" s="27">
        <f>IF($A305="","",IF($L305="","",IFERROR(LOOKUP(2,1/(('Tire Inspections'!$E$5:$E$1004=$A305)*('Tire Inspections'!$B$5:$B$1004=$L305)*('Tire Inspections'!$Y$5:$Y$1004="OK")),'Tire Inspections'!$C$5:$C$1004),"")))</f>
        <v/>
      </c>
      <c r="N305" s="27">
        <f>IF($A305="","",IF($L305="","",IFERROR(LOOKUP(2,1/(('Tire Inspections'!$E$5:$E$1004=$A305)*('Tire Inspections'!$B$5:$B$1004=$L305)*('Tire Inspections'!$Y$5:$Y$1004="OK")),'Tire Inspections'!$F$5:$F$1004),"")))</f>
        <v/>
      </c>
      <c r="O305" s="27">
        <f>IF($A305="","",IF($L305="","",IFERROR(LOOKUP(2,1/(('Tire Inspections'!$E$5:$E$1004=$A305)*('Tire Inspections'!$B$5:$B$1004=$L305)*('Tire Inspections'!$Y$5:$Y$1004="OK")),'Tire Inspections'!$P$5:$P$1004),"")))</f>
        <v/>
      </c>
      <c r="P305" s="32">
        <f>IF($A305="","",IF($L305="","",IFERROR(LOOKUP(2,1/(('Tire Inspections'!$E$5:$E$1004=$A305)*('Tire Inspections'!$B$5:$B$1004=$L305)*('Tire Inspections'!$Y$5:$Y$1004="OK")),'Tire Inspections'!$D$5:$D$1004),"")))</f>
        <v/>
      </c>
      <c r="Q305" s="44">
        <f>IF($A305="","",IF($L305="","",IFERROR(LOOKUP(2,1/(('Tire Inspections'!$E$5:$E$1004=$A305)*('Tire Inspections'!$B$5:$B$1004=$L305)*('Tire Inspections'!$Y$5:$Y$1004="OK")),'Tire Inspections'!$R$5:$R$1004),"")))</f>
        <v/>
      </c>
      <c r="R305" s="44">
        <f>IF($A305="","",IF($L305="","",IFERROR(LOOKUP(2,1/(('Tire Inspections'!$E$5:$E$1004=$A305)*('Tire Inspections'!$B$5:$B$1004=$L305)*('Tire Inspections'!$Y$5:$Y$1004="OK")),'Tire Inspections'!$S$5:$S$1004),"")))</f>
        <v/>
      </c>
      <c r="S305" s="44">
        <f>IF($A305="","",IF($L305="","",IFERROR(LOOKUP(2,1/(('Tire Inspections'!$E$5:$E$1004=$A305)*('Tire Inspections'!$B$5:$B$1004=$L305)*('Tire Inspections'!$Y$5:$Y$1004="OK")),'Tire Inspections'!$L$5:$L$1004),"")))</f>
        <v/>
      </c>
      <c r="T305" s="33">
        <f>IF($A305="","",IF(OR($Q305="",$H305=""),"",IFERROR(MAX(0,MIN(1,($Q305-'Settings'!$B$6)/($H305-'Settings'!$B$6))),"")))</f>
        <v/>
      </c>
      <c r="U305" s="27">
        <f>IF($A305="","",IF($Q305="","No Data",IF($Q305&lt;='Settings'!$B$6,"Critical",IF($Q305&lt;='Settings'!$B$5,"Low","OK"))))</f>
        <v/>
      </c>
      <c r="V305" s="27">
        <f>IF($A305="","",IF($R305="","No Data",IF($R305&gt;='Settings'!$B$7,"Uneven","OK")))</f>
        <v/>
      </c>
      <c r="W305" s="27">
        <f>IF($A305="","",IF($J305&lt;&gt;"Mounted","N/A",IF(OR($S305="",$I305=""),"No Data",IF($S305&lt;$I305-'Settings'!$B$8,"Low",IF($S305&gt;$I305+'Settings'!$B$8,"High","OK")))))</f>
        <v/>
      </c>
      <c r="X305" s="45">
        <f>IF($A305="","",IF(OR($J305&lt;&gt;"Mounted",$L305=""),"",IFERROR($L305+'Settings'!$B$9,"")))</f>
        <v/>
      </c>
      <c r="Y305" s="27">
        <f>IF($A305="","",IF($J305&lt;&gt;"Mounted","N/A",IF($L305="","No Data",IF(TODAY()&gt;$X305,"Overdue",IF(TODAY()+'Settings'!$B$10&gt;=$X305,"Due Soon","Current")))))</f>
        <v/>
      </c>
      <c r="Z305" s="27">
        <f>IF($A305="","",IF($J305&lt;&gt;"Mounted","N/A",IF(OR($U305="No Data",$W305="No Data"),"No Data",IF($U305="Critical","Critical",IF(OR($U305="Low",$V305="Uneven",$W305="Low",$W305="High",$Y305="Overdue",$Y305="Due Soon"),"Attention","OK")))))</f>
        <v/>
      </c>
      <c r="AA305" s="27">
        <f>IF($A305="","",IF($J305&lt;&gt;"Mounted","No action",IF($U305="Critical","Inspect immediately and follow fleet removal policy",IF($W305="Low","Correct pressure and inspect",IF($W305="High","Correct pressure",IF($V305="Uneven","Inspect alignment, suspension, and rotation",IF($U305="Low","Schedule tire service",IF($Y305="Overdue","Complete inspection",IF($Y305="Due Soon","Schedule inspection","No action")))))))))</f>
        <v/>
      </c>
      <c r="AB305" s="27">
        <f>IF($A305="","",IF(OR($J305&lt;&gt;"Mounted",$Z305="OK",$Z305="N/A"),"",IF($U305="Critical",1,IF(OR($W305="Low",$W305="High"),2,IF(OR($U305="Low",$V305="Uneven"),3,IF($Y305="Overdue",4,5))))))</f>
        <v/>
      </c>
      <c r="AC305" s="27">
        <f>IF($A305="","",IF($AB305="","",IFERROR($AB305*100000+ROW(),"")))</f>
        <v/>
      </c>
    </row>
    <row r="306">
      <c r="A306" s="29" t="n"/>
      <c r="B306" s="23" t="n"/>
      <c r="C306" s="23" t="n"/>
      <c r="D306" s="23" t="n"/>
      <c r="E306" s="29" t="n"/>
      <c r="F306" s="42" t="n"/>
      <c r="G306" s="30" t="n"/>
      <c r="H306" s="43" t="n"/>
      <c r="I306" s="43" t="n"/>
      <c r="J306" s="23" t="n"/>
      <c r="K306" s="23" t="n"/>
      <c r="L306" s="45">
        <f>IF($A306="","",IF(COUNTIFS('Tire Inspections'!$E$5:$E$1004,$A306,'Tire Inspections'!$Y$5:$Y$1004,"OK")=0,"",IFERROR(MAXIFS('Tire Inspections'!$B$5:$B$1004,'Tire Inspections'!$E$5:$E$1004,$A306,'Tire Inspections'!$Y$5:$Y$1004,"OK"),"")))</f>
        <v/>
      </c>
      <c r="M306" s="27">
        <f>IF($A306="","",IF($L306="","",IFERROR(LOOKUP(2,1/(('Tire Inspections'!$E$5:$E$1004=$A306)*('Tire Inspections'!$B$5:$B$1004=$L306)*('Tire Inspections'!$Y$5:$Y$1004="OK")),'Tire Inspections'!$C$5:$C$1004),"")))</f>
        <v/>
      </c>
      <c r="N306" s="27">
        <f>IF($A306="","",IF($L306="","",IFERROR(LOOKUP(2,1/(('Tire Inspections'!$E$5:$E$1004=$A306)*('Tire Inspections'!$B$5:$B$1004=$L306)*('Tire Inspections'!$Y$5:$Y$1004="OK")),'Tire Inspections'!$F$5:$F$1004),"")))</f>
        <v/>
      </c>
      <c r="O306" s="27">
        <f>IF($A306="","",IF($L306="","",IFERROR(LOOKUP(2,1/(('Tire Inspections'!$E$5:$E$1004=$A306)*('Tire Inspections'!$B$5:$B$1004=$L306)*('Tire Inspections'!$Y$5:$Y$1004="OK")),'Tire Inspections'!$P$5:$P$1004),"")))</f>
        <v/>
      </c>
      <c r="P306" s="32">
        <f>IF($A306="","",IF($L306="","",IFERROR(LOOKUP(2,1/(('Tire Inspections'!$E$5:$E$1004=$A306)*('Tire Inspections'!$B$5:$B$1004=$L306)*('Tire Inspections'!$Y$5:$Y$1004="OK")),'Tire Inspections'!$D$5:$D$1004),"")))</f>
        <v/>
      </c>
      <c r="Q306" s="44">
        <f>IF($A306="","",IF($L306="","",IFERROR(LOOKUP(2,1/(('Tire Inspections'!$E$5:$E$1004=$A306)*('Tire Inspections'!$B$5:$B$1004=$L306)*('Tire Inspections'!$Y$5:$Y$1004="OK")),'Tire Inspections'!$R$5:$R$1004),"")))</f>
        <v/>
      </c>
      <c r="R306" s="44">
        <f>IF($A306="","",IF($L306="","",IFERROR(LOOKUP(2,1/(('Tire Inspections'!$E$5:$E$1004=$A306)*('Tire Inspections'!$B$5:$B$1004=$L306)*('Tire Inspections'!$Y$5:$Y$1004="OK")),'Tire Inspections'!$S$5:$S$1004),"")))</f>
        <v/>
      </c>
      <c r="S306" s="44">
        <f>IF($A306="","",IF($L306="","",IFERROR(LOOKUP(2,1/(('Tire Inspections'!$E$5:$E$1004=$A306)*('Tire Inspections'!$B$5:$B$1004=$L306)*('Tire Inspections'!$Y$5:$Y$1004="OK")),'Tire Inspections'!$L$5:$L$1004),"")))</f>
        <v/>
      </c>
      <c r="T306" s="33">
        <f>IF($A306="","",IF(OR($Q306="",$H306=""),"",IFERROR(MAX(0,MIN(1,($Q306-'Settings'!$B$6)/($H306-'Settings'!$B$6))),"")))</f>
        <v/>
      </c>
      <c r="U306" s="27">
        <f>IF($A306="","",IF($Q306="","No Data",IF($Q306&lt;='Settings'!$B$6,"Critical",IF($Q306&lt;='Settings'!$B$5,"Low","OK"))))</f>
        <v/>
      </c>
      <c r="V306" s="27">
        <f>IF($A306="","",IF($R306="","No Data",IF($R306&gt;='Settings'!$B$7,"Uneven","OK")))</f>
        <v/>
      </c>
      <c r="W306" s="27">
        <f>IF($A306="","",IF($J306&lt;&gt;"Mounted","N/A",IF(OR($S306="",$I306=""),"No Data",IF($S306&lt;$I306-'Settings'!$B$8,"Low",IF($S306&gt;$I306+'Settings'!$B$8,"High","OK")))))</f>
        <v/>
      </c>
      <c r="X306" s="45">
        <f>IF($A306="","",IF(OR($J306&lt;&gt;"Mounted",$L306=""),"",IFERROR($L306+'Settings'!$B$9,"")))</f>
        <v/>
      </c>
      <c r="Y306" s="27">
        <f>IF($A306="","",IF($J306&lt;&gt;"Mounted","N/A",IF($L306="","No Data",IF(TODAY()&gt;$X306,"Overdue",IF(TODAY()+'Settings'!$B$10&gt;=$X306,"Due Soon","Current")))))</f>
        <v/>
      </c>
      <c r="Z306" s="27">
        <f>IF($A306="","",IF($J306&lt;&gt;"Mounted","N/A",IF(OR($U306="No Data",$W306="No Data"),"No Data",IF($U306="Critical","Critical",IF(OR($U306="Low",$V306="Uneven",$W306="Low",$W306="High",$Y306="Overdue",$Y306="Due Soon"),"Attention","OK")))))</f>
        <v/>
      </c>
      <c r="AA306" s="27">
        <f>IF($A306="","",IF($J306&lt;&gt;"Mounted","No action",IF($U306="Critical","Inspect immediately and follow fleet removal policy",IF($W306="Low","Correct pressure and inspect",IF($W306="High","Correct pressure",IF($V306="Uneven","Inspect alignment, suspension, and rotation",IF($U306="Low","Schedule tire service",IF($Y306="Overdue","Complete inspection",IF($Y306="Due Soon","Schedule inspection","No action")))))))))</f>
        <v/>
      </c>
      <c r="AB306" s="27">
        <f>IF($A306="","",IF(OR($J306&lt;&gt;"Mounted",$Z306="OK",$Z306="N/A"),"",IF($U306="Critical",1,IF(OR($W306="Low",$W306="High"),2,IF(OR($U306="Low",$V306="Uneven"),3,IF($Y306="Overdue",4,5))))))</f>
        <v/>
      </c>
      <c r="AC306" s="27">
        <f>IF($A306="","",IF($AB306="","",IFERROR($AB306*100000+ROW(),"")))</f>
        <v/>
      </c>
    </row>
    <row r="307">
      <c r="A307" s="29" t="n"/>
      <c r="B307" s="23" t="n"/>
      <c r="C307" s="23" t="n"/>
      <c r="D307" s="23" t="n"/>
      <c r="E307" s="29" t="n"/>
      <c r="F307" s="42" t="n"/>
      <c r="G307" s="30" t="n"/>
      <c r="H307" s="43" t="n"/>
      <c r="I307" s="43" t="n"/>
      <c r="J307" s="23" t="n"/>
      <c r="K307" s="23" t="n"/>
      <c r="L307" s="45">
        <f>IF($A307="","",IF(COUNTIFS('Tire Inspections'!$E$5:$E$1004,$A307,'Tire Inspections'!$Y$5:$Y$1004,"OK")=0,"",IFERROR(MAXIFS('Tire Inspections'!$B$5:$B$1004,'Tire Inspections'!$E$5:$E$1004,$A307,'Tire Inspections'!$Y$5:$Y$1004,"OK"),"")))</f>
        <v/>
      </c>
      <c r="M307" s="27">
        <f>IF($A307="","",IF($L307="","",IFERROR(LOOKUP(2,1/(('Tire Inspections'!$E$5:$E$1004=$A307)*('Tire Inspections'!$B$5:$B$1004=$L307)*('Tire Inspections'!$Y$5:$Y$1004="OK")),'Tire Inspections'!$C$5:$C$1004),"")))</f>
        <v/>
      </c>
      <c r="N307" s="27">
        <f>IF($A307="","",IF($L307="","",IFERROR(LOOKUP(2,1/(('Tire Inspections'!$E$5:$E$1004=$A307)*('Tire Inspections'!$B$5:$B$1004=$L307)*('Tire Inspections'!$Y$5:$Y$1004="OK")),'Tire Inspections'!$F$5:$F$1004),"")))</f>
        <v/>
      </c>
      <c r="O307" s="27">
        <f>IF($A307="","",IF($L307="","",IFERROR(LOOKUP(2,1/(('Tire Inspections'!$E$5:$E$1004=$A307)*('Tire Inspections'!$B$5:$B$1004=$L307)*('Tire Inspections'!$Y$5:$Y$1004="OK")),'Tire Inspections'!$P$5:$P$1004),"")))</f>
        <v/>
      </c>
      <c r="P307" s="32">
        <f>IF($A307="","",IF($L307="","",IFERROR(LOOKUP(2,1/(('Tire Inspections'!$E$5:$E$1004=$A307)*('Tire Inspections'!$B$5:$B$1004=$L307)*('Tire Inspections'!$Y$5:$Y$1004="OK")),'Tire Inspections'!$D$5:$D$1004),"")))</f>
        <v/>
      </c>
      <c r="Q307" s="44">
        <f>IF($A307="","",IF($L307="","",IFERROR(LOOKUP(2,1/(('Tire Inspections'!$E$5:$E$1004=$A307)*('Tire Inspections'!$B$5:$B$1004=$L307)*('Tire Inspections'!$Y$5:$Y$1004="OK")),'Tire Inspections'!$R$5:$R$1004),"")))</f>
        <v/>
      </c>
      <c r="R307" s="44">
        <f>IF($A307="","",IF($L307="","",IFERROR(LOOKUP(2,1/(('Tire Inspections'!$E$5:$E$1004=$A307)*('Tire Inspections'!$B$5:$B$1004=$L307)*('Tire Inspections'!$Y$5:$Y$1004="OK")),'Tire Inspections'!$S$5:$S$1004),"")))</f>
        <v/>
      </c>
      <c r="S307" s="44">
        <f>IF($A307="","",IF($L307="","",IFERROR(LOOKUP(2,1/(('Tire Inspections'!$E$5:$E$1004=$A307)*('Tire Inspections'!$B$5:$B$1004=$L307)*('Tire Inspections'!$Y$5:$Y$1004="OK")),'Tire Inspections'!$L$5:$L$1004),"")))</f>
        <v/>
      </c>
      <c r="T307" s="33">
        <f>IF($A307="","",IF(OR($Q307="",$H307=""),"",IFERROR(MAX(0,MIN(1,($Q307-'Settings'!$B$6)/($H307-'Settings'!$B$6))),"")))</f>
        <v/>
      </c>
      <c r="U307" s="27">
        <f>IF($A307="","",IF($Q307="","No Data",IF($Q307&lt;='Settings'!$B$6,"Critical",IF($Q307&lt;='Settings'!$B$5,"Low","OK"))))</f>
        <v/>
      </c>
      <c r="V307" s="27">
        <f>IF($A307="","",IF($R307="","No Data",IF($R307&gt;='Settings'!$B$7,"Uneven","OK")))</f>
        <v/>
      </c>
      <c r="W307" s="27">
        <f>IF($A307="","",IF($J307&lt;&gt;"Mounted","N/A",IF(OR($S307="",$I307=""),"No Data",IF($S307&lt;$I307-'Settings'!$B$8,"Low",IF($S307&gt;$I307+'Settings'!$B$8,"High","OK")))))</f>
        <v/>
      </c>
      <c r="X307" s="45">
        <f>IF($A307="","",IF(OR($J307&lt;&gt;"Mounted",$L307=""),"",IFERROR($L307+'Settings'!$B$9,"")))</f>
        <v/>
      </c>
      <c r="Y307" s="27">
        <f>IF($A307="","",IF($J307&lt;&gt;"Mounted","N/A",IF($L307="","No Data",IF(TODAY()&gt;$X307,"Overdue",IF(TODAY()+'Settings'!$B$10&gt;=$X307,"Due Soon","Current")))))</f>
        <v/>
      </c>
      <c r="Z307" s="27">
        <f>IF($A307="","",IF($J307&lt;&gt;"Mounted","N/A",IF(OR($U307="No Data",$W307="No Data"),"No Data",IF($U307="Critical","Critical",IF(OR($U307="Low",$V307="Uneven",$W307="Low",$W307="High",$Y307="Overdue",$Y307="Due Soon"),"Attention","OK")))))</f>
        <v/>
      </c>
      <c r="AA307" s="27">
        <f>IF($A307="","",IF($J307&lt;&gt;"Mounted","No action",IF($U307="Critical","Inspect immediately and follow fleet removal policy",IF($W307="Low","Correct pressure and inspect",IF($W307="High","Correct pressure",IF($V307="Uneven","Inspect alignment, suspension, and rotation",IF($U307="Low","Schedule tire service",IF($Y307="Overdue","Complete inspection",IF($Y307="Due Soon","Schedule inspection","No action")))))))))</f>
        <v/>
      </c>
      <c r="AB307" s="27">
        <f>IF($A307="","",IF(OR($J307&lt;&gt;"Mounted",$Z307="OK",$Z307="N/A"),"",IF($U307="Critical",1,IF(OR($W307="Low",$W307="High"),2,IF(OR($U307="Low",$V307="Uneven"),3,IF($Y307="Overdue",4,5))))))</f>
        <v/>
      </c>
      <c r="AC307" s="27">
        <f>IF($A307="","",IF($AB307="","",IFERROR($AB307*100000+ROW(),"")))</f>
        <v/>
      </c>
    </row>
    <row r="308">
      <c r="A308" s="29" t="n"/>
      <c r="B308" s="23" t="n"/>
      <c r="C308" s="23" t="n"/>
      <c r="D308" s="23" t="n"/>
      <c r="E308" s="29" t="n"/>
      <c r="F308" s="42" t="n"/>
      <c r="G308" s="30" t="n"/>
      <c r="H308" s="43" t="n"/>
      <c r="I308" s="43" t="n"/>
      <c r="J308" s="23" t="n"/>
      <c r="K308" s="23" t="n"/>
      <c r="L308" s="45">
        <f>IF($A308="","",IF(COUNTIFS('Tire Inspections'!$E$5:$E$1004,$A308,'Tire Inspections'!$Y$5:$Y$1004,"OK")=0,"",IFERROR(MAXIFS('Tire Inspections'!$B$5:$B$1004,'Tire Inspections'!$E$5:$E$1004,$A308,'Tire Inspections'!$Y$5:$Y$1004,"OK"),"")))</f>
        <v/>
      </c>
      <c r="M308" s="27">
        <f>IF($A308="","",IF($L308="","",IFERROR(LOOKUP(2,1/(('Tire Inspections'!$E$5:$E$1004=$A308)*('Tire Inspections'!$B$5:$B$1004=$L308)*('Tire Inspections'!$Y$5:$Y$1004="OK")),'Tire Inspections'!$C$5:$C$1004),"")))</f>
        <v/>
      </c>
      <c r="N308" s="27">
        <f>IF($A308="","",IF($L308="","",IFERROR(LOOKUP(2,1/(('Tire Inspections'!$E$5:$E$1004=$A308)*('Tire Inspections'!$B$5:$B$1004=$L308)*('Tire Inspections'!$Y$5:$Y$1004="OK")),'Tire Inspections'!$F$5:$F$1004),"")))</f>
        <v/>
      </c>
      <c r="O308" s="27">
        <f>IF($A308="","",IF($L308="","",IFERROR(LOOKUP(2,1/(('Tire Inspections'!$E$5:$E$1004=$A308)*('Tire Inspections'!$B$5:$B$1004=$L308)*('Tire Inspections'!$Y$5:$Y$1004="OK")),'Tire Inspections'!$P$5:$P$1004),"")))</f>
        <v/>
      </c>
      <c r="P308" s="32">
        <f>IF($A308="","",IF($L308="","",IFERROR(LOOKUP(2,1/(('Tire Inspections'!$E$5:$E$1004=$A308)*('Tire Inspections'!$B$5:$B$1004=$L308)*('Tire Inspections'!$Y$5:$Y$1004="OK")),'Tire Inspections'!$D$5:$D$1004),"")))</f>
        <v/>
      </c>
      <c r="Q308" s="44">
        <f>IF($A308="","",IF($L308="","",IFERROR(LOOKUP(2,1/(('Tire Inspections'!$E$5:$E$1004=$A308)*('Tire Inspections'!$B$5:$B$1004=$L308)*('Tire Inspections'!$Y$5:$Y$1004="OK")),'Tire Inspections'!$R$5:$R$1004),"")))</f>
        <v/>
      </c>
      <c r="R308" s="44">
        <f>IF($A308="","",IF($L308="","",IFERROR(LOOKUP(2,1/(('Tire Inspections'!$E$5:$E$1004=$A308)*('Tire Inspections'!$B$5:$B$1004=$L308)*('Tire Inspections'!$Y$5:$Y$1004="OK")),'Tire Inspections'!$S$5:$S$1004),"")))</f>
        <v/>
      </c>
      <c r="S308" s="44">
        <f>IF($A308="","",IF($L308="","",IFERROR(LOOKUP(2,1/(('Tire Inspections'!$E$5:$E$1004=$A308)*('Tire Inspections'!$B$5:$B$1004=$L308)*('Tire Inspections'!$Y$5:$Y$1004="OK")),'Tire Inspections'!$L$5:$L$1004),"")))</f>
        <v/>
      </c>
      <c r="T308" s="33">
        <f>IF($A308="","",IF(OR($Q308="",$H308=""),"",IFERROR(MAX(0,MIN(1,($Q308-'Settings'!$B$6)/($H308-'Settings'!$B$6))),"")))</f>
        <v/>
      </c>
      <c r="U308" s="27">
        <f>IF($A308="","",IF($Q308="","No Data",IF($Q308&lt;='Settings'!$B$6,"Critical",IF($Q308&lt;='Settings'!$B$5,"Low","OK"))))</f>
        <v/>
      </c>
      <c r="V308" s="27">
        <f>IF($A308="","",IF($R308="","No Data",IF($R308&gt;='Settings'!$B$7,"Uneven","OK")))</f>
        <v/>
      </c>
      <c r="W308" s="27">
        <f>IF($A308="","",IF($J308&lt;&gt;"Mounted","N/A",IF(OR($S308="",$I308=""),"No Data",IF($S308&lt;$I308-'Settings'!$B$8,"Low",IF($S308&gt;$I308+'Settings'!$B$8,"High","OK")))))</f>
        <v/>
      </c>
      <c r="X308" s="45">
        <f>IF($A308="","",IF(OR($J308&lt;&gt;"Mounted",$L308=""),"",IFERROR($L308+'Settings'!$B$9,"")))</f>
        <v/>
      </c>
      <c r="Y308" s="27">
        <f>IF($A308="","",IF($J308&lt;&gt;"Mounted","N/A",IF($L308="","No Data",IF(TODAY()&gt;$X308,"Overdue",IF(TODAY()+'Settings'!$B$10&gt;=$X308,"Due Soon","Current")))))</f>
        <v/>
      </c>
      <c r="Z308" s="27">
        <f>IF($A308="","",IF($J308&lt;&gt;"Mounted","N/A",IF(OR($U308="No Data",$W308="No Data"),"No Data",IF($U308="Critical","Critical",IF(OR($U308="Low",$V308="Uneven",$W308="Low",$W308="High",$Y308="Overdue",$Y308="Due Soon"),"Attention","OK")))))</f>
        <v/>
      </c>
      <c r="AA308" s="27">
        <f>IF($A308="","",IF($J308&lt;&gt;"Mounted","No action",IF($U308="Critical","Inspect immediately and follow fleet removal policy",IF($W308="Low","Correct pressure and inspect",IF($W308="High","Correct pressure",IF($V308="Uneven","Inspect alignment, suspension, and rotation",IF($U308="Low","Schedule tire service",IF($Y308="Overdue","Complete inspection",IF($Y308="Due Soon","Schedule inspection","No action")))))))))</f>
        <v/>
      </c>
      <c r="AB308" s="27">
        <f>IF($A308="","",IF(OR($J308&lt;&gt;"Mounted",$Z308="OK",$Z308="N/A"),"",IF($U308="Critical",1,IF(OR($W308="Low",$W308="High"),2,IF(OR($U308="Low",$V308="Uneven"),3,IF($Y308="Overdue",4,5))))))</f>
        <v/>
      </c>
      <c r="AC308" s="27">
        <f>IF($A308="","",IF($AB308="","",IFERROR($AB308*100000+ROW(),"")))</f>
        <v/>
      </c>
    </row>
    <row r="309">
      <c r="A309" s="29" t="n"/>
      <c r="B309" s="23" t="n"/>
      <c r="C309" s="23" t="n"/>
      <c r="D309" s="23" t="n"/>
      <c r="E309" s="29" t="n"/>
      <c r="F309" s="42" t="n"/>
      <c r="G309" s="30" t="n"/>
      <c r="H309" s="43" t="n"/>
      <c r="I309" s="43" t="n"/>
      <c r="J309" s="23" t="n"/>
      <c r="K309" s="23" t="n"/>
      <c r="L309" s="45">
        <f>IF($A309="","",IF(COUNTIFS('Tire Inspections'!$E$5:$E$1004,$A309,'Tire Inspections'!$Y$5:$Y$1004,"OK")=0,"",IFERROR(MAXIFS('Tire Inspections'!$B$5:$B$1004,'Tire Inspections'!$E$5:$E$1004,$A309,'Tire Inspections'!$Y$5:$Y$1004,"OK"),"")))</f>
        <v/>
      </c>
      <c r="M309" s="27">
        <f>IF($A309="","",IF($L309="","",IFERROR(LOOKUP(2,1/(('Tire Inspections'!$E$5:$E$1004=$A309)*('Tire Inspections'!$B$5:$B$1004=$L309)*('Tire Inspections'!$Y$5:$Y$1004="OK")),'Tire Inspections'!$C$5:$C$1004),"")))</f>
        <v/>
      </c>
      <c r="N309" s="27">
        <f>IF($A309="","",IF($L309="","",IFERROR(LOOKUP(2,1/(('Tire Inspections'!$E$5:$E$1004=$A309)*('Tire Inspections'!$B$5:$B$1004=$L309)*('Tire Inspections'!$Y$5:$Y$1004="OK")),'Tire Inspections'!$F$5:$F$1004),"")))</f>
        <v/>
      </c>
      <c r="O309" s="27">
        <f>IF($A309="","",IF($L309="","",IFERROR(LOOKUP(2,1/(('Tire Inspections'!$E$5:$E$1004=$A309)*('Tire Inspections'!$B$5:$B$1004=$L309)*('Tire Inspections'!$Y$5:$Y$1004="OK")),'Tire Inspections'!$P$5:$P$1004),"")))</f>
        <v/>
      </c>
      <c r="P309" s="32">
        <f>IF($A309="","",IF($L309="","",IFERROR(LOOKUP(2,1/(('Tire Inspections'!$E$5:$E$1004=$A309)*('Tire Inspections'!$B$5:$B$1004=$L309)*('Tire Inspections'!$Y$5:$Y$1004="OK")),'Tire Inspections'!$D$5:$D$1004),"")))</f>
        <v/>
      </c>
      <c r="Q309" s="44">
        <f>IF($A309="","",IF($L309="","",IFERROR(LOOKUP(2,1/(('Tire Inspections'!$E$5:$E$1004=$A309)*('Tire Inspections'!$B$5:$B$1004=$L309)*('Tire Inspections'!$Y$5:$Y$1004="OK")),'Tire Inspections'!$R$5:$R$1004),"")))</f>
        <v/>
      </c>
      <c r="R309" s="44">
        <f>IF($A309="","",IF($L309="","",IFERROR(LOOKUP(2,1/(('Tire Inspections'!$E$5:$E$1004=$A309)*('Tire Inspections'!$B$5:$B$1004=$L309)*('Tire Inspections'!$Y$5:$Y$1004="OK")),'Tire Inspections'!$S$5:$S$1004),"")))</f>
        <v/>
      </c>
      <c r="S309" s="44">
        <f>IF($A309="","",IF($L309="","",IFERROR(LOOKUP(2,1/(('Tire Inspections'!$E$5:$E$1004=$A309)*('Tire Inspections'!$B$5:$B$1004=$L309)*('Tire Inspections'!$Y$5:$Y$1004="OK")),'Tire Inspections'!$L$5:$L$1004),"")))</f>
        <v/>
      </c>
      <c r="T309" s="33">
        <f>IF($A309="","",IF(OR($Q309="",$H309=""),"",IFERROR(MAX(0,MIN(1,($Q309-'Settings'!$B$6)/($H309-'Settings'!$B$6))),"")))</f>
        <v/>
      </c>
      <c r="U309" s="27">
        <f>IF($A309="","",IF($Q309="","No Data",IF($Q309&lt;='Settings'!$B$6,"Critical",IF($Q309&lt;='Settings'!$B$5,"Low","OK"))))</f>
        <v/>
      </c>
      <c r="V309" s="27">
        <f>IF($A309="","",IF($R309="","No Data",IF($R309&gt;='Settings'!$B$7,"Uneven","OK")))</f>
        <v/>
      </c>
      <c r="W309" s="27">
        <f>IF($A309="","",IF($J309&lt;&gt;"Mounted","N/A",IF(OR($S309="",$I309=""),"No Data",IF($S309&lt;$I309-'Settings'!$B$8,"Low",IF($S309&gt;$I309+'Settings'!$B$8,"High","OK")))))</f>
        <v/>
      </c>
      <c r="X309" s="45">
        <f>IF($A309="","",IF(OR($J309&lt;&gt;"Mounted",$L309=""),"",IFERROR($L309+'Settings'!$B$9,"")))</f>
        <v/>
      </c>
      <c r="Y309" s="27">
        <f>IF($A309="","",IF($J309&lt;&gt;"Mounted","N/A",IF($L309="","No Data",IF(TODAY()&gt;$X309,"Overdue",IF(TODAY()+'Settings'!$B$10&gt;=$X309,"Due Soon","Current")))))</f>
        <v/>
      </c>
      <c r="Z309" s="27">
        <f>IF($A309="","",IF($J309&lt;&gt;"Mounted","N/A",IF(OR($U309="No Data",$W309="No Data"),"No Data",IF($U309="Critical","Critical",IF(OR($U309="Low",$V309="Uneven",$W309="Low",$W309="High",$Y309="Overdue",$Y309="Due Soon"),"Attention","OK")))))</f>
        <v/>
      </c>
      <c r="AA309" s="27">
        <f>IF($A309="","",IF($J309&lt;&gt;"Mounted","No action",IF($U309="Critical","Inspect immediately and follow fleet removal policy",IF($W309="Low","Correct pressure and inspect",IF($W309="High","Correct pressure",IF($V309="Uneven","Inspect alignment, suspension, and rotation",IF($U309="Low","Schedule tire service",IF($Y309="Overdue","Complete inspection",IF($Y309="Due Soon","Schedule inspection","No action")))))))))</f>
        <v/>
      </c>
      <c r="AB309" s="27">
        <f>IF($A309="","",IF(OR($J309&lt;&gt;"Mounted",$Z309="OK",$Z309="N/A"),"",IF($U309="Critical",1,IF(OR($W309="Low",$W309="High"),2,IF(OR($U309="Low",$V309="Uneven"),3,IF($Y309="Overdue",4,5))))))</f>
        <v/>
      </c>
      <c r="AC309" s="27">
        <f>IF($A309="","",IF($AB309="","",IFERROR($AB309*100000+ROW(),"")))</f>
        <v/>
      </c>
    </row>
    <row r="310">
      <c r="A310" s="29" t="n"/>
      <c r="B310" s="23" t="n"/>
      <c r="C310" s="23" t="n"/>
      <c r="D310" s="23" t="n"/>
      <c r="E310" s="29" t="n"/>
      <c r="F310" s="42" t="n"/>
      <c r="G310" s="30" t="n"/>
      <c r="H310" s="43" t="n"/>
      <c r="I310" s="43" t="n"/>
      <c r="J310" s="23" t="n"/>
      <c r="K310" s="23" t="n"/>
      <c r="L310" s="45">
        <f>IF($A310="","",IF(COUNTIFS('Tire Inspections'!$E$5:$E$1004,$A310,'Tire Inspections'!$Y$5:$Y$1004,"OK")=0,"",IFERROR(MAXIFS('Tire Inspections'!$B$5:$B$1004,'Tire Inspections'!$E$5:$E$1004,$A310,'Tire Inspections'!$Y$5:$Y$1004,"OK"),"")))</f>
        <v/>
      </c>
      <c r="M310" s="27">
        <f>IF($A310="","",IF($L310="","",IFERROR(LOOKUP(2,1/(('Tire Inspections'!$E$5:$E$1004=$A310)*('Tire Inspections'!$B$5:$B$1004=$L310)*('Tire Inspections'!$Y$5:$Y$1004="OK")),'Tire Inspections'!$C$5:$C$1004),"")))</f>
        <v/>
      </c>
      <c r="N310" s="27">
        <f>IF($A310="","",IF($L310="","",IFERROR(LOOKUP(2,1/(('Tire Inspections'!$E$5:$E$1004=$A310)*('Tire Inspections'!$B$5:$B$1004=$L310)*('Tire Inspections'!$Y$5:$Y$1004="OK")),'Tire Inspections'!$F$5:$F$1004),"")))</f>
        <v/>
      </c>
      <c r="O310" s="27">
        <f>IF($A310="","",IF($L310="","",IFERROR(LOOKUP(2,1/(('Tire Inspections'!$E$5:$E$1004=$A310)*('Tire Inspections'!$B$5:$B$1004=$L310)*('Tire Inspections'!$Y$5:$Y$1004="OK")),'Tire Inspections'!$P$5:$P$1004),"")))</f>
        <v/>
      </c>
      <c r="P310" s="32">
        <f>IF($A310="","",IF($L310="","",IFERROR(LOOKUP(2,1/(('Tire Inspections'!$E$5:$E$1004=$A310)*('Tire Inspections'!$B$5:$B$1004=$L310)*('Tire Inspections'!$Y$5:$Y$1004="OK")),'Tire Inspections'!$D$5:$D$1004),"")))</f>
        <v/>
      </c>
      <c r="Q310" s="44">
        <f>IF($A310="","",IF($L310="","",IFERROR(LOOKUP(2,1/(('Tire Inspections'!$E$5:$E$1004=$A310)*('Tire Inspections'!$B$5:$B$1004=$L310)*('Tire Inspections'!$Y$5:$Y$1004="OK")),'Tire Inspections'!$R$5:$R$1004),"")))</f>
        <v/>
      </c>
      <c r="R310" s="44">
        <f>IF($A310="","",IF($L310="","",IFERROR(LOOKUP(2,1/(('Tire Inspections'!$E$5:$E$1004=$A310)*('Tire Inspections'!$B$5:$B$1004=$L310)*('Tire Inspections'!$Y$5:$Y$1004="OK")),'Tire Inspections'!$S$5:$S$1004),"")))</f>
        <v/>
      </c>
      <c r="S310" s="44">
        <f>IF($A310="","",IF($L310="","",IFERROR(LOOKUP(2,1/(('Tire Inspections'!$E$5:$E$1004=$A310)*('Tire Inspections'!$B$5:$B$1004=$L310)*('Tire Inspections'!$Y$5:$Y$1004="OK")),'Tire Inspections'!$L$5:$L$1004),"")))</f>
        <v/>
      </c>
      <c r="T310" s="33">
        <f>IF($A310="","",IF(OR($Q310="",$H310=""),"",IFERROR(MAX(0,MIN(1,($Q310-'Settings'!$B$6)/($H310-'Settings'!$B$6))),"")))</f>
        <v/>
      </c>
      <c r="U310" s="27">
        <f>IF($A310="","",IF($Q310="","No Data",IF($Q310&lt;='Settings'!$B$6,"Critical",IF($Q310&lt;='Settings'!$B$5,"Low","OK"))))</f>
        <v/>
      </c>
      <c r="V310" s="27">
        <f>IF($A310="","",IF($R310="","No Data",IF($R310&gt;='Settings'!$B$7,"Uneven","OK")))</f>
        <v/>
      </c>
      <c r="W310" s="27">
        <f>IF($A310="","",IF($J310&lt;&gt;"Mounted","N/A",IF(OR($S310="",$I310=""),"No Data",IF($S310&lt;$I310-'Settings'!$B$8,"Low",IF($S310&gt;$I310+'Settings'!$B$8,"High","OK")))))</f>
        <v/>
      </c>
      <c r="X310" s="45">
        <f>IF($A310="","",IF(OR($J310&lt;&gt;"Mounted",$L310=""),"",IFERROR($L310+'Settings'!$B$9,"")))</f>
        <v/>
      </c>
      <c r="Y310" s="27">
        <f>IF($A310="","",IF($J310&lt;&gt;"Mounted","N/A",IF($L310="","No Data",IF(TODAY()&gt;$X310,"Overdue",IF(TODAY()+'Settings'!$B$10&gt;=$X310,"Due Soon","Current")))))</f>
        <v/>
      </c>
      <c r="Z310" s="27">
        <f>IF($A310="","",IF($J310&lt;&gt;"Mounted","N/A",IF(OR($U310="No Data",$W310="No Data"),"No Data",IF($U310="Critical","Critical",IF(OR($U310="Low",$V310="Uneven",$W310="Low",$W310="High",$Y310="Overdue",$Y310="Due Soon"),"Attention","OK")))))</f>
        <v/>
      </c>
      <c r="AA310" s="27">
        <f>IF($A310="","",IF($J310&lt;&gt;"Mounted","No action",IF($U310="Critical","Inspect immediately and follow fleet removal policy",IF($W310="Low","Correct pressure and inspect",IF($W310="High","Correct pressure",IF($V310="Uneven","Inspect alignment, suspension, and rotation",IF($U310="Low","Schedule tire service",IF($Y310="Overdue","Complete inspection",IF($Y310="Due Soon","Schedule inspection","No action")))))))))</f>
        <v/>
      </c>
      <c r="AB310" s="27">
        <f>IF($A310="","",IF(OR($J310&lt;&gt;"Mounted",$Z310="OK",$Z310="N/A"),"",IF($U310="Critical",1,IF(OR($W310="Low",$W310="High"),2,IF(OR($U310="Low",$V310="Uneven"),3,IF($Y310="Overdue",4,5))))))</f>
        <v/>
      </c>
      <c r="AC310" s="27">
        <f>IF($A310="","",IF($AB310="","",IFERROR($AB310*100000+ROW(),"")))</f>
        <v/>
      </c>
    </row>
    <row r="311">
      <c r="A311" s="29" t="n"/>
      <c r="B311" s="23" t="n"/>
      <c r="C311" s="23" t="n"/>
      <c r="D311" s="23" t="n"/>
      <c r="E311" s="29" t="n"/>
      <c r="F311" s="42" t="n"/>
      <c r="G311" s="30" t="n"/>
      <c r="H311" s="43" t="n"/>
      <c r="I311" s="43" t="n"/>
      <c r="J311" s="23" t="n"/>
      <c r="K311" s="23" t="n"/>
      <c r="L311" s="45">
        <f>IF($A311="","",IF(COUNTIFS('Tire Inspections'!$E$5:$E$1004,$A311,'Tire Inspections'!$Y$5:$Y$1004,"OK")=0,"",IFERROR(MAXIFS('Tire Inspections'!$B$5:$B$1004,'Tire Inspections'!$E$5:$E$1004,$A311,'Tire Inspections'!$Y$5:$Y$1004,"OK"),"")))</f>
        <v/>
      </c>
      <c r="M311" s="27">
        <f>IF($A311="","",IF($L311="","",IFERROR(LOOKUP(2,1/(('Tire Inspections'!$E$5:$E$1004=$A311)*('Tire Inspections'!$B$5:$B$1004=$L311)*('Tire Inspections'!$Y$5:$Y$1004="OK")),'Tire Inspections'!$C$5:$C$1004),"")))</f>
        <v/>
      </c>
      <c r="N311" s="27">
        <f>IF($A311="","",IF($L311="","",IFERROR(LOOKUP(2,1/(('Tire Inspections'!$E$5:$E$1004=$A311)*('Tire Inspections'!$B$5:$B$1004=$L311)*('Tire Inspections'!$Y$5:$Y$1004="OK")),'Tire Inspections'!$F$5:$F$1004),"")))</f>
        <v/>
      </c>
      <c r="O311" s="27">
        <f>IF($A311="","",IF($L311="","",IFERROR(LOOKUP(2,1/(('Tire Inspections'!$E$5:$E$1004=$A311)*('Tire Inspections'!$B$5:$B$1004=$L311)*('Tire Inspections'!$Y$5:$Y$1004="OK")),'Tire Inspections'!$P$5:$P$1004),"")))</f>
        <v/>
      </c>
      <c r="P311" s="32">
        <f>IF($A311="","",IF($L311="","",IFERROR(LOOKUP(2,1/(('Tire Inspections'!$E$5:$E$1004=$A311)*('Tire Inspections'!$B$5:$B$1004=$L311)*('Tire Inspections'!$Y$5:$Y$1004="OK")),'Tire Inspections'!$D$5:$D$1004),"")))</f>
        <v/>
      </c>
      <c r="Q311" s="44">
        <f>IF($A311="","",IF($L311="","",IFERROR(LOOKUP(2,1/(('Tire Inspections'!$E$5:$E$1004=$A311)*('Tire Inspections'!$B$5:$B$1004=$L311)*('Tire Inspections'!$Y$5:$Y$1004="OK")),'Tire Inspections'!$R$5:$R$1004),"")))</f>
        <v/>
      </c>
      <c r="R311" s="44">
        <f>IF($A311="","",IF($L311="","",IFERROR(LOOKUP(2,1/(('Tire Inspections'!$E$5:$E$1004=$A311)*('Tire Inspections'!$B$5:$B$1004=$L311)*('Tire Inspections'!$Y$5:$Y$1004="OK")),'Tire Inspections'!$S$5:$S$1004),"")))</f>
        <v/>
      </c>
      <c r="S311" s="44">
        <f>IF($A311="","",IF($L311="","",IFERROR(LOOKUP(2,1/(('Tire Inspections'!$E$5:$E$1004=$A311)*('Tire Inspections'!$B$5:$B$1004=$L311)*('Tire Inspections'!$Y$5:$Y$1004="OK")),'Tire Inspections'!$L$5:$L$1004),"")))</f>
        <v/>
      </c>
      <c r="T311" s="33">
        <f>IF($A311="","",IF(OR($Q311="",$H311=""),"",IFERROR(MAX(0,MIN(1,($Q311-'Settings'!$B$6)/($H311-'Settings'!$B$6))),"")))</f>
        <v/>
      </c>
      <c r="U311" s="27">
        <f>IF($A311="","",IF($Q311="","No Data",IF($Q311&lt;='Settings'!$B$6,"Critical",IF($Q311&lt;='Settings'!$B$5,"Low","OK"))))</f>
        <v/>
      </c>
      <c r="V311" s="27">
        <f>IF($A311="","",IF($R311="","No Data",IF($R311&gt;='Settings'!$B$7,"Uneven","OK")))</f>
        <v/>
      </c>
      <c r="W311" s="27">
        <f>IF($A311="","",IF($J311&lt;&gt;"Mounted","N/A",IF(OR($S311="",$I311=""),"No Data",IF($S311&lt;$I311-'Settings'!$B$8,"Low",IF($S311&gt;$I311+'Settings'!$B$8,"High","OK")))))</f>
        <v/>
      </c>
      <c r="X311" s="45">
        <f>IF($A311="","",IF(OR($J311&lt;&gt;"Mounted",$L311=""),"",IFERROR($L311+'Settings'!$B$9,"")))</f>
        <v/>
      </c>
      <c r="Y311" s="27">
        <f>IF($A311="","",IF($J311&lt;&gt;"Mounted","N/A",IF($L311="","No Data",IF(TODAY()&gt;$X311,"Overdue",IF(TODAY()+'Settings'!$B$10&gt;=$X311,"Due Soon","Current")))))</f>
        <v/>
      </c>
      <c r="Z311" s="27">
        <f>IF($A311="","",IF($J311&lt;&gt;"Mounted","N/A",IF(OR($U311="No Data",$W311="No Data"),"No Data",IF($U311="Critical","Critical",IF(OR($U311="Low",$V311="Uneven",$W311="Low",$W311="High",$Y311="Overdue",$Y311="Due Soon"),"Attention","OK")))))</f>
        <v/>
      </c>
      <c r="AA311" s="27">
        <f>IF($A311="","",IF($J311&lt;&gt;"Mounted","No action",IF($U311="Critical","Inspect immediately and follow fleet removal policy",IF($W311="Low","Correct pressure and inspect",IF($W311="High","Correct pressure",IF($V311="Uneven","Inspect alignment, suspension, and rotation",IF($U311="Low","Schedule tire service",IF($Y311="Overdue","Complete inspection",IF($Y311="Due Soon","Schedule inspection","No action")))))))))</f>
        <v/>
      </c>
      <c r="AB311" s="27">
        <f>IF($A311="","",IF(OR($J311&lt;&gt;"Mounted",$Z311="OK",$Z311="N/A"),"",IF($U311="Critical",1,IF(OR($W311="Low",$W311="High"),2,IF(OR($U311="Low",$V311="Uneven"),3,IF($Y311="Overdue",4,5))))))</f>
        <v/>
      </c>
      <c r="AC311" s="27">
        <f>IF($A311="","",IF($AB311="","",IFERROR($AB311*100000+ROW(),"")))</f>
        <v/>
      </c>
    </row>
    <row r="312">
      <c r="A312" s="29" t="n"/>
      <c r="B312" s="23" t="n"/>
      <c r="C312" s="23" t="n"/>
      <c r="D312" s="23" t="n"/>
      <c r="E312" s="29" t="n"/>
      <c r="F312" s="42" t="n"/>
      <c r="G312" s="30" t="n"/>
      <c r="H312" s="43" t="n"/>
      <c r="I312" s="43" t="n"/>
      <c r="J312" s="23" t="n"/>
      <c r="K312" s="23" t="n"/>
      <c r="L312" s="45">
        <f>IF($A312="","",IF(COUNTIFS('Tire Inspections'!$E$5:$E$1004,$A312,'Tire Inspections'!$Y$5:$Y$1004,"OK")=0,"",IFERROR(MAXIFS('Tire Inspections'!$B$5:$B$1004,'Tire Inspections'!$E$5:$E$1004,$A312,'Tire Inspections'!$Y$5:$Y$1004,"OK"),"")))</f>
        <v/>
      </c>
      <c r="M312" s="27">
        <f>IF($A312="","",IF($L312="","",IFERROR(LOOKUP(2,1/(('Tire Inspections'!$E$5:$E$1004=$A312)*('Tire Inspections'!$B$5:$B$1004=$L312)*('Tire Inspections'!$Y$5:$Y$1004="OK")),'Tire Inspections'!$C$5:$C$1004),"")))</f>
        <v/>
      </c>
      <c r="N312" s="27">
        <f>IF($A312="","",IF($L312="","",IFERROR(LOOKUP(2,1/(('Tire Inspections'!$E$5:$E$1004=$A312)*('Tire Inspections'!$B$5:$B$1004=$L312)*('Tire Inspections'!$Y$5:$Y$1004="OK")),'Tire Inspections'!$F$5:$F$1004),"")))</f>
        <v/>
      </c>
      <c r="O312" s="27">
        <f>IF($A312="","",IF($L312="","",IFERROR(LOOKUP(2,1/(('Tire Inspections'!$E$5:$E$1004=$A312)*('Tire Inspections'!$B$5:$B$1004=$L312)*('Tire Inspections'!$Y$5:$Y$1004="OK")),'Tire Inspections'!$P$5:$P$1004),"")))</f>
        <v/>
      </c>
      <c r="P312" s="32">
        <f>IF($A312="","",IF($L312="","",IFERROR(LOOKUP(2,1/(('Tire Inspections'!$E$5:$E$1004=$A312)*('Tire Inspections'!$B$5:$B$1004=$L312)*('Tire Inspections'!$Y$5:$Y$1004="OK")),'Tire Inspections'!$D$5:$D$1004),"")))</f>
        <v/>
      </c>
      <c r="Q312" s="44">
        <f>IF($A312="","",IF($L312="","",IFERROR(LOOKUP(2,1/(('Tire Inspections'!$E$5:$E$1004=$A312)*('Tire Inspections'!$B$5:$B$1004=$L312)*('Tire Inspections'!$Y$5:$Y$1004="OK")),'Tire Inspections'!$R$5:$R$1004),"")))</f>
        <v/>
      </c>
      <c r="R312" s="44">
        <f>IF($A312="","",IF($L312="","",IFERROR(LOOKUP(2,1/(('Tire Inspections'!$E$5:$E$1004=$A312)*('Tire Inspections'!$B$5:$B$1004=$L312)*('Tire Inspections'!$Y$5:$Y$1004="OK")),'Tire Inspections'!$S$5:$S$1004),"")))</f>
        <v/>
      </c>
      <c r="S312" s="44">
        <f>IF($A312="","",IF($L312="","",IFERROR(LOOKUP(2,1/(('Tire Inspections'!$E$5:$E$1004=$A312)*('Tire Inspections'!$B$5:$B$1004=$L312)*('Tire Inspections'!$Y$5:$Y$1004="OK")),'Tire Inspections'!$L$5:$L$1004),"")))</f>
        <v/>
      </c>
      <c r="T312" s="33">
        <f>IF($A312="","",IF(OR($Q312="",$H312=""),"",IFERROR(MAX(0,MIN(1,($Q312-'Settings'!$B$6)/($H312-'Settings'!$B$6))),"")))</f>
        <v/>
      </c>
      <c r="U312" s="27">
        <f>IF($A312="","",IF($Q312="","No Data",IF($Q312&lt;='Settings'!$B$6,"Critical",IF($Q312&lt;='Settings'!$B$5,"Low","OK"))))</f>
        <v/>
      </c>
      <c r="V312" s="27">
        <f>IF($A312="","",IF($R312="","No Data",IF($R312&gt;='Settings'!$B$7,"Uneven","OK")))</f>
        <v/>
      </c>
      <c r="W312" s="27">
        <f>IF($A312="","",IF($J312&lt;&gt;"Mounted","N/A",IF(OR($S312="",$I312=""),"No Data",IF($S312&lt;$I312-'Settings'!$B$8,"Low",IF($S312&gt;$I312+'Settings'!$B$8,"High","OK")))))</f>
        <v/>
      </c>
      <c r="X312" s="45">
        <f>IF($A312="","",IF(OR($J312&lt;&gt;"Mounted",$L312=""),"",IFERROR($L312+'Settings'!$B$9,"")))</f>
        <v/>
      </c>
      <c r="Y312" s="27">
        <f>IF($A312="","",IF($J312&lt;&gt;"Mounted","N/A",IF($L312="","No Data",IF(TODAY()&gt;$X312,"Overdue",IF(TODAY()+'Settings'!$B$10&gt;=$X312,"Due Soon","Current")))))</f>
        <v/>
      </c>
      <c r="Z312" s="27">
        <f>IF($A312="","",IF($J312&lt;&gt;"Mounted","N/A",IF(OR($U312="No Data",$W312="No Data"),"No Data",IF($U312="Critical","Critical",IF(OR($U312="Low",$V312="Uneven",$W312="Low",$W312="High",$Y312="Overdue",$Y312="Due Soon"),"Attention","OK")))))</f>
        <v/>
      </c>
      <c r="AA312" s="27">
        <f>IF($A312="","",IF($J312&lt;&gt;"Mounted","No action",IF($U312="Critical","Inspect immediately and follow fleet removal policy",IF($W312="Low","Correct pressure and inspect",IF($W312="High","Correct pressure",IF($V312="Uneven","Inspect alignment, suspension, and rotation",IF($U312="Low","Schedule tire service",IF($Y312="Overdue","Complete inspection",IF($Y312="Due Soon","Schedule inspection","No action")))))))))</f>
        <v/>
      </c>
      <c r="AB312" s="27">
        <f>IF($A312="","",IF(OR($J312&lt;&gt;"Mounted",$Z312="OK",$Z312="N/A"),"",IF($U312="Critical",1,IF(OR($W312="Low",$W312="High"),2,IF(OR($U312="Low",$V312="Uneven"),3,IF($Y312="Overdue",4,5))))))</f>
        <v/>
      </c>
      <c r="AC312" s="27">
        <f>IF($A312="","",IF($AB312="","",IFERROR($AB312*100000+ROW(),"")))</f>
        <v/>
      </c>
    </row>
    <row r="313">
      <c r="A313" s="29" t="n"/>
      <c r="B313" s="23" t="n"/>
      <c r="C313" s="23" t="n"/>
      <c r="D313" s="23" t="n"/>
      <c r="E313" s="29" t="n"/>
      <c r="F313" s="42" t="n"/>
      <c r="G313" s="30" t="n"/>
      <c r="H313" s="43" t="n"/>
      <c r="I313" s="43" t="n"/>
      <c r="J313" s="23" t="n"/>
      <c r="K313" s="23" t="n"/>
      <c r="L313" s="45">
        <f>IF($A313="","",IF(COUNTIFS('Tire Inspections'!$E$5:$E$1004,$A313,'Tire Inspections'!$Y$5:$Y$1004,"OK")=0,"",IFERROR(MAXIFS('Tire Inspections'!$B$5:$B$1004,'Tire Inspections'!$E$5:$E$1004,$A313,'Tire Inspections'!$Y$5:$Y$1004,"OK"),"")))</f>
        <v/>
      </c>
      <c r="M313" s="27">
        <f>IF($A313="","",IF($L313="","",IFERROR(LOOKUP(2,1/(('Tire Inspections'!$E$5:$E$1004=$A313)*('Tire Inspections'!$B$5:$B$1004=$L313)*('Tire Inspections'!$Y$5:$Y$1004="OK")),'Tire Inspections'!$C$5:$C$1004),"")))</f>
        <v/>
      </c>
      <c r="N313" s="27">
        <f>IF($A313="","",IF($L313="","",IFERROR(LOOKUP(2,1/(('Tire Inspections'!$E$5:$E$1004=$A313)*('Tire Inspections'!$B$5:$B$1004=$L313)*('Tire Inspections'!$Y$5:$Y$1004="OK")),'Tire Inspections'!$F$5:$F$1004),"")))</f>
        <v/>
      </c>
      <c r="O313" s="27">
        <f>IF($A313="","",IF($L313="","",IFERROR(LOOKUP(2,1/(('Tire Inspections'!$E$5:$E$1004=$A313)*('Tire Inspections'!$B$5:$B$1004=$L313)*('Tire Inspections'!$Y$5:$Y$1004="OK")),'Tire Inspections'!$P$5:$P$1004),"")))</f>
        <v/>
      </c>
      <c r="P313" s="32">
        <f>IF($A313="","",IF($L313="","",IFERROR(LOOKUP(2,1/(('Tire Inspections'!$E$5:$E$1004=$A313)*('Tire Inspections'!$B$5:$B$1004=$L313)*('Tire Inspections'!$Y$5:$Y$1004="OK")),'Tire Inspections'!$D$5:$D$1004),"")))</f>
        <v/>
      </c>
      <c r="Q313" s="44">
        <f>IF($A313="","",IF($L313="","",IFERROR(LOOKUP(2,1/(('Tire Inspections'!$E$5:$E$1004=$A313)*('Tire Inspections'!$B$5:$B$1004=$L313)*('Tire Inspections'!$Y$5:$Y$1004="OK")),'Tire Inspections'!$R$5:$R$1004),"")))</f>
        <v/>
      </c>
      <c r="R313" s="44">
        <f>IF($A313="","",IF($L313="","",IFERROR(LOOKUP(2,1/(('Tire Inspections'!$E$5:$E$1004=$A313)*('Tire Inspections'!$B$5:$B$1004=$L313)*('Tire Inspections'!$Y$5:$Y$1004="OK")),'Tire Inspections'!$S$5:$S$1004),"")))</f>
        <v/>
      </c>
      <c r="S313" s="44">
        <f>IF($A313="","",IF($L313="","",IFERROR(LOOKUP(2,1/(('Tire Inspections'!$E$5:$E$1004=$A313)*('Tire Inspections'!$B$5:$B$1004=$L313)*('Tire Inspections'!$Y$5:$Y$1004="OK")),'Tire Inspections'!$L$5:$L$1004),"")))</f>
        <v/>
      </c>
      <c r="T313" s="33">
        <f>IF($A313="","",IF(OR($Q313="",$H313=""),"",IFERROR(MAX(0,MIN(1,($Q313-'Settings'!$B$6)/($H313-'Settings'!$B$6))),"")))</f>
        <v/>
      </c>
      <c r="U313" s="27">
        <f>IF($A313="","",IF($Q313="","No Data",IF($Q313&lt;='Settings'!$B$6,"Critical",IF($Q313&lt;='Settings'!$B$5,"Low","OK"))))</f>
        <v/>
      </c>
      <c r="V313" s="27">
        <f>IF($A313="","",IF($R313="","No Data",IF($R313&gt;='Settings'!$B$7,"Uneven","OK")))</f>
        <v/>
      </c>
      <c r="W313" s="27">
        <f>IF($A313="","",IF($J313&lt;&gt;"Mounted","N/A",IF(OR($S313="",$I313=""),"No Data",IF($S313&lt;$I313-'Settings'!$B$8,"Low",IF($S313&gt;$I313+'Settings'!$B$8,"High","OK")))))</f>
        <v/>
      </c>
      <c r="X313" s="45">
        <f>IF($A313="","",IF(OR($J313&lt;&gt;"Mounted",$L313=""),"",IFERROR($L313+'Settings'!$B$9,"")))</f>
        <v/>
      </c>
      <c r="Y313" s="27">
        <f>IF($A313="","",IF($J313&lt;&gt;"Mounted","N/A",IF($L313="","No Data",IF(TODAY()&gt;$X313,"Overdue",IF(TODAY()+'Settings'!$B$10&gt;=$X313,"Due Soon","Current")))))</f>
        <v/>
      </c>
      <c r="Z313" s="27">
        <f>IF($A313="","",IF($J313&lt;&gt;"Mounted","N/A",IF(OR($U313="No Data",$W313="No Data"),"No Data",IF($U313="Critical","Critical",IF(OR($U313="Low",$V313="Uneven",$W313="Low",$W313="High",$Y313="Overdue",$Y313="Due Soon"),"Attention","OK")))))</f>
        <v/>
      </c>
      <c r="AA313" s="27">
        <f>IF($A313="","",IF($J313&lt;&gt;"Mounted","No action",IF($U313="Critical","Inspect immediately and follow fleet removal policy",IF($W313="Low","Correct pressure and inspect",IF($W313="High","Correct pressure",IF($V313="Uneven","Inspect alignment, suspension, and rotation",IF($U313="Low","Schedule tire service",IF($Y313="Overdue","Complete inspection",IF($Y313="Due Soon","Schedule inspection","No action")))))))))</f>
        <v/>
      </c>
      <c r="AB313" s="27">
        <f>IF($A313="","",IF(OR($J313&lt;&gt;"Mounted",$Z313="OK",$Z313="N/A"),"",IF($U313="Critical",1,IF(OR($W313="Low",$W313="High"),2,IF(OR($U313="Low",$V313="Uneven"),3,IF($Y313="Overdue",4,5))))))</f>
        <v/>
      </c>
      <c r="AC313" s="27">
        <f>IF($A313="","",IF($AB313="","",IFERROR($AB313*100000+ROW(),"")))</f>
        <v/>
      </c>
    </row>
    <row r="314">
      <c r="A314" s="29" t="n"/>
      <c r="B314" s="23" t="n"/>
      <c r="C314" s="23" t="n"/>
      <c r="D314" s="23" t="n"/>
      <c r="E314" s="29" t="n"/>
      <c r="F314" s="42" t="n"/>
      <c r="G314" s="30" t="n"/>
      <c r="H314" s="43" t="n"/>
      <c r="I314" s="43" t="n"/>
      <c r="J314" s="23" t="n"/>
      <c r="K314" s="23" t="n"/>
      <c r="L314" s="45">
        <f>IF($A314="","",IF(COUNTIFS('Tire Inspections'!$E$5:$E$1004,$A314,'Tire Inspections'!$Y$5:$Y$1004,"OK")=0,"",IFERROR(MAXIFS('Tire Inspections'!$B$5:$B$1004,'Tire Inspections'!$E$5:$E$1004,$A314,'Tire Inspections'!$Y$5:$Y$1004,"OK"),"")))</f>
        <v/>
      </c>
      <c r="M314" s="27">
        <f>IF($A314="","",IF($L314="","",IFERROR(LOOKUP(2,1/(('Tire Inspections'!$E$5:$E$1004=$A314)*('Tire Inspections'!$B$5:$B$1004=$L314)*('Tire Inspections'!$Y$5:$Y$1004="OK")),'Tire Inspections'!$C$5:$C$1004),"")))</f>
        <v/>
      </c>
      <c r="N314" s="27">
        <f>IF($A314="","",IF($L314="","",IFERROR(LOOKUP(2,1/(('Tire Inspections'!$E$5:$E$1004=$A314)*('Tire Inspections'!$B$5:$B$1004=$L314)*('Tire Inspections'!$Y$5:$Y$1004="OK")),'Tire Inspections'!$F$5:$F$1004),"")))</f>
        <v/>
      </c>
      <c r="O314" s="27">
        <f>IF($A314="","",IF($L314="","",IFERROR(LOOKUP(2,1/(('Tire Inspections'!$E$5:$E$1004=$A314)*('Tire Inspections'!$B$5:$B$1004=$L314)*('Tire Inspections'!$Y$5:$Y$1004="OK")),'Tire Inspections'!$P$5:$P$1004),"")))</f>
        <v/>
      </c>
      <c r="P314" s="32">
        <f>IF($A314="","",IF($L314="","",IFERROR(LOOKUP(2,1/(('Tire Inspections'!$E$5:$E$1004=$A314)*('Tire Inspections'!$B$5:$B$1004=$L314)*('Tire Inspections'!$Y$5:$Y$1004="OK")),'Tire Inspections'!$D$5:$D$1004),"")))</f>
        <v/>
      </c>
      <c r="Q314" s="44">
        <f>IF($A314="","",IF($L314="","",IFERROR(LOOKUP(2,1/(('Tire Inspections'!$E$5:$E$1004=$A314)*('Tire Inspections'!$B$5:$B$1004=$L314)*('Tire Inspections'!$Y$5:$Y$1004="OK")),'Tire Inspections'!$R$5:$R$1004),"")))</f>
        <v/>
      </c>
      <c r="R314" s="44">
        <f>IF($A314="","",IF($L314="","",IFERROR(LOOKUP(2,1/(('Tire Inspections'!$E$5:$E$1004=$A314)*('Tire Inspections'!$B$5:$B$1004=$L314)*('Tire Inspections'!$Y$5:$Y$1004="OK")),'Tire Inspections'!$S$5:$S$1004),"")))</f>
        <v/>
      </c>
      <c r="S314" s="44">
        <f>IF($A314="","",IF($L314="","",IFERROR(LOOKUP(2,1/(('Tire Inspections'!$E$5:$E$1004=$A314)*('Tire Inspections'!$B$5:$B$1004=$L314)*('Tire Inspections'!$Y$5:$Y$1004="OK")),'Tire Inspections'!$L$5:$L$1004),"")))</f>
        <v/>
      </c>
      <c r="T314" s="33">
        <f>IF($A314="","",IF(OR($Q314="",$H314=""),"",IFERROR(MAX(0,MIN(1,($Q314-'Settings'!$B$6)/($H314-'Settings'!$B$6))),"")))</f>
        <v/>
      </c>
      <c r="U314" s="27">
        <f>IF($A314="","",IF($Q314="","No Data",IF($Q314&lt;='Settings'!$B$6,"Critical",IF($Q314&lt;='Settings'!$B$5,"Low","OK"))))</f>
        <v/>
      </c>
      <c r="V314" s="27">
        <f>IF($A314="","",IF($R314="","No Data",IF($R314&gt;='Settings'!$B$7,"Uneven","OK")))</f>
        <v/>
      </c>
      <c r="W314" s="27">
        <f>IF($A314="","",IF($J314&lt;&gt;"Mounted","N/A",IF(OR($S314="",$I314=""),"No Data",IF($S314&lt;$I314-'Settings'!$B$8,"Low",IF($S314&gt;$I314+'Settings'!$B$8,"High","OK")))))</f>
        <v/>
      </c>
      <c r="X314" s="45">
        <f>IF($A314="","",IF(OR($J314&lt;&gt;"Mounted",$L314=""),"",IFERROR($L314+'Settings'!$B$9,"")))</f>
        <v/>
      </c>
      <c r="Y314" s="27">
        <f>IF($A314="","",IF($J314&lt;&gt;"Mounted","N/A",IF($L314="","No Data",IF(TODAY()&gt;$X314,"Overdue",IF(TODAY()+'Settings'!$B$10&gt;=$X314,"Due Soon","Current")))))</f>
        <v/>
      </c>
      <c r="Z314" s="27">
        <f>IF($A314="","",IF($J314&lt;&gt;"Mounted","N/A",IF(OR($U314="No Data",$W314="No Data"),"No Data",IF($U314="Critical","Critical",IF(OR($U314="Low",$V314="Uneven",$W314="Low",$W314="High",$Y314="Overdue",$Y314="Due Soon"),"Attention","OK")))))</f>
        <v/>
      </c>
      <c r="AA314" s="27">
        <f>IF($A314="","",IF($J314&lt;&gt;"Mounted","No action",IF($U314="Critical","Inspect immediately and follow fleet removal policy",IF($W314="Low","Correct pressure and inspect",IF($W314="High","Correct pressure",IF($V314="Uneven","Inspect alignment, suspension, and rotation",IF($U314="Low","Schedule tire service",IF($Y314="Overdue","Complete inspection",IF($Y314="Due Soon","Schedule inspection","No action")))))))))</f>
        <v/>
      </c>
      <c r="AB314" s="27">
        <f>IF($A314="","",IF(OR($J314&lt;&gt;"Mounted",$Z314="OK",$Z314="N/A"),"",IF($U314="Critical",1,IF(OR($W314="Low",$W314="High"),2,IF(OR($U314="Low",$V314="Uneven"),3,IF($Y314="Overdue",4,5))))))</f>
        <v/>
      </c>
      <c r="AC314" s="27">
        <f>IF($A314="","",IF($AB314="","",IFERROR($AB314*100000+ROW(),"")))</f>
        <v/>
      </c>
    </row>
    <row r="315">
      <c r="A315" s="29" t="n"/>
      <c r="B315" s="23" t="n"/>
      <c r="C315" s="23" t="n"/>
      <c r="D315" s="23" t="n"/>
      <c r="E315" s="29" t="n"/>
      <c r="F315" s="42" t="n"/>
      <c r="G315" s="30" t="n"/>
      <c r="H315" s="43" t="n"/>
      <c r="I315" s="43" t="n"/>
      <c r="J315" s="23" t="n"/>
      <c r="K315" s="23" t="n"/>
      <c r="L315" s="45">
        <f>IF($A315="","",IF(COUNTIFS('Tire Inspections'!$E$5:$E$1004,$A315,'Tire Inspections'!$Y$5:$Y$1004,"OK")=0,"",IFERROR(MAXIFS('Tire Inspections'!$B$5:$B$1004,'Tire Inspections'!$E$5:$E$1004,$A315,'Tire Inspections'!$Y$5:$Y$1004,"OK"),"")))</f>
        <v/>
      </c>
      <c r="M315" s="27">
        <f>IF($A315="","",IF($L315="","",IFERROR(LOOKUP(2,1/(('Tire Inspections'!$E$5:$E$1004=$A315)*('Tire Inspections'!$B$5:$B$1004=$L315)*('Tire Inspections'!$Y$5:$Y$1004="OK")),'Tire Inspections'!$C$5:$C$1004),"")))</f>
        <v/>
      </c>
      <c r="N315" s="27">
        <f>IF($A315="","",IF($L315="","",IFERROR(LOOKUP(2,1/(('Tire Inspections'!$E$5:$E$1004=$A315)*('Tire Inspections'!$B$5:$B$1004=$L315)*('Tire Inspections'!$Y$5:$Y$1004="OK")),'Tire Inspections'!$F$5:$F$1004),"")))</f>
        <v/>
      </c>
      <c r="O315" s="27">
        <f>IF($A315="","",IF($L315="","",IFERROR(LOOKUP(2,1/(('Tire Inspections'!$E$5:$E$1004=$A315)*('Tire Inspections'!$B$5:$B$1004=$L315)*('Tire Inspections'!$Y$5:$Y$1004="OK")),'Tire Inspections'!$P$5:$P$1004),"")))</f>
        <v/>
      </c>
      <c r="P315" s="32">
        <f>IF($A315="","",IF($L315="","",IFERROR(LOOKUP(2,1/(('Tire Inspections'!$E$5:$E$1004=$A315)*('Tire Inspections'!$B$5:$B$1004=$L315)*('Tire Inspections'!$Y$5:$Y$1004="OK")),'Tire Inspections'!$D$5:$D$1004),"")))</f>
        <v/>
      </c>
      <c r="Q315" s="44">
        <f>IF($A315="","",IF($L315="","",IFERROR(LOOKUP(2,1/(('Tire Inspections'!$E$5:$E$1004=$A315)*('Tire Inspections'!$B$5:$B$1004=$L315)*('Tire Inspections'!$Y$5:$Y$1004="OK")),'Tire Inspections'!$R$5:$R$1004),"")))</f>
        <v/>
      </c>
      <c r="R315" s="44">
        <f>IF($A315="","",IF($L315="","",IFERROR(LOOKUP(2,1/(('Tire Inspections'!$E$5:$E$1004=$A315)*('Tire Inspections'!$B$5:$B$1004=$L315)*('Tire Inspections'!$Y$5:$Y$1004="OK")),'Tire Inspections'!$S$5:$S$1004),"")))</f>
        <v/>
      </c>
      <c r="S315" s="44">
        <f>IF($A315="","",IF($L315="","",IFERROR(LOOKUP(2,1/(('Tire Inspections'!$E$5:$E$1004=$A315)*('Tire Inspections'!$B$5:$B$1004=$L315)*('Tire Inspections'!$Y$5:$Y$1004="OK")),'Tire Inspections'!$L$5:$L$1004),"")))</f>
        <v/>
      </c>
      <c r="T315" s="33">
        <f>IF($A315="","",IF(OR($Q315="",$H315=""),"",IFERROR(MAX(0,MIN(1,($Q315-'Settings'!$B$6)/($H315-'Settings'!$B$6))),"")))</f>
        <v/>
      </c>
      <c r="U315" s="27">
        <f>IF($A315="","",IF($Q315="","No Data",IF($Q315&lt;='Settings'!$B$6,"Critical",IF($Q315&lt;='Settings'!$B$5,"Low","OK"))))</f>
        <v/>
      </c>
      <c r="V315" s="27">
        <f>IF($A315="","",IF($R315="","No Data",IF($R315&gt;='Settings'!$B$7,"Uneven","OK")))</f>
        <v/>
      </c>
      <c r="W315" s="27">
        <f>IF($A315="","",IF($J315&lt;&gt;"Mounted","N/A",IF(OR($S315="",$I315=""),"No Data",IF($S315&lt;$I315-'Settings'!$B$8,"Low",IF($S315&gt;$I315+'Settings'!$B$8,"High","OK")))))</f>
        <v/>
      </c>
      <c r="X315" s="45">
        <f>IF($A315="","",IF(OR($J315&lt;&gt;"Mounted",$L315=""),"",IFERROR($L315+'Settings'!$B$9,"")))</f>
        <v/>
      </c>
      <c r="Y315" s="27">
        <f>IF($A315="","",IF($J315&lt;&gt;"Mounted","N/A",IF($L315="","No Data",IF(TODAY()&gt;$X315,"Overdue",IF(TODAY()+'Settings'!$B$10&gt;=$X315,"Due Soon","Current")))))</f>
        <v/>
      </c>
      <c r="Z315" s="27">
        <f>IF($A315="","",IF($J315&lt;&gt;"Mounted","N/A",IF(OR($U315="No Data",$W315="No Data"),"No Data",IF($U315="Critical","Critical",IF(OR($U315="Low",$V315="Uneven",$W315="Low",$W315="High",$Y315="Overdue",$Y315="Due Soon"),"Attention","OK")))))</f>
        <v/>
      </c>
      <c r="AA315" s="27">
        <f>IF($A315="","",IF($J315&lt;&gt;"Mounted","No action",IF($U315="Critical","Inspect immediately and follow fleet removal policy",IF($W315="Low","Correct pressure and inspect",IF($W315="High","Correct pressure",IF($V315="Uneven","Inspect alignment, suspension, and rotation",IF($U315="Low","Schedule tire service",IF($Y315="Overdue","Complete inspection",IF($Y315="Due Soon","Schedule inspection","No action")))))))))</f>
        <v/>
      </c>
      <c r="AB315" s="27">
        <f>IF($A315="","",IF(OR($J315&lt;&gt;"Mounted",$Z315="OK",$Z315="N/A"),"",IF($U315="Critical",1,IF(OR($W315="Low",$W315="High"),2,IF(OR($U315="Low",$V315="Uneven"),3,IF($Y315="Overdue",4,5))))))</f>
        <v/>
      </c>
      <c r="AC315" s="27">
        <f>IF($A315="","",IF($AB315="","",IFERROR($AB315*100000+ROW(),"")))</f>
        <v/>
      </c>
    </row>
    <row r="316">
      <c r="A316" s="29" t="n"/>
      <c r="B316" s="23" t="n"/>
      <c r="C316" s="23" t="n"/>
      <c r="D316" s="23" t="n"/>
      <c r="E316" s="29" t="n"/>
      <c r="F316" s="42" t="n"/>
      <c r="G316" s="30" t="n"/>
      <c r="H316" s="43" t="n"/>
      <c r="I316" s="43" t="n"/>
      <c r="J316" s="23" t="n"/>
      <c r="K316" s="23" t="n"/>
      <c r="L316" s="45">
        <f>IF($A316="","",IF(COUNTIFS('Tire Inspections'!$E$5:$E$1004,$A316,'Tire Inspections'!$Y$5:$Y$1004,"OK")=0,"",IFERROR(MAXIFS('Tire Inspections'!$B$5:$B$1004,'Tire Inspections'!$E$5:$E$1004,$A316,'Tire Inspections'!$Y$5:$Y$1004,"OK"),"")))</f>
        <v/>
      </c>
      <c r="M316" s="27">
        <f>IF($A316="","",IF($L316="","",IFERROR(LOOKUP(2,1/(('Tire Inspections'!$E$5:$E$1004=$A316)*('Tire Inspections'!$B$5:$B$1004=$L316)*('Tire Inspections'!$Y$5:$Y$1004="OK")),'Tire Inspections'!$C$5:$C$1004),"")))</f>
        <v/>
      </c>
      <c r="N316" s="27">
        <f>IF($A316="","",IF($L316="","",IFERROR(LOOKUP(2,1/(('Tire Inspections'!$E$5:$E$1004=$A316)*('Tire Inspections'!$B$5:$B$1004=$L316)*('Tire Inspections'!$Y$5:$Y$1004="OK")),'Tire Inspections'!$F$5:$F$1004),"")))</f>
        <v/>
      </c>
      <c r="O316" s="27">
        <f>IF($A316="","",IF($L316="","",IFERROR(LOOKUP(2,1/(('Tire Inspections'!$E$5:$E$1004=$A316)*('Tire Inspections'!$B$5:$B$1004=$L316)*('Tire Inspections'!$Y$5:$Y$1004="OK")),'Tire Inspections'!$P$5:$P$1004),"")))</f>
        <v/>
      </c>
      <c r="P316" s="32">
        <f>IF($A316="","",IF($L316="","",IFERROR(LOOKUP(2,1/(('Tire Inspections'!$E$5:$E$1004=$A316)*('Tire Inspections'!$B$5:$B$1004=$L316)*('Tire Inspections'!$Y$5:$Y$1004="OK")),'Tire Inspections'!$D$5:$D$1004),"")))</f>
        <v/>
      </c>
      <c r="Q316" s="44">
        <f>IF($A316="","",IF($L316="","",IFERROR(LOOKUP(2,1/(('Tire Inspections'!$E$5:$E$1004=$A316)*('Tire Inspections'!$B$5:$B$1004=$L316)*('Tire Inspections'!$Y$5:$Y$1004="OK")),'Tire Inspections'!$R$5:$R$1004),"")))</f>
        <v/>
      </c>
      <c r="R316" s="44">
        <f>IF($A316="","",IF($L316="","",IFERROR(LOOKUP(2,1/(('Tire Inspections'!$E$5:$E$1004=$A316)*('Tire Inspections'!$B$5:$B$1004=$L316)*('Tire Inspections'!$Y$5:$Y$1004="OK")),'Tire Inspections'!$S$5:$S$1004),"")))</f>
        <v/>
      </c>
      <c r="S316" s="44">
        <f>IF($A316="","",IF($L316="","",IFERROR(LOOKUP(2,1/(('Tire Inspections'!$E$5:$E$1004=$A316)*('Tire Inspections'!$B$5:$B$1004=$L316)*('Tire Inspections'!$Y$5:$Y$1004="OK")),'Tire Inspections'!$L$5:$L$1004),"")))</f>
        <v/>
      </c>
      <c r="T316" s="33">
        <f>IF($A316="","",IF(OR($Q316="",$H316=""),"",IFERROR(MAX(0,MIN(1,($Q316-'Settings'!$B$6)/($H316-'Settings'!$B$6))),"")))</f>
        <v/>
      </c>
      <c r="U316" s="27">
        <f>IF($A316="","",IF($Q316="","No Data",IF($Q316&lt;='Settings'!$B$6,"Critical",IF($Q316&lt;='Settings'!$B$5,"Low","OK"))))</f>
        <v/>
      </c>
      <c r="V316" s="27">
        <f>IF($A316="","",IF($R316="","No Data",IF($R316&gt;='Settings'!$B$7,"Uneven","OK")))</f>
        <v/>
      </c>
      <c r="W316" s="27">
        <f>IF($A316="","",IF($J316&lt;&gt;"Mounted","N/A",IF(OR($S316="",$I316=""),"No Data",IF($S316&lt;$I316-'Settings'!$B$8,"Low",IF($S316&gt;$I316+'Settings'!$B$8,"High","OK")))))</f>
        <v/>
      </c>
      <c r="X316" s="45">
        <f>IF($A316="","",IF(OR($J316&lt;&gt;"Mounted",$L316=""),"",IFERROR($L316+'Settings'!$B$9,"")))</f>
        <v/>
      </c>
      <c r="Y316" s="27">
        <f>IF($A316="","",IF($J316&lt;&gt;"Mounted","N/A",IF($L316="","No Data",IF(TODAY()&gt;$X316,"Overdue",IF(TODAY()+'Settings'!$B$10&gt;=$X316,"Due Soon","Current")))))</f>
        <v/>
      </c>
      <c r="Z316" s="27">
        <f>IF($A316="","",IF($J316&lt;&gt;"Mounted","N/A",IF(OR($U316="No Data",$W316="No Data"),"No Data",IF($U316="Critical","Critical",IF(OR($U316="Low",$V316="Uneven",$W316="Low",$W316="High",$Y316="Overdue",$Y316="Due Soon"),"Attention","OK")))))</f>
        <v/>
      </c>
      <c r="AA316" s="27">
        <f>IF($A316="","",IF($J316&lt;&gt;"Mounted","No action",IF($U316="Critical","Inspect immediately and follow fleet removal policy",IF($W316="Low","Correct pressure and inspect",IF($W316="High","Correct pressure",IF($V316="Uneven","Inspect alignment, suspension, and rotation",IF($U316="Low","Schedule tire service",IF($Y316="Overdue","Complete inspection",IF($Y316="Due Soon","Schedule inspection","No action")))))))))</f>
        <v/>
      </c>
      <c r="AB316" s="27">
        <f>IF($A316="","",IF(OR($J316&lt;&gt;"Mounted",$Z316="OK",$Z316="N/A"),"",IF($U316="Critical",1,IF(OR($W316="Low",$W316="High"),2,IF(OR($U316="Low",$V316="Uneven"),3,IF($Y316="Overdue",4,5))))))</f>
        <v/>
      </c>
      <c r="AC316" s="27">
        <f>IF($A316="","",IF($AB316="","",IFERROR($AB316*100000+ROW(),"")))</f>
        <v/>
      </c>
    </row>
    <row r="317">
      <c r="A317" s="29" t="n"/>
      <c r="B317" s="23" t="n"/>
      <c r="C317" s="23" t="n"/>
      <c r="D317" s="23" t="n"/>
      <c r="E317" s="29" t="n"/>
      <c r="F317" s="42" t="n"/>
      <c r="G317" s="30" t="n"/>
      <c r="H317" s="43" t="n"/>
      <c r="I317" s="43" t="n"/>
      <c r="J317" s="23" t="n"/>
      <c r="K317" s="23" t="n"/>
      <c r="L317" s="45">
        <f>IF($A317="","",IF(COUNTIFS('Tire Inspections'!$E$5:$E$1004,$A317,'Tire Inspections'!$Y$5:$Y$1004,"OK")=0,"",IFERROR(MAXIFS('Tire Inspections'!$B$5:$B$1004,'Tire Inspections'!$E$5:$E$1004,$A317,'Tire Inspections'!$Y$5:$Y$1004,"OK"),"")))</f>
        <v/>
      </c>
      <c r="M317" s="27">
        <f>IF($A317="","",IF($L317="","",IFERROR(LOOKUP(2,1/(('Tire Inspections'!$E$5:$E$1004=$A317)*('Tire Inspections'!$B$5:$B$1004=$L317)*('Tire Inspections'!$Y$5:$Y$1004="OK")),'Tire Inspections'!$C$5:$C$1004),"")))</f>
        <v/>
      </c>
      <c r="N317" s="27">
        <f>IF($A317="","",IF($L317="","",IFERROR(LOOKUP(2,1/(('Tire Inspections'!$E$5:$E$1004=$A317)*('Tire Inspections'!$B$5:$B$1004=$L317)*('Tire Inspections'!$Y$5:$Y$1004="OK")),'Tire Inspections'!$F$5:$F$1004),"")))</f>
        <v/>
      </c>
      <c r="O317" s="27">
        <f>IF($A317="","",IF($L317="","",IFERROR(LOOKUP(2,1/(('Tire Inspections'!$E$5:$E$1004=$A317)*('Tire Inspections'!$B$5:$B$1004=$L317)*('Tire Inspections'!$Y$5:$Y$1004="OK")),'Tire Inspections'!$P$5:$P$1004),"")))</f>
        <v/>
      </c>
      <c r="P317" s="32">
        <f>IF($A317="","",IF($L317="","",IFERROR(LOOKUP(2,1/(('Tire Inspections'!$E$5:$E$1004=$A317)*('Tire Inspections'!$B$5:$B$1004=$L317)*('Tire Inspections'!$Y$5:$Y$1004="OK")),'Tire Inspections'!$D$5:$D$1004),"")))</f>
        <v/>
      </c>
      <c r="Q317" s="44">
        <f>IF($A317="","",IF($L317="","",IFERROR(LOOKUP(2,1/(('Tire Inspections'!$E$5:$E$1004=$A317)*('Tire Inspections'!$B$5:$B$1004=$L317)*('Tire Inspections'!$Y$5:$Y$1004="OK")),'Tire Inspections'!$R$5:$R$1004),"")))</f>
        <v/>
      </c>
      <c r="R317" s="44">
        <f>IF($A317="","",IF($L317="","",IFERROR(LOOKUP(2,1/(('Tire Inspections'!$E$5:$E$1004=$A317)*('Tire Inspections'!$B$5:$B$1004=$L317)*('Tire Inspections'!$Y$5:$Y$1004="OK")),'Tire Inspections'!$S$5:$S$1004),"")))</f>
        <v/>
      </c>
      <c r="S317" s="44">
        <f>IF($A317="","",IF($L317="","",IFERROR(LOOKUP(2,1/(('Tire Inspections'!$E$5:$E$1004=$A317)*('Tire Inspections'!$B$5:$B$1004=$L317)*('Tire Inspections'!$Y$5:$Y$1004="OK")),'Tire Inspections'!$L$5:$L$1004),"")))</f>
        <v/>
      </c>
      <c r="T317" s="33">
        <f>IF($A317="","",IF(OR($Q317="",$H317=""),"",IFERROR(MAX(0,MIN(1,($Q317-'Settings'!$B$6)/($H317-'Settings'!$B$6))),"")))</f>
        <v/>
      </c>
      <c r="U317" s="27">
        <f>IF($A317="","",IF($Q317="","No Data",IF($Q317&lt;='Settings'!$B$6,"Critical",IF($Q317&lt;='Settings'!$B$5,"Low","OK"))))</f>
        <v/>
      </c>
      <c r="V317" s="27">
        <f>IF($A317="","",IF($R317="","No Data",IF($R317&gt;='Settings'!$B$7,"Uneven","OK")))</f>
        <v/>
      </c>
      <c r="W317" s="27">
        <f>IF($A317="","",IF($J317&lt;&gt;"Mounted","N/A",IF(OR($S317="",$I317=""),"No Data",IF($S317&lt;$I317-'Settings'!$B$8,"Low",IF($S317&gt;$I317+'Settings'!$B$8,"High","OK")))))</f>
        <v/>
      </c>
      <c r="X317" s="45">
        <f>IF($A317="","",IF(OR($J317&lt;&gt;"Mounted",$L317=""),"",IFERROR($L317+'Settings'!$B$9,"")))</f>
        <v/>
      </c>
      <c r="Y317" s="27">
        <f>IF($A317="","",IF($J317&lt;&gt;"Mounted","N/A",IF($L317="","No Data",IF(TODAY()&gt;$X317,"Overdue",IF(TODAY()+'Settings'!$B$10&gt;=$X317,"Due Soon","Current")))))</f>
        <v/>
      </c>
      <c r="Z317" s="27">
        <f>IF($A317="","",IF($J317&lt;&gt;"Mounted","N/A",IF(OR($U317="No Data",$W317="No Data"),"No Data",IF($U317="Critical","Critical",IF(OR($U317="Low",$V317="Uneven",$W317="Low",$W317="High",$Y317="Overdue",$Y317="Due Soon"),"Attention","OK")))))</f>
        <v/>
      </c>
      <c r="AA317" s="27">
        <f>IF($A317="","",IF($J317&lt;&gt;"Mounted","No action",IF($U317="Critical","Inspect immediately and follow fleet removal policy",IF($W317="Low","Correct pressure and inspect",IF($W317="High","Correct pressure",IF($V317="Uneven","Inspect alignment, suspension, and rotation",IF($U317="Low","Schedule tire service",IF($Y317="Overdue","Complete inspection",IF($Y317="Due Soon","Schedule inspection","No action")))))))))</f>
        <v/>
      </c>
      <c r="AB317" s="27">
        <f>IF($A317="","",IF(OR($J317&lt;&gt;"Mounted",$Z317="OK",$Z317="N/A"),"",IF($U317="Critical",1,IF(OR($W317="Low",$W317="High"),2,IF(OR($U317="Low",$V317="Uneven"),3,IF($Y317="Overdue",4,5))))))</f>
        <v/>
      </c>
      <c r="AC317" s="27">
        <f>IF($A317="","",IF($AB317="","",IFERROR($AB317*100000+ROW(),"")))</f>
        <v/>
      </c>
    </row>
    <row r="318">
      <c r="A318" s="29" t="n"/>
      <c r="B318" s="23" t="n"/>
      <c r="C318" s="23" t="n"/>
      <c r="D318" s="23" t="n"/>
      <c r="E318" s="29" t="n"/>
      <c r="F318" s="42" t="n"/>
      <c r="G318" s="30" t="n"/>
      <c r="H318" s="43" t="n"/>
      <c r="I318" s="43" t="n"/>
      <c r="J318" s="23" t="n"/>
      <c r="K318" s="23" t="n"/>
      <c r="L318" s="45">
        <f>IF($A318="","",IF(COUNTIFS('Tire Inspections'!$E$5:$E$1004,$A318,'Tire Inspections'!$Y$5:$Y$1004,"OK")=0,"",IFERROR(MAXIFS('Tire Inspections'!$B$5:$B$1004,'Tire Inspections'!$E$5:$E$1004,$A318,'Tire Inspections'!$Y$5:$Y$1004,"OK"),"")))</f>
        <v/>
      </c>
      <c r="M318" s="27">
        <f>IF($A318="","",IF($L318="","",IFERROR(LOOKUP(2,1/(('Tire Inspections'!$E$5:$E$1004=$A318)*('Tire Inspections'!$B$5:$B$1004=$L318)*('Tire Inspections'!$Y$5:$Y$1004="OK")),'Tire Inspections'!$C$5:$C$1004),"")))</f>
        <v/>
      </c>
      <c r="N318" s="27">
        <f>IF($A318="","",IF($L318="","",IFERROR(LOOKUP(2,1/(('Tire Inspections'!$E$5:$E$1004=$A318)*('Tire Inspections'!$B$5:$B$1004=$L318)*('Tire Inspections'!$Y$5:$Y$1004="OK")),'Tire Inspections'!$F$5:$F$1004),"")))</f>
        <v/>
      </c>
      <c r="O318" s="27">
        <f>IF($A318="","",IF($L318="","",IFERROR(LOOKUP(2,1/(('Tire Inspections'!$E$5:$E$1004=$A318)*('Tire Inspections'!$B$5:$B$1004=$L318)*('Tire Inspections'!$Y$5:$Y$1004="OK")),'Tire Inspections'!$P$5:$P$1004),"")))</f>
        <v/>
      </c>
      <c r="P318" s="32">
        <f>IF($A318="","",IF($L318="","",IFERROR(LOOKUP(2,1/(('Tire Inspections'!$E$5:$E$1004=$A318)*('Tire Inspections'!$B$5:$B$1004=$L318)*('Tire Inspections'!$Y$5:$Y$1004="OK")),'Tire Inspections'!$D$5:$D$1004),"")))</f>
        <v/>
      </c>
      <c r="Q318" s="44">
        <f>IF($A318="","",IF($L318="","",IFERROR(LOOKUP(2,1/(('Tire Inspections'!$E$5:$E$1004=$A318)*('Tire Inspections'!$B$5:$B$1004=$L318)*('Tire Inspections'!$Y$5:$Y$1004="OK")),'Tire Inspections'!$R$5:$R$1004),"")))</f>
        <v/>
      </c>
      <c r="R318" s="44">
        <f>IF($A318="","",IF($L318="","",IFERROR(LOOKUP(2,1/(('Tire Inspections'!$E$5:$E$1004=$A318)*('Tire Inspections'!$B$5:$B$1004=$L318)*('Tire Inspections'!$Y$5:$Y$1004="OK")),'Tire Inspections'!$S$5:$S$1004),"")))</f>
        <v/>
      </c>
      <c r="S318" s="44">
        <f>IF($A318="","",IF($L318="","",IFERROR(LOOKUP(2,1/(('Tire Inspections'!$E$5:$E$1004=$A318)*('Tire Inspections'!$B$5:$B$1004=$L318)*('Tire Inspections'!$Y$5:$Y$1004="OK")),'Tire Inspections'!$L$5:$L$1004),"")))</f>
        <v/>
      </c>
      <c r="T318" s="33">
        <f>IF($A318="","",IF(OR($Q318="",$H318=""),"",IFERROR(MAX(0,MIN(1,($Q318-'Settings'!$B$6)/($H318-'Settings'!$B$6))),"")))</f>
        <v/>
      </c>
      <c r="U318" s="27">
        <f>IF($A318="","",IF($Q318="","No Data",IF($Q318&lt;='Settings'!$B$6,"Critical",IF($Q318&lt;='Settings'!$B$5,"Low","OK"))))</f>
        <v/>
      </c>
      <c r="V318" s="27">
        <f>IF($A318="","",IF($R318="","No Data",IF($R318&gt;='Settings'!$B$7,"Uneven","OK")))</f>
        <v/>
      </c>
      <c r="W318" s="27">
        <f>IF($A318="","",IF($J318&lt;&gt;"Mounted","N/A",IF(OR($S318="",$I318=""),"No Data",IF($S318&lt;$I318-'Settings'!$B$8,"Low",IF($S318&gt;$I318+'Settings'!$B$8,"High","OK")))))</f>
        <v/>
      </c>
      <c r="X318" s="45">
        <f>IF($A318="","",IF(OR($J318&lt;&gt;"Mounted",$L318=""),"",IFERROR($L318+'Settings'!$B$9,"")))</f>
        <v/>
      </c>
      <c r="Y318" s="27">
        <f>IF($A318="","",IF($J318&lt;&gt;"Mounted","N/A",IF($L318="","No Data",IF(TODAY()&gt;$X318,"Overdue",IF(TODAY()+'Settings'!$B$10&gt;=$X318,"Due Soon","Current")))))</f>
        <v/>
      </c>
      <c r="Z318" s="27">
        <f>IF($A318="","",IF($J318&lt;&gt;"Mounted","N/A",IF(OR($U318="No Data",$W318="No Data"),"No Data",IF($U318="Critical","Critical",IF(OR($U318="Low",$V318="Uneven",$W318="Low",$W318="High",$Y318="Overdue",$Y318="Due Soon"),"Attention","OK")))))</f>
        <v/>
      </c>
      <c r="AA318" s="27">
        <f>IF($A318="","",IF($J318&lt;&gt;"Mounted","No action",IF($U318="Critical","Inspect immediately and follow fleet removal policy",IF($W318="Low","Correct pressure and inspect",IF($W318="High","Correct pressure",IF($V318="Uneven","Inspect alignment, suspension, and rotation",IF($U318="Low","Schedule tire service",IF($Y318="Overdue","Complete inspection",IF($Y318="Due Soon","Schedule inspection","No action")))))))))</f>
        <v/>
      </c>
      <c r="AB318" s="27">
        <f>IF($A318="","",IF(OR($J318&lt;&gt;"Mounted",$Z318="OK",$Z318="N/A"),"",IF($U318="Critical",1,IF(OR($W318="Low",$W318="High"),2,IF(OR($U318="Low",$V318="Uneven"),3,IF($Y318="Overdue",4,5))))))</f>
        <v/>
      </c>
      <c r="AC318" s="27">
        <f>IF($A318="","",IF($AB318="","",IFERROR($AB318*100000+ROW(),"")))</f>
        <v/>
      </c>
    </row>
    <row r="319">
      <c r="A319" s="29" t="n"/>
      <c r="B319" s="23" t="n"/>
      <c r="C319" s="23" t="n"/>
      <c r="D319" s="23" t="n"/>
      <c r="E319" s="29" t="n"/>
      <c r="F319" s="42" t="n"/>
      <c r="G319" s="30" t="n"/>
      <c r="H319" s="43" t="n"/>
      <c r="I319" s="43" t="n"/>
      <c r="J319" s="23" t="n"/>
      <c r="K319" s="23" t="n"/>
      <c r="L319" s="45">
        <f>IF($A319="","",IF(COUNTIFS('Tire Inspections'!$E$5:$E$1004,$A319,'Tire Inspections'!$Y$5:$Y$1004,"OK")=0,"",IFERROR(MAXIFS('Tire Inspections'!$B$5:$B$1004,'Tire Inspections'!$E$5:$E$1004,$A319,'Tire Inspections'!$Y$5:$Y$1004,"OK"),"")))</f>
        <v/>
      </c>
      <c r="M319" s="27">
        <f>IF($A319="","",IF($L319="","",IFERROR(LOOKUP(2,1/(('Tire Inspections'!$E$5:$E$1004=$A319)*('Tire Inspections'!$B$5:$B$1004=$L319)*('Tire Inspections'!$Y$5:$Y$1004="OK")),'Tire Inspections'!$C$5:$C$1004),"")))</f>
        <v/>
      </c>
      <c r="N319" s="27">
        <f>IF($A319="","",IF($L319="","",IFERROR(LOOKUP(2,1/(('Tire Inspections'!$E$5:$E$1004=$A319)*('Tire Inspections'!$B$5:$B$1004=$L319)*('Tire Inspections'!$Y$5:$Y$1004="OK")),'Tire Inspections'!$F$5:$F$1004),"")))</f>
        <v/>
      </c>
      <c r="O319" s="27">
        <f>IF($A319="","",IF($L319="","",IFERROR(LOOKUP(2,1/(('Tire Inspections'!$E$5:$E$1004=$A319)*('Tire Inspections'!$B$5:$B$1004=$L319)*('Tire Inspections'!$Y$5:$Y$1004="OK")),'Tire Inspections'!$P$5:$P$1004),"")))</f>
        <v/>
      </c>
      <c r="P319" s="32">
        <f>IF($A319="","",IF($L319="","",IFERROR(LOOKUP(2,1/(('Tire Inspections'!$E$5:$E$1004=$A319)*('Tire Inspections'!$B$5:$B$1004=$L319)*('Tire Inspections'!$Y$5:$Y$1004="OK")),'Tire Inspections'!$D$5:$D$1004),"")))</f>
        <v/>
      </c>
      <c r="Q319" s="44">
        <f>IF($A319="","",IF($L319="","",IFERROR(LOOKUP(2,1/(('Tire Inspections'!$E$5:$E$1004=$A319)*('Tire Inspections'!$B$5:$B$1004=$L319)*('Tire Inspections'!$Y$5:$Y$1004="OK")),'Tire Inspections'!$R$5:$R$1004),"")))</f>
        <v/>
      </c>
      <c r="R319" s="44">
        <f>IF($A319="","",IF($L319="","",IFERROR(LOOKUP(2,1/(('Tire Inspections'!$E$5:$E$1004=$A319)*('Tire Inspections'!$B$5:$B$1004=$L319)*('Tire Inspections'!$Y$5:$Y$1004="OK")),'Tire Inspections'!$S$5:$S$1004),"")))</f>
        <v/>
      </c>
      <c r="S319" s="44">
        <f>IF($A319="","",IF($L319="","",IFERROR(LOOKUP(2,1/(('Tire Inspections'!$E$5:$E$1004=$A319)*('Tire Inspections'!$B$5:$B$1004=$L319)*('Tire Inspections'!$Y$5:$Y$1004="OK")),'Tire Inspections'!$L$5:$L$1004),"")))</f>
        <v/>
      </c>
      <c r="T319" s="33">
        <f>IF($A319="","",IF(OR($Q319="",$H319=""),"",IFERROR(MAX(0,MIN(1,($Q319-'Settings'!$B$6)/($H319-'Settings'!$B$6))),"")))</f>
        <v/>
      </c>
      <c r="U319" s="27">
        <f>IF($A319="","",IF($Q319="","No Data",IF($Q319&lt;='Settings'!$B$6,"Critical",IF($Q319&lt;='Settings'!$B$5,"Low","OK"))))</f>
        <v/>
      </c>
      <c r="V319" s="27">
        <f>IF($A319="","",IF($R319="","No Data",IF($R319&gt;='Settings'!$B$7,"Uneven","OK")))</f>
        <v/>
      </c>
      <c r="W319" s="27">
        <f>IF($A319="","",IF($J319&lt;&gt;"Mounted","N/A",IF(OR($S319="",$I319=""),"No Data",IF($S319&lt;$I319-'Settings'!$B$8,"Low",IF($S319&gt;$I319+'Settings'!$B$8,"High","OK")))))</f>
        <v/>
      </c>
      <c r="X319" s="45">
        <f>IF($A319="","",IF(OR($J319&lt;&gt;"Mounted",$L319=""),"",IFERROR($L319+'Settings'!$B$9,"")))</f>
        <v/>
      </c>
      <c r="Y319" s="27">
        <f>IF($A319="","",IF($J319&lt;&gt;"Mounted","N/A",IF($L319="","No Data",IF(TODAY()&gt;$X319,"Overdue",IF(TODAY()+'Settings'!$B$10&gt;=$X319,"Due Soon","Current")))))</f>
        <v/>
      </c>
      <c r="Z319" s="27">
        <f>IF($A319="","",IF($J319&lt;&gt;"Mounted","N/A",IF(OR($U319="No Data",$W319="No Data"),"No Data",IF($U319="Critical","Critical",IF(OR($U319="Low",$V319="Uneven",$W319="Low",$W319="High",$Y319="Overdue",$Y319="Due Soon"),"Attention","OK")))))</f>
        <v/>
      </c>
      <c r="AA319" s="27">
        <f>IF($A319="","",IF($J319&lt;&gt;"Mounted","No action",IF($U319="Critical","Inspect immediately and follow fleet removal policy",IF($W319="Low","Correct pressure and inspect",IF($W319="High","Correct pressure",IF($V319="Uneven","Inspect alignment, suspension, and rotation",IF($U319="Low","Schedule tire service",IF($Y319="Overdue","Complete inspection",IF($Y319="Due Soon","Schedule inspection","No action")))))))))</f>
        <v/>
      </c>
      <c r="AB319" s="27">
        <f>IF($A319="","",IF(OR($J319&lt;&gt;"Mounted",$Z319="OK",$Z319="N/A"),"",IF($U319="Critical",1,IF(OR($W319="Low",$W319="High"),2,IF(OR($U319="Low",$V319="Uneven"),3,IF($Y319="Overdue",4,5))))))</f>
        <v/>
      </c>
      <c r="AC319" s="27">
        <f>IF($A319="","",IF($AB319="","",IFERROR($AB319*100000+ROW(),"")))</f>
        <v/>
      </c>
    </row>
    <row r="320">
      <c r="A320" s="29" t="n"/>
      <c r="B320" s="23" t="n"/>
      <c r="C320" s="23" t="n"/>
      <c r="D320" s="23" t="n"/>
      <c r="E320" s="29" t="n"/>
      <c r="F320" s="42" t="n"/>
      <c r="G320" s="30" t="n"/>
      <c r="H320" s="43" t="n"/>
      <c r="I320" s="43" t="n"/>
      <c r="J320" s="23" t="n"/>
      <c r="K320" s="23" t="n"/>
      <c r="L320" s="45">
        <f>IF($A320="","",IF(COUNTIFS('Tire Inspections'!$E$5:$E$1004,$A320,'Tire Inspections'!$Y$5:$Y$1004,"OK")=0,"",IFERROR(MAXIFS('Tire Inspections'!$B$5:$B$1004,'Tire Inspections'!$E$5:$E$1004,$A320,'Tire Inspections'!$Y$5:$Y$1004,"OK"),"")))</f>
        <v/>
      </c>
      <c r="M320" s="27">
        <f>IF($A320="","",IF($L320="","",IFERROR(LOOKUP(2,1/(('Tire Inspections'!$E$5:$E$1004=$A320)*('Tire Inspections'!$B$5:$B$1004=$L320)*('Tire Inspections'!$Y$5:$Y$1004="OK")),'Tire Inspections'!$C$5:$C$1004),"")))</f>
        <v/>
      </c>
      <c r="N320" s="27">
        <f>IF($A320="","",IF($L320="","",IFERROR(LOOKUP(2,1/(('Tire Inspections'!$E$5:$E$1004=$A320)*('Tire Inspections'!$B$5:$B$1004=$L320)*('Tire Inspections'!$Y$5:$Y$1004="OK")),'Tire Inspections'!$F$5:$F$1004),"")))</f>
        <v/>
      </c>
      <c r="O320" s="27">
        <f>IF($A320="","",IF($L320="","",IFERROR(LOOKUP(2,1/(('Tire Inspections'!$E$5:$E$1004=$A320)*('Tire Inspections'!$B$5:$B$1004=$L320)*('Tire Inspections'!$Y$5:$Y$1004="OK")),'Tire Inspections'!$P$5:$P$1004),"")))</f>
        <v/>
      </c>
      <c r="P320" s="32">
        <f>IF($A320="","",IF($L320="","",IFERROR(LOOKUP(2,1/(('Tire Inspections'!$E$5:$E$1004=$A320)*('Tire Inspections'!$B$5:$B$1004=$L320)*('Tire Inspections'!$Y$5:$Y$1004="OK")),'Tire Inspections'!$D$5:$D$1004),"")))</f>
        <v/>
      </c>
      <c r="Q320" s="44">
        <f>IF($A320="","",IF($L320="","",IFERROR(LOOKUP(2,1/(('Tire Inspections'!$E$5:$E$1004=$A320)*('Tire Inspections'!$B$5:$B$1004=$L320)*('Tire Inspections'!$Y$5:$Y$1004="OK")),'Tire Inspections'!$R$5:$R$1004),"")))</f>
        <v/>
      </c>
      <c r="R320" s="44">
        <f>IF($A320="","",IF($L320="","",IFERROR(LOOKUP(2,1/(('Tire Inspections'!$E$5:$E$1004=$A320)*('Tire Inspections'!$B$5:$B$1004=$L320)*('Tire Inspections'!$Y$5:$Y$1004="OK")),'Tire Inspections'!$S$5:$S$1004),"")))</f>
        <v/>
      </c>
      <c r="S320" s="44">
        <f>IF($A320="","",IF($L320="","",IFERROR(LOOKUP(2,1/(('Tire Inspections'!$E$5:$E$1004=$A320)*('Tire Inspections'!$B$5:$B$1004=$L320)*('Tire Inspections'!$Y$5:$Y$1004="OK")),'Tire Inspections'!$L$5:$L$1004),"")))</f>
        <v/>
      </c>
      <c r="T320" s="33">
        <f>IF($A320="","",IF(OR($Q320="",$H320=""),"",IFERROR(MAX(0,MIN(1,($Q320-'Settings'!$B$6)/($H320-'Settings'!$B$6))),"")))</f>
        <v/>
      </c>
      <c r="U320" s="27">
        <f>IF($A320="","",IF($Q320="","No Data",IF($Q320&lt;='Settings'!$B$6,"Critical",IF($Q320&lt;='Settings'!$B$5,"Low","OK"))))</f>
        <v/>
      </c>
      <c r="V320" s="27">
        <f>IF($A320="","",IF($R320="","No Data",IF($R320&gt;='Settings'!$B$7,"Uneven","OK")))</f>
        <v/>
      </c>
      <c r="W320" s="27">
        <f>IF($A320="","",IF($J320&lt;&gt;"Mounted","N/A",IF(OR($S320="",$I320=""),"No Data",IF($S320&lt;$I320-'Settings'!$B$8,"Low",IF($S320&gt;$I320+'Settings'!$B$8,"High","OK")))))</f>
        <v/>
      </c>
      <c r="X320" s="45">
        <f>IF($A320="","",IF(OR($J320&lt;&gt;"Mounted",$L320=""),"",IFERROR($L320+'Settings'!$B$9,"")))</f>
        <v/>
      </c>
      <c r="Y320" s="27">
        <f>IF($A320="","",IF($J320&lt;&gt;"Mounted","N/A",IF($L320="","No Data",IF(TODAY()&gt;$X320,"Overdue",IF(TODAY()+'Settings'!$B$10&gt;=$X320,"Due Soon","Current")))))</f>
        <v/>
      </c>
      <c r="Z320" s="27">
        <f>IF($A320="","",IF($J320&lt;&gt;"Mounted","N/A",IF(OR($U320="No Data",$W320="No Data"),"No Data",IF($U320="Critical","Critical",IF(OR($U320="Low",$V320="Uneven",$W320="Low",$W320="High",$Y320="Overdue",$Y320="Due Soon"),"Attention","OK")))))</f>
        <v/>
      </c>
      <c r="AA320" s="27">
        <f>IF($A320="","",IF($J320&lt;&gt;"Mounted","No action",IF($U320="Critical","Inspect immediately and follow fleet removal policy",IF($W320="Low","Correct pressure and inspect",IF($W320="High","Correct pressure",IF($V320="Uneven","Inspect alignment, suspension, and rotation",IF($U320="Low","Schedule tire service",IF($Y320="Overdue","Complete inspection",IF($Y320="Due Soon","Schedule inspection","No action")))))))))</f>
        <v/>
      </c>
      <c r="AB320" s="27">
        <f>IF($A320="","",IF(OR($J320&lt;&gt;"Mounted",$Z320="OK",$Z320="N/A"),"",IF($U320="Critical",1,IF(OR($W320="Low",$W320="High"),2,IF(OR($U320="Low",$V320="Uneven"),3,IF($Y320="Overdue",4,5))))))</f>
        <v/>
      </c>
      <c r="AC320" s="27">
        <f>IF($A320="","",IF($AB320="","",IFERROR($AB320*100000+ROW(),"")))</f>
        <v/>
      </c>
    </row>
    <row r="321">
      <c r="A321" s="29" t="n"/>
      <c r="B321" s="23" t="n"/>
      <c r="C321" s="23" t="n"/>
      <c r="D321" s="23" t="n"/>
      <c r="E321" s="29" t="n"/>
      <c r="F321" s="42" t="n"/>
      <c r="G321" s="30" t="n"/>
      <c r="H321" s="43" t="n"/>
      <c r="I321" s="43" t="n"/>
      <c r="J321" s="23" t="n"/>
      <c r="K321" s="23" t="n"/>
      <c r="L321" s="45">
        <f>IF($A321="","",IF(COUNTIFS('Tire Inspections'!$E$5:$E$1004,$A321,'Tire Inspections'!$Y$5:$Y$1004,"OK")=0,"",IFERROR(MAXIFS('Tire Inspections'!$B$5:$B$1004,'Tire Inspections'!$E$5:$E$1004,$A321,'Tire Inspections'!$Y$5:$Y$1004,"OK"),"")))</f>
        <v/>
      </c>
      <c r="M321" s="27">
        <f>IF($A321="","",IF($L321="","",IFERROR(LOOKUP(2,1/(('Tire Inspections'!$E$5:$E$1004=$A321)*('Tire Inspections'!$B$5:$B$1004=$L321)*('Tire Inspections'!$Y$5:$Y$1004="OK")),'Tire Inspections'!$C$5:$C$1004),"")))</f>
        <v/>
      </c>
      <c r="N321" s="27">
        <f>IF($A321="","",IF($L321="","",IFERROR(LOOKUP(2,1/(('Tire Inspections'!$E$5:$E$1004=$A321)*('Tire Inspections'!$B$5:$B$1004=$L321)*('Tire Inspections'!$Y$5:$Y$1004="OK")),'Tire Inspections'!$F$5:$F$1004),"")))</f>
        <v/>
      </c>
      <c r="O321" s="27">
        <f>IF($A321="","",IF($L321="","",IFERROR(LOOKUP(2,1/(('Tire Inspections'!$E$5:$E$1004=$A321)*('Tire Inspections'!$B$5:$B$1004=$L321)*('Tire Inspections'!$Y$5:$Y$1004="OK")),'Tire Inspections'!$P$5:$P$1004),"")))</f>
        <v/>
      </c>
      <c r="P321" s="32">
        <f>IF($A321="","",IF($L321="","",IFERROR(LOOKUP(2,1/(('Tire Inspections'!$E$5:$E$1004=$A321)*('Tire Inspections'!$B$5:$B$1004=$L321)*('Tire Inspections'!$Y$5:$Y$1004="OK")),'Tire Inspections'!$D$5:$D$1004),"")))</f>
        <v/>
      </c>
      <c r="Q321" s="44">
        <f>IF($A321="","",IF($L321="","",IFERROR(LOOKUP(2,1/(('Tire Inspections'!$E$5:$E$1004=$A321)*('Tire Inspections'!$B$5:$B$1004=$L321)*('Tire Inspections'!$Y$5:$Y$1004="OK")),'Tire Inspections'!$R$5:$R$1004),"")))</f>
        <v/>
      </c>
      <c r="R321" s="44">
        <f>IF($A321="","",IF($L321="","",IFERROR(LOOKUP(2,1/(('Tire Inspections'!$E$5:$E$1004=$A321)*('Tire Inspections'!$B$5:$B$1004=$L321)*('Tire Inspections'!$Y$5:$Y$1004="OK")),'Tire Inspections'!$S$5:$S$1004),"")))</f>
        <v/>
      </c>
      <c r="S321" s="44">
        <f>IF($A321="","",IF($L321="","",IFERROR(LOOKUP(2,1/(('Tire Inspections'!$E$5:$E$1004=$A321)*('Tire Inspections'!$B$5:$B$1004=$L321)*('Tire Inspections'!$Y$5:$Y$1004="OK")),'Tire Inspections'!$L$5:$L$1004),"")))</f>
        <v/>
      </c>
      <c r="T321" s="33">
        <f>IF($A321="","",IF(OR($Q321="",$H321=""),"",IFERROR(MAX(0,MIN(1,($Q321-'Settings'!$B$6)/($H321-'Settings'!$B$6))),"")))</f>
        <v/>
      </c>
      <c r="U321" s="27">
        <f>IF($A321="","",IF($Q321="","No Data",IF($Q321&lt;='Settings'!$B$6,"Critical",IF($Q321&lt;='Settings'!$B$5,"Low","OK"))))</f>
        <v/>
      </c>
      <c r="V321" s="27">
        <f>IF($A321="","",IF($R321="","No Data",IF($R321&gt;='Settings'!$B$7,"Uneven","OK")))</f>
        <v/>
      </c>
      <c r="W321" s="27">
        <f>IF($A321="","",IF($J321&lt;&gt;"Mounted","N/A",IF(OR($S321="",$I321=""),"No Data",IF($S321&lt;$I321-'Settings'!$B$8,"Low",IF($S321&gt;$I321+'Settings'!$B$8,"High","OK")))))</f>
        <v/>
      </c>
      <c r="X321" s="45">
        <f>IF($A321="","",IF(OR($J321&lt;&gt;"Mounted",$L321=""),"",IFERROR($L321+'Settings'!$B$9,"")))</f>
        <v/>
      </c>
      <c r="Y321" s="27">
        <f>IF($A321="","",IF($J321&lt;&gt;"Mounted","N/A",IF($L321="","No Data",IF(TODAY()&gt;$X321,"Overdue",IF(TODAY()+'Settings'!$B$10&gt;=$X321,"Due Soon","Current")))))</f>
        <v/>
      </c>
      <c r="Z321" s="27">
        <f>IF($A321="","",IF($J321&lt;&gt;"Mounted","N/A",IF(OR($U321="No Data",$W321="No Data"),"No Data",IF($U321="Critical","Critical",IF(OR($U321="Low",$V321="Uneven",$W321="Low",$W321="High",$Y321="Overdue",$Y321="Due Soon"),"Attention","OK")))))</f>
        <v/>
      </c>
      <c r="AA321" s="27">
        <f>IF($A321="","",IF($J321&lt;&gt;"Mounted","No action",IF($U321="Critical","Inspect immediately and follow fleet removal policy",IF($W321="Low","Correct pressure and inspect",IF($W321="High","Correct pressure",IF($V321="Uneven","Inspect alignment, suspension, and rotation",IF($U321="Low","Schedule tire service",IF($Y321="Overdue","Complete inspection",IF($Y321="Due Soon","Schedule inspection","No action")))))))))</f>
        <v/>
      </c>
      <c r="AB321" s="27">
        <f>IF($A321="","",IF(OR($J321&lt;&gt;"Mounted",$Z321="OK",$Z321="N/A"),"",IF($U321="Critical",1,IF(OR($W321="Low",$W321="High"),2,IF(OR($U321="Low",$V321="Uneven"),3,IF($Y321="Overdue",4,5))))))</f>
        <v/>
      </c>
      <c r="AC321" s="27">
        <f>IF($A321="","",IF($AB321="","",IFERROR($AB321*100000+ROW(),"")))</f>
        <v/>
      </c>
    </row>
    <row r="322">
      <c r="A322" s="29" t="n"/>
      <c r="B322" s="23" t="n"/>
      <c r="C322" s="23" t="n"/>
      <c r="D322" s="23" t="n"/>
      <c r="E322" s="29" t="n"/>
      <c r="F322" s="42" t="n"/>
      <c r="G322" s="30" t="n"/>
      <c r="H322" s="43" t="n"/>
      <c r="I322" s="43" t="n"/>
      <c r="J322" s="23" t="n"/>
      <c r="K322" s="23" t="n"/>
      <c r="L322" s="45">
        <f>IF($A322="","",IF(COUNTIFS('Tire Inspections'!$E$5:$E$1004,$A322,'Tire Inspections'!$Y$5:$Y$1004,"OK")=0,"",IFERROR(MAXIFS('Tire Inspections'!$B$5:$B$1004,'Tire Inspections'!$E$5:$E$1004,$A322,'Tire Inspections'!$Y$5:$Y$1004,"OK"),"")))</f>
        <v/>
      </c>
      <c r="M322" s="27">
        <f>IF($A322="","",IF($L322="","",IFERROR(LOOKUP(2,1/(('Tire Inspections'!$E$5:$E$1004=$A322)*('Tire Inspections'!$B$5:$B$1004=$L322)*('Tire Inspections'!$Y$5:$Y$1004="OK")),'Tire Inspections'!$C$5:$C$1004),"")))</f>
        <v/>
      </c>
      <c r="N322" s="27">
        <f>IF($A322="","",IF($L322="","",IFERROR(LOOKUP(2,1/(('Tire Inspections'!$E$5:$E$1004=$A322)*('Tire Inspections'!$B$5:$B$1004=$L322)*('Tire Inspections'!$Y$5:$Y$1004="OK")),'Tire Inspections'!$F$5:$F$1004),"")))</f>
        <v/>
      </c>
      <c r="O322" s="27">
        <f>IF($A322="","",IF($L322="","",IFERROR(LOOKUP(2,1/(('Tire Inspections'!$E$5:$E$1004=$A322)*('Tire Inspections'!$B$5:$B$1004=$L322)*('Tire Inspections'!$Y$5:$Y$1004="OK")),'Tire Inspections'!$P$5:$P$1004),"")))</f>
        <v/>
      </c>
      <c r="P322" s="32">
        <f>IF($A322="","",IF($L322="","",IFERROR(LOOKUP(2,1/(('Tire Inspections'!$E$5:$E$1004=$A322)*('Tire Inspections'!$B$5:$B$1004=$L322)*('Tire Inspections'!$Y$5:$Y$1004="OK")),'Tire Inspections'!$D$5:$D$1004),"")))</f>
        <v/>
      </c>
      <c r="Q322" s="44">
        <f>IF($A322="","",IF($L322="","",IFERROR(LOOKUP(2,1/(('Tire Inspections'!$E$5:$E$1004=$A322)*('Tire Inspections'!$B$5:$B$1004=$L322)*('Tire Inspections'!$Y$5:$Y$1004="OK")),'Tire Inspections'!$R$5:$R$1004),"")))</f>
        <v/>
      </c>
      <c r="R322" s="44">
        <f>IF($A322="","",IF($L322="","",IFERROR(LOOKUP(2,1/(('Tire Inspections'!$E$5:$E$1004=$A322)*('Tire Inspections'!$B$5:$B$1004=$L322)*('Tire Inspections'!$Y$5:$Y$1004="OK")),'Tire Inspections'!$S$5:$S$1004),"")))</f>
        <v/>
      </c>
      <c r="S322" s="44">
        <f>IF($A322="","",IF($L322="","",IFERROR(LOOKUP(2,1/(('Tire Inspections'!$E$5:$E$1004=$A322)*('Tire Inspections'!$B$5:$B$1004=$L322)*('Tire Inspections'!$Y$5:$Y$1004="OK")),'Tire Inspections'!$L$5:$L$1004),"")))</f>
        <v/>
      </c>
      <c r="T322" s="33">
        <f>IF($A322="","",IF(OR($Q322="",$H322=""),"",IFERROR(MAX(0,MIN(1,($Q322-'Settings'!$B$6)/($H322-'Settings'!$B$6))),"")))</f>
        <v/>
      </c>
      <c r="U322" s="27">
        <f>IF($A322="","",IF($Q322="","No Data",IF($Q322&lt;='Settings'!$B$6,"Critical",IF($Q322&lt;='Settings'!$B$5,"Low","OK"))))</f>
        <v/>
      </c>
      <c r="V322" s="27">
        <f>IF($A322="","",IF($R322="","No Data",IF($R322&gt;='Settings'!$B$7,"Uneven","OK")))</f>
        <v/>
      </c>
      <c r="W322" s="27">
        <f>IF($A322="","",IF($J322&lt;&gt;"Mounted","N/A",IF(OR($S322="",$I322=""),"No Data",IF($S322&lt;$I322-'Settings'!$B$8,"Low",IF($S322&gt;$I322+'Settings'!$B$8,"High","OK")))))</f>
        <v/>
      </c>
      <c r="X322" s="45">
        <f>IF($A322="","",IF(OR($J322&lt;&gt;"Mounted",$L322=""),"",IFERROR($L322+'Settings'!$B$9,"")))</f>
        <v/>
      </c>
      <c r="Y322" s="27">
        <f>IF($A322="","",IF($J322&lt;&gt;"Mounted","N/A",IF($L322="","No Data",IF(TODAY()&gt;$X322,"Overdue",IF(TODAY()+'Settings'!$B$10&gt;=$X322,"Due Soon","Current")))))</f>
        <v/>
      </c>
      <c r="Z322" s="27">
        <f>IF($A322="","",IF($J322&lt;&gt;"Mounted","N/A",IF(OR($U322="No Data",$W322="No Data"),"No Data",IF($U322="Critical","Critical",IF(OR($U322="Low",$V322="Uneven",$W322="Low",$W322="High",$Y322="Overdue",$Y322="Due Soon"),"Attention","OK")))))</f>
        <v/>
      </c>
      <c r="AA322" s="27">
        <f>IF($A322="","",IF($J322&lt;&gt;"Mounted","No action",IF($U322="Critical","Inspect immediately and follow fleet removal policy",IF($W322="Low","Correct pressure and inspect",IF($W322="High","Correct pressure",IF($V322="Uneven","Inspect alignment, suspension, and rotation",IF($U322="Low","Schedule tire service",IF($Y322="Overdue","Complete inspection",IF($Y322="Due Soon","Schedule inspection","No action")))))))))</f>
        <v/>
      </c>
      <c r="AB322" s="27">
        <f>IF($A322="","",IF(OR($J322&lt;&gt;"Mounted",$Z322="OK",$Z322="N/A"),"",IF($U322="Critical",1,IF(OR($W322="Low",$W322="High"),2,IF(OR($U322="Low",$V322="Uneven"),3,IF($Y322="Overdue",4,5))))))</f>
        <v/>
      </c>
      <c r="AC322" s="27">
        <f>IF($A322="","",IF($AB322="","",IFERROR($AB322*100000+ROW(),"")))</f>
        <v/>
      </c>
    </row>
    <row r="323">
      <c r="A323" s="29" t="n"/>
      <c r="B323" s="23" t="n"/>
      <c r="C323" s="23" t="n"/>
      <c r="D323" s="23" t="n"/>
      <c r="E323" s="29" t="n"/>
      <c r="F323" s="42" t="n"/>
      <c r="G323" s="30" t="n"/>
      <c r="H323" s="43" t="n"/>
      <c r="I323" s="43" t="n"/>
      <c r="J323" s="23" t="n"/>
      <c r="K323" s="23" t="n"/>
      <c r="L323" s="45">
        <f>IF($A323="","",IF(COUNTIFS('Tire Inspections'!$E$5:$E$1004,$A323,'Tire Inspections'!$Y$5:$Y$1004,"OK")=0,"",IFERROR(MAXIFS('Tire Inspections'!$B$5:$B$1004,'Tire Inspections'!$E$5:$E$1004,$A323,'Tire Inspections'!$Y$5:$Y$1004,"OK"),"")))</f>
        <v/>
      </c>
      <c r="M323" s="27">
        <f>IF($A323="","",IF($L323="","",IFERROR(LOOKUP(2,1/(('Tire Inspections'!$E$5:$E$1004=$A323)*('Tire Inspections'!$B$5:$B$1004=$L323)*('Tire Inspections'!$Y$5:$Y$1004="OK")),'Tire Inspections'!$C$5:$C$1004),"")))</f>
        <v/>
      </c>
      <c r="N323" s="27">
        <f>IF($A323="","",IF($L323="","",IFERROR(LOOKUP(2,1/(('Tire Inspections'!$E$5:$E$1004=$A323)*('Tire Inspections'!$B$5:$B$1004=$L323)*('Tire Inspections'!$Y$5:$Y$1004="OK")),'Tire Inspections'!$F$5:$F$1004),"")))</f>
        <v/>
      </c>
      <c r="O323" s="27">
        <f>IF($A323="","",IF($L323="","",IFERROR(LOOKUP(2,1/(('Tire Inspections'!$E$5:$E$1004=$A323)*('Tire Inspections'!$B$5:$B$1004=$L323)*('Tire Inspections'!$Y$5:$Y$1004="OK")),'Tire Inspections'!$P$5:$P$1004),"")))</f>
        <v/>
      </c>
      <c r="P323" s="32">
        <f>IF($A323="","",IF($L323="","",IFERROR(LOOKUP(2,1/(('Tire Inspections'!$E$5:$E$1004=$A323)*('Tire Inspections'!$B$5:$B$1004=$L323)*('Tire Inspections'!$Y$5:$Y$1004="OK")),'Tire Inspections'!$D$5:$D$1004),"")))</f>
        <v/>
      </c>
      <c r="Q323" s="44">
        <f>IF($A323="","",IF($L323="","",IFERROR(LOOKUP(2,1/(('Tire Inspections'!$E$5:$E$1004=$A323)*('Tire Inspections'!$B$5:$B$1004=$L323)*('Tire Inspections'!$Y$5:$Y$1004="OK")),'Tire Inspections'!$R$5:$R$1004),"")))</f>
        <v/>
      </c>
      <c r="R323" s="44">
        <f>IF($A323="","",IF($L323="","",IFERROR(LOOKUP(2,1/(('Tire Inspections'!$E$5:$E$1004=$A323)*('Tire Inspections'!$B$5:$B$1004=$L323)*('Tire Inspections'!$Y$5:$Y$1004="OK")),'Tire Inspections'!$S$5:$S$1004),"")))</f>
        <v/>
      </c>
      <c r="S323" s="44">
        <f>IF($A323="","",IF($L323="","",IFERROR(LOOKUP(2,1/(('Tire Inspections'!$E$5:$E$1004=$A323)*('Tire Inspections'!$B$5:$B$1004=$L323)*('Tire Inspections'!$Y$5:$Y$1004="OK")),'Tire Inspections'!$L$5:$L$1004),"")))</f>
        <v/>
      </c>
      <c r="T323" s="33">
        <f>IF($A323="","",IF(OR($Q323="",$H323=""),"",IFERROR(MAX(0,MIN(1,($Q323-'Settings'!$B$6)/($H323-'Settings'!$B$6))),"")))</f>
        <v/>
      </c>
      <c r="U323" s="27">
        <f>IF($A323="","",IF($Q323="","No Data",IF($Q323&lt;='Settings'!$B$6,"Critical",IF($Q323&lt;='Settings'!$B$5,"Low","OK"))))</f>
        <v/>
      </c>
      <c r="V323" s="27">
        <f>IF($A323="","",IF($R323="","No Data",IF($R323&gt;='Settings'!$B$7,"Uneven","OK")))</f>
        <v/>
      </c>
      <c r="W323" s="27">
        <f>IF($A323="","",IF($J323&lt;&gt;"Mounted","N/A",IF(OR($S323="",$I323=""),"No Data",IF($S323&lt;$I323-'Settings'!$B$8,"Low",IF($S323&gt;$I323+'Settings'!$B$8,"High","OK")))))</f>
        <v/>
      </c>
      <c r="X323" s="45">
        <f>IF($A323="","",IF(OR($J323&lt;&gt;"Mounted",$L323=""),"",IFERROR($L323+'Settings'!$B$9,"")))</f>
        <v/>
      </c>
      <c r="Y323" s="27">
        <f>IF($A323="","",IF($J323&lt;&gt;"Mounted","N/A",IF($L323="","No Data",IF(TODAY()&gt;$X323,"Overdue",IF(TODAY()+'Settings'!$B$10&gt;=$X323,"Due Soon","Current")))))</f>
        <v/>
      </c>
      <c r="Z323" s="27">
        <f>IF($A323="","",IF($J323&lt;&gt;"Mounted","N/A",IF(OR($U323="No Data",$W323="No Data"),"No Data",IF($U323="Critical","Critical",IF(OR($U323="Low",$V323="Uneven",$W323="Low",$W323="High",$Y323="Overdue",$Y323="Due Soon"),"Attention","OK")))))</f>
        <v/>
      </c>
      <c r="AA323" s="27">
        <f>IF($A323="","",IF($J323&lt;&gt;"Mounted","No action",IF($U323="Critical","Inspect immediately and follow fleet removal policy",IF($W323="Low","Correct pressure and inspect",IF($W323="High","Correct pressure",IF($V323="Uneven","Inspect alignment, suspension, and rotation",IF($U323="Low","Schedule tire service",IF($Y323="Overdue","Complete inspection",IF($Y323="Due Soon","Schedule inspection","No action")))))))))</f>
        <v/>
      </c>
      <c r="AB323" s="27">
        <f>IF($A323="","",IF(OR($J323&lt;&gt;"Mounted",$Z323="OK",$Z323="N/A"),"",IF($U323="Critical",1,IF(OR($W323="Low",$W323="High"),2,IF(OR($U323="Low",$V323="Uneven"),3,IF($Y323="Overdue",4,5))))))</f>
        <v/>
      </c>
      <c r="AC323" s="27">
        <f>IF($A323="","",IF($AB323="","",IFERROR($AB323*100000+ROW(),"")))</f>
        <v/>
      </c>
    </row>
    <row r="324">
      <c r="A324" s="29" t="n"/>
      <c r="B324" s="23" t="n"/>
      <c r="C324" s="23" t="n"/>
      <c r="D324" s="23" t="n"/>
      <c r="E324" s="29" t="n"/>
      <c r="F324" s="42" t="n"/>
      <c r="G324" s="30" t="n"/>
      <c r="H324" s="43" t="n"/>
      <c r="I324" s="43" t="n"/>
      <c r="J324" s="23" t="n"/>
      <c r="K324" s="23" t="n"/>
      <c r="L324" s="45">
        <f>IF($A324="","",IF(COUNTIFS('Tire Inspections'!$E$5:$E$1004,$A324,'Tire Inspections'!$Y$5:$Y$1004,"OK")=0,"",IFERROR(MAXIFS('Tire Inspections'!$B$5:$B$1004,'Tire Inspections'!$E$5:$E$1004,$A324,'Tire Inspections'!$Y$5:$Y$1004,"OK"),"")))</f>
        <v/>
      </c>
      <c r="M324" s="27">
        <f>IF($A324="","",IF($L324="","",IFERROR(LOOKUP(2,1/(('Tire Inspections'!$E$5:$E$1004=$A324)*('Tire Inspections'!$B$5:$B$1004=$L324)*('Tire Inspections'!$Y$5:$Y$1004="OK")),'Tire Inspections'!$C$5:$C$1004),"")))</f>
        <v/>
      </c>
      <c r="N324" s="27">
        <f>IF($A324="","",IF($L324="","",IFERROR(LOOKUP(2,1/(('Tire Inspections'!$E$5:$E$1004=$A324)*('Tire Inspections'!$B$5:$B$1004=$L324)*('Tire Inspections'!$Y$5:$Y$1004="OK")),'Tire Inspections'!$F$5:$F$1004),"")))</f>
        <v/>
      </c>
      <c r="O324" s="27">
        <f>IF($A324="","",IF($L324="","",IFERROR(LOOKUP(2,1/(('Tire Inspections'!$E$5:$E$1004=$A324)*('Tire Inspections'!$B$5:$B$1004=$L324)*('Tire Inspections'!$Y$5:$Y$1004="OK")),'Tire Inspections'!$P$5:$P$1004),"")))</f>
        <v/>
      </c>
      <c r="P324" s="32">
        <f>IF($A324="","",IF($L324="","",IFERROR(LOOKUP(2,1/(('Tire Inspections'!$E$5:$E$1004=$A324)*('Tire Inspections'!$B$5:$B$1004=$L324)*('Tire Inspections'!$Y$5:$Y$1004="OK")),'Tire Inspections'!$D$5:$D$1004),"")))</f>
        <v/>
      </c>
      <c r="Q324" s="44">
        <f>IF($A324="","",IF($L324="","",IFERROR(LOOKUP(2,1/(('Tire Inspections'!$E$5:$E$1004=$A324)*('Tire Inspections'!$B$5:$B$1004=$L324)*('Tire Inspections'!$Y$5:$Y$1004="OK")),'Tire Inspections'!$R$5:$R$1004),"")))</f>
        <v/>
      </c>
      <c r="R324" s="44">
        <f>IF($A324="","",IF($L324="","",IFERROR(LOOKUP(2,1/(('Tire Inspections'!$E$5:$E$1004=$A324)*('Tire Inspections'!$B$5:$B$1004=$L324)*('Tire Inspections'!$Y$5:$Y$1004="OK")),'Tire Inspections'!$S$5:$S$1004),"")))</f>
        <v/>
      </c>
      <c r="S324" s="44">
        <f>IF($A324="","",IF($L324="","",IFERROR(LOOKUP(2,1/(('Tire Inspections'!$E$5:$E$1004=$A324)*('Tire Inspections'!$B$5:$B$1004=$L324)*('Tire Inspections'!$Y$5:$Y$1004="OK")),'Tire Inspections'!$L$5:$L$1004),"")))</f>
        <v/>
      </c>
      <c r="T324" s="33">
        <f>IF($A324="","",IF(OR($Q324="",$H324=""),"",IFERROR(MAX(0,MIN(1,($Q324-'Settings'!$B$6)/($H324-'Settings'!$B$6))),"")))</f>
        <v/>
      </c>
      <c r="U324" s="27">
        <f>IF($A324="","",IF($Q324="","No Data",IF($Q324&lt;='Settings'!$B$6,"Critical",IF($Q324&lt;='Settings'!$B$5,"Low","OK"))))</f>
        <v/>
      </c>
      <c r="V324" s="27">
        <f>IF($A324="","",IF($R324="","No Data",IF($R324&gt;='Settings'!$B$7,"Uneven","OK")))</f>
        <v/>
      </c>
      <c r="W324" s="27">
        <f>IF($A324="","",IF($J324&lt;&gt;"Mounted","N/A",IF(OR($S324="",$I324=""),"No Data",IF($S324&lt;$I324-'Settings'!$B$8,"Low",IF($S324&gt;$I324+'Settings'!$B$8,"High","OK")))))</f>
        <v/>
      </c>
      <c r="X324" s="45">
        <f>IF($A324="","",IF(OR($J324&lt;&gt;"Mounted",$L324=""),"",IFERROR($L324+'Settings'!$B$9,"")))</f>
        <v/>
      </c>
      <c r="Y324" s="27">
        <f>IF($A324="","",IF($J324&lt;&gt;"Mounted","N/A",IF($L324="","No Data",IF(TODAY()&gt;$X324,"Overdue",IF(TODAY()+'Settings'!$B$10&gt;=$X324,"Due Soon","Current")))))</f>
        <v/>
      </c>
      <c r="Z324" s="27">
        <f>IF($A324="","",IF($J324&lt;&gt;"Mounted","N/A",IF(OR($U324="No Data",$W324="No Data"),"No Data",IF($U324="Critical","Critical",IF(OR($U324="Low",$V324="Uneven",$W324="Low",$W324="High",$Y324="Overdue",$Y324="Due Soon"),"Attention","OK")))))</f>
        <v/>
      </c>
      <c r="AA324" s="27">
        <f>IF($A324="","",IF($J324&lt;&gt;"Mounted","No action",IF($U324="Critical","Inspect immediately and follow fleet removal policy",IF($W324="Low","Correct pressure and inspect",IF($W324="High","Correct pressure",IF($V324="Uneven","Inspect alignment, suspension, and rotation",IF($U324="Low","Schedule tire service",IF($Y324="Overdue","Complete inspection",IF($Y324="Due Soon","Schedule inspection","No action")))))))))</f>
        <v/>
      </c>
      <c r="AB324" s="27">
        <f>IF($A324="","",IF(OR($J324&lt;&gt;"Mounted",$Z324="OK",$Z324="N/A"),"",IF($U324="Critical",1,IF(OR($W324="Low",$W324="High"),2,IF(OR($U324="Low",$V324="Uneven"),3,IF($Y324="Overdue",4,5))))))</f>
        <v/>
      </c>
      <c r="AC324" s="27">
        <f>IF($A324="","",IF($AB324="","",IFERROR($AB324*100000+ROW(),"")))</f>
        <v/>
      </c>
    </row>
    <row r="325">
      <c r="A325" s="29" t="n"/>
      <c r="B325" s="23" t="n"/>
      <c r="C325" s="23" t="n"/>
      <c r="D325" s="23" t="n"/>
      <c r="E325" s="29" t="n"/>
      <c r="F325" s="42" t="n"/>
      <c r="G325" s="30" t="n"/>
      <c r="H325" s="43" t="n"/>
      <c r="I325" s="43" t="n"/>
      <c r="J325" s="23" t="n"/>
      <c r="K325" s="23" t="n"/>
      <c r="L325" s="45">
        <f>IF($A325="","",IF(COUNTIFS('Tire Inspections'!$E$5:$E$1004,$A325,'Tire Inspections'!$Y$5:$Y$1004,"OK")=0,"",IFERROR(MAXIFS('Tire Inspections'!$B$5:$B$1004,'Tire Inspections'!$E$5:$E$1004,$A325,'Tire Inspections'!$Y$5:$Y$1004,"OK"),"")))</f>
        <v/>
      </c>
      <c r="M325" s="27">
        <f>IF($A325="","",IF($L325="","",IFERROR(LOOKUP(2,1/(('Tire Inspections'!$E$5:$E$1004=$A325)*('Tire Inspections'!$B$5:$B$1004=$L325)*('Tire Inspections'!$Y$5:$Y$1004="OK")),'Tire Inspections'!$C$5:$C$1004),"")))</f>
        <v/>
      </c>
      <c r="N325" s="27">
        <f>IF($A325="","",IF($L325="","",IFERROR(LOOKUP(2,1/(('Tire Inspections'!$E$5:$E$1004=$A325)*('Tire Inspections'!$B$5:$B$1004=$L325)*('Tire Inspections'!$Y$5:$Y$1004="OK")),'Tire Inspections'!$F$5:$F$1004),"")))</f>
        <v/>
      </c>
      <c r="O325" s="27">
        <f>IF($A325="","",IF($L325="","",IFERROR(LOOKUP(2,1/(('Tire Inspections'!$E$5:$E$1004=$A325)*('Tire Inspections'!$B$5:$B$1004=$L325)*('Tire Inspections'!$Y$5:$Y$1004="OK")),'Tire Inspections'!$P$5:$P$1004),"")))</f>
        <v/>
      </c>
      <c r="P325" s="32">
        <f>IF($A325="","",IF($L325="","",IFERROR(LOOKUP(2,1/(('Tire Inspections'!$E$5:$E$1004=$A325)*('Tire Inspections'!$B$5:$B$1004=$L325)*('Tire Inspections'!$Y$5:$Y$1004="OK")),'Tire Inspections'!$D$5:$D$1004),"")))</f>
        <v/>
      </c>
      <c r="Q325" s="44">
        <f>IF($A325="","",IF($L325="","",IFERROR(LOOKUP(2,1/(('Tire Inspections'!$E$5:$E$1004=$A325)*('Tire Inspections'!$B$5:$B$1004=$L325)*('Tire Inspections'!$Y$5:$Y$1004="OK")),'Tire Inspections'!$R$5:$R$1004),"")))</f>
        <v/>
      </c>
      <c r="R325" s="44">
        <f>IF($A325="","",IF($L325="","",IFERROR(LOOKUP(2,1/(('Tire Inspections'!$E$5:$E$1004=$A325)*('Tire Inspections'!$B$5:$B$1004=$L325)*('Tire Inspections'!$Y$5:$Y$1004="OK")),'Tire Inspections'!$S$5:$S$1004),"")))</f>
        <v/>
      </c>
      <c r="S325" s="44">
        <f>IF($A325="","",IF($L325="","",IFERROR(LOOKUP(2,1/(('Tire Inspections'!$E$5:$E$1004=$A325)*('Tire Inspections'!$B$5:$B$1004=$L325)*('Tire Inspections'!$Y$5:$Y$1004="OK")),'Tire Inspections'!$L$5:$L$1004),"")))</f>
        <v/>
      </c>
      <c r="T325" s="33">
        <f>IF($A325="","",IF(OR($Q325="",$H325=""),"",IFERROR(MAX(0,MIN(1,($Q325-'Settings'!$B$6)/($H325-'Settings'!$B$6))),"")))</f>
        <v/>
      </c>
      <c r="U325" s="27">
        <f>IF($A325="","",IF($Q325="","No Data",IF($Q325&lt;='Settings'!$B$6,"Critical",IF($Q325&lt;='Settings'!$B$5,"Low","OK"))))</f>
        <v/>
      </c>
      <c r="V325" s="27">
        <f>IF($A325="","",IF($R325="","No Data",IF($R325&gt;='Settings'!$B$7,"Uneven","OK")))</f>
        <v/>
      </c>
      <c r="W325" s="27">
        <f>IF($A325="","",IF($J325&lt;&gt;"Mounted","N/A",IF(OR($S325="",$I325=""),"No Data",IF($S325&lt;$I325-'Settings'!$B$8,"Low",IF($S325&gt;$I325+'Settings'!$B$8,"High","OK")))))</f>
        <v/>
      </c>
      <c r="X325" s="45">
        <f>IF($A325="","",IF(OR($J325&lt;&gt;"Mounted",$L325=""),"",IFERROR($L325+'Settings'!$B$9,"")))</f>
        <v/>
      </c>
      <c r="Y325" s="27">
        <f>IF($A325="","",IF($J325&lt;&gt;"Mounted","N/A",IF($L325="","No Data",IF(TODAY()&gt;$X325,"Overdue",IF(TODAY()+'Settings'!$B$10&gt;=$X325,"Due Soon","Current")))))</f>
        <v/>
      </c>
      <c r="Z325" s="27">
        <f>IF($A325="","",IF($J325&lt;&gt;"Mounted","N/A",IF(OR($U325="No Data",$W325="No Data"),"No Data",IF($U325="Critical","Critical",IF(OR($U325="Low",$V325="Uneven",$W325="Low",$W325="High",$Y325="Overdue",$Y325="Due Soon"),"Attention","OK")))))</f>
        <v/>
      </c>
      <c r="AA325" s="27">
        <f>IF($A325="","",IF($J325&lt;&gt;"Mounted","No action",IF($U325="Critical","Inspect immediately and follow fleet removal policy",IF($W325="Low","Correct pressure and inspect",IF($W325="High","Correct pressure",IF($V325="Uneven","Inspect alignment, suspension, and rotation",IF($U325="Low","Schedule tire service",IF($Y325="Overdue","Complete inspection",IF($Y325="Due Soon","Schedule inspection","No action")))))))))</f>
        <v/>
      </c>
      <c r="AB325" s="27">
        <f>IF($A325="","",IF(OR($J325&lt;&gt;"Mounted",$Z325="OK",$Z325="N/A"),"",IF($U325="Critical",1,IF(OR($W325="Low",$W325="High"),2,IF(OR($U325="Low",$V325="Uneven"),3,IF($Y325="Overdue",4,5))))))</f>
        <v/>
      </c>
      <c r="AC325" s="27">
        <f>IF($A325="","",IF($AB325="","",IFERROR($AB325*100000+ROW(),"")))</f>
        <v/>
      </c>
    </row>
    <row r="326">
      <c r="A326" s="29" t="n"/>
      <c r="B326" s="23" t="n"/>
      <c r="C326" s="23" t="n"/>
      <c r="D326" s="23" t="n"/>
      <c r="E326" s="29" t="n"/>
      <c r="F326" s="42" t="n"/>
      <c r="G326" s="30" t="n"/>
      <c r="H326" s="43" t="n"/>
      <c r="I326" s="43" t="n"/>
      <c r="J326" s="23" t="n"/>
      <c r="K326" s="23" t="n"/>
      <c r="L326" s="45">
        <f>IF($A326="","",IF(COUNTIFS('Tire Inspections'!$E$5:$E$1004,$A326,'Tire Inspections'!$Y$5:$Y$1004,"OK")=0,"",IFERROR(MAXIFS('Tire Inspections'!$B$5:$B$1004,'Tire Inspections'!$E$5:$E$1004,$A326,'Tire Inspections'!$Y$5:$Y$1004,"OK"),"")))</f>
        <v/>
      </c>
      <c r="M326" s="27">
        <f>IF($A326="","",IF($L326="","",IFERROR(LOOKUP(2,1/(('Tire Inspections'!$E$5:$E$1004=$A326)*('Tire Inspections'!$B$5:$B$1004=$L326)*('Tire Inspections'!$Y$5:$Y$1004="OK")),'Tire Inspections'!$C$5:$C$1004),"")))</f>
        <v/>
      </c>
      <c r="N326" s="27">
        <f>IF($A326="","",IF($L326="","",IFERROR(LOOKUP(2,1/(('Tire Inspections'!$E$5:$E$1004=$A326)*('Tire Inspections'!$B$5:$B$1004=$L326)*('Tire Inspections'!$Y$5:$Y$1004="OK")),'Tire Inspections'!$F$5:$F$1004),"")))</f>
        <v/>
      </c>
      <c r="O326" s="27">
        <f>IF($A326="","",IF($L326="","",IFERROR(LOOKUP(2,1/(('Tire Inspections'!$E$5:$E$1004=$A326)*('Tire Inspections'!$B$5:$B$1004=$L326)*('Tire Inspections'!$Y$5:$Y$1004="OK")),'Tire Inspections'!$P$5:$P$1004),"")))</f>
        <v/>
      </c>
      <c r="P326" s="32">
        <f>IF($A326="","",IF($L326="","",IFERROR(LOOKUP(2,1/(('Tire Inspections'!$E$5:$E$1004=$A326)*('Tire Inspections'!$B$5:$B$1004=$L326)*('Tire Inspections'!$Y$5:$Y$1004="OK")),'Tire Inspections'!$D$5:$D$1004),"")))</f>
        <v/>
      </c>
      <c r="Q326" s="44">
        <f>IF($A326="","",IF($L326="","",IFERROR(LOOKUP(2,1/(('Tire Inspections'!$E$5:$E$1004=$A326)*('Tire Inspections'!$B$5:$B$1004=$L326)*('Tire Inspections'!$Y$5:$Y$1004="OK")),'Tire Inspections'!$R$5:$R$1004),"")))</f>
        <v/>
      </c>
      <c r="R326" s="44">
        <f>IF($A326="","",IF($L326="","",IFERROR(LOOKUP(2,1/(('Tire Inspections'!$E$5:$E$1004=$A326)*('Tire Inspections'!$B$5:$B$1004=$L326)*('Tire Inspections'!$Y$5:$Y$1004="OK")),'Tire Inspections'!$S$5:$S$1004),"")))</f>
        <v/>
      </c>
      <c r="S326" s="44">
        <f>IF($A326="","",IF($L326="","",IFERROR(LOOKUP(2,1/(('Tire Inspections'!$E$5:$E$1004=$A326)*('Tire Inspections'!$B$5:$B$1004=$L326)*('Tire Inspections'!$Y$5:$Y$1004="OK")),'Tire Inspections'!$L$5:$L$1004),"")))</f>
        <v/>
      </c>
      <c r="T326" s="33">
        <f>IF($A326="","",IF(OR($Q326="",$H326=""),"",IFERROR(MAX(0,MIN(1,($Q326-'Settings'!$B$6)/($H326-'Settings'!$B$6))),"")))</f>
        <v/>
      </c>
      <c r="U326" s="27">
        <f>IF($A326="","",IF($Q326="","No Data",IF($Q326&lt;='Settings'!$B$6,"Critical",IF($Q326&lt;='Settings'!$B$5,"Low","OK"))))</f>
        <v/>
      </c>
      <c r="V326" s="27">
        <f>IF($A326="","",IF($R326="","No Data",IF($R326&gt;='Settings'!$B$7,"Uneven","OK")))</f>
        <v/>
      </c>
      <c r="W326" s="27">
        <f>IF($A326="","",IF($J326&lt;&gt;"Mounted","N/A",IF(OR($S326="",$I326=""),"No Data",IF($S326&lt;$I326-'Settings'!$B$8,"Low",IF($S326&gt;$I326+'Settings'!$B$8,"High","OK")))))</f>
        <v/>
      </c>
      <c r="X326" s="45">
        <f>IF($A326="","",IF(OR($J326&lt;&gt;"Mounted",$L326=""),"",IFERROR($L326+'Settings'!$B$9,"")))</f>
        <v/>
      </c>
      <c r="Y326" s="27">
        <f>IF($A326="","",IF($J326&lt;&gt;"Mounted","N/A",IF($L326="","No Data",IF(TODAY()&gt;$X326,"Overdue",IF(TODAY()+'Settings'!$B$10&gt;=$X326,"Due Soon","Current")))))</f>
        <v/>
      </c>
      <c r="Z326" s="27">
        <f>IF($A326="","",IF($J326&lt;&gt;"Mounted","N/A",IF(OR($U326="No Data",$W326="No Data"),"No Data",IF($U326="Critical","Critical",IF(OR($U326="Low",$V326="Uneven",$W326="Low",$W326="High",$Y326="Overdue",$Y326="Due Soon"),"Attention","OK")))))</f>
        <v/>
      </c>
      <c r="AA326" s="27">
        <f>IF($A326="","",IF($J326&lt;&gt;"Mounted","No action",IF($U326="Critical","Inspect immediately and follow fleet removal policy",IF($W326="Low","Correct pressure and inspect",IF($W326="High","Correct pressure",IF($V326="Uneven","Inspect alignment, suspension, and rotation",IF($U326="Low","Schedule tire service",IF($Y326="Overdue","Complete inspection",IF($Y326="Due Soon","Schedule inspection","No action")))))))))</f>
        <v/>
      </c>
      <c r="AB326" s="27">
        <f>IF($A326="","",IF(OR($J326&lt;&gt;"Mounted",$Z326="OK",$Z326="N/A"),"",IF($U326="Critical",1,IF(OR($W326="Low",$W326="High"),2,IF(OR($U326="Low",$V326="Uneven"),3,IF($Y326="Overdue",4,5))))))</f>
        <v/>
      </c>
      <c r="AC326" s="27">
        <f>IF($A326="","",IF($AB326="","",IFERROR($AB326*100000+ROW(),"")))</f>
        <v/>
      </c>
    </row>
    <row r="327">
      <c r="A327" s="29" t="n"/>
      <c r="B327" s="23" t="n"/>
      <c r="C327" s="23" t="n"/>
      <c r="D327" s="23" t="n"/>
      <c r="E327" s="29" t="n"/>
      <c r="F327" s="42" t="n"/>
      <c r="G327" s="30" t="n"/>
      <c r="H327" s="43" t="n"/>
      <c r="I327" s="43" t="n"/>
      <c r="J327" s="23" t="n"/>
      <c r="K327" s="23" t="n"/>
      <c r="L327" s="45">
        <f>IF($A327="","",IF(COUNTIFS('Tire Inspections'!$E$5:$E$1004,$A327,'Tire Inspections'!$Y$5:$Y$1004,"OK")=0,"",IFERROR(MAXIFS('Tire Inspections'!$B$5:$B$1004,'Tire Inspections'!$E$5:$E$1004,$A327,'Tire Inspections'!$Y$5:$Y$1004,"OK"),"")))</f>
        <v/>
      </c>
      <c r="M327" s="27">
        <f>IF($A327="","",IF($L327="","",IFERROR(LOOKUP(2,1/(('Tire Inspections'!$E$5:$E$1004=$A327)*('Tire Inspections'!$B$5:$B$1004=$L327)*('Tire Inspections'!$Y$5:$Y$1004="OK")),'Tire Inspections'!$C$5:$C$1004),"")))</f>
        <v/>
      </c>
      <c r="N327" s="27">
        <f>IF($A327="","",IF($L327="","",IFERROR(LOOKUP(2,1/(('Tire Inspections'!$E$5:$E$1004=$A327)*('Tire Inspections'!$B$5:$B$1004=$L327)*('Tire Inspections'!$Y$5:$Y$1004="OK")),'Tire Inspections'!$F$5:$F$1004),"")))</f>
        <v/>
      </c>
      <c r="O327" s="27">
        <f>IF($A327="","",IF($L327="","",IFERROR(LOOKUP(2,1/(('Tire Inspections'!$E$5:$E$1004=$A327)*('Tire Inspections'!$B$5:$B$1004=$L327)*('Tire Inspections'!$Y$5:$Y$1004="OK")),'Tire Inspections'!$P$5:$P$1004),"")))</f>
        <v/>
      </c>
      <c r="P327" s="32">
        <f>IF($A327="","",IF($L327="","",IFERROR(LOOKUP(2,1/(('Tire Inspections'!$E$5:$E$1004=$A327)*('Tire Inspections'!$B$5:$B$1004=$L327)*('Tire Inspections'!$Y$5:$Y$1004="OK")),'Tire Inspections'!$D$5:$D$1004),"")))</f>
        <v/>
      </c>
      <c r="Q327" s="44">
        <f>IF($A327="","",IF($L327="","",IFERROR(LOOKUP(2,1/(('Tire Inspections'!$E$5:$E$1004=$A327)*('Tire Inspections'!$B$5:$B$1004=$L327)*('Tire Inspections'!$Y$5:$Y$1004="OK")),'Tire Inspections'!$R$5:$R$1004),"")))</f>
        <v/>
      </c>
      <c r="R327" s="44">
        <f>IF($A327="","",IF($L327="","",IFERROR(LOOKUP(2,1/(('Tire Inspections'!$E$5:$E$1004=$A327)*('Tire Inspections'!$B$5:$B$1004=$L327)*('Tire Inspections'!$Y$5:$Y$1004="OK")),'Tire Inspections'!$S$5:$S$1004),"")))</f>
        <v/>
      </c>
      <c r="S327" s="44">
        <f>IF($A327="","",IF($L327="","",IFERROR(LOOKUP(2,1/(('Tire Inspections'!$E$5:$E$1004=$A327)*('Tire Inspections'!$B$5:$B$1004=$L327)*('Tire Inspections'!$Y$5:$Y$1004="OK")),'Tire Inspections'!$L$5:$L$1004),"")))</f>
        <v/>
      </c>
      <c r="T327" s="33">
        <f>IF($A327="","",IF(OR($Q327="",$H327=""),"",IFERROR(MAX(0,MIN(1,($Q327-'Settings'!$B$6)/($H327-'Settings'!$B$6))),"")))</f>
        <v/>
      </c>
      <c r="U327" s="27">
        <f>IF($A327="","",IF($Q327="","No Data",IF($Q327&lt;='Settings'!$B$6,"Critical",IF($Q327&lt;='Settings'!$B$5,"Low","OK"))))</f>
        <v/>
      </c>
      <c r="V327" s="27">
        <f>IF($A327="","",IF($R327="","No Data",IF($R327&gt;='Settings'!$B$7,"Uneven","OK")))</f>
        <v/>
      </c>
      <c r="W327" s="27">
        <f>IF($A327="","",IF($J327&lt;&gt;"Mounted","N/A",IF(OR($S327="",$I327=""),"No Data",IF($S327&lt;$I327-'Settings'!$B$8,"Low",IF($S327&gt;$I327+'Settings'!$B$8,"High","OK")))))</f>
        <v/>
      </c>
      <c r="X327" s="45">
        <f>IF($A327="","",IF(OR($J327&lt;&gt;"Mounted",$L327=""),"",IFERROR($L327+'Settings'!$B$9,"")))</f>
        <v/>
      </c>
      <c r="Y327" s="27">
        <f>IF($A327="","",IF($J327&lt;&gt;"Mounted","N/A",IF($L327="","No Data",IF(TODAY()&gt;$X327,"Overdue",IF(TODAY()+'Settings'!$B$10&gt;=$X327,"Due Soon","Current")))))</f>
        <v/>
      </c>
      <c r="Z327" s="27">
        <f>IF($A327="","",IF($J327&lt;&gt;"Mounted","N/A",IF(OR($U327="No Data",$W327="No Data"),"No Data",IF($U327="Critical","Critical",IF(OR($U327="Low",$V327="Uneven",$W327="Low",$W327="High",$Y327="Overdue",$Y327="Due Soon"),"Attention","OK")))))</f>
        <v/>
      </c>
      <c r="AA327" s="27">
        <f>IF($A327="","",IF($J327&lt;&gt;"Mounted","No action",IF($U327="Critical","Inspect immediately and follow fleet removal policy",IF($W327="Low","Correct pressure and inspect",IF($W327="High","Correct pressure",IF($V327="Uneven","Inspect alignment, suspension, and rotation",IF($U327="Low","Schedule tire service",IF($Y327="Overdue","Complete inspection",IF($Y327="Due Soon","Schedule inspection","No action")))))))))</f>
        <v/>
      </c>
      <c r="AB327" s="27">
        <f>IF($A327="","",IF(OR($J327&lt;&gt;"Mounted",$Z327="OK",$Z327="N/A"),"",IF($U327="Critical",1,IF(OR($W327="Low",$W327="High"),2,IF(OR($U327="Low",$V327="Uneven"),3,IF($Y327="Overdue",4,5))))))</f>
        <v/>
      </c>
      <c r="AC327" s="27">
        <f>IF($A327="","",IF($AB327="","",IFERROR($AB327*100000+ROW(),"")))</f>
        <v/>
      </c>
    </row>
    <row r="328">
      <c r="A328" s="29" t="n"/>
      <c r="B328" s="23" t="n"/>
      <c r="C328" s="23" t="n"/>
      <c r="D328" s="23" t="n"/>
      <c r="E328" s="29" t="n"/>
      <c r="F328" s="42" t="n"/>
      <c r="G328" s="30" t="n"/>
      <c r="H328" s="43" t="n"/>
      <c r="I328" s="43" t="n"/>
      <c r="J328" s="23" t="n"/>
      <c r="K328" s="23" t="n"/>
      <c r="L328" s="45">
        <f>IF($A328="","",IF(COUNTIFS('Tire Inspections'!$E$5:$E$1004,$A328,'Tire Inspections'!$Y$5:$Y$1004,"OK")=0,"",IFERROR(MAXIFS('Tire Inspections'!$B$5:$B$1004,'Tire Inspections'!$E$5:$E$1004,$A328,'Tire Inspections'!$Y$5:$Y$1004,"OK"),"")))</f>
        <v/>
      </c>
      <c r="M328" s="27">
        <f>IF($A328="","",IF($L328="","",IFERROR(LOOKUP(2,1/(('Tire Inspections'!$E$5:$E$1004=$A328)*('Tire Inspections'!$B$5:$B$1004=$L328)*('Tire Inspections'!$Y$5:$Y$1004="OK")),'Tire Inspections'!$C$5:$C$1004),"")))</f>
        <v/>
      </c>
      <c r="N328" s="27">
        <f>IF($A328="","",IF($L328="","",IFERROR(LOOKUP(2,1/(('Tire Inspections'!$E$5:$E$1004=$A328)*('Tire Inspections'!$B$5:$B$1004=$L328)*('Tire Inspections'!$Y$5:$Y$1004="OK")),'Tire Inspections'!$F$5:$F$1004),"")))</f>
        <v/>
      </c>
      <c r="O328" s="27">
        <f>IF($A328="","",IF($L328="","",IFERROR(LOOKUP(2,1/(('Tire Inspections'!$E$5:$E$1004=$A328)*('Tire Inspections'!$B$5:$B$1004=$L328)*('Tire Inspections'!$Y$5:$Y$1004="OK")),'Tire Inspections'!$P$5:$P$1004),"")))</f>
        <v/>
      </c>
      <c r="P328" s="32">
        <f>IF($A328="","",IF($L328="","",IFERROR(LOOKUP(2,1/(('Tire Inspections'!$E$5:$E$1004=$A328)*('Tire Inspections'!$B$5:$B$1004=$L328)*('Tire Inspections'!$Y$5:$Y$1004="OK")),'Tire Inspections'!$D$5:$D$1004),"")))</f>
        <v/>
      </c>
      <c r="Q328" s="44">
        <f>IF($A328="","",IF($L328="","",IFERROR(LOOKUP(2,1/(('Tire Inspections'!$E$5:$E$1004=$A328)*('Tire Inspections'!$B$5:$B$1004=$L328)*('Tire Inspections'!$Y$5:$Y$1004="OK")),'Tire Inspections'!$R$5:$R$1004),"")))</f>
        <v/>
      </c>
      <c r="R328" s="44">
        <f>IF($A328="","",IF($L328="","",IFERROR(LOOKUP(2,1/(('Tire Inspections'!$E$5:$E$1004=$A328)*('Tire Inspections'!$B$5:$B$1004=$L328)*('Tire Inspections'!$Y$5:$Y$1004="OK")),'Tire Inspections'!$S$5:$S$1004),"")))</f>
        <v/>
      </c>
      <c r="S328" s="44">
        <f>IF($A328="","",IF($L328="","",IFERROR(LOOKUP(2,1/(('Tire Inspections'!$E$5:$E$1004=$A328)*('Tire Inspections'!$B$5:$B$1004=$L328)*('Tire Inspections'!$Y$5:$Y$1004="OK")),'Tire Inspections'!$L$5:$L$1004),"")))</f>
        <v/>
      </c>
      <c r="T328" s="33">
        <f>IF($A328="","",IF(OR($Q328="",$H328=""),"",IFERROR(MAX(0,MIN(1,($Q328-'Settings'!$B$6)/($H328-'Settings'!$B$6))),"")))</f>
        <v/>
      </c>
      <c r="U328" s="27">
        <f>IF($A328="","",IF($Q328="","No Data",IF($Q328&lt;='Settings'!$B$6,"Critical",IF($Q328&lt;='Settings'!$B$5,"Low","OK"))))</f>
        <v/>
      </c>
      <c r="V328" s="27">
        <f>IF($A328="","",IF($R328="","No Data",IF($R328&gt;='Settings'!$B$7,"Uneven","OK")))</f>
        <v/>
      </c>
      <c r="W328" s="27">
        <f>IF($A328="","",IF($J328&lt;&gt;"Mounted","N/A",IF(OR($S328="",$I328=""),"No Data",IF($S328&lt;$I328-'Settings'!$B$8,"Low",IF($S328&gt;$I328+'Settings'!$B$8,"High","OK")))))</f>
        <v/>
      </c>
      <c r="X328" s="45">
        <f>IF($A328="","",IF(OR($J328&lt;&gt;"Mounted",$L328=""),"",IFERROR($L328+'Settings'!$B$9,"")))</f>
        <v/>
      </c>
      <c r="Y328" s="27">
        <f>IF($A328="","",IF($J328&lt;&gt;"Mounted","N/A",IF($L328="","No Data",IF(TODAY()&gt;$X328,"Overdue",IF(TODAY()+'Settings'!$B$10&gt;=$X328,"Due Soon","Current")))))</f>
        <v/>
      </c>
      <c r="Z328" s="27">
        <f>IF($A328="","",IF($J328&lt;&gt;"Mounted","N/A",IF(OR($U328="No Data",$W328="No Data"),"No Data",IF($U328="Critical","Critical",IF(OR($U328="Low",$V328="Uneven",$W328="Low",$W328="High",$Y328="Overdue",$Y328="Due Soon"),"Attention","OK")))))</f>
        <v/>
      </c>
      <c r="AA328" s="27">
        <f>IF($A328="","",IF($J328&lt;&gt;"Mounted","No action",IF($U328="Critical","Inspect immediately and follow fleet removal policy",IF($W328="Low","Correct pressure and inspect",IF($W328="High","Correct pressure",IF($V328="Uneven","Inspect alignment, suspension, and rotation",IF($U328="Low","Schedule tire service",IF($Y328="Overdue","Complete inspection",IF($Y328="Due Soon","Schedule inspection","No action")))))))))</f>
        <v/>
      </c>
      <c r="AB328" s="27">
        <f>IF($A328="","",IF(OR($J328&lt;&gt;"Mounted",$Z328="OK",$Z328="N/A"),"",IF($U328="Critical",1,IF(OR($W328="Low",$W328="High"),2,IF(OR($U328="Low",$V328="Uneven"),3,IF($Y328="Overdue",4,5))))))</f>
        <v/>
      </c>
      <c r="AC328" s="27">
        <f>IF($A328="","",IF($AB328="","",IFERROR($AB328*100000+ROW(),"")))</f>
        <v/>
      </c>
    </row>
    <row r="329">
      <c r="A329" s="29" t="n"/>
      <c r="B329" s="23" t="n"/>
      <c r="C329" s="23" t="n"/>
      <c r="D329" s="23" t="n"/>
      <c r="E329" s="29" t="n"/>
      <c r="F329" s="42" t="n"/>
      <c r="G329" s="30" t="n"/>
      <c r="H329" s="43" t="n"/>
      <c r="I329" s="43" t="n"/>
      <c r="J329" s="23" t="n"/>
      <c r="K329" s="23" t="n"/>
      <c r="L329" s="45">
        <f>IF($A329="","",IF(COUNTIFS('Tire Inspections'!$E$5:$E$1004,$A329,'Tire Inspections'!$Y$5:$Y$1004,"OK")=0,"",IFERROR(MAXIFS('Tire Inspections'!$B$5:$B$1004,'Tire Inspections'!$E$5:$E$1004,$A329,'Tire Inspections'!$Y$5:$Y$1004,"OK"),"")))</f>
        <v/>
      </c>
      <c r="M329" s="27">
        <f>IF($A329="","",IF($L329="","",IFERROR(LOOKUP(2,1/(('Tire Inspections'!$E$5:$E$1004=$A329)*('Tire Inspections'!$B$5:$B$1004=$L329)*('Tire Inspections'!$Y$5:$Y$1004="OK")),'Tire Inspections'!$C$5:$C$1004),"")))</f>
        <v/>
      </c>
      <c r="N329" s="27">
        <f>IF($A329="","",IF($L329="","",IFERROR(LOOKUP(2,1/(('Tire Inspections'!$E$5:$E$1004=$A329)*('Tire Inspections'!$B$5:$B$1004=$L329)*('Tire Inspections'!$Y$5:$Y$1004="OK")),'Tire Inspections'!$F$5:$F$1004),"")))</f>
        <v/>
      </c>
      <c r="O329" s="27">
        <f>IF($A329="","",IF($L329="","",IFERROR(LOOKUP(2,1/(('Tire Inspections'!$E$5:$E$1004=$A329)*('Tire Inspections'!$B$5:$B$1004=$L329)*('Tire Inspections'!$Y$5:$Y$1004="OK")),'Tire Inspections'!$P$5:$P$1004),"")))</f>
        <v/>
      </c>
      <c r="P329" s="32">
        <f>IF($A329="","",IF($L329="","",IFERROR(LOOKUP(2,1/(('Tire Inspections'!$E$5:$E$1004=$A329)*('Tire Inspections'!$B$5:$B$1004=$L329)*('Tire Inspections'!$Y$5:$Y$1004="OK")),'Tire Inspections'!$D$5:$D$1004),"")))</f>
        <v/>
      </c>
      <c r="Q329" s="44">
        <f>IF($A329="","",IF($L329="","",IFERROR(LOOKUP(2,1/(('Tire Inspections'!$E$5:$E$1004=$A329)*('Tire Inspections'!$B$5:$B$1004=$L329)*('Tire Inspections'!$Y$5:$Y$1004="OK")),'Tire Inspections'!$R$5:$R$1004),"")))</f>
        <v/>
      </c>
      <c r="R329" s="44">
        <f>IF($A329="","",IF($L329="","",IFERROR(LOOKUP(2,1/(('Tire Inspections'!$E$5:$E$1004=$A329)*('Tire Inspections'!$B$5:$B$1004=$L329)*('Tire Inspections'!$Y$5:$Y$1004="OK")),'Tire Inspections'!$S$5:$S$1004),"")))</f>
        <v/>
      </c>
      <c r="S329" s="44">
        <f>IF($A329="","",IF($L329="","",IFERROR(LOOKUP(2,1/(('Tire Inspections'!$E$5:$E$1004=$A329)*('Tire Inspections'!$B$5:$B$1004=$L329)*('Tire Inspections'!$Y$5:$Y$1004="OK")),'Tire Inspections'!$L$5:$L$1004),"")))</f>
        <v/>
      </c>
      <c r="T329" s="33">
        <f>IF($A329="","",IF(OR($Q329="",$H329=""),"",IFERROR(MAX(0,MIN(1,($Q329-'Settings'!$B$6)/($H329-'Settings'!$B$6))),"")))</f>
        <v/>
      </c>
      <c r="U329" s="27">
        <f>IF($A329="","",IF($Q329="","No Data",IF($Q329&lt;='Settings'!$B$6,"Critical",IF($Q329&lt;='Settings'!$B$5,"Low","OK"))))</f>
        <v/>
      </c>
      <c r="V329" s="27">
        <f>IF($A329="","",IF($R329="","No Data",IF($R329&gt;='Settings'!$B$7,"Uneven","OK")))</f>
        <v/>
      </c>
      <c r="W329" s="27">
        <f>IF($A329="","",IF($J329&lt;&gt;"Mounted","N/A",IF(OR($S329="",$I329=""),"No Data",IF($S329&lt;$I329-'Settings'!$B$8,"Low",IF($S329&gt;$I329+'Settings'!$B$8,"High","OK")))))</f>
        <v/>
      </c>
      <c r="X329" s="45">
        <f>IF($A329="","",IF(OR($J329&lt;&gt;"Mounted",$L329=""),"",IFERROR($L329+'Settings'!$B$9,"")))</f>
        <v/>
      </c>
      <c r="Y329" s="27">
        <f>IF($A329="","",IF($J329&lt;&gt;"Mounted","N/A",IF($L329="","No Data",IF(TODAY()&gt;$X329,"Overdue",IF(TODAY()+'Settings'!$B$10&gt;=$X329,"Due Soon","Current")))))</f>
        <v/>
      </c>
      <c r="Z329" s="27">
        <f>IF($A329="","",IF($J329&lt;&gt;"Mounted","N/A",IF(OR($U329="No Data",$W329="No Data"),"No Data",IF($U329="Critical","Critical",IF(OR($U329="Low",$V329="Uneven",$W329="Low",$W329="High",$Y329="Overdue",$Y329="Due Soon"),"Attention","OK")))))</f>
        <v/>
      </c>
      <c r="AA329" s="27">
        <f>IF($A329="","",IF($J329&lt;&gt;"Mounted","No action",IF($U329="Critical","Inspect immediately and follow fleet removal policy",IF($W329="Low","Correct pressure and inspect",IF($W329="High","Correct pressure",IF($V329="Uneven","Inspect alignment, suspension, and rotation",IF($U329="Low","Schedule tire service",IF($Y329="Overdue","Complete inspection",IF($Y329="Due Soon","Schedule inspection","No action")))))))))</f>
        <v/>
      </c>
      <c r="AB329" s="27">
        <f>IF($A329="","",IF(OR($J329&lt;&gt;"Mounted",$Z329="OK",$Z329="N/A"),"",IF($U329="Critical",1,IF(OR($W329="Low",$W329="High"),2,IF(OR($U329="Low",$V329="Uneven"),3,IF($Y329="Overdue",4,5))))))</f>
        <v/>
      </c>
      <c r="AC329" s="27">
        <f>IF($A329="","",IF($AB329="","",IFERROR($AB329*100000+ROW(),"")))</f>
        <v/>
      </c>
    </row>
    <row r="330">
      <c r="A330" s="29" t="n"/>
      <c r="B330" s="23" t="n"/>
      <c r="C330" s="23" t="n"/>
      <c r="D330" s="23" t="n"/>
      <c r="E330" s="29" t="n"/>
      <c r="F330" s="42" t="n"/>
      <c r="G330" s="30" t="n"/>
      <c r="H330" s="43" t="n"/>
      <c r="I330" s="43" t="n"/>
      <c r="J330" s="23" t="n"/>
      <c r="K330" s="23" t="n"/>
      <c r="L330" s="45">
        <f>IF($A330="","",IF(COUNTIFS('Tire Inspections'!$E$5:$E$1004,$A330,'Tire Inspections'!$Y$5:$Y$1004,"OK")=0,"",IFERROR(MAXIFS('Tire Inspections'!$B$5:$B$1004,'Tire Inspections'!$E$5:$E$1004,$A330,'Tire Inspections'!$Y$5:$Y$1004,"OK"),"")))</f>
        <v/>
      </c>
      <c r="M330" s="27">
        <f>IF($A330="","",IF($L330="","",IFERROR(LOOKUP(2,1/(('Tire Inspections'!$E$5:$E$1004=$A330)*('Tire Inspections'!$B$5:$B$1004=$L330)*('Tire Inspections'!$Y$5:$Y$1004="OK")),'Tire Inspections'!$C$5:$C$1004),"")))</f>
        <v/>
      </c>
      <c r="N330" s="27">
        <f>IF($A330="","",IF($L330="","",IFERROR(LOOKUP(2,1/(('Tire Inspections'!$E$5:$E$1004=$A330)*('Tire Inspections'!$B$5:$B$1004=$L330)*('Tire Inspections'!$Y$5:$Y$1004="OK")),'Tire Inspections'!$F$5:$F$1004),"")))</f>
        <v/>
      </c>
      <c r="O330" s="27">
        <f>IF($A330="","",IF($L330="","",IFERROR(LOOKUP(2,1/(('Tire Inspections'!$E$5:$E$1004=$A330)*('Tire Inspections'!$B$5:$B$1004=$L330)*('Tire Inspections'!$Y$5:$Y$1004="OK")),'Tire Inspections'!$P$5:$P$1004),"")))</f>
        <v/>
      </c>
      <c r="P330" s="32">
        <f>IF($A330="","",IF($L330="","",IFERROR(LOOKUP(2,1/(('Tire Inspections'!$E$5:$E$1004=$A330)*('Tire Inspections'!$B$5:$B$1004=$L330)*('Tire Inspections'!$Y$5:$Y$1004="OK")),'Tire Inspections'!$D$5:$D$1004),"")))</f>
        <v/>
      </c>
      <c r="Q330" s="44">
        <f>IF($A330="","",IF($L330="","",IFERROR(LOOKUP(2,1/(('Tire Inspections'!$E$5:$E$1004=$A330)*('Tire Inspections'!$B$5:$B$1004=$L330)*('Tire Inspections'!$Y$5:$Y$1004="OK")),'Tire Inspections'!$R$5:$R$1004),"")))</f>
        <v/>
      </c>
      <c r="R330" s="44">
        <f>IF($A330="","",IF($L330="","",IFERROR(LOOKUP(2,1/(('Tire Inspections'!$E$5:$E$1004=$A330)*('Tire Inspections'!$B$5:$B$1004=$L330)*('Tire Inspections'!$Y$5:$Y$1004="OK")),'Tire Inspections'!$S$5:$S$1004),"")))</f>
        <v/>
      </c>
      <c r="S330" s="44">
        <f>IF($A330="","",IF($L330="","",IFERROR(LOOKUP(2,1/(('Tire Inspections'!$E$5:$E$1004=$A330)*('Tire Inspections'!$B$5:$B$1004=$L330)*('Tire Inspections'!$Y$5:$Y$1004="OK")),'Tire Inspections'!$L$5:$L$1004),"")))</f>
        <v/>
      </c>
      <c r="T330" s="33">
        <f>IF($A330="","",IF(OR($Q330="",$H330=""),"",IFERROR(MAX(0,MIN(1,($Q330-'Settings'!$B$6)/($H330-'Settings'!$B$6))),"")))</f>
        <v/>
      </c>
      <c r="U330" s="27">
        <f>IF($A330="","",IF($Q330="","No Data",IF($Q330&lt;='Settings'!$B$6,"Critical",IF($Q330&lt;='Settings'!$B$5,"Low","OK"))))</f>
        <v/>
      </c>
      <c r="V330" s="27">
        <f>IF($A330="","",IF($R330="","No Data",IF($R330&gt;='Settings'!$B$7,"Uneven","OK")))</f>
        <v/>
      </c>
      <c r="W330" s="27">
        <f>IF($A330="","",IF($J330&lt;&gt;"Mounted","N/A",IF(OR($S330="",$I330=""),"No Data",IF($S330&lt;$I330-'Settings'!$B$8,"Low",IF($S330&gt;$I330+'Settings'!$B$8,"High","OK")))))</f>
        <v/>
      </c>
      <c r="X330" s="45">
        <f>IF($A330="","",IF(OR($J330&lt;&gt;"Mounted",$L330=""),"",IFERROR($L330+'Settings'!$B$9,"")))</f>
        <v/>
      </c>
      <c r="Y330" s="27">
        <f>IF($A330="","",IF($J330&lt;&gt;"Mounted","N/A",IF($L330="","No Data",IF(TODAY()&gt;$X330,"Overdue",IF(TODAY()+'Settings'!$B$10&gt;=$X330,"Due Soon","Current")))))</f>
        <v/>
      </c>
      <c r="Z330" s="27">
        <f>IF($A330="","",IF($J330&lt;&gt;"Mounted","N/A",IF(OR($U330="No Data",$W330="No Data"),"No Data",IF($U330="Critical","Critical",IF(OR($U330="Low",$V330="Uneven",$W330="Low",$W330="High",$Y330="Overdue",$Y330="Due Soon"),"Attention","OK")))))</f>
        <v/>
      </c>
      <c r="AA330" s="27">
        <f>IF($A330="","",IF($J330&lt;&gt;"Mounted","No action",IF($U330="Critical","Inspect immediately and follow fleet removal policy",IF($W330="Low","Correct pressure and inspect",IF($W330="High","Correct pressure",IF($V330="Uneven","Inspect alignment, suspension, and rotation",IF($U330="Low","Schedule tire service",IF($Y330="Overdue","Complete inspection",IF($Y330="Due Soon","Schedule inspection","No action")))))))))</f>
        <v/>
      </c>
      <c r="AB330" s="27">
        <f>IF($A330="","",IF(OR($J330&lt;&gt;"Mounted",$Z330="OK",$Z330="N/A"),"",IF($U330="Critical",1,IF(OR($W330="Low",$W330="High"),2,IF(OR($U330="Low",$V330="Uneven"),3,IF($Y330="Overdue",4,5))))))</f>
        <v/>
      </c>
      <c r="AC330" s="27">
        <f>IF($A330="","",IF($AB330="","",IFERROR($AB330*100000+ROW(),"")))</f>
        <v/>
      </c>
    </row>
    <row r="331">
      <c r="A331" s="29" t="n"/>
      <c r="B331" s="23" t="n"/>
      <c r="C331" s="23" t="n"/>
      <c r="D331" s="23" t="n"/>
      <c r="E331" s="29" t="n"/>
      <c r="F331" s="42" t="n"/>
      <c r="G331" s="30" t="n"/>
      <c r="H331" s="43" t="n"/>
      <c r="I331" s="43" t="n"/>
      <c r="J331" s="23" t="n"/>
      <c r="K331" s="23" t="n"/>
      <c r="L331" s="45">
        <f>IF($A331="","",IF(COUNTIFS('Tire Inspections'!$E$5:$E$1004,$A331,'Tire Inspections'!$Y$5:$Y$1004,"OK")=0,"",IFERROR(MAXIFS('Tire Inspections'!$B$5:$B$1004,'Tire Inspections'!$E$5:$E$1004,$A331,'Tire Inspections'!$Y$5:$Y$1004,"OK"),"")))</f>
        <v/>
      </c>
      <c r="M331" s="27">
        <f>IF($A331="","",IF($L331="","",IFERROR(LOOKUP(2,1/(('Tire Inspections'!$E$5:$E$1004=$A331)*('Tire Inspections'!$B$5:$B$1004=$L331)*('Tire Inspections'!$Y$5:$Y$1004="OK")),'Tire Inspections'!$C$5:$C$1004),"")))</f>
        <v/>
      </c>
      <c r="N331" s="27">
        <f>IF($A331="","",IF($L331="","",IFERROR(LOOKUP(2,1/(('Tire Inspections'!$E$5:$E$1004=$A331)*('Tire Inspections'!$B$5:$B$1004=$L331)*('Tire Inspections'!$Y$5:$Y$1004="OK")),'Tire Inspections'!$F$5:$F$1004),"")))</f>
        <v/>
      </c>
      <c r="O331" s="27">
        <f>IF($A331="","",IF($L331="","",IFERROR(LOOKUP(2,1/(('Tire Inspections'!$E$5:$E$1004=$A331)*('Tire Inspections'!$B$5:$B$1004=$L331)*('Tire Inspections'!$Y$5:$Y$1004="OK")),'Tire Inspections'!$P$5:$P$1004),"")))</f>
        <v/>
      </c>
      <c r="P331" s="32">
        <f>IF($A331="","",IF($L331="","",IFERROR(LOOKUP(2,1/(('Tire Inspections'!$E$5:$E$1004=$A331)*('Tire Inspections'!$B$5:$B$1004=$L331)*('Tire Inspections'!$Y$5:$Y$1004="OK")),'Tire Inspections'!$D$5:$D$1004),"")))</f>
        <v/>
      </c>
      <c r="Q331" s="44">
        <f>IF($A331="","",IF($L331="","",IFERROR(LOOKUP(2,1/(('Tire Inspections'!$E$5:$E$1004=$A331)*('Tire Inspections'!$B$5:$B$1004=$L331)*('Tire Inspections'!$Y$5:$Y$1004="OK")),'Tire Inspections'!$R$5:$R$1004),"")))</f>
        <v/>
      </c>
      <c r="R331" s="44">
        <f>IF($A331="","",IF($L331="","",IFERROR(LOOKUP(2,1/(('Tire Inspections'!$E$5:$E$1004=$A331)*('Tire Inspections'!$B$5:$B$1004=$L331)*('Tire Inspections'!$Y$5:$Y$1004="OK")),'Tire Inspections'!$S$5:$S$1004),"")))</f>
        <v/>
      </c>
      <c r="S331" s="44">
        <f>IF($A331="","",IF($L331="","",IFERROR(LOOKUP(2,1/(('Tire Inspections'!$E$5:$E$1004=$A331)*('Tire Inspections'!$B$5:$B$1004=$L331)*('Tire Inspections'!$Y$5:$Y$1004="OK")),'Tire Inspections'!$L$5:$L$1004),"")))</f>
        <v/>
      </c>
      <c r="T331" s="33">
        <f>IF($A331="","",IF(OR($Q331="",$H331=""),"",IFERROR(MAX(0,MIN(1,($Q331-'Settings'!$B$6)/($H331-'Settings'!$B$6))),"")))</f>
        <v/>
      </c>
      <c r="U331" s="27">
        <f>IF($A331="","",IF($Q331="","No Data",IF($Q331&lt;='Settings'!$B$6,"Critical",IF($Q331&lt;='Settings'!$B$5,"Low","OK"))))</f>
        <v/>
      </c>
      <c r="V331" s="27">
        <f>IF($A331="","",IF($R331="","No Data",IF($R331&gt;='Settings'!$B$7,"Uneven","OK")))</f>
        <v/>
      </c>
      <c r="W331" s="27">
        <f>IF($A331="","",IF($J331&lt;&gt;"Mounted","N/A",IF(OR($S331="",$I331=""),"No Data",IF($S331&lt;$I331-'Settings'!$B$8,"Low",IF($S331&gt;$I331+'Settings'!$B$8,"High","OK")))))</f>
        <v/>
      </c>
      <c r="X331" s="45">
        <f>IF($A331="","",IF(OR($J331&lt;&gt;"Mounted",$L331=""),"",IFERROR($L331+'Settings'!$B$9,"")))</f>
        <v/>
      </c>
      <c r="Y331" s="27">
        <f>IF($A331="","",IF($J331&lt;&gt;"Mounted","N/A",IF($L331="","No Data",IF(TODAY()&gt;$X331,"Overdue",IF(TODAY()+'Settings'!$B$10&gt;=$X331,"Due Soon","Current")))))</f>
        <v/>
      </c>
      <c r="Z331" s="27">
        <f>IF($A331="","",IF($J331&lt;&gt;"Mounted","N/A",IF(OR($U331="No Data",$W331="No Data"),"No Data",IF($U331="Critical","Critical",IF(OR($U331="Low",$V331="Uneven",$W331="Low",$W331="High",$Y331="Overdue",$Y331="Due Soon"),"Attention","OK")))))</f>
        <v/>
      </c>
      <c r="AA331" s="27">
        <f>IF($A331="","",IF($J331&lt;&gt;"Mounted","No action",IF($U331="Critical","Inspect immediately and follow fleet removal policy",IF($W331="Low","Correct pressure and inspect",IF($W331="High","Correct pressure",IF($V331="Uneven","Inspect alignment, suspension, and rotation",IF($U331="Low","Schedule tire service",IF($Y331="Overdue","Complete inspection",IF($Y331="Due Soon","Schedule inspection","No action")))))))))</f>
        <v/>
      </c>
      <c r="AB331" s="27">
        <f>IF($A331="","",IF(OR($J331&lt;&gt;"Mounted",$Z331="OK",$Z331="N/A"),"",IF($U331="Critical",1,IF(OR($W331="Low",$W331="High"),2,IF(OR($U331="Low",$V331="Uneven"),3,IF($Y331="Overdue",4,5))))))</f>
        <v/>
      </c>
      <c r="AC331" s="27">
        <f>IF($A331="","",IF($AB331="","",IFERROR($AB331*100000+ROW(),"")))</f>
        <v/>
      </c>
    </row>
    <row r="332">
      <c r="A332" s="29" t="n"/>
      <c r="B332" s="23" t="n"/>
      <c r="C332" s="23" t="n"/>
      <c r="D332" s="23" t="n"/>
      <c r="E332" s="29" t="n"/>
      <c r="F332" s="42" t="n"/>
      <c r="G332" s="30" t="n"/>
      <c r="H332" s="43" t="n"/>
      <c r="I332" s="43" t="n"/>
      <c r="J332" s="23" t="n"/>
      <c r="K332" s="23" t="n"/>
      <c r="L332" s="45">
        <f>IF($A332="","",IF(COUNTIFS('Tire Inspections'!$E$5:$E$1004,$A332,'Tire Inspections'!$Y$5:$Y$1004,"OK")=0,"",IFERROR(MAXIFS('Tire Inspections'!$B$5:$B$1004,'Tire Inspections'!$E$5:$E$1004,$A332,'Tire Inspections'!$Y$5:$Y$1004,"OK"),"")))</f>
        <v/>
      </c>
      <c r="M332" s="27">
        <f>IF($A332="","",IF($L332="","",IFERROR(LOOKUP(2,1/(('Tire Inspections'!$E$5:$E$1004=$A332)*('Tire Inspections'!$B$5:$B$1004=$L332)*('Tire Inspections'!$Y$5:$Y$1004="OK")),'Tire Inspections'!$C$5:$C$1004),"")))</f>
        <v/>
      </c>
      <c r="N332" s="27">
        <f>IF($A332="","",IF($L332="","",IFERROR(LOOKUP(2,1/(('Tire Inspections'!$E$5:$E$1004=$A332)*('Tire Inspections'!$B$5:$B$1004=$L332)*('Tire Inspections'!$Y$5:$Y$1004="OK")),'Tire Inspections'!$F$5:$F$1004),"")))</f>
        <v/>
      </c>
      <c r="O332" s="27">
        <f>IF($A332="","",IF($L332="","",IFERROR(LOOKUP(2,1/(('Tire Inspections'!$E$5:$E$1004=$A332)*('Tire Inspections'!$B$5:$B$1004=$L332)*('Tire Inspections'!$Y$5:$Y$1004="OK")),'Tire Inspections'!$P$5:$P$1004),"")))</f>
        <v/>
      </c>
      <c r="P332" s="32">
        <f>IF($A332="","",IF($L332="","",IFERROR(LOOKUP(2,1/(('Tire Inspections'!$E$5:$E$1004=$A332)*('Tire Inspections'!$B$5:$B$1004=$L332)*('Tire Inspections'!$Y$5:$Y$1004="OK")),'Tire Inspections'!$D$5:$D$1004),"")))</f>
        <v/>
      </c>
      <c r="Q332" s="44">
        <f>IF($A332="","",IF($L332="","",IFERROR(LOOKUP(2,1/(('Tire Inspections'!$E$5:$E$1004=$A332)*('Tire Inspections'!$B$5:$B$1004=$L332)*('Tire Inspections'!$Y$5:$Y$1004="OK")),'Tire Inspections'!$R$5:$R$1004),"")))</f>
        <v/>
      </c>
      <c r="R332" s="44">
        <f>IF($A332="","",IF($L332="","",IFERROR(LOOKUP(2,1/(('Tire Inspections'!$E$5:$E$1004=$A332)*('Tire Inspections'!$B$5:$B$1004=$L332)*('Tire Inspections'!$Y$5:$Y$1004="OK")),'Tire Inspections'!$S$5:$S$1004),"")))</f>
        <v/>
      </c>
      <c r="S332" s="44">
        <f>IF($A332="","",IF($L332="","",IFERROR(LOOKUP(2,1/(('Tire Inspections'!$E$5:$E$1004=$A332)*('Tire Inspections'!$B$5:$B$1004=$L332)*('Tire Inspections'!$Y$5:$Y$1004="OK")),'Tire Inspections'!$L$5:$L$1004),"")))</f>
        <v/>
      </c>
      <c r="T332" s="33">
        <f>IF($A332="","",IF(OR($Q332="",$H332=""),"",IFERROR(MAX(0,MIN(1,($Q332-'Settings'!$B$6)/($H332-'Settings'!$B$6))),"")))</f>
        <v/>
      </c>
      <c r="U332" s="27">
        <f>IF($A332="","",IF($Q332="","No Data",IF($Q332&lt;='Settings'!$B$6,"Critical",IF($Q332&lt;='Settings'!$B$5,"Low","OK"))))</f>
        <v/>
      </c>
      <c r="V332" s="27">
        <f>IF($A332="","",IF($R332="","No Data",IF($R332&gt;='Settings'!$B$7,"Uneven","OK")))</f>
        <v/>
      </c>
      <c r="W332" s="27">
        <f>IF($A332="","",IF($J332&lt;&gt;"Mounted","N/A",IF(OR($S332="",$I332=""),"No Data",IF($S332&lt;$I332-'Settings'!$B$8,"Low",IF($S332&gt;$I332+'Settings'!$B$8,"High","OK")))))</f>
        <v/>
      </c>
      <c r="X332" s="45">
        <f>IF($A332="","",IF(OR($J332&lt;&gt;"Mounted",$L332=""),"",IFERROR($L332+'Settings'!$B$9,"")))</f>
        <v/>
      </c>
      <c r="Y332" s="27">
        <f>IF($A332="","",IF($J332&lt;&gt;"Mounted","N/A",IF($L332="","No Data",IF(TODAY()&gt;$X332,"Overdue",IF(TODAY()+'Settings'!$B$10&gt;=$X332,"Due Soon","Current")))))</f>
        <v/>
      </c>
      <c r="Z332" s="27">
        <f>IF($A332="","",IF($J332&lt;&gt;"Mounted","N/A",IF(OR($U332="No Data",$W332="No Data"),"No Data",IF($U332="Critical","Critical",IF(OR($U332="Low",$V332="Uneven",$W332="Low",$W332="High",$Y332="Overdue",$Y332="Due Soon"),"Attention","OK")))))</f>
        <v/>
      </c>
      <c r="AA332" s="27">
        <f>IF($A332="","",IF($J332&lt;&gt;"Mounted","No action",IF($U332="Critical","Inspect immediately and follow fleet removal policy",IF($W332="Low","Correct pressure and inspect",IF($W332="High","Correct pressure",IF($V332="Uneven","Inspect alignment, suspension, and rotation",IF($U332="Low","Schedule tire service",IF($Y332="Overdue","Complete inspection",IF($Y332="Due Soon","Schedule inspection","No action")))))))))</f>
        <v/>
      </c>
      <c r="AB332" s="27">
        <f>IF($A332="","",IF(OR($J332&lt;&gt;"Mounted",$Z332="OK",$Z332="N/A"),"",IF($U332="Critical",1,IF(OR($W332="Low",$W332="High"),2,IF(OR($U332="Low",$V332="Uneven"),3,IF($Y332="Overdue",4,5))))))</f>
        <v/>
      </c>
      <c r="AC332" s="27">
        <f>IF($A332="","",IF($AB332="","",IFERROR($AB332*100000+ROW(),"")))</f>
        <v/>
      </c>
    </row>
    <row r="333">
      <c r="A333" s="29" t="n"/>
      <c r="B333" s="23" t="n"/>
      <c r="C333" s="23" t="n"/>
      <c r="D333" s="23" t="n"/>
      <c r="E333" s="29" t="n"/>
      <c r="F333" s="42" t="n"/>
      <c r="G333" s="30" t="n"/>
      <c r="H333" s="43" t="n"/>
      <c r="I333" s="43" t="n"/>
      <c r="J333" s="23" t="n"/>
      <c r="K333" s="23" t="n"/>
      <c r="L333" s="45">
        <f>IF($A333="","",IF(COUNTIFS('Tire Inspections'!$E$5:$E$1004,$A333,'Tire Inspections'!$Y$5:$Y$1004,"OK")=0,"",IFERROR(MAXIFS('Tire Inspections'!$B$5:$B$1004,'Tire Inspections'!$E$5:$E$1004,$A333,'Tire Inspections'!$Y$5:$Y$1004,"OK"),"")))</f>
        <v/>
      </c>
      <c r="M333" s="27">
        <f>IF($A333="","",IF($L333="","",IFERROR(LOOKUP(2,1/(('Tire Inspections'!$E$5:$E$1004=$A333)*('Tire Inspections'!$B$5:$B$1004=$L333)*('Tire Inspections'!$Y$5:$Y$1004="OK")),'Tire Inspections'!$C$5:$C$1004),"")))</f>
        <v/>
      </c>
      <c r="N333" s="27">
        <f>IF($A333="","",IF($L333="","",IFERROR(LOOKUP(2,1/(('Tire Inspections'!$E$5:$E$1004=$A333)*('Tire Inspections'!$B$5:$B$1004=$L333)*('Tire Inspections'!$Y$5:$Y$1004="OK")),'Tire Inspections'!$F$5:$F$1004),"")))</f>
        <v/>
      </c>
      <c r="O333" s="27">
        <f>IF($A333="","",IF($L333="","",IFERROR(LOOKUP(2,1/(('Tire Inspections'!$E$5:$E$1004=$A333)*('Tire Inspections'!$B$5:$B$1004=$L333)*('Tire Inspections'!$Y$5:$Y$1004="OK")),'Tire Inspections'!$P$5:$P$1004),"")))</f>
        <v/>
      </c>
      <c r="P333" s="32">
        <f>IF($A333="","",IF($L333="","",IFERROR(LOOKUP(2,1/(('Tire Inspections'!$E$5:$E$1004=$A333)*('Tire Inspections'!$B$5:$B$1004=$L333)*('Tire Inspections'!$Y$5:$Y$1004="OK")),'Tire Inspections'!$D$5:$D$1004),"")))</f>
        <v/>
      </c>
      <c r="Q333" s="44">
        <f>IF($A333="","",IF($L333="","",IFERROR(LOOKUP(2,1/(('Tire Inspections'!$E$5:$E$1004=$A333)*('Tire Inspections'!$B$5:$B$1004=$L333)*('Tire Inspections'!$Y$5:$Y$1004="OK")),'Tire Inspections'!$R$5:$R$1004),"")))</f>
        <v/>
      </c>
      <c r="R333" s="44">
        <f>IF($A333="","",IF($L333="","",IFERROR(LOOKUP(2,1/(('Tire Inspections'!$E$5:$E$1004=$A333)*('Tire Inspections'!$B$5:$B$1004=$L333)*('Tire Inspections'!$Y$5:$Y$1004="OK")),'Tire Inspections'!$S$5:$S$1004),"")))</f>
        <v/>
      </c>
      <c r="S333" s="44">
        <f>IF($A333="","",IF($L333="","",IFERROR(LOOKUP(2,1/(('Tire Inspections'!$E$5:$E$1004=$A333)*('Tire Inspections'!$B$5:$B$1004=$L333)*('Tire Inspections'!$Y$5:$Y$1004="OK")),'Tire Inspections'!$L$5:$L$1004),"")))</f>
        <v/>
      </c>
      <c r="T333" s="33">
        <f>IF($A333="","",IF(OR($Q333="",$H333=""),"",IFERROR(MAX(0,MIN(1,($Q333-'Settings'!$B$6)/($H333-'Settings'!$B$6))),"")))</f>
        <v/>
      </c>
      <c r="U333" s="27">
        <f>IF($A333="","",IF($Q333="","No Data",IF($Q333&lt;='Settings'!$B$6,"Critical",IF($Q333&lt;='Settings'!$B$5,"Low","OK"))))</f>
        <v/>
      </c>
      <c r="V333" s="27">
        <f>IF($A333="","",IF($R333="","No Data",IF($R333&gt;='Settings'!$B$7,"Uneven","OK")))</f>
        <v/>
      </c>
      <c r="W333" s="27">
        <f>IF($A333="","",IF($J333&lt;&gt;"Mounted","N/A",IF(OR($S333="",$I333=""),"No Data",IF($S333&lt;$I333-'Settings'!$B$8,"Low",IF($S333&gt;$I333+'Settings'!$B$8,"High","OK")))))</f>
        <v/>
      </c>
      <c r="X333" s="45">
        <f>IF($A333="","",IF(OR($J333&lt;&gt;"Mounted",$L333=""),"",IFERROR($L333+'Settings'!$B$9,"")))</f>
        <v/>
      </c>
      <c r="Y333" s="27">
        <f>IF($A333="","",IF($J333&lt;&gt;"Mounted","N/A",IF($L333="","No Data",IF(TODAY()&gt;$X333,"Overdue",IF(TODAY()+'Settings'!$B$10&gt;=$X333,"Due Soon","Current")))))</f>
        <v/>
      </c>
      <c r="Z333" s="27">
        <f>IF($A333="","",IF($J333&lt;&gt;"Mounted","N/A",IF(OR($U333="No Data",$W333="No Data"),"No Data",IF($U333="Critical","Critical",IF(OR($U333="Low",$V333="Uneven",$W333="Low",$W333="High",$Y333="Overdue",$Y333="Due Soon"),"Attention","OK")))))</f>
        <v/>
      </c>
      <c r="AA333" s="27">
        <f>IF($A333="","",IF($J333&lt;&gt;"Mounted","No action",IF($U333="Critical","Inspect immediately and follow fleet removal policy",IF($W333="Low","Correct pressure and inspect",IF($W333="High","Correct pressure",IF($V333="Uneven","Inspect alignment, suspension, and rotation",IF($U333="Low","Schedule tire service",IF($Y333="Overdue","Complete inspection",IF($Y333="Due Soon","Schedule inspection","No action")))))))))</f>
        <v/>
      </c>
      <c r="AB333" s="27">
        <f>IF($A333="","",IF(OR($J333&lt;&gt;"Mounted",$Z333="OK",$Z333="N/A"),"",IF($U333="Critical",1,IF(OR($W333="Low",$W333="High"),2,IF(OR($U333="Low",$V333="Uneven"),3,IF($Y333="Overdue",4,5))))))</f>
        <v/>
      </c>
      <c r="AC333" s="27">
        <f>IF($A333="","",IF($AB333="","",IFERROR($AB333*100000+ROW(),"")))</f>
        <v/>
      </c>
    </row>
    <row r="334">
      <c r="A334" s="29" t="n"/>
      <c r="B334" s="23" t="n"/>
      <c r="C334" s="23" t="n"/>
      <c r="D334" s="23" t="n"/>
      <c r="E334" s="29" t="n"/>
      <c r="F334" s="42" t="n"/>
      <c r="G334" s="30" t="n"/>
      <c r="H334" s="43" t="n"/>
      <c r="I334" s="43" t="n"/>
      <c r="J334" s="23" t="n"/>
      <c r="K334" s="23" t="n"/>
      <c r="L334" s="45">
        <f>IF($A334="","",IF(COUNTIFS('Tire Inspections'!$E$5:$E$1004,$A334,'Tire Inspections'!$Y$5:$Y$1004,"OK")=0,"",IFERROR(MAXIFS('Tire Inspections'!$B$5:$B$1004,'Tire Inspections'!$E$5:$E$1004,$A334,'Tire Inspections'!$Y$5:$Y$1004,"OK"),"")))</f>
        <v/>
      </c>
      <c r="M334" s="27">
        <f>IF($A334="","",IF($L334="","",IFERROR(LOOKUP(2,1/(('Tire Inspections'!$E$5:$E$1004=$A334)*('Tire Inspections'!$B$5:$B$1004=$L334)*('Tire Inspections'!$Y$5:$Y$1004="OK")),'Tire Inspections'!$C$5:$C$1004),"")))</f>
        <v/>
      </c>
      <c r="N334" s="27">
        <f>IF($A334="","",IF($L334="","",IFERROR(LOOKUP(2,1/(('Tire Inspections'!$E$5:$E$1004=$A334)*('Tire Inspections'!$B$5:$B$1004=$L334)*('Tire Inspections'!$Y$5:$Y$1004="OK")),'Tire Inspections'!$F$5:$F$1004),"")))</f>
        <v/>
      </c>
      <c r="O334" s="27">
        <f>IF($A334="","",IF($L334="","",IFERROR(LOOKUP(2,1/(('Tire Inspections'!$E$5:$E$1004=$A334)*('Tire Inspections'!$B$5:$B$1004=$L334)*('Tire Inspections'!$Y$5:$Y$1004="OK")),'Tire Inspections'!$P$5:$P$1004),"")))</f>
        <v/>
      </c>
      <c r="P334" s="32">
        <f>IF($A334="","",IF($L334="","",IFERROR(LOOKUP(2,1/(('Tire Inspections'!$E$5:$E$1004=$A334)*('Tire Inspections'!$B$5:$B$1004=$L334)*('Tire Inspections'!$Y$5:$Y$1004="OK")),'Tire Inspections'!$D$5:$D$1004),"")))</f>
        <v/>
      </c>
      <c r="Q334" s="44">
        <f>IF($A334="","",IF($L334="","",IFERROR(LOOKUP(2,1/(('Tire Inspections'!$E$5:$E$1004=$A334)*('Tire Inspections'!$B$5:$B$1004=$L334)*('Tire Inspections'!$Y$5:$Y$1004="OK")),'Tire Inspections'!$R$5:$R$1004),"")))</f>
        <v/>
      </c>
      <c r="R334" s="44">
        <f>IF($A334="","",IF($L334="","",IFERROR(LOOKUP(2,1/(('Tire Inspections'!$E$5:$E$1004=$A334)*('Tire Inspections'!$B$5:$B$1004=$L334)*('Tire Inspections'!$Y$5:$Y$1004="OK")),'Tire Inspections'!$S$5:$S$1004),"")))</f>
        <v/>
      </c>
      <c r="S334" s="44">
        <f>IF($A334="","",IF($L334="","",IFERROR(LOOKUP(2,1/(('Tire Inspections'!$E$5:$E$1004=$A334)*('Tire Inspections'!$B$5:$B$1004=$L334)*('Tire Inspections'!$Y$5:$Y$1004="OK")),'Tire Inspections'!$L$5:$L$1004),"")))</f>
        <v/>
      </c>
      <c r="T334" s="33">
        <f>IF($A334="","",IF(OR($Q334="",$H334=""),"",IFERROR(MAX(0,MIN(1,($Q334-'Settings'!$B$6)/($H334-'Settings'!$B$6))),"")))</f>
        <v/>
      </c>
      <c r="U334" s="27">
        <f>IF($A334="","",IF($Q334="","No Data",IF($Q334&lt;='Settings'!$B$6,"Critical",IF($Q334&lt;='Settings'!$B$5,"Low","OK"))))</f>
        <v/>
      </c>
      <c r="V334" s="27">
        <f>IF($A334="","",IF($R334="","No Data",IF($R334&gt;='Settings'!$B$7,"Uneven","OK")))</f>
        <v/>
      </c>
      <c r="W334" s="27">
        <f>IF($A334="","",IF($J334&lt;&gt;"Mounted","N/A",IF(OR($S334="",$I334=""),"No Data",IF($S334&lt;$I334-'Settings'!$B$8,"Low",IF($S334&gt;$I334+'Settings'!$B$8,"High","OK")))))</f>
        <v/>
      </c>
      <c r="X334" s="45">
        <f>IF($A334="","",IF(OR($J334&lt;&gt;"Mounted",$L334=""),"",IFERROR($L334+'Settings'!$B$9,"")))</f>
        <v/>
      </c>
      <c r="Y334" s="27">
        <f>IF($A334="","",IF($J334&lt;&gt;"Mounted","N/A",IF($L334="","No Data",IF(TODAY()&gt;$X334,"Overdue",IF(TODAY()+'Settings'!$B$10&gt;=$X334,"Due Soon","Current")))))</f>
        <v/>
      </c>
      <c r="Z334" s="27">
        <f>IF($A334="","",IF($J334&lt;&gt;"Mounted","N/A",IF(OR($U334="No Data",$W334="No Data"),"No Data",IF($U334="Critical","Critical",IF(OR($U334="Low",$V334="Uneven",$W334="Low",$W334="High",$Y334="Overdue",$Y334="Due Soon"),"Attention","OK")))))</f>
        <v/>
      </c>
      <c r="AA334" s="27">
        <f>IF($A334="","",IF($J334&lt;&gt;"Mounted","No action",IF($U334="Critical","Inspect immediately and follow fleet removal policy",IF($W334="Low","Correct pressure and inspect",IF($W334="High","Correct pressure",IF($V334="Uneven","Inspect alignment, suspension, and rotation",IF($U334="Low","Schedule tire service",IF($Y334="Overdue","Complete inspection",IF($Y334="Due Soon","Schedule inspection","No action")))))))))</f>
        <v/>
      </c>
      <c r="AB334" s="27">
        <f>IF($A334="","",IF(OR($J334&lt;&gt;"Mounted",$Z334="OK",$Z334="N/A"),"",IF($U334="Critical",1,IF(OR($W334="Low",$W334="High"),2,IF(OR($U334="Low",$V334="Uneven"),3,IF($Y334="Overdue",4,5))))))</f>
        <v/>
      </c>
      <c r="AC334" s="27">
        <f>IF($A334="","",IF($AB334="","",IFERROR($AB334*100000+ROW(),"")))</f>
        <v/>
      </c>
    </row>
    <row r="335">
      <c r="A335" s="29" t="n"/>
      <c r="B335" s="23" t="n"/>
      <c r="C335" s="23" t="n"/>
      <c r="D335" s="23" t="n"/>
      <c r="E335" s="29" t="n"/>
      <c r="F335" s="42" t="n"/>
      <c r="G335" s="30" t="n"/>
      <c r="H335" s="43" t="n"/>
      <c r="I335" s="43" t="n"/>
      <c r="J335" s="23" t="n"/>
      <c r="K335" s="23" t="n"/>
      <c r="L335" s="45">
        <f>IF($A335="","",IF(COUNTIFS('Tire Inspections'!$E$5:$E$1004,$A335,'Tire Inspections'!$Y$5:$Y$1004,"OK")=0,"",IFERROR(MAXIFS('Tire Inspections'!$B$5:$B$1004,'Tire Inspections'!$E$5:$E$1004,$A335,'Tire Inspections'!$Y$5:$Y$1004,"OK"),"")))</f>
        <v/>
      </c>
      <c r="M335" s="27">
        <f>IF($A335="","",IF($L335="","",IFERROR(LOOKUP(2,1/(('Tire Inspections'!$E$5:$E$1004=$A335)*('Tire Inspections'!$B$5:$B$1004=$L335)*('Tire Inspections'!$Y$5:$Y$1004="OK")),'Tire Inspections'!$C$5:$C$1004),"")))</f>
        <v/>
      </c>
      <c r="N335" s="27">
        <f>IF($A335="","",IF($L335="","",IFERROR(LOOKUP(2,1/(('Tire Inspections'!$E$5:$E$1004=$A335)*('Tire Inspections'!$B$5:$B$1004=$L335)*('Tire Inspections'!$Y$5:$Y$1004="OK")),'Tire Inspections'!$F$5:$F$1004),"")))</f>
        <v/>
      </c>
      <c r="O335" s="27">
        <f>IF($A335="","",IF($L335="","",IFERROR(LOOKUP(2,1/(('Tire Inspections'!$E$5:$E$1004=$A335)*('Tire Inspections'!$B$5:$B$1004=$L335)*('Tire Inspections'!$Y$5:$Y$1004="OK")),'Tire Inspections'!$P$5:$P$1004),"")))</f>
        <v/>
      </c>
      <c r="P335" s="32">
        <f>IF($A335="","",IF($L335="","",IFERROR(LOOKUP(2,1/(('Tire Inspections'!$E$5:$E$1004=$A335)*('Tire Inspections'!$B$5:$B$1004=$L335)*('Tire Inspections'!$Y$5:$Y$1004="OK")),'Tire Inspections'!$D$5:$D$1004),"")))</f>
        <v/>
      </c>
      <c r="Q335" s="44">
        <f>IF($A335="","",IF($L335="","",IFERROR(LOOKUP(2,1/(('Tire Inspections'!$E$5:$E$1004=$A335)*('Tire Inspections'!$B$5:$B$1004=$L335)*('Tire Inspections'!$Y$5:$Y$1004="OK")),'Tire Inspections'!$R$5:$R$1004),"")))</f>
        <v/>
      </c>
      <c r="R335" s="44">
        <f>IF($A335="","",IF($L335="","",IFERROR(LOOKUP(2,1/(('Tire Inspections'!$E$5:$E$1004=$A335)*('Tire Inspections'!$B$5:$B$1004=$L335)*('Tire Inspections'!$Y$5:$Y$1004="OK")),'Tire Inspections'!$S$5:$S$1004),"")))</f>
        <v/>
      </c>
      <c r="S335" s="44">
        <f>IF($A335="","",IF($L335="","",IFERROR(LOOKUP(2,1/(('Tire Inspections'!$E$5:$E$1004=$A335)*('Tire Inspections'!$B$5:$B$1004=$L335)*('Tire Inspections'!$Y$5:$Y$1004="OK")),'Tire Inspections'!$L$5:$L$1004),"")))</f>
        <v/>
      </c>
      <c r="T335" s="33">
        <f>IF($A335="","",IF(OR($Q335="",$H335=""),"",IFERROR(MAX(0,MIN(1,($Q335-'Settings'!$B$6)/($H335-'Settings'!$B$6))),"")))</f>
        <v/>
      </c>
      <c r="U335" s="27">
        <f>IF($A335="","",IF($Q335="","No Data",IF($Q335&lt;='Settings'!$B$6,"Critical",IF($Q335&lt;='Settings'!$B$5,"Low","OK"))))</f>
        <v/>
      </c>
      <c r="V335" s="27">
        <f>IF($A335="","",IF($R335="","No Data",IF($R335&gt;='Settings'!$B$7,"Uneven","OK")))</f>
        <v/>
      </c>
      <c r="W335" s="27">
        <f>IF($A335="","",IF($J335&lt;&gt;"Mounted","N/A",IF(OR($S335="",$I335=""),"No Data",IF($S335&lt;$I335-'Settings'!$B$8,"Low",IF($S335&gt;$I335+'Settings'!$B$8,"High","OK")))))</f>
        <v/>
      </c>
      <c r="X335" s="45">
        <f>IF($A335="","",IF(OR($J335&lt;&gt;"Mounted",$L335=""),"",IFERROR($L335+'Settings'!$B$9,"")))</f>
        <v/>
      </c>
      <c r="Y335" s="27">
        <f>IF($A335="","",IF($J335&lt;&gt;"Mounted","N/A",IF($L335="","No Data",IF(TODAY()&gt;$X335,"Overdue",IF(TODAY()+'Settings'!$B$10&gt;=$X335,"Due Soon","Current")))))</f>
        <v/>
      </c>
      <c r="Z335" s="27">
        <f>IF($A335="","",IF($J335&lt;&gt;"Mounted","N/A",IF(OR($U335="No Data",$W335="No Data"),"No Data",IF($U335="Critical","Critical",IF(OR($U335="Low",$V335="Uneven",$W335="Low",$W335="High",$Y335="Overdue",$Y335="Due Soon"),"Attention","OK")))))</f>
        <v/>
      </c>
      <c r="AA335" s="27">
        <f>IF($A335="","",IF($J335&lt;&gt;"Mounted","No action",IF($U335="Critical","Inspect immediately and follow fleet removal policy",IF($W335="Low","Correct pressure and inspect",IF($W335="High","Correct pressure",IF($V335="Uneven","Inspect alignment, suspension, and rotation",IF($U335="Low","Schedule tire service",IF($Y335="Overdue","Complete inspection",IF($Y335="Due Soon","Schedule inspection","No action")))))))))</f>
        <v/>
      </c>
      <c r="AB335" s="27">
        <f>IF($A335="","",IF(OR($J335&lt;&gt;"Mounted",$Z335="OK",$Z335="N/A"),"",IF($U335="Critical",1,IF(OR($W335="Low",$W335="High"),2,IF(OR($U335="Low",$V335="Uneven"),3,IF($Y335="Overdue",4,5))))))</f>
        <v/>
      </c>
      <c r="AC335" s="27">
        <f>IF($A335="","",IF($AB335="","",IFERROR($AB335*100000+ROW(),"")))</f>
        <v/>
      </c>
    </row>
    <row r="336">
      <c r="A336" s="29" t="n"/>
      <c r="B336" s="23" t="n"/>
      <c r="C336" s="23" t="n"/>
      <c r="D336" s="23" t="n"/>
      <c r="E336" s="29" t="n"/>
      <c r="F336" s="42" t="n"/>
      <c r="G336" s="30" t="n"/>
      <c r="H336" s="43" t="n"/>
      <c r="I336" s="43" t="n"/>
      <c r="J336" s="23" t="n"/>
      <c r="K336" s="23" t="n"/>
      <c r="L336" s="45">
        <f>IF($A336="","",IF(COUNTIFS('Tire Inspections'!$E$5:$E$1004,$A336,'Tire Inspections'!$Y$5:$Y$1004,"OK")=0,"",IFERROR(MAXIFS('Tire Inspections'!$B$5:$B$1004,'Tire Inspections'!$E$5:$E$1004,$A336,'Tire Inspections'!$Y$5:$Y$1004,"OK"),"")))</f>
        <v/>
      </c>
      <c r="M336" s="27">
        <f>IF($A336="","",IF($L336="","",IFERROR(LOOKUP(2,1/(('Tire Inspections'!$E$5:$E$1004=$A336)*('Tire Inspections'!$B$5:$B$1004=$L336)*('Tire Inspections'!$Y$5:$Y$1004="OK")),'Tire Inspections'!$C$5:$C$1004),"")))</f>
        <v/>
      </c>
      <c r="N336" s="27">
        <f>IF($A336="","",IF($L336="","",IFERROR(LOOKUP(2,1/(('Tire Inspections'!$E$5:$E$1004=$A336)*('Tire Inspections'!$B$5:$B$1004=$L336)*('Tire Inspections'!$Y$5:$Y$1004="OK")),'Tire Inspections'!$F$5:$F$1004),"")))</f>
        <v/>
      </c>
      <c r="O336" s="27">
        <f>IF($A336="","",IF($L336="","",IFERROR(LOOKUP(2,1/(('Tire Inspections'!$E$5:$E$1004=$A336)*('Tire Inspections'!$B$5:$B$1004=$L336)*('Tire Inspections'!$Y$5:$Y$1004="OK")),'Tire Inspections'!$P$5:$P$1004),"")))</f>
        <v/>
      </c>
      <c r="P336" s="32">
        <f>IF($A336="","",IF($L336="","",IFERROR(LOOKUP(2,1/(('Tire Inspections'!$E$5:$E$1004=$A336)*('Tire Inspections'!$B$5:$B$1004=$L336)*('Tire Inspections'!$Y$5:$Y$1004="OK")),'Tire Inspections'!$D$5:$D$1004),"")))</f>
        <v/>
      </c>
      <c r="Q336" s="44">
        <f>IF($A336="","",IF($L336="","",IFERROR(LOOKUP(2,1/(('Tire Inspections'!$E$5:$E$1004=$A336)*('Tire Inspections'!$B$5:$B$1004=$L336)*('Tire Inspections'!$Y$5:$Y$1004="OK")),'Tire Inspections'!$R$5:$R$1004),"")))</f>
        <v/>
      </c>
      <c r="R336" s="44">
        <f>IF($A336="","",IF($L336="","",IFERROR(LOOKUP(2,1/(('Tire Inspections'!$E$5:$E$1004=$A336)*('Tire Inspections'!$B$5:$B$1004=$L336)*('Tire Inspections'!$Y$5:$Y$1004="OK")),'Tire Inspections'!$S$5:$S$1004),"")))</f>
        <v/>
      </c>
      <c r="S336" s="44">
        <f>IF($A336="","",IF($L336="","",IFERROR(LOOKUP(2,1/(('Tire Inspections'!$E$5:$E$1004=$A336)*('Tire Inspections'!$B$5:$B$1004=$L336)*('Tire Inspections'!$Y$5:$Y$1004="OK")),'Tire Inspections'!$L$5:$L$1004),"")))</f>
        <v/>
      </c>
      <c r="T336" s="33">
        <f>IF($A336="","",IF(OR($Q336="",$H336=""),"",IFERROR(MAX(0,MIN(1,($Q336-'Settings'!$B$6)/($H336-'Settings'!$B$6))),"")))</f>
        <v/>
      </c>
      <c r="U336" s="27">
        <f>IF($A336="","",IF($Q336="","No Data",IF($Q336&lt;='Settings'!$B$6,"Critical",IF($Q336&lt;='Settings'!$B$5,"Low","OK"))))</f>
        <v/>
      </c>
      <c r="V336" s="27">
        <f>IF($A336="","",IF($R336="","No Data",IF($R336&gt;='Settings'!$B$7,"Uneven","OK")))</f>
        <v/>
      </c>
      <c r="W336" s="27">
        <f>IF($A336="","",IF($J336&lt;&gt;"Mounted","N/A",IF(OR($S336="",$I336=""),"No Data",IF($S336&lt;$I336-'Settings'!$B$8,"Low",IF($S336&gt;$I336+'Settings'!$B$8,"High","OK")))))</f>
        <v/>
      </c>
      <c r="X336" s="45">
        <f>IF($A336="","",IF(OR($J336&lt;&gt;"Mounted",$L336=""),"",IFERROR($L336+'Settings'!$B$9,"")))</f>
        <v/>
      </c>
      <c r="Y336" s="27">
        <f>IF($A336="","",IF($J336&lt;&gt;"Mounted","N/A",IF($L336="","No Data",IF(TODAY()&gt;$X336,"Overdue",IF(TODAY()+'Settings'!$B$10&gt;=$X336,"Due Soon","Current")))))</f>
        <v/>
      </c>
      <c r="Z336" s="27">
        <f>IF($A336="","",IF($J336&lt;&gt;"Mounted","N/A",IF(OR($U336="No Data",$W336="No Data"),"No Data",IF($U336="Critical","Critical",IF(OR($U336="Low",$V336="Uneven",$W336="Low",$W336="High",$Y336="Overdue",$Y336="Due Soon"),"Attention","OK")))))</f>
        <v/>
      </c>
      <c r="AA336" s="27">
        <f>IF($A336="","",IF($J336&lt;&gt;"Mounted","No action",IF($U336="Critical","Inspect immediately and follow fleet removal policy",IF($W336="Low","Correct pressure and inspect",IF($W336="High","Correct pressure",IF($V336="Uneven","Inspect alignment, suspension, and rotation",IF($U336="Low","Schedule tire service",IF($Y336="Overdue","Complete inspection",IF($Y336="Due Soon","Schedule inspection","No action")))))))))</f>
        <v/>
      </c>
      <c r="AB336" s="27">
        <f>IF($A336="","",IF(OR($J336&lt;&gt;"Mounted",$Z336="OK",$Z336="N/A"),"",IF($U336="Critical",1,IF(OR($W336="Low",$W336="High"),2,IF(OR($U336="Low",$V336="Uneven"),3,IF($Y336="Overdue",4,5))))))</f>
        <v/>
      </c>
      <c r="AC336" s="27">
        <f>IF($A336="","",IF($AB336="","",IFERROR($AB336*100000+ROW(),"")))</f>
        <v/>
      </c>
    </row>
    <row r="337">
      <c r="A337" s="29" t="n"/>
      <c r="B337" s="23" t="n"/>
      <c r="C337" s="23" t="n"/>
      <c r="D337" s="23" t="n"/>
      <c r="E337" s="29" t="n"/>
      <c r="F337" s="42" t="n"/>
      <c r="G337" s="30" t="n"/>
      <c r="H337" s="43" t="n"/>
      <c r="I337" s="43" t="n"/>
      <c r="J337" s="23" t="n"/>
      <c r="K337" s="23" t="n"/>
      <c r="L337" s="45">
        <f>IF($A337="","",IF(COUNTIFS('Tire Inspections'!$E$5:$E$1004,$A337,'Tire Inspections'!$Y$5:$Y$1004,"OK")=0,"",IFERROR(MAXIFS('Tire Inspections'!$B$5:$B$1004,'Tire Inspections'!$E$5:$E$1004,$A337,'Tire Inspections'!$Y$5:$Y$1004,"OK"),"")))</f>
        <v/>
      </c>
      <c r="M337" s="27">
        <f>IF($A337="","",IF($L337="","",IFERROR(LOOKUP(2,1/(('Tire Inspections'!$E$5:$E$1004=$A337)*('Tire Inspections'!$B$5:$B$1004=$L337)*('Tire Inspections'!$Y$5:$Y$1004="OK")),'Tire Inspections'!$C$5:$C$1004),"")))</f>
        <v/>
      </c>
      <c r="N337" s="27">
        <f>IF($A337="","",IF($L337="","",IFERROR(LOOKUP(2,1/(('Tire Inspections'!$E$5:$E$1004=$A337)*('Tire Inspections'!$B$5:$B$1004=$L337)*('Tire Inspections'!$Y$5:$Y$1004="OK")),'Tire Inspections'!$F$5:$F$1004),"")))</f>
        <v/>
      </c>
      <c r="O337" s="27">
        <f>IF($A337="","",IF($L337="","",IFERROR(LOOKUP(2,1/(('Tire Inspections'!$E$5:$E$1004=$A337)*('Tire Inspections'!$B$5:$B$1004=$L337)*('Tire Inspections'!$Y$5:$Y$1004="OK")),'Tire Inspections'!$P$5:$P$1004),"")))</f>
        <v/>
      </c>
      <c r="P337" s="32">
        <f>IF($A337="","",IF($L337="","",IFERROR(LOOKUP(2,1/(('Tire Inspections'!$E$5:$E$1004=$A337)*('Tire Inspections'!$B$5:$B$1004=$L337)*('Tire Inspections'!$Y$5:$Y$1004="OK")),'Tire Inspections'!$D$5:$D$1004),"")))</f>
        <v/>
      </c>
      <c r="Q337" s="44">
        <f>IF($A337="","",IF($L337="","",IFERROR(LOOKUP(2,1/(('Tire Inspections'!$E$5:$E$1004=$A337)*('Tire Inspections'!$B$5:$B$1004=$L337)*('Tire Inspections'!$Y$5:$Y$1004="OK")),'Tire Inspections'!$R$5:$R$1004),"")))</f>
        <v/>
      </c>
      <c r="R337" s="44">
        <f>IF($A337="","",IF($L337="","",IFERROR(LOOKUP(2,1/(('Tire Inspections'!$E$5:$E$1004=$A337)*('Tire Inspections'!$B$5:$B$1004=$L337)*('Tire Inspections'!$Y$5:$Y$1004="OK")),'Tire Inspections'!$S$5:$S$1004),"")))</f>
        <v/>
      </c>
      <c r="S337" s="44">
        <f>IF($A337="","",IF($L337="","",IFERROR(LOOKUP(2,1/(('Tire Inspections'!$E$5:$E$1004=$A337)*('Tire Inspections'!$B$5:$B$1004=$L337)*('Tire Inspections'!$Y$5:$Y$1004="OK")),'Tire Inspections'!$L$5:$L$1004),"")))</f>
        <v/>
      </c>
      <c r="T337" s="33">
        <f>IF($A337="","",IF(OR($Q337="",$H337=""),"",IFERROR(MAX(0,MIN(1,($Q337-'Settings'!$B$6)/($H337-'Settings'!$B$6))),"")))</f>
        <v/>
      </c>
      <c r="U337" s="27">
        <f>IF($A337="","",IF($Q337="","No Data",IF($Q337&lt;='Settings'!$B$6,"Critical",IF($Q337&lt;='Settings'!$B$5,"Low","OK"))))</f>
        <v/>
      </c>
      <c r="V337" s="27">
        <f>IF($A337="","",IF($R337="","No Data",IF($R337&gt;='Settings'!$B$7,"Uneven","OK")))</f>
        <v/>
      </c>
      <c r="W337" s="27">
        <f>IF($A337="","",IF($J337&lt;&gt;"Mounted","N/A",IF(OR($S337="",$I337=""),"No Data",IF($S337&lt;$I337-'Settings'!$B$8,"Low",IF($S337&gt;$I337+'Settings'!$B$8,"High","OK")))))</f>
        <v/>
      </c>
      <c r="X337" s="45">
        <f>IF($A337="","",IF(OR($J337&lt;&gt;"Mounted",$L337=""),"",IFERROR($L337+'Settings'!$B$9,"")))</f>
        <v/>
      </c>
      <c r="Y337" s="27">
        <f>IF($A337="","",IF($J337&lt;&gt;"Mounted","N/A",IF($L337="","No Data",IF(TODAY()&gt;$X337,"Overdue",IF(TODAY()+'Settings'!$B$10&gt;=$X337,"Due Soon","Current")))))</f>
        <v/>
      </c>
      <c r="Z337" s="27">
        <f>IF($A337="","",IF($J337&lt;&gt;"Mounted","N/A",IF(OR($U337="No Data",$W337="No Data"),"No Data",IF($U337="Critical","Critical",IF(OR($U337="Low",$V337="Uneven",$W337="Low",$W337="High",$Y337="Overdue",$Y337="Due Soon"),"Attention","OK")))))</f>
        <v/>
      </c>
      <c r="AA337" s="27">
        <f>IF($A337="","",IF($J337&lt;&gt;"Mounted","No action",IF($U337="Critical","Inspect immediately and follow fleet removal policy",IF($W337="Low","Correct pressure and inspect",IF($W337="High","Correct pressure",IF($V337="Uneven","Inspect alignment, suspension, and rotation",IF($U337="Low","Schedule tire service",IF($Y337="Overdue","Complete inspection",IF($Y337="Due Soon","Schedule inspection","No action")))))))))</f>
        <v/>
      </c>
      <c r="AB337" s="27">
        <f>IF($A337="","",IF(OR($J337&lt;&gt;"Mounted",$Z337="OK",$Z337="N/A"),"",IF($U337="Critical",1,IF(OR($W337="Low",$W337="High"),2,IF(OR($U337="Low",$V337="Uneven"),3,IF($Y337="Overdue",4,5))))))</f>
        <v/>
      </c>
      <c r="AC337" s="27">
        <f>IF($A337="","",IF($AB337="","",IFERROR($AB337*100000+ROW(),"")))</f>
        <v/>
      </c>
    </row>
    <row r="338">
      <c r="A338" s="29" t="n"/>
      <c r="B338" s="23" t="n"/>
      <c r="C338" s="23" t="n"/>
      <c r="D338" s="23" t="n"/>
      <c r="E338" s="29" t="n"/>
      <c r="F338" s="42" t="n"/>
      <c r="G338" s="30" t="n"/>
      <c r="H338" s="43" t="n"/>
      <c r="I338" s="43" t="n"/>
      <c r="J338" s="23" t="n"/>
      <c r="K338" s="23" t="n"/>
      <c r="L338" s="45">
        <f>IF($A338="","",IF(COUNTIFS('Tire Inspections'!$E$5:$E$1004,$A338,'Tire Inspections'!$Y$5:$Y$1004,"OK")=0,"",IFERROR(MAXIFS('Tire Inspections'!$B$5:$B$1004,'Tire Inspections'!$E$5:$E$1004,$A338,'Tire Inspections'!$Y$5:$Y$1004,"OK"),"")))</f>
        <v/>
      </c>
      <c r="M338" s="27">
        <f>IF($A338="","",IF($L338="","",IFERROR(LOOKUP(2,1/(('Tire Inspections'!$E$5:$E$1004=$A338)*('Tire Inspections'!$B$5:$B$1004=$L338)*('Tire Inspections'!$Y$5:$Y$1004="OK")),'Tire Inspections'!$C$5:$C$1004),"")))</f>
        <v/>
      </c>
      <c r="N338" s="27">
        <f>IF($A338="","",IF($L338="","",IFERROR(LOOKUP(2,1/(('Tire Inspections'!$E$5:$E$1004=$A338)*('Tire Inspections'!$B$5:$B$1004=$L338)*('Tire Inspections'!$Y$5:$Y$1004="OK")),'Tire Inspections'!$F$5:$F$1004),"")))</f>
        <v/>
      </c>
      <c r="O338" s="27">
        <f>IF($A338="","",IF($L338="","",IFERROR(LOOKUP(2,1/(('Tire Inspections'!$E$5:$E$1004=$A338)*('Tire Inspections'!$B$5:$B$1004=$L338)*('Tire Inspections'!$Y$5:$Y$1004="OK")),'Tire Inspections'!$P$5:$P$1004),"")))</f>
        <v/>
      </c>
      <c r="P338" s="32">
        <f>IF($A338="","",IF($L338="","",IFERROR(LOOKUP(2,1/(('Tire Inspections'!$E$5:$E$1004=$A338)*('Tire Inspections'!$B$5:$B$1004=$L338)*('Tire Inspections'!$Y$5:$Y$1004="OK")),'Tire Inspections'!$D$5:$D$1004),"")))</f>
        <v/>
      </c>
      <c r="Q338" s="44">
        <f>IF($A338="","",IF($L338="","",IFERROR(LOOKUP(2,1/(('Tire Inspections'!$E$5:$E$1004=$A338)*('Tire Inspections'!$B$5:$B$1004=$L338)*('Tire Inspections'!$Y$5:$Y$1004="OK")),'Tire Inspections'!$R$5:$R$1004),"")))</f>
        <v/>
      </c>
      <c r="R338" s="44">
        <f>IF($A338="","",IF($L338="","",IFERROR(LOOKUP(2,1/(('Tire Inspections'!$E$5:$E$1004=$A338)*('Tire Inspections'!$B$5:$B$1004=$L338)*('Tire Inspections'!$Y$5:$Y$1004="OK")),'Tire Inspections'!$S$5:$S$1004),"")))</f>
        <v/>
      </c>
      <c r="S338" s="44">
        <f>IF($A338="","",IF($L338="","",IFERROR(LOOKUP(2,1/(('Tire Inspections'!$E$5:$E$1004=$A338)*('Tire Inspections'!$B$5:$B$1004=$L338)*('Tire Inspections'!$Y$5:$Y$1004="OK")),'Tire Inspections'!$L$5:$L$1004),"")))</f>
        <v/>
      </c>
      <c r="T338" s="33">
        <f>IF($A338="","",IF(OR($Q338="",$H338=""),"",IFERROR(MAX(0,MIN(1,($Q338-'Settings'!$B$6)/($H338-'Settings'!$B$6))),"")))</f>
        <v/>
      </c>
      <c r="U338" s="27">
        <f>IF($A338="","",IF($Q338="","No Data",IF($Q338&lt;='Settings'!$B$6,"Critical",IF($Q338&lt;='Settings'!$B$5,"Low","OK"))))</f>
        <v/>
      </c>
      <c r="V338" s="27">
        <f>IF($A338="","",IF($R338="","No Data",IF($R338&gt;='Settings'!$B$7,"Uneven","OK")))</f>
        <v/>
      </c>
      <c r="W338" s="27">
        <f>IF($A338="","",IF($J338&lt;&gt;"Mounted","N/A",IF(OR($S338="",$I338=""),"No Data",IF($S338&lt;$I338-'Settings'!$B$8,"Low",IF($S338&gt;$I338+'Settings'!$B$8,"High","OK")))))</f>
        <v/>
      </c>
      <c r="X338" s="45">
        <f>IF($A338="","",IF(OR($J338&lt;&gt;"Mounted",$L338=""),"",IFERROR($L338+'Settings'!$B$9,"")))</f>
        <v/>
      </c>
      <c r="Y338" s="27">
        <f>IF($A338="","",IF($J338&lt;&gt;"Mounted","N/A",IF($L338="","No Data",IF(TODAY()&gt;$X338,"Overdue",IF(TODAY()+'Settings'!$B$10&gt;=$X338,"Due Soon","Current")))))</f>
        <v/>
      </c>
      <c r="Z338" s="27">
        <f>IF($A338="","",IF($J338&lt;&gt;"Mounted","N/A",IF(OR($U338="No Data",$W338="No Data"),"No Data",IF($U338="Critical","Critical",IF(OR($U338="Low",$V338="Uneven",$W338="Low",$W338="High",$Y338="Overdue",$Y338="Due Soon"),"Attention","OK")))))</f>
        <v/>
      </c>
      <c r="AA338" s="27">
        <f>IF($A338="","",IF($J338&lt;&gt;"Mounted","No action",IF($U338="Critical","Inspect immediately and follow fleet removal policy",IF($W338="Low","Correct pressure and inspect",IF($W338="High","Correct pressure",IF($V338="Uneven","Inspect alignment, suspension, and rotation",IF($U338="Low","Schedule tire service",IF($Y338="Overdue","Complete inspection",IF($Y338="Due Soon","Schedule inspection","No action")))))))))</f>
        <v/>
      </c>
      <c r="AB338" s="27">
        <f>IF($A338="","",IF(OR($J338&lt;&gt;"Mounted",$Z338="OK",$Z338="N/A"),"",IF($U338="Critical",1,IF(OR($W338="Low",$W338="High"),2,IF(OR($U338="Low",$V338="Uneven"),3,IF($Y338="Overdue",4,5))))))</f>
        <v/>
      </c>
      <c r="AC338" s="27">
        <f>IF($A338="","",IF($AB338="","",IFERROR($AB338*100000+ROW(),"")))</f>
        <v/>
      </c>
    </row>
    <row r="339">
      <c r="A339" s="29" t="n"/>
      <c r="B339" s="23" t="n"/>
      <c r="C339" s="23" t="n"/>
      <c r="D339" s="23" t="n"/>
      <c r="E339" s="29" t="n"/>
      <c r="F339" s="42" t="n"/>
      <c r="G339" s="30" t="n"/>
      <c r="H339" s="43" t="n"/>
      <c r="I339" s="43" t="n"/>
      <c r="J339" s="23" t="n"/>
      <c r="K339" s="23" t="n"/>
      <c r="L339" s="45">
        <f>IF($A339="","",IF(COUNTIFS('Tire Inspections'!$E$5:$E$1004,$A339,'Tire Inspections'!$Y$5:$Y$1004,"OK")=0,"",IFERROR(MAXIFS('Tire Inspections'!$B$5:$B$1004,'Tire Inspections'!$E$5:$E$1004,$A339,'Tire Inspections'!$Y$5:$Y$1004,"OK"),"")))</f>
        <v/>
      </c>
      <c r="M339" s="27">
        <f>IF($A339="","",IF($L339="","",IFERROR(LOOKUP(2,1/(('Tire Inspections'!$E$5:$E$1004=$A339)*('Tire Inspections'!$B$5:$B$1004=$L339)*('Tire Inspections'!$Y$5:$Y$1004="OK")),'Tire Inspections'!$C$5:$C$1004),"")))</f>
        <v/>
      </c>
      <c r="N339" s="27">
        <f>IF($A339="","",IF($L339="","",IFERROR(LOOKUP(2,1/(('Tire Inspections'!$E$5:$E$1004=$A339)*('Tire Inspections'!$B$5:$B$1004=$L339)*('Tire Inspections'!$Y$5:$Y$1004="OK")),'Tire Inspections'!$F$5:$F$1004),"")))</f>
        <v/>
      </c>
      <c r="O339" s="27">
        <f>IF($A339="","",IF($L339="","",IFERROR(LOOKUP(2,1/(('Tire Inspections'!$E$5:$E$1004=$A339)*('Tire Inspections'!$B$5:$B$1004=$L339)*('Tire Inspections'!$Y$5:$Y$1004="OK")),'Tire Inspections'!$P$5:$P$1004),"")))</f>
        <v/>
      </c>
      <c r="P339" s="32">
        <f>IF($A339="","",IF($L339="","",IFERROR(LOOKUP(2,1/(('Tire Inspections'!$E$5:$E$1004=$A339)*('Tire Inspections'!$B$5:$B$1004=$L339)*('Tire Inspections'!$Y$5:$Y$1004="OK")),'Tire Inspections'!$D$5:$D$1004),"")))</f>
        <v/>
      </c>
      <c r="Q339" s="44">
        <f>IF($A339="","",IF($L339="","",IFERROR(LOOKUP(2,1/(('Tire Inspections'!$E$5:$E$1004=$A339)*('Tire Inspections'!$B$5:$B$1004=$L339)*('Tire Inspections'!$Y$5:$Y$1004="OK")),'Tire Inspections'!$R$5:$R$1004),"")))</f>
        <v/>
      </c>
      <c r="R339" s="44">
        <f>IF($A339="","",IF($L339="","",IFERROR(LOOKUP(2,1/(('Tire Inspections'!$E$5:$E$1004=$A339)*('Tire Inspections'!$B$5:$B$1004=$L339)*('Tire Inspections'!$Y$5:$Y$1004="OK")),'Tire Inspections'!$S$5:$S$1004),"")))</f>
        <v/>
      </c>
      <c r="S339" s="44">
        <f>IF($A339="","",IF($L339="","",IFERROR(LOOKUP(2,1/(('Tire Inspections'!$E$5:$E$1004=$A339)*('Tire Inspections'!$B$5:$B$1004=$L339)*('Tire Inspections'!$Y$5:$Y$1004="OK")),'Tire Inspections'!$L$5:$L$1004),"")))</f>
        <v/>
      </c>
      <c r="T339" s="33">
        <f>IF($A339="","",IF(OR($Q339="",$H339=""),"",IFERROR(MAX(0,MIN(1,($Q339-'Settings'!$B$6)/($H339-'Settings'!$B$6))),"")))</f>
        <v/>
      </c>
      <c r="U339" s="27">
        <f>IF($A339="","",IF($Q339="","No Data",IF($Q339&lt;='Settings'!$B$6,"Critical",IF($Q339&lt;='Settings'!$B$5,"Low","OK"))))</f>
        <v/>
      </c>
      <c r="V339" s="27">
        <f>IF($A339="","",IF($R339="","No Data",IF($R339&gt;='Settings'!$B$7,"Uneven","OK")))</f>
        <v/>
      </c>
      <c r="W339" s="27">
        <f>IF($A339="","",IF($J339&lt;&gt;"Mounted","N/A",IF(OR($S339="",$I339=""),"No Data",IF($S339&lt;$I339-'Settings'!$B$8,"Low",IF($S339&gt;$I339+'Settings'!$B$8,"High","OK")))))</f>
        <v/>
      </c>
      <c r="X339" s="45">
        <f>IF($A339="","",IF(OR($J339&lt;&gt;"Mounted",$L339=""),"",IFERROR($L339+'Settings'!$B$9,"")))</f>
        <v/>
      </c>
      <c r="Y339" s="27">
        <f>IF($A339="","",IF($J339&lt;&gt;"Mounted","N/A",IF($L339="","No Data",IF(TODAY()&gt;$X339,"Overdue",IF(TODAY()+'Settings'!$B$10&gt;=$X339,"Due Soon","Current")))))</f>
        <v/>
      </c>
      <c r="Z339" s="27">
        <f>IF($A339="","",IF($J339&lt;&gt;"Mounted","N/A",IF(OR($U339="No Data",$W339="No Data"),"No Data",IF($U339="Critical","Critical",IF(OR($U339="Low",$V339="Uneven",$W339="Low",$W339="High",$Y339="Overdue",$Y339="Due Soon"),"Attention","OK")))))</f>
        <v/>
      </c>
      <c r="AA339" s="27">
        <f>IF($A339="","",IF($J339&lt;&gt;"Mounted","No action",IF($U339="Critical","Inspect immediately and follow fleet removal policy",IF($W339="Low","Correct pressure and inspect",IF($W339="High","Correct pressure",IF($V339="Uneven","Inspect alignment, suspension, and rotation",IF($U339="Low","Schedule tire service",IF($Y339="Overdue","Complete inspection",IF($Y339="Due Soon","Schedule inspection","No action")))))))))</f>
        <v/>
      </c>
      <c r="AB339" s="27">
        <f>IF($A339="","",IF(OR($J339&lt;&gt;"Mounted",$Z339="OK",$Z339="N/A"),"",IF($U339="Critical",1,IF(OR($W339="Low",$W339="High"),2,IF(OR($U339="Low",$V339="Uneven"),3,IF($Y339="Overdue",4,5))))))</f>
        <v/>
      </c>
      <c r="AC339" s="27">
        <f>IF($A339="","",IF($AB339="","",IFERROR($AB339*100000+ROW(),"")))</f>
        <v/>
      </c>
    </row>
    <row r="340">
      <c r="A340" s="29" t="n"/>
      <c r="B340" s="23" t="n"/>
      <c r="C340" s="23" t="n"/>
      <c r="D340" s="23" t="n"/>
      <c r="E340" s="29" t="n"/>
      <c r="F340" s="42" t="n"/>
      <c r="G340" s="30" t="n"/>
      <c r="H340" s="43" t="n"/>
      <c r="I340" s="43" t="n"/>
      <c r="J340" s="23" t="n"/>
      <c r="K340" s="23" t="n"/>
      <c r="L340" s="45">
        <f>IF($A340="","",IF(COUNTIFS('Tire Inspections'!$E$5:$E$1004,$A340,'Tire Inspections'!$Y$5:$Y$1004,"OK")=0,"",IFERROR(MAXIFS('Tire Inspections'!$B$5:$B$1004,'Tire Inspections'!$E$5:$E$1004,$A340,'Tire Inspections'!$Y$5:$Y$1004,"OK"),"")))</f>
        <v/>
      </c>
      <c r="M340" s="27">
        <f>IF($A340="","",IF($L340="","",IFERROR(LOOKUP(2,1/(('Tire Inspections'!$E$5:$E$1004=$A340)*('Tire Inspections'!$B$5:$B$1004=$L340)*('Tire Inspections'!$Y$5:$Y$1004="OK")),'Tire Inspections'!$C$5:$C$1004),"")))</f>
        <v/>
      </c>
      <c r="N340" s="27">
        <f>IF($A340="","",IF($L340="","",IFERROR(LOOKUP(2,1/(('Tire Inspections'!$E$5:$E$1004=$A340)*('Tire Inspections'!$B$5:$B$1004=$L340)*('Tire Inspections'!$Y$5:$Y$1004="OK")),'Tire Inspections'!$F$5:$F$1004),"")))</f>
        <v/>
      </c>
      <c r="O340" s="27">
        <f>IF($A340="","",IF($L340="","",IFERROR(LOOKUP(2,1/(('Tire Inspections'!$E$5:$E$1004=$A340)*('Tire Inspections'!$B$5:$B$1004=$L340)*('Tire Inspections'!$Y$5:$Y$1004="OK")),'Tire Inspections'!$P$5:$P$1004),"")))</f>
        <v/>
      </c>
      <c r="P340" s="32">
        <f>IF($A340="","",IF($L340="","",IFERROR(LOOKUP(2,1/(('Tire Inspections'!$E$5:$E$1004=$A340)*('Tire Inspections'!$B$5:$B$1004=$L340)*('Tire Inspections'!$Y$5:$Y$1004="OK")),'Tire Inspections'!$D$5:$D$1004),"")))</f>
        <v/>
      </c>
      <c r="Q340" s="44">
        <f>IF($A340="","",IF($L340="","",IFERROR(LOOKUP(2,1/(('Tire Inspections'!$E$5:$E$1004=$A340)*('Tire Inspections'!$B$5:$B$1004=$L340)*('Tire Inspections'!$Y$5:$Y$1004="OK")),'Tire Inspections'!$R$5:$R$1004),"")))</f>
        <v/>
      </c>
      <c r="R340" s="44">
        <f>IF($A340="","",IF($L340="","",IFERROR(LOOKUP(2,1/(('Tire Inspections'!$E$5:$E$1004=$A340)*('Tire Inspections'!$B$5:$B$1004=$L340)*('Tire Inspections'!$Y$5:$Y$1004="OK")),'Tire Inspections'!$S$5:$S$1004),"")))</f>
        <v/>
      </c>
      <c r="S340" s="44">
        <f>IF($A340="","",IF($L340="","",IFERROR(LOOKUP(2,1/(('Tire Inspections'!$E$5:$E$1004=$A340)*('Tire Inspections'!$B$5:$B$1004=$L340)*('Tire Inspections'!$Y$5:$Y$1004="OK")),'Tire Inspections'!$L$5:$L$1004),"")))</f>
        <v/>
      </c>
      <c r="T340" s="33">
        <f>IF($A340="","",IF(OR($Q340="",$H340=""),"",IFERROR(MAX(0,MIN(1,($Q340-'Settings'!$B$6)/($H340-'Settings'!$B$6))),"")))</f>
        <v/>
      </c>
      <c r="U340" s="27">
        <f>IF($A340="","",IF($Q340="","No Data",IF($Q340&lt;='Settings'!$B$6,"Critical",IF($Q340&lt;='Settings'!$B$5,"Low","OK"))))</f>
        <v/>
      </c>
      <c r="V340" s="27">
        <f>IF($A340="","",IF($R340="","No Data",IF($R340&gt;='Settings'!$B$7,"Uneven","OK")))</f>
        <v/>
      </c>
      <c r="W340" s="27">
        <f>IF($A340="","",IF($J340&lt;&gt;"Mounted","N/A",IF(OR($S340="",$I340=""),"No Data",IF($S340&lt;$I340-'Settings'!$B$8,"Low",IF($S340&gt;$I340+'Settings'!$B$8,"High","OK")))))</f>
        <v/>
      </c>
      <c r="X340" s="45">
        <f>IF($A340="","",IF(OR($J340&lt;&gt;"Mounted",$L340=""),"",IFERROR($L340+'Settings'!$B$9,"")))</f>
        <v/>
      </c>
      <c r="Y340" s="27">
        <f>IF($A340="","",IF($J340&lt;&gt;"Mounted","N/A",IF($L340="","No Data",IF(TODAY()&gt;$X340,"Overdue",IF(TODAY()+'Settings'!$B$10&gt;=$X340,"Due Soon","Current")))))</f>
        <v/>
      </c>
      <c r="Z340" s="27">
        <f>IF($A340="","",IF($J340&lt;&gt;"Mounted","N/A",IF(OR($U340="No Data",$W340="No Data"),"No Data",IF($U340="Critical","Critical",IF(OR($U340="Low",$V340="Uneven",$W340="Low",$W340="High",$Y340="Overdue",$Y340="Due Soon"),"Attention","OK")))))</f>
        <v/>
      </c>
      <c r="AA340" s="27">
        <f>IF($A340="","",IF($J340&lt;&gt;"Mounted","No action",IF($U340="Critical","Inspect immediately and follow fleet removal policy",IF($W340="Low","Correct pressure and inspect",IF($W340="High","Correct pressure",IF($V340="Uneven","Inspect alignment, suspension, and rotation",IF($U340="Low","Schedule tire service",IF($Y340="Overdue","Complete inspection",IF($Y340="Due Soon","Schedule inspection","No action")))))))))</f>
        <v/>
      </c>
      <c r="AB340" s="27">
        <f>IF($A340="","",IF(OR($J340&lt;&gt;"Mounted",$Z340="OK",$Z340="N/A"),"",IF($U340="Critical",1,IF(OR($W340="Low",$W340="High"),2,IF(OR($U340="Low",$V340="Uneven"),3,IF($Y340="Overdue",4,5))))))</f>
        <v/>
      </c>
      <c r="AC340" s="27">
        <f>IF($A340="","",IF($AB340="","",IFERROR($AB340*100000+ROW(),"")))</f>
        <v/>
      </c>
    </row>
    <row r="341">
      <c r="A341" s="29" t="n"/>
      <c r="B341" s="23" t="n"/>
      <c r="C341" s="23" t="n"/>
      <c r="D341" s="23" t="n"/>
      <c r="E341" s="29" t="n"/>
      <c r="F341" s="42" t="n"/>
      <c r="G341" s="30" t="n"/>
      <c r="H341" s="43" t="n"/>
      <c r="I341" s="43" t="n"/>
      <c r="J341" s="23" t="n"/>
      <c r="K341" s="23" t="n"/>
      <c r="L341" s="45">
        <f>IF($A341="","",IF(COUNTIFS('Tire Inspections'!$E$5:$E$1004,$A341,'Tire Inspections'!$Y$5:$Y$1004,"OK")=0,"",IFERROR(MAXIFS('Tire Inspections'!$B$5:$B$1004,'Tire Inspections'!$E$5:$E$1004,$A341,'Tire Inspections'!$Y$5:$Y$1004,"OK"),"")))</f>
        <v/>
      </c>
      <c r="M341" s="27">
        <f>IF($A341="","",IF($L341="","",IFERROR(LOOKUP(2,1/(('Tire Inspections'!$E$5:$E$1004=$A341)*('Tire Inspections'!$B$5:$B$1004=$L341)*('Tire Inspections'!$Y$5:$Y$1004="OK")),'Tire Inspections'!$C$5:$C$1004),"")))</f>
        <v/>
      </c>
      <c r="N341" s="27">
        <f>IF($A341="","",IF($L341="","",IFERROR(LOOKUP(2,1/(('Tire Inspections'!$E$5:$E$1004=$A341)*('Tire Inspections'!$B$5:$B$1004=$L341)*('Tire Inspections'!$Y$5:$Y$1004="OK")),'Tire Inspections'!$F$5:$F$1004),"")))</f>
        <v/>
      </c>
      <c r="O341" s="27">
        <f>IF($A341="","",IF($L341="","",IFERROR(LOOKUP(2,1/(('Tire Inspections'!$E$5:$E$1004=$A341)*('Tire Inspections'!$B$5:$B$1004=$L341)*('Tire Inspections'!$Y$5:$Y$1004="OK")),'Tire Inspections'!$P$5:$P$1004),"")))</f>
        <v/>
      </c>
      <c r="P341" s="32">
        <f>IF($A341="","",IF($L341="","",IFERROR(LOOKUP(2,1/(('Tire Inspections'!$E$5:$E$1004=$A341)*('Tire Inspections'!$B$5:$B$1004=$L341)*('Tire Inspections'!$Y$5:$Y$1004="OK")),'Tire Inspections'!$D$5:$D$1004),"")))</f>
        <v/>
      </c>
      <c r="Q341" s="44">
        <f>IF($A341="","",IF($L341="","",IFERROR(LOOKUP(2,1/(('Tire Inspections'!$E$5:$E$1004=$A341)*('Tire Inspections'!$B$5:$B$1004=$L341)*('Tire Inspections'!$Y$5:$Y$1004="OK")),'Tire Inspections'!$R$5:$R$1004),"")))</f>
        <v/>
      </c>
      <c r="R341" s="44">
        <f>IF($A341="","",IF($L341="","",IFERROR(LOOKUP(2,1/(('Tire Inspections'!$E$5:$E$1004=$A341)*('Tire Inspections'!$B$5:$B$1004=$L341)*('Tire Inspections'!$Y$5:$Y$1004="OK")),'Tire Inspections'!$S$5:$S$1004),"")))</f>
        <v/>
      </c>
      <c r="S341" s="44">
        <f>IF($A341="","",IF($L341="","",IFERROR(LOOKUP(2,1/(('Tire Inspections'!$E$5:$E$1004=$A341)*('Tire Inspections'!$B$5:$B$1004=$L341)*('Tire Inspections'!$Y$5:$Y$1004="OK")),'Tire Inspections'!$L$5:$L$1004),"")))</f>
        <v/>
      </c>
      <c r="T341" s="33">
        <f>IF($A341="","",IF(OR($Q341="",$H341=""),"",IFERROR(MAX(0,MIN(1,($Q341-'Settings'!$B$6)/($H341-'Settings'!$B$6))),"")))</f>
        <v/>
      </c>
      <c r="U341" s="27">
        <f>IF($A341="","",IF($Q341="","No Data",IF($Q341&lt;='Settings'!$B$6,"Critical",IF($Q341&lt;='Settings'!$B$5,"Low","OK"))))</f>
        <v/>
      </c>
      <c r="V341" s="27">
        <f>IF($A341="","",IF($R341="","No Data",IF($R341&gt;='Settings'!$B$7,"Uneven","OK")))</f>
        <v/>
      </c>
      <c r="W341" s="27">
        <f>IF($A341="","",IF($J341&lt;&gt;"Mounted","N/A",IF(OR($S341="",$I341=""),"No Data",IF($S341&lt;$I341-'Settings'!$B$8,"Low",IF($S341&gt;$I341+'Settings'!$B$8,"High","OK")))))</f>
        <v/>
      </c>
      <c r="X341" s="45">
        <f>IF($A341="","",IF(OR($J341&lt;&gt;"Mounted",$L341=""),"",IFERROR($L341+'Settings'!$B$9,"")))</f>
        <v/>
      </c>
      <c r="Y341" s="27">
        <f>IF($A341="","",IF($J341&lt;&gt;"Mounted","N/A",IF($L341="","No Data",IF(TODAY()&gt;$X341,"Overdue",IF(TODAY()+'Settings'!$B$10&gt;=$X341,"Due Soon","Current")))))</f>
        <v/>
      </c>
      <c r="Z341" s="27">
        <f>IF($A341="","",IF($J341&lt;&gt;"Mounted","N/A",IF(OR($U341="No Data",$W341="No Data"),"No Data",IF($U341="Critical","Critical",IF(OR($U341="Low",$V341="Uneven",$W341="Low",$W341="High",$Y341="Overdue",$Y341="Due Soon"),"Attention","OK")))))</f>
        <v/>
      </c>
      <c r="AA341" s="27">
        <f>IF($A341="","",IF($J341&lt;&gt;"Mounted","No action",IF($U341="Critical","Inspect immediately and follow fleet removal policy",IF($W341="Low","Correct pressure and inspect",IF($W341="High","Correct pressure",IF($V341="Uneven","Inspect alignment, suspension, and rotation",IF($U341="Low","Schedule tire service",IF($Y341="Overdue","Complete inspection",IF($Y341="Due Soon","Schedule inspection","No action")))))))))</f>
        <v/>
      </c>
      <c r="AB341" s="27">
        <f>IF($A341="","",IF(OR($J341&lt;&gt;"Mounted",$Z341="OK",$Z341="N/A"),"",IF($U341="Critical",1,IF(OR($W341="Low",$W341="High"),2,IF(OR($U341="Low",$V341="Uneven"),3,IF($Y341="Overdue",4,5))))))</f>
        <v/>
      </c>
      <c r="AC341" s="27">
        <f>IF($A341="","",IF($AB341="","",IFERROR($AB341*100000+ROW(),"")))</f>
        <v/>
      </c>
    </row>
    <row r="342">
      <c r="A342" s="29" t="n"/>
      <c r="B342" s="23" t="n"/>
      <c r="C342" s="23" t="n"/>
      <c r="D342" s="23" t="n"/>
      <c r="E342" s="29" t="n"/>
      <c r="F342" s="42" t="n"/>
      <c r="G342" s="30" t="n"/>
      <c r="H342" s="43" t="n"/>
      <c r="I342" s="43" t="n"/>
      <c r="J342" s="23" t="n"/>
      <c r="K342" s="23" t="n"/>
      <c r="L342" s="45">
        <f>IF($A342="","",IF(COUNTIFS('Tire Inspections'!$E$5:$E$1004,$A342,'Tire Inspections'!$Y$5:$Y$1004,"OK")=0,"",IFERROR(MAXIFS('Tire Inspections'!$B$5:$B$1004,'Tire Inspections'!$E$5:$E$1004,$A342,'Tire Inspections'!$Y$5:$Y$1004,"OK"),"")))</f>
        <v/>
      </c>
      <c r="M342" s="27">
        <f>IF($A342="","",IF($L342="","",IFERROR(LOOKUP(2,1/(('Tire Inspections'!$E$5:$E$1004=$A342)*('Tire Inspections'!$B$5:$B$1004=$L342)*('Tire Inspections'!$Y$5:$Y$1004="OK")),'Tire Inspections'!$C$5:$C$1004),"")))</f>
        <v/>
      </c>
      <c r="N342" s="27">
        <f>IF($A342="","",IF($L342="","",IFERROR(LOOKUP(2,1/(('Tire Inspections'!$E$5:$E$1004=$A342)*('Tire Inspections'!$B$5:$B$1004=$L342)*('Tire Inspections'!$Y$5:$Y$1004="OK")),'Tire Inspections'!$F$5:$F$1004),"")))</f>
        <v/>
      </c>
      <c r="O342" s="27">
        <f>IF($A342="","",IF($L342="","",IFERROR(LOOKUP(2,1/(('Tire Inspections'!$E$5:$E$1004=$A342)*('Tire Inspections'!$B$5:$B$1004=$L342)*('Tire Inspections'!$Y$5:$Y$1004="OK")),'Tire Inspections'!$P$5:$P$1004),"")))</f>
        <v/>
      </c>
      <c r="P342" s="32">
        <f>IF($A342="","",IF($L342="","",IFERROR(LOOKUP(2,1/(('Tire Inspections'!$E$5:$E$1004=$A342)*('Tire Inspections'!$B$5:$B$1004=$L342)*('Tire Inspections'!$Y$5:$Y$1004="OK")),'Tire Inspections'!$D$5:$D$1004),"")))</f>
        <v/>
      </c>
      <c r="Q342" s="44">
        <f>IF($A342="","",IF($L342="","",IFERROR(LOOKUP(2,1/(('Tire Inspections'!$E$5:$E$1004=$A342)*('Tire Inspections'!$B$5:$B$1004=$L342)*('Tire Inspections'!$Y$5:$Y$1004="OK")),'Tire Inspections'!$R$5:$R$1004),"")))</f>
        <v/>
      </c>
      <c r="R342" s="44">
        <f>IF($A342="","",IF($L342="","",IFERROR(LOOKUP(2,1/(('Tire Inspections'!$E$5:$E$1004=$A342)*('Tire Inspections'!$B$5:$B$1004=$L342)*('Tire Inspections'!$Y$5:$Y$1004="OK")),'Tire Inspections'!$S$5:$S$1004),"")))</f>
        <v/>
      </c>
      <c r="S342" s="44">
        <f>IF($A342="","",IF($L342="","",IFERROR(LOOKUP(2,1/(('Tire Inspections'!$E$5:$E$1004=$A342)*('Tire Inspections'!$B$5:$B$1004=$L342)*('Tire Inspections'!$Y$5:$Y$1004="OK")),'Tire Inspections'!$L$5:$L$1004),"")))</f>
        <v/>
      </c>
      <c r="T342" s="33">
        <f>IF($A342="","",IF(OR($Q342="",$H342=""),"",IFERROR(MAX(0,MIN(1,($Q342-'Settings'!$B$6)/($H342-'Settings'!$B$6))),"")))</f>
        <v/>
      </c>
      <c r="U342" s="27">
        <f>IF($A342="","",IF($Q342="","No Data",IF($Q342&lt;='Settings'!$B$6,"Critical",IF($Q342&lt;='Settings'!$B$5,"Low","OK"))))</f>
        <v/>
      </c>
      <c r="V342" s="27">
        <f>IF($A342="","",IF($R342="","No Data",IF($R342&gt;='Settings'!$B$7,"Uneven","OK")))</f>
        <v/>
      </c>
      <c r="W342" s="27">
        <f>IF($A342="","",IF($J342&lt;&gt;"Mounted","N/A",IF(OR($S342="",$I342=""),"No Data",IF($S342&lt;$I342-'Settings'!$B$8,"Low",IF($S342&gt;$I342+'Settings'!$B$8,"High","OK")))))</f>
        <v/>
      </c>
      <c r="X342" s="45">
        <f>IF($A342="","",IF(OR($J342&lt;&gt;"Mounted",$L342=""),"",IFERROR($L342+'Settings'!$B$9,"")))</f>
        <v/>
      </c>
      <c r="Y342" s="27">
        <f>IF($A342="","",IF($J342&lt;&gt;"Mounted","N/A",IF($L342="","No Data",IF(TODAY()&gt;$X342,"Overdue",IF(TODAY()+'Settings'!$B$10&gt;=$X342,"Due Soon","Current")))))</f>
        <v/>
      </c>
      <c r="Z342" s="27">
        <f>IF($A342="","",IF($J342&lt;&gt;"Mounted","N/A",IF(OR($U342="No Data",$W342="No Data"),"No Data",IF($U342="Critical","Critical",IF(OR($U342="Low",$V342="Uneven",$W342="Low",$W342="High",$Y342="Overdue",$Y342="Due Soon"),"Attention","OK")))))</f>
        <v/>
      </c>
      <c r="AA342" s="27">
        <f>IF($A342="","",IF($J342&lt;&gt;"Mounted","No action",IF($U342="Critical","Inspect immediately and follow fleet removal policy",IF($W342="Low","Correct pressure and inspect",IF($W342="High","Correct pressure",IF($V342="Uneven","Inspect alignment, suspension, and rotation",IF($U342="Low","Schedule tire service",IF($Y342="Overdue","Complete inspection",IF($Y342="Due Soon","Schedule inspection","No action")))))))))</f>
        <v/>
      </c>
      <c r="AB342" s="27">
        <f>IF($A342="","",IF(OR($J342&lt;&gt;"Mounted",$Z342="OK",$Z342="N/A"),"",IF($U342="Critical",1,IF(OR($W342="Low",$W342="High"),2,IF(OR($U342="Low",$V342="Uneven"),3,IF($Y342="Overdue",4,5))))))</f>
        <v/>
      </c>
      <c r="AC342" s="27">
        <f>IF($A342="","",IF($AB342="","",IFERROR($AB342*100000+ROW(),"")))</f>
        <v/>
      </c>
    </row>
    <row r="343">
      <c r="A343" s="29" t="n"/>
      <c r="B343" s="23" t="n"/>
      <c r="C343" s="23" t="n"/>
      <c r="D343" s="23" t="n"/>
      <c r="E343" s="29" t="n"/>
      <c r="F343" s="42" t="n"/>
      <c r="G343" s="30" t="n"/>
      <c r="H343" s="43" t="n"/>
      <c r="I343" s="43" t="n"/>
      <c r="J343" s="23" t="n"/>
      <c r="K343" s="23" t="n"/>
      <c r="L343" s="45">
        <f>IF($A343="","",IF(COUNTIFS('Tire Inspections'!$E$5:$E$1004,$A343,'Tire Inspections'!$Y$5:$Y$1004,"OK")=0,"",IFERROR(MAXIFS('Tire Inspections'!$B$5:$B$1004,'Tire Inspections'!$E$5:$E$1004,$A343,'Tire Inspections'!$Y$5:$Y$1004,"OK"),"")))</f>
        <v/>
      </c>
      <c r="M343" s="27">
        <f>IF($A343="","",IF($L343="","",IFERROR(LOOKUP(2,1/(('Tire Inspections'!$E$5:$E$1004=$A343)*('Tire Inspections'!$B$5:$B$1004=$L343)*('Tire Inspections'!$Y$5:$Y$1004="OK")),'Tire Inspections'!$C$5:$C$1004),"")))</f>
        <v/>
      </c>
      <c r="N343" s="27">
        <f>IF($A343="","",IF($L343="","",IFERROR(LOOKUP(2,1/(('Tire Inspections'!$E$5:$E$1004=$A343)*('Tire Inspections'!$B$5:$B$1004=$L343)*('Tire Inspections'!$Y$5:$Y$1004="OK")),'Tire Inspections'!$F$5:$F$1004),"")))</f>
        <v/>
      </c>
      <c r="O343" s="27">
        <f>IF($A343="","",IF($L343="","",IFERROR(LOOKUP(2,1/(('Tire Inspections'!$E$5:$E$1004=$A343)*('Tire Inspections'!$B$5:$B$1004=$L343)*('Tire Inspections'!$Y$5:$Y$1004="OK")),'Tire Inspections'!$P$5:$P$1004),"")))</f>
        <v/>
      </c>
      <c r="P343" s="32">
        <f>IF($A343="","",IF($L343="","",IFERROR(LOOKUP(2,1/(('Tire Inspections'!$E$5:$E$1004=$A343)*('Tire Inspections'!$B$5:$B$1004=$L343)*('Tire Inspections'!$Y$5:$Y$1004="OK")),'Tire Inspections'!$D$5:$D$1004),"")))</f>
        <v/>
      </c>
      <c r="Q343" s="44">
        <f>IF($A343="","",IF($L343="","",IFERROR(LOOKUP(2,1/(('Tire Inspections'!$E$5:$E$1004=$A343)*('Tire Inspections'!$B$5:$B$1004=$L343)*('Tire Inspections'!$Y$5:$Y$1004="OK")),'Tire Inspections'!$R$5:$R$1004),"")))</f>
        <v/>
      </c>
      <c r="R343" s="44">
        <f>IF($A343="","",IF($L343="","",IFERROR(LOOKUP(2,1/(('Tire Inspections'!$E$5:$E$1004=$A343)*('Tire Inspections'!$B$5:$B$1004=$L343)*('Tire Inspections'!$Y$5:$Y$1004="OK")),'Tire Inspections'!$S$5:$S$1004),"")))</f>
        <v/>
      </c>
      <c r="S343" s="44">
        <f>IF($A343="","",IF($L343="","",IFERROR(LOOKUP(2,1/(('Tire Inspections'!$E$5:$E$1004=$A343)*('Tire Inspections'!$B$5:$B$1004=$L343)*('Tire Inspections'!$Y$5:$Y$1004="OK")),'Tire Inspections'!$L$5:$L$1004),"")))</f>
        <v/>
      </c>
      <c r="T343" s="33">
        <f>IF($A343="","",IF(OR($Q343="",$H343=""),"",IFERROR(MAX(0,MIN(1,($Q343-'Settings'!$B$6)/($H343-'Settings'!$B$6))),"")))</f>
        <v/>
      </c>
      <c r="U343" s="27">
        <f>IF($A343="","",IF($Q343="","No Data",IF($Q343&lt;='Settings'!$B$6,"Critical",IF($Q343&lt;='Settings'!$B$5,"Low","OK"))))</f>
        <v/>
      </c>
      <c r="V343" s="27">
        <f>IF($A343="","",IF($R343="","No Data",IF($R343&gt;='Settings'!$B$7,"Uneven","OK")))</f>
        <v/>
      </c>
      <c r="W343" s="27">
        <f>IF($A343="","",IF($J343&lt;&gt;"Mounted","N/A",IF(OR($S343="",$I343=""),"No Data",IF($S343&lt;$I343-'Settings'!$B$8,"Low",IF($S343&gt;$I343+'Settings'!$B$8,"High","OK")))))</f>
        <v/>
      </c>
      <c r="X343" s="45">
        <f>IF($A343="","",IF(OR($J343&lt;&gt;"Mounted",$L343=""),"",IFERROR($L343+'Settings'!$B$9,"")))</f>
        <v/>
      </c>
      <c r="Y343" s="27">
        <f>IF($A343="","",IF($J343&lt;&gt;"Mounted","N/A",IF($L343="","No Data",IF(TODAY()&gt;$X343,"Overdue",IF(TODAY()+'Settings'!$B$10&gt;=$X343,"Due Soon","Current")))))</f>
        <v/>
      </c>
      <c r="Z343" s="27">
        <f>IF($A343="","",IF($J343&lt;&gt;"Mounted","N/A",IF(OR($U343="No Data",$W343="No Data"),"No Data",IF($U343="Critical","Critical",IF(OR($U343="Low",$V343="Uneven",$W343="Low",$W343="High",$Y343="Overdue",$Y343="Due Soon"),"Attention","OK")))))</f>
        <v/>
      </c>
      <c r="AA343" s="27">
        <f>IF($A343="","",IF($J343&lt;&gt;"Mounted","No action",IF($U343="Critical","Inspect immediately and follow fleet removal policy",IF($W343="Low","Correct pressure and inspect",IF($W343="High","Correct pressure",IF($V343="Uneven","Inspect alignment, suspension, and rotation",IF($U343="Low","Schedule tire service",IF($Y343="Overdue","Complete inspection",IF($Y343="Due Soon","Schedule inspection","No action")))))))))</f>
        <v/>
      </c>
      <c r="AB343" s="27">
        <f>IF($A343="","",IF(OR($J343&lt;&gt;"Mounted",$Z343="OK",$Z343="N/A"),"",IF($U343="Critical",1,IF(OR($W343="Low",$W343="High"),2,IF(OR($U343="Low",$V343="Uneven"),3,IF($Y343="Overdue",4,5))))))</f>
        <v/>
      </c>
      <c r="AC343" s="27">
        <f>IF($A343="","",IF($AB343="","",IFERROR($AB343*100000+ROW(),"")))</f>
        <v/>
      </c>
    </row>
    <row r="344">
      <c r="A344" s="29" t="n"/>
      <c r="B344" s="23" t="n"/>
      <c r="C344" s="23" t="n"/>
      <c r="D344" s="23" t="n"/>
      <c r="E344" s="29" t="n"/>
      <c r="F344" s="42" t="n"/>
      <c r="G344" s="30" t="n"/>
      <c r="H344" s="43" t="n"/>
      <c r="I344" s="43" t="n"/>
      <c r="J344" s="23" t="n"/>
      <c r="K344" s="23" t="n"/>
      <c r="L344" s="45">
        <f>IF($A344="","",IF(COUNTIFS('Tire Inspections'!$E$5:$E$1004,$A344,'Tire Inspections'!$Y$5:$Y$1004,"OK")=0,"",IFERROR(MAXIFS('Tire Inspections'!$B$5:$B$1004,'Tire Inspections'!$E$5:$E$1004,$A344,'Tire Inspections'!$Y$5:$Y$1004,"OK"),"")))</f>
        <v/>
      </c>
      <c r="M344" s="27">
        <f>IF($A344="","",IF($L344="","",IFERROR(LOOKUP(2,1/(('Tire Inspections'!$E$5:$E$1004=$A344)*('Tire Inspections'!$B$5:$B$1004=$L344)*('Tire Inspections'!$Y$5:$Y$1004="OK")),'Tire Inspections'!$C$5:$C$1004),"")))</f>
        <v/>
      </c>
      <c r="N344" s="27">
        <f>IF($A344="","",IF($L344="","",IFERROR(LOOKUP(2,1/(('Tire Inspections'!$E$5:$E$1004=$A344)*('Tire Inspections'!$B$5:$B$1004=$L344)*('Tire Inspections'!$Y$5:$Y$1004="OK")),'Tire Inspections'!$F$5:$F$1004),"")))</f>
        <v/>
      </c>
      <c r="O344" s="27">
        <f>IF($A344="","",IF($L344="","",IFERROR(LOOKUP(2,1/(('Tire Inspections'!$E$5:$E$1004=$A344)*('Tire Inspections'!$B$5:$B$1004=$L344)*('Tire Inspections'!$Y$5:$Y$1004="OK")),'Tire Inspections'!$P$5:$P$1004),"")))</f>
        <v/>
      </c>
      <c r="P344" s="32">
        <f>IF($A344="","",IF($L344="","",IFERROR(LOOKUP(2,1/(('Tire Inspections'!$E$5:$E$1004=$A344)*('Tire Inspections'!$B$5:$B$1004=$L344)*('Tire Inspections'!$Y$5:$Y$1004="OK")),'Tire Inspections'!$D$5:$D$1004),"")))</f>
        <v/>
      </c>
      <c r="Q344" s="44">
        <f>IF($A344="","",IF($L344="","",IFERROR(LOOKUP(2,1/(('Tire Inspections'!$E$5:$E$1004=$A344)*('Tire Inspections'!$B$5:$B$1004=$L344)*('Tire Inspections'!$Y$5:$Y$1004="OK")),'Tire Inspections'!$R$5:$R$1004),"")))</f>
        <v/>
      </c>
      <c r="R344" s="44">
        <f>IF($A344="","",IF($L344="","",IFERROR(LOOKUP(2,1/(('Tire Inspections'!$E$5:$E$1004=$A344)*('Tire Inspections'!$B$5:$B$1004=$L344)*('Tire Inspections'!$Y$5:$Y$1004="OK")),'Tire Inspections'!$S$5:$S$1004),"")))</f>
        <v/>
      </c>
      <c r="S344" s="44">
        <f>IF($A344="","",IF($L344="","",IFERROR(LOOKUP(2,1/(('Tire Inspections'!$E$5:$E$1004=$A344)*('Tire Inspections'!$B$5:$B$1004=$L344)*('Tire Inspections'!$Y$5:$Y$1004="OK")),'Tire Inspections'!$L$5:$L$1004),"")))</f>
        <v/>
      </c>
      <c r="T344" s="33">
        <f>IF($A344="","",IF(OR($Q344="",$H344=""),"",IFERROR(MAX(0,MIN(1,($Q344-'Settings'!$B$6)/($H344-'Settings'!$B$6))),"")))</f>
        <v/>
      </c>
      <c r="U344" s="27">
        <f>IF($A344="","",IF($Q344="","No Data",IF($Q344&lt;='Settings'!$B$6,"Critical",IF($Q344&lt;='Settings'!$B$5,"Low","OK"))))</f>
        <v/>
      </c>
      <c r="V344" s="27">
        <f>IF($A344="","",IF($R344="","No Data",IF($R344&gt;='Settings'!$B$7,"Uneven","OK")))</f>
        <v/>
      </c>
      <c r="W344" s="27">
        <f>IF($A344="","",IF($J344&lt;&gt;"Mounted","N/A",IF(OR($S344="",$I344=""),"No Data",IF($S344&lt;$I344-'Settings'!$B$8,"Low",IF($S344&gt;$I344+'Settings'!$B$8,"High","OK")))))</f>
        <v/>
      </c>
      <c r="X344" s="45">
        <f>IF($A344="","",IF(OR($J344&lt;&gt;"Mounted",$L344=""),"",IFERROR($L344+'Settings'!$B$9,"")))</f>
        <v/>
      </c>
      <c r="Y344" s="27">
        <f>IF($A344="","",IF($J344&lt;&gt;"Mounted","N/A",IF($L344="","No Data",IF(TODAY()&gt;$X344,"Overdue",IF(TODAY()+'Settings'!$B$10&gt;=$X344,"Due Soon","Current")))))</f>
        <v/>
      </c>
      <c r="Z344" s="27">
        <f>IF($A344="","",IF($J344&lt;&gt;"Mounted","N/A",IF(OR($U344="No Data",$W344="No Data"),"No Data",IF($U344="Critical","Critical",IF(OR($U344="Low",$V344="Uneven",$W344="Low",$W344="High",$Y344="Overdue",$Y344="Due Soon"),"Attention","OK")))))</f>
        <v/>
      </c>
      <c r="AA344" s="27">
        <f>IF($A344="","",IF($J344&lt;&gt;"Mounted","No action",IF($U344="Critical","Inspect immediately and follow fleet removal policy",IF($W344="Low","Correct pressure and inspect",IF($W344="High","Correct pressure",IF($V344="Uneven","Inspect alignment, suspension, and rotation",IF($U344="Low","Schedule tire service",IF($Y344="Overdue","Complete inspection",IF($Y344="Due Soon","Schedule inspection","No action")))))))))</f>
        <v/>
      </c>
      <c r="AB344" s="27">
        <f>IF($A344="","",IF(OR($J344&lt;&gt;"Mounted",$Z344="OK",$Z344="N/A"),"",IF($U344="Critical",1,IF(OR($W344="Low",$W344="High"),2,IF(OR($U344="Low",$V344="Uneven"),3,IF($Y344="Overdue",4,5))))))</f>
        <v/>
      </c>
      <c r="AC344" s="27">
        <f>IF($A344="","",IF($AB344="","",IFERROR($AB344*100000+ROW(),"")))</f>
        <v/>
      </c>
    </row>
    <row r="345">
      <c r="A345" s="29" t="n"/>
      <c r="B345" s="23" t="n"/>
      <c r="C345" s="23" t="n"/>
      <c r="D345" s="23" t="n"/>
      <c r="E345" s="29" t="n"/>
      <c r="F345" s="42" t="n"/>
      <c r="G345" s="30" t="n"/>
      <c r="H345" s="43" t="n"/>
      <c r="I345" s="43" t="n"/>
      <c r="J345" s="23" t="n"/>
      <c r="K345" s="23" t="n"/>
      <c r="L345" s="45">
        <f>IF($A345="","",IF(COUNTIFS('Tire Inspections'!$E$5:$E$1004,$A345,'Tire Inspections'!$Y$5:$Y$1004,"OK")=0,"",IFERROR(MAXIFS('Tire Inspections'!$B$5:$B$1004,'Tire Inspections'!$E$5:$E$1004,$A345,'Tire Inspections'!$Y$5:$Y$1004,"OK"),"")))</f>
        <v/>
      </c>
      <c r="M345" s="27">
        <f>IF($A345="","",IF($L345="","",IFERROR(LOOKUP(2,1/(('Tire Inspections'!$E$5:$E$1004=$A345)*('Tire Inspections'!$B$5:$B$1004=$L345)*('Tire Inspections'!$Y$5:$Y$1004="OK")),'Tire Inspections'!$C$5:$C$1004),"")))</f>
        <v/>
      </c>
      <c r="N345" s="27">
        <f>IF($A345="","",IF($L345="","",IFERROR(LOOKUP(2,1/(('Tire Inspections'!$E$5:$E$1004=$A345)*('Tire Inspections'!$B$5:$B$1004=$L345)*('Tire Inspections'!$Y$5:$Y$1004="OK")),'Tire Inspections'!$F$5:$F$1004),"")))</f>
        <v/>
      </c>
      <c r="O345" s="27">
        <f>IF($A345="","",IF($L345="","",IFERROR(LOOKUP(2,1/(('Tire Inspections'!$E$5:$E$1004=$A345)*('Tire Inspections'!$B$5:$B$1004=$L345)*('Tire Inspections'!$Y$5:$Y$1004="OK")),'Tire Inspections'!$P$5:$P$1004),"")))</f>
        <v/>
      </c>
      <c r="P345" s="32">
        <f>IF($A345="","",IF($L345="","",IFERROR(LOOKUP(2,1/(('Tire Inspections'!$E$5:$E$1004=$A345)*('Tire Inspections'!$B$5:$B$1004=$L345)*('Tire Inspections'!$Y$5:$Y$1004="OK")),'Tire Inspections'!$D$5:$D$1004),"")))</f>
        <v/>
      </c>
      <c r="Q345" s="44">
        <f>IF($A345="","",IF($L345="","",IFERROR(LOOKUP(2,1/(('Tire Inspections'!$E$5:$E$1004=$A345)*('Tire Inspections'!$B$5:$B$1004=$L345)*('Tire Inspections'!$Y$5:$Y$1004="OK")),'Tire Inspections'!$R$5:$R$1004),"")))</f>
        <v/>
      </c>
      <c r="R345" s="44">
        <f>IF($A345="","",IF($L345="","",IFERROR(LOOKUP(2,1/(('Tire Inspections'!$E$5:$E$1004=$A345)*('Tire Inspections'!$B$5:$B$1004=$L345)*('Tire Inspections'!$Y$5:$Y$1004="OK")),'Tire Inspections'!$S$5:$S$1004),"")))</f>
        <v/>
      </c>
      <c r="S345" s="44">
        <f>IF($A345="","",IF($L345="","",IFERROR(LOOKUP(2,1/(('Tire Inspections'!$E$5:$E$1004=$A345)*('Tire Inspections'!$B$5:$B$1004=$L345)*('Tire Inspections'!$Y$5:$Y$1004="OK")),'Tire Inspections'!$L$5:$L$1004),"")))</f>
        <v/>
      </c>
      <c r="T345" s="33">
        <f>IF($A345="","",IF(OR($Q345="",$H345=""),"",IFERROR(MAX(0,MIN(1,($Q345-'Settings'!$B$6)/($H345-'Settings'!$B$6))),"")))</f>
        <v/>
      </c>
      <c r="U345" s="27">
        <f>IF($A345="","",IF($Q345="","No Data",IF($Q345&lt;='Settings'!$B$6,"Critical",IF($Q345&lt;='Settings'!$B$5,"Low","OK"))))</f>
        <v/>
      </c>
      <c r="V345" s="27">
        <f>IF($A345="","",IF($R345="","No Data",IF($R345&gt;='Settings'!$B$7,"Uneven","OK")))</f>
        <v/>
      </c>
      <c r="W345" s="27">
        <f>IF($A345="","",IF($J345&lt;&gt;"Mounted","N/A",IF(OR($S345="",$I345=""),"No Data",IF($S345&lt;$I345-'Settings'!$B$8,"Low",IF($S345&gt;$I345+'Settings'!$B$8,"High","OK")))))</f>
        <v/>
      </c>
      <c r="X345" s="45">
        <f>IF($A345="","",IF(OR($J345&lt;&gt;"Mounted",$L345=""),"",IFERROR($L345+'Settings'!$B$9,"")))</f>
        <v/>
      </c>
      <c r="Y345" s="27">
        <f>IF($A345="","",IF($J345&lt;&gt;"Mounted","N/A",IF($L345="","No Data",IF(TODAY()&gt;$X345,"Overdue",IF(TODAY()+'Settings'!$B$10&gt;=$X345,"Due Soon","Current")))))</f>
        <v/>
      </c>
      <c r="Z345" s="27">
        <f>IF($A345="","",IF($J345&lt;&gt;"Mounted","N/A",IF(OR($U345="No Data",$W345="No Data"),"No Data",IF($U345="Critical","Critical",IF(OR($U345="Low",$V345="Uneven",$W345="Low",$W345="High",$Y345="Overdue",$Y345="Due Soon"),"Attention","OK")))))</f>
        <v/>
      </c>
      <c r="AA345" s="27">
        <f>IF($A345="","",IF($J345&lt;&gt;"Mounted","No action",IF($U345="Critical","Inspect immediately and follow fleet removal policy",IF($W345="Low","Correct pressure and inspect",IF($W345="High","Correct pressure",IF($V345="Uneven","Inspect alignment, suspension, and rotation",IF($U345="Low","Schedule tire service",IF($Y345="Overdue","Complete inspection",IF($Y345="Due Soon","Schedule inspection","No action")))))))))</f>
        <v/>
      </c>
      <c r="AB345" s="27">
        <f>IF($A345="","",IF(OR($J345&lt;&gt;"Mounted",$Z345="OK",$Z345="N/A"),"",IF($U345="Critical",1,IF(OR($W345="Low",$W345="High"),2,IF(OR($U345="Low",$V345="Uneven"),3,IF($Y345="Overdue",4,5))))))</f>
        <v/>
      </c>
      <c r="AC345" s="27">
        <f>IF($A345="","",IF($AB345="","",IFERROR($AB345*100000+ROW(),"")))</f>
        <v/>
      </c>
    </row>
    <row r="346">
      <c r="A346" s="29" t="n"/>
      <c r="B346" s="23" t="n"/>
      <c r="C346" s="23" t="n"/>
      <c r="D346" s="23" t="n"/>
      <c r="E346" s="29" t="n"/>
      <c r="F346" s="42" t="n"/>
      <c r="G346" s="30" t="n"/>
      <c r="H346" s="43" t="n"/>
      <c r="I346" s="43" t="n"/>
      <c r="J346" s="23" t="n"/>
      <c r="K346" s="23" t="n"/>
      <c r="L346" s="45">
        <f>IF($A346="","",IF(COUNTIFS('Tire Inspections'!$E$5:$E$1004,$A346,'Tire Inspections'!$Y$5:$Y$1004,"OK")=0,"",IFERROR(MAXIFS('Tire Inspections'!$B$5:$B$1004,'Tire Inspections'!$E$5:$E$1004,$A346,'Tire Inspections'!$Y$5:$Y$1004,"OK"),"")))</f>
        <v/>
      </c>
      <c r="M346" s="27">
        <f>IF($A346="","",IF($L346="","",IFERROR(LOOKUP(2,1/(('Tire Inspections'!$E$5:$E$1004=$A346)*('Tire Inspections'!$B$5:$B$1004=$L346)*('Tire Inspections'!$Y$5:$Y$1004="OK")),'Tire Inspections'!$C$5:$C$1004),"")))</f>
        <v/>
      </c>
      <c r="N346" s="27">
        <f>IF($A346="","",IF($L346="","",IFERROR(LOOKUP(2,1/(('Tire Inspections'!$E$5:$E$1004=$A346)*('Tire Inspections'!$B$5:$B$1004=$L346)*('Tire Inspections'!$Y$5:$Y$1004="OK")),'Tire Inspections'!$F$5:$F$1004),"")))</f>
        <v/>
      </c>
      <c r="O346" s="27">
        <f>IF($A346="","",IF($L346="","",IFERROR(LOOKUP(2,1/(('Tire Inspections'!$E$5:$E$1004=$A346)*('Tire Inspections'!$B$5:$B$1004=$L346)*('Tire Inspections'!$Y$5:$Y$1004="OK")),'Tire Inspections'!$P$5:$P$1004),"")))</f>
        <v/>
      </c>
      <c r="P346" s="32">
        <f>IF($A346="","",IF($L346="","",IFERROR(LOOKUP(2,1/(('Tire Inspections'!$E$5:$E$1004=$A346)*('Tire Inspections'!$B$5:$B$1004=$L346)*('Tire Inspections'!$Y$5:$Y$1004="OK")),'Tire Inspections'!$D$5:$D$1004),"")))</f>
        <v/>
      </c>
      <c r="Q346" s="44">
        <f>IF($A346="","",IF($L346="","",IFERROR(LOOKUP(2,1/(('Tire Inspections'!$E$5:$E$1004=$A346)*('Tire Inspections'!$B$5:$B$1004=$L346)*('Tire Inspections'!$Y$5:$Y$1004="OK")),'Tire Inspections'!$R$5:$R$1004),"")))</f>
        <v/>
      </c>
      <c r="R346" s="44">
        <f>IF($A346="","",IF($L346="","",IFERROR(LOOKUP(2,1/(('Tire Inspections'!$E$5:$E$1004=$A346)*('Tire Inspections'!$B$5:$B$1004=$L346)*('Tire Inspections'!$Y$5:$Y$1004="OK")),'Tire Inspections'!$S$5:$S$1004),"")))</f>
        <v/>
      </c>
      <c r="S346" s="44">
        <f>IF($A346="","",IF($L346="","",IFERROR(LOOKUP(2,1/(('Tire Inspections'!$E$5:$E$1004=$A346)*('Tire Inspections'!$B$5:$B$1004=$L346)*('Tire Inspections'!$Y$5:$Y$1004="OK")),'Tire Inspections'!$L$5:$L$1004),"")))</f>
        <v/>
      </c>
      <c r="T346" s="33">
        <f>IF($A346="","",IF(OR($Q346="",$H346=""),"",IFERROR(MAX(0,MIN(1,($Q346-'Settings'!$B$6)/($H346-'Settings'!$B$6))),"")))</f>
        <v/>
      </c>
      <c r="U346" s="27">
        <f>IF($A346="","",IF($Q346="","No Data",IF($Q346&lt;='Settings'!$B$6,"Critical",IF($Q346&lt;='Settings'!$B$5,"Low","OK"))))</f>
        <v/>
      </c>
      <c r="V346" s="27">
        <f>IF($A346="","",IF($R346="","No Data",IF($R346&gt;='Settings'!$B$7,"Uneven","OK")))</f>
        <v/>
      </c>
      <c r="W346" s="27">
        <f>IF($A346="","",IF($J346&lt;&gt;"Mounted","N/A",IF(OR($S346="",$I346=""),"No Data",IF($S346&lt;$I346-'Settings'!$B$8,"Low",IF($S346&gt;$I346+'Settings'!$B$8,"High","OK")))))</f>
        <v/>
      </c>
      <c r="X346" s="45">
        <f>IF($A346="","",IF(OR($J346&lt;&gt;"Mounted",$L346=""),"",IFERROR($L346+'Settings'!$B$9,"")))</f>
        <v/>
      </c>
      <c r="Y346" s="27">
        <f>IF($A346="","",IF($J346&lt;&gt;"Mounted","N/A",IF($L346="","No Data",IF(TODAY()&gt;$X346,"Overdue",IF(TODAY()+'Settings'!$B$10&gt;=$X346,"Due Soon","Current")))))</f>
        <v/>
      </c>
      <c r="Z346" s="27">
        <f>IF($A346="","",IF($J346&lt;&gt;"Mounted","N/A",IF(OR($U346="No Data",$W346="No Data"),"No Data",IF($U346="Critical","Critical",IF(OR($U346="Low",$V346="Uneven",$W346="Low",$W346="High",$Y346="Overdue",$Y346="Due Soon"),"Attention","OK")))))</f>
        <v/>
      </c>
      <c r="AA346" s="27">
        <f>IF($A346="","",IF($J346&lt;&gt;"Mounted","No action",IF($U346="Critical","Inspect immediately and follow fleet removal policy",IF($W346="Low","Correct pressure and inspect",IF($W346="High","Correct pressure",IF($V346="Uneven","Inspect alignment, suspension, and rotation",IF($U346="Low","Schedule tire service",IF($Y346="Overdue","Complete inspection",IF($Y346="Due Soon","Schedule inspection","No action")))))))))</f>
        <v/>
      </c>
      <c r="AB346" s="27">
        <f>IF($A346="","",IF(OR($J346&lt;&gt;"Mounted",$Z346="OK",$Z346="N/A"),"",IF($U346="Critical",1,IF(OR($W346="Low",$W346="High"),2,IF(OR($U346="Low",$V346="Uneven"),3,IF($Y346="Overdue",4,5))))))</f>
        <v/>
      </c>
      <c r="AC346" s="27">
        <f>IF($A346="","",IF($AB346="","",IFERROR($AB346*100000+ROW(),"")))</f>
        <v/>
      </c>
    </row>
    <row r="347">
      <c r="A347" s="29" t="n"/>
      <c r="B347" s="23" t="n"/>
      <c r="C347" s="23" t="n"/>
      <c r="D347" s="23" t="n"/>
      <c r="E347" s="29" t="n"/>
      <c r="F347" s="42" t="n"/>
      <c r="G347" s="30" t="n"/>
      <c r="H347" s="43" t="n"/>
      <c r="I347" s="43" t="n"/>
      <c r="J347" s="23" t="n"/>
      <c r="K347" s="23" t="n"/>
      <c r="L347" s="45">
        <f>IF($A347="","",IF(COUNTIFS('Tire Inspections'!$E$5:$E$1004,$A347,'Tire Inspections'!$Y$5:$Y$1004,"OK")=0,"",IFERROR(MAXIFS('Tire Inspections'!$B$5:$B$1004,'Tire Inspections'!$E$5:$E$1004,$A347,'Tire Inspections'!$Y$5:$Y$1004,"OK"),"")))</f>
        <v/>
      </c>
      <c r="M347" s="27">
        <f>IF($A347="","",IF($L347="","",IFERROR(LOOKUP(2,1/(('Tire Inspections'!$E$5:$E$1004=$A347)*('Tire Inspections'!$B$5:$B$1004=$L347)*('Tire Inspections'!$Y$5:$Y$1004="OK")),'Tire Inspections'!$C$5:$C$1004),"")))</f>
        <v/>
      </c>
      <c r="N347" s="27">
        <f>IF($A347="","",IF($L347="","",IFERROR(LOOKUP(2,1/(('Tire Inspections'!$E$5:$E$1004=$A347)*('Tire Inspections'!$B$5:$B$1004=$L347)*('Tire Inspections'!$Y$5:$Y$1004="OK")),'Tire Inspections'!$F$5:$F$1004),"")))</f>
        <v/>
      </c>
      <c r="O347" s="27">
        <f>IF($A347="","",IF($L347="","",IFERROR(LOOKUP(2,1/(('Tire Inspections'!$E$5:$E$1004=$A347)*('Tire Inspections'!$B$5:$B$1004=$L347)*('Tire Inspections'!$Y$5:$Y$1004="OK")),'Tire Inspections'!$P$5:$P$1004),"")))</f>
        <v/>
      </c>
      <c r="P347" s="32">
        <f>IF($A347="","",IF($L347="","",IFERROR(LOOKUP(2,1/(('Tire Inspections'!$E$5:$E$1004=$A347)*('Tire Inspections'!$B$5:$B$1004=$L347)*('Tire Inspections'!$Y$5:$Y$1004="OK")),'Tire Inspections'!$D$5:$D$1004),"")))</f>
        <v/>
      </c>
      <c r="Q347" s="44">
        <f>IF($A347="","",IF($L347="","",IFERROR(LOOKUP(2,1/(('Tire Inspections'!$E$5:$E$1004=$A347)*('Tire Inspections'!$B$5:$B$1004=$L347)*('Tire Inspections'!$Y$5:$Y$1004="OK")),'Tire Inspections'!$R$5:$R$1004),"")))</f>
        <v/>
      </c>
      <c r="R347" s="44">
        <f>IF($A347="","",IF($L347="","",IFERROR(LOOKUP(2,1/(('Tire Inspections'!$E$5:$E$1004=$A347)*('Tire Inspections'!$B$5:$B$1004=$L347)*('Tire Inspections'!$Y$5:$Y$1004="OK")),'Tire Inspections'!$S$5:$S$1004),"")))</f>
        <v/>
      </c>
      <c r="S347" s="44">
        <f>IF($A347="","",IF($L347="","",IFERROR(LOOKUP(2,1/(('Tire Inspections'!$E$5:$E$1004=$A347)*('Tire Inspections'!$B$5:$B$1004=$L347)*('Tire Inspections'!$Y$5:$Y$1004="OK")),'Tire Inspections'!$L$5:$L$1004),"")))</f>
        <v/>
      </c>
      <c r="T347" s="33">
        <f>IF($A347="","",IF(OR($Q347="",$H347=""),"",IFERROR(MAX(0,MIN(1,($Q347-'Settings'!$B$6)/($H347-'Settings'!$B$6))),"")))</f>
        <v/>
      </c>
      <c r="U347" s="27">
        <f>IF($A347="","",IF($Q347="","No Data",IF($Q347&lt;='Settings'!$B$6,"Critical",IF($Q347&lt;='Settings'!$B$5,"Low","OK"))))</f>
        <v/>
      </c>
      <c r="V347" s="27">
        <f>IF($A347="","",IF($R347="","No Data",IF($R347&gt;='Settings'!$B$7,"Uneven","OK")))</f>
        <v/>
      </c>
      <c r="W347" s="27">
        <f>IF($A347="","",IF($J347&lt;&gt;"Mounted","N/A",IF(OR($S347="",$I347=""),"No Data",IF($S347&lt;$I347-'Settings'!$B$8,"Low",IF($S347&gt;$I347+'Settings'!$B$8,"High","OK")))))</f>
        <v/>
      </c>
      <c r="X347" s="45">
        <f>IF($A347="","",IF(OR($J347&lt;&gt;"Mounted",$L347=""),"",IFERROR($L347+'Settings'!$B$9,"")))</f>
        <v/>
      </c>
      <c r="Y347" s="27">
        <f>IF($A347="","",IF($J347&lt;&gt;"Mounted","N/A",IF($L347="","No Data",IF(TODAY()&gt;$X347,"Overdue",IF(TODAY()+'Settings'!$B$10&gt;=$X347,"Due Soon","Current")))))</f>
        <v/>
      </c>
      <c r="Z347" s="27">
        <f>IF($A347="","",IF($J347&lt;&gt;"Mounted","N/A",IF(OR($U347="No Data",$W347="No Data"),"No Data",IF($U347="Critical","Critical",IF(OR($U347="Low",$V347="Uneven",$W347="Low",$W347="High",$Y347="Overdue",$Y347="Due Soon"),"Attention","OK")))))</f>
        <v/>
      </c>
      <c r="AA347" s="27">
        <f>IF($A347="","",IF($J347&lt;&gt;"Mounted","No action",IF($U347="Critical","Inspect immediately and follow fleet removal policy",IF($W347="Low","Correct pressure and inspect",IF($W347="High","Correct pressure",IF($V347="Uneven","Inspect alignment, suspension, and rotation",IF($U347="Low","Schedule tire service",IF($Y347="Overdue","Complete inspection",IF($Y347="Due Soon","Schedule inspection","No action")))))))))</f>
        <v/>
      </c>
      <c r="AB347" s="27">
        <f>IF($A347="","",IF(OR($J347&lt;&gt;"Mounted",$Z347="OK",$Z347="N/A"),"",IF($U347="Critical",1,IF(OR($W347="Low",$W347="High"),2,IF(OR($U347="Low",$V347="Uneven"),3,IF($Y347="Overdue",4,5))))))</f>
        <v/>
      </c>
      <c r="AC347" s="27">
        <f>IF($A347="","",IF($AB347="","",IFERROR($AB347*100000+ROW(),"")))</f>
        <v/>
      </c>
    </row>
    <row r="348">
      <c r="A348" s="29" t="n"/>
      <c r="B348" s="23" t="n"/>
      <c r="C348" s="23" t="n"/>
      <c r="D348" s="23" t="n"/>
      <c r="E348" s="29" t="n"/>
      <c r="F348" s="42" t="n"/>
      <c r="G348" s="30" t="n"/>
      <c r="H348" s="43" t="n"/>
      <c r="I348" s="43" t="n"/>
      <c r="J348" s="23" t="n"/>
      <c r="K348" s="23" t="n"/>
      <c r="L348" s="45">
        <f>IF($A348="","",IF(COUNTIFS('Tire Inspections'!$E$5:$E$1004,$A348,'Tire Inspections'!$Y$5:$Y$1004,"OK")=0,"",IFERROR(MAXIFS('Tire Inspections'!$B$5:$B$1004,'Tire Inspections'!$E$5:$E$1004,$A348,'Tire Inspections'!$Y$5:$Y$1004,"OK"),"")))</f>
        <v/>
      </c>
      <c r="M348" s="27">
        <f>IF($A348="","",IF($L348="","",IFERROR(LOOKUP(2,1/(('Tire Inspections'!$E$5:$E$1004=$A348)*('Tire Inspections'!$B$5:$B$1004=$L348)*('Tire Inspections'!$Y$5:$Y$1004="OK")),'Tire Inspections'!$C$5:$C$1004),"")))</f>
        <v/>
      </c>
      <c r="N348" s="27">
        <f>IF($A348="","",IF($L348="","",IFERROR(LOOKUP(2,1/(('Tire Inspections'!$E$5:$E$1004=$A348)*('Tire Inspections'!$B$5:$B$1004=$L348)*('Tire Inspections'!$Y$5:$Y$1004="OK")),'Tire Inspections'!$F$5:$F$1004),"")))</f>
        <v/>
      </c>
      <c r="O348" s="27">
        <f>IF($A348="","",IF($L348="","",IFERROR(LOOKUP(2,1/(('Tire Inspections'!$E$5:$E$1004=$A348)*('Tire Inspections'!$B$5:$B$1004=$L348)*('Tire Inspections'!$Y$5:$Y$1004="OK")),'Tire Inspections'!$P$5:$P$1004),"")))</f>
        <v/>
      </c>
      <c r="P348" s="32">
        <f>IF($A348="","",IF($L348="","",IFERROR(LOOKUP(2,1/(('Tire Inspections'!$E$5:$E$1004=$A348)*('Tire Inspections'!$B$5:$B$1004=$L348)*('Tire Inspections'!$Y$5:$Y$1004="OK")),'Tire Inspections'!$D$5:$D$1004),"")))</f>
        <v/>
      </c>
      <c r="Q348" s="44">
        <f>IF($A348="","",IF($L348="","",IFERROR(LOOKUP(2,1/(('Tire Inspections'!$E$5:$E$1004=$A348)*('Tire Inspections'!$B$5:$B$1004=$L348)*('Tire Inspections'!$Y$5:$Y$1004="OK")),'Tire Inspections'!$R$5:$R$1004),"")))</f>
        <v/>
      </c>
      <c r="R348" s="44">
        <f>IF($A348="","",IF($L348="","",IFERROR(LOOKUP(2,1/(('Tire Inspections'!$E$5:$E$1004=$A348)*('Tire Inspections'!$B$5:$B$1004=$L348)*('Tire Inspections'!$Y$5:$Y$1004="OK")),'Tire Inspections'!$S$5:$S$1004),"")))</f>
        <v/>
      </c>
      <c r="S348" s="44">
        <f>IF($A348="","",IF($L348="","",IFERROR(LOOKUP(2,1/(('Tire Inspections'!$E$5:$E$1004=$A348)*('Tire Inspections'!$B$5:$B$1004=$L348)*('Tire Inspections'!$Y$5:$Y$1004="OK")),'Tire Inspections'!$L$5:$L$1004),"")))</f>
        <v/>
      </c>
      <c r="T348" s="33">
        <f>IF($A348="","",IF(OR($Q348="",$H348=""),"",IFERROR(MAX(0,MIN(1,($Q348-'Settings'!$B$6)/($H348-'Settings'!$B$6))),"")))</f>
        <v/>
      </c>
      <c r="U348" s="27">
        <f>IF($A348="","",IF($Q348="","No Data",IF($Q348&lt;='Settings'!$B$6,"Critical",IF($Q348&lt;='Settings'!$B$5,"Low","OK"))))</f>
        <v/>
      </c>
      <c r="V348" s="27">
        <f>IF($A348="","",IF($R348="","No Data",IF($R348&gt;='Settings'!$B$7,"Uneven","OK")))</f>
        <v/>
      </c>
      <c r="W348" s="27">
        <f>IF($A348="","",IF($J348&lt;&gt;"Mounted","N/A",IF(OR($S348="",$I348=""),"No Data",IF($S348&lt;$I348-'Settings'!$B$8,"Low",IF($S348&gt;$I348+'Settings'!$B$8,"High","OK")))))</f>
        <v/>
      </c>
      <c r="X348" s="45">
        <f>IF($A348="","",IF(OR($J348&lt;&gt;"Mounted",$L348=""),"",IFERROR($L348+'Settings'!$B$9,"")))</f>
        <v/>
      </c>
      <c r="Y348" s="27">
        <f>IF($A348="","",IF($J348&lt;&gt;"Mounted","N/A",IF($L348="","No Data",IF(TODAY()&gt;$X348,"Overdue",IF(TODAY()+'Settings'!$B$10&gt;=$X348,"Due Soon","Current")))))</f>
        <v/>
      </c>
      <c r="Z348" s="27">
        <f>IF($A348="","",IF($J348&lt;&gt;"Mounted","N/A",IF(OR($U348="No Data",$W348="No Data"),"No Data",IF($U348="Critical","Critical",IF(OR($U348="Low",$V348="Uneven",$W348="Low",$W348="High",$Y348="Overdue",$Y348="Due Soon"),"Attention","OK")))))</f>
        <v/>
      </c>
      <c r="AA348" s="27">
        <f>IF($A348="","",IF($J348&lt;&gt;"Mounted","No action",IF($U348="Critical","Inspect immediately and follow fleet removal policy",IF($W348="Low","Correct pressure and inspect",IF($W348="High","Correct pressure",IF($V348="Uneven","Inspect alignment, suspension, and rotation",IF($U348="Low","Schedule tire service",IF($Y348="Overdue","Complete inspection",IF($Y348="Due Soon","Schedule inspection","No action")))))))))</f>
        <v/>
      </c>
      <c r="AB348" s="27">
        <f>IF($A348="","",IF(OR($J348&lt;&gt;"Mounted",$Z348="OK",$Z348="N/A"),"",IF($U348="Critical",1,IF(OR($W348="Low",$W348="High"),2,IF(OR($U348="Low",$V348="Uneven"),3,IF($Y348="Overdue",4,5))))))</f>
        <v/>
      </c>
      <c r="AC348" s="27">
        <f>IF($A348="","",IF($AB348="","",IFERROR($AB348*100000+ROW(),"")))</f>
        <v/>
      </c>
    </row>
    <row r="349">
      <c r="A349" s="29" t="n"/>
      <c r="B349" s="23" t="n"/>
      <c r="C349" s="23" t="n"/>
      <c r="D349" s="23" t="n"/>
      <c r="E349" s="29" t="n"/>
      <c r="F349" s="42" t="n"/>
      <c r="G349" s="30" t="n"/>
      <c r="H349" s="43" t="n"/>
      <c r="I349" s="43" t="n"/>
      <c r="J349" s="23" t="n"/>
      <c r="K349" s="23" t="n"/>
      <c r="L349" s="45">
        <f>IF($A349="","",IF(COUNTIFS('Tire Inspections'!$E$5:$E$1004,$A349,'Tire Inspections'!$Y$5:$Y$1004,"OK")=0,"",IFERROR(MAXIFS('Tire Inspections'!$B$5:$B$1004,'Tire Inspections'!$E$5:$E$1004,$A349,'Tire Inspections'!$Y$5:$Y$1004,"OK"),"")))</f>
        <v/>
      </c>
      <c r="M349" s="27">
        <f>IF($A349="","",IF($L349="","",IFERROR(LOOKUP(2,1/(('Tire Inspections'!$E$5:$E$1004=$A349)*('Tire Inspections'!$B$5:$B$1004=$L349)*('Tire Inspections'!$Y$5:$Y$1004="OK")),'Tire Inspections'!$C$5:$C$1004),"")))</f>
        <v/>
      </c>
      <c r="N349" s="27">
        <f>IF($A349="","",IF($L349="","",IFERROR(LOOKUP(2,1/(('Tire Inspections'!$E$5:$E$1004=$A349)*('Tire Inspections'!$B$5:$B$1004=$L349)*('Tire Inspections'!$Y$5:$Y$1004="OK")),'Tire Inspections'!$F$5:$F$1004),"")))</f>
        <v/>
      </c>
      <c r="O349" s="27">
        <f>IF($A349="","",IF($L349="","",IFERROR(LOOKUP(2,1/(('Tire Inspections'!$E$5:$E$1004=$A349)*('Tire Inspections'!$B$5:$B$1004=$L349)*('Tire Inspections'!$Y$5:$Y$1004="OK")),'Tire Inspections'!$P$5:$P$1004),"")))</f>
        <v/>
      </c>
      <c r="P349" s="32">
        <f>IF($A349="","",IF($L349="","",IFERROR(LOOKUP(2,1/(('Tire Inspections'!$E$5:$E$1004=$A349)*('Tire Inspections'!$B$5:$B$1004=$L349)*('Tire Inspections'!$Y$5:$Y$1004="OK")),'Tire Inspections'!$D$5:$D$1004),"")))</f>
        <v/>
      </c>
      <c r="Q349" s="44">
        <f>IF($A349="","",IF($L349="","",IFERROR(LOOKUP(2,1/(('Tire Inspections'!$E$5:$E$1004=$A349)*('Tire Inspections'!$B$5:$B$1004=$L349)*('Tire Inspections'!$Y$5:$Y$1004="OK")),'Tire Inspections'!$R$5:$R$1004),"")))</f>
        <v/>
      </c>
      <c r="R349" s="44">
        <f>IF($A349="","",IF($L349="","",IFERROR(LOOKUP(2,1/(('Tire Inspections'!$E$5:$E$1004=$A349)*('Tire Inspections'!$B$5:$B$1004=$L349)*('Tire Inspections'!$Y$5:$Y$1004="OK")),'Tire Inspections'!$S$5:$S$1004),"")))</f>
        <v/>
      </c>
      <c r="S349" s="44">
        <f>IF($A349="","",IF($L349="","",IFERROR(LOOKUP(2,1/(('Tire Inspections'!$E$5:$E$1004=$A349)*('Tire Inspections'!$B$5:$B$1004=$L349)*('Tire Inspections'!$Y$5:$Y$1004="OK")),'Tire Inspections'!$L$5:$L$1004),"")))</f>
        <v/>
      </c>
      <c r="T349" s="33">
        <f>IF($A349="","",IF(OR($Q349="",$H349=""),"",IFERROR(MAX(0,MIN(1,($Q349-'Settings'!$B$6)/($H349-'Settings'!$B$6))),"")))</f>
        <v/>
      </c>
      <c r="U349" s="27">
        <f>IF($A349="","",IF($Q349="","No Data",IF($Q349&lt;='Settings'!$B$6,"Critical",IF($Q349&lt;='Settings'!$B$5,"Low","OK"))))</f>
        <v/>
      </c>
      <c r="V349" s="27">
        <f>IF($A349="","",IF($R349="","No Data",IF($R349&gt;='Settings'!$B$7,"Uneven","OK")))</f>
        <v/>
      </c>
      <c r="W349" s="27">
        <f>IF($A349="","",IF($J349&lt;&gt;"Mounted","N/A",IF(OR($S349="",$I349=""),"No Data",IF($S349&lt;$I349-'Settings'!$B$8,"Low",IF($S349&gt;$I349+'Settings'!$B$8,"High","OK")))))</f>
        <v/>
      </c>
      <c r="X349" s="45">
        <f>IF($A349="","",IF(OR($J349&lt;&gt;"Mounted",$L349=""),"",IFERROR($L349+'Settings'!$B$9,"")))</f>
        <v/>
      </c>
      <c r="Y349" s="27">
        <f>IF($A349="","",IF($J349&lt;&gt;"Mounted","N/A",IF($L349="","No Data",IF(TODAY()&gt;$X349,"Overdue",IF(TODAY()+'Settings'!$B$10&gt;=$X349,"Due Soon","Current")))))</f>
        <v/>
      </c>
      <c r="Z349" s="27">
        <f>IF($A349="","",IF($J349&lt;&gt;"Mounted","N/A",IF(OR($U349="No Data",$W349="No Data"),"No Data",IF($U349="Critical","Critical",IF(OR($U349="Low",$V349="Uneven",$W349="Low",$W349="High",$Y349="Overdue",$Y349="Due Soon"),"Attention","OK")))))</f>
        <v/>
      </c>
      <c r="AA349" s="27">
        <f>IF($A349="","",IF($J349&lt;&gt;"Mounted","No action",IF($U349="Critical","Inspect immediately and follow fleet removal policy",IF($W349="Low","Correct pressure and inspect",IF($W349="High","Correct pressure",IF($V349="Uneven","Inspect alignment, suspension, and rotation",IF($U349="Low","Schedule tire service",IF($Y349="Overdue","Complete inspection",IF($Y349="Due Soon","Schedule inspection","No action")))))))))</f>
        <v/>
      </c>
      <c r="AB349" s="27">
        <f>IF($A349="","",IF(OR($J349&lt;&gt;"Mounted",$Z349="OK",$Z349="N/A"),"",IF($U349="Critical",1,IF(OR($W349="Low",$W349="High"),2,IF(OR($U349="Low",$V349="Uneven"),3,IF($Y349="Overdue",4,5))))))</f>
        <v/>
      </c>
      <c r="AC349" s="27">
        <f>IF($A349="","",IF($AB349="","",IFERROR($AB349*100000+ROW(),"")))</f>
        <v/>
      </c>
    </row>
    <row r="350">
      <c r="A350" s="29" t="n"/>
      <c r="B350" s="23" t="n"/>
      <c r="C350" s="23" t="n"/>
      <c r="D350" s="23" t="n"/>
      <c r="E350" s="29" t="n"/>
      <c r="F350" s="42" t="n"/>
      <c r="G350" s="30" t="n"/>
      <c r="H350" s="43" t="n"/>
      <c r="I350" s="43" t="n"/>
      <c r="J350" s="23" t="n"/>
      <c r="K350" s="23" t="n"/>
      <c r="L350" s="45">
        <f>IF($A350="","",IF(COUNTIFS('Tire Inspections'!$E$5:$E$1004,$A350,'Tire Inspections'!$Y$5:$Y$1004,"OK")=0,"",IFERROR(MAXIFS('Tire Inspections'!$B$5:$B$1004,'Tire Inspections'!$E$5:$E$1004,$A350,'Tire Inspections'!$Y$5:$Y$1004,"OK"),"")))</f>
        <v/>
      </c>
      <c r="M350" s="27">
        <f>IF($A350="","",IF($L350="","",IFERROR(LOOKUP(2,1/(('Tire Inspections'!$E$5:$E$1004=$A350)*('Tire Inspections'!$B$5:$B$1004=$L350)*('Tire Inspections'!$Y$5:$Y$1004="OK")),'Tire Inspections'!$C$5:$C$1004),"")))</f>
        <v/>
      </c>
      <c r="N350" s="27">
        <f>IF($A350="","",IF($L350="","",IFERROR(LOOKUP(2,1/(('Tire Inspections'!$E$5:$E$1004=$A350)*('Tire Inspections'!$B$5:$B$1004=$L350)*('Tire Inspections'!$Y$5:$Y$1004="OK")),'Tire Inspections'!$F$5:$F$1004),"")))</f>
        <v/>
      </c>
      <c r="O350" s="27">
        <f>IF($A350="","",IF($L350="","",IFERROR(LOOKUP(2,1/(('Tire Inspections'!$E$5:$E$1004=$A350)*('Tire Inspections'!$B$5:$B$1004=$L350)*('Tire Inspections'!$Y$5:$Y$1004="OK")),'Tire Inspections'!$P$5:$P$1004),"")))</f>
        <v/>
      </c>
      <c r="P350" s="32">
        <f>IF($A350="","",IF($L350="","",IFERROR(LOOKUP(2,1/(('Tire Inspections'!$E$5:$E$1004=$A350)*('Tire Inspections'!$B$5:$B$1004=$L350)*('Tire Inspections'!$Y$5:$Y$1004="OK")),'Tire Inspections'!$D$5:$D$1004),"")))</f>
        <v/>
      </c>
      <c r="Q350" s="44">
        <f>IF($A350="","",IF($L350="","",IFERROR(LOOKUP(2,1/(('Tire Inspections'!$E$5:$E$1004=$A350)*('Tire Inspections'!$B$5:$B$1004=$L350)*('Tire Inspections'!$Y$5:$Y$1004="OK")),'Tire Inspections'!$R$5:$R$1004),"")))</f>
        <v/>
      </c>
      <c r="R350" s="44">
        <f>IF($A350="","",IF($L350="","",IFERROR(LOOKUP(2,1/(('Tire Inspections'!$E$5:$E$1004=$A350)*('Tire Inspections'!$B$5:$B$1004=$L350)*('Tire Inspections'!$Y$5:$Y$1004="OK")),'Tire Inspections'!$S$5:$S$1004),"")))</f>
        <v/>
      </c>
      <c r="S350" s="44">
        <f>IF($A350="","",IF($L350="","",IFERROR(LOOKUP(2,1/(('Tire Inspections'!$E$5:$E$1004=$A350)*('Tire Inspections'!$B$5:$B$1004=$L350)*('Tire Inspections'!$Y$5:$Y$1004="OK")),'Tire Inspections'!$L$5:$L$1004),"")))</f>
        <v/>
      </c>
      <c r="T350" s="33">
        <f>IF($A350="","",IF(OR($Q350="",$H350=""),"",IFERROR(MAX(0,MIN(1,($Q350-'Settings'!$B$6)/($H350-'Settings'!$B$6))),"")))</f>
        <v/>
      </c>
      <c r="U350" s="27">
        <f>IF($A350="","",IF($Q350="","No Data",IF($Q350&lt;='Settings'!$B$6,"Critical",IF($Q350&lt;='Settings'!$B$5,"Low","OK"))))</f>
        <v/>
      </c>
      <c r="V350" s="27">
        <f>IF($A350="","",IF($R350="","No Data",IF($R350&gt;='Settings'!$B$7,"Uneven","OK")))</f>
        <v/>
      </c>
      <c r="W350" s="27">
        <f>IF($A350="","",IF($J350&lt;&gt;"Mounted","N/A",IF(OR($S350="",$I350=""),"No Data",IF($S350&lt;$I350-'Settings'!$B$8,"Low",IF($S350&gt;$I350+'Settings'!$B$8,"High","OK")))))</f>
        <v/>
      </c>
      <c r="X350" s="45">
        <f>IF($A350="","",IF(OR($J350&lt;&gt;"Mounted",$L350=""),"",IFERROR($L350+'Settings'!$B$9,"")))</f>
        <v/>
      </c>
      <c r="Y350" s="27">
        <f>IF($A350="","",IF($J350&lt;&gt;"Mounted","N/A",IF($L350="","No Data",IF(TODAY()&gt;$X350,"Overdue",IF(TODAY()+'Settings'!$B$10&gt;=$X350,"Due Soon","Current")))))</f>
        <v/>
      </c>
      <c r="Z350" s="27">
        <f>IF($A350="","",IF($J350&lt;&gt;"Mounted","N/A",IF(OR($U350="No Data",$W350="No Data"),"No Data",IF($U350="Critical","Critical",IF(OR($U350="Low",$V350="Uneven",$W350="Low",$W350="High",$Y350="Overdue",$Y350="Due Soon"),"Attention","OK")))))</f>
        <v/>
      </c>
      <c r="AA350" s="27">
        <f>IF($A350="","",IF($J350&lt;&gt;"Mounted","No action",IF($U350="Critical","Inspect immediately and follow fleet removal policy",IF($W350="Low","Correct pressure and inspect",IF($W350="High","Correct pressure",IF($V350="Uneven","Inspect alignment, suspension, and rotation",IF($U350="Low","Schedule tire service",IF($Y350="Overdue","Complete inspection",IF($Y350="Due Soon","Schedule inspection","No action")))))))))</f>
        <v/>
      </c>
      <c r="AB350" s="27">
        <f>IF($A350="","",IF(OR($J350&lt;&gt;"Mounted",$Z350="OK",$Z350="N/A"),"",IF($U350="Critical",1,IF(OR($W350="Low",$W350="High"),2,IF(OR($U350="Low",$V350="Uneven"),3,IF($Y350="Overdue",4,5))))))</f>
        <v/>
      </c>
      <c r="AC350" s="27">
        <f>IF($A350="","",IF($AB350="","",IFERROR($AB350*100000+ROW(),"")))</f>
        <v/>
      </c>
    </row>
    <row r="351">
      <c r="A351" s="29" t="n"/>
      <c r="B351" s="23" t="n"/>
      <c r="C351" s="23" t="n"/>
      <c r="D351" s="23" t="n"/>
      <c r="E351" s="29" t="n"/>
      <c r="F351" s="42" t="n"/>
      <c r="G351" s="30" t="n"/>
      <c r="H351" s="43" t="n"/>
      <c r="I351" s="43" t="n"/>
      <c r="J351" s="23" t="n"/>
      <c r="K351" s="23" t="n"/>
      <c r="L351" s="45">
        <f>IF($A351="","",IF(COUNTIFS('Tire Inspections'!$E$5:$E$1004,$A351,'Tire Inspections'!$Y$5:$Y$1004,"OK")=0,"",IFERROR(MAXIFS('Tire Inspections'!$B$5:$B$1004,'Tire Inspections'!$E$5:$E$1004,$A351,'Tire Inspections'!$Y$5:$Y$1004,"OK"),"")))</f>
        <v/>
      </c>
      <c r="M351" s="27">
        <f>IF($A351="","",IF($L351="","",IFERROR(LOOKUP(2,1/(('Tire Inspections'!$E$5:$E$1004=$A351)*('Tire Inspections'!$B$5:$B$1004=$L351)*('Tire Inspections'!$Y$5:$Y$1004="OK")),'Tire Inspections'!$C$5:$C$1004),"")))</f>
        <v/>
      </c>
      <c r="N351" s="27">
        <f>IF($A351="","",IF($L351="","",IFERROR(LOOKUP(2,1/(('Tire Inspections'!$E$5:$E$1004=$A351)*('Tire Inspections'!$B$5:$B$1004=$L351)*('Tire Inspections'!$Y$5:$Y$1004="OK")),'Tire Inspections'!$F$5:$F$1004),"")))</f>
        <v/>
      </c>
      <c r="O351" s="27">
        <f>IF($A351="","",IF($L351="","",IFERROR(LOOKUP(2,1/(('Tire Inspections'!$E$5:$E$1004=$A351)*('Tire Inspections'!$B$5:$B$1004=$L351)*('Tire Inspections'!$Y$5:$Y$1004="OK")),'Tire Inspections'!$P$5:$P$1004),"")))</f>
        <v/>
      </c>
      <c r="P351" s="32">
        <f>IF($A351="","",IF($L351="","",IFERROR(LOOKUP(2,1/(('Tire Inspections'!$E$5:$E$1004=$A351)*('Tire Inspections'!$B$5:$B$1004=$L351)*('Tire Inspections'!$Y$5:$Y$1004="OK")),'Tire Inspections'!$D$5:$D$1004),"")))</f>
        <v/>
      </c>
      <c r="Q351" s="44">
        <f>IF($A351="","",IF($L351="","",IFERROR(LOOKUP(2,1/(('Tire Inspections'!$E$5:$E$1004=$A351)*('Tire Inspections'!$B$5:$B$1004=$L351)*('Tire Inspections'!$Y$5:$Y$1004="OK")),'Tire Inspections'!$R$5:$R$1004),"")))</f>
        <v/>
      </c>
      <c r="R351" s="44">
        <f>IF($A351="","",IF($L351="","",IFERROR(LOOKUP(2,1/(('Tire Inspections'!$E$5:$E$1004=$A351)*('Tire Inspections'!$B$5:$B$1004=$L351)*('Tire Inspections'!$Y$5:$Y$1004="OK")),'Tire Inspections'!$S$5:$S$1004),"")))</f>
        <v/>
      </c>
      <c r="S351" s="44">
        <f>IF($A351="","",IF($L351="","",IFERROR(LOOKUP(2,1/(('Tire Inspections'!$E$5:$E$1004=$A351)*('Tire Inspections'!$B$5:$B$1004=$L351)*('Tire Inspections'!$Y$5:$Y$1004="OK")),'Tire Inspections'!$L$5:$L$1004),"")))</f>
        <v/>
      </c>
      <c r="T351" s="33">
        <f>IF($A351="","",IF(OR($Q351="",$H351=""),"",IFERROR(MAX(0,MIN(1,($Q351-'Settings'!$B$6)/($H351-'Settings'!$B$6))),"")))</f>
        <v/>
      </c>
      <c r="U351" s="27">
        <f>IF($A351="","",IF($Q351="","No Data",IF($Q351&lt;='Settings'!$B$6,"Critical",IF($Q351&lt;='Settings'!$B$5,"Low","OK"))))</f>
        <v/>
      </c>
      <c r="V351" s="27">
        <f>IF($A351="","",IF($R351="","No Data",IF($R351&gt;='Settings'!$B$7,"Uneven","OK")))</f>
        <v/>
      </c>
      <c r="W351" s="27">
        <f>IF($A351="","",IF($J351&lt;&gt;"Mounted","N/A",IF(OR($S351="",$I351=""),"No Data",IF($S351&lt;$I351-'Settings'!$B$8,"Low",IF($S351&gt;$I351+'Settings'!$B$8,"High","OK")))))</f>
        <v/>
      </c>
      <c r="X351" s="45">
        <f>IF($A351="","",IF(OR($J351&lt;&gt;"Mounted",$L351=""),"",IFERROR($L351+'Settings'!$B$9,"")))</f>
        <v/>
      </c>
      <c r="Y351" s="27">
        <f>IF($A351="","",IF($J351&lt;&gt;"Mounted","N/A",IF($L351="","No Data",IF(TODAY()&gt;$X351,"Overdue",IF(TODAY()+'Settings'!$B$10&gt;=$X351,"Due Soon","Current")))))</f>
        <v/>
      </c>
      <c r="Z351" s="27">
        <f>IF($A351="","",IF($J351&lt;&gt;"Mounted","N/A",IF(OR($U351="No Data",$W351="No Data"),"No Data",IF($U351="Critical","Critical",IF(OR($U351="Low",$V351="Uneven",$W351="Low",$W351="High",$Y351="Overdue",$Y351="Due Soon"),"Attention","OK")))))</f>
        <v/>
      </c>
      <c r="AA351" s="27">
        <f>IF($A351="","",IF($J351&lt;&gt;"Mounted","No action",IF($U351="Critical","Inspect immediately and follow fleet removal policy",IF($W351="Low","Correct pressure and inspect",IF($W351="High","Correct pressure",IF($V351="Uneven","Inspect alignment, suspension, and rotation",IF($U351="Low","Schedule tire service",IF($Y351="Overdue","Complete inspection",IF($Y351="Due Soon","Schedule inspection","No action")))))))))</f>
        <v/>
      </c>
      <c r="AB351" s="27">
        <f>IF($A351="","",IF(OR($J351&lt;&gt;"Mounted",$Z351="OK",$Z351="N/A"),"",IF($U351="Critical",1,IF(OR($W351="Low",$W351="High"),2,IF(OR($U351="Low",$V351="Uneven"),3,IF($Y351="Overdue",4,5))))))</f>
        <v/>
      </c>
      <c r="AC351" s="27">
        <f>IF($A351="","",IF($AB351="","",IFERROR($AB351*100000+ROW(),"")))</f>
        <v/>
      </c>
    </row>
    <row r="352">
      <c r="A352" s="29" t="n"/>
      <c r="B352" s="23" t="n"/>
      <c r="C352" s="23" t="n"/>
      <c r="D352" s="23" t="n"/>
      <c r="E352" s="29" t="n"/>
      <c r="F352" s="42" t="n"/>
      <c r="G352" s="30" t="n"/>
      <c r="H352" s="43" t="n"/>
      <c r="I352" s="43" t="n"/>
      <c r="J352" s="23" t="n"/>
      <c r="K352" s="23" t="n"/>
      <c r="L352" s="45">
        <f>IF($A352="","",IF(COUNTIFS('Tire Inspections'!$E$5:$E$1004,$A352,'Tire Inspections'!$Y$5:$Y$1004,"OK")=0,"",IFERROR(MAXIFS('Tire Inspections'!$B$5:$B$1004,'Tire Inspections'!$E$5:$E$1004,$A352,'Tire Inspections'!$Y$5:$Y$1004,"OK"),"")))</f>
        <v/>
      </c>
      <c r="M352" s="27">
        <f>IF($A352="","",IF($L352="","",IFERROR(LOOKUP(2,1/(('Tire Inspections'!$E$5:$E$1004=$A352)*('Tire Inspections'!$B$5:$B$1004=$L352)*('Tire Inspections'!$Y$5:$Y$1004="OK")),'Tire Inspections'!$C$5:$C$1004),"")))</f>
        <v/>
      </c>
      <c r="N352" s="27">
        <f>IF($A352="","",IF($L352="","",IFERROR(LOOKUP(2,1/(('Tire Inspections'!$E$5:$E$1004=$A352)*('Tire Inspections'!$B$5:$B$1004=$L352)*('Tire Inspections'!$Y$5:$Y$1004="OK")),'Tire Inspections'!$F$5:$F$1004),"")))</f>
        <v/>
      </c>
      <c r="O352" s="27">
        <f>IF($A352="","",IF($L352="","",IFERROR(LOOKUP(2,1/(('Tire Inspections'!$E$5:$E$1004=$A352)*('Tire Inspections'!$B$5:$B$1004=$L352)*('Tire Inspections'!$Y$5:$Y$1004="OK")),'Tire Inspections'!$P$5:$P$1004),"")))</f>
        <v/>
      </c>
      <c r="P352" s="32">
        <f>IF($A352="","",IF($L352="","",IFERROR(LOOKUP(2,1/(('Tire Inspections'!$E$5:$E$1004=$A352)*('Tire Inspections'!$B$5:$B$1004=$L352)*('Tire Inspections'!$Y$5:$Y$1004="OK")),'Tire Inspections'!$D$5:$D$1004),"")))</f>
        <v/>
      </c>
      <c r="Q352" s="44">
        <f>IF($A352="","",IF($L352="","",IFERROR(LOOKUP(2,1/(('Tire Inspections'!$E$5:$E$1004=$A352)*('Tire Inspections'!$B$5:$B$1004=$L352)*('Tire Inspections'!$Y$5:$Y$1004="OK")),'Tire Inspections'!$R$5:$R$1004),"")))</f>
        <v/>
      </c>
      <c r="R352" s="44">
        <f>IF($A352="","",IF($L352="","",IFERROR(LOOKUP(2,1/(('Tire Inspections'!$E$5:$E$1004=$A352)*('Tire Inspections'!$B$5:$B$1004=$L352)*('Tire Inspections'!$Y$5:$Y$1004="OK")),'Tire Inspections'!$S$5:$S$1004),"")))</f>
        <v/>
      </c>
      <c r="S352" s="44">
        <f>IF($A352="","",IF($L352="","",IFERROR(LOOKUP(2,1/(('Tire Inspections'!$E$5:$E$1004=$A352)*('Tire Inspections'!$B$5:$B$1004=$L352)*('Tire Inspections'!$Y$5:$Y$1004="OK")),'Tire Inspections'!$L$5:$L$1004),"")))</f>
        <v/>
      </c>
      <c r="T352" s="33">
        <f>IF($A352="","",IF(OR($Q352="",$H352=""),"",IFERROR(MAX(0,MIN(1,($Q352-'Settings'!$B$6)/($H352-'Settings'!$B$6))),"")))</f>
        <v/>
      </c>
      <c r="U352" s="27">
        <f>IF($A352="","",IF($Q352="","No Data",IF($Q352&lt;='Settings'!$B$6,"Critical",IF($Q352&lt;='Settings'!$B$5,"Low","OK"))))</f>
        <v/>
      </c>
      <c r="V352" s="27">
        <f>IF($A352="","",IF($R352="","No Data",IF($R352&gt;='Settings'!$B$7,"Uneven","OK")))</f>
        <v/>
      </c>
      <c r="W352" s="27">
        <f>IF($A352="","",IF($J352&lt;&gt;"Mounted","N/A",IF(OR($S352="",$I352=""),"No Data",IF($S352&lt;$I352-'Settings'!$B$8,"Low",IF($S352&gt;$I352+'Settings'!$B$8,"High","OK")))))</f>
        <v/>
      </c>
      <c r="X352" s="45">
        <f>IF($A352="","",IF(OR($J352&lt;&gt;"Mounted",$L352=""),"",IFERROR($L352+'Settings'!$B$9,"")))</f>
        <v/>
      </c>
      <c r="Y352" s="27">
        <f>IF($A352="","",IF($J352&lt;&gt;"Mounted","N/A",IF($L352="","No Data",IF(TODAY()&gt;$X352,"Overdue",IF(TODAY()+'Settings'!$B$10&gt;=$X352,"Due Soon","Current")))))</f>
        <v/>
      </c>
      <c r="Z352" s="27">
        <f>IF($A352="","",IF($J352&lt;&gt;"Mounted","N/A",IF(OR($U352="No Data",$W352="No Data"),"No Data",IF($U352="Critical","Critical",IF(OR($U352="Low",$V352="Uneven",$W352="Low",$W352="High",$Y352="Overdue",$Y352="Due Soon"),"Attention","OK")))))</f>
        <v/>
      </c>
      <c r="AA352" s="27">
        <f>IF($A352="","",IF($J352&lt;&gt;"Mounted","No action",IF($U352="Critical","Inspect immediately and follow fleet removal policy",IF($W352="Low","Correct pressure and inspect",IF($W352="High","Correct pressure",IF($V352="Uneven","Inspect alignment, suspension, and rotation",IF($U352="Low","Schedule tire service",IF($Y352="Overdue","Complete inspection",IF($Y352="Due Soon","Schedule inspection","No action")))))))))</f>
        <v/>
      </c>
      <c r="AB352" s="27">
        <f>IF($A352="","",IF(OR($J352&lt;&gt;"Mounted",$Z352="OK",$Z352="N/A"),"",IF($U352="Critical",1,IF(OR($W352="Low",$W352="High"),2,IF(OR($U352="Low",$V352="Uneven"),3,IF($Y352="Overdue",4,5))))))</f>
        <v/>
      </c>
      <c r="AC352" s="27">
        <f>IF($A352="","",IF($AB352="","",IFERROR($AB352*100000+ROW(),"")))</f>
        <v/>
      </c>
    </row>
    <row r="353">
      <c r="A353" s="29" t="n"/>
      <c r="B353" s="23" t="n"/>
      <c r="C353" s="23" t="n"/>
      <c r="D353" s="23" t="n"/>
      <c r="E353" s="29" t="n"/>
      <c r="F353" s="42" t="n"/>
      <c r="G353" s="30" t="n"/>
      <c r="H353" s="43" t="n"/>
      <c r="I353" s="43" t="n"/>
      <c r="J353" s="23" t="n"/>
      <c r="K353" s="23" t="n"/>
      <c r="L353" s="45">
        <f>IF($A353="","",IF(COUNTIFS('Tire Inspections'!$E$5:$E$1004,$A353,'Tire Inspections'!$Y$5:$Y$1004,"OK")=0,"",IFERROR(MAXIFS('Tire Inspections'!$B$5:$B$1004,'Tire Inspections'!$E$5:$E$1004,$A353,'Tire Inspections'!$Y$5:$Y$1004,"OK"),"")))</f>
        <v/>
      </c>
      <c r="M353" s="27">
        <f>IF($A353="","",IF($L353="","",IFERROR(LOOKUP(2,1/(('Tire Inspections'!$E$5:$E$1004=$A353)*('Tire Inspections'!$B$5:$B$1004=$L353)*('Tire Inspections'!$Y$5:$Y$1004="OK")),'Tire Inspections'!$C$5:$C$1004),"")))</f>
        <v/>
      </c>
      <c r="N353" s="27">
        <f>IF($A353="","",IF($L353="","",IFERROR(LOOKUP(2,1/(('Tire Inspections'!$E$5:$E$1004=$A353)*('Tire Inspections'!$B$5:$B$1004=$L353)*('Tire Inspections'!$Y$5:$Y$1004="OK")),'Tire Inspections'!$F$5:$F$1004),"")))</f>
        <v/>
      </c>
      <c r="O353" s="27">
        <f>IF($A353="","",IF($L353="","",IFERROR(LOOKUP(2,1/(('Tire Inspections'!$E$5:$E$1004=$A353)*('Tire Inspections'!$B$5:$B$1004=$L353)*('Tire Inspections'!$Y$5:$Y$1004="OK")),'Tire Inspections'!$P$5:$P$1004),"")))</f>
        <v/>
      </c>
      <c r="P353" s="32">
        <f>IF($A353="","",IF($L353="","",IFERROR(LOOKUP(2,1/(('Tire Inspections'!$E$5:$E$1004=$A353)*('Tire Inspections'!$B$5:$B$1004=$L353)*('Tire Inspections'!$Y$5:$Y$1004="OK")),'Tire Inspections'!$D$5:$D$1004),"")))</f>
        <v/>
      </c>
      <c r="Q353" s="44">
        <f>IF($A353="","",IF($L353="","",IFERROR(LOOKUP(2,1/(('Tire Inspections'!$E$5:$E$1004=$A353)*('Tire Inspections'!$B$5:$B$1004=$L353)*('Tire Inspections'!$Y$5:$Y$1004="OK")),'Tire Inspections'!$R$5:$R$1004),"")))</f>
        <v/>
      </c>
      <c r="R353" s="44">
        <f>IF($A353="","",IF($L353="","",IFERROR(LOOKUP(2,1/(('Tire Inspections'!$E$5:$E$1004=$A353)*('Tire Inspections'!$B$5:$B$1004=$L353)*('Tire Inspections'!$Y$5:$Y$1004="OK")),'Tire Inspections'!$S$5:$S$1004),"")))</f>
        <v/>
      </c>
      <c r="S353" s="44">
        <f>IF($A353="","",IF($L353="","",IFERROR(LOOKUP(2,1/(('Tire Inspections'!$E$5:$E$1004=$A353)*('Tire Inspections'!$B$5:$B$1004=$L353)*('Tire Inspections'!$Y$5:$Y$1004="OK")),'Tire Inspections'!$L$5:$L$1004),"")))</f>
        <v/>
      </c>
      <c r="T353" s="33">
        <f>IF($A353="","",IF(OR($Q353="",$H353=""),"",IFERROR(MAX(0,MIN(1,($Q353-'Settings'!$B$6)/($H353-'Settings'!$B$6))),"")))</f>
        <v/>
      </c>
      <c r="U353" s="27">
        <f>IF($A353="","",IF($Q353="","No Data",IF($Q353&lt;='Settings'!$B$6,"Critical",IF($Q353&lt;='Settings'!$B$5,"Low","OK"))))</f>
        <v/>
      </c>
      <c r="V353" s="27">
        <f>IF($A353="","",IF($R353="","No Data",IF($R353&gt;='Settings'!$B$7,"Uneven","OK")))</f>
        <v/>
      </c>
      <c r="W353" s="27">
        <f>IF($A353="","",IF($J353&lt;&gt;"Mounted","N/A",IF(OR($S353="",$I353=""),"No Data",IF($S353&lt;$I353-'Settings'!$B$8,"Low",IF($S353&gt;$I353+'Settings'!$B$8,"High","OK")))))</f>
        <v/>
      </c>
      <c r="X353" s="45">
        <f>IF($A353="","",IF(OR($J353&lt;&gt;"Mounted",$L353=""),"",IFERROR($L353+'Settings'!$B$9,"")))</f>
        <v/>
      </c>
      <c r="Y353" s="27">
        <f>IF($A353="","",IF($J353&lt;&gt;"Mounted","N/A",IF($L353="","No Data",IF(TODAY()&gt;$X353,"Overdue",IF(TODAY()+'Settings'!$B$10&gt;=$X353,"Due Soon","Current")))))</f>
        <v/>
      </c>
      <c r="Z353" s="27">
        <f>IF($A353="","",IF($J353&lt;&gt;"Mounted","N/A",IF(OR($U353="No Data",$W353="No Data"),"No Data",IF($U353="Critical","Critical",IF(OR($U353="Low",$V353="Uneven",$W353="Low",$W353="High",$Y353="Overdue",$Y353="Due Soon"),"Attention","OK")))))</f>
        <v/>
      </c>
      <c r="AA353" s="27">
        <f>IF($A353="","",IF($J353&lt;&gt;"Mounted","No action",IF($U353="Critical","Inspect immediately and follow fleet removal policy",IF($W353="Low","Correct pressure and inspect",IF($W353="High","Correct pressure",IF($V353="Uneven","Inspect alignment, suspension, and rotation",IF($U353="Low","Schedule tire service",IF($Y353="Overdue","Complete inspection",IF($Y353="Due Soon","Schedule inspection","No action")))))))))</f>
        <v/>
      </c>
      <c r="AB353" s="27">
        <f>IF($A353="","",IF(OR($J353&lt;&gt;"Mounted",$Z353="OK",$Z353="N/A"),"",IF($U353="Critical",1,IF(OR($W353="Low",$W353="High"),2,IF(OR($U353="Low",$V353="Uneven"),3,IF($Y353="Overdue",4,5))))))</f>
        <v/>
      </c>
      <c r="AC353" s="27">
        <f>IF($A353="","",IF($AB353="","",IFERROR($AB353*100000+ROW(),"")))</f>
        <v/>
      </c>
    </row>
    <row r="354">
      <c r="A354" s="29" t="n"/>
      <c r="B354" s="23" t="n"/>
      <c r="C354" s="23" t="n"/>
      <c r="D354" s="23" t="n"/>
      <c r="E354" s="29" t="n"/>
      <c r="F354" s="42" t="n"/>
      <c r="G354" s="30" t="n"/>
      <c r="H354" s="43" t="n"/>
      <c r="I354" s="43" t="n"/>
      <c r="J354" s="23" t="n"/>
      <c r="K354" s="23" t="n"/>
      <c r="L354" s="45">
        <f>IF($A354="","",IF(COUNTIFS('Tire Inspections'!$E$5:$E$1004,$A354,'Tire Inspections'!$Y$5:$Y$1004,"OK")=0,"",IFERROR(MAXIFS('Tire Inspections'!$B$5:$B$1004,'Tire Inspections'!$E$5:$E$1004,$A354,'Tire Inspections'!$Y$5:$Y$1004,"OK"),"")))</f>
        <v/>
      </c>
      <c r="M354" s="27">
        <f>IF($A354="","",IF($L354="","",IFERROR(LOOKUP(2,1/(('Tire Inspections'!$E$5:$E$1004=$A354)*('Tire Inspections'!$B$5:$B$1004=$L354)*('Tire Inspections'!$Y$5:$Y$1004="OK")),'Tire Inspections'!$C$5:$C$1004),"")))</f>
        <v/>
      </c>
      <c r="N354" s="27">
        <f>IF($A354="","",IF($L354="","",IFERROR(LOOKUP(2,1/(('Tire Inspections'!$E$5:$E$1004=$A354)*('Tire Inspections'!$B$5:$B$1004=$L354)*('Tire Inspections'!$Y$5:$Y$1004="OK")),'Tire Inspections'!$F$5:$F$1004),"")))</f>
        <v/>
      </c>
      <c r="O354" s="27">
        <f>IF($A354="","",IF($L354="","",IFERROR(LOOKUP(2,1/(('Tire Inspections'!$E$5:$E$1004=$A354)*('Tire Inspections'!$B$5:$B$1004=$L354)*('Tire Inspections'!$Y$5:$Y$1004="OK")),'Tire Inspections'!$P$5:$P$1004),"")))</f>
        <v/>
      </c>
      <c r="P354" s="32">
        <f>IF($A354="","",IF($L354="","",IFERROR(LOOKUP(2,1/(('Tire Inspections'!$E$5:$E$1004=$A354)*('Tire Inspections'!$B$5:$B$1004=$L354)*('Tire Inspections'!$Y$5:$Y$1004="OK")),'Tire Inspections'!$D$5:$D$1004),"")))</f>
        <v/>
      </c>
      <c r="Q354" s="44">
        <f>IF($A354="","",IF($L354="","",IFERROR(LOOKUP(2,1/(('Tire Inspections'!$E$5:$E$1004=$A354)*('Tire Inspections'!$B$5:$B$1004=$L354)*('Tire Inspections'!$Y$5:$Y$1004="OK")),'Tire Inspections'!$R$5:$R$1004),"")))</f>
        <v/>
      </c>
      <c r="R354" s="44">
        <f>IF($A354="","",IF($L354="","",IFERROR(LOOKUP(2,1/(('Tire Inspections'!$E$5:$E$1004=$A354)*('Tire Inspections'!$B$5:$B$1004=$L354)*('Tire Inspections'!$Y$5:$Y$1004="OK")),'Tire Inspections'!$S$5:$S$1004),"")))</f>
        <v/>
      </c>
      <c r="S354" s="44">
        <f>IF($A354="","",IF($L354="","",IFERROR(LOOKUP(2,1/(('Tire Inspections'!$E$5:$E$1004=$A354)*('Tire Inspections'!$B$5:$B$1004=$L354)*('Tire Inspections'!$Y$5:$Y$1004="OK")),'Tire Inspections'!$L$5:$L$1004),"")))</f>
        <v/>
      </c>
      <c r="T354" s="33">
        <f>IF($A354="","",IF(OR($Q354="",$H354=""),"",IFERROR(MAX(0,MIN(1,($Q354-'Settings'!$B$6)/($H354-'Settings'!$B$6))),"")))</f>
        <v/>
      </c>
      <c r="U354" s="27">
        <f>IF($A354="","",IF($Q354="","No Data",IF($Q354&lt;='Settings'!$B$6,"Critical",IF($Q354&lt;='Settings'!$B$5,"Low","OK"))))</f>
        <v/>
      </c>
      <c r="V354" s="27">
        <f>IF($A354="","",IF($R354="","No Data",IF($R354&gt;='Settings'!$B$7,"Uneven","OK")))</f>
        <v/>
      </c>
      <c r="W354" s="27">
        <f>IF($A354="","",IF($J354&lt;&gt;"Mounted","N/A",IF(OR($S354="",$I354=""),"No Data",IF($S354&lt;$I354-'Settings'!$B$8,"Low",IF($S354&gt;$I354+'Settings'!$B$8,"High","OK")))))</f>
        <v/>
      </c>
      <c r="X354" s="45">
        <f>IF($A354="","",IF(OR($J354&lt;&gt;"Mounted",$L354=""),"",IFERROR($L354+'Settings'!$B$9,"")))</f>
        <v/>
      </c>
      <c r="Y354" s="27">
        <f>IF($A354="","",IF($J354&lt;&gt;"Mounted","N/A",IF($L354="","No Data",IF(TODAY()&gt;$X354,"Overdue",IF(TODAY()+'Settings'!$B$10&gt;=$X354,"Due Soon","Current")))))</f>
        <v/>
      </c>
      <c r="Z354" s="27">
        <f>IF($A354="","",IF($J354&lt;&gt;"Mounted","N/A",IF(OR($U354="No Data",$W354="No Data"),"No Data",IF($U354="Critical","Critical",IF(OR($U354="Low",$V354="Uneven",$W354="Low",$W354="High",$Y354="Overdue",$Y354="Due Soon"),"Attention","OK")))))</f>
        <v/>
      </c>
      <c r="AA354" s="27">
        <f>IF($A354="","",IF($J354&lt;&gt;"Mounted","No action",IF($U354="Critical","Inspect immediately and follow fleet removal policy",IF($W354="Low","Correct pressure and inspect",IF($W354="High","Correct pressure",IF($V354="Uneven","Inspect alignment, suspension, and rotation",IF($U354="Low","Schedule tire service",IF($Y354="Overdue","Complete inspection",IF($Y354="Due Soon","Schedule inspection","No action")))))))))</f>
        <v/>
      </c>
      <c r="AB354" s="27">
        <f>IF($A354="","",IF(OR($J354&lt;&gt;"Mounted",$Z354="OK",$Z354="N/A"),"",IF($U354="Critical",1,IF(OR($W354="Low",$W354="High"),2,IF(OR($U354="Low",$V354="Uneven"),3,IF($Y354="Overdue",4,5))))))</f>
        <v/>
      </c>
      <c r="AC354" s="27">
        <f>IF($A354="","",IF($AB354="","",IFERROR($AB354*100000+ROW(),"")))</f>
        <v/>
      </c>
    </row>
    <row r="355">
      <c r="A355" s="29" t="n"/>
      <c r="B355" s="23" t="n"/>
      <c r="C355" s="23" t="n"/>
      <c r="D355" s="23" t="n"/>
      <c r="E355" s="29" t="n"/>
      <c r="F355" s="42" t="n"/>
      <c r="G355" s="30" t="n"/>
      <c r="H355" s="43" t="n"/>
      <c r="I355" s="43" t="n"/>
      <c r="J355" s="23" t="n"/>
      <c r="K355" s="23" t="n"/>
      <c r="L355" s="45">
        <f>IF($A355="","",IF(COUNTIFS('Tire Inspections'!$E$5:$E$1004,$A355,'Tire Inspections'!$Y$5:$Y$1004,"OK")=0,"",IFERROR(MAXIFS('Tire Inspections'!$B$5:$B$1004,'Tire Inspections'!$E$5:$E$1004,$A355,'Tire Inspections'!$Y$5:$Y$1004,"OK"),"")))</f>
        <v/>
      </c>
      <c r="M355" s="27">
        <f>IF($A355="","",IF($L355="","",IFERROR(LOOKUP(2,1/(('Tire Inspections'!$E$5:$E$1004=$A355)*('Tire Inspections'!$B$5:$B$1004=$L355)*('Tire Inspections'!$Y$5:$Y$1004="OK")),'Tire Inspections'!$C$5:$C$1004),"")))</f>
        <v/>
      </c>
      <c r="N355" s="27">
        <f>IF($A355="","",IF($L355="","",IFERROR(LOOKUP(2,1/(('Tire Inspections'!$E$5:$E$1004=$A355)*('Tire Inspections'!$B$5:$B$1004=$L355)*('Tire Inspections'!$Y$5:$Y$1004="OK")),'Tire Inspections'!$F$5:$F$1004),"")))</f>
        <v/>
      </c>
      <c r="O355" s="27">
        <f>IF($A355="","",IF($L355="","",IFERROR(LOOKUP(2,1/(('Tire Inspections'!$E$5:$E$1004=$A355)*('Tire Inspections'!$B$5:$B$1004=$L355)*('Tire Inspections'!$Y$5:$Y$1004="OK")),'Tire Inspections'!$P$5:$P$1004),"")))</f>
        <v/>
      </c>
      <c r="P355" s="32">
        <f>IF($A355="","",IF($L355="","",IFERROR(LOOKUP(2,1/(('Tire Inspections'!$E$5:$E$1004=$A355)*('Tire Inspections'!$B$5:$B$1004=$L355)*('Tire Inspections'!$Y$5:$Y$1004="OK")),'Tire Inspections'!$D$5:$D$1004),"")))</f>
        <v/>
      </c>
      <c r="Q355" s="44">
        <f>IF($A355="","",IF($L355="","",IFERROR(LOOKUP(2,1/(('Tire Inspections'!$E$5:$E$1004=$A355)*('Tire Inspections'!$B$5:$B$1004=$L355)*('Tire Inspections'!$Y$5:$Y$1004="OK")),'Tire Inspections'!$R$5:$R$1004),"")))</f>
        <v/>
      </c>
      <c r="R355" s="44">
        <f>IF($A355="","",IF($L355="","",IFERROR(LOOKUP(2,1/(('Tire Inspections'!$E$5:$E$1004=$A355)*('Tire Inspections'!$B$5:$B$1004=$L355)*('Tire Inspections'!$Y$5:$Y$1004="OK")),'Tire Inspections'!$S$5:$S$1004),"")))</f>
        <v/>
      </c>
      <c r="S355" s="44">
        <f>IF($A355="","",IF($L355="","",IFERROR(LOOKUP(2,1/(('Tire Inspections'!$E$5:$E$1004=$A355)*('Tire Inspections'!$B$5:$B$1004=$L355)*('Tire Inspections'!$Y$5:$Y$1004="OK")),'Tire Inspections'!$L$5:$L$1004),"")))</f>
        <v/>
      </c>
      <c r="T355" s="33">
        <f>IF($A355="","",IF(OR($Q355="",$H355=""),"",IFERROR(MAX(0,MIN(1,($Q355-'Settings'!$B$6)/($H355-'Settings'!$B$6))),"")))</f>
        <v/>
      </c>
      <c r="U355" s="27">
        <f>IF($A355="","",IF($Q355="","No Data",IF($Q355&lt;='Settings'!$B$6,"Critical",IF($Q355&lt;='Settings'!$B$5,"Low","OK"))))</f>
        <v/>
      </c>
      <c r="V355" s="27">
        <f>IF($A355="","",IF($R355="","No Data",IF($R355&gt;='Settings'!$B$7,"Uneven","OK")))</f>
        <v/>
      </c>
      <c r="W355" s="27">
        <f>IF($A355="","",IF($J355&lt;&gt;"Mounted","N/A",IF(OR($S355="",$I355=""),"No Data",IF($S355&lt;$I355-'Settings'!$B$8,"Low",IF($S355&gt;$I355+'Settings'!$B$8,"High","OK")))))</f>
        <v/>
      </c>
      <c r="X355" s="45">
        <f>IF($A355="","",IF(OR($J355&lt;&gt;"Mounted",$L355=""),"",IFERROR($L355+'Settings'!$B$9,"")))</f>
        <v/>
      </c>
      <c r="Y355" s="27">
        <f>IF($A355="","",IF($J355&lt;&gt;"Mounted","N/A",IF($L355="","No Data",IF(TODAY()&gt;$X355,"Overdue",IF(TODAY()+'Settings'!$B$10&gt;=$X355,"Due Soon","Current")))))</f>
        <v/>
      </c>
      <c r="Z355" s="27">
        <f>IF($A355="","",IF($J355&lt;&gt;"Mounted","N/A",IF(OR($U355="No Data",$W355="No Data"),"No Data",IF($U355="Critical","Critical",IF(OR($U355="Low",$V355="Uneven",$W355="Low",$W355="High",$Y355="Overdue",$Y355="Due Soon"),"Attention","OK")))))</f>
        <v/>
      </c>
      <c r="AA355" s="27">
        <f>IF($A355="","",IF($J355&lt;&gt;"Mounted","No action",IF($U355="Critical","Inspect immediately and follow fleet removal policy",IF($W355="Low","Correct pressure and inspect",IF($W355="High","Correct pressure",IF($V355="Uneven","Inspect alignment, suspension, and rotation",IF($U355="Low","Schedule tire service",IF($Y355="Overdue","Complete inspection",IF($Y355="Due Soon","Schedule inspection","No action")))))))))</f>
        <v/>
      </c>
      <c r="AB355" s="27">
        <f>IF($A355="","",IF(OR($J355&lt;&gt;"Mounted",$Z355="OK",$Z355="N/A"),"",IF($U355="Critical",1,IF(OR($W355="Low",$W355="High"),2,IF(OR($U355="Low",$V355="Uneven"),3,IF($Y355="Overdue",4,5))))))</f>
        <v/>
      </c>
      <c r="AC355" s="27">
        <f>IF($A355="","",IF($AB355="","",IFERROR($AB355*100000+ROW(),"")))</f>
        <v/>
      </c>
    </row>
    <row r="356">
      <c r="A356" s="29" t="n"/>
      <c r="B356" s="23" t="n"/>
      <c r="C356" s="23" t="n"/>
      <c r="D356" s="23" t="n"/>
      <c r="E356" s="29" t="n"/>
      <c r="F356" s="42" t="n"/>
      <c r="G356" s="30" t="n"/>
      <c r="H356" s="43" t="n"/>
      <c r="I356" s="43" t="n"/>
      <c r="J356" s="23" t="n"/>
      <c r="K356" s="23" t="n"/>
      <c r="L356" s="45">
        <f>IF($A356="","",IF(COUNTIFS('Tire Inspections'!$E$5:$E$1004,$A356,'Tire Inspections'!$Y$5:$Y$1004,"OK")=0,"",IFERROR(MAXIFS('Tire Inspections'!$B$5:$B$1004,'Tire Inspections'!$E$5:$E$1004,$A356,'Tire Inspections'!$Y$5:$Y$1004,"OK"),"")))</f>
        <v/>
      </c>
      <c r="M356" s="27">
        <f>IF($A356="","",IF($L356="","",IFERROR(LOOKUP(2,1/(('Tire Inspections'!$E$5:$E$1004=$A356)*('Tire Inspections'!$B$5:$B$1004=$L356)*('Tire Inspections'!$Y$5:$Y$1004="OK")),'Tire Inspections'!$C$5:$C$1004),"")))</f>
        <v/>
      </c>
      <c r="N356" s="27">
        <f>IF($A356="","",IF($L356="","",IFERROR(LOOKUP(2,1/(('Tire Inspections'!$E$5:$E$1004=$A356)*('Tire Inspections'!$B$5:$B$1004=$L356)*('Tire Inspections'!$Y$5:$Y$1004="OK")),'Tire Inspections'!$F$5:$F$1004),"")))</f>
        <v/>
      </c>
      <c r="O356" s="27">
        <f>IF($A356="","",IF($L356="","",IFERROR(LOOKUP(2,1/(('Tire Inspections'!$E$5:$E$1004=$A356)*('Tire Inspections'!$B$5:$B$1004=$L356)*('Tire Inspections'!$Y$5:$Y$1004="OK")),'Tire Inspections'!$P$5:$P$1004),"")))</f>
        <v/>
      </c>
      <c r="P356" s="32">
        <f>IF($A356="","",IF($L356="","",IFERROR(LOOKUP(2,1/(('Tire Inspections'!$E$5:$E$1004=$A356)*('Tire Inspections'!$B$5:$B$1004=$L356)*('Tire Inspections'!$Y$5:$Y$1004="OK")),'Tire Inspections'!$D$5:$D$1004),"")))</f>
        <v/>
      </c>
      <c r="Q356" s="44">
        <f>IF($A356="","",IF($L356="","",IFERROR(LOOKUP(2,1/(('Tire Inspections'!$E$5:$E$1004=$A356)*('Tire Inspections'!$B$5:$B$1004=$L356)*('Tire Inspections'!$Y$5:$Y$1004="OK")),'Tire Inspections'!$R$5:$R$1004),"")))</f>
        <v/>
      </c>
      <c r="R356" s="44">
        <f>IF($A356="","",IF($L356="","",IFERROR(LOOKUP(2,1/(('Tire Inspections'!$E$5:$E$1004=$A356)*('Tire Inspections'!$B$5:$B$1004=$L356)*('Tire Inspections'!$Y$5:$Y$1004="OK")),'Tire Inspections'!$S$5:$S$1004),"")))</f>
        <v/>
      </c>
      <c r="S356" s="44">
        <f>IF($A356="","",IF($L356="","",IFERROR(LOOKUP(2,1/(('Tire Inspections'!$E$5:$E$1004=$A356)*('Tire Inspections'!$B$5:$B$1004=$L356)*('Tire Inspections'!$Y$5:$Y$1004="OK")),'Tire Inspections'!$L$5:$L$1004),"")))</f>
        <v/>
      </c>
      <c r="T356" s="33">
        <f>IF($A356="","",IF(OR($Q356="",$H356=""),"",IFERROR(MAX(0,MIN(1,($Q356-'Settings'!$B$6)/($H356-'Settings'!$B$6))),"")))</f>
        <v/>
      </c>
      <c r="U356" s="27">
        <f>IF($A356="","",IF($Q356="","No Data",IF($Q356&lt;='Settings'!$B$6,"Critical",IF($Q356&lt;='Settings'!$B$5,"Low","OK"))))</f>
        <v/>
      </c>
      <c r="V356" s="27">
        <f>IF($A356="","",IF($R356="","No Data",IF($R356&gt;='Settings'!$B$7,"Uneven","OK")))</f>
        <v/>
      </c>
      <c r="W356" s="27">
        <f>IF($A356="","",IF($J356&lt;&gt;"Mounted","N/A",IF(OR($S356="",$I356=""),"No Data",IF($S356&lt;$I356-'Settings'!$B$8,"Low",IF($S356&gt;$I356+'Settings'!$B$8,"High","OK")))))</f>
        <v/>
      </c>
      <c r="X356" s="45">
        <f>IF($A356="","",IF(OR($J356&lt;&gt;"Mounted",$L356=""),"",IFERROR($L356+'Settings'!$B$9,"")))</f>
        <v/>
      </c>
      <c r="Y356" s="27">
        <f>IF($A356="","",IF($J356&lt;&gt;"Mounted","N/A",IF($L356="","No Data",IF(TODAY()&gt;$X356,"Overdue",IF(TODAY()+'Settings'!$B$10&gt;=$X356,"Due Soon","Current")))))</f>
        <v/>
      </c>
      <c r="Z356" s="27">
        <f>IF($A356="","",IF($J356&lt;&gt;"Mounted","N/A",IF(OR($U356="No Data",$W356="No Data"),"No Data",IF($U356="Critical","Critical",IF(OR($U356="Low",$V356="Uneven",$W356="Low",$W356="High",$Y356="Overdue",$Y356="Due Soon"),"Attention","OK")))))</f>
        <v/>
      </c>
      <c r="AA356" s="27">
        <f>IF($A356="","",IF($J356&lt;&gt;"Mounted","No action",IF($U356="Critical","Inspect immediately and follow fleet removal policy",IF($W356="Low","Correct pressure and inspect",IF($W356="High","Correct pressure",IF($V356="Uneven","Inspect alignment, suspension, and rotation",IF($U356="Low","Schedule tire service",IF($Y356="Overdue","Complete inspection",IF($Y356="Due Soon","Schedule inspection","No action")))))))))</f>
        <v/>
      </c>
      <c r="AB356" s="27">
        <f>IF($A356="","",IF(OR($J356&lt;&gt;"Mounted",$Z356="OK",$Z356="N/A"),"",IF($U356="Critical",1,IF(OR($W356="Low",$W356="High"),2,IF(OR($U356="Low",$V356="Uneven"),3,IF($Y356="Overdue",4,5))))))</f>
        <v/>
      </c>
      <c r="AC356" s="27">
        <f>IF($A356="","",IF($AB356="","",IFERROR($AB356*100000+ROW(),"")))</f>
        <v/>
      </c>
    </row>
    <row r="357">
      <c r="A357" s="29" t="n"/>
      <c r="B357" s="23" t="n"/>
      <c r="C357" s="23" t="n"/>
      <c r="D357" s="23" t="n"/>
      <c r="E357" s="29" t="n"/>
      <c r="F357" s="42" t="n"/>
      <c r="G357" s="30" t="n"/>
      <c r="H357" s="43" t="n"/>
      <c r="I357" s="43" t="n"/>
      <c r="J357" s="23" t="n"/>
      <c r="K357" s="23" t="n"/>
      <c r="L357" s="45">
        <f>IF($A357="","",IF(COUNTIFS('Tire Inspections'!$E$5:$E$1004,$A357,'Tire Inspections'!$Y$5:$Y$1004,"OK")=0,"",IFERROR(MAXIFS('Tire Inspections'!$B$5:$B$1004,'Tire Inspections'!$E$5:$E$1004,$A357,'Tire Inspections'!$Y$5:$Y$1004,"OK"),"")))</f>
        <v/>
      </c>
      <c r="M357" s="27">
        <f>IF($A357="","",IF($L357="","",IFERROR(LOOKUP(2,1/(('Tire Inspections'!$E$5:$E$1004=$A357)*('Tire Inspections'!$B$5:$B$1004=$L357)*('Tire Inspections'!$Y$5:$Y$1004="OK")),'Tire Inspections'!$C$5:$C$1004),"")))</f>
        <v/>
      </c>
      <c r="N357" s="27">
        <f>IF($A357="","",IF($L357="","",IFERROR(LOOKUP(2,1/(('Tire Inspections'!$E$5:$E$1004=$A357)*('Tire Inspections'!$B$5:$B$1004=$L357)*('Tire Inspections'!$Y$5:$Y$1004="OK")),'Tire Inspections'!$F$5:$F$1004),"")))</f>
        <v/>
      </c>
      <c r="O357" s="27">
        <f>IF($A357="","",IF($L357="","",IFERROR(LOOKUP(2,1/(('Tire Inspections'!$E$5:$E$1004=$A357)*('Tire Inspections'!$B$5:$B$1004=$L357)*('Tire Inspections'!$Y$5:$Y$1004="OK")),'Tire Inspections'!$P$5:$P$1004),"")))</f>
        <v/>
      </c>
      <c r="P357" s="32">
        <f>IF($A357="","",IF($L357="","",IFERROR(LOOKUP(2,1/(('Tire Inspections'!$E$5:$E$1004=$A357)*('Tire Inspections'!$B$5:$B$1004=$L357)*('Tire Inspections'!$Y$5:$Y$1004="OK")),'Tire Inspections'!$D$5:$D$1004),"")))</f>
        <v/>
      </c>
      <c r="Q357" s="44">
        <f>IF($A357="","",IF($L357="","",IFERROR(LOOKUP(2,1/(('Tire Inspections'!$E$5:$E$1004=$A357)*('Tire Inspections'!$B$5:$B$1004=$L357)*('Tire Inspections'!$Y$5:$Y$1004="OK")),'Tire Inspections'!$R$5:$R$1004),"")))</f>
        <v/>
      </c>
      <c r="R357" s="44">
        <f>IF($A357="","",IF($L357="","",IFERROR(LOOKUP(2,1/(('Tire Inspections'!$E$5:$E$1004=$A357)*('Tire Inspections'!$B$5:$B$1004=$L357)*('Tire Inspections'!$Y$5:$Y$1004="OK")),'Tire Inspections'!$S$5:$S$1004),"")))</f>
        <v/>
      </c>
      <c r="S357" s="44">
        <f>IF($A357="","",IF($L357="","",IFERROR(LOOKUP(2,1/(('Tire Inspections'!$E$5:$E$1004=$A357)*('Tire Inspections'!$B$5:$B$1004=$L357)*('Tire Inspections'!$Y$5:$Y$1004="OK")),'Tire Inspections'!$L$5:$L$1004),"")))</f>
        <v/>
      </c>
      <c r="T357" s="33">
        <f>IF($A357="","",IF(OR($Q357="",$H357=""),"",IFERROR(MAX(0,MIN(1,($Q357-'Settings'!$B$6)/($H357-'Settings'!$B$6))),"")))</f>
        <v/>
      </c>
      <c r="U357" s="27">
        <f>IF($A357="","",IF($Q357="","No Data",IF($Q357&lt;='Settings'!$B$6,"Critical",IF($Q357&lt;='Settings'!$B$5,"Low","OK"))))</f>
        <v/>
      </c>
      <c r="V357" s="27">
        <f>IF($A357="","",IF($R357="","No Data",IF($R357&gt;='Settings'!$B$7,"Uneven","OK")))</f>
        <v/>
      </c>
      <c r="W357" s="27">
        <f>IF($A357="","",IF($J357&lt;&gt;"Mounted","N/A",IF(OR($S357="",$I357=""),"No Data",IF($S357&lt;$I357-'Settings'!$B$8,"Low",IF($S357&gt;$I357+'Settings'!$B$8,"High","OK")))))</f>
        <v/>
      </c>
      <c r="X357" s="45">
        <f>IF($A357="","",IF(OR($J357&lt;&gt;"Mounted",$L357=""),"",IFERROR($L357+'Settings'!$B$9,"")))</f>
        <v/>
      </c>
      <c r="Y357" s="27">
        <f>IF($A357="","",IF($J357&lt;&gt;"Mounted","N/A",IF($L357="","No Data",IF(TODAY()&gt;$X357,"Overdue",IF(TODAY()+'Settings'!$B$10&gt;=$X357,"Due Soon","Current")))))</f>
        <v/>
      </c>
      <c r="Z357" s="27">
        <f>IF($A357="","",IF($J357&lt;&gt;"Mounted","N/A",IF(OR($U357="No Data",$W357="No Data"),"No Data",IF($U357="Critical","Critical",IF(OR($U357="Low",$V357="Uneven",$W357="Low",$W357="High",$Y357="Overdue",$Y357="Due Soon"),"Attention","OK")))))</f>
        <v/>
      </c>
      <c r="AA357" s="27">
        <f>IF($A357="","",IF($J357&lt;&gt;"Mounted","No action",IF($U357="Critical","Inspect immediately and follow fleet removal policy",IF($W357="Low","Correct pressure and inspect",IF($W357="High","Correct pressure",IF($V357="Uneven","Inspect alignment, suspension, and rotation",IF($U357="Low","Schedule tire service",IF($Y357="Overdue","Complete inspection",IF($Y357="Due Soon","Schedule inspection","No action")))))))))</f>
        <v/>
      </c>
      <c r="AB357" s="27">
        <f>IF($A357="","",IF(OR($J357&lt;&gt;"Mounted",$Z357="OK",$Z357="N/A"),"",IF($U357="Critical",1,IF(OR($W357="Low",$W357="High"),2,IF(OR($U357="Low",$V357="Uneven"),3,IF($Y357="Overdue",4,5))))))</f>
        <v/>
      </c>
      <c r="AC357" s="27">
        <f>IF($A357="","",IF($AB357="","",IFERROR($AB357*100000+ROW(),"")))</f>
        <v/>
      </c>
    </row>
    <row r="358">
      <c r="A358" s="29" t="n"/>
      <c r="B358" s="23" t="n"/>
      <c r="C358" s="23" t="n"/>
      <c r="D358" s="23" t="n"/>
      <c r="E358" s="29" t="n"/>
      <c r="F358" s="42" t="n"/>
      <c r="G358" s="30" t="n"/>
      <c r="H358" s="43" t="n"/>
      <c r="I358" s="43" t="n"/>
      <c r="J358" s="23" t="n"/>
      <c r="K358" s="23" t="n"/>
      <c r="L358" s="45">
        <f>IF($A358="","",IF(COUNTIFS('Tire Inspections'!$E$5:$E$1004,$A358,'Tire Inspections'!$Y$5:$Y$1004,"OK")=0,"",IFERROR(MAXIFS('Tire Inspections'!$B$5:$B$1004,'Tire Inspections'!$E$5:$E$1004,$A358,'Tire Inspections'!$Y$5:$Y$1004,"OK"),"")))</f>
        <v/>
      </c>
      <c r="M358" s="27">
        <f>IF($A358="","",IF($L358="","",IFERROR(LOOKUP(2,1/(('Tire Inspections'!$E$5:$E$1004=$A358)*('Tire Inspections'!$B$5:$B$1004=$L358)*('Tire Inspections'!$Y$5:$Y$1004="OK")),'Tire Inspections'!$C$5:$C$1004),"")))</f>
        <v/>
      </c>
      <c r="N358" s="27">
        <f>IF($A358="","",IF($L358="","",IFERROR(LOOKUP(2,1/(('Tire Inspections'!$E$5:$E$1004=$A358)*('Tire Inspections'!$B$5:$B$1004=$L358)*('Tire Inspections'!$Y$5:$Y$1004="OK")),'Tire Inspections'!$F$5:$F$1004),"")))</f>
        <v/>
      </c>
      <c r="O358" s="27">
        <f>IF($A358="","",IF($L358="","",IFERROR(LOOKUP(2,1/(('Tire Inspections'!$E$5:$E$1004=$A358)*('Tire Inspections'!$B$5:$B$1004=$L358)*('Tire Inspections'!$Y$5:$Y$1004="OK")),'Tire Inspections'!$P$5:$P$1004),"")))</f>
        <v/>
      </c>
      <c r="P358" s="32">
        <f>IF($A358="","",IF($L358="","",IFERROR(LOOKUP(2,1/(('Tire Inspections'!$E$5:$E$1004=$A358)*('Tire Inspections'!$B$5:$B$1004=$L358)*('Tire Inspections'!$Y$5:$Y$1004="OK")),'Tire Inspections'!$D$5:$D$1004),"")))</f>
        <v/>
      </c>
      <c r="Q358" s="44">
        <f>IF($A358="","",IF($L358="","",IFERROR(LOOKUP(2,1/(('Tire Inspections'!$E$5:$E$1004=$A358)*('Tire Inspections'!$B$5:$B$1004=$L358)*('Tire Inspections'!$Y$5:$Y$1004="OK")),'Tire Inspections'!$R$5:$R$1004),"")))</f>
        <v/>
      </c>
      <c r="R358" s="44">
        <f>IF($A358="","",IF($L358="","",IFERROR(LOOKUP(2,1/(('Tire Inspections'!$E$5:$E$1004=$A358)*('Tire Inspections'!$B$5:$B$1004=$L358)*('Tire Inspections'!$Y$5:$Y$1004="OK")),'Tire Inspections'!$S$5:$S$1004),"")))</f>
        <v/>
      </c>
      <c r="S358" s="44">
        <f>IF($A358="","",IF($L358="","",IFERROR(LOOKUP(2,1/(('Tire Inspections'!$E$5:$E$1004=$A358)*('Tire Inspections'!$B$5:$B$1004=$L358)*('Tire Inspections'!$Y$5:$Y$1004="OK")),'Tire Inspections'!$L$5:$L$1004),"")))</f>
        <v/>
      </c>
      <c r="T358" s="33">
        <f>IF($A358="","",IF(OR($Q358="",$H358=""),"",IFERROR(MAX(0,MIN(1,($Q358-'Settings'!$B$6)/($H358-'Settings'!$B$6))),"")))</f>
        <v/>
      </c>
      <c r="U358" s="27">
        <f>IF($A358="","",IF($Q358="","No Data",IF($Q358&lt;='Settings'!$B$6,"Critical",IF($Q358&lt;='Settings'!$B$5,"Low","OK"))))</f>
        <v/>
      </c>
      <c r="V358" s="27">
        <f>IF($A358="","",IF($R358="","No Data",IF($R358&gt;='Settings'!$B$7,"Uneven","OK")))</f>
        <v/>
      </c>
      <c r="W358" s="27">
        <f>IF($A358="","",IF($J358&lt;&gt;"Mounted","N/A",IF(OR($S358="",$I358=""),"No Data",IF($S358&lt;$I358-'Settings'!$B$8,"Low",IF($S358&gt;$I358+'Settings'!$B$8,"High","OK")))))</f>
        <v/>
      </c>
      <c r="X358" s="45">
        <f>IF($A358="","",IF(OR($J358&lt;&gt;"Mounted",$L358=""),"",IFERROR($L358+'Settings'!$B$9,"")))</f>
        <v/>
      </c>
      <c r="Y358" s="27">
        <f>IF($A358="","",IF($J358&lt;&gt;"Mounted","N/A",IF($L358="","No Data",IF(TODAY()&gt;$X358,"Overdue",IF(TODAY()+'Settings'!$B$10&gt;=$X358,"Due Soon","Current")))))</f>
        <v/>
      </c>
      <c r="Z358" s="27">
        <f>IF($A358="","",IF($J358&lt;&gt;"Mounted","N/A",IF(OR($U358="No Data",$W358="No Data"),"No Data",IF($U358="Critical","Critical",IF(OR($U358="Low",$V358="Uneven",$W358="Low",$W358="High",$Y358="Overdue",$Y358="Due Soon"),"Attention","OK")))))</f>
        <v/>
      </c>
      <c r="AA358" s="27">
        <f>IF($A358="","",IF($J358&lt;&gt;"Mounted","No action",IF($U358="Critical","Inspect immediately and follow fleet removal policy",IF($W358="Low","Correct pressure and inspect",IF($W358="High","Correct pressure",IF($V358="Uneven","Inspect alignment, suspension, and rotation",IF($U358="Low","Schedule tire service",IF($Y358="Overdue","Complete inspection",IF($Y358="Due Soon","Schedule inspection","No action")))))))))</f>
        <v/>
      </c>
      <c r="AB358" s="27">
        <f>IF($A358="","",IF(OR($J358&lt;&gt;"Mounted",$Z358="OK",$Z358="N/A"),"",IF($U358="Critical",1,IF(OR($W358="Low",$W358="High"),2,IF(OR($U358="Low",$V358="Uneven"),3,IF($Y358="Overdue",4,5))))))</f>
        <v/>
      </c>
      <c r="AC358" s="27">
        <f>IF($A358="","",IF($AB358="","",IFERROR($AB358*100000+ROW(),"")))</f>
        <v/>
      </c>
    </row>
    <row r="359">
      <c r="A359" s="29" t="n"/>
      <c r="B359" s="23" t="n"/>
      <c r="C359" s="23" t="n"/>
      <c r="D359" s="23" t="n"/>
      <c r="E359" s="29" t="n"/>
      <c r="F359" s="42" t="n"/>
      <c r="G359" s="30" t="n"/>
      <c r="H359" s="43" t="n"/>
      <c r="I359" s="43" t="n"/>
      <c r="J359" s="23" t="n"/>
      <c r="K359" s="23" t="n"/>
      <c r="L359" s="45">
        <f>IF($A359="","",IF(COUNTIFS('Tire Inspections'!$E$5:$E$1004,$A359,'Tire Inspections'!$Y$5:$Y$1004,"OK")=0,"",IFERROR(MAXIFS('Tire Inspections'!$B$5:$B$1004,'Tire Inspections'!$E$5:$E$1004,$A359,'Tire Inspections'!$Y$5:$Y$1004,"OK"),"")))</f>
        <v/>
      </c>
      <c r="M359" s="27">
        <f>IF($A359="","",IF($L359="","",IFERROR(LOOKUP(2,1/(('Tire Inspections'!$E$5:$E$1004=$A359)*('Tire Inspections'!$B$5:$B$1004=$L359)*('Tire Inspections'!$Y$5:$Y$1004="OK")),'Tire Inspections'!$C$5:$C$1004),"")))</f>
        <v/>
      </c>
      <c r="N359" s="27">
        <f>IF($A359="","",IF($L359="","",IFERROR(LOOKUP(2,1/(('Tire Inspections'!$E$5:$E$1004=$A359)*('Tire Inspections'!$B$5:$B$1004=$L359)*('Tire Inspections'!$Y$5:$Y$1004="OK")),'Tire Inspections'!$F$5:$F$1004),"")))</f>
        <v/>
      </c>
      <c r="O359" s="27">
        <f>IF($A359="","",IF($L359="","",IFERROR(LOOKUP(2,1/(('Tire Inspections'!$E$5:$E$1004=$A359)*('Tire Inspections'!$B$5:$B$1004=$L359)*('Tire Inspections'!$Y$5:$Y$1004="OK")),'Tire Inspections'!$P$5:$P$1004),"")))</f>
        <v/>
      </c>
      <c r="P359" s="32">
        <f>IF($A359="","",IF($L359="","",IFERROR(LOOKUP(2,1/(('Tire Inspections'!$E$5:$E$1004=$A359)*('Tire Inspections'!$B$5:$B$1004=$L359)*('Tire Inspections'!$Y$5:$Y$1004="OK")),'Tire Inspections'!$D$5:$D$1004),"")))</f>
        <v/>
      </c>
      <c r="Q359" s="44">
        <f>IF($A359="","",IF($L359="","",IFERROR(LOOKUP(2,1/(('Tire Inspections'!$E$5:$E$1004=$A359)*('Tire Inspections'!$B$5:$B$1004=$L359)*('Tire Inspections'!$Y$5:$Y$1004="OK")),'Tire Inspections'!$R$5:$R$1004),"")))</f>
        <v/>
      </c>
      <c r="R359" s="44">
        <f>IF($A359="","",IF($L359="","",IFERROR(LOOKUP(2,1/(('Tire Inspections'!$E$5:$E$1004=$A359)*('Tire Inspections'!$B$5:$B$1004=$L359)*('Tire Inspections'!$Y$5:$Y$1004="OK")),'Tire Inspections'!$S$5:$S$1004),"")))</f>
        <v/>
      </c>
      <c r="S359" s="44">
        <f>IF($A359="","",IF($L359="","",IFERROR(LOOKUP(2,1/(('Tire Inspections'!$E$5:$E$1004=$A359)*('Tire Inspections'!$B$5:$B$1004=$L359)*('Tire Inspections'!$Y$5:$Y$1004="OK")),'Tire Inspections'!$L$5:$L$1004),"")))</f>
        <v/>
      </c>
      <c r="T359" s="33">
        <f>IF($A359="","",IF(OR($Q359="",$H359=""),"",IFERROR(MAX(0,MIN(1,($Q359-'Settings'!$B$6)/($H359-'Settings'!$B$6))),"")))</f>
        <v/>
      </c>
      <c r="U359" s="27">
        <f>IF($A359="","",IF($Q359="","No Data",IF($Q359&lt;='Settings'!$B$6,"Critical",IF($Q359&lt;='Settings'!$B$5,"Low","OK"))))</f>
        <v/>
      </c>
      <c r="V359" s="27">
        <f>IF($A359="","",IF($R359="","No Data",IF($R359&gt;='Settings'!$B$7,"Uneven","OK")))</f>
        <v/>
      </c>
      <c r="W359" s="27">
        <f>IF($A359="","",IF($J359&lt;&gt;"Mounted","N/A",IF(OR($S359="",$I359=""),"No Data",IF($S359&lt;$I359-'Settings'!$B$8,"Low",IF($S359&gt;$I359+'Settings'!$B$8,"High","OK")))))</f>
        <v/>
      </c>
      <c r="X359" s="45">
        <f>IF($A359="","",IF(OR($J359&lt;&gt;"Mounted",$L359=""),"",IFERROR($L359+'Settings'!$B$9,"")))</f>
        <v/>
      </c>
      <c r="Y359" s="27">
        <f>IF($A359="","",IF($J359&lt;&gt;"Mounted","N/A",IF($L359="","No Data",IF(TODAY()&gt;$X359,"Overdue",IF(TODAY()+'Settings'!$B$10&gt;=$X359,"Due Soon","Current")))))</f>
        <v/>
      </c>
      <c r="Z359" s="27">
        <f>IF($A359="","",IF($J359&lt;&gt;"Mounted","N/A",IF(OR($U359="No Data",$W359="No Data"),"No Data",IF($U359="Critical","Critical",IF(OR($U359="Low",$V359="Uneven",$W359="Low",$W359="High",$Y359="Overdue",$Y359="Due Soon"),"Attention","OK")))))</f>
        <v/>
      </c>
      <c r="AA359" s="27">
        <f>IF($A359="","",IF($J359&lt;&gt;"Mounted","No action",IF($U359="Critical","Inspect immediately and follow fleet removal policy",IF($W359="Low","Correct pressure and inspect",IF($W359="High","Correct pressure",IF($V359="Uneven","Inspect alignment, suspension, and rotation",IF($U359="Low","Schedule tire service",IF($Y359="Overdue","Complete inspection",IF($Y359="Due Soon","Schedule inspection","No action")))))))))</f>
        <v/>
      </c>
      <c r="AB359" s="27">
        <f>IF($A359="","",IF(OR($J359&lt;&gt;"Mounted",$Z359="OK",$Z359="N/A"),"",IF($U359="Critical",1,IF(OR($W359="Low",$W359="High"),2,IF(OR($U359="Low",$V359="Uneven"),3,IF($Y359="Overdue",4,5))))))</f>
        <v/>
      </c>
      <c r="AC359" s="27">
        <f>IF($A359="","",IF($AB359="","",IFERROR($AB359*100000+ROW(),"")))</f>
        <v/>
      </c>
    </row>
    <row r="360">
      <c r="A360" s="29" t="n"/>
      <c r="B360" s="23" t="n"/>
      <c r="C360" s="23" t="n"/>
      <c r="D360" s="23" t="n"/>
      <c r="E360" s="29" t="n"/>
      <c r="F360" s="42" t="n"/>
      <c r="G360" s="30" t="n"/>
      <c r="H360" s="43" t="n"/>
      <c r="I360" s="43" t="n"/>
      <c r="J360" s="23" t="n"/>
      <c r="K360" s="23" t="n"/>
      <c r="L360" s="45">
        <f>IF($A360="","",IF(COUNTIFS('Tire Inspections'!$E$5:$E$1004,$A360,'Tire Inspections'!$Y$5:$Y$1004,"OK")=0,"",IFERROR(MAXIFS('Tire Inspections'!$B$5:$B$1004,'Tire Inspections'!$E$5:$E$1004,$A360,'Tire Inspections'!$Y$5:$Y$1004,"OK"),"")))</f>
        <v/>
      </c>
      <c r="M360" s="27">
        <f>IF($A360="","",IF($L360="","",IFERROR(LOOKUP(2,1/(('Tire Inspections'!$E$5:$E$1004=$A360)*('Tire Inspections'!$B$5:$B$1004=$L360)*('Tire Inspections'!$Y$5:$Y$1004="OK")),'Tire Inspections'!$C$5:$C$1004),"")))</f>
        <v/>
      </c>
      <c r="N360" s="27">
        <f>IF($A360="","",IF($L360="","",IFERROR(LOOKUP(2,1/(('Tire Inspections'!$E$5:$E$1004=$A360)*('Tire Inspections'!$B$5:$B$1004=$L360)*('Tire Inspections'!$Y$5:$Y$1004="OK")),'Tire Inspections'!$F$5:$F$1004),"")))</f>
        <v/>
      </c>
      <c r="O360" s="27">
        <f>IF($A360="","",IF($L360="","",IFERROR(LOOKUP(2,1/(('Tire Inspections'!$E$5:$E$1004=$A360)*('Tire Inspections'!$B$5:$B$1004=$L360)*('Tire Inspections'!$Y$5:$Y$1004="OK")),'Tire Inspections'!$P$5:$P$1004),"")))</f>
        <v/>
      </c>
      <c r="P360" s="32">
        <f>IF($A360="","",IF($L360="","",IFERROR(LOOKUP(2,1/(('Tire Inspections'!$E$5:$E$1004=$A360)*('Tire Inspections'!$B$5:$B$1004=$L360)*('Tire Inspections'!$Y$5:$Y$1004="OK")),'Tire Inspections'!$D$5:$D$1004),"")))</f>
        <v/>
      </c>
      <c r="Q360" s="44">
        <f>IF($A360="","",IF($L360="","",IFERROR(LOOKUP(2,1/(('Tire Inspections'!$E$5:$E$1004=$A360)*('Tire Inspections'!$B$5:$B$1004=$L360)*('Tire Inspections'!$Y$5:$Y$1004="OK")),'Tire Inspections'!$R$5:$R$1004),"")))</f>
        <v/>
      </c>
      <c r="R360" s="44">
        <f>IF($A360="","",IF($L360="","",IFERROR(LOOKUP(2,1/(('Tire Inspections'!$E$5:$E$1004=$A360)*('Tire Inspections'!$B$5:$B$1004=$L360)*('Tire Inspections'!$Y$5:$Y$1004="OK")),'Tire Inspections'!$S$5:$S$1004),"")))</f>
        <v/>
      </c>
      <c r="S360" s="44">
        <f>IF($A360="","",IF($L360="","",IFERROR(LOOKUP(2,1/(('Tire Inspections'!$E$5:$E$1004=$A360)*('Tire Inspections'!$B$5:$B$1004=$L360)*('Tire Inspections'!$Y$5:$Y$1004="OK")),'Tire Inspections'!$L$5:$L$1004),"")))</f>
        <v/>
      </c>
      <c r="T360" s="33">
        <f>IF($A360="","",IF(OR($Q360="",$H360=""),"",IFERROR(MAX(0,MIN(1,($Q360-'Settings'!$B$6)/($H360-'Settings'!$B$6))),"")))</f>
        <v/>
      </c>
      <c r="U360" s="27">
        <f>IF($A360="","",IF($Q360="","No Data",IF($Q360&lt;='Settings'!$B$6,"Critical",IF($Q360&lt;='Settings'!$B$5,"Low","OK"))))</f>
        <v/>
      </c>
      <c r="V360" s="27">
        <f>IF($A360="","",IF($R360="","No Data",IF($R360&gt;='Settings'!$B$7,"Uneven","OK")))</f>
        <v/>
      </c>
      <c r="W360" s="27">
        <f>IF($A360="","",IF($J360&lt;&gt;"Mounted","N/A",IF(OR($S360="",$I360=""),"No Data",IF($S360&lt;$I360-'Settings'!$B$8,"Low",IF($S360&gt;$I360+'Settings'!$B$8,"High","OK")))))</f>
        <v/>
      </c>
      <c r="X360" s="45">
        <f>IF($A360="","",IF(OR($J360&lt;&gt;"Mounted",$L360=""),"",IFERROR($L360+'Settings'!$B$9,"")))</f>
        <v/>
      </c>
      <c r="Y360" s="27">
        <f>IF($A360="","",IF($J360&lt;&gt;"Mounted","N/A",IF($L360="","No Data",IF(TODAY()&gt;$X360,"Overdue",IF(TODAY()+'Settings'!$B$10&gt;=$X360,"Due Soon","Current")))))</f>
        <v/>
      </c>
      <c r="Z360" s="27">
        <f>IF($A360="","",IF($J360&lt;&gt;"Mounted","N/A",IF(OR($U360="No Data",$W360="No Data"),"No Data",IF($U360="Critical","Critical",IF(OR($U360="Low",$V360="Uneven",$W360="Low",$W360="High",$Y360="Overdue",$Y360="Due Soon"),"Attention","OK")))))</f>
        <v/>
      </c>
      <c r="AA360" s="27">
        <f>IF($A360="","",IF($J360&lt;&gt;"Mounted","No action",IF($U360="Critical","Inspect immediately and follow fleet removal policy",IF($W360="Low","Correct pressure and inspect",IF($W360="High","Correct pressure",IF($V360="Uneven","Inspect alignment, suspension, and rotation",IF($U360="Low","Schedule tire service",IF($Y360="Overdue","Complete inspection",IF($Y360="Due Soon","Schedule inspection","No action")))))))))</f>
        <v/>
      </c>
      <c r="AB360" s="27">
        <f>IF($A360="","",IF(OR($J360&lt;&gt;"Mounted",$Z360="OK",$Z360="N/A"),"",IF($U360="Critical",1,IF(OR($W360="Low",$W360="High"),2,IF(OR($U360="Low",$V360="Uneven"),3,IF($Y360="Overdue",4,5))))))</f>
        <v/>
      </c>
      <c r="AC360" s="27">
        <f>IF($A360="","",IF($AB360="","",IFERROR($AB360*100000+ROW(),"")))</f>
        <v/>
      </c>
    </row>
    <row r="361">
      <c r="A361" s="29" t="n"/>
      <c r="B361" s="23" t="n"/>
      <c r="C361" s="23" t="n"/>
      <c r="D361" s="23" t="n"/>
      <c r="E361" s="29" t="n"/>
      <c r="F361" s="42" t="n"/>
      <c r="G361" s="30" t="n"/>
      <c r="H361" s="43" t="n"/>
      <c r="I361" s="43" t="n"/>
      <c r="J361" s="23" t="n"/>
      <c r="K361" s="23" t="n"/>
      <c r="L361" s="45">
        <f>IF($A361="","",IF(COUNTIFS('Tire Inspections'!$E$5:$E$1004,$A361,'Tire Inspections'!$Y$5:$Y$1004,"OK")=0,"",IFERROR(MAXIFS('Tire Inspections'!$B$5:$B$1004,'Tire Inspections'!$E$5:$E$1004,$A361,'Tire Inspections'!$Y$5:$Y$1004,"OK"),"")))</f>
        <v/>
      </c>
      <c r="M361" s="27">
        <f>IF($A361="","",IF($L361="","",IFERROR(LOOKUP(2,1/(('Tire Inspections'!$E$5:$E$1004=$A361)*('Tire Inspections'!$B$5:$B$1004=$L361)*('Tire Inspections'!$Y$5:$Y$1004="OK")),'Tire Inspections'!$C$5:$C$1004),"")))</f>
        <v/>
      </c>
      <c r="N361" s="27">
        <f>IF($A361="","",IF($L361="","",IFERROR(LOOKUP(2,1/(('Tire Inspections'!$E$5:$E$1004=$A361)*('Tire Inspections'!$B$5:$B$1004=$L361)*('Tire Inspections'!$Y$5:$Y$1004="OK")),'Tire Inspections'!$F$5:$F$1004),"")))</f>
        <v/>
      </c>
      <c r="O361" s="27">
        <f>IF($A361="","",IF($L361="","",IFERROR(LOOKUP(2,1/(('Tire Inspections'!$E$5:$E$1004=$A361)*('Tire Inspections'!$B$5:$B$1004=$L361)*('Tire Inspections'!$Y$5:$Y$1004="OK")),'Tire Inspections'!$P$5:$P$1004),"")))</f>
        <v/>
      </c>
      <c r="P361" s="32">
        <f>IF($A361="","",IF($L361="","",IFERROR(LOOKUP(2,1/(('Tire Inspections'!$E$5:$E$1004=$A361)*('Tire Inspections'!$B$5:$B$1004=$L361)*('Tire Inspections'!$Y$5:$Y$1004="OK")),'Tire Inspections'!$D$5:$D$1004),"")))</f>
        <v/>
      </c>
      <c r="Q361" s="44">
        <f>IF($A361="","",IF($L361="","",IFERROR(LOOKUP(2,1/(('Tire Inspections'!$E$5:$E$1004=$A361)*('Tire Inspections'!$B$5:$B$1004=$L361)*('Tire Inspections'!$Y$5:$Y$1004="OK")),'Tire Inspections'!$R$5:$R$1004),"")))</f>
        <v/>
      </c>
      <c r="R361" s="44">
        <f>IF($A361="","",IF($L361="","",IFERROR(LOOKUP(2,1/(('Tire Inspections'!$E$5:$E$1004=$A361)*('Tire Inspections'!$B$5:$B$1004=$L361)*('Tire Inspections'!$Y$5:$Y$1004="OK")),'Tire Inspections'!$S$5:$S$1004),"")))</f>
        <v/>
      </c>
      <c r="S361" s="44">
        <f>IF($A361="","",IF($L361="","",IFERROR(LOOKUP(2,1/(('Tire Inspections'!$E$5:$E$1004=$A361)*('Tire Inspections'!$B$5:$B$1004=$L361)*('Tire Inspections'!$Y$5:$Y$1004="OK")),'Tire Inspections'!$L$5:$L$1004),"")))</f>
        <v/>
      </c>
      <c r="T361" s="33">
        <f>IF($A361="","",IF(OR($Q361="",$H361=""),"",IFERROR(MAX(0,MIN(1,($Q361-'Settings'!$B$6)/($H361-'Settings'!$B$6))),"")))</f>
        <v/>
      </c>
      <c r="U361" s="27">
        <f>IF($A361="","",IF($Q361="","No Data",IF($Q361&lt;='Settings'!$B$6,"Critical",IF($Q361&lt;='Settings'!$B$5,"Low","OK"))))</f>
        <v/>
      </c>
      <c r="V361" s="27">
        <f>IF($A361="","",IF($R361="","No Data",IF($R361&gt;='Settings'!$B$7,"Uneven","OK")))</f>
        <v/>
      </c>
      <c r="W361" s="27">
        <f>IF($A361="","",IF($J361&lt;&gt;"Mounted","N/A",IF(OR($S361="",$I361=""),"No Data",IF($S361&lt;$I361-'Settings'!$B$8,"Low",IF($S361&gt;$I361+'Settings'!$B$8,"High","OK")))))</f>
        <v/>
      </c>
      <c r="X361" s="45">
        <f>IF($A361="","",IF(OR($J361&lt;&gt;"Mounted",$L361=""),"",IFERROR($L361+'Settings'!$B$9,"")))</f>
        <v/>
      </c>
      <c r="Y361" s="27">
        <f>IF($A361="","",IF($J361&lt;&gt;"Mounted","N/A",IF($L361="","No Data",IF(TODAY()&gt;$X361,"Overdue",IF(TODAY()+'Settings'!$B$10&gt;=$X361,"Due Soon","Current")))))</f>
        <v/>
      </c>
      <c r="Z361" s="27">
        <f>IF($A361="","",IF($J361&lt;&gt;"Mounted","N/A",IF(OR($U361="No Data",$W361="No Data"),"No Data",IF($U361="Critical","Critical",IF(OR($U361="Low",$V361="Uneven",$W361="Low",$W361="High",$Y361="Overdue",$Y361="Due Soon"),"Attention","OK")))))</f>
        <v/>
      </c>
      <c r="AA361" s="27">
        <f>IF($A361="","",IF($J361&lt;&gt;"Mounted","No action",IF($U361="Critical","Inspect immediately and follow fleet removal policy",IF($W361="Low","Correct pressure and inspect",IF($W361="High","Correct pressure",IF($V361="Uneven","Inspect alignment, suspension, and rotation",IF($U361="Low","Schedule tire service",IF($Y361="Overdue","Complete inspection",IF($Y361="Due Soon","Schedule inspection","No action")))))))))</f>
        <v/>
      </c>
      <c r="AB361" s="27">
        <f>IF($A361="","",IF(OR($J361&lt;&gt;"Mounted",$Z361="OK",$Z361="N/A"),"",IF($U361="Critical",1,IF(OR($W361="Low",$W361="High"),2,IF(OR($U361="Low",$V361="Uneven"),3,IF($Y361="Overdue",4,5))))))</f>
        <v/>
      </c>
      <c r="AC361" s="27">
        <f>IF($A361="","",IF($AB361="","",IFERROR($AB361*100000+ROW(),"")))</f>
        <v/>
      </c>
    </row>
    <row r="362">
      <c r="A362" s="29" t="n"/>
      <c r="B362" s="23" t="n"/>
      <c r="C362" s="23" t="n"/>
      <c r="D362" s="23" t="n"/>
      <c r="E362" s="29" t="n"/>
      <c r="F362" s="42" t="n"/>
      <c r="G362" s="30" t="n"/>
      <c r="H362" s="43" t="n"/>
      <c r="I362" s="43" t="n"/>
      <c r="J362" s="23" t="n"/>
      <c r="K362" s="23" t="n"/>
      <c r="L362" s="45">
        <f>IF($A362="","",IF(COUNTIFS('Tire Inspections'!$E$5:$E$1004,$A362,'Tire Inspections'!$Y$5:$Y$1004,"OK")=0,"",IFERROR(MAXIFS('Tire Inspections'!$B$5:$B$1004,'Tire Inspections'!$E$5:$E$1004,$A362,'Tire Inspections'!$Y$5:$Y$1004,"OK"),"")))</f>
        <v/>
      </c>
      <c r="M362" s="27">
        <f>IF($A362="","",IF($L362="","",IFERROR(LOOKUP(2,1/(('Tire Inspections'!$E$5:$E$1004=$A362)*('Tire Inspections'!$B$5:$B$1004=$L362)*('Tire Inspections'!$Y$5:$Y$1004="OK")),'Tire Inspections'!$C$5:$C$1004),"")))</f>
        <v/>
      </c>
      <c r="N362" s="27">
        <f>IF($A362="","",IF($L362="","",IFERROR(LOOKUP(2,1/(('Tire Inspections'!$E$5:$E$1004=$A362)*('Tire Inspections'!$B$5:$B$1004=$L362)*('Tire Inspections'!$Y$5:$Y$1004="OK")),'Tire Inspections'!$F$5:$F$1004),"")))</f>
        <v/>
      </c>
      <c r="O362" s="27">
        <f>IF($A362="","",IF($L362="","",IFERROR(LOOKUP(2,1/(('Tire Inspections'!$E$5:$E$1004=$A362)*('Tire Inspections'!$B$5:$B$1004=$L362)*('Tire Inspections'!$Y$5:$Y$1004="OK")),'Tire Inspections'!$P$5:$P$1004),"")))</f>
        <v/>
      </c>
      <c r="P362" s="32">
        <f>IF($A362="","",IF($L362="","",IFERROR(LOOKUP(2,1/(('Tire Inspections'!$E$5:$E$1004=$A362)*('Tire Inspections'!$B$5:$B$1004=$L362)*('Tire Inspections'!$Y$5:$Y$1004="OK")),'Tire Inspections'!$D$5:$D$1004),"")))</f>
        <v/>
      </c>
      <c r="Q362" s="44">
        <f>IF($A362="","",IF($L362="","",IFERROR(LOOKUP(2,1/(('Tire Inspections'!$E$5:$E$1004=$A362)*('Tire Inspections'!$B$5:$B$1004=$L362)*('Tire Inspections'!$Y$5:$Y$1004="OK")),'Tire Inspections'!$R$5:$R$1004),"")))</f>
        <v/>
      </c>
      <c r="R362" s="44">
        <f>IF($A362="","",IF($L362="","",IFERROR(LOOKUP(2,1/(('Tire Inspections'!$E$5:$E$1004=$A362)*('Tire Inspections'!$B$5:$B$1004=$L362)*('Tire Inspections'!$Y$5:$Y$1004="OK")),'Tire Inspections'!$S$5:$S$1004),"")))</f>
        <v/>
      </c>
      <c r="S362" s="44">
        <f>IF($A362="","",IF($L362="","",IFERROR(LOOKUP(2,1/(('Tire Inspections'!$E$5:$E$1004=$A362)*('Tire Inspections'!$B$5:$B$1004=$L362)*('Tire Inspections'!$Y$5:$Y$1004="OK")),'Tire Inspections'!$L$5:$L$1004),"")))</f>
        <v/>
      </c>
      <c r="T362" s="33">
        <f>IF($A362="","",IF(OR($Q362="",$H362=""),"",IFERROR(MAX(0,MIN(1,($Q362-'Settings'!$B$6)/($H362-'Settings'!$B$6))),"")))</f>
        <v/>
      </c>
      <c r="U362" s="27">
        <f>IF($A362="","",IF($Q362="","No Data",IF($Q362&lt;='Settings'!$B$6,"Critical",IF($Q362&lt;='Settings'!$B$5,"Low","OK"))))</f>
        <v/>
      </c>
      <c r="V362" s="27">
        <f>IF($A362="","",IF($R362="","No Data",IF($R362&gt;='Settings'!$B$7,"Uneven","OK")))</f>
        <v/>
      </c>
      <c r="W362" s="27">
        <f>IF($A362="","",IF($J362&lt;&gt;"Mounted","N/A",IF(OR($S362="",$I362=""),"No Data",IF($S362&lt;$I362-'Settings'!$B$8,"Low",IF($S362&gt;$I362+'Settings'!$B$8,"High","OK")))))</f>
        <v/>
      </c>
      <c r="X362" s="45">
        <f>IF($A362="","",IF(OR($J362&lt;&gt;"Mounted",$L362=""),"",IFERROR($L362+'Settings'!$B$9,"")))</f>
        <v/>
      </c>
      <c r="Y362" s="27">
        <f>IF($A362="","",IF($J362&lt;&gt;"Mounted","N/A",IF($L362="","No Data",IF(TODAY()&gt;$X362,"Overdue",IF(TODAY()+'Settings'!$B$10&gt;=$X362,"Due Soon","Current")))))</f>
        <v/>
      </c>
      <c r="Z362" s="27">
        <f>IF($A362="","",IF($J362&lt;&gt;"Mounted","N/A",IF(OR($U362="No Data",$W362="No Data"),"No Data",IF($U362="Critical","Critical",IF(OR($U362="Low",$V362="Uneven",$W362="Low",$W362="High",$Y362="Overdue",$Y362="Due Soon"),"Attention","OK")))))</f>
        <v/>
      </c>
      <c r="AA362" s="27">
        <f>IF($A362="","",IF($J362&lt;&gt;"Mounted","No action",IF($U362="Critical","Inspect immediately and follow fleet removal policy",IF($W362="Low","Correct pressure and inspect",IF($W362="High","Correct pressure",IF($V362="Uneven","Inspect alignment, suspension, and rotation",IF($U362="Low","Schedule tire service",IF($Y362="Overdue","Complete inspection",IF($Y362="Due Soon","Schedule inspection","No action")))))))))</f>
        <v/>
      </c>
      <c r="AB362" s="27">
        <f>IF($A362="","",IF(OR($J362&lt;&gt;"Mounted",$Z362="OK",$Z362="N/A"),"",IF($U362="Critical",1,IF(OR($W362="Low",$W362="High"),2,IF(OR($U362="Low",$V362="Uneven"),3,IF($Y362="Overdue",4,5))))))</f>
        <v/>
      </c>
      <c r="AC362" s="27">
        <f>IF($A362="","",IF($AB362="","",IFERROR($AB362*100000+ROW(),"")))</f>
        <v/>
      </c>
    </row>
    <row r="363">
      <c r="A363" s="29" t="n"/>
      <c r="B363" s="23" t="n"/>
      <c r="C363" s="23" t="n"/>
      <c r="D363" s="23" t="n"/>
      <c r="E363" s="29" t="n"/>
      <c r="F363" s="42" t="n"/>
      <c r="G363" s="30" t="n"/>
      <c r="H363" s="43" t="n"/>
      <c r="I363" s="43" t="n"/>
      <c r="J363" s="23" t="n"/>
      <c r="K363" s="23" t="n"/>
      <c r="L363" s="45">
        <f>IF($A363="","",IF(COUNTIFS('Tire Inspections'!$E$5:$E$1004,$A363,'Tire Inspections'!$Y$5:$Y$1004,"OK")=0,"",IFERROR(MAXIFS('Tire Inspections'!$B$5:$B$1004,'Tire Inspections'!$E$5:$E$1004,$A363,'Tire Inspections'!$Y$5:$Y$1004,"OK"),"")))</f>
        <v/>
      </c>
      <c r="M363" s="27">
        <f>IF($A363="","",IF($L363="","",IFERROR(LOOKUP(2,1/(('Tire Inspections'!$E$5:$E$1004=$A363)*('Tire Inspections'!$B$5:$B$1004=$L363)*('Tire Inspections'!$Y$5:$Y$1004="OK")),'Tire Inspections'!$C$5:$C$1004),"")))</f>
        <v/>
      </c>
      <c r="N363" s="27">
        <f>IF($A363="","",IF($L363="","",IFERROR(LOOKUP(2,1/(('Tire Inspections'!$E$5:$E$1004=$A363)*('Tire Inspections'!$B$5:$B$1004=$L363)*('Tire Inspections'!$Y$5:$Y$1004="OK")),'Tire Inspections'!$F$5:$F$1004),"")))</f>
        <v/>
      </c>
      <c r="O363" s="27">
        <f>IF($A363="","",IF($L363="","",IFERROR(LOOKUP(2,1/(('Tire Inspections'!$E$5:$E$1004=$A363)*('Tire Inspections'!$B$5:$B$1004=$L363)*('Tire Inspections'!$Y$5:$Y$1004="OK")),'Tire Inspections'!$P$5:$P$1004),"")))</f>
        <v/>
      </c>
      <c r="P363" s="32">
        <f>IF($A363="","",IF($L363="","",IFERROR(LOOKUP(2,1/(('Tire Inspections'!$E$5:$E$1004=$A363)*('Tire Inspections'!$B$5:$B$1004=$L363)*('Tire Inspections'!$Y$5:$Y$1004="OK")),'Tire Inspections'!$D$5:$D$1004),"")))</f>
        <v/>
      </c>
      <c r="Q363" s="44">
        <f>IF($A363="","",IF($L363="","",IFERROR(LOOKUP(2,1/(('Tire Inspections'!$E$5:$E$1004=$A363)*('Tire Inspections'!$B$5:$B$1004=$L363)*('Tire Inspections'!$Y$5:$Y$1004="OK")),'Tire Inspections'!$R$5:$R$1004),"")))</f>
        <v/>
      </c>
      <c r="R363" s="44">
        <f>IF($A363="","",IF($L363="","",IFERROR(LOOKUP(2,1/(('Tire Inspections'!$E$5:$E$1004=$A363)*('Tire Inspections'!$B$5:$B$1004=$L363)*('Tire Inspections'!$Y$5:$Y$1004="OK")),'Tire Inspections'!$S$5:$S$1004),"")))</f>
        <v/>
      </c>
      <c r="S363" s="44">
        <f>IF($A363="","",IF($L363="","",IFERROR(LOOKUP(2,1/(('Tire Inspections'!$E$5:$E$1004=$A363)*('Tire Inspections'!$B$5:$B$1004=$L363)*('Tire Inspections'!$Y$5:$Y$1004="OK")),'Tire Inspections'!$L$5:$L$1004),"")))</f>
        <v/>
      </c>
      <c r="T363" s="33">
        <f>IF($A363="","",IF(OR($Q363="",$H363=""),"",IFERROR(MAX(0,MIN(1,($Q363-'Settings'!$B$6)/($H363-'Settings'!$B$6))),"")))</f>
        <v/>
      </c>
      <c r="U363" s="27">
        <f>IF($A363="","",IF($Q363="","No Data",IF($Q363&lt;='Settings'!$B$6,"Critical",IF($Q363&lt;='Settings'!$B$5,"Low","OK"))))</f>
        <v/>
      </c>
      <c r="V363" s="27">
        <f>IF($A363="","",IF($R363="","No Data",IF($R363&gt;='Settings'!$B$7,"Uneven","OK")))</f>
        <v/>
      </c>
      <c r="W363" s="27">
        <f>IF($A363="","",IF($J363&lt;&gt;"Mounted","N/A",IF(OR($S363="",$I363=""),"No Data",IF($S363&lt;$I363-'Settings'!$B$8,"Low",IF($S363&gt;$I363+'Settings'!$B$8,"High","OK")))))</f>
        <v/>
      </c>
      <c r="X363" s="45">
        <f>IF($A363="","",IF(OR($J363&lt;&gt;"Mounted",$L363=""),"",IFERROR($L363+'Settings'!$B$9,"")))</f>
        <v/>
      </c>
      <c r="Y363" s="27">
        <f>IF($A363="","",IF($J363&lt;&gt;"Mounted","N/A",IF($L363="","No Data",IF(TODAY()&gt;$X363,"Overdue",IF(TODAY()+'Settings'!$B$10&gt;=$X363,"Due Soon","Current")))))</f>
        <v/>
      </c>
      <c r="Z363" s="27">
        <f>IF($A363="","",IF($J363&lt;&gt;"Mounted","N/A",IF(OR($U363="No Data",$W363="No Data"),"No Data",IF($U363="Critical","Critical",IF(OR($U363="Low",$V363="Uneven",$W363="Low",$W363="High",$Y363="Overdue",$Y363="Due Soon"),"Attention","OK")))))</f>
        <v/>
      </c>
      <c r="AA363" s="27">
        <f>IF($A363="","",IF($J363&lt;&gt;"Mounted","No action",IF($U363="Critical","Inspect immediately and follow fleet removal policy",IF($W363="Low","Correct pressure and inspect",IF($W363="High","Correct pressure",IF($V363="Uneven","Inspect alignment, suspension, and rotation",IF($U363="Low","Schedule tire service",IF($Y363="Overdue","Complete inspection",IF($Y363="Due Soon","Schedule inspection","No action")))))))))</f>
        <v/>
      </c>
      <c r="AB363" s="27">
        <f>IF($A363="","",IF(OR($J363&lt;&gt;"Mounted",$Z363="OK",$Z363="N/A"),"",IF($U363="Critical",1,IF(OR($W363="Low",$W363="High"),2,IF(OR($U363="Low",$V363="Uneven"),3,IF($Y363="Overdue",4,5))))))</f>
        <v/>
      </c>
      <c r="AC363" s="27">
        <f>IF($A363="","",IF($AB363="","",IFERROR($AB363*100000+ROW(),"")))</f>
        <v/>
      </c>
    </row>
    <row r="364">
      <c r="A364" s="29" t="n"/>
      <c r="B364" s="23" t="n"/>
      <c r="C364" s="23" t="n"/>
      <c r="D364" s="23" t="n"/>
      <c r="E364" s="29" t="n"/>
      <c r="F364" s="42" t="n"/>
      <c r="G364" s="30" t="n"/>
      <c r="H364" s="43" t="n"/>
      <c r="I364" s="43" t="n"/>
      <c r="J364" s="23" t="n"/>
      <c r="K364" s="23" t="n"/>
      <c r="L364" s="45">
        <f>IF($A364="","",IF(COUNTIFS('Tire Inspections'!$E$5:$E$1004,$A364,'Tire Inspections'!$Y$5:$Y$1004,"OK")=0,"",IFERROR(MAXIFS('Tire Inspections'!$B$5:$B$1004,'Tire Inspections'!$E$5:$E$1004,$A364,'Tire Inspections'!$Y$5:$Y$1004,"OK"),"")))</f>
        <v/>
      </c>
      <c r="M364" s="27">
        <f>IF($A364="","",IF($L364="","",IFERROR(LOOKUP(2,1/(('Tire Inspections'!$E$5:$E$1004=$A364)*('Tire Inspections'!$B$5:$B$1004=$L364)*('Tire Inspections'!$Y$5:$Y$1004="OK")),'Tire Inspections'!$C$5:$C$1004),"")))</f>
        <v/>
      </c>
      <c r="N364" s="27">
        <f>IF($A364="","",IF($L364="","",IFERROR(LOOKUP(2,1/(('Tire Inspections'!$E$5:$E$1004=$A364)*('Tire Inspections'!$B$5:$B$1004=$L364)*('Tire Inspections'!$Y$5:$Y$1004="OK")),'Tire Inspections'!$F$5:$F$1004),"")))</f>
        <v/>
      </c>
      <c r="O364" s="27">
        <f>IF($A364="","",IF($L364="","",IFERROR(LOOKUP(2,1/(('Tire Inspections'!$E$5:$E$1004=$A364)*('Tire Inspections'!$B$5:$B$1004=$L364)*('Tire Inspections'!$Y$5:$Y$1004="OK")),'Tire Inspections'!$P$5:$P$1004),"")))</f>
        <v/>
      </c>
      <c r="P364" s="32">
        <f>IF($A364="","",IF($L364="","",IFERROR(LOOKUP(2,1/(('Tire Inspections'!$E$5:$E$1004=$A364)*('Tire Inspections'!$B$5:$B$1004=$L364)*('Tire Inspections'!$Y$5:$Y$1004="OK")),'Tire Inspections'!$D$5:$D$1004),"")))</f>
        <v/>
      </c>
      <c r="Q364" s="44">
        <f>IF($A364="","",IF($L364="","",IFERROR(LOOKUP(2,1/(('Tire Inspections'!$E$5:$E$1004=$A364)*('Tire Inspections'!$B$5:$B$1004=$L364)*('Tire Inspections'!$Y$5:$Y$1004="OK")),'Tire Inspections'!$R$5:$R$1004),"")))</f>
        <v/>
      </c>
      <c r="R364" s="44">
        <f>IF($A364="","",IF($L364="","",IFERROR(LOOKUP(2,1/(('Tire Inspections'!$E$5:$E$1004=$A364)*('Tire Inspections'!$B$5:$B$1004=$L364)*('Tire Inspections'!$Y$5:$Y$1004="OK")),'Tire Inspections'!$S$5:$S$1004),"")))</f>
        <v/>
      </c>
      <c r="S364" s="44">
        <f>IF($A364="","",IF($L364="","",IFERROR(LOOKUP(2,1/(('Tire Inspections'!$E$5:$E$1004=$A364)*('Tire Inspections'!$B$5:$B$1004=$L364)*('Tire Inspections'!$Y$5:$Y$1004="OK")),'Tire Inspections'!$L$5:$L$1004),"")))</f>
        <v/>
      </c>
      <c r="T364" s="33">
        <f>IF($A364="","",IF(OR($Q364="",$H364=""),"",IFERROR(MAX(0,MIN(1,($Q364-'Settings'!$B$6)/($H364-'Settings'!$B$6))),"")))</f>
        <v/>
      </c>
      <c r="U364" s="27">
        <f>IF($A364="","",IF($Q364="","No Data",IF($Q364&lt;='Settings'!$B$6,"Critical",IF($Q364&lt;='Settings'!$B$5,"Low","OK"))))</f>
        <v/>
      </c>
      <c r="V364" s="27">
        <f>IF($A364="","",IF($R364="","No Data",IF($R364&gt;='Settings'!$B$7,"Uneven","OK")))</f>
        <v/>
      </c>
      <c r="W364" s="27">
        <f>IF($A364="","",IF($J364&lt;&gt;"Mounted","N/A",IF(OR($S364="",$I364=""),"No Data",IF($S364&lt;$I364-'Settings'!$B$8,"Low",IF($S364&gt;$I364+'Settings'!$B$8,"High","OK")))))</f>
        <v/>
      </c>
      <c r="X364" s="45">
        <f>IF($A364="","",IF(OR($J364&lt;&gt;"Mounted",$L364=""),"",IFERROR($L364+'Settings'!$B$9,"")))</f>
        <v/>
      </c>
      <c r="Y364" s="27">
        <f>IF($A364="","",IF($J364&lt;&gt;"Mounted","N/A",IF($L364="","No Data",IF(TODAY()&gt;$X364,"Overdue",IF(TODAY()+'Settings'!$B$10&gt;=$X364,"Due Soon","Current")))))</f>
        <v/>
      </c>
      <c r="Z364" s="27">
        <f>IF($A364="","",IF($J364&lt;&gt;"Mounted","N/A",IF(OR($U364="No Data",$W364="No Data"),"No Data",IF($U364="Critical","Critical",IF(OR($U364="Low",$V364="Uneven",$W364="Low",$W364="High",$Y364="Overdue",$Y364="Due Soon"),"Attention","OK")))))</f>
        <v/>
      </c>
      <c r="AA364" s="27">
        <f>IF($A364="","",IF($J364&lt;&gt;"Mounted","No action",IF($U364="Critical","Inspect immediately and follow fleet removal policy",IF($W364="Low","Correct pressure and inspect",IF($W364="High","Correct pressure",IF($V364="Uneven","Inspect alignment, suspension, and rotation",IF($U364="Low","Schedule tire service",IF($Y364="Overdue","Complete inspection",IF($Y364="Due Soon","Schedule inspection","No action")))))))))</f>
        <v/>
      </c>
      <c r="AB364" s="27">
        <f>IF($A364="","",IF(OR($J364&lt;&gt;"Mounted",$Z364="OK",$Z364="N/A"),"",IF($U364="Critical",1,IF(OR($W364="Low",$W364="High"),2,IF(OR($U364="Low",$V364="Uneven"),3,IF($Y364="Overdue",4,5))))))</f>
        <v/>
      </c>
      <c r="AC364" s="27">
        <f>IF($A364="","",IF($AB364="","",IFERROR($AB364*100000+ROW(),"")))</f>
        <v/>
      </c>
    </row>
    <row r="365">
      <c r="A365" s="29" t="n"/>
      <c r="B365" s="23" t="n"/>
      <c r="C365" s="23" t="n"/>
      <c r="D365" s="23" t="n"/>
      <c r="E365" s="29" t="n"/>
      <c r="F365" s="42" t="n"/>
      <c r="G365" s="30" t="n"/>
      <c r="H365" s="43" t="n"/>
      <c r="I365" s="43" t="n"/>
      <c r="J365" s="23" t="n"/>
      <c r="K365" s="23" t="n"/>
      <c r="L365" s="45">
        <f>IF($A365="","",IF(COUNTIFS('Tire Inspections'!$E$5:$E$1004,$A365,'Tire Inspections'!$Y$5:$Y$1004,"OK")=0,"",IFERROR(MAXIFS('Tire Inspections'!$B$5:$B$1004,'Tire Inspections'!$E$5:$E$1004,$A365,'Tire Inspections'!$Y$5:$Y$1004,"OK"),"")))</f>
        <v/>
      </c>
      <c r="M365" s="27">
        <f>IF($A365="","",IF($L365="","",IFERROR(LOOKUP(2,1/(('Tire Inspections'!$E$5:$E$1004=$A365)*('Tire Inspections'!$B$5:$B$1004=$L365)*('Tire Inspections'!$Y$5:$Y$1004="OK")),'Tire Inspections'!$C$5:$C$1004),"")))</f>
        <v/>
      </c>
      <c r="N365" s="27">
        <f>IF($A365="","",IF($L365="","",IFERROR(LOOKUP(2,1/(('Tire Inspections'!$E$5:$E$1004=$A365)*('Tire Inspections'!$B$5:$B$1004=$L365)*('Tire Inspections'!$Y$5:$Y$1004="OK")),'Tire Inspections'!$F$5:$F$1004),"")))</f>
        <v/>
      </c>
      <c r="O365" s="27">
        <f>IF($A365="","",IF($L365="","",IFERROR(LOOKUP(2,1/(('Tire Inspections'!$E$5:$E$1004=$A365)*('Tire Inspections'!$B$5:$B$1004=$L365)*('Tire Inspections'!$Y$5:$Y$1004="OK")),'Tire Inspections'!$P$5:$P$1004),"")))</f>
        <v/>
      </c>
      <c r="P365" s="32">
        <f>IF($A365="","",IF($L365="","",IFERROR(LOOKUP(2,1/(('Tire Inspections'!$E$5:$E$1004=$A365)*('Tire Inspections'!$B$5:$B$1004=$L365)*('Tire Inspections'!$Y$5:$Y$1004="OK")),'Tire Inspections'!$D$5:$D$1004),"")))</f>
        <v/>
      </c>
      <c r="Q365" s="44">
        <f>IF($A365="","",IF($L365="","",IFERROR(LOOKUP(2,1/(('Tire Inspections'!$E$5:$E$1004=$A365)*('Tire Inspections'!$B$5:$B$1004=$L365)*('Tire Inspections'!$Y$5:$Y$1004="OK")),'Tire Inspections'!$R$5:$R$1004),"")))</f>
        <v/>
      </c>
      <c r="R365" s="44">
        <f>IF($A365="","",IF($L365="","",IFERROR(LOOKUP(2,1/(('Tire Inspections'!$E$5:$E$1004=$A365)*('Tire Inspections'!$B$5:$B$1004=$L365)*('Tire Inspections'!$Y$5:$Y$1004="OK")),'Tire Inspections'!$S$5:$S$1004),"")))</f>
        <v/>
      </c>
      <c r="S365" s="44">
        <f>IF($A365="","",IF($L365="","",IFERROR(LOOKUP(2,1/(('Tire Inspections'!$E$5:$E$1004=$A365)*('Tire Inspections'!$B$5:$B$1004=$L365)*('Tire Inspections'!$Y$5:$Y$1004="OK")),'Tire Inspections'!$L$5:$L$1004),"")))</f>
        <v/>
      </c>
      <c r="T365" s="33">
        <f>IF($A365="","",IF(OR($Q365="",$H365=""),"",IFERROR(MAX(0,MIN(1,($Q365-'Settings'!$B$6)/($H365-'Settings'!$B$6))),"")))</f>
        <v/>
      </c>
      <c r="U365" s="27">
        <f>IF($A365="","",IF($Q365="","No Data",IF($Q365&lt;='Settings'!$B$6,"Critical",IF($Q365&lt;='Settings'!$B$5,"Low","OK"))))</f>
        <v/>
      </c>
      <c r="V365" s="27">
        <f>IF($A365="","",IF($R365="","No Data",IF($R365&gt;='Settings'!$B$7,"Uneven","OK")))</f>
        <v/>
      </c>
      <c r="W365" s="27">
        <f>IF($A365="","",IF($J365&lt;&gt;"Mounted","N/A",IF(OR($S365="",$I365=""),"No Data",IF($S365&lt;$I365-'Settings'!$B$8,"Low",IF($S365&gt;$I365+'Settings'!$B$8,"High","OK")))))</f>
        <v/>
      </c>
      <c r="X365" s="45">
        <f>IF($A365="","",IF(OR($J365&lt;&gt;"Mounted",$L365=""),"",IFERROR($L365+'Settings'!$B$9,"")))</f>
        <v/>
      </c>
      <c r="Y365" s="27">
        <f>IF($A365="","",IF($J365&lt;&gt;"Mounted","N/A",IF($L365="","No Data",IF(TODAY()&gt;$X365,"Overdue",IF(TODAY()+'Settings'!$B$10&gt;=$X365,"Due Soon","Current")))))</f>
        <v/>
      </c>
      <c r="Z365" s="27">
        <f>IF($A365="","",IF($J365&lt;&gt;"Mounted","N/A",IF(OR($U365="No Data",$W365="No Data"),"No Data",IF($U365="Critical","Critical",IF(OR($U365="Low",$V365="Uneven",$W365="Low",$W365="High",$Y365="Overdue",$Y365="Due Soon"),"Attention","OK")))))</f>
        <v/>
      </c>
      <c r="AA365" s="27">
        <f>IF($A365="","",IF($J365&lt;&gt;"Mounted","No action",IF($U365="Critical","Inspect immediately and follow fleet removal policy",IF($W365="Low","Correct pressure and inspect",IF($W365="High","Correct pressure",IF($V365="Uneven","Inspect alignment, suspension, and rotation",IF($U365="Low","Schedule tire service",IF($Y365="Overdue","Complete inspection",IF($Y365="Due Soon","Schedule inspection","No action")))))))))</f>
        <v/>
      </c>
      <c r="AB365" s="27">
        <f>IF($A365="","",IF(OR($J365&lt;&gt;"Mounted",$Z365="OK",$Z365="N/A"),"",IF($U365="Critical",1,IF(OR($W365="Low",$W365="High"),2,IF(OR($U365="Low",$V365="Uneven"),3,IF($Y365="Overdue",4,5))))))</f>
        <v/>
      </c>
      <c r="AC365" s="27">
        <f>IF($A365="","",IF($AB365="","",IFERROR($AB365*100000+ROW(),"")))</f>
        <v/>
      </c>
    </row>
    <row r="366">
      <c r="A366" s="29" t="n"/>
      <c r="B366" s="23" t="n"/>
      <c r="C366" s="23" t="n"/>
      <c r="D366" s="23" t="n"/>
      <c r="E366" s="29" t="n"/>
      <c r="F366" s="42" t="n"/>
      <c r="G366" s="30" t="n"/>
      <c r="H366" s="43" t="n"/>
      <c r="I366" s="43" t="n"/>
      <c r="J366" s="23" t="n"/>
      <c r="K366" s="23" t="n"/>
      <c r="L366" s="45">
        <f>IF($A366="","",IF(COUNTIFS('Tire Inspections'!$E$5:$E$1004,$A366,'Tire Inspections'!$Y$5:$Y$1004,"OK")=0,"",IFERROR(MAXIFS('Tire Inspections'!$B$5:$B$1004,'Tire Inspections'!$E$5:$E$1004,$A366,'Tire Inspections'!$Y$5:$Y$1004,"OK"),"")))</f>
        <v/>
      </c>
      <c r="M366" s="27">
        <f>IF($A366="","",IF($L366="","",IFERROR(LOOKUP(2,1/(('Tire Inspections'!$E$5:$E$1004=$A366)*('Tire Inspections'!$B$5:$B$1004=$L366)*('Tire Inspections'!$Y$5:$Y$1004="OK")),'Tire Inspections'!$C$5:$C$1004),"")))</f>
        <v/>
      </c>
      <c r="N366" s="27">
        <f>IF($A366="","",IF($L366="","",IFERROR(LOOKUP(2,1/(('Tire Inspections'!$E$5:$E$1004=$A366)*('Tire Inspections'!$B$5:$B$1004=$L366)*('Tire Inspections'!$Y$5:$Y$1004="OK")),'Tire Inspections'!$F$5:$F$1004),"")))</f>
        <v/>
      </c>
      <c r="O366" s="27">
        <f>IF($A366="","",IF($L366="","",IFERROR(LOOKUP(2,1/(('Tire Inspections'!$E$5:$E$1004=$A366)*('Tire Inspections'!$B$5:$B$1004=$L366)*('Tire Inspections'!$Y$5:$Y$1004="OK")),'Tire Inspections'!$P$5:$P$1004),"")))</f>
        <v/>
      </c>
      <c r="P366" s="32">
        <f>IF($A366="","",IF($L366="","",IFERROR(LOOKUP(2,1/(('Tire Inspections'!$E$5:$E$1004=$A366)*('Tire Inspections'!$B$5:$B$1004=$L366)*('Tire Inspections'!$Y$5:$Y$1004="OK")),'Tire Inspections'!$D$5:$D$1004),"")))</f>
        <v/>
      </c>
      <c r="Q366" s="44">
        <f>IF($A366="","",IF($L366="","",IFERROR(LOOKUP(2,1/(('Tire Inspections'!$E$5:$E$1004=$A366)*('Tire Inspections'!$B$5:$B$1004=$L366)*('Tire Inspections'!$Y$5:$Y$1004="OK")),'Tire Inspections'!$R$5:$R$1004),"")))</f>
        <v/>
      </c>
      <c r="R366" s="44">
        <f>IF($A366="","",IF($L366="","",IFERROR(LOOKUP(2,1/(('Tire Inspections'!$E$5:$E$1004=$A366)*('Tire Inspections'!$B$5:$B$1004=$L366)*('Tire Inspections'!$Y$5:$Y$1004="OK")),'Tire Inspections'!$S$5:$S$1004),"")))</f>
        <v/>
      </c>
      <c r="S366" s="44">
        <f>IF($A366="","",IF($L366="","",IFERROR(LOOKUP(2,1/(('Tire Inspections'!$E$5:$E$1004=$A366)*('Tire Inspections'!$B$5:$B$1004=$L366)*('Tire Inspections'!$Y$5:$Y$1004="OK")),'Tire Inspections'!$L$5:$L$1004),"")))</f>
        <v/>
      </c>
      <c r="T366" s="33">
        <f>IF($A366="","",IF(OR($Q366="",$H366=""),"",IFERROR(MAX(0,MIN(1,($Q366-'Settings'!$B$6)/($H366-'Settings'!$B$6))),"")))</f>
        <v/>
      </c>
      <c r="U366" s="27">
        <f>IF($A366="","",IF($Q366="","No Data",IF($Q366&lt;='Settings'!$B$6,"Critical",IF($Q366&lt;='Settings'!$B$5,"Low","OK"))))</f>
        <v/>
      </c>
      <c r="V366" s="27">
        <f>IF($A366="","",IF($R366="","No Data",IF($R366&gt;='Settings'!$B$7,"Uneven","OK")))</f>
        <v/>
      </c>
      <c r="W366" s="27">
        <f>IF($A366="","",IF($J366&lt;&gt;"Mounted","N/A",IF(OR($S366="",$I366=""),"No Data",IF($S366&lt;$I366-'Settings'!$B$8,"Low",IF($S366&gt;$I366+'Settings'!$B$8,"High","OK")))))</f>
        <v/>
      </c>
      <c r="X366" s="45">
        <f>IF($A366="","",IF(OR($J366&lt;&gt;"Mounted",$L366=""),"",IFERROR($L366+'Settings'!$B$9,"")))</f>
        <v/>
      </c>
      <c r="Y366" s="27">
        <f>IF($A366="","",IF($J366&lt;&gt;"Mounted","N/A",IF($L366="","No Data",IF(TODAY()&gt;$X366,"Overdue",IF(TODAY()+'Settings'!$B$10&gt;=$X366,"Due Soon","Current")))))</f>
        <v/>
      </c>
      <c r="Z366" s="27">
        <f>IF($A366="","",IF($J366&lt;&gt;"Mounted","N/A",IF(OR($U366="No Data",$W366="No Data"),"No Data",IF($U366="Critical","Critical",IF(OR($U366="Low",$V366="Uneven",$W366="Low",$W366="High",$Y366="Overdue",$Y366="Due Soon"),"Attention","OK")))))</f>
        <v/>
      </c>
      <c r="AA366" s="27">
        <f>IF($A366="","",IF($J366&lt;&gt;"Mounted","No action",IF($U366="Critical","Inspect immediately and follow fleet removal policy",IF($W366="Low","Correct pressure and inspect",IF($W366="High","Correct pressure",IF($V366="Uneven","Inspect alignment, suspension, and rotation",IF($U366="Low","Schedule tire service",IF($Y366="Overdue","Complete inspection",IF($Y366="Due Soon","Schedule inspection","No action")))))))))</f>
        <v/>
      </c>
      <c r="AB366" s="27">
        <f>IF($A366="","",IF(OR($J366&lt;&gt;"Mounted",$Z366="OK",$Z366="N/A"),"",IF($U366="Critical",1,IF(OR($W366="Low",$W366="High"),2,IF(OR($U366="Low",$V366="Uneven"),3,IF($Y366="Overdue",4,5))))))</f>
        <v/>
      </c>
      <c r="AC366" s="27">
        <f>IF($A366="","",IF($AB366="","",IFERROR($AB366*100000+ROW(),"")))</f>
        <v/>
      </c>
    </row>
    <row r="367">
      <c r="A367" s="29" t="n"/>
      <c r="B367" s="23" t="n"/>
      <c r="C367" s="23" t="n"/>
      <c r="D367" s="23" t="n"/>
      <c r="E367" s="29" t="n"/>
      <c r="F367" s="42" t="n"/>
      <c r="G367" s="30" t="n"/>
      <c r="H367" s="43" t="n"/>
      <c r="I367" s="43" t="n"/>
      <c r="J367" s="23" t="n"/>
      <c r="K367" s="23" t="n"/>
      <c r="L367" s="45">
        <f>IF($A367="","",IF(COUNTIFS('Tire Inspections'!$E$5:$E$1004,$A367,'Tire Inspections'!$Y$5:$Y$1004,"OK")=0,"",IFERROR(MAXIFS('Tire Inspections'!$B$5:$B$1004,'Tire Inspections'!$E$5:$E$1004,$A367,'Tire Inspections'!$Y$5:$Y$1004,"OK"),"")))</f>
        <v/>
      </c>
      <c r="M367" s="27">
        <f>IF($A367="","",IF($L367="","",IFERROR(LOOKUP(2,1/(('Tire Inspections'!$E$5:$E$1004=$A367)*('Tire Inspections'!$B$5:$B$1004=$L367)*('Tire Inspections'!$Y$5:$Y$1004="OK")),'Tire Inspections'!$C$5:$C$1004),"")))</f>
        <v/>
      </c>
      <c r="N367" s="27">
        <f>IF($A367="","",IF($L367="","",IFERROR(LOOKUP(2,1/(('Tire Inspections'!$E$5:$E$1004=$A367)*('Tire Inspections'!$B$5:$B$1004=$L367)*('Tire Inspections'!$Y$5:$Y$1004="OK")),'Tire Inspections'!$F$5:$F$1004),"")))</f>
        <v/>
      </c>
      <c r="O367" s="27">
        <f>IF($A367="","",IF($L367="","",IFERROR(LOOKUP(2,1/(('Tire Inspections'!$E$5:$E$1004=$A367)*('Tire Inspections'!$B$5:$B$1004=$L367)*('Tire Inspections'!$Y$5:$Y$1004="OK")),'Tire Inspections'!$P$5:$P$1004),"")))</f>
        <v/>
      </c>
      <c r="P367" s="32">
        <f>IF($A367="","",IF($L367="","",IFERROR(LOOKUP(2,1/(('Tire Inspections'!$E$5:$E$1004=$A367)*('Tire Inspections'!$B$5:$B$1004=$L367)*('Tire Inspections'!$Y$5:$Y$1004="OK")),'Tire Inspections'!$D$5:$D$1004),"")))</f>
        <v/>
      </c>
      <c r="Q367" s="44">
        <f>IF($A367="","",IF($L367="","",IFERROR(LOOKUP(2,1/(('Tire Inspections'!$E$5:$E$1004=$A367)*('Tire Inspections'!$B$5:$B$1004=$L367)*('Tire Inspections'!$Y$5:$Y$1004="OK")),'Tire Inspections'!$R$5:$R$1004),"")))</f>
        <v/>
      </c>
      <c r="R367" s="44">
        <f>IF($A367="","",IF($L367="","",IFERROR(LOOKUP(2,1/(('Tire Inspections'!$E$5:$E$1004=$A367)*('Tire Inspections'!$B$5:$B$1004=$L367)*('Tire Inspections'!$Y$5:$Y$1004="OK")),'Tire Inspections'!$S$5:$S$1004),"")))</f>
        <v/>
      </c>
      <c r="S367" s="44">
        <f>IF($A367="","",IF($L367="","",IFERROR(LOOKUP(2,1/(('Tire Inspections'!$E$5:$E$1004=$A367)*('Tire Inspections'!$B$5:$B$1004=$L367)*('Tire Inspections'!$Y$5:$Y$1004="OK")),'Tire Inspections'!$L$5:$L$1004),"")))</f>
        <v/>
      </c>
      <c r="T367" s="33">
        <f>IF($A367="","",IF(OR($Q367="",$H367=""),"",IFERROR(MAX(0,MIN(1,($Q367-'Settings'!$B$6)/($H367-'Settings'!$B$6))),"")))</f>
        <v/>
      </c>
      <c r="U367" s="27">
        <f>IF($A367="","",IF($Q367="","No Data",IF($Q367&lt;='Settings'!$B$6,"Critical",IF($Q367&lt;='Settings'!$B$5,"Low","OK"))))</f>
        <v/>
      </c>
      <c r="V367" s="27">
        <f>IF($A367="","",IF($R367="","No Data",IF($R367&gt;='Settings'!$B$7,"Uneven","OK")))</f>
        <v/>
      </c>
      <c r="W367" s="27">
        <f>IF($A367="","",IF($J367&lt;&gt;"Mounted","N/A",IF(OR($S367="",$I367=""),"No Data",IF($S367&lt;$I367-'Settings'!$B$8,"Low",IF($S367&gt;$I367+'Settings'!$B$8,"High","OK")))))</f>
        <v/>
      </c>
      <c r="X367" s="45">
        <f>IF($A367="","",IF(OR($J367&lt;&gt;"Mounted",$L367=""),"",IFERROR($L367+'Settings'!$B$9,"")))</f>
        <v/>
      </c>
      <c r="Y367" s="27">
        <f>IF($A367="","",IF($J367&lt;&gt;"Mounted","N/A",IF($L367="","No Data",IF(TODAY()&gt;$X367,"Overdue",IF(TODAY()+'Settings'!$B$10&gt;=$X367,"Due Soon","Current")))))</f>
        <v/>
      </c>
      <c r="Z367" s="27">
        <f>IF($A367="","",IF($J367&lt;&gt;"Mounted","N/A",IF(OR($U367="No Data",$W367="No Data"),"No Data",IF($U367="Critical","Critical",IF(OR($U367="Low",$V367="Uneven",$W367="Low",$W367="High",$Y367="Overdue",$Y367="Due Soon"),"Attention","OK")))))</f>
        <v/>
      </c>
      <c r="AA367" s="27">
        <f>IF($A367="","",IF($J367&lt;&gt;"Mounted","No action",IF($U367="Critical","Inspect immediately and follow fleet removal policy",IF($W367="Low","Correct pressure and inspect",IF($W367="High","Correct pressure",IF($V367="Uneven","Inspect alignment, suspension, and rotation",IF($U367="Low","Schedule tire service",IF($Y367="Overdue","Complete inspection",IF($Y367="Due Soon","Schedule inspection","No action")))))))))</f>
        <v/>
      </c>
      <c r="AB367" s="27">
        <f>IF($A367="","",IF(OR($J367&lt;&gt;"Mounted",$Z367="OK",$Z367="N/A"),"",IF($U367="Critical",1,IF(OR($W367="Low",$W367="High"),2,IF(OR($U367="Low",$V367="Uneven"),3,IF($Y367="Overdue",4,5))))))</f>
        <v/>
      </c>
      <c r="AC367" s="27">
        <f>IF($A367="","",IF($AB367="","",IFERROR($AB367*100000+ROW(),"")))</f>
        <v/>
      </c>
    </row>
    <row r="368">
      <c r="A368" s="29" t="n"/>
      <c r="B368" s="23" t="n"/>
      <c r="C368" s="23" t="n"/>
      <c r="D368" s="23" t="n"/>
      <c r="E368" s="29" t="n"/>
      <c r="F368" s="42" t="n"/>
      <c r="G368" s="30" t="n"/>
      <c r="H368" s="43" t="n"/>
      <c r="I368" s="43" t="n"/>
      <c r="J368" s="23" t="n"/>
      <c r="K368" s="23" t="n"/>
      <c r="L368" s="45">
        <f>IF($A368="","",IF(COUNTIFS('Tire Inspections'!$E$5:$E$1004,$A368,'Tire Inspections'!$Y$5:$Y$1004,"OK")=0,"",IFERROR(MAXIFS('Tire Inspections'!$B$5:$B$1004,'Tire Inspections'!$E$5:$E$1004,$A368,'Tire Inspections'!$Y$5:$Y$1004,"OK"),"")))</f>
        <v/>
      </c>
      <c r="M368" s="27">
        <f>IF($A368="","",IF($L368="","",IFERROR(LOOKUP(2,1/(('Tire Inspections'!$E$5:$E$1004=$A368)*('Tire Inspections'!$B$5:$B$1004=$L368)*('Tire Inspections'!$Y$5:$Y$1004="OK")),'Tire Inspections'!$C$5:$C$1004),"")))</f>
        <v/>
      </c>
      <c r="N368" s="27">
        <f>IF($A368="","",IF($L368="","",IFERROR(LOOKUP(2,1/(('Tire Inspections'!$E$5:$E$1004=$A368)*('Tire Inspections'!$B$5:$B$1004=$L368)*('Tire Inspections'!$Y$5:$Y$1004="OK")),'Tire Inspections'!$F$5:$F$1004),"")))</f>
        <v/>
      </c>
      <c r="O368" s="27">
        <f>IF($A368="","",IF($L368="","",IFERROR(LOOKUP(2,1/(('Tire Inspections'!$E$5:$E$1004=$A368)*('Tire Inspections'!$B$5:$B$1004=$L368)*('Tire Inspections'!$Y$5:$Y$1004="OK")),'Tire Inspections'!$P$5:$P$1004),"")))</f>
        <v/>
      </c>
      <c r="P368" s="32">
        <f>IF($A368="","",IF($L368="","",IFERROR(LOOKUP(2,1/(('Tire Inspections'!$E$5:$E$1004=$A368)*('Tire Inspections'!$B$5:$B$1004=$L368)*('Tire Inspections'!$Y$5:$Y$1004="OK")),'Tire Inspections'!$D$5:$D$1004),"")))</f>
        <v/>
      </c>
      <c r="Q368" s="44">
        <f>IF($A368="","",IF($L368="","",IFERROR(LOOKUP(2,1/(('Tire Inspections'!$E$5:$E$1004=$A368)*('Tire Inspections'!$B$5:$B$1004=$L368)*('Tire Inspections'!$Y$5:$Y$1004="OK")),'Tire Inspections'!$R$5:$R$1004),"")))</f>
        <v/>
      </c>
      <c r="R368" s="44">
        <f>IF($A368="","",IF($L368="","",IFERROR(LOOKUP(2,1/(('Tire Inspections'!$E$5:$E$1004=$A368)*('Tire Inspections'!$B$5:$B$1004=$L368)*('Tire Inspections'!$Y$5:$Y$1004="OK")),'Tire Inspections'!$S$5:$S$1004),"")))</f>
        <v/>
      </c>
      <c r="S368" s="44">
        <f>IF($A368="","",IF($L368="","",IFERROR(LOOKUP(2,1/(('Tire Inspections'!$E$5:$E$1004=$A368)*('Tire Inspections'!$B$5:$B$1004=$L368)*('Tire Inspections'!$Y$5:$Y$1004="OK")),'Tire Inspections'!$L$5:$L$1004),"")))</f>
        <v/>
      </c>
      <c r="T368" s="33">
        <f>IF($A368="","",IF(OR($Q368="",$H368=""),"",IFERROR(MAX(0,MIN(1,($Q368-'Settings'!$B$6)/($H368-'Settings'!$B$6))),"")))</f>
        <v/>
      </c>
      <c r="U368" s="27">
        <f>IF($A368="","",IF($Q368="","No Data",IF($Q368&lt;='Settings'!$B$6,"Critical",IF($Q368&lt;='Settings'!$B$5,"Low","OK"))))</f>
        <v/>
      </c>
      <c r="V368" s="27">
        <f>IF($A368="","",IF($R368="","No Data",IF($R368&gt;='Settings'!$B$7,"Uneven","OK")))</f>
        <v/>
      </c>
      <c r="W368" s="27">
        <f>IF($A368="","",IF($J368&lt;&gt;"Mounted","N/A",IF(OR($S368="",$I368=""),"No Data",IF($S368&lt;$I368-'Settings'!$B$8,"Low",IF($S368&gt;$I368+'Settings'!$B$8,"High","OK")))))</f>
        <v/>
      </c>
      <c r="X368" s="45">
        <f>IF($A368="","",IF(OR($J368&lt;&gt;"Mounted",$L368=""),"",IFERROR($L368+'Settings'!$B$9,"")))</f>
        <v/>
      </c>
      <c r="Y368" s="27">
        <f>IF($A368="","",IF($J368&lt;&gt;"Mounted","N/A",IF($L368="","No Data",IF(TODAY()&gt;$X368,"Overdue",IF(TODAY()+'Settings'!$B$10&gt;=$X368,"Due Soon","Current")))))</f>
        <v/>
      </c>
      <c r="Z368" s="27">
        <f>IF($A368="","",IF($J368&lt;&gt;"Mounted","N/A",IF(OR($U368="No Data",$W368="No Data"),"No Data",IF($U368="Critical","Critical",IF(OR($U368="Low",$V368="Uneven",$W368="Low",$W368="High",$Y368="Overdue",$Y368="Due Soon"),"Attention","OK")))))</f>
        <v/>
      </c>
      <c r="AA368" s="27">
        <f>IF($A368="","",IF($J368&lt;&gt;"Mounted","No action",IF($U368="Critical","Inspect immediately and follow fleet removal policy",IF($W368="Low","Correct pressure and inspect",IF($W368="High","Correct pressure",IF($V368="Uneven","Inspect alignment, suspension, and rotation",IF($U368="Low","Schedule tire service",IF($Y368="Overdue","Complete inspection",IF($Y368="Due Soon","Schedule inspection","No action")))))))))</f>
        <v/>
      </c>
      <c r="AB368" s="27">
        <f>IF($A368="","",IF(OR($J368&lt;&gt;"Mounted",$Z368="OK",$Z368="N/A"),"",IF($U368="Critical",1,IF(OR($W368="Low",$W368="High"),2,IF(OR($U368="Low",$V368="Uneven"),3,IF($Y368="Overdue",4,5))))))</f>
        <v/>
      </c>
      <c r="AC368" s="27">
        <f>IF($A368="","",IF($AB368="","",IFERROR($AB368*100000+ROW(),"")))</f>
        <v/>
      </c>
    </row>
    <row r="369">
      <c r="A369" s="29" t="n"/>
      <c r="B369" s="23" t="n"/>
      <c r="C369" s="23" t="n"/>
      <c r="D369" s="23" t="n"/>
      <c r="E369" s="29" t="n"/>
      <c r="F369" s="42" t="n"/>
      <c r="G369" s="30" t="n"/>
      <c r="H369" s="43" t="n"/>
      <c r="I369" s="43" t="n"/>
      <c r="J369" s="23" t="n"/>
      <c r="K369" s="23" t="n"/>
      <c r="L369" s="45">
        <f>IF($A369="","",IF(COUNTIFS('Tire Inspections'!$E$5:$E$1004,$A369,'Tire Inspections'!$Y$5:$Y$1004,"OK")=0,"",IFERROR(MAXIFS('Tire Inspections'!$B$5:$B$1004,'Tire Inspections'!$E$5:$E$1004,$A369,'Tire Inspections'!$Y$5:$Y$1004,"OK"),"")))</f>
        <v/>
      </c>
      <c r="M369" s="27">
        <f>IF($A369="","",IF($L369="","",IFERROR(LOOKUP(2,1/(('Tire Inspections'!$E$5:$E$1004=$A369)*('Tire Inspections'!$B$5:$B$1004=$L369)*('Tire Inspections'!$Y$5:$Y$1004="OK")),'Tire Inspections'!$C$5:$C$1004),"")))</f>
        <v/>
      </c>
      <c r="N369" s="27">
        <f>IF($A369="","",IF($L369="","",IFERROR(LOOKUP(2,1/(('Tire Inspections'!$E$5:$E$1004=$A369)*('Tire Inspections'!$B$5:$B$1004=$L369)*('Tire Inspections'!$Y$5:$Y$1004="OK")),'Tire Inspections'!$F$5:$F$1004),"")))</f>
        <v/>
      </c>
      <c r="O369" s="27">
        <f>IF($A369="","",IF($L369="","",IFERROR(LOOKUP(2,1/(('Tire Inspections'!$E$5:$E$1004=$A369)*('Tire Inspections'!$B$5:$B$1004=$L369)*('Tire Inspections'!$Y$5:$Y$1004="OK")),'Tire Inspections'!$P$5:$P$1004),"")))</f>
        <v/>
      </c>
      <c r="P369" s="32">
        <f>IF($A369="","",IF($L369="","",IFERROR(LOOKUP(2,1/(('Tire Inspections'!$E$5:$E$1004=$A369)*('Tire Inspections'!$B$5:$B$1004=$L369)*('Tire Inspections'!$Y$5:$Y$1004="OK")),'Tire Inspections'!$D$5:$D$1004),"")))</f>
        <v/>
      </c>
      <c r="Q369" s="44">
        <f>IF($A369="","",IF($L369="","",IFERROR(LOOKUP(2,1/(('Tire Inspections'!$E$5:$E$1004=$A369)*('Tire Inspections'!$B$5:$B$1004=$L369)*('Tire Inspections'!$Y$5:$Y$1004="OK")),'Tire Inspections'!$R$5:$R$1004),"")))</f>
        <v/>
      </c>
      <c r="R369" s="44">
        <f>IF($A369="","",IF($L369="","",IFERROR(LOOKUP(2,1/(('Tire Inspections'!$E$5:$E$1004=$A369)*('Tire Inspections'!$B$5:$B$1004=$L369)*('Tire Inspections'!$Y$5:$Y$1004="OK")),'Tire Inspections'!$S$5:$S$1004),"")))</f>
        <v/>
      </c>
      <c r="S369" s="44">
        <f>IF($A369="","",IF($L369="","",IFERROR(LOOKUP(2,1/(('Tire Inspections'!$E$5:$E$1004=$A369)*('Tire Inspections'!$B$5:$B$1004=$L369)*('Tire Inspections'!$Y$5:$Y$1004="OK")),'Tire Inspections'!$L$5:$L$1004),"")))</f>
        <v/>
      </c>
      <c r="T369" s="33">
        <f>IF($A369="","",IF(OR($Q369="",$H369=""),"",IFERROR(MAX(0,MIN(1,($Q369-'Settings'!$B$6)/($H369-'Settings'!$B$6))),"")))</f>
        <v/>
      </c>
      <c r="U369" s="27">
        <f>IF($A369="","",IF($Q369="","No Data",IF($Q369&lt;='Settings'!$B$6,"Critical",IF($Q369&lt;='Settings'!$B$5,"Low","OK"))))</f>
        <v/>
      </c>
      <c r="V369" s="27">
        <f>IF($A369="","",IF($R369="","No Data",IF($R369&gt;='Settings'!$B$7,"Uneven","OK")))</f>
        <v/>
      </c>
      <c r="W369" s="27">
        <f>IF($A369="","",IF($J369&lt;&gt;"Mounted","N/A",IF(OR($S369="",$I369=""),"No Data",IF($S369&lt;$I369-'Settings'!$B$8,"Low",IF($S369&gt;$I369+'Settings'!$B$8,"High","OK")))))</f>
        <v/>
      </c>
      <c r="X369" s="45">
        <f>IF($A369="","",IF(OR($J369&lt;&gt;"Mounted",$L369=""),"",IFERROR($L369+'Settings'!$B$9,"")))</f>
        <v/>
      </c>
      <c r="Y369" s="27">
        <f>IF($A369="","",IF($J369&lt;&gt;"Mounted","N/A",IF($L369="","No Data",IF(TODAY()&gt;$X369,"Overdue",IF(TODAY()+'Settings'!$B$10&gt;=$X369,"Due Soon","Current")))))</f>
        <v/>
      </c>
      <c r="Z369" s="27">
        <f>IF($A369="","",IF($J369&lt;&gt;"Mounted","N/A",IF(OR($U369="No Data",$W369="No Data"),"No Data",IF($U369="Critical","Critical",IF(OR($U369="Low",$V369="Uneven",$W369="Low",$W369="High",$Y369="Overdue",$Y369="Due Soon"),"Attention","OK")))))</f>
        <v/>
      </c>
      <c r="AA369" s="27">
        <f>IF($A369="","",IF($J369&lt;&gt;"Mounted","No action",IF($U369="Critical","Inspect immediately and follow fleet removal policy",IF($W369="Low","Correct pressure and inspect",IF($W369="High","Correct pressure",IF($V369="Uneven","Inspect alignment, suspension, and rotation",IF($U369="Low","Schedule tire service",IF($Y369="Overdue","Complete inspection",IF($Y369="Due Soon","Schedule inspection","No action")))))))))</f>
        <v/>
      </c>
      <c r="AB369" s="27">
        <f>IF($A369="","",IF(OR($J369&lt;&gt;"Mounted",$Z369="OK",$Z369="N/A"),"",IF($U369="Critical",1,IF(OR($W369="Low",$W369="High"),2,IF(OR($U369="Low",$V369="Uneven"),3,IF($Y369="Overdue",4,5))))))</f>
        <v/>
      </c>
      <c r="AC369" s="27">
        <f>IF($A369="","",IF($AB369="","",IFERROR($AB369*100000+ROW(),"")))</f>
        <v/>
      </c>
    </row>
    <row r="370">
      <c r="A370" s="29" t="n"/>
      <c r="B370" s="23" t="n"/>
      <c r="C370" s="23" t="n"/>
      <c r="D370" s="23" t="n"/>
      <c r="E370" s="29" t="n"/>
      <c r="F370" s="42" t="n"/>
      <c r="G370" s="30" t="n"/>
      <c r="H370" s="43" t="n"/>
      <c r="I370" s="43" t="n"/>
      <c r="J370" s="23" t="n"/>
      <c r="K370" s="23" t="n"/>
      <c r="L370" s="45">
        <f>IF($A370="","",IF(COUNTIFS('Tire Inspections'!$E$5:$E$1004,$A370,'Tire Inspections'!$Y$5:$Y$1004,"OK")=0,"",IFERROR(MAXIFS('Tire Inspections'!$B$5:$B$1004,'Tire Inspections'!$E$5:$E$1004,$A370,'Tire Inspections'!$Y$5:$Y$1004,"OK"),"")))</f>
        <v/>
      </c>
      <c r="M370" s="27">
        <f>IF($A370="","",IF($L370="","",IFERROR(LOOKUP(2,1/(('Tire Inspections'!$E$5:$E$1004=$A370)*('Tire Inspections'!$B$5:$B$1004=$L370)*('Tire Inspections'!$Y$5:$Y$1004="OK")),'Tire Inspections'!$C$5:$C$1004),"")))</f>
        <v/>
      </c>
      <c r="N370" s="27">
        <f>IF($A370="","",IF($L370="","",IFERROR(LOOKUP(2,1/(('Tire Inspections'!$E$5:$E$1004=$A370)*('Tire Inspections'!$B$5:$B$1004=$L370)*('Tire Inspections'!$Y$5:$Y$1004="OK")),'Tire Inspections'!$F$5:$F$1004),"")))</f>
        <v/>
      </c>
      <c r="O370" s="27">
        <f>IF($A370="","",IF($L370="","",IFERROR(LOOKUP(2,1/(('Tire Inspections'!$E$5:$E$1004=$A370)*('Tire Inspections'!$B$5:$B$1004=$L370)*('Tire Inspections'!$Y$5:$Y$1004="OK")),'Tire Inspections'!$P$5:$P$1004),"")))</f>
        <v/>
      </c>
      <c r="P370" s="32">
        <f>IF($A370="","",IF($L370="","",IFERROR(LOOKUP(2,1/(('Tire Inspections'!$E$5:$E$1004=$A370)*('Tire Inspections'!$B$5:$B$1004=$L370)*('Tire Inspections'!$Y$5:$Y$1004="OK")),'Tire Inspections'!$D$5:$D$1004),"")))</f>
        <v/>
      </c>
      <c r="Q370" s="44">
        <f>IF($A370="","",IF($L370="","",IFERROR(LOOKUP(2,1/(('Tire Inspections'!$E$5:$E$1004=$A370)*('Tire Inspections'!$B$5:$B$1004=$L370)*('Tire Inspections'!$Y$5:$Y$1004="OK")),'Tire Inspections'!$R$5:$R$1004),"")))</f>
        <v/>
      </c>
      <c r="R370" s="44">
        <f>IF($A370="","",IF($L370="","",IFERROR(LOOKUP(2,1/(('Tire Inspections'!$E$5:$E$1004=$A370)*('Tire Inspections'!$B$5:$B$1004=$L370)*('Tire Inspections'!$Y$5:$Y$1004="OK")),'Tire Inspections'!$S$5:$S$1004),"")))</f>
        <v/>
      </c>
      <c r="S370" s="44">
        <f>IF($A370="","",IF($L370="","",IFERROR(LOOKUP(2,1/(('Tire Inspections'!$E$5:$E$1004=$A370)*('Tire Inspections'!$B$5:$B$1004=$L370)*('Tire Inspections'!$Y$5:$Y$1004="OK")),'Tire Inspections'!$L$5:$L$1004),"")))</f>
        <v/>
      </c>
      <c r="T370" s="33">
        <f>IF($A370="","",IF(OR($Q370="",$H370=""),"",IFERROR(MAX(0,MIN(1,($Q370-'Settings'!$B$6)/($H370-'Settings'!$B$6))),"")))</f>
        <v/>
      </c>
      <c r="U370" s="27">
        <f>IF($A370="","",IF($Q370="","No Data",IF($Q370&lt;='Settings'!$B$6,"Critical",IF($Q370&lt;='Settings'!$B$5,"Low","OK"))))</f>
        <v/>
      </c>
      <c r="V370" s="27">
        <f>IF($A370="","",IF($R370="","No Data",IF($R370&gt;='Settings'!$B$7,"Uneven","OK")))</f>
        <v/>
      </c>
      <c r="W370" s="27">
        <f>IF($A370="","",IF($J370&lt;&gt;"Mounted","N/A",IF(OR($S370="",$I370=""),"No Data",IF($S370&lt;$I370-'Settings'!$B$8,"Low",IF($S370&gt;$I370+'Settings'!$B$8,"High","OK")))))</f>
        <v/>
      </c>
      <c r="X370" s="45">
        <f>IF($A370="","",IF(OR($J370&lt;&gt;"Mounted",$L370=""),"",IFERROR($L370+'Settings'!$B$9,"")))</f>
        <v/>
      </c>
      <c r="Y370" s="27">
        <f>IF($A370="","",IF($J370&lt;&gt;"Mounted","N/A",IF($L370="","No Data",IF(TODAY()&gt;$X370,"Overdue",IF(TODAY()+'Settings'!$B$10&gt;=$X370,"Due Soon","Current")))))</f>
        <v/>
      </c>
      <c r="Z370" s="27">
        <f>IF($A370="","",IF($J370&lt;&gt;"Mounted","N/A",IF(OR($U370="No Data",$W370="No Data"),"No Data",IF($U370="Critical","Critical",IF(OR($U370="Low",$V370="Uneven",$W370="Low",$W370="High",$Y370="Overdue",$Y370="Due Soon"),"Attention","OK")))))</f>
        <v/>
      </c>
      <c r="AA370" s="27">
        <f>IF($A370="","",IF($J370&lt;&gt;"Mounted","No action",IF($U370="Critical","Inspect immediately and follow fleet removal policy",IF($W370="Low","Correct pressure and inspect",IF($W370="High","Correct pressure",IF($V370="Uneven","Inspect alignment, suspension, and rotation",IF($U370="Low","Schedule tire service",IF($Y370="Overdue","Complete inspection",IF($Y370="Due Soon","Schedule inspection","No action")))))))))</f>
        <v/>
      </c>
      <c r="AB370" s="27">
        <f>IF($A370="","",IF(OR($J370&lt;&gt;"Mounted",$Z370="OK",$Z370="N/A"),"",IF($U370="Critical",1,IF(OR($W370="Low",$W370="High"),2,IF(OR($U370="Low",$V370="Uneven"),3,IF($Y370="Overdue",4,5))))))</f>
        <v/>
      </c>
      <c r="AC370" s="27">
        <f>IF($A370="","",IF($AB370="","",IFERROR($AB370*100000+ROW(),"")))</f>
        <v/>
      </c>
    </row>
    <row r="371">
      <c r="A371" s="29" t="n"/>
      <c r="B371" s="23" t="n"/>
      <c r="C371" s="23" t="n"/>
      <c r="D371" s="23" t="n"/>
      <c r="E371" s="29" t="n"/>
      <c r="F371" s="42" t="n"/>
      <c r="G371" s="30" t="n"/>
      <c r="H371" s="43" t="n"/>
      <c r="I371" s="43" t="n"/>
      <c r="J371" s="23" t="n"/>
      <c r="K371" s="23" t="n"/>
      <c r="L371" s="45">
        <f>IF($A371="","",IF(COUNTIFS('Tire Inspections'!$E$5:$E$1004,$A371,'Tire Inspections'!$Y$5:$Y$1004,"OK")=0,"",IFERROR(MAXIFS('Tire Inspections'!$B$5:$B$1004,'Tire Inspections'!$E$5:$E$1004,$A371,'Tire Inspections'!$Y$5:$Y$1004,"OK"),"")))</f>
        <v/>
      </c>
      <c r="M371" s="27">
        <f>IF($A371="","",IF($L371="","",IFERROR(LOOKUP(2,1/(('Tire Inspections'!$E$5:$E$1004=$A371)*('Tire Inspections'!$B$5:$B$1004=$L371)*('Tire Inspections'!$Y$5:$Y$1004="OK")),'Tire Inspections'!$C$5:$C$1004),"")))</f>
        <v/>
      </c>
      <c r="N371" s="27">
        <f>IF($A371="","",IF($L371="","",IFERROR(LOOKUP(2,1/(('Tire Inspections'!$E$5:$E$1004=$A371)*('Tire Inspections'!$B$5:$B$1004=$L371)*('Tire Inspections'!$Y$5:$Y$1004="OK")),'Tire Inspections'!$F$5:$F$1004),"")))</f>
        <v/>
      </c>
      <c r="O371" s="27">
        <f>IF($A371="","",IF($L371="","",IFERROR(LOOKUP(2,1/(('Tire Inspections'!$E$5:$E$1004=$A371)*('Tire Inspections'!$B$5:$B$1004=$L371)*('Tire Inspections'!$Y$5:$Y$1004="OK")),'Tire Inspections'!$P$5:$P$1004),"")))</f>
        <v/>
      </c>
      <c r="P371" s="32">
        <f>IF($A371="","",IF($L371="","",IFERROR(LOOKUP(2,1/(('Tire Inspections'!$E$5:$E$1004=$A371)*('Tire Inspections'!$B$5:$B$1004=$L371)*('Tire Inspections'!$Y$5:$Y$1004="OK")),'Tire Inspections'!$D$5:$D$1004),"")))</f>
        <v/>
      </c>
      <c r="Q371" s="44">
        <f>IF($A371="","",IF($L371="","",IFERROR(LOOKUP(2,1/(('Tire Inspections'!$E$5:$E$1004=$A371)*('Tire Inspections'!$B$5:$B$1004=$L371)*('Tire Inspections'!$Y$5:$Y$1004="OK")),'Tire Inspections'!$R$5:$R$1004),"")))</f>
        <v/>
      </c>
      <c r="R371" s="44">
        <f>IF($A371="","",IF($L371="","",IFERROR(LOOKUP(2,1/(('Tire Inspections'!$E$5:$E$1004=$A371)*('Tire Inspections'!$B$5:$B$1004=$L371)*('Tire Inspections'!$Y$5:$Y$1004="OK")),'Tire Inspections'!$S$5:$S$1004),"")))</f>
        <v/>
      </c>
      <c r="S371" s="44">
        <f>IF($A371="","",IF($L371="","",IFERROR(LOOKUP(2,1/(('Tire Inspections'!$E$5:$E$1004=$A371)*('Tire Inspections'!$B$5:$B$1004=$L371)*('Tire Inspections'!$Y$5:$Y$1004="OK")),'Tire Inspections'!$L$5:$L$1004),"")))</f>
        <v/>
      </c>
      <c r="T371" s="33">
        <f>IF($A371="","",IF(OR($Q371="",$H371=""),"",IFERROR(MAX(0,MIN(1,($Q371-'Settings'!$B$6)/($H371-'Settings'!$B$6))),"")))</f>
        <v/>
      </c>
      <c r="U371" s="27">
        <f>IF($A371="","",IF($Q371="","No Data",IF($Q371&lt;='Settings'!$B$6,"Critical",IF($Q371&lt;='Settings'!$B$5,"Low","OK"))))</f>
        <v/>
      </c>
      <c r="V371" s="27">
        <f>IF($A371="","",IF($R371="","No Data",IF($R371&gt;='Settings'!$B$7,"Uneven","OK")))</f>
        <v/>
      </c>
      <c r="W371" s="27">
        <f>IF($A371="","",IF($J371&lt;&gt;"Mounted","N/A",IF(OR($S371="",$I371=""),"No Data",IF($S371&lt;$I371-'Settings'!$B$8,"Low",IF($S371&gt;$I371+'Settings'!$B$8,"High","OK")))))</f>
        <v/>
      </c>
      <c r="X371" s="45">
        <f>IF($A371="","",IF(OR($J371&lt;&gt;"Mounted",$L371=""),"",IFERROR($L371+'Settings'!$B$9,"")))</f>
        <v/>
      </c>
      <c r="Y371" s="27">
        <f>IF($A371="","",IF($J371&lt;&gt;"Mounted","N/A",IF($L371="","No Data",IF(TODAY()&gt;$X371,"Overdue",IF(TODAY()+'Settings'!$B$10&gt;=$X371,"Due Soon","Current")))))</f>
        <v/>
      </c>
      <c r="Z371" s="27">
        <f>IF($A371="","",IF($J371&lt;&gt;"Mounted","N/A",IF(OR($U371="No Data",$W371="No Data"),"No Data",IF($U371="Critical","Critical",IF(OR($U371="Low",$V371="Uneven",$W371="Low",$W371="High",$Y371="Overdue",$Y371="Due Soon"),"Attention","OK")))))</f>
        <v/>
      </c>
      <c r="AA371" s="27">
        <f>IF($A371="","",IF($J371&lt;&gt;"Mounted","No action",IF($U371="Critical","Inspect immediately and follow fleet removal policy",IF($W371="Low","Correct pressure and inspect",IF($W371="High","Correct pressure",IF($V371="Uneven","Inspect alignment, suspension, and rotation",IF($U371="Low","Schedule tire service",IF($Y371="Overdue","Complete inspection",IF($Y371="Due Soon","Schedule inspection","No action")))))))))</f>
        <v/>
      </c>
      <c r="AB371" s="27">
        <f>IF($A371="","",IF(OR($J371&lt;&gt;"Mounted",$Z371="OK",$Z371="N/A"),"",IF($U371="Critical",1,IF(OR($W371="Low",$W371="High"),2,IF(OR($U371="Low",$V371="Uneven"),3,IF($Y371="Overdue",4,5))))))</f>
        <v/>
      </c>
      <c r="AC371" s="27">
        <f>IF($A371="","",IF($AB371="","",IFERROR($AB371*100000+ROW(),"")))</f>
        <v/>
      </c>
    </row>
    <row r="372">
      <c r="A372" s="29" t="n"/>
      <c r="B372" s="23" t="n"/>
      <c r="C372" s="23" t="n"/>
      <c r="D372" s="23" t="n"/>
      <c r="E372" s="29" t="n"/>
      <c r="F372" s="42" t="n"/>
      <c r="G372" s="30" t="n"/>
      <c r="H372" s="43" t="n"/>
      <c r="I372" s="43" t="n"/>
      <c r="J372" s="23" t="n"/>
      <c r="K372" s="23" t="n"/>
      <c r="L372" s="45">
        <f>IF($A372="","",IF(COUNTIFS('Tire Inspections'!$E$5:$E$1004,$A372,'Tire Inspections'!$Y$5:$Y$1004,"OK")=0,"",IFERROR(MAXIFS('Tire Inspections'!$B$5:$B$1004,'Tire Inspections'!$E$5:$E$1004,$A372,'Tire Inspections'!$Y$5:$Y$1004,"OK"),"")))</f>
        <v/>
      </c>
      <c r="M372" s="27">
        <f>IF($A372="","",IF($L372="","",IFERROR(LOOKUP(2,1/(('Tire Inspections'!$E$5:$E$1004=$A372)*('Tire Inspections'!$B$5:$B$1004=$L372)*('Tire Inspections'!$Y$5:$Y$1004="OK")),'Tire Inspections'!$C$5:$C$1004),"")))</f>
        <v/>
      </c>
      <c r="N372" s="27">
        <f>IF($A372="","",IF($L372="","",IFERROR(LOOKUP(2,1/(('Tire Inspections'!$E$5:$E$1004=$A372)*('Tire Inspections'!$B$5:$B$1004=$L372)*('Tire Inspections'!$Y$5:$Y$1004="OK")),'Tire Inspections'!$F$5:$F$1004),"")))</f>
        <v/>
      </c>
      <c r="O372" s="27">
        <f>IF($A372="","",IF($L372="","",IFERROR(LOOKUP(2,1/(('Tire Inspections'!$E$5:$E$1004=$A372)*('Tire Inspections'!$B$5:$B$1004=$L372)*('Tire Inspections'!$Y$5:$Y$1004="OK")),'Tire Inspections'!$P$5:$P$1004),"")))</f>
        <v/>
      </c>
      <c r="P372" s="32">
        <f>IF($A372="","",IF($L372="","",IFERROR(LOOKUP(2,1/(('Tire Inspections'!$E$5:$E$1004=$A372)*('Tire Inspections'!$B$5:$B$1004=$L372)*('Tire Inspections'!$Y$5:$Y$1004="OK")),'Tire Inspections'!$D$5:$D$1004),"")))</f>
        <v/>
      </c>
      <c r="Q372" s="44">
        <f>IF($A372="","",IF($L372="","",IFERROR(LOOKUP(2,1/(('Tire Inspections'!$E$5:$E$1004=$A372)*('Tire Inspections'!$B$5:$B$1004=$L372)*('Tire Inspections'!$Y$5:$Y$1004="OK")),'Tire Inspections'!$R$5:$R$1004),"")))</f>
        <v/>
      </c>
      <c r="R372" s="44">
        <f>IF($A372="","",IF($L372="","",IFERROR(LOOKUP(2,1/(('Tire Inspections'!$E$5:$E$1004=$A372)*('Tire Inspections'!$B$5:$B$1004=$L372)*('Tire Inspections'!$Y$5:$Y$1004="OK")),'Tire Inspections'!$S$5:$S$1004),"")))</f>
        <v/>
      </c>
      <c r="S372" s="44">
        <f>IF($A372="","",IF($L372="","",IFERROR(LOOKUP(2,1/(('Tire Inspections'!$E$5:$E$1004=$A372)*('Tire Inspections'!$B$5:$B$1004=$L372)*('Tire Inspections'!$Y$5:$Y$1004="OK")),'Tire Inspections'!$L$5:$L$1004),"")))</f>
        <v/>
      </c>
      <c r="T372" s="33">
        <f>IF($A372="","",IF(OR($Q372="",$H372=""),"",IFERROR(MAX(0,MIN(1,($Q372-'Settings'!$B$6)/($H372-'Settings'!$B$6))),"")))</f>
        <v/>
      </c>
      <c r="U372" s="27">
        <f>IF($A372="","",IF($Q372="","No Data",IF($Q372&lt;='Settings'!$B$6,"Critical",IF($Q372&lt;='Settings'!$B$5,"Low","OK"))))</f>
        <v/>
      </c>
      <c r="V372" s="27">
        <f>IF($A372="","",IF($R372="","No Data",IF($R372&gt;='Settings'!$B$7,"Uneven","OK")))</f>
        <v/>
      </c>
      <c r="W372" s="27">
        <f>IF($A372="","",IF($J372&lt;&gt;"Mounted","N/A",IF(OR($S372="",$I372=""),"No Data",IF($S372&lt;$I372-'Settings'!$B$8,"Low",IF($S372&gt;$I372+'Settings'!$B$8,"High","OK")))))</f>
        <v/>
      </c>
      <c r="X372" s="45">
        <f>IF($A372="","",IF(OR($J372&lt;&gt;"Mounted",$L372=""),"",IFERROR($L372+'Settings'!$B$9,"")))</f>
        <v/>
      </c>
      <c r="Y372" s="27">
        <f>IF($A372="","",IF($J372&lt;&gt;"Mounted","N/A",IF($L372="","No Data",IF(TODAY()&gt;$X372,"Overdue",IF(TODAY()+'Settings'!$B$10&gt;=$X372,"Due Soon","Current")))))</f>
        <v/>
      </c>
      <c r="Z372" s="27">
        <f>IF($A372="","",IF($J372&lt;&gt;"Mounted","N/A",IF(OR($U372="No Data",$W372="No Data"),"No Data",IF($U372="Critical","Critical",IF(OR($U372="Low",$V372="Uneven",$W372="Low",$W372="High",$Y372="Overdue",$Y372="Due Soon"),"Attention","OK")))))</f>
        <v/>
      </c>
      <c r="AA372" s="27">
        <f>IF($A372="","",IF($J372&lt;&gt;"Mounted","No action",IF($U372="Critical","Inspect immediately and follow fleet removal policy",IF($W372="Low","Correct pressure and inspect",IF($W372="High","Correct pressure",IF($V372="Uneven","Inspect alignment, suspension, and rotation",IF($U372="Low","Schedule tire service",IF($Y372="Overdue","Complete inspection",IF($Y372="Due Soon","Schedule inspection","No action")))))))))</f>
        <v/>
      </c>
      <c r="AB372" s="27">
        <f>IF($A372="","",IF(OR($J372&lt;&gt;"Mounted",$Z372="OK",$Z372="N/A"),"",IF($U372="Critical",1,IF(OR($W372="Low",$W372="High"),2,IF(OR($U372="Low",$V372="Uneven"),3,IF($Y372="Overdue",4,5))))))</f>
        <v/>
      </c>
      <c r="AC372" s="27">
        <f>IF($A372="","",IF($AB372="","",IFERROR($AB372*100000+ROW(),"")))</f>
        <v/>
      </c>
    </row>
    <row r="373">
      <c r="A373" s="29" t="n"/>
      <c r="B373" s="23" t="n"/>
      <c r="C373" s="23" t="n"/>
      <c r="D373" s="23" t="n"/>
      <c r="E373" s="29" t="n"/>
      <c r="F373" s="42" t="n"/>
      <c r="G373" s="30" t="n"/>
      <c r="H373" s="43" t="n"/>
      <c r="I373" s="43" t="n"/>
      <c r="J373" s="23" t="n"/>
      <c r="K373" s="23" t="n"/>
      <c r="L373" s="45">
        <f>IF($A373="","",IF(COUNTIFS('Tire Inspections'!$E$5:$E$1004,$A373,'Tire Inspections'!$Y$5:$Y$1004,"OK")=0,"",IFERROR(MAXIFS('Tire Inspections'!$B$5:$B$1004,'Tire Inspections'!$E$5:$E$1004,$A373,'Tire Inspections'!$Y$5:$Y$1004,"OK"),"")))</f>
        <v/>
      </c>
      <c r="M373" s="27">
        <f>IF($A373="","",IF($L373="","",IFERROR(LOOKUP(2,1/(('Tire Inspections'!$E$5:$E$1004=$A373)*('Tire Inspections'!$B$5:$B$1004=$L373)*('Tire Inspections'!$Y$5:$Y$1004="OK")),'Tire Inspections'!$C$5:$C$1004),"")))</f>
        <v/>
      </c>
      <c r="N373" s="27">
        <f>IF($A373="","",IF($L373="","",IFERROR(LOOKUP(2,1/(('Tire Inspections'!$E$5:$E$1004=$A373)*('Tire Inspections'!$B$5:$B$1004=$L373)*('Tire Inspections'!$Y$5:$Y$1004="OK")),'Tire Inspections'!$F$5:$F$1004),"")))</f>
        <v/>
      </c>
      <c r="O373" s="27">
        <f>IF($A373="","",IF($L373="","",IFERROR(LOOKUP(2,1/(('Tire Inspections'!$E$5:$E$1004=$A373)*('Tire Inspections'!$B$5:$B$1004=$L373)*('Tire Inspections'!$Y$5:$Y$1004="OK")),'Tire Inspections'!$P$5:$P$1004),"")))</f>
        <v/>
      </c>
      <c r="P373" s="32">
        <f>IF($A373="","",IF($L373="","",IFERROR(LOOKUP(2,1/(('Tire Inspections'!$E$5:$E$1004=$A373)*('Tire Inspections'!$B$5:$B$1004=$L373)*('Tire Inspections'!$Y$5:$Y$1004="OK")),'Tire Inspections'!$D$5:$D$1004),"")))</f>
        <v/>
      </c>
      <c r="Q373" s="44">
        <f>IF($A373="","",IF($L373="","",IFERROR(LOOKUP(2,1/(('Tire Inspections'!$E$5:$E$1004=$A373)*('Tire Inspections'!$B$5:$B$1004=$L373)*('Tire Inspections'!$Y$5:$Y$1004="OK")),'Tire Inspections'!$R$5:$R$1004),"")))</f>
        <v/>
      </c>
      <c r="R373" s="44">
        <f>IF($A373="","",IF($L373="","",IFERROR(LOOKUP(2,1/(('Tire Inspections'!$E$5:$E$1004=$A373)*('Tire Inspections'!$B$5:$B$1004=$L373)*('Tire Inspections'!$Y$5:$Y$1004="OK")),'Tire Inspections'!$S$5:$S$1004),"")))</f>
        <v/>
      </c>
      <c r="S373" s="44">
        <f>IF($A373="","",IF($L373="","",IFERROR(LOOKUP(2,1/(('Tire Inspections'!$E$5:$E$1004=$A373)*('Tire Inspections'!$B$5:$B$1004=$L373)*('Tire Inspections'!$Y$5:$Y$1004="OK")),'Tire Inspections'!$L$5:$L$1004),"")))</f>
        <v/>
      </c>
      <c r="T373" s="33">
        <f>IF($A373="","",IF(OR($Q373="",$H373=""),"",IFERROR(MAX(0,MIN(1,($Q373-'Settings'!$B$6)/($H373-'Settings'!$B$6))),"")))</f>
        <v/>
      </c>
      <c r="U373" s="27">
        <f>IF($A373="","",IF($Q373="","No Data",IF($Q373&lt;='Settings'!$B$6,"Critical",IF($Q373&lt;='Settings'!$B$5,"Low","OK"))))</f>
        <v/>
      </c>
      <c r="V373" s="27">
        <f>IF($A373="","",IF($R373="","No Data",IF($R373&gt;='Settings'!$B$7,"Uneven","OK")))</f>
        <v/>
      </c>
      <c r="W373" s="27">
        <f>IF($A373="","",IF($J373&lt;&gt;"Mounted","N/A",IF(OR($S373="",$I373=""),"No Data",IF($S373&lt;$I373-'Settings'!$B$8,"Low",IF($S373&gt;$I373+'Settings'!$B$8,"High","OK")))))</f>
        <v/>
      </c>
      <c r="X373" s="45">
        <f>IF($A373="","",IF(OR($J373&lt;&gt;"Mounted",$L373=""),"",IFERROR($L373+'Settings'!$B$9,"")))</f>
        <v/>
      </c>
      <c r="Y373" s="27">
        <f>IF($A373="","",IF($J373&lt;&gt;"Mounted","N/A",IF($L373="","No Data",IF(TODAY()&gt;$X373,"Overdue",IF(TODAY()+'Settings'!$B$10&gt;=$X373,"Due Soon","Current")))))</f>
        <v/>
      </c>
      <c r="Z373" s="27">
        <f>IF($A373="","",IF($J373&lt;&gt;"Mounted","N/A",IF(OR($U373="No Data",$W373="No Data"),"No Data",IF($U373="Critical","Critical",IF(OR($U373="Low",$V373="Uneven",$W373="Low",$W373="High",$Y373="Overdue",$Y373="Due Soon"),"Attention","OK")))))</f>
        <v/>
      </c>
      <c r="AA373" s="27">
        <f>IF($A373="","",IF($J373&lt;&gt;"Mounted","No action",IF($U373="Critical","Inspect immediately and follow fleet removal policy",IF($W373="Low","Correct pressure and inspect",IF($W373="High","Correct pressure",IF($V373="Uneven","Inspect alignment, suspension, and rotation",IF($U373="Low","Schedule tire service",IF($Y373="Overdue","Complete inspection",IF($Y373="Due Soon","Schedule inspection","No action")))))))))</f>
        <v/>
      </c>
      <c r="AB373" s="27">
        <f>IF($A373="","",IF(OR($J373&lt;&gt;"Mounted",$Z373="OK",$Z373="N/A"),"",IF($U373="Critical",1,IF(OR($W373="Low",$W373="High"),2,IF(OR($U373="Low",$V373="Uneven"),3,IF($Y373="Overdue",4,5))))))</f>
        <v/>
      </c>
      <c r="AC373" s="27">
        <f>IF($A373="","",IF($AB373="","",IFERROR($AB373*100000+ROW(),"")))</f>
        <v/>
      </c>
    </row>
    <row r="374">
      <c r="A374" s="29" t="n"/>
      <c r="B374" s="23" t="n"/>
      <c r="C374" s="23" t="n"/>
      <c r="D374" s="23" t="n"/>
      <c r="E374" s="29" t="n"/>
      <c r="F374" s="42" t="n"/>
      <c r="G374" s="30" t="n"/>
      <c r="H374" s="43" t="n"/>
      <c r="I374" s="43" t="n"/>
      <c r="J374" s="23" t="n"/>
      <c r="K374" s="23" t="n"/>
      <c r="L374" s="45">
        <f>IF($A374="","",IF(COUNTIFS('Tire Inspections'!$E$5:$E$1004,$A374,'Tire Inspections'!$Y$5:$Y$1004,"OK")=0,"",IFERROR(MAXIFS('Tire Inspections'!$B$5:$B$1004,'Tire Inspections'!$E$5:$E$1004,$A374,'Tire Inspections'!$Y$5:$Y$1004,"OK"),"")))</f>
        <v/>
      </c>
      <c r="M374" s="27">
        <f>IF($A374="","",IF($L374="","",IFERROR(LOOKUP(2,1/(('Tire Inspections'!$E$5:$E$1004=$A374)*('Tire Inspections'!$B$5:$B$1004=$L374)*('Tire Inspections'!$Y$5:$Y$1004="OK")),'Tire Inspections'!$C$5:$C$1004),"")))</f>
        <v/>
      </c>
      <c r="N374" s="27">
        <f>IF($A374="","",IF($L374="","",IFERROR(LOOKUP(2,1/(('Tire Inspections'!$E$5:$E$1004=$A374)*('Tire Inspections'!$B$5:$B$1004=$L374)*('Tire Inspections'!$Y$5:$Y$1004="OK")),'Tire Inspections'!$F$5:$F$1004),"")))</f>
        <v/>
      </c>
      <c r="O374" s="27">
        <f>IF($A374="","",IF($L374="","",IFERROR(LOOKUP(2,1/(('Tire Inspections'!$E$5:$E$1004=$A374)*('Tire Inspections'!$B$5:$B$1004=$L374)*('Tire Inspections'!$Y$5:$Y$1004="OK")),'Tire Inspections'!$P$5:$P$1004),"")))</f>
        <v/>
      </c>
      <c r="P374" s="32">
        <f>IF($A374="","",IF($L374="","",IFERROR(LOOKUP(2,1/(('Tire Inspections'!$E$5:$E$1004=$A374)*('Tire Inspections'!$B$5:$B$1004=$L374)*('Tire Inspections'!$Y$5:$Y$1004="OK")),'Tire Inspections'!$D$5:$D$1004),"")))</f>
        <v/>
      </c>
      <c r="Q374" s="44">
        <f>IF($A374="","",IF($L374="","",IFERROR(LOOKUP(2,1/(('Tire Inspections'!$E$5:$E$1004=$A374)*('Tire Inspections'!$B$5:$B$1004=$L374)*('Tire Inspections'!$Y$5:$Y$1004="OK")),'Tire Inspections'!$R$5:$R$1004),"")))</f>
        <v/>
      </c>
      <c r="R374" s="44">
        <f>IF($A374="","",IF($L374="","",IFERROR(LOOKUP(2,1/(('Tire Inspections'!$E$5:$E$1004=$A374)*('Tire Inspections'!$B$5:$B$1004=$L374)*('Tire Inspections'!$Y$5:$Y$1004="OK")),'Tire Inspections'!$S$5:$S$1004),"")))</f>
        <v/>
      </c>
      <c r="S374" s="44">
        <f>IF($A374="","",IF($L374="","",IFERROR(LOOKUP(2,1/(('Tire Inspections'!$E$5:$E$1004=$A374)*('Tire Inspections'!$B$5:$B$1004=$L374)*('Tire Inspections'!$Y$5:$Y$1004="OK")),'Tire Inspections'!$L$5:$L$1004),"")))</f>
        <v/>
      </c>
      <c r="T374" s="33">
        <f>IF($A374="","",IF(OR($Q374="",$H374=""),"",IFERROR(MAX(0,MIN(1,($Q374-'Settings'!$B$6)/($H374-'Settings'!$B$6))),"")))</f>
        <v/>
      </c>
      <c r="U374" s="27">
        <f>IF($A374="","",IF($Q374="","No Data",IF($Q374&lt;='Settings'!$B$6,"Critical",IF($Q374&lt;='Settings'!$B$5,"Low","OK"))))</f>
        <v/>
      </c>
      <c r="V374" s="27">
        <f>IF($A374="","",IF($R374="","No Data",IF($R374&gt;='Settings'!$B$7,"Uneven","OK")))</f>
        <v/>
      </c>
      <c r="W374" s="27">
        <f>IF($A374="","",IF($J374&lt;&gt;"Mounted","N/A",IF(OR($S374="",$I374=""),"No Data",IF($S374&lt;$I374-'Settings'!$B$8,"Low",IF($S374&gt;$I374+'Settings'!$B$8,"High","OK")))))</f>
        <v/>
      </c>
      <c r="X374" s="45">
        <f>IF($A374="","",IF(OR($J374&lt;&gt;"Mounted",$L374=""),"",IFERROR($L374+'Settings'!$B$9,"")))</f>
        <v/>
      </c>
      <c r="Y374" s="27">
        <f>IF($A374="","",IF($J374&lt;&gt;"Mounted","N/A",IF($L374="","No Data",IF(TODAY()&gt;$X374,"Overdue",IF(TODAY()+'Settings'!$B$10&gt;=$X374,"Due Soon","Current")))))</f>
        <v/>
      </c>
      <c r="Z374" s="27">
        <f>IF($A374="","",IF($J374&lt;&gt;"Mounted","N/A",IF(OR($U374="No Data",$W374="No Data"),"No Data",IF($U374="Critical","Critical",IF(OR($U374="Low",$V374="Uneven",$W374="Low",$W374="High",$Y374="Overdue",$Y374="Due Soon"),"Attention","OK")))))</f>
        <v/>
      </c>
      <c r="AA374" s="27">
        <f>IF($A374="","",IF($J374&lt;&gt;"Mounted","No action",IF($U374="Critical","Inspect immediately and follow fleet removal policy",IF($W374="Low","Correct pressure and inspect",IF($W374="High","Correct pressure",IF($V374="Uneven","Inspect alignment, suspension, and rotation",IF($U374="Low","Schedule tire service",IF($Y374="Overdue","Complete inspection",IF($Y374="Due Soon","Schedule inspection","No action")))))))))</f>
        <v/>
      </c>
      <c r="AB374" s="27">
        <f>IF($A374="","",IF(OR($J374&lt;&gt;"Mounted",$Z374="OK",$Z374="N/A"),"",IF($U374="Critical",1,IF(OR($W374="Low",$W374="High"),2,IF(OR($U374="Low",$V374="Uneven"),3,IF($Y374="Overdue",4,5))))))</f>
        <v/>
      </c>
      <c r="AC374" s="27">
        <f>IF($A374="","",IF($AB374="","",IFERROR($AB374*100000+ROW(),"")))</f>
        <v/>
      </c>
    </row>
    <row r="375">
      <c r="A375" s="29" t="n"/>
      <c r="B375" s="23" t="n"/>
      <c r="C375" s="23" t="n"/>
      <c r="D375" s="23" t="n"/>
      <c r="E375" s="29" t="n"/>
      <c r="F375" s="42" t="n"/>
      <c r="G375" s="30" t="n"/>
      <c r="H375" s="43" t="n"/>
      <c r="I375" s="43" t="n"/>
      <c r="J375" s="23" t="n"/>
      <c r="K375" s="23" t="n"/>
      <c r="L375" s="45">
        <f>IF($A375="","",IF(COUNTIFS('Tire Inspections'!$E$5:$E$1004,$A375,'Tire Inspections'!$Y$5:$Y$1004,"OK")=0,"",IFERROR(MAXIFS('Tire Inspections'!$B$5:$B$1004,'Tire Inspections'!$E$5:$E$1004,$A375,'Tire Inspections'!$Y$5:$Y$1004,"OK"),"")))</f>
        <v/>
      </c>
      <c r="M375" s="27">
        <f>IF($A375="","",IF($L375="","",IFERROR(LOOKUP(2,1/(('Tire Inspections'!$E$5:$E$1004=$A375)*('Tire Inspections'!$B$5:$B$1004=$L375)*('Tire Inspections'!$Y$5:$Y$1004="OK")),'Tire Inspections'!$C$5:$C$1004),"")))</f>
        <v/>
      </c>
      <c r="N375" s="27">
        <f>IF($A375="","",IF($L375="","",IFERROR(LOOKUP(2,1/(('Tire Inspections'!$E$5:$E$1004=$A375)*('Tire Inspections'!$B$5:$B$1004=$L375)*('Tire Inspections'!$Y$5:$Y$1004="OK")),'Tire Inspections'!$F$5:$F$1004),"")))</f>
        <v/>
      </c>
      <c r="O375" s="27">
        <f>IF($A375="","",IF($L375="","",IFERROR(LOOKUP(2,1/(('Tire Inspections'!$E$5:$E$1004=$A375)*('Tire Inspections'!$B$5:$B$1004=$L375)*('Tire Inspections'!$Y$5:$Y$1004="OK")),'Tire Inspections'!$P$5:$P$1004),"")))</f>
        <v/>
      </c>
      <c r="P375" s="32">
        <f>IF($A375="","",IF($L375="","",IFERROR(LOOKUP(2,1/(('Tire Inspections'!$E$5:$E$1004=$A375)*('Tire Inspections'!$B$5:$B$1004=$L375)*('Tire Inspections'!$Y$5:$Y$1004="OK")),'Tire Inspections'!$D$5:$D$1004),"")))</f>
        <v/>
      </c>
      <c r="Q375" s="44">
        <f>IF($A375="","",IF($L375="","",IFERROR(LOOKUP(2,1/(('Tire Inspections'!$E$5:$E$1004=$A375)*('Tire Inspections'!$B$5:$B$1004=$L375)*('Tire Inspections'!$Y$5:$Y$1004="OK")),'Tire Inspections'!$R$5:$R$1004),"")))</f>
        <v/>
      </c>
      <c r="R375" s="44">
        <f>IF($A375="","",IF($L375="","",IFERROR(LOOKUP(2,1/(('Tire Inspections'!$E$5:$E$1004=$A375)*('Tire Inspections'!$B$5:$B$1004=$L375)*('Tire Inspections'!$Y$5:$Y$1004="OK")),'Tire Inspections'!$S$5:$S$1004),"")))</f>
        <v/>
      </c>
      <c r="S375" s="44">
        <f>IF($A375="","",IF($L375="","",IFERROR(LOOKUP(2,1/(('Tire Inspections'!$E$5:$E$1004=$A375)*('Tire Inspections'!$B$5:$B$1004=$L375)*('Tire Inspections'!$Y$5:$Y$1004="OK")),'Tire Inspections'!$L$5:$L$1004),"")))</f>
        <v/>
      </c>
      <c r="T375" s="33">
        <f>IF($A375="","",IF(OR($Q375="",$H375=""),"",IFERROR(MAX(0,MIN(1,($Q375-'Settings'!$B$6)/($H375-'Settings'!$B$6))),"")))</f>
        <v/>
      </c>
      <c r="U375" s="27">
        <f>IF($A375="","",IF($Q375="","No Data",IF($Q375&lt;='Settings'!$B$6,"Critical",IF($Q375&lt;='Settings'!$B$5,"Low","OK"))))</f>
        <v/>
      </c>
      <c r="V375" s="27">
        <f>IF($A375="","",IF($R375="","No Data",IF($R375&gt;='Settings'!$B$7,"Uneven","OK")))</f>
        <v/>
      </c>
      <c r="W375" s="27">
        <f>IF($A375="","",IF($J375&lt;&gt;"Mounted","N/A",IF(OR($S375="",$I375=""),"No Data",IF($S375&lt;$I375-'Settings'!$B$8,"Low",IF($S375&gt;$I375+'Settings'!$B$8,"High","OK")))))</f>
        <v/>
      </c>
      <c r="X375" s="45">
        <f>IF($A375="","",IF(OR($J375&lt;&gt;"Mounted",$L375=""),"",IFERROR($L375+'Settings'!$B$9,"")))</f>
        <v/>
      </c>
      <c r="Y375" s="27">
        <f>IF($A375="","",IF($J375&lt;&gt;"Mounted","N/A",IF($L375="","No Data",IF(TODAY()&gt;$X375,"Overdue",IF(TODAY()+'Settings'!$B$10&gt;=$X375,"Due Soon","Current")))))</f>
        <v/>
      </c>
      <c r="Z375" s="27">
        <f>IF($A375="","",IF($J375&lt;&gt;"Mounted","N/A",IF(OR($U375="No Data",$W375="No Data"),"No Data",IF($U375="Critical","Critical",IF(OR($U375="Low",$V375="Uneven",$W375="Low",$W375="High",$Y375="Overdue",$Y375="Due Soon"),"Attention","OK")))))</f>
        <v/>
      </c>
      <c r="AA375" s="27">
        <f>IF($A375="","",IF($J375&lt;&gt;"Mounted","No action",IF($U375="Critical","Inspect immediately and follow fleet removal policy",IF($W375="Low","Correct pressure and inspect",IF($W375="High","Correct pressure",IF($V375="Uneven","Inspect alignment, suspension, and rotation",IF($U375="Low","Schedule tire service",IF($Y375="Overdue","Complete inspection",IF($Y375="Due Soon","Schedule inspection","No action")))))))))</f>
        <v/>
      </c>
      <c r="AB375" s="27">
        <f>IF($A375="","",IF(OR($J375&lt;&gt;"Mounted",$Z375="OK",$Z375="N/A"),"",IF($U375="Critical",1,IF(OR($W375="Low",$W375="High"),2,IF(OR($U375="Low",$V375="Uneven"),3,IF($Y375="Overdue",4,5))))))</f>
        <v/>
      </c>
      <c r="AC375" s="27">
        <f>IF($A375="","",IF($AB375="","",IFERROR($AB375*100000+ROW(),"")))</f>
        <v/>
      </c>
    </row>
    <row r="376">
      <c r="A376" s="29" t="n"/>
      <c r="B376" s="23" t="n"/>
      <c r="C376" s="23" t="n"/>
      <c r="D376" s="23" t="n"/>
      <c r="E376" s="29" t="n"/>
      <c r="F376" s="42" t="n"/>
      <c r="G376" s="30" t="n"/>
      <c r="H376" s="43" t="n"/>
      <c r="I376" s="43" t="n"/>
      <c r="J376" s="23" t="n"/>
      <c r="K376" s="23" t="n"/>
      <c r="L376" s="45">
        <f>IF($A376="","",IF(COUNTIFS('Tire Inspections'!$E$5:$E$1004,$A376,'Tire Inspections'!$Y$5:$Y$1004,"OK")=0,"",IFERROR(MAXIFS('Tire Inspections'!$B$5:$B$1004,'Tire Inspections'!$E$5:$E$1004,$A376,'Tire Inspections'!$Y$5:$Y$1004,"OK"),"")))</f>
        <v/>
      </c>
      <c r="M376" s="27">
        <f>IF($A376="","",IF($L376="","",IFERROR(LOOKUP(2,1/(('Tire Inspections'!$E$5:$E$1004=$A376)*('Tire Inspections'!$B$5:$B$1004=$L376)*('Tire Inspections'!$Y$5:$Y$1004="OK")),'Tire Inspections'!$C$5:$C$1004),"")))</f>
        <v/>
      </c>
      <c r="N376" s="27">
        <f>IF($A376="","",IF($L376="","",IFERROR(LOOKUP(2,1/(('Tire Inspections'!$E$5:$E$1004=$A376)*('Tire Inspections'!$B$5:$B$1004=$L376)*('Tire Inspections'!$Y$5:$Y$1004="OK")),'Tire Inspections'!$F$5:$F$1004),"")))</f>
        <v/>
      </c>
      <c r="O376" s="27">
        <f>IF($A376="","",IF($L376="","",IFERROR(LOOKUP(2,1/(('Tire Inspections'!$E$5:$E$1004=$A376)*('Tire Inspections'!$B$5:$B$1004=$L376)*('Tire Inspections'!$Y$5:$Y$1004="OK")),'Tire Inspections'!$P$5:$P$1004),"")))</f>
        <v/>
      </c>
      <c r="P376" s="32">
        <f>IF($A376="","",IF($L376="","",IFERROR(LOOKUP(2,1/(('Tire Inspections'!$E$5:$E$1004=$A376)*('Tire Inspections'!$B$5:$B$1004=$L376)*('Tire Inspections'!$Y$5:$Y$1004="OK")),'Tire Inspections'!$D$5:$D$1004),"")))</f>
        <v/>
      </c>
      <c r="Q376" s="44">
        <f>IF($A376="","",IF($L376="","",IFERROR(LOOKUP(2,1/(('Tire Inspections'!$E$5:$E$1004=$A376)*('Tire Inspections'!$B$5:$B$1004=$L376)*('Tire Inspections'!$Y$5:$Y$1004="OK")),'Tire Inspections'!$R$5:$R$1004),"")))</f>
        <v/>
      </c>
      <c r="R376" s="44">
        <f>IF($A376="","",IF($L376="","",IFERROR(LOOKUP(2,1/(('Tire Inspections'!$E$5:$E$1004=$A376)*('Tire Inspections'!$B$5:$B$1004=$L376)*('Tire Inspections'!$Y$5:$Y$1004="OK")),'Tire Inspections'!$S$5:$S$1004),"")))</f>
        <v/>
      </c>
      <c r="S376" s="44">
        <f>IF($A376="","",IF($L376="","",IFERROR(LOOKUP(2,1/(('Tire Inspections'!$E$5:$E$1004=$A376)*('Tire Inspections'!$B$5:$B$1004=$L376)*('Tire Inspections'!$Y$5:$Y$1004="OK")),'Tire Inspections'!$L$5:$L$1004),"")))</f>
        <v/>
      </c>
      <c r="T376" s="33">
        <f>IF($A376="","",IF(OR($Q376="",$H376=""),"",IFERROR(MAX(0,MIN(1,($Q376-'Settings'!$B$6)/($H376-'Settings'!$B$6))),"")))</f>
        <v/>
      </c>
      <c r="U376" s="27">
        <f>IF($A376="","",IF($Q376="","No Data",IF($Q376&lt;='Settings'!$B$6,"Critical",IF($Q376&lt;='Settings'!$B$5,"Low","OK"))))</f>
        <v/>
      </c>
      <c r="V376" s="27">
        <f>IF($A376="","",IF($R376="","No Data",IF($R376&gt;='Settings'!$B$7,"Uneven","OK")))</f>
        <v/>
      </c>
      <c r="W376" s="27">
        <f>IF($A376="","",IF($J376&lt;&gt;"Mounted","N/A",IF(OR($S376="",$I376=""),"No Data",IF($S376&lt;$I376-'Settings'!$B$8,"Low",IF($S376&gt;$I376+'Settings'!$B$8,"High","OK")))))</f>
        <v/>
      </c>
      <c r="X376" s="45">
        <f>IF($A376="","",IF(OR($J376&lt;&gt;"Mounted",$L376=""),"",IFERROR($L376+'Settings'!$B$9,"")))</f>
        <v/>
      </c>
      <c r="Y376" s="27">
        <f>IF($A376="","",IF($J376&lt;&gt;"Mounted","N/A",IF($L376="","No Data",IF(TODAY()&gt;$X376,"Overdue",IF(TODAY()+'Settings'!$B$10&gt;=$X376,"Due Soon","Current")))))</f>
        <v/>
      </c>
      <c r="Z376" s="27">
        <f>IF($A376="","",IF($J376&lt;&gt;"Mounted","N/A",IF(OR($U376="No Data",$W376="No Data"),"No Data",IF($U376="Critical","Critical",IF(OR($U376="Low",$V376="Uneven",$W376="Low",$W376="High",$Y376="Overdue",$Y376="Due Soon"),"Attention","OK")))))</f>
        <v/>
      </c>
      <c r="AA376" s="27">
        <f>IF($A376="","",IF($J376&lt;&gt;"Mounted","No action",IF($U376="Critical","Inspect immediately and follow fleet removal policy",IF($W376="Low","Correct pressure and inspect",IF($W376="High","Correct pressure",IF($V376="Uneven","Inspect alignment, suspension, and rotation",IF($U376="Low","Schedule tire service",IF($Y376="Overdue","Complete inspection",IF($Y376="Due Soon","Schedule inspection","No action")))))))))</f>
        <v/>
      </c>
      <c r="AB376" s="27">
        <f>IF($A376="","",IF(OR($J376&lt;&gt;"Mounted",$Z376="OK",$Z376="N/A"),"",IF($U376="Critical",1,IF(OR($W376="Low",$W376="High"),2,IF(OR($U376="Low",$V376="Uneven"),3,IF($Y376="Overdue",4,5))))))</f>
        <v/>
      </c>
      <c r="AC376" s="27">
        <f>IF($A376="","",IF($AB376="","",IFERROR($AB376*100000+ROW(),"")))</f>
        <v/>
      </c>
    </row>
    <row r="377">
      <c r="A377" s="29" t="n"/>
      <c r="B377" s="23" t="n"/>
      <c r="C377" s="23" t="n"/>
      <c r="D377" s="23" t="n"/>
      <c r="E377" s="29" t="n"/>
      <c r="F377" s="42" t="n"/>
      <c r="G377" s="30" t="n"/>
      <c r="H377" s="43" t="n"/>
      <c r="I377" s="43" t="n"/>
      <c r="J377" s="23" t="n"/>
      <c r="K377" s="23" t="n"/>
      <c r="L377" s="45">
        <f>IF($A377="","",IF(COUNTIFS('Tire Inspections'!$E$5:$E$1004,$A377,'Tire Inspections'!$Y$5:$Y$1004,"OK")=0,"",IFERROR(MAXIFS('Tire Inspections'!$B$5:$B$1004,'Tire Inspections'!$E$5:$E$1004,$A377,'Tire Inspections'!$Y$5:$Y$1004,"OK"),"")))</f>
        <v/>
      </c>
      <c r="M377" s="27">
        <f>IF($A377="","",IF($L377="","",IFERROR(LOOKUP(2,1/(('Tire Inspections'!$E$5:$E$1004=$A377)*('Tire Inspections'!$B$5:$B$1004=$L377)*('Tire Inspections'!$Y$5:$Y$1004="OK")),'Tire Inspections'!$C$5:$C$1004),"")))</f>
        <v/>
      </c>
      <c r="N377" s="27">
        <f>IF($A377="","",IF($L377="","",IFERROR(LOOKUP(2,1/(('Tire Inspections'!$E$5:$E$1004=$A377)*('Tire Inspections'!$B$5:$B$1004=$L377)*('Tire Inspections'!$Y$5:$Y$1004="OK")),'Tire Inspections'!$F$5:$F$1004),"")))</f>
        <v/>
      </c>
      <c r="O377" s="27">
        <f>IF($A377="","",IF($L377="","",IFERROR(LOOKUP(2,1/(('Tire Inspections'!$E$5:$E$1004=$A377)*('Tire Inspections'!$B$5:$B$1004=$L377)*('Tire Inspections'!$Y$5:$Y$1004="OK")),'Tire Inspections'!$P$5:$P$1004),"")))</f>
        <v/>
      </c>
      <c r="P377" s="32">
        <f>IF($A377="","",IF($L377="","",IFERROR(LOOKUP(2,1/(('Tire Inspections'!$E$5:$E$1004=$A377)*('Tire Inspections'!$B$5:$B$1004=$L377)*('Tire Inspections'!$Y$5:$Y$1004="OK")),'Tire Inspections'!$D$5:$D$1004),"")))</f>
        <v/>
      </c>
      <c r="Q377" s="44">
        <f>IF($A377="","",IF($L377="","",IFERROR(LOOKUP(2,1/(('Tire Inspections'!$E$5:$E$1004=$A377)*('Tire Inspections'!$B$5:$B$1004=$L377)*('Tire Inspections'!$Y$5:$Y$1004="OK")),'Tire Inspections'!$R$5:$R$1004),"")))</f>
        <v/>
      </c>
      <c r="R377" s="44">
        <f>IF($A377="","",IF($L377="","",IFERROR(LOOKUP(2,1/(('Tire Inspections'!$E$5:$E$1004=$A377)*('Tire Inspections'!$B$5:$B$1004=$L377)*('Tire Inspections'!$Y$5:$Y$1004="OK")),'Tire Inspections'!$S$5:$S$1004),"")))</f>
        <v/>
      </c>
      <c r="S377" s="44">
        <f>IF($A377="","",IF($L377="","",IFERROR(LOOKUP(2,1/(('Tire Inspections'!$E$5:$E$1004=$A377)*('Tire Inspections'!$B$5:$B$1004=$L377)*('Tire Inspections'!$Y$5:$Y$1004="OK")),'Tire Inspections'!$L$5:$L$1004),"")))</f>
        <v/>
      </c>
      <c r="T377" s="33">
        <f>IF($A377="","",IF(OR($Q377="",$H377=""),"",IFERROR(MAX(0,MIN(1,($Q377-'Settings'!$B$6)/($H377-'Settings'!$B$6))),"")))</f>
        <v/>
      </c>
      <c r="U377" s="27">
        <f>IF($A377="","",IF($Q377="","No Data",IF($Q377&lt;='Settings'!$B$6,"Critical",IF($Q377&lt;='Settings'!$B$5,"Low","OK"))))</f>
        <v/>
      </c>
      <c r="V377" s="27">
        <f>IF($A377="","",IF($R377="","No Data",IF($R377&gt;='Settings'!$B$7,"Uneven","OK")))</f>
        <v/>
      </c>
      <c r="W377" s="27">
        <f>IF($A377="","",IF($J377&lt;&gt;"Mounted","N/A",IF(OR($S377="",$I377=""),"No Data",IF($S377&lt;$I377-'Settings'!$B$8,"Low",IF($S377&gt;$I377+'Settings'!$B$8,"High","OK")))))</f>
        <v/>
      </c>
      <c r="X377" s="45">
        <f>IF($A377="","",IF(OR($J377&lt;&gt;"Mounted",$L377=""),"",IFERROR($L377+'Settings'!$B$9,"")))</f>
        <v/>
      </c>
      <c r="Y377" s="27">
        <f>IF($A377="","",IF($J377&lt;&gt;"Mounted","N/A",IF($L377="","No Data",IF(TODAY()&gt;$X377,"Overdue",IF(TODAY()+'Settings'!$B$10&gt;=$X377,"Due Soon","Current")))))</f>
        <v/>
      </c>
      <c r="Z377" s="27">
        <f>IF($A377="","",IF($J377&lt;&gt;"Mounted","N/A",IF(OR($U377="No Data",$W377="No Data"),"No Data",IF($U377="Critical","Critical",IF(OR($U377="Low",$V377="Uneven",$W377="Low",$W377="High",$Y377="Overdue",$Y377="Due Soon"),"Attention","OK")))))</f>
        <v/>
      </c>
      <c r="AA377" s="27">
        <f>IF($A377="","",IF($J377&lt;&gt;"Mounted","No action",IF($U377="Critical","Inspect immediately and follow fleet removal policy",IF($W377="Low","Correct pressure and inspect",IF($W377="High","Correct pressure",IF($V377="Uneven","Inspect alignment, suspension, and rotation",IF($U377="Low","Schedule tire service",IF($Y377="Overdue","Complete inspection",IF($Y377="Due Soon","Schedule inspection","No action")))))))))</f>
        <v/>
      </c>
      <c r="AB377" s="27">
        <f>IF($A377="","",IF(OR($J377&lt;&gt;"Mounted",$Z377="OK",$Z377="N/A"),"",IF($U377="Critical",1,IF(OR($W377="Low",$W377="High"),2,IF(OR($U377="Low",$V377="Uneven"),3,IF($Y377="Overdue",4,5))))))</f>
        <v/>
      </c>
      <c r="AC377" s="27">
        <f>IF($A377="","",IF($AB377="","",IFERROR($AB377*100000+ROW(),"")))</f>
        <v/>
      </c>
    </row>
    <row r="378">
      <c r="A378" s="29" t="n"/>
      <c r="B378" s="23" t="n"/>
      <c r="C378" s="23" t="n"/>
      <c r="D378" s="23" t="n"/>
      <c r="E378" s="29" t="n"/>
      <c r="F378" s="42" t="n"/>
      <c r="G378" s="30" t="n"/>
      <c r="H378" s="43" t="n"/>
      <c r="I378" s="43" t="n"/>
      <c r="J378" s="23" t="n"/>
      <c r="K378" s="23" t="n"/>
      <c r="L378" s="45">
        <f>IF($A378="","",IF(COUNTIFS('Tire Inspections'!$E$5:$E$1004,$A378,'Tire Inspections'!$Y$5:$Y$1004,"OK")=0,"",IFERROR(MAXIFS('Tire Inspections'!$B$5:$B$1004,'Tire Inspections'!$E$5:$E$1004,$A378,'Tire Inspections'!$Y$5:$Y$1004,"OK"),"")))</f>
        <v/>
      </c>
      <c r="M378" s="27">
        <f>IF($A378="","",IF($L378="","",IFERROR(LOOKUP(2,1/(('Tire Inspections'!$E$5:$E$1004=$A378)*('Tire Inspections'!$B$5:$B$1004=$L378)*('Tire Inspections'!$Y$5:$Y$1004="OK")),'Tire Inspections'!$C$5:$C$1004),"")))</f>
        <v/>
      </c>
      <c r="N378" s="27">
        <f>IF($A378="","",IF($L378="","",IFERROR(LOOKUP(2,1/(('Tire Inspections'!$E$5:$E$1004=$A378)*('Tire Inspections'!$B$5:$B$1004=$L378)*('Tire Inspections'!$Y$5:$Y$1004="OK")),'Tire Inspections'!$F$5:$F$1004),"")))</f>
        <v/>
      </c>
      <c r="O378" s="27">
        <f>IF($A378="","",IF($L378="","",IFERROR(LOOKUP(2,1/(('Tire Inspections'!$E$5:$E$1004=$A378)*('Tire Inspections'!$B$5:$B$1004=$L378)*('Tire Inspections'!$Y$5:$Y$1004="OK")),'Tire Inspections'!$P$5:$P$1004),"")))</f>
        <v/>
      </c>
      <c r="P378" s="32">
        <f>IF($A378="","",IF($L378="","",IFERROR(LOOKUP(2,1/(('Tire Inspections'!$E$5:$E$1004=$A378)*('Tire Inspections'!$B$5:$B$1004=$L378)*('Tire Inspections'!$Y$5:$Y$1004="OK")),'Tire Inspections'!$D$5:$D$1004),"")))</f>
        <v/>
      </c>
      <c r="Q378" s="44">
        <f>IF($A378="","",IF($L378="","",IFERROR(LOOKUP(2,1/(('Tire Inspections'!$E$5:$E$1004=$A378)*('Tire Inspections'!$B$5:$B$1004=$L378)*('Tire Inspections'!$Y$5:$Y$1004="OK")),'Tire Inspections'!$R$5:$R$1004),"")))</f>
        <v/>
      </c>
      <c r="R378" s="44">
        <f>IF($A378="","",IF($L378="","",IFERROR(LOOKUP(2,1/(('Tire Inspections'!$E$5:$E$1004=$A378)*('Tire Inspections'!$B$5:$B$1004=$L378)*('Tire Inspections'!$Y$5:$Y$1004="OK")),'Tire Inspections'!$S$5:$S$1004),"")))</f>
        <v/>
      </c>
      <c r="S378" s="44">
        <f>IF($A378="","",IF($L378="","",IFERROR(LOOKUP(2,1/(('Tire Inspections'!$E$5:$E$1004=$A378)*('Tire Inspections'!$B$5:$B$1004=$L378)*('Tire Inspections'!$Y$5:$Y$1004="OK")),'Tire Inspections'!$L$5:$L$1004),"")))</f>
        <v/>
      </c>
      <c r="T378" s="33">
        <f>IF($A378="","",IF(OR($Q378="",$H378=""),"",IFERROR(MAX(0,MIN(1,($Q378-'Settings'!$B$6)/($H378-'Settings'!$B$6))),"")))</f>
        <v/>
      </c>
      <c r="U378" s="27">
        <f>IF($A378="","",IF($Q378="","No Data",IF($Q378&lt;='Settings'!$B$6,"Critical",IF($Q378&lt;='Settings'!$B$5,"Low","OK"))))</f>
        <v/>
      </c>
      <c r="V378" s="27">
        <f>IF($A378="","",IF($R378="","No Data",IF($R378&gt;='Settings'!$B$7,"Uneven","OK")))</f>
        <v/>
      </c>
      <c r="W378" s="27">
        <f>IF($A378="","",IF($J378&lt;&gt;"Mounted","N/A",IF(OR($S378="",$I378=""),"No Data",IF($S378&lt;$I378-'Settings'!$B$8,"Low",IF($S378&gt;$I378+'Settings'!$B$8,"High","OK")))))</f>
        <v/>
      </c>
      <c r="X378" s="45">
        <f>IF($A378="","",IF(OR($J378&lt;&gt;"Mounted",$L378=""),"",IFERROR($L378+'Settings'!$B$9,"")))</f>
        <v/>
      </c>
      <c r="Y378" s="27">
        <f>IF($A378="","",IF($J378&lt;&gt;"Mounted","N/A",IF($L378="","No Data",IF(TODAY()&gt;$X378,"Overdue",IF(TODAY()+'Settings'!$B$10&gt;=$X378,"Due Soon","Current")))))</f>
        <v/>
      </c>
      <c r="Z378" s="27">
        <f>IF($A378="","",IF($J378&lt;&gt;"Mounted","N/A",IF(OR($U378="No Data",$W378="No Data"),"No Data",IF($U378="Critical","Critical",IF(OR($U378="Low",$V378="Uneven",$W378="Low",$W378="High",$Y378="Overdue",$Y378="Due Soon"),"Attention","OK")))))</f>
        <v/>
      </c>
      <c r="AA378" s="27">
        <f>IF($A378="","",IF($J378&lt;&gt;"Mounted","No action",IF($U378="Critical","Inspect immediately and follow fleet removal policy",IF($W378="Low","Correct pressure and inspect",IF($W378="High","Correct pressure",IF($V378="Uneven","Inspect alignment, suspension, and rotation",IF($U378="Low","Schedule tire service",IF($Y378="Overdue","Complete inspection",IF($Y378="Due Soon","Schedule inspection","No action")))))))))</f>
        <v/>
      </c>
      <c r="AB378" s="27">
        <f>IF($A378="","",IF(OR($J378&lt;&gt;"Mounted",$Z378="OK",$Z378="N/A"),"",IF($U378="Critical",1,IF(OR($W378="Low",$W378="High"),2,IF(OR($U378="Low",$V378="Uneven"),3,IF($Y378="Overdue",4,5))))))</f>
        <v/>
      </c>
      <c r="AC378" s="27">
        <f>IF($A378="","",IF($AB378="","",IFERROR($AB378*100000+ROW(),"")))</f>
        <v/>
      </c>
    </row>
    <row r="379">
      <c r="A379" s="29" t="n"/>
      <c r="B379" s="23" t="n"/>
      <c r="C379" s="23" t="n"/>
      <c r="D379" s="23" t="n"/>
      <c r="E379" s="29" t="n"/>
      <c r="F379" s="42" t="n"/>
      <c r="G379" s="30" t="n"/>
      <c r="H379" s="43" t="n"/>
      <c r="I379" s="43" t="n"/>
      <c r="J379" s="23" t="n"/>
      <c r="K379" s="23" t="n"/>
      <c r="L379" s="45">
        <f>IF($A379="","",IF(COUNTIFS('Tire Inspections'!$E$5:$E$1004,$A379,'Tire Inspections'!$Y$5:$Y$1004,"OK")=0,"",IFERROR(MAXIFS('Tire Inspections'!$B$5:$B$1004,'Tire Inspections'!$E$5:$E$1004,$A379,'Tire Inspections'!$Y$5:$Y$1004,"OK"),"")))</f>
        <v/>
      </c>
      <c r="M379" s="27">
        <f>IF($A379="","",IF($L379="","",IFERROR(LOOKUP(2,1/(('Tire Inspections'!$E$5:$E$1004=$A379)*('Tire Inspections'!$B$5:$B$1004=$L379)*('Tire Inspections'!$Y$5:$Y$1004="OK")),'Tire Inspections'!$C$5:$C$1004),"")))</f>
        <v/>
      </c>
      <c r="N379" s="27">
        <f>IF($A379="","",IF($L379="","",IFERROR(LOOKUP(2,1/(('Tire Inspections'!$E$5:$E$1004=$A379)*('Tire Inspections'!$B$5:$B$1004=$L379)*('Tire Inspections'!$Y$5:$Y$1004="OK")),'Tire Inspections'!$F$5:$F$1004),"")))</f>
        <v/>
      </c>
      <c r="O379" s="27">
        <f>IF($A379="","",IF($L379="","",IFERROR(LOOKUP(2,1/(('Tire Inspections'!$E$5:$E$1004=$A379)*('Tire Inspections'!$B$5:$B$1004=$L379)*('Tire Inspections'!$Y$5:$Y$1004="OK")),'Tire Inspections'!$P$5:$P$1004),"")))</f>
        <v/>
      </c>
      <c r="P379" s="32">
        <f>IF($A379="","",IF($L379="","",IFERROR(LOOKUP(2,1/(('Tire Inspections'!$E$5:$E$1004=$A379)*('Tire Inspections'!$B$5:$B$1004=$L379)*('Tire Inspections'!$Y$5:$Y$1004="OK")),'Tire Inspections'!$D$5:$D$1004),"")))</f>
        <v/>
      </c>
      <c r="Q379" s="44">
        <f>IF($A379="","",IF($L379="","",IFERROR(LOOKUP(2,1/(('Tire Inspections'!$E$5:$E$1004=$A379)*('Tire Inspections'!$B$5:$B$1004=$L379)*('Tire Inspections'!$Y$5:$Y$1004="OK")),'Tire Inspections'!$R$5:$R$1004),"")))</f>
        <v/>
      </c>
      <c r="R379" s="44">
        <f>IF($A379="","",IF($L379="","",IFERROR(LOOKUP(2,1/(('Tire Inspections'!$E$5:$E$1004=$A379)*('Tire Inspections'!$B$5:$B$1004=$L379)*('Tire Inspections'!$Y$5:$Y$1004="OK")),'Tire Inspections'!$S$5:$S$1004),"")))</f>
        <v/>
      </c>
      <c r="S379" s="44">
        <f>IF($A379="","",IF($L379="","",IFERROR(LOOKUP(2,1/(('Tire Inspections'!$E$5:$E$1004=$A379)*('Tire Inspections'!$B$5:$B$1004=$L379)*('Tire Inspections'!$Y$5:$Y$1004="OK")),'Tire Inspections'!$L$5:$L$1004),"")))</f>
        <v/>
      </c>
      <c r="T379" s="33">
        <f>IF($A379="","",IF(OR($Q379="",$H379=""),"",IFERROR(MAX(0,MIN(1,($Q379-'Settings'!$B$6)/($H379-'Settings'!$B$6))),"")))</f>
        <v/>
      </c>
      <c r="U379" s="27">
        <f>IF($A379="","",IF($Q379="","No Data",IF($Q379&lt;='Settings'!$B$6,"Critical",IF($Q379&lt;='Settings'!$B$5,"Low","OK"))))</f>
        <v/>
      </c>
      <c r="V379" s="27">
        <f>IF($A379="","",IF($R379="","No Data",IF($R379&gt;='Settings'!$B$7,"Uneven","OK")))</f>
        <v/>
      </c>
      <c r="W379" s="27">
        <f>IF($A379="","",IF($J379&lt;&gt;"Mounted","N/A",IF(OR($S379="",$I379=""),"No Data",IF($S379&lt;$I379-'Settings'!$B$8,"Low",IF($S379&gt;$I379+'Settings'!$B$8,"High","OK")))))</f>
        <v/>
      </c>
      <c r="X379" s="45">
        <f>IF($A379="","",IF(OR($J379&lt;&gt;"Mounted",$L379=""),"",IFERROR($L379+'Settings'!$B$9,"")))</f>
        <v/>
      </c>
      <c r="Y379" s="27">
        <f>IF($A379="","",IF($J379&lt;&gt;"Mounted","N/A",IF($L379="","No Data",IF(TODAY()&gt;$X379,"Overdue",IF(TODAY()+'Settings'!$B$10&gt;=$X379,"Due Soon","Current")))))</f>
        <v/>
      </c>
      <c r="Z379" s="27">
        <f>IF($A379="","",IF($J379&lt;&gt;"Mounted","N/A",IF(OR($U379="No Data",$W379="No Data"),"No Data",IF($U379="Critical","Critical",IF(OR($U379="Low",$V379="Uneven",$W379="Low",$W379="High",$Y379="Overdue",$Y379="Due Soon"),"Attention","OK")))))</f>
        <v/>
      </c>
      <c r="AA379" s="27">
        <f>IF($A379="","",IF($J379&lt;&gt;"Mounted","No action",IF($U379="Critical","Inspect immediately and follow fleet removal policy",IF($W379="Low","Correct pressure and inspect",IF($W379="High","Correct pressure",IF($V379="Uneven","Inspect alignment, suspension, and rotation",IF($U379="Low","Schedule tire service",IF($Y379="Overdue","Complete inspection",IF($Y379="Due Soon","Schedule inspection","No action")))))))))</f>
        <v/>
      </c>
      <c r="AB379" s="27">
        <f>IF($A379="","",IF(OR($J379&lt;&gt;"Mounted",$Z379="OK",$Z379="N/A"),"",IF($U379="Critical",1,IF(OR($W379="Low",$W379="High"),2,IF(OR($U379="Low",$V379="Uneven"),3,IF($Y379="Overdue",4,5))))))</f>
        <v/>
      </c>
      <c r="AC379" s="27">
        <f>IF($A379="","",IF($AB379="","",IFERROR($AB379*100000+ROW(),"")))</f>
        <v/>
      </c>
    </row>
    <row r="380">
      <c r="A380" s="29" t="n"/>
      <c r="B380" s="23" t="n"/>
      <c r="C380" s="23" t="n"/>
      <c r="D380" s="23" t="n"/>
      <c r="E380" s="29" t="n"/>
      <c r="F380" s="42" t="n"/>
      <c r="G380" s="30" t="n"/>
      <c r="H380" s="43" t="n"/>
      <c r="I380" s="43" t="n"/>
      <c r="J380" s="23" t="n"/>
      <c r="K380" s="23" t="n"/>
      <c r="L380" s="45">
        <f>IF($A380="","",IF(COUNTIFS('Tire Inspections'!$E$5:$E$1004,$A380,'Tire Inspections'!$Y$5:$Y$1004,"OK")=0,"",IFERROR(MAXIFS('Tire Inspections'!$B$5:$B$1004,'Tire Inspections'!$E$5:$E$1004,$A380,'Tire Inspections'!$Y$5:$Y$1004,"OK"),"")))</f>
        <v/>
      </c>
      <c r="M380" s="27">
        <f>IF($A380="","",IF($L380="","",IFERROR(LOOKUP(2,1/(('Tire Inspections'!$E$5:$E$1004=$A380)*('Tire Inspections'!$B$5:$B$1004=$L380)*('Tire Inspections'!$Y$5:$Y$1004="OK")),'Tire Inspections'!$C$5:$C$1004),"")))</f>
        <v/>
      </c>
      <c r="N380" s="27">
        <f>IF($A380="","",IF($L380="","",IFERROR(LOOKUP(2,1/(('Tire Inspections'!$E$5:$E$1004=$A380)*('Tire Inspections'!$B$5:$B$1004=$L380)*('Tire Inspections'!$Y$5:$Y$1004="OK")),'Tire Inspections'!$F$5:$F$1004),"")))</f>
        <v/>
      </c>
      <c r="O380" s="27">
        <f>IF($A380="","",IF($L380="","",IFERROR(LOOKUP(2,1/(('Tire Inspections'!$E$5:$E$1004=$A380)*('Tire Inspections'!$B$5:$B$1004=$L380)*('Tire Inspections'!$Y$5:$Y$1004="OK")),'Tire Inspections'!$P$5:$P$1004),"")))</f>
        <v/>
      </c>
      <c r="P380" s="32">
        <f>IF($A380="","",IF($L380="","",IFERROR(LOOKUP(2,1/(('Tire Inspections'!$E$5:$E$1004=$A380)*('Tire Inspections'!$B$5:$B$1004=$L380)*('Tire Inspections'!$Y$5:$Y$1004="OK")),'Tire Inspections'!$D$5:$D$1004),"")))</f>
        <v/>
      </c>
      <c r="Q380" s="44">
        <f>IF($A380="","",IF($L380="","",IFERROR(LOOKUP(2,1/(('Tire Inspections'!$E$5:$E$1004=$A380)*('Tire Inspections'!$B$5:$B$1004=$L380)*('Tire Inspections'!$Y$5:$Y$1004="OK")),'Tire Inspections'!$R$5:$R$1004),"")))</f>
        <v/>
      </c>
      <c r="R380" s="44">
        <f>IF($A380="","",IF($L380="","",IFERROR(LOOKUP(2,1/(('Tire Inspections'!$E$5:$E$1004=$A380)*('Tire Inspections'!$B$5:$B$1004=$L380)*('Tire Inspections'!$Y$5:$Y$1004="OK")),'Tire Inspections'!$S$5:$S$1004),"")))</f>
        <v/>
      </c>
      <c r="S380" s="44">
        <f>IF($A380="","",IF($L380="","",IFERROR(LOOKUP(2,1/(('Tire Inspections'!$E$5:$E$1004=$A380)*('Tire Inspections'!$B$5:$B$1004=$L380)*('Tire Inspections'!$Y$5:$Y$1004="OK")),'Tire Inspections'!$L$5:$L$1004),"")))</f>
        <v/>
      </c>
      <c r="T380" s="33">
        <f>IF($A380="","",IF(OR($Q380="",$H380=""),"",IFERROR(MAX(0,MIN(1,($Q380-'Settings'!$B$6)/($H380-'Settings'!$B$6))),"")))</f>
        <v/>
      </c>
      <c r="U380" s="27">
        <f>IF($A380="","",IF($Q380="","No Data",IF($Q380&lt;='Settings'!$B$6,"Critical",IF($Q380&lt;='Settings'!$B$5,"Low","OK"))))</f>
        <v/>
      </c>
      <c r="V380" s="27">
        <f>IF($A380="","",IF($R380="","No Data",IF($R380&gt;='Settings'!$B$7,"Uneven","OK")))</f>
        <v/>
      </c>
      <c r="W380" s="27">
        <f>IF($A380="","",IF($J380&lt;&gt;"Mounted","N/A",IF(OR($S380="",$I380=""),"No Data",IF($S380&lt;$I380-'Settings'!$B$8,"Low",IF($S380&gt;$I380+'Settings'!$B$8,"High","OK")))))</f>
        <v/>
      </c>
      <c r="X380" s="45">
        <f>IF($A380="","",IF(OR($J380&lt;&gt;"Mounted",$L380=""),"",IFERROR($L380+'Settings'!$B$9,"")))</f>
        <v/>
      </c>
      <c r="Y380" s="27">
        <f>IF($A380="","",IF($J380&lt;&gt;"Mounted","N/A",IF($L380="","No Data",IF(TODAY()&gt;$X380,"Overdue",IF(TODAY()+'Settings'!$B$10&gt;=$X380,"Due Soon","Current")))))</f>
        <v/>
      </c>
      <c r="Z380" s="27">
        <f>IF($A380="","",IF($J380&lt;&gt;"Mounted","N/A",IF(OR($U380="No Data",$W380="No Data"),"No Data",IF($U380="Critical","Critical",IF(OR($U380="Low",$V380="Uneven",$W380="Low",$W380="High",$Y380="Overdue",$Y380="Due Soon"),"Attention","OK")))))</f>
        <v/>
      </c>
      <c r="AA380" s="27">
        <f>IF($A380="","",IF($J380&lt;&gt;"Mounted","No action",IF($U380="Critical","Inspect immediately and follow fleet removal policy",IF($W380="Low","Correct pressure and inspect",IF($W380="High","Correct pressure",IF($V380="Uneven","Inspect alignment, suspension, and rotation",IF($U380="Low","Schedule tire service",IF($Y380="Overdue","Complete inspection",IF($Y380="Due Soon","Schedule inspection","No action")))))))))</f>
        <v/>
      </c>
      <c r="AB380" s="27">
        <f>IF($A380="","",IF(OR($J380&lt;&gt;"Mounted",$Z380="OK",$Z380="N/A"),"",IF($U380="Critical",1,IF(OR($W380="Low",$W380="High"),2,IF(OR($U380="Low",$V380="Uneven"),3,IF($Y380="Overdue",4,5))))))</f>
        <v/>
      </c>
      <c r="AC380" s="27">
        <f>IF($A380="","",IF($AB380="","",IFERROR($AB380*100000+ROW(),"")))</f>
        <v/>
      </c>
    </row>
    <row r="381">
      <c r="A381" s="29" t="n"/>
      <c r="B381" s="23" t="n"/>
      <c r="C381" s="23" t="n"/>
      <c r="D381" s="23" t="n"/>
      <c r="E381" s="29" t="n"/>
      <c r="F381" s="42" t="n"/>
      <c r="G381" s="30" t="n"/>
      <c r="H381" s="43" t="n"/>
      <c r="I381" s="43" t="n"/>
      <c r="J381" s="23" t="n"/>
      <c r="K381" s="23" t="n"/>
      <c r="L381" s="45">
        <f>IF($A381="","",IF(COUNTIFS('Tire Inspections'!$E$5:$E$1004,$A381,'Tire Inspections'!$Y$5:$Y$1004,"OK")=0,"",IFERROR(MAXIFS('Tire Inspections'!$B$5:$B$1004,'Tire Inspections'!$E$5:$E$1004,$A381,'Tire Inspections'!$Y$5:$Y$1004,"OK"),"")))</f>
        <v/>
      </c>
      <c r="M381" s="27">
        <f>IF($A381="","",IF($L381="","",IFERROR(LOOKUP(2,1/(('Tire Inspections'!$E$5:$E$1004=$A381)*('Tire Inspections'!$B$5:$B$1004=$L381)*('Tire Inspections'!$Y$5:$Y$1004="OK")),'Tire Inspections'!$C$5:$C$1004),"")))</f>
        <v/>
      </c>
      <c r="N381" s="27">
        <f>IF($A381="","",IF($L381="","",IFERROR(LOOKUP(2,1/(('Tire Inspections'!$E$5:$E$1004=$A381)*('Tire Inspections'!$B$5:$B$1004=$L381)*('Tire Inspections'!$Y$5:$Y$1004="OK")),'Tire Inspections'!$F$5:$F$1004),"")))</f>
        <v/>
      </c>
      <c r="O381" s="27">
        <f>IF($A381="","",IF($L381="","",IFERROR(LOOKUP(2,1/(('Tire Inspections'!$E$5:$E$1004=$A381)*('Tire Inspections'!$B$5:$B$1004=$L381)*('Tire Inspections'!$Y$5:$Y$1004="OK")),'Tire Inspections'!$P$5:$P$1004),"")))</f>
        <v/>
      </c>
      <c r="P381" s="32">
        <f>IF($A381="","",IF($L381="","",IFERROR(LOOKUP(2,1/(('Tire Inspections'!$E$5:$E$1004=$A381)*('Tire Inspections'!$B$5:$B$1004=$L381)*('Tire Inspections'!$Y$5:$Y$1004="OK")),'Tire Inspections'!$D$5:$D$1004),"")))</f>
        <v/>
      </c>
      <c r="Q381" s="44">
        <f>IF($A381="","",IF($L381="","",IFERROR(LOOKUP(2,1/(('Tire Inspections'!$E$5:$E$1004=$A381)*('Tire Inspections'!$B$5:$B$1004=$L381)*('Tire Inspections'!$Y$5:$Y$1004="OK")),'Tire Inspections'!$R$5:$R$1004),"")))</f>
        <v/>
      </c>
      <c r="R381" s="44">
        <f>IF($A381="","",IF($L381="","",IFERROR(LOOKUP(2,1/(('Tire Inspections'!$E$5:$E$1004=$A381)*('Tire Inspections'!$B$5:$B$1004=$L381)*('Tire Inspections'!$Y$5:$Y$1004="OK")),'Tire Inspections'!$S$5:$S$1004),"")))</f>
        <v/>
      </c>
      <c r="S381" s="44">
        <f>IF($A381="","",IF($L381="","",IFERROR(LOOKUP(2,1/(('Tire Inspections'!$E$5:$E$1004=$A381)*('Tire Inspections'!$B$5:$B$1004=$L381)*('Tire Inspections'!$Y$5:$Y$1004="OK")),'Tire Inspections'!$L$5:$L$1004),"")))</f>
        <v/>
      </c>
      <c r="T381" s="33">
        <f>IF($A381="","",IF(OR($Q381="",$H381=""),"",IFERROR(MAX(0,MIN(1,($Q381-'Settings'!$B$6)/($H381-'Settings'!$B$6))),"")))</f>
        <v/>
      </c>
      <c r="U381" s="27">
        <f>IF($A381="","",IF($Q381="","No Data",IF($Q381&lt;='Settings'!$B$6,"Critical",IF($Q381&lt;='Settings'!$B$5,"Low","OK"))))</f>
        <v/>
      </c>
      <c r="V381" s="27">
        <f>IF($A381="","",IF($R381="","No Data",IF($R381&gt;='Settings'!$B$7,"Uneven","OK")))</f>
        <v/>
      </c>
      <c r="W381" s="27">
        <f>IF($A381="","",IF($J381&lt;&gt;"Mounted","N/A",IF(OR($S381="",$I381=""),"No Data",IF($S381&lt;$I381-'Settings'!$B$8,"Low",IF($S381&gt;$I381+'Settings'!$B$8,"High","OK")))))</f>
        <v/>
      </c>
      <c r="X381" s="45">
        <f>IF($A381="","",IF(OR($J381&lt;&gt;"Mounted",$L381=""),"",IFERROR($L381+'Settings'!$B$9,"")))</f>
        <v/>
      </c>
      <c r="Y381" s="27">
        <f>IF($A381="","",IF($J381&lt;&gt;"Mounted","N/A",IF($L381="","No Data",IF(TODAY()&gt;$X381,"Overdue",IF(TODAY()+'Settings'!$B$10&gt;=$X381,"Due Soon","Current")))))</f>
        <v/>
      </c>
      <c r="Z381" s="27">
        <f>IF($A381="","",IF($J381&lt;&gt;"Mounted","N/A",IF(OR($U381="No Data",$W381="No Data"),"No Data",IF($U381="Critical","Critical",IF(OR($U381="Low",$V381="Uneven",$W381="Low",$W381="High",$Y381="Overdue",$Y381="Due Soon"),"Attention","OK")))))</f>
        <v/>
      </c>
      <c r="AA381" s="27">
        <f>IF($A381="","",IF($J381&lt;&gt;"Mounted","No action",IF($U381="Critical","Inspect immediately and follow fleet removal policy",IF($W381="Low","Correct pressure and inspect",IF($W381="High","Correct pressure",IF($V381="Uneven","Inspect alignment, suspension, and rotation",IF($U381="Low","Schedule tire service",IF($Y381="Overdue","Complete inspection",IF($Y381="Due Soon","Schedule inspection","No action")))))))))</f>
        <v/>
      </c>
      <c r="AB381" s="27">
        <f>IF($A381="","",IF(OR($J381&lt;&gt;"Mounted",$Z381="OK",$Z381="N/A"),"",IF($U381="Critical",1,IF(OR($W381="Low",$W381="High"),2,IF(OR($U381="Low",$V381="Uneven"),3,IF($Y381="Overdue",4,5))))))</f>
        <v/>
      </c>
      <c r="AC381" s="27">
        <f>IF($A381="","",IF($AB381="","",IFERROR($AB381*100000+ROW(),"")))</f>
        <v/>
      </c>
    </row>
    <row r="382">
      <c r="A382" s="29" t="n"/>
      <c r="B382" s="23" t="n"/>
      <c r="C382" s="23" t="n"/>
      <c r="D382" s="23" t="n"/>
      <c r="E382" s="29" t="n"/>
      <c r="F382" s="42" t="n"/>
      <c r="G382" s="30" t="n"/>
      <c r="H382" s="43" t="n"/>
      <c r="I382" s="43" t="n"/>
      <c r="J382" s="23" t="n"/>
      <c r="K382" s="23" t="n"/>
      <c r="L382" s="45">
        <f>IF($A382="","",IF(COUNTIFS('Tire Inspections'!$E$5:$E$1004,$A382,'Tire Inspections'!$Y$5:$Y$1004,"OK")=0,"",IFERROR(MAXIFS('Tire Inspections'!$B$5:$B$1004,'Tire Inspections'!$E$5:$E$1004,$A382,'Tire Inspections'!$Y$5:$Y$1004,"OK"),"")))</f>
        <v/>
      </c>
      <c r="M382" s="27">
        <f>IF($A382="","",IF($L382="","",IFERROR(LOOKUP(2,1/(('Tire Inspections'!$E$5:$E$1004=$A382)*('Tire Inspections'!$B$5:$B$1004=$L382)*('Tire Inspections'!$Y$5:$Y$1004="OK")),'Tire Inspections'!$C$5:$C$1004),"")))</f>
        <v/>
      </c>
      <c r="N382" s="27">
        <f>IF($A382="","",IF($L382="","",IFERROR(LOOKUP(2,1/(('Tire Inspections'!$E$5:$E$1004=$A382)*('Tire Inspections'!$B$5:$B$1004=$L382)*('Tire Inspections'!$Y$5:$Y$1004="OK")),'Tire Inspections'!$F$5:$F$1004),"")))</f>
        <v/>
      </c>
      <c r="O382" s="27">
        <f>IF($A382="","",IF($L382="","",IFERROR(LOOKUP(2,1/(('Tire Inspections'!$E$5:$E$1004=$A382)*('Tire Inspections'!$B$5:$B$1004=$L382)*('Tire Inspections'!$Y$5:$Y$1004="OK")),'Tire Inspections'!$P$5:$P$1004),"")))</f>
        <v/>
      </c>
      <c r="P382" s="32">
        <f>IF($A382="","",IF($L382="","",IFERROR(LOOKUP(2,1/(('Tire Inspections'!$E$5:$E$1004=$A382)*('Tire Inspections'!$B$5:$B$1004=$L382)*('Tire Inspections'!$Y$5:$Y$1004="OK")),'Tire Inspections'!$D$5:$D$1004),"")))</f>
        <v/>
      </c>
      <c r="Q382" s="44">
        <f>IF($A382="","",IF($L382="","",IFERROR(LOOKUP(2,1/(('Tire Inspections'!$E$5:$E$1004=$A382)*('Tire Inspections'!$B$5:$B$1004=$L382)*('Tire Inspections'!$Y$5:$Y$1004="OK")),'Tire Inspections'!$R$5:$R$1004),"")))</f>
        <v/>
      </c>
      <c r="R382" s="44">
        <f>IF($A382="","",IF($L382="","",IFERROR(LOOKUP(2,1/(('Tire Inspections'!$E$5:$E$1004=$A382)*('Tire Inspections'!$B$5:$B$1004=$L382)*('Tire Inspections'!$Y$5:$Y$1004="OK")),'Tire Inspections'!$S$5:$S$1004),"")))</f>
        <v/>
      </c>
      <c r="S382" s="44">
        <f>IF($A382="","",IF($L382="","",IFERROR(LOOKUP(2,1/(('Tire Inspections'!$E$5:$E$1004=$A382)*('Tire Inspections'!$B$5:$B$1004=$L382)*('Tire Inspections'!$Y$5:$Y$1004="OK")),'Tire Inspections'!$L$5:$L$1004),"")))</f>
        <v/>
      </c>
      <c r="T382" s="33">
        <f>IF($A382="","",IF(OR($Q382="",$H382=""),"",IFERROR(MAX(0,MIN(1,($Q382-'Settings'!$B$6)/($H382-'Settings'!$B$6))),"")))</f>
        <v/>
      </c>
      <c r="U382" s="27">
        <f>IF($A382="","",IF($Q382="","No Data",IF($Q382&lt;='Settings'!$B$6,"Critical",IF($Q382&lt;='Settings'!$B$5,"Low","OK"))))</f>
        <v/>
      </c>
      <c r="V382" s="27">
        <f>IF($A382="","",IF($R382="","No Data",IF($R382&gt;='Settings'!$B$7,"Uneven","OK")))</f>
        <v/>
      </c>
      <c r="W382" s="27">
        <f>IF($A382="","",IF($J382&lt;&gt;"Mounted","N/A",IF(OR($S382="",$I382=""),"No Data",IF($S382&lt;$I382-'Settings'!$B$8,"Low",IF($S382&gt;$I382+'Settings'!$B$8,"High","OK")))))</f>
        <v/>
      </c>
      <c r="X382" s="45">
        <f>IF($A382="","",IF(OR($J382&lt;&gt;"Mounted",$L382=""),"",IFERROR($L382+'Settings'!$B$9,"")))</f>
        <v/>
      </c>
      <c r="Y382" s="27">
        <f>IF($A382="","",IF($J382&lt;&gt;"Mounted","N/A",IF($L382="","No Data",IF(TODAY()&gt;$X382,"Overdue",IF(TODAY()+'Settings'!$B$10&gt;=$X382,"Due Soon","Current")))))</f>
        <v/>
      </c>
      <c r="Z382" s="27">
        <f>IF($A382="","",IF($J382&lt;&gt;"Mounted","N/A",IF(OR($U382="No Data",$W382="No Data"),"No Data",IF($U382="Critical","Critical",IF(OR($U382="Low",$V382="Uneven",$W382="Low",$W382="High",$Y382="Overdue",$Y382="Due Soon"),"Attention","OK")))))</f>
        <v/>
      </c>
      <c r="AA382" s="27">
        <f>IF($A382="","",IF($J382&lt;&gt;"Mounted","No action",IF($U382="Critical","Inspect immediately and follow fleet removal policy",IF($W382="Low","Correct pressure and inspect",IF($W382="High","Correct pressure",IF($V382="Uneven","Inspect alignment, suspension, and rotation",IF($U382="Low","Schedule tire service",IF($Y382="Overdue","Complete inspection",IF($Y382="Due Soon","Schedule inspection","No action")))))))))</f>
        <v/>
      </c>
      <c r="AB382" s="27">
        <f>IF($A382="","",IF(OR($J382&lt;&gt;"Mounted",$Z382="OK",$Z382="N/A"),"",IF($U382="Critical",1,IF(OR($W382="Low",$W382="High"),2,IF(OR($U382="Low",$V382="Uneven"),3,IF($Y382="Overdue",4,5))))))</f>
        <v/>
      </c>
      <c r="AC382" s="27">
        <f>IF($A382="","",IF($AB382="","",IFERROR($AB382*100000+ROW(),"")))</f>
        <v/>
      </c>
    </row>
    <row r="383">
      <c r="A383" s="29" t="n"/>
      <c r="B383" s="23" t="n"/>
      <c r="C383" s="23" t="n"/>
      <c r="D383" s="23" t="n"/>
      <c r="E383" s="29" t="n"/>
      <c r="F383" s="42" t="n"/>
      <c r="G383" s="30" t="n"/>
      <c r="H383" s="43" t="n"/>
      <c r="I383" s="43" t="n"/>
      <c r="J383" s="23" t="n"/>
      <c r="K383" s="23" t="n"/>
      <c r="L383" s="45">
        <f>IF($A383="","",IF(COUNTIFS('Tire Inspections'!$E$5:$E$1004,$A383,'Tire Inspections'!$Y$5:$Y$1004,"OK")=0,"",IFERROR(MAXIFS('Tire Inspections'!$B$5:$B$1004,'Tire Inspections'!$E$5:$E$1004,$A383,'Tire Inspections'!$Y$5:$Y$1004,"OK"),"")))</f>
        <v/>
      </c>
      <c r="M383" s="27">
        <f>IF($A383="","",IF($L383="","",IFERROR(LOOKUP(2,1/(('Tire Inspections'!$E$5:$E$1004=$A383)*('Tire Inspections'!$B$5:$B$1004=$L383)*('Tire Inspections'!$Y$5:$Y$1004="OK")),'Tire Inspections'!$C$5:$C$1004),"")))</f>
        <v/>
      </c>
      <c r="N383" s="27">
        <f>IF($A383="","",IF($L383="","",IFERROR(LOOKUP(2,1/(('Tire Inspections'!$E$5:$E$1004=$A383)*('Tire Inspections'!$B$5:$B$1004=$L383)*('Tire Inspections'!$Y$5:$Y$1004="OK")),'Tire Inspections'!$F$5:$F$1004),"")))</f>
        <v/>
      </c>
      <c r="O383" s="27">
        <f>IF($A383="","",IF($L383="","",IFERROR(LOOKUP(2,1/(('Tire Inspections'!$E$5:$E$1004=$A383)*('Tire Inspections'!$B$5:$B$1004=$L383)*('Tire Inspections'!$Y$5:$Y$1004="OK")),'Tire Inspections'!$P$5:$P$1004),"")))</f>
        <v/>
      </c>
      <c r="P383" s="32">
        <f>IF($A383="","",IF($L383="","",IFERROR(LOOKUP(2,1/(('Tire Inspections'!$E$5:$E$1004=$A383)*('Tire Inspections'!$B$5:$B$1004=$L383)*('Tire Inspections'!$Y$5:$Y$1004="OK")),'Tire Inspections'!$D$5:$D$1004),"")))</f>
        <v/>
      </c>
      <c r="Q383" s="44">
        <f>IF($A383="","",IF($L383="","",IFERROR(LOOKUP(2,1/(('Tire Inspections'!$E$5:$E$1004=$A383)*('Tire Inspections'!$B$5:$B$1004=$L383)*('Tire Inspections'!$Y$5:$Y$1004="OK")),'Tire Inspections'!$R$5:$R$1004),"")))</f>
        <v/>
      </c>
      <c r="R383" s="44">
        <f>IF($A383="","",IF($L383="","",IFERROR(LOOKUP(2,1/(('Tire Inspections'!$E$5:$E$1004=$A383)*('Tire Inspections'!$B$5:$B$1004=$L383)*('Tire Inspections'!$Y$5:$Y$1004="OK")),'Tire Inspections'!$S$5:$S$1004),"")))</f>
        <v/>
      </c>
      <c r="S383" s="44">
        <f>IF($A383="","",IF($L383="","",IFERROR(LOOKUP(2,1/(('Tire Inspections'!$E$5:$E$1004=$A383)*('Tire Inspections'!$B$5:$B$1004=$L383)*('Tire Inspections'!$Y$5:$Y$1004="OK")),'Tire Inspections'!$L$5:$L$1004),"")))</f>
        <v/>
      </c>
      <c r="T383" s="33">
        <f>IF($A383="","",IF(OR($Q383="",$H383=""),"",IFERROR(MAX(0,MIN(1,($Q383-'Settings'!$B$6)/($H383-'Settings'!$B$6))),"")))</f>
        <v/>
      </c>
      <c r="U383" s="27">
        <f>IF($A383="","",IF($Q383="","No Data",IF($Q383&lt;='Settings'!$B$6,"Critical",IF($Q383&lt;='Settings'!$B$5,"Low","OK"))))</f>
        <v/>
      </c>
      <c r="V383" s="27">
        <f>IF($A383="","",IF($R383="","No Data",IF($R383&gt;='Settings'!$B$7,"Uneven","OK")))</f>
        <v/>
      </c>
      <c r="W383" s="27">
        <f>IF($A383="","",IF($J383&lt;&gt;"Mounted","N/A",IF(OR($S383="",$I383=""),"No Data",IF($S383&lt;$I383-'Settings'!$B$8,"Low",IF($S383&gt;$I383+'Settings'!$B$8,"High","OK")))))</f>
        <v/>
      </c>
      <c r="X383" s="45">
        <f>IF($A383="","",IF(OR($J383&lt;&gt;"Mounted",$L383=""),"",IFERROR($L383+'Settings'!$B$9,"")))</f>
        <v/>
      </c>
      <c r="Y383" s="27">
        <f>IF($A383="","",IF($J383&lt;&gt;"Mounted","N/A",IF($L383="","No Data",IF(TODAY()&gt;$X383,"Overdue",IF(TODAY()+'Settings'!$B$10&gt;=$X383,"Due Soon","Current")))))</f>
        <v/>
      </c>
      <c r="Z383" s="27">
        <f>IF($A383="","",IF($J383&lt;&gt;"Mounted","N/A",IF(OR($U383="No Data",$W383="No Data"),"No Data",IF($U383="Critical","Critical",IF(OR($U383="Low",$V383="Uneven",$W383="Low",$W383="High",$Y383="Overdue",$Y383="Due Soon"),"Attention","OK")))))</f>
        <v/>
      </c>
      <c r="AA383" s="27">
        <f>IF($A383="","",IF($J383&lt;&gt;"Mounted","No action",IF($U383="Critical","Inspect immediately and follow fleet removal policy",IF($W383="Low","Correct pressure and inspect",IF($W383="High","Correct pressure",IF($V383="Uneven","Inspect alignment, suspension, and rotation",IF($U383="Low","Schedule tire service",IF($Y383="Overdue","Complete inspection",IF($Y383="Due Soon","Schedule inspection","No action")))))))))</f>
        <v/>
      </c>
      <c r="AB383" s="27">
        <f>IF($A383="","",IF(OR($J383&lt;&gt;"Mounted",$Z383="OK",$Z383="N/A"),"",IF($U383="Critical",1,IF(OR($W383="Low",$W383="High"),2,IF(OR($U383="Low",$V383="Uneven"),3,IF($Y383="Overdue",4,5))))))</f>
        <v/>
      </c>
      <c r="AC383" s="27">
        <f>IF($A383="","",IF($AB383="","",IFERROR($AB383*100000+ROW(),"")))</f>
        <v/>
      </c>
    </row>
    <row r="384">
      <c r="A384" s="29" t="n"/>
      <c r="B384" s="23" t="n"/>
      <c r="C384" s="23" t="n"/>
      <c r="D384" s="23" t="n"/>
      <c r="E384" s="29" t="n"/>
      <c r="F384" s="42" t="n"/>
      <c r="G384" s="30" t="n"/>
      <c r="H384" s="43" t="n"/>
      <c r="I384" s="43" t="n"/>
      <c r="J384" s="23" t="n"/>
      <c r="K384" s="23" t="n"/>
      <c r="L384" s="45">
        <f>IF($A384="","",IF(COUNTIFS('Tire Inspections'!$E$5:$E$1004,$A384,'Tire Inspections'!$Y$5:$Y$1004,"OK")=0,"",IFERROR(MAXIFS('Tire Inspections'!$B$5:$B$1004,'Tire Inspections'!$E$5:$E$1004,$A384,'Tire Inspections'!$Y$5:$Y$1004,"OK"),"")))</f>
        <v/>
      </c>
      <c r="M384" s="27">
        <f>IF($A384="","",IF($L384="","",IFERROR(LOOKUP(2,1/(('Tire Inspections'!$E$5:$E$1004=$A384)*('Tire Inspections'!$B$5:$B$1004=$L384)*('Tire Inspections'!$Y$5:$Y$1004="OK")),'Tire Inspections'!$C$5:$C$1004),"")))</f>
        <v/>
      </c>
      <c r="N384" s="27">
        <f>IF($A384="","",IF($L384="","",IFERROR(LOOKUP(2,1/(('Tire Inspections'!$E$5:$E$1004=$A384)*('Tire Inspections'!$B$5:$B$1004=$L384)*('Tire Inspections'!$Y$5:$Y$1004="OK")),'Tire Inspections'!$F$5:$F$1004),"")))</f>
        <v/>
      </c>
      <c r="O384" s="27">
        <f>IF($A384="","",IF($L384="","",IFERROR(LOOKUP(2,1/(('Tire Inspections'!$E$5:$E$1004=$A384)*('Tire Inspections'!$B$5:$B$1004=$L384)*('Tire Inspections'!$Y$5:$Y$1004="OK")),'Tire Inspections'!$P$5:$P$1004),"")))</f>
        <v/>
      </c>
      <c r="P384" s="32">
        <f>IF($A384="","",IF($L384="","",IFERROR(LOOKUP(2,1/(('Tire Inspections'!$E$5:$E$1004=$A384)*('Tire Inspections'!$B$5:$B$1004=$L384)*('Tire Inspections'!$Y$5:$Y$1004="OK")),'Tire Inspections'!$D$5:$D$1004),"")))</f>
        <v/>
      </c>
      <c r="Q384" s="44">
        <f>IF($A384="","",IF($L384="","",IFERROR(LOOKUP(2,1/(('Tire Inspections'!$E$5:$E$1004=$A384)*('Tire Inspections'!$B$5:$B$1004=$L384)*('Tire Inspections'!$Y$5:$Y$1004="OK")),'Tire Inspections'!$R$5:$R$1004),"")))</f>
        <v/>
      </c>
      <c r="R384" s="44">
        <f>IF($A384="","",IF($L384="","",IFERROR(LOOKUP(2,1/(('Tire Inspections'!$E$5:$E$1004=$A384)*('Tire Inspections'!$B$5:$B$1004=$L384)*('Tire Inspections'!$Y$5:$Y$1004="OK")),'Tire Inspections'!$S$5:$S$1004),"")))</f>
        <v/>
      </c>
      <c r="S384" s="44">
        <f>IF($A384="","",IF($L384="","",IFERROR(LOOKUP(2,1/(('Tire Inspections'!$E$5:$E$1004=$A384)*('Tire Inspections'!$B$5:$B$1004=$L384)*('Tire Inspections'!$Y$5:$Y$1004="OK")),'Tire Inspections'!$L$5:$L$1004),"")))</f>
        <v/>
      </c>
      <c r="T384" s="33">
        <f>IF($A384="","",IF(OR($Q384="",$H384=""),"",IFERROR(MAX(0,MIN(1,($Q384-'Settings'!$B$6)/($H384-'Settings'!$B$6))),"")))</f>
        <v/>
      </c>
      <c r="U384" s="27">
        <f>IF($A384="","",IF($Q384="","No Data",IF($Q384&lt;='Settings'!$B$6,"Critical",IF($Q384&lt;='Settings'!$B$5,"Low","OK"))))</f>
        <v/>
      </c>
      <c r="V384" s="27">
        <f>IF($A384="","",IF($R384="","No Data",IF($R384&gt;='Settings'!$B$7,"Uneven","OK")))</f>
        <v/>
      </c>
      <c r="W384" s="27">
        <f>IF($A384="","",IF($J384&lt;&gt;"Mounted","N/A",IF(OR($S384="",$I384=""),"No Data",IF($S384&lt;$I384-'Settings'!$B$8,"Low",IF($S384&gt;$I384+'Settings'!$B$8,"High","OK")))))</f>
        <v/>
      </c>
      <c r="X384" s="45">
        <f>IF($A384="","",IF(OR($J384&lt;&gt;"Mounted",$L384=""),"",IFERROR($L384+'Settings'!$B$9,"")))</f>
        <v/>
      </c>
      <c r="Y384" s="27">
        <f>IF($A384="","",IF($J384&lt;&gt;"Mounted","N/A",IF($L384="","No Data",IF(TODAY()&gt;$X384,"Overdue",IF(TODAY()+'Settings'!$B$10&gt;=$X384,"Due Soon","Current")))))</f>
        <v/>
      </c>
      <c r="Z384" s="27">
        <f>IF($A384="","",IF($J384&lt;&gt;"Mounted","N/A",IF(OR($U384="No Data",$W384="No Data"),"No Data",IF($U384="Critical","Critical",IF(OR($U384="Low",$V384="Uneven",$W384="Low",$W384="High",$Y384="Overdue",$Y384="Due Soon"),"Attention","OK")))))</f>
        <v/>
      </c>
      <c r="AA384" s="27">
        <f>IF($A384="","",IF($J384&lt;&gt;"Mounted","No action",IF($U384="Critical","Inspect immediately and follow fleet removal policy",IF($W384="Low","Correct pressure and inspect",IF($W384="High","Correct pressure",IF($V384="Uneven","Inspect alignment, suspension, and rotation",IF($U384="Low","Schedule tire service",IF($Y384="Overdue","Complete inspection",IF($Y384="Due Soon","Schedule inspection","No action")))))))))</f>
        <v/>
      </c>
      <c r="AB384" s="27">
        <f>IF($A384="","",IF(OR($J384&lt;&gt;"Mounted",$Z384="OK",$Z384="N/A"),"",IF($U384="Critical",1,IF(OR($W384="Low",$W384="High"),2,IF(OR($U384="Low",$V384="Uneven"),3,IF($Y384="Overdue",4,5))))))</f>
        <v/>
      </c>
      <c r="AC384" s="27">
        <f>IF($A384="","",IF($AB384="","",IFERROR($AB384*100000+ROW(),"")))</f>
        <v/>
      </c>
    </row>
    <row r="385">
      <c r="A385" s="29" t="n"/>
      <c r="B385" s="23" t="n"/>
      <c r="C385" s="23" t="n"/>
      <c r="D385" s="23" t="n"/>
      <c r="E385" s="29" t="n"/>
      <c r="F385" s="42" t="n"/>
      <c r="G385" s="30" t="n"/>
      <c r="H385" s="43" t="n"/>
      <c r="I385" s="43" t="n"/>
      <c r="J385" s="23" t="n"/>
      <c r="K385" s="23" t="n"/>
      <c r="L385" s="45">
        <f>IF($A385="","",IF(COUNTIFS('Tire Inspections'!$E$5:$E$1004,$A385,'Tire Inspections'!$Y$5:$Y$1004,"OK")=0,"",IFERROR(MAXIFS('Tire Inspections'!$B$5:$B$1004,'Tire Inspections'!$E$5:$E$1004,$A385,'Tire Inspections'!$Y$5:$Y$1004,"OK"),"")))</f>
        <v/>
      </c>
      <c r="M385" s="27">
        <f>IF($A385="","",IF($L385="","",IFERROR(LOOKUP(2,1/(('Tire Inspections'!$E$5:$E$1004=$A385)*('Tire Inspections'!$B$5:$B$1004=$L385)*('Tire Inspections'!$Y$5:$Y$1004="OK")),'Tire Inspections'!$C$5:$C$1004),"")))</f>
        <v/>
      </c>
      <c r="N385" s="27">
        <f>IF($A385="","",IF($L385="","",IFERROR(LOOKUP(2,1/(('Tire Inspections'!$E$5:$E$1004=$A385)*('Tire Inspections'!$B$5:$B$1004=$L385)*('Tire Inspections'!$Y$5:$Y$1004="OK")),'Tire Inspections'!$F$5:$F$1004),"")))</f>
        <v/>
      </c>
      <c r="O385" s="27">
        <f>IF($A385="","",IF($L385="","",IFERROR(LOOKUP(2,1/(('Tire Inspections'!$E$5:$E$1004=$A385)*('Tire Inspections'!$B$5:$B$1004=$L385)*('Tire Inspections'!$Y$5:$Y$1004="OK")),'Tire Inspections'!$P$5:$P$1004),"")))</f>
        <v/>
      </c>
      <c r="P385" s="32">
        <f>IF($A385="","",IF($L385="","",IFERROR(LOOKUP(2,1/(('Tire Inspections'!$E$5:$E$1004=$A385)*('Tire Inspections'!$B$5:$B$1004=$L385)*('Tire Inspections'!$Y$5:$Y$1004="OK")),'Tire Inspections'!$D$5:$D$1004),"")))</f>
        <v/>
      </c>
      <c r="Q385" s="44">
        <f>IF($A385="","",IF($L385="","",IFERROR(LOOKUP(2,1/(('Tire Inspections'!$E$5:$E$1004=$A385)*('Tire Inspections'!$B$5:$B$1004=$L385)*('Tire Inspections'!$Y$5:$Y$1004="OK")),'Tire Inspections'!$R$5:$R$1004),"")))</f>
        <v/>
      </c>
      <c r="R385" s="44">
        <f>IF($A385="","",IF($L385="","",IFERROR(LOOKUP(2,1/(('Tire Inspections'!$E$5:$E$1004=$A385)*('Tire Inspections'!$B$5:$B$1004=$L385)*('Tire Inspections'!$Y$5:$Y$1004="OK")),'Tire Inspections'!$S$5:$S$1004),"")))</f>
        <v/>
      </c>
      <c r="S385" s="44">
        <f>IF($A385="","",IF($L385="","",IFERROR(LOOKUP(2,1/(('Tire Inspections'!$E$5:$E$1004=$A385)*('Tire Inspections'!$B$5:$B$1004=$L385)*('Tire Inspections'!$Y$5:$Y$1004="OK")),'Tire Inspections'!$L$5:$L$1004),"")))</f>
        <v/>
      </c>
      <c r="T385" s="33">
        <f>IF($A385="","",IF(OR($Q385="",$H385=""),"",IFERROR(MAX(0,MIN(1,($Q385-'Settings'!$B$6)/($H385-'Settings'!$B$6))),"")))</f>
        <v/>
      </c>
      <c r="U385" s="27">
        <f>IF($A385="","",IF($Q385="","No Data",IF($Q385&lt;='Settings'!$B$6,"Critical",IF($Q385&lt;='Settings'!$B$5,"Low","OK"))))</f>
        <v/>
      </c>
      <c r="V385" s="27">
        <f>IF($A385="","",IF($R385="","No Data",IF($R385&gt;='Settings'!$B$7,"Uneven","OK")))</f>
        <v/>
      </c>
      <c r="W385" s="27">
        <f>IF($A385="","",IF($J385&lt;&gt;"Mounted","N/A",IF(OR($S385="",$I385=""),"No Data",IF($S385&lt;$I385-'Settings'!$B$8,"Low",IF($S385&gt;$I385+'Settings'!$B$8,"High","OK")))))</f>
        <v/>
      </c>
      <c r="X385" s="45">
        <f>IF($A385="","",IF(OR($J385&lt;&gt;"Mounted",$L385=""),"",IFERROR($L385+'Settings'!$B$9,"")))</f>
        <v/>
      </c>
      <c r="Y385" s="27">
        <f>IF($A385="","",IF($J385&lt;&gt;"Mounted","N/A",IF($L385="","No Data",IF(TODAY()&gt;$X385,"Overdue",IF(TODAY()+'Settings'!$B$10&gt;=$X385,"Due Soon","Current")))))</f>
        <v/>
      </c>
      <c r="Z385" s="27">
        <f>IF($A385="","",IF($J385&lt;&gt;"Mounted","N/A",IF(OR($U385="No Data",$W385="No Data"),"No Data",IF($U385="Critical","Critical",IF(OR($U385="Low",$V385="Uneven",$W385="Low",$W385="High",$Y385="Overdue",$Y385="Due Soon"),"Attention","OK")))))</f>
        <v/>
      </c>
      <c r="AA385" s="27">
        <f>IF($A385="","",IF($J385&lt;&gt;"Mounted","No action",IF($U385="Critical","Inspect immediately and follow fleet removal policy",IF($W385="Low","Correct pressure and inspect",IF($W385="High","Correct pressure",IF($V385="Uneven","Inspect alignment, suspension, and rotation",IF($U385="Low","Schedule tire service",IF($Y385="Overdue","Complete inspection",IF($Y385="Due Soon","Schedule inspection","No action")))))))))</f>
        <v/>
      </c>
      <c r="AB385" s="27">
        <f>IF($A385="","",IF(OR($J385&lt;&gt;"Mounted",$Z385="OK",$Z385="N/A"),"",IF($U385="Critical",1,IF(OR($W385="Low",$W385="High"),2,IF(OR($U385="Low",$V385="Uneven"),3,IF($Y385="Overdue",4,5))))))</f>
        <v/>
      </c>
      <c r="AC385" s="27">
        <f>IF($A385="","",IF($AB385="","",IFERROR($AB385*100000+ROW(),"")))</f>
        <v/>
      </c>
    </row>
    <row r="386">
      <c r="A386" s="29" t="n"/>
      <c r="B386" s="23" t="n"/>
      <c r="C386" s="23" t="n"/>
      <c r="D386" s="23" t="n"/>
      <c r="E386" s="29" t="n"/>
      <c r="F386" s="42" t="n"/>
      <c r="G386" s="30" t="n"/>
      <c r="H386" s="43" t="n"/>
      <c r="I386" s="43" t="n"/>
      <c r="J386" s="23" t="n"/>
      <c r="K386" s="23" t="n"/>
      <c r="L386" s="45">
        <f>IF($A386="","",IF(COUNTIFS('Tire Inspections'!$E$5:$E$1004,$A386,'Tire Inspections'!$Y$5:$Y$1004,"OK")=0,"",IFERROR(MAXIFS('Tire Inspections'!$B$5:$B$1004,'Tire Inspections'!$E$5:$E$1004,$A386,'Tire Inspections'!$Y$5:$Y$1004,"OK"),"")))</f>
        <v/>
      </c>
      <c r="M386" s="27">
        <f>IF($A386="","",IF($L386="","",IFERROR(LOOKUP(2,1/(('Tire Inspections'!$E$5:$E$1004=$A386)*('Tire Inspections'!$B$5:$B$1004=$L386)*('Tire Inspections'!$Y$5:$Y$1004="OK")),'Tire Inspections'!$C$5:$C$1004),"")))</f>
        <v/>
      </c>
      <c r="N386" s="27">
        <f>IF($A386="","",IF($L386="","",IFERROR(LOOKUP(2,1/(('Tire Inspections'!$E$5:$E$1004=$A386)*('Tire Inspections'!$B$5:$B$1004=$L386)*('Tire Inspections'!$Y$5:$Y$1004="OK")),'Tire Inspections'!$F$5:$F$1004),"")))</f>
        <v/>
      </c>
      <c r="O386" s="27">
        <f>IF($A386="","",IF($L386="","",IFERROR(LOOKUP(2,1/(('Tire Inspections'!$E$5:$E$1004=$A386)*('Tire Inspections'!$B$5:$B$1004=$L386)*('Tire Inspections'!$Y$5:$Y$1004="OK")),'Tire Inspections'!$P$5:$P$1004),"")))</f>
        <v/>
      </c>
      <c r="P386" s="32">
        <f>IF($A386="","",IF($L386="","",IFERROR(LOOKUP(2,1/(('Tire Inspections'!$E$5:$E$1004=$A386)*('Tire Inspections'!$B$5:$B$1004=$L386)*('Tire Inspections'!$Y$5:$Y$1004="OK")),'Tire Inspections'!$D$5:$D$1004),"")))</f>
        <v/>
      </c>
      <c r="Q386" s="44">
        <f>IF($A386="","",IF($L386="","",IFERROR(LOOKUP(2,1/(('Tire Inspections'!$E$5:$E$1004=$A386)*('Tire Inspections'!$B$5:$B$1004=$L386)*('Tire Inspections'!$Y$5:$Y$1004="OK")),'Tire Inspections'!$R$5:$R$1004),"")))</f>
        <v/>
      </c>
      <c r="R386" s="44">
        <f>IF($A386="","",IF($L386="","",IFERROR(LOOKUP(2,1/(('Tire Inspections'!$E$5:$E$1004=$A386)*('Tire Inspections'!$B$5:$B$1004=$L386)*('Tire Inspections'!$Y$5:$Y$1004="OK")),'Tire Inspections'!$S$5:$S$1004),"")))</f>
        <v/>
      </c>
      <c r="S386" s="44">
        <f>IF($A386="","",IF($L386="","",IFERROR(LOOKUP(2,1/(('Tire Inspections'!$E$5:$E$1004=$A386)*('Tire Inspections'!$B$5:$B$1004=$L386)*('Tire Inspections'!$Y$5:$Y$1004="OK")),'Tire Inspections'!$L$5:$L$1004),"")))</f>
        <v/>
      </c>
      <c r="T386" s="33">
        <f>IF($A386="","",IF(OR($Q386="",$H386=""),"",IFERROR(MAX(0,MIN(1,($Q386-'Settings'!$B$6)/($H386-'Settings'!$B$6))),"")))</f>
        <v/>
      </c>
      <c r="U386" s="27">
        <f>IF($A386="","",IF($Q386="","No Data",IF($Q386&lt;='Settings'!$B$6,"Critical",IF($Q386&lt;='Settings'!$B$5,"Low","OK"))))</f>
        <v/>
      </c>
      <c r="V386" s="27">
        <f>IF($A386="","",IF($R386="","No Data",IF($R386&gt;='Settings'!$B$7,"Uneven","OK")))</f>
        <v/>
      </c>
      <c r="W386" s="27">
        <f>IF($A386="","",IF($J386&lt;&gt;"Mounted","N/A",IF(OR($S386="",$I386=""),"No Data",IF($S386&lt;$I386-'Settings'!$B$8,"Low",IF($S386&gt;$I386+'Settings'!$B$8,"High","OK")))))</f>
        <v/>
      </c>
      <c r="X386" s="45">
        <f>IF($A386="","",IF(OR($J386&lt;&gt;"Mounted",$L386=""),"",IFERROR($L386+'Settings'!$B$9,"")))</f>
        <v/>
      </c>
      <c r="Y386" s="27">
        <f>IF($A386="","",IF($J386&lt;&gt;"Mounted","N/A",IF($L386="","No Data",IF(TODAY()&gt;$X386,"Overdue",IF(TODAY()+'Settings'!$B$10&gt;=$X386,"Due Soon","Current")))))</f>
        <v/>
      </c>
      <c r="Z386" s="27">
        <f>IF($A386="","",IF($J386&lt;&gt;"Mounted","N/A",IF(OR($U386="No Data",$W386="No Data"),"No Data",IF($U386="Critical","Critical",IF(OR($U386="Low",$V386="Uneven",$W386="Low",$W386="High",$Y386="Overdue",$Y386="Due Soon"),"Attention","OK")))))</f>
        <v/>
      </c>
      <c r="AA386" s="27">
        <f>IF($A386="","",IF($J386&lt;&gt;"Mounted","No action",IF($U386="Critical","Inspect immediately and follow fleet removal policy",IF($W386="Low","Correct pressure and inspect",IF($W386="High","Correct pressure",IF($V386="Uneven","Inspect alignment, suspension, and rotation",IF($U386="Low","Schedule tire service",IF($Y386="Overdue","Complete inspection",IF($Y386="Due Soon","Schedule inspection","No action")))))))))</f>
        <v/>
      </c>
      <c r="AB386" s="27">
        <f>IF($A386="","",IF(OR($J386&lt;&gt;"Mounted",$Z386="OK",$Z386="N/A"),"",IF($U386="Critical",1,IF(OR($W386="Low",$W386="High"),2,IF(OR($U386="Low",$V386="Uneven"),3,IF($Y386="Overdue",4,5))))))</f>
        <v/>
      </c>
      <c r="AC386" s="27">
        <f>IF($A386="","",IF($AB386="","",IFERROR($AB386*100000+ROW(),"")))</f>
        <v/>
      </c>
    </row>
    <row r="387">
      <c r="A387" s="29" t="n"/>
      <c r="B387" s="23" t="n"/>
      <c r="C387" s="23" t="n"/>
      <c r="D387" s="23" t="n"/>
      <c r="E387" s="29" t="n"/>
      <c r="F387" s="42" t="n"/>
      <c r="G387" s="30" t="n"/>
      <c r="H387" s="43" t="n"/>
      <c r="I387" s="43" t="n"/>
      <c r="J387" s="23" t="n"/>
      <c r="K387" s="23" t="n"/>
      <c r="L387" s="45">
        <f>IF($A387="","",IF(COUNTIFS('Tire Inspections'!$E$5:$E$1004,$A387,'Tire Inspections'!$Y$5:$Y$1004,"OK")=0,"",IFERROR(MAXIFS('Tire Inspections'!$B$5:$B$1004,'Tire Inspections'!$E$5:$E$1004,$A387,'Tire Inspections'!$Y$5:$Y$1004,"OK"),"")))</f>
        <v/>
      </c>
      <c r="M387" s="27">
        <f>IF($A387="","",IF($L387="","",IFERROR(LOOKUP(2,1/(('Tire Inspections'!$E$5:$E$1004=$A387)*('Tire Inspections'!$B$5:$B$1004=$L387)*('Tire Inspections'!$Y$5:$Y$1004="OK")),'Tire Inspections'!$C$5:$C$1004),"")))</f>
        <v/>
      </c>
      <c r="N387" s="27">
        <f>IF($A387="","",IF($L387="","",IFERROR(LOOKUP(2,1/(('Tire Inspections'!$E$5:$E$1004=$A387)*('Tire Inspections'!$B$5:$B$1004=$L387)*('Tire Inspections'!$Y$5:$Y$1004="OK")),'Tire Inspections'!$F$5:$F$1004),"")))</f>
        <v/>
      </c>
      <c r="O387" s="27">
        <f>IF($A387="","",IF($L387="","",IFERROR(LOOKUP(2,1/(('Tire Inspections'!$E$5:$E$1004=$A387)*('Tire Inspections'!$B$5:$B$1004=$L387)*('Tire Inspections'!$Y$5:$Y$1004="OK")),'Tire Inspections'!$P$5:$P$1004),"")))</f>
        <v/>
      </c>
      <c r="P387" s="32">
        <f>IF($A387="","",IF($L387="","",IFERROR(LOOKUP(2,1/(('Tire Inspections'!$E$5:$E$1004=$A387)*('Tire Inspections'!$B$5:$B$1004=$L387)*('Tire Inspections'!$Y$5:$Y$1004="OK")),'Tire Inspections'!$D$5:$D$1004),"")))</f>
        <v/>
      </c>
      <c r="Q387" s="44">
        <f>IF($A387="","",IF($L387="","",IFERROR(LOOKUP(2,1/(('Tire Inspections'!$E$5:$E$1004=$A387)*('Tire Inspections'!$B$5:$B$1004=$L387)*('Tire Inspections'!$Y$5:$Y$1004="OK")),'Tire Inspections'!$R$5:$R$1004),"")))</f>
        <v/>
      </c>
      <c r="R387" s="44">
        <f>IF($A387="","",IF($L387="","",IFERROR(LOOKUP(2,1/(('Tire Inspections'!$E$5:$E$1004=$A387)*('Tire Inspections'!$B$5:$B$1004=$L387)*('Tire Inspections'!$Y$5:$Y$1004="OK")),'Tire Inspections'!$S$5:$S$1004),"")))</f>
        <v/>
      </c>
      <c r="S387" s="44">
        <f>IF($A387="","",IF($L387="","",IFERROR(LOOKUP(2,1/(('Tire Inspections'!$E$5:$E$1004=$A387)*('Tire Inspections'!$B$5:$B$1004=$L387)*('Tire Inspections'!$Y$5:$Y$1004="OK")),'Tire Inspections'!$L$5:$L$1004),"")))</f>
        <v/>
      </c>
      <c r="T387" s="33">
        <f>IF($A387="","",IF(OR($Q387="",$H387=""),"",IFERROR(MAX(0,MIN(1,($Q387-'Settings'!$B$6)/($H387-'Settings'!$B$6))),"")))</f>
        <v/>
      </c>
      <c r="U387" s="27">
        <f>IF($A387="","",IF($Q387="","No Data",IF($Q387&lt;='Settings'!$B$6,"Critical",IF($Q387&lt;='Settings'!$B$5,"Low","OK"))))</f>
        <v/>
      </c>
      <c r="V387" s="27">
        <f>IF($A387="","",IF($R387="","No Data",IF($R387&gt;='Settings'!$B$7,"Uneven","OK")))</f>
        <v/>
      </c>
      <c r="W387" s="27">
        <f>IF($A387="","",IF($J387&lt;&gt;"Mounted","N/A",IF(OR($S387="",$I387=""),"No Data",IF($S387&lt;$I387-'Settings'!$B$8,"Low",IF($S387&gt;$I387+'Settings'!$B$8,"High","OK")))))</f>
        <v/>
      </c>
      <c r="X387" s="45">
        <f>IF($A387="","",IF(OR($J387&lt;&gt;"Mounted",$L387=""),"",IFERROR($L387+'Settings'!$B$9,"")))</f>
        <v/>
      </c>
      <c r="Y387" s="27">
        <f>IF($A387="","",IF($J387&lt;&gt;"Mounted","N/A",IF($L387="","No Data",IF(TODAY()&gt;$X387,"Overdue",IF(TODAY()+'Settings'!$B$10&gt;=$X387,"Due Soon","Current")))))</f>
        <v/>
      </c>
      <c r="Z387" s="27">
        <f>IF($A387="","",IF($J387&lt;&gt;"Mounted","N/A",IF(OR($U387="No Data",$W387="No Data"),"No Data",IF($U387="Critical","Critical",IF(OR($U387="Low",$V387="Uneven",$W387="Low",$W387="High",$Y387="Overdue",$Y387="Due Soon"),"Attention","OK")))))</f>
        <v/>
      </c>
      <c r="AA387" s="27">
        <f>IF($A387="","",IF($J387&lt;&gt;"Mounted","No action",IF($U387="Critical","Inspect immediately and follow fleet removal policy",IF($W387="Low","Correct pressure and inspect",IF($W387="High","Correct pressure",IF($V387="Uneven","Inspect alignment, suspension, and rotation",IF($U387="Low","Schedule tire service",IF($Y387="Overdue","Complete inspection",IF($Y387="Due Soon","Schedule inspection","No action")))))))))</f>
        <v/>
      </c>
      <c r="AB387" s="27">
        <f>IF($A387="","",IF(OR($J387&lt;&gt;"Mounted",$Z387="OK",$Z387="N/A"),"",IF($U387="Critical",1,IF(OR($W387="Low",$W387="High"),2,IF(OR($U387="Low",$V387="Uneven"),3,IF($Y387="Overdue",4,5))))))</f>
        <v/>
      </c>
      <c r="AC387" s="27">
        <f>IF($A387="","",IF($AB387="","",IFERROR($AB387*100000+ROW(),"")))</f>
        <v/>
      </c>
    </row>
    <row r="388">
      <c r="A388" s="29" t="n"/>
      <c r="B388" s="23" t="n"/>
      <c r="C388" s="23" t="n"/>
      <c r="D388" s="23" t="n"/>
      <c r="E388" s="29" t="n"/>
      <c r="F388" s="42" t="n"/>
      <c r="G388" s="30" t="n"/>
      <c r="H388" s="43" t="n"/>
      <c r="I388" s="43" t="n"/>
      <c r="J388" s="23" t="n"/>
      <c r="K388" s="23" t="n"/>
      <c r="L388" s="45">
        <f>IF($A388="","",IF(COUNTIFS('Tire Inspections'!$E$5:$E$1004,$A388,'Tire Inspections'!$Y$5:$Y$1004,"OK")=0,"",IFERROR(MAXIFS('Tire Inspections'!$B$5:$B$1004,'Tire Inspections'!$E$5:$E$1004,$A388,'Tire Inspections'!$Y$5:$Y$1004,"OK"),"")))</f>
        <v/>
      </c>
      <c r="M388" s="27">
        <f>IF($A388="","",IF($L388="","",IFERROR(LOOKUP(2,1/(('Tire Inspections'!$E$5:$E$1004=$A388)*('Tire Inspections'!$B$5:$B$1004=$L388)*('Tire Inspections'!$Y$5:$Y$1004="OK")),'Tire Inspections'!$C$5:$C$1004),"")))</f>
        <v/>
      </c>
      <c r="N388" s="27">
        <f>IF($A388="","",IF($L388="","",IFERROR(LOOKUP(2,1/(('Tire Inspections'!$E$5:$E$1004=$A388)*('Tire Inspections'!$B$5:$B$1004=$L388)*('Tire Inspections'!$Y$5:$Y$1004="OK")),'Tire Inspections'!$F$5:$F$1004),"")))</f>
        <v/>
      </c>
      <c r="O388" s="27">
        <f>IF($A388="","",IF($L388="","",IFERROR(LOOKUP(2,1/(('Tire Inspections'!$E$5:$E$1004=$A388)*('Tire Inspections'!$B$5:$B$1004=$L388)*('Tire Inspections'!$Y$5:$Y$1004="OK")),'Tire Inspections'!$P$5:$P$1004),"")))</f>
        <v/>
      </c>
      <c r="P388" s="32">
        <f>IF($A388="","",IF($L388="","",IFERROR(LOOKUP(2,1/(('Tire Inspections'!$E$5:$E$1004=$A388)*('Tire Inspections'!$B$5:$B$1004=$L388)*('Tire Inspections'!$Y$5:$Y$1004="OK")),'Tire Inspections'!$D$5:$D$1004),"")))</f>
        <v/>
      </c>
      <c r="Q388" s="44">
        <f>IF($A388="","",IF($L388="","",IFERROR(LOOKUP(2,1/(('Tire Inspections'!$E$5:$E$1004=$A388)*('Tire Inspections'!$B$5:$B$1004=$L388)*('Tire Inspections'!$Y$5:$Y$1004="OK")),'Tire Inspections'!$R$5:$R$1004),"")))</f>
        <v/>
      </c>
      <c r="R388" s="44">
        <f>IF($A388="","",IF($L388="","",IFERROR(LOOKUP(2,1/(('Tire Inspections'!$E$5:$E$1004=$A388)*('Tire Inspections'!$B$5:$B$1004=$L388)*('Tire Inspections'!$Y$5:$Y$1004="OK")),'Tire Inspections'!$S$5:$S$1004),"")))</f>
        <v/>
      </c>
      <c r="S388" s="44">
        <f>IF($A388="","",IF($L388="","",IFERROR(LOOKUP(2,1/(('Tire Inspections'!$E$5:$E$1004=$A388)*('Tire Inspections'!$B$5:$B$1004=$L388)*('Tire Inspections'!$Y$5:$Y$1004="OK")),'Tire Inspections'!$L$5:$L$1004),"")))</f>
        <v/>
      </c>
      <c r="T388" s="33">
        <f>IF($A388="","",IF(OR($Q388="",$H388=""),"",IFERROR(MAX(0,MIN(1,($Q388-'Settings'!$B$6)/($H388-'Settings'!$B$6))),"")))</f>
        <v/>
      </c>
      <c r="U388" s="27">
        <f>IF($A388="","",IF($Q388="","No Data",IF($Q388&lt;='Settings'!$B$6,"Critical",IF($Q388&lt;='Settings'!$B$5,"Low","OK"))))</f>
        <v/>
      </c>
      <c r="V388" s="27">
        <f>IF($A388="","",IF($R388="","No Data",IF($R388&gt;='Settings'!$B$7,"Uneven","OK")))</f>
        <v/>
      </c>
      <c r="W388" s="27">
        <f>IF($A388="","",IF($J388&lt;&gt;"Mounted","N/A",IF(OR($S388="",$I388=""),"No Data",IF($S388&lt;$I388-'Settings'!$B$8,"Low",IF($S388&gt;$I388+'Settings'!$B$8,"High","OK")))))</f>
        <v/>
      </c>
      <c r="X388" s="45">
        <f>IF($A388="","",IF(OR($J388&lt;&gt;"Mounted",$L388=""),"",IFERROR($L388+'Settings'!$B$9,"")))</f>
        <v/>
      </c>
      <c r="Y388" s="27">
        <f>IF($A388="","",IF($J388&lt;&gt;"Mounted","N/A",IF($L388="","No Data",IF(TODAY()&gt;$X388,"Overdue",IF(TODAY()+'Settings'!$B$10&gt;=$X388,"Due Soon","Current")))))</f>
        <v/>
      </c>
      <c r="Z388" s="27">
        <f>IF($A388="","",IF($J388&lt;&gt;"Mounted","N/A",IF(OR($U388="No Data",$W388="No Data"),"No Data",IF($U388="Critical","Critical",IF(OR($U388="Low",$V388="Uneven",$W388="Low",$W388="High",$Y388="Overdue",$Y388="Due Soon"),"Attention","OK")))))</f>
        <v/>
      </c>
      <c r="AA388" s="27">
        <f>IF($A388="","",IF($J388&lt;&gt;"Mounted","No action",IF($U388="Critical","Inspect immediately and follow fleet removal policy",IF($W388="Low","Correct pressure and inspect",IF($W388="High","Correct pressure",IF($V388="Uneven","Inspect alignment, suspension, and rotation",IF($U388="Low","Schedule tire service",IF($Y388="Overdue","Complete inspection",IF($Y388="Due Soon","Schedule inspection","No action")))))))))</f>
        <v/>
      </c>
      <c r="AB388" s="27">
        <f>IF($A388="","",IF(OR($J388&lt;&gt;"Mounted",$Z388="OK",$Z388="N/A"),"",IF($U388="Critical",1,IF(OR($W388="Low",$W388="High"),2,IF(OR($U388="Low",$V388="Uneven"),3,IF($Y388="Overdue",4,5))))))</f>
        <v/>
      </c>
      <c r="AC388" s="27">
        <f>IF($A388="","",IF($AB388="","",IFERROR($AB388*100000+ROW(),"")))</f>
        <v/>
      </c>
    </row>
    <row r="389">
      <c r="A389" s="29" t="n"/>
      <c r="B389" s="23" t="n"/>
      <c r="C389" s="23" t="n"/>
      <c r="D389" s="23" t="n"/>
      <c r="E389" s="29" t="n"/>
      <c r="F389" s="42" t="n"/>
      <c r="G389" s="30" t="n"/>
      <c r="H389" s="43" t="n"/>
      <c r="I389" s="43" t="n"/>
      <c r="J389" s="23" t="n"/>
      <c r="K389" s="23" t="n"/>
      <c r="L389" s="45">
        <f>IF($A389="","",IF(COUNTIFS('Tire Inspections'!$E$5:$E$1004,$A389,'Tire Inspections'!$Y$5:$Y$1004,"OK")=0,"",IFERROR(MAXIFS('Tire Inspections'!$B$5:$B$1004,'Tire Inspections'!$E$5:$E$1004,$A389,'Tire Inspections'!$Y$5:$Y$1004,"OK"),"")))</f>
        <v/>
      </c>
      <c r="M389" s="27">
        <f>IF($A389="","",IF($L389="","",IFERROR(LOOKUP(2,1/(('Tire Inspections'!$E$5:$E$1004=$A389)*('Tire Inspections'!$B$5:$B$1004=$L389)*('Tire Inspections'!$Y$5:$Y$1004="OK")),'Tire Inspections'!$C$5:$C$1004),"")))</f>
        <v/>
      </c>
      <c r="N389" s="27">
        <f>IF($A389="","",IF($L389="","",IFERROR(LOOKUP(2,1/(('Tire Inspections'!$E$5:$E$1004=$A389)*('Tire Inspections'!$B$5:$B$1004=$L389)*('Tire Inspections'!$Y$5:$Y$1004="OK")),'Tire Inspections'!$F$5:$F$1004),"")))</f>
        <v/>
      </c>
      <c r="O389" s="27">
        <f>IF($A389="","",IF($L389="","",IFERROR(LOOKUP(2,1/(('Tire Inspections'!$E$5:$E$1004=$A389)*('Tire Inspections'!$B$5:$B$1004=$L389)*('Tire Inspections'!$Y$5:$Y$1004="OK")),'Tire Inspections'!$P$5:$P$1004),"")))</f>
        <v/>
      </c>
      <c r="P389" s="32">
        <f>IF($A389="","",IF($L389="","",IFERROR(LOOKUP(2,1/(('Tire Inspections'!$E$5:$E$1004=$A389)*('Tire Inspections'!$B$5:$B$1004=$L389)*('Tire Inspections'!$Y$5:$Y$1004="OK")),'Tire Inspections'!$D$5:$D$1004),"")))</f>
        <v/>
      </c>
      <c r="Q389" s="44">
        <f>IF($A389="","",IF($L389="","",IFERROR(LOOKUP(2,1/(('Tire Inspections'!$E$5:$E$1004=$A389)*('Tire Inspections'!$B$5:$B$1004=$L389)*('Tire Inspections'!$Y$5:$Y$1004="OK")),'Tire Inspections'!$R$5:$R$1004),"")))</f>
        <v/>
      </c>
      <c r="R389" s="44">
        <f>IF($A389="","",IF($L389="","",IFERROR(LOOKUP(2,1/(('Tire Inspections'!$E$5:$E$1004=$A389)*('Tire Inspections'!$B$5:$B$1004=$L389)*('Tire Inspections'!$Y$5:$Y$1004="OK")),'Tire Inspections'!$S$5:$S$1004),"")))</f>
        <v/>
      </c>
      <c r="S389" s="44">
        <f>IF($A389="","",IF($L389="","",IFERROR(LOOKUP(2,1/(('Tire Inspections'!$E$5:$E$1004=$A389)*('Tire Inspections'!$B$5:$B$1004=$L389)*('Tire Inspections'!$Y$5:$Y$1004="OK")),'Tire Inspections'!$L$5:$L$1004),"")))</f>
        <v/>
      </c>
      <c r="T389" s="33">
        <f>IF($A389="","",IF(OR($Q389="",$H389=""),"",IFERROR(MAX(0,MIN(1,($Q389-'Settings'!$B$6)/($H389-'Settings'!$B$6))),"")))</f>
        <v/>
      </c>
      <c r="U389" s="27">
        <f>IF($A389="","",IF($Q389="","No Data",IF($Q389&lt;='Settings'!$B$6,"Critical",IF($Q389&lt;='Settings'!$B$5,"Low","OK"))))</f>
        <v/>
      </c>
      <c r="V389" s="27">
        <f>IF($A389="","",IF($R389="","No Data",IF($R389&gt;='Settings'!$B$7,"Uneven","OK")))</f>
        <v/>
      </c>
      <c r="W389" s="27">
        <f>IF($A389="","",IF($J389&lt;&gt;"Mounted","N/A",IF(OR($S389="",$I389=""),"No Data",IF($S389&lt;$I389-'Settings'!$B$8,"Low",IF($S389&gt;$I389+'Settings'!$B$8,"High","OK")))))</f>
        <v/>
      </c>
      <c r="X389" s="45">
        <f>IF($A389="","",IF(OR($J389&lt;&gt;"Mounted",$L389=""),"",IFERROR($L389+'Settings'!$B$9,"")))</f>
        <v/>
      </c>
      <c r="Y389" s="27">
        <f>IF($A389="","",IF($J389&lt;&gt;"Mounted","N/A",IF($L389="","No Data",IF(TODAY()&gt;$X389,"Overdue",IF(TODAY()+'Settings'!$B$10&gt;=$X389,"Due Soon","Current")))))</f>
        <v/>
      </c>
      <c r="Z389" s="27">
        <f>IF($A389="","",IF($J389&lt;&gt;"Mounted","N/A",IF(OR($U389="No Data",$W389="No Data"),"No Data",IF($U389="Critical","Critical",IF(OR($U389="Low",$V389="Uneven",$W389="Low",$W389="High",$Y389="Overdue",$Y389="Due Soon"),"Attention","OK")))))</f>
        <v/>
      </c>
      <c r="AA389" s="27">
        <f>IF($A389="","",IF($J389&lt;&gt;"Mounted","No action",IF($U389="Critical","Inspect immediately and follow fleet removal policy",IF($W389="Low","Correct pressure and inspect",IF($W389="High","Correct pressure",IF($V389="Uneven","Inspect alignment, suspension, and rotation",IF($U389="Low","Schedule tire service",IF($Y389="Overdue","Complete inspection",IF($Y389="Due Soon","Schedule inspection","No action")))))))))</f>
        <v/>
      </c>
      <c r="AB389" s="27">
        <f>IF($A389="","",IF(OR($J389&lt;&gt;"Mounted",$Z389="OK",$Z389="N/A"),"",IF($U389="Critical",1,IF(OR($W389="Low",$W389="High"),2,IF(OR($U389="Low",$V389="Uneven"),3,IF($Y389="Overdue",4,5))))))</f>
        <v/>
      </c>
      <c r="AC389" s="27">
        <f>IF($A389="","",IF($AB389="","",IFERROR($AB389*100000+ROW(),"")))</f>
        <v/>
      </c>
    </row>
    <row r="390">
      <c r="A390" s="29" t="n"/>
      <c r="B390" s="23" t="n"/>
      <c r="C390" s="23" t="n"/>
      <c r="D390" s="23" t="n"/>
      <c r="E390" s="29" t="n"/>
      <c r="F390" s="42" t="n"/>
      <c r="G390" s="30" t="n"/>
      <c r="H390" s="43" t="n"/>
      <c r="I390" s="43" t="n"/>
      <c r="J390" s="23" t="n"/>
      <c r="K390" s="23" t="n"/>
      <c r="L390" s="45">
        <f>IF($A390="","",IF(COUNTIFS('Tire Inspections'!$E$5:$E$1004,$A390,'Tire Inspections'!$Y$5:$Y$1004,"OK")=0,"",IFERROR(MAXIFS('Tire Inspections'!$B$5:$B$1004,'Tire Inspections'!$E$5:$E$1004,$A390,'Tire Inspections'!$Y$5:$Y$1004,"OK"),"")))</f>
        <v/>
      </c>
      <c r="M390" s="27">
        <f>IF($A390="","",IF($L390="","",IFERROR(LOOKUP(2,1/(('Tire Inspections'!$E$5:$E$1004=$A390)*('Tire Inspections'!$B$5:$B$1004=$L390)*('Tire Inspections'!$Y$5:$Y$1004="OK")),'Tire Inspections'!$C$5:$C$1004),"")))</f>
        <v/>
      </c>
      <c r="N390" s="27">
        <f>IF($A390="","",IF($L390="","",IFERROR(LOOKUP(2,1/(('Tire Inspections'!$E$5:$E$1004=$A390)*('Tire Inspections'!$B$5:$B$1004=$L390)*('Tire Inspections'!$Y$5:$Y$1004="OK")),'Tire Inspections'!$F$5:$F$1004),"")))</f>
        <v/>
      </c>
      <c r="O390" s="27">
        <f>IF($A390="","",IF($L390="","",IFERROR(LOOKUP(2,1/(('Tire Inspections'!$E$5:$E$1004=$A390)*('Tire Inspections'!$B$5:$B$1004=$L390)*('Tire Inspections'!$Y$5:$Y$1004="OK")),'Tire Inspections'!$P$5:$P$1004),"")))</f>
        <v/>
      </c>
      <c r="P390" s="32">
        <f>IF($A390="","",IF($L390="","",IFERROR(LOOKUP(2,1/(('Tire Inspections'!$E$5:$E$1004=$A390)*('Tire Inspections'!$B$5:$B$1004=$L390)*('Tire Inspections'!$Y$5:$Y$1004="OK")),'Tire Inspections'!$D$5:$D$1004),"")))</f>
        <v/>
      </c>
      <c r="Q390" s="44">
        <f>IF($A390="","",IF($L390="","",IFERROR(LOOKUP(2,1/(('Tire Inspections'!$E$5:$E$1004=$A390)*('Tire Inspections'!$B$5:$B$1004=$L390)*('Tire Inspections'!$Y$5:$Y$1004="OK")),'Tire Inspections'!$R$5:$R$1004),"")))</f>
        <v/>
      </c>
      <c r="R390" s="44">
        <f>IF($A390="","",IF($L390="","",IFERROR(LOOKUP(2,1/(('Tire Inspections'!$E$5:$E$1004=$A390)*('Tire Inspections'!$B$5:$B$1004=$L390)*('Tire Inspections'!$Y$5:$Y$1004="OK")),'Tire Inspections'!$S$5:$S$1004),"")))</f>
        <v/>
      </c>
      <c r="S390" s="44">
        <f>IF($A390="","",IF($L390="","",IFERROR(LOOKUP(2,1/(('Tire Inspections'!$E$5:$E$1004=$A390)*('Tire Inspections'!$B$5:$B$1004=$L390)*('Tire Inspections'!$Y$5:$Y$1004="OK")),'Tire Inspections'!$L$5:$L$1004),"")))</f>
        <v/>
      </c>
      <c r="T390" s="33">
        <f>IF($A390="","",IF(OR($Q390="",$H390=""),"",IFERROR(MAX(0,MIN(1,($Q390-'Settings'!$B$6)/($H390-'Settings'!$B$6))),"")))</f>
        <v/>
      </c>
      <c r="U390" s="27">
        <f>IF($A390="","",IF($Q390="","No Data",IF($Q390&lt;='Settings'!$B$6,"Critical",IF($Q390&lt;='Settings'!$B$5,"Low","OK"))))</f>
        <v/>
      </c>
      <c r="V390" s="27">
        <f>IF($A390="","",IF($R390="","No Data",IF($R390&gt;='Settings'!$B$7,"Uneven","OK")))</f>
        <v/>
      </c>
      <c r="W390" s="27">
        <f>IF($A390="","",IF($J390&lt;&gt;"Mounted","N/A",IF(OR($S390="",$I390=""),"No Data",IF($S390&lt;$I390-'Settings'!$B$8,"Low",IF($S390&gt;$I390+'Settings'!$B$8,"High","OK")))))</f>
        <v/>
      </c>
      <c r="X390" s="45">
        <f>IF($A390="","",IF(OR($J390&lt;&gt;"Mounted",$L390=""),"",IFERROR($L390+'Settings'!$B$9,"")))</f>
        <v/>
      </c>
      <c r="Y390" s="27">
        <f>IF($A390="","",IF($J390&lt;&gt;"Mounted","N/A",IF($L390="","No Data",IF(TODAY()&gt;$X390,"Overdue",IF(TODAY()+'Settings'!$B$10&gt;=$X390,"Due Soon","Current")))))</f>
        <v/>
      </c>
      <c r="Z390" s="27">
        <f>IF($A390="","",IF($J390&lt;&gt;"Mounted","N/A",IF(OR($U390="No Data",$W390="No Data"),"No Data",IF($U390="Critical","Critical",IF(OR($U390="Low",$V390="Uneven",$W390="Low",$W390="High",$Y390="Overdue",$Y390="Due Soon"),"Attention","OK")))))</f>
        <v/>
      </c>
      <c r="AA390" s="27">
        <f>IF($A390="","",IF($J390&lt;&gt;"Mounted","No action",IF($U390="Critical","Inspect immediately and follow fleet removal policy",IF($W390="Low","Correct pressure and inspect",IF($W390="High","Correct pressure",IF($V390="Uneven","Inspect alignment, suspension, and rotation",IF($U390="Low","Schedule tire service",IF($Y390="Overdue","Complete inspection",IF($Y390="Due Soon","Schedule inspection","No action")))))))))</f>
        <v/>
      </c>
      <c r="AB390" s="27">
        <f>IF($A390="","",IF(OR($J390&lt;&gt;"Mounted",$Z390="OK",$Z390="N/A"),"",IF($U390="Critical",1,IF(OR($W390="Low",$W390="High"),2,IF(OR($U390="Low",$V390="Uneven"),3,IF($Y390="Overdue",4,5))))))</f>
        <v/>
      </c>
      <c r="AC390" s="27">
        <f>IF($A390="","",IF($AB390="","",IFERROR($AB390*100000+ROW(),"")))</f>
        <v/>
      </c>
    </row>
    <row r="391">
      <c r="A391" s="29" t="n"/>
      <c r="B391" s="23" t="n"/>
      <c r="C391" s="23" t="n"/>
      <c r="D391" s="23" t="n"/>
      <c r="E391" s="29" t="n"/>
      <c r="F391" s="42" t="n"/>
      <c r="G391" s="30" t="n"/>
      <c r="H391" s="43" t="n"/>
      <c r="I391" s="43" t="n"/>
      <c r="J391" s="23" t="n"/>
      <c r="K391" s="23" t="n"/>
      <c r="L391" s="45">
        <f>IF($A391="","",IF(COUNTIFS('Tire Inspections'!$E$5:$E$1004,$A391,'Tire Inspections'!$Y$5:$Y$1004,"OK")=0,"",IFERROR(MAXIFS('Tire Inspections'!$B$5:$B$1004,'Tire Inspections'!$E$5:$E$1004,$A391,'Tire Inspections'!$Y$5:$Y$1004,"OK"),"")))</f>
        <v/>
      </c>
      <c r="M391" s="27">
        <f>IF($A391="","",IF($L391="","",IFERROR(LOOKUP(2,1/(('Tire Inspections'!$E$5:$E$1004=$A391)*('Tire Inspections'!$B$5:$B$1004=$L391)*('Tire Inspections'!$Y$5:$Y$1004="OK")),'Tire Inspections'!$C$5:$C$1004),"")))</f>
        <v/>
      </c>
      <c r="N391" s="27">
        <f>IF($A391="","",IF($L391="","",IFERROR(LOOKUP(2,1/(('Tire Inspections'!$E$5:$E$1004=$A391)*('Tire Inspections'!$B$5:$B$1004=$L391)*('Tire Inspections'!$Y$5:$Y$1004="OK")),'Tire Inspections'!$F$5:$F$1004),"")))</f>
        <v/>
      </c>
      <c r="O391" s="27">
        <f>IF($A391="","",IF($L391="","",IFERROR(LOOKUP(2,1/(('Tire Inspections'!$E$5:$E$1004=$A391)*('Tire Inspections'!$B$5:$B$1004=$L391)*('Tire Inspections'!$Y$5:$Y$1004="OK")),'Tire Inspections'!$P$5:$P$1004),"")))</f>
        <v/>
      </c>
      <c r="P391" s="32">
        <f>IF($A391="","",IF($L391="","",IFERROR(LOOKUP(2,1/(('Tire Inspections'!$E$5:$E$1004=$A391)*('Tire Inspections'!$B$5:$B$1004=$L391)*('Tire Inspections'!$Y$5:$Y$1004="OK")),'Tire Inspections'!$D$5:$D$1004),"")))</f>
        <v/>
      </c>
      <c r="Q391" s="44">
        <f>IF($A391="","",IF($L391="","",IFERROR(LOOKUP(2,1/(('Tire Inspections'!$E$5:$E$1004=$A391)*('Tire Inspections'!$B$5:$B$1004=$L391)*('Tire Inspections'!$Y$5:$Y$1004="OK")),'Tire Inspections'!$R$5:$R$1004),"")))</f>
        <v/>
      </c>
      <c r="R391" s="44">
        <f>IF($A391="","",IF($L391="","",IFERROR(LOOKUP(2,1/(('Tire Inspections'!$E$5:$E$1004=$A391)*('Tire Inspections'!$B$5:$B$1004=$L391)*('Tire Inspections'!$Y$5:$Y$1004="OK")),'Tire Inspections'!$S$5:$S$1004),"")))</f>
        <v/>
      </c>
      <c r="S391" s="44">
        <f>IF($A391="","",IF($L391="","",IFERROR(LOOKUP(2,1/(('Tire Inspections'!$E$5:$E$1004=$A391)*('Tire Inspections'!$B$5:$B$1004=$L391)*('Tire Inspections'!$Y$5:$Y$1004="OK")),'Tire Inspections'!$L$5:$L$1004),"")))</f>
        <v/>
      </c>
      <c r="T391" s="33">
        <f>IF($A391="","",IF(OR($Q391="",$H391=""),"",IFERROR(MAX(0,MIN(1,($Q391-'Settings'!$B$6)/($H391-'Settings'!$B$6))),"")))</f>
        <v/>
      </c>
      <c r="U391" s="27">
        <f>IF($A391="","",IF($Q391="","No Data",IF($Q391&lt;='Settings'!$B$6,"Critical",IF($Q391&lt;='Settings'!$B$5,"Low","OK"))))</f>
        <v/>
      </c>
      <c r="V391" s="27">
        <f>IF($A391="","",IF($R391="","No Data",IF($R391&gt;='Settings'!$B$7,"Uneven","OK")))</f>
        <v/>
      </c>
      <c r="W391" s="27">
        <f>IF($A391="","",IF($J391&lt;&gt;"Mounted","N/A",IF(OR($S391="",$I391=""),"No Data",IF($S391&lt;$I391-'Settings'!$B$8,"Low",IF($S391&gt;$I391+'Settings'!$B$8,"High","OK")))))</f>
        <v/>
      </c>
      <c r="X391" s="45">
        <f>IF($A391="","",IF(OR($J391&lt;&gt;"Mounted",$L391=""),"",IFERROR($L391+'Settings'!$B$9,"")))</f>
        <v/>
      </c>
      <c r="Y391" s="27">
        <f>IF($A391="","",IF($J391&lt;&gt;"Mounted","N/A",IF($L391="","No Data",IF(TODAY()&gt;$X391,"Overdue",IF(TODAY()+'Settings'!$B$10&gt;=$X391,"Due Soon","Current")))))</f>
        <v/>
      </c>
      <c r="Z391" s="27">
        <f>IF($A391="","",IF($J391&lt;&gt;"Mounted","N/A",IF(OR($U391="No Data",$W391="No Data"),"No Data",IF($U391="Critical","Critical",IF(OR($U391="Low",$V391="Uneven",$W391="Low",$W391="High",$Y391="Overdue",$Y391="Due Soon"),"Attention","OK")))))</f>
        <v/>
      </c>
      <c r="AA391" s="27">
        <f>IF($A391="","",IF($J391&lt;&gt;"Mounted","No action",IF($U391="Critical","Inspect immediately and follow fleet removal policy",IF($W391="Low","Correct pressure and inspect",IF($W391="High","Correct pressure",IF($V391="Uneven","Inspect alignment, suspension, and rotation",IF($U391="Low","Schedule tire service",IF($Y391="Overdue","Complete inspection",IF($Y391="Due Soon","Schedule inspection","No action")))))))))</f>
        <v/>
      </c>
      <c r="AB391" s="27">
        <f>IF($A391="","",IF(OR($J391&lt;&gt;"Mounted",$Z391="OK",$Z391="N/A"),"",IF($U391="Critical",1,IF(OR($W391="Low",$W391="High"),2,IF(OR($U391="Low",$V391="Uneven"),3,IF($Y391="Overdue",4,5))))))</f>
        <v/>
      </c>
      <c r="AC391" s="27">
        <f>IF($A391="","",IF($AB391="","",IFERROR($AB391*100000+ROW(),"")))</f>
        <v/>
      </c>
    </row>
    <row r="392">
      <c r="A392" s="29" t="n"/>
      <c r="B392" s="23" t="n"/>
      <c r="C392" s="23" t="n"/>
      <c r="D392" s="23" t="n"/>
      <c r="E392" s="29" t="n"/>
      <c r="F392" s="42" t="n"/>
      <c r="G392" s="30" t="n"/>
      <c r="H392" s="43" t="n"/>
      <c r="I392" s="43" t="n"/>
      <c r="J392" s="23" t="n"/>
      <c r="K392" s="23" t="n"/>
      <c r="L392" s="45">
        <f>IF($A392="","",IF(COUNTIFS('Tire Inspections'!$E$5:$E$1004,$A392,'Tire Inspections'!$Y$5:$Y$1004,"OK")=0,"",IFERROR(MAXIFS('Tire Inspections'!$B$5:$B$1004,'Tire Inspections'!$E$5:$E$1004,$A392,'Tire Inspections'!$Y$5:$Y$1004,"OK"),"")))</f>
        <v/>
      </c>
      <c r="M392" s="27">
        <f>IF($A392="","",IF($L392="","",IFERROR(LOOKUP(2,1/(('Tire Inspections'!$E$5:$E$1004=$A392)*('Tire Inspections'!$B$5:$B$1004=$L392)*('Tire Inspections'!$Y$5:$Y$1004="OK")),'Tire Inspections'!$C$5:$C$1004),"")))</f>
        <v/>
      </c>
      <c r="N392" s="27">
        <f>IF($A392="","",IF($L392="","",IFERROR(LOOKUP(2,1/(('Tire Inspections'!$E$5:$E$1004=$A392)*('Tire Inspections'!$B$5:$B$1004=$L392)*('Tire Inspections'!$Y$5:$Y$1004="OK")),'Tire Inspections'!$F$5:$F$1004),"")))</f>
        <v/>
      </c>
      <c r="O392" s="27">
        <f>IF($A392="","",IF($L392="","",IFERROR(LOOKUP(2,1/(('Tire Inspections'!$E$5:$E$1004=$A392)*('Tire Inspections'!$B$5:$B$1004=$L392)*('Tire Inspections'!$Y$5:$Y$1004="OK")),'Tire Inspections'!$P$5:$P$1004),"")))</f>
        <v/>
      </c>
      <c r="P392" s="32">
        <f>IF($A392="","",IF($L392="","",IFERROR(LOOKUP(2,1/(('Tire Inspections'!$E$5:$E$1004=$A392)*('Tire Inspections'!$B$5:$B$1004=$L392)*('Tire Inspections'!$Y$5:$Y$1004="OK")),'Tire Inspections'!$D$5:$D$1004),"")))</f>
        <v/>
      </c>
      <c r="Q392" s="44">
        <f>IF($A392="","",IF($L392="","",IFERROR(LOOKUP(2,1/(('Tire Inspections'!$E$5:$E$1004=$A392)*('Tire Inspections'!$B$5:$B$1004=$L392)*('Tire Inspections'!$Y$5:$Y$1004="OK")),'Tire Inspections'!$R$5:$R$1004),"")))</f>
        <v/>
      </c>
      <c r="R392" s="44">
        <f>IF($A392="","",IF($L392="","",IFERROR(LOOKUP(2,1/(('Tire Inspections'!$E$5:$E$1004=$A392)*('Tire Inspections'!$B$5:$B$1004=$L392)*('Tire Inspections'!$Y$5:$Y$1004="OK")),'Tire Inspections'!$S$5:$S$1004),"")))</f>
        <v/>
      </c>
      <c r="S392" s="44">
        <f>IF($A392="","",IF($L392="","",IFERROR(LOOKUP(2,1/(('Tire Inspections'!$E$5:$E$1004=$A392)*('Tire Inspections'!$B$5:$B$1004=$L392)*('Tire Inspections'!$Y$5:$Y$1004="OK")),'Tire Inspections'!$L$5:$L$1004),"")))</f>
        <v/>
      </c>
      <c r="T392" s="33">
        <f>IF($A392="","",IF(OR($Q392="",$H392=""),"",IFERROR(MAX(0,MIN(1,($Q392-'Settings'!$B$6)/($H392-'Settings'!$B$6))),"")))</f>
        <v/>
      </c>
      <c r="U392" s="27">
        <f>IF($A392="","",IF($Q392="","No Data",IF($Q392&lt;='Settings'!$B$6,"Critical",IF($Q392&lt;='Settings'!$B$5,"Low","OK"))))</f>
        <v/>
      </c>
      <c r="V392" s="27">
        <f>IF($A392="","",IF($R392="","No Data",IF($R392&gt;='Settings'!$B$7,"Uneven","OK")))</f>
        <v/>
      </c>
      <c r="W392" s="27">
        <f>IF($A392="","",IF($J392&lt;&gt;"Mounted","N/A",IF(OR($S392="",$I392=""),"No Data",IF($S392&lt;$I392-'Settings'!$B$8,"Low",IF($S392&gt;$I392+'Settings'!$B$8,"High","OK")))))</f>
        <v/>
      </c>
      <c r="X392" s="45">
        <f>IF($A392="","",IF(OR($J392&lt;&gt;"Mounted",$L392=""),"",IFERROR($L392+'Settings'!$B$9,"")))</f>
        <v/>
      </c>
      <c r="Y392" s="27">
        <f>IF($A392="","",IF($J392&lt;&gt;"Mounted","N/A",IF($L392="","No Data",IF(TODAY()&gt;$X392,"Overdue",IF(TODAY()+'Settings'!$B$10&gt;=$X392,"Due Soon","Current")))))</f>
        <v/>
      </c>
      <c r="Z392" s="27">
        <f>IF($A392="","",IF($J392&lt;&gt;"Mounted","N/A",IF(OR($U392="No Data",$W392="No Data"),"No Data",IF($U392="Critical","Critical",IF(OR($U392="Low",$V392="Uneven",$W392="Low",$W392="High",$Y392="Overdue",$Y392="Due Soon"),"Attention","OK")))))</f>
        <v/>
      </c>
      <c r="AA392" s="27">
        <f>IF($A392="","",IF($J392&lt;&gt;"Mounted","No action",IF($U392="Critical","Inspect immediately and follow fleet removal policy",IF($W392="Low","Correct pressure and inspect",IF($W392="High","Correct pressure",IF($V392="Uneven","Inspect alignment, suspension, and rotation",IF($U392="Low","Schedule tire service",IF($Y392="Overdue","Complete inspection",IF($Y392="Due Soon","Schedule inspection","No action")))))))))</f>
        <v/>
      </c>
      <c r="AB392" s="27">
        <f>IF($A392="","",IF(OR($J392&lt;&gt;"Mounted",$Z392="OK",$Z392="N/A"),"",IF($U392="Critical",1,IF(OR($W392="Low",$W392="High"),2,IF(OR($U392="Low",$V392="Uneven"),3,IF($Y392="Overdue",4,5))))))</f>
        <v/>
      </c>
      <c r="AC392" s="27">
        <f>IF($A392="","",IF($AB392="","",IFERROR($AB392*100000+ROW(),"")))</f>
        <v/>
      </c>
    </row>
    <row r="393">
      <c r="A393" s="29" t="n"/>
      <c r="B393" s="23" t="n"/>
      <c r="C393" s="23" t="n"/>
      <c r="D393" s="23" t="n"/>
      <c r="E393" s="29" t="n"/>
      <c r="F393" s="42" t="n"/>
      <c r="G393" s="30" t="n"/>
      <c r="H393" s="43" t="n"/>
      <c r="I393" s="43" t="n"/>
      <c r="J393" s="23" t="n"/>
      <c r="K393" s="23" t="n"/>
      <c r="L393" s="45">
        <f>IF($A393="","",IF(COUNTIFS('Tire Inspections'!$E$5:$E$1004,$A393,'Tire Inspections'!$Y$5:$Y$1004,"OK")=0,"",IFERROR(MAXIFS('Tire Inspections'!$B$5:$B$1004,'Tire Inspections'!$E$5:$E$1004,$A393,'Tire Inspections'!$Y$5:$Y$1004,"OK"),"")))</f>
        <v/>
      </c>
      <c r="M393" s="27">
        <f>IF($A393="","",IF($L393="","",IFERROR(LOOKUP(2,1/(('Tire Inspections'!$E$5:$E$1004=$A393)*('Tire Inspections'!$B$5:$B$1004=$L393)*('Tire Inspections'!$Y$5:$Y$1004="OK")),'Tire Inspections'!$C$5:$C$1004),"")))</f>
        <v/>
      </c>
      <c r="N393" s="27">
        <f>IF($A393="","",IF($L393="","",IFERROR(LOOKUP(2,1/(('Tire Inspections'!$E$5:$E$1004=$A393)*('Tire Inspections'!$B$5:$B$1004=$L393)*('Tire Inspections'!$Y$5:$Y$1004="OK")),'Tire Inspections'!$F$5:$F$1004),"")))</f>
        <v/>
      </c>
      <c r="O393" s="27">
        <f>IF($A393="","",IF($L393="","",IFERROR(LOOKUP(2,1/(('Tire Inspections'!$E$5:$E$1004=$A393)*('Tire Inspections'!$B$5:$B$1004=$L393)*('Tire Inspections'!$Y$5:$Y$1004="OK")),'Tire Inspections'!$P$5:$P$1004),"")))</f>
        <v/>
      </c>
      <c r="P393" s="32">
        <f>IF($A393="","",IF($L393="","",IFERROR(LOOKUP(2,1/(('Tire Inspections'!$E$5:$E$1004=$A393)*('Tire Inspections'!$B$5:$B$1004=$L393)*('Tire Inspections'!$Y$5:$Y$1004="OK")),'Tire Inspections'!$D$5:$D$1004),"")))</f>
        <v/>
      </c>
      <c r="Q393" s="44">
        <f>IF($A393="","",IF($L393="","",IFERROR(LOOKUP(2,1/(('Tire Inspections'!$E$5:$E$1004=$A393)*('Tire Inspections'!$B$5:$B$1004=$L393)*('Tire Inspections'!$Y$5:$Y$1004="OK")),'Tire Inspections'!$R$5:$R$1004),"")))</f>
        <v/>
      </c>
      <c r="R393" s="44">
        <f>IF($A393="","",IF($L393="","",IFERROR(LOOKUP(2,1/(('Tire Inspections'!$E$5:$E$1004=$A393)*('Tire Inspections'!$B$5:$B$1004=$L393)*('Tire Inspections'!$Y$5:$Y$1004="OK")),'Tire Inspections'!$S$5:$S$1004),"")))</f>
        <v/>
      </c>
      <c r="S393" s="44">
        <f>IF($A393="","",IF($L393="","",IFERROR(LOOKUP(2,1/(('Tire Inspections'!$E$5:$E$1004=$A393)*('Tire Inspections'!$B$5:$B$1004=$L393)*('Tire Inspections'!$Y$5:$Y$1004="OK")),'Tire Inspections'!$L$5:$L$1004),"")))</f>
        <v/>
      </c>
      <c r="T393" s="33">
        <f>IF($A393="","",IF(OR($Q393="",$H393=""),"",IFERROR(MAX(0,MIN(1,($Q393-'Settings'!$B$6)/($H393-'Settings'!$B$6))),"")))</f>
        <v/>
      </c>
      <c r="U393" s="27">
        <f>IF($A393="","",IF($Q393="","No Data",IF($Q393&lt;='Settings'!$B$6,"Critical",IF($Q393&lt;='Settings'!$B$5,"Low","OK"))))</f>
        <v/>
      </c>
      <c r="V393" s="27">
        <f>IF($A393="","",IF($R393="","No Data",IF($R393&gt;='Settings'!$B$7,"Uneven","OK")))</f>
        <v/>
      </c>
      <c r="W393" s="27">
        <f>IF($A393="","",IF($J393&lt;&gt;"Mounted","N/A",IF(OR($S393="",$I393=""),"No Data",IF($S393&lt;$I393-'Settings'!$B$8,"Low",IF($S393&gt;$I393+'Settings'!$B$8,"High","OK")))))</f>
        <v/>
      </c>
      <c r="X393" s="45">
        <f>IF($A393="","",IF(OR($J393&lt;&gt;"Mounted",$L393=""),"",IFERROR($L393+'Settings'!$B$9,"")))</f>
        <v/>
      </c>
      <c r="Y393" s="27">
        <f>IF($A393="","",IF($J393&lt;&gt;"Mounted","N/A",IF($L393="","No Data",IF(TODAY()&gt;$X393,"Overdue",IF(TODAY()+'Settings'!$B$10&gt;=$X393,"Due Soon","Current")))))</f>
        <v/>
      </c>
      <c r="Z393" s="27">
        <f>IF($A393="","",IF($J393&lt;&gt;"Mounted","N/A",IF(OR($U393="No Data",$W393="No Data"),"No Data",IF($U393="Critical","Critical",IF(OR($U393="Low",$V393="Uneven",$W393="Low",$W393="High",$Y393="Overdue",$Y393="Due Soon"),"Attention","OK")))))</f>
        <v/>
      </c>
      <c r="AA393" s="27">
        <f>IF($A393="","",IF($J393&lt;&gt;"Mounted","No action",IF($U393="Critical","Inspect immediately and follow fleet removal policy",IF($W393="Low","Correct pressure and inspect",IF($W393="High","Correct pressure",IF($V393="Uneven","Inspect alignment, suspension, and rotation",IF($U393="Low","Schedule tire service",IF($Y393="Overdue","Complete inspection",IF($Y393="Due Soon","Schedule inspection","No action")))))))))</f>
        <v/>
      </c>
      <c r="AB393" s="27">
        <f>IF($A393="","",IF(OR($J393&lt;&gt;"Mounted",$Z393="OK",$Z393="N/A"),"",IF($U393="Critical",1,IF(OR($W393="Low",$W393="High"),2,IF(OR($U393="Low",$V393="Uneven"),3,IF($Y393="Overdue",4,5))))))</f>
        <v/>
      </c>
      <c r="AC393" s="27">
        <f>IF($A393="","",IF($AB393="","",IFERROR($AB393*100000+ROW(),"")))</f>
        <v/>
      </c>
    </row>
    <row r="394">
      <c r="A394" s="29" t="n"/>
      <c r="B394" s="23" t="n"/>
      <c r="C394" s="23" t="n"/>
      <c r="D394" s="23" t="n"/>
      <c r="E394" s="29" t="n"/>
      <c r="F394" s="42" t="n"/>
      <c r="G394" s="30" t="n"/>
      <c r="H394" s="43" t="n"/>
      <c r="I394" s="43" t="n"/>
      <c r="J394" s="23" t="n"/>
      <c r="K394" s="23" t="n"/>
      <c r="L394" s="45">
        <f>IF($A394="","",IF(COUNTIFS('Tire Inspections'!$E$5:$E$1004,$A394,'Tire Inspections'!$Y$5:$Y$1004,"OK")=0,"",IFERROR(MAXIFS('Tire Inspections'!$B$5:$B$1004,'Tire Inspections'!$E$5:$E$1004,$A394,'Tire Inspections'!$Y$5:$Y$1004,"OK"),"")))</f>
        <v/>
      </c>
      <c r="M394" s="27">
        <f>IF($A394="","",IF($L394="","",IFERROR(LOOKUP(2,1/(('Tire Inspections'!$E$5:$E$1004=$A394)*('Tire Inspections'!$B$5:$B$1004=$L394)*('Tire Inspections'!$Y$5:$Y$1004="OK")),'Tire Inspections'!$C$5:$C$1004),"")))</f>
        <v/>
      </c>
      <c r="N394" s="27">
        <f>IF($A394="","",IF($L394="","",IFERROR(LOOKUP(2,1/(('Tire Inspections'!$E$5:$E$1004=$A394)*('Tire Inspections'!$B$5:$B$1004=$L394)*('Tire Inspections'!$Y$5:$Y$1004="OK")),'Tire Inspections'!$F$5:$F$1004),"")))</f>
        <v/>
      </c>
      <c r="O394" s="27">
        <f>IF($A394="","",IF($L394="","",IFERROR(LOOKUP(2,1/(('Tire Inspections'!$E$5:$E$1004=$A394)*('Tire Inspections'!$B$5:$B$1004=$L394)*('Tire Inspections'!$Y$5:$Y$1004="OK")),'Tire Inspections'!$P$5:$P$1004),"")))</f>
        <v/>
      </c>
      <c r="P394" s="32">
        <f>IF($A394="","",IF($L394="","",IFERROR(LOOKUP(2,1/(('Tire Inspections'!$E$5:$E$1004=$A394)*('Tire Inspections'!$B$5:$B$1004=$L394)*('Tire Inspections'!$Y$5:$Y$1004="OK")),'Tire Inspections'!$D$5:$D$1004),"")))</f>
        <v/>
      </c>
      <c r="Q394" s="44">
        <f>IF($A394="","",IF($L394="","",IFERROR(LOOKUP(2,1/(('Tire Inspections'!$E$5:$E$1004=$A394)*('Tire Inspections'!$B$5:$B$1004=$L394)*('Tire Inspections'!$Y$5:$Y$1004="OK")),'Tire Inspections'!$R$5:$R$1004),"")))</f>
        <v/>
      </c>
      <c r="R394" s="44">
        <f>IF($A394="","",IF($L394="","",IFERROR(LOOKUP(2,1/(('Tire Inspections'!$E$5:$E$1004=$A394)*('Tire Inspections'!$B$5:$B$1004=$L394)*('Tire Inspections'!$Y$5:$Y$1004="OK")),'Tire Inspections'!$S$5:$S$1004),"")))</f>
        <v/>
      </c>
      <c r="S394" s="44">
        <f>IF($A394="","",IF($L394="","",IFERROR(LOOKUP(2,1/(('Tire Inspections'!$E$5:$E$1004=$A394)*('Tire Inspections'!$B$5:$B$1004=$L394)*('Tire Inspections'!$Y$5:$Y$1004="OK")),'Tire Inspections'!$L$5:$L$1004),"")))</f>
        <v/>
      </c>
      <c r="T394" s="33">
        <f>IF($A394="","",IF(OR($Q394="",$H394=""),"",IFERROR(MAX(0,MIN(1,($Q394-'Settings'!$B$6)/($H394-'Settings'!$B$6))),"")))</f>
        <v/>
      </c>
      <c r="U394" s="27">
        <f>IF($A394="","",IF($Q394="","No Data",IF($Q394&lt;='Settings'!$B$6,"Critical",IF($Q394&lt;='Settings'!$B$5,"Low","OK"))))</f>
        <v/>
      </c>
      <c r="V394" s="27">
        <f>IF($A394="","",IF($R394="","No Data",IF($R394&gt;='Settings'!$B$7,"Uneven","OK")))</f>
        <v/>
      </c>
      <c r="W394" s="27">
        <f>IF($A394="","",IF($J394&lt;&gt;"Mounted","N/A",IF(OR($S394="",$I394=""),"No Data",IF($S394&lt;$I394-'Settings'!$B$8,"Low",IF($S394&gt;$I394+'Settings'!$B$8,"High","OK")))))</f>
        <v/>
      </c>
      <c r="X394" s="45">
        <f>IF($A394="","",IF(OR($J394&lt;&gt;"Mounted",$L394=""),"",IFERROR($L394+'Settings'!$B$9,"")))</f>
        <v/>
      </c>
      <c r="Y394" s="27">
        <f>IF($A394="","",IF($J394&lt;&gt;"Mounted","N/A",IF($L394="","No Data",IF(TODAY()&gt;$X394,"Overdue",IF(TODAY()+'Settings'!$B$10&gt;=$X394,"Due Soon","Current")))))</f>
        <v/>
      </c>
      <c r="Z394" s="27">
        <f>IF($A394="","",IF($J394&lt;&gt;"Mounted","N/A",IF(OR($U394="No Data",$W394="No Data"),"No Data",IF($U394="Critical","Critical",IF(OR($U394="Low",$V394="Uneven",$W394="Low",$W394="High",$Y394="Overdue",$Y394="Due Soon"),"Attention","OK")))))</f>
        <v/>
      </c>
      <c r="AA394" s="27">
        <f>IF($A394="","",IF($J394&lt;&gt;"Mounted","No action",IF($U394="Critical","Inspect immediately and follow fleet removal policy",IF($W394="Low","Correct pressure and inspect",IF($W394="High","Correct pressure",IF($V394="Uneven","Inspect alignment, suspension, and rotation",IF($U394="Low","Schedule tire service",IF($Y394="Overdue","Complete inspection",IF($Y394="Due Soon","Schedule inspection","No action")))))))))</f>
        <v/>
      </c>
      <c r="AB394" s="27">
        <f>IF($A394="","",IF(OR($J394&lt;&gt;"Mounted",$Z394="OK",$Z394="N/A"),"",IF($U394="Critical",1,IF(OR($W394="Low",$W394="High"),2,IF(OR($U394="Low",$V394="Uneven"),3,IF($Y394="Overdue",4,5))))))</f>
        <v/>
      </c>
      <c r="AC394" s="27">
        <f>IF($A394="","",IF($AB394="","",IFERROR($AB394*100000+ROW(),"")))</f>
        <v/>
      </c>
    </row>
    <row r="395">
      <c r="A395" s="29" t="n"/>
      <c r="B395" s="23" t="n"/>
      <c r="C395" s="23" t="n"/>
      <c r="D395" s="23" t="n"/>
      <c r="E395" s="29" t="n"/>
      <c r="F395" s="42" t="n"/>
      <c r="G395" s="30" t="n"/>
      <c r="H395" s="43" t="n"/>
      <c r="I395" s="43" t="n"/>
      <c r="J395" s="23" t="n"/>
      <c r="K395" s="23" t="n"/>
      <c r="L395" s="45">
        <f>IF($A395="","",IF(COUNTIFS('Tire Inspections'!$E$5:$E$1004,$A395,'Tire Inspections'!$Y$5:$Y$1004,"OK")=0,"",IFERROR(MAXIFS('Tire Inspections'!$B$5:$B$1004,'Tire Inspections'!$E$5:$E$1004,$A395,'Tire Inspections'!$Y$5:$Y$1004,"OK"),"")))</f>
        <v/>
      </c>
      <c r="M395" s="27">
        <f>IF($A395="","",IF($L395="","",IFERROR(LOOKUP(2,1/(('Tire Inspections'!$E$5:$E$1004=$A395)*('Tire Inspections'!$B$5:$B$1004=$L395)*('Tire Inspections'!$Y$5:$Y$1004="OK")),'Tire Inspections'!$C$5:$C$1004),"")))</f>
        <v/>
      </c>
      <c r="N395" s="27">
        <f>IF($A395="","",IF($L395="","",IFERROR(LOOKUP(2,1/(('Tire Inspections'!$E$5:$E$1004=$A395)*('Tire Inspections'!$B$5:$B$1004=$L395)*('Tire Inspections'!$Y$5:$Y$1004="OK")),'Tire Inspections'!$F$5:$F$1004),"")))</f>
        <v/>
      </c>
      <c r="O395" s="27">
        <f>IF($A395="","",IF($L395="","",IFERROR(LOOKUP(2,1/(('Tire Inspections'!$E$5:$E$1004=$A395)*('Tire Inspections'!$B$5:$B$1004=$L395)*('Tire Inspections'!$Y$5:$Y$1004="OK")),'Tire Inspections'!$P$5:$P$1004),"")))</f>
        <v/>
      </c>
      <c r="P395" s="32">
        <f>IF($A395="","",IF($L395="","",IFERROR(LOOKUP(2,1/(('Tire Inspections'!$E$5:$E$1004=$A395)*('Tire Inspections'!$B$5:$B$1004=$L395)*('Tire Inspections'!$Y$5:$Y$1004="OK")),'Tire Inspections'!$D$5:$D$1004),"")))</f>
        <v/>
      </c>
      <c r="Q395" s="44">
        <f>IF($A395="","",IF($L395="","",IFERROR(LOOKUP(2,1/(('Tire Inspections'!$E$5:$E$1004=$A395)*('Tire Inspections'!$B$5:$B$1004=$L395)*('Tire Inspections'!$Y$5:$Y$1004="OK")),'Tire Inspections'!$R$5:$R$1004),"")))</f>
        <v/>
      </c>
      <c r="R395" s="44">
        <f>IF($A395="","",IF($L395="","",IFERROR(LOOKUP(2,1/(('Tire Inspections'!$E$5:$E$1004=$A395)*('Tire Inspections'!$B$5:$B$1004=$L395)*('Tire Inspections'!$Y$5:$Y$1004="OK")),'Tire Inspections'!$S$5:$S$1004),"")))</f>
        <v/>
      </c>
      <c r="S395" s="44">
        <f>IF($A395="","",IF($L395="","",IFERROR(LOOKUP(2,1/(('Tire Inspections'!$E$5:$E$1004=$A395)*('Tire Inspections'!$B$5:$B$1004=$L395)*('Tire Inspections'!$Y$5:$Y$1004="OK")),'Tire Inspections'!$L$5:$L$1004),"")))</f>
        <v/>
      </c>
      <c r="T395" s="33">
        <f>IF($A395="","",IF(OR($Q395="",$H395=""),"",IFERROR(MAX(0,MIN(1,($Q395-'Settings'!$B$6)/($H395-'Settings'!$B$6))),"")))</f>
        <v/>
      </c>
      <c r="U395" s="27">
        <f>IF($A395="","",IF($Q395="","No Data",IF($Q395&lt;='Settings'!$B$6,"Critical",IF($Q395&lt;='Settings'!$B$5,"Low","OK"))))</f>
        <v/>
      </c>
      <c r="V395" s="27">
        <f>IF($A395="","",IF($R395="","No Data",IF($R395&gt;='Settings'!$B$7,"Uneven","OK")))</f>
        <v/>
      </c>
      <c r="W395" s="27">
        <f>IF($A395="","",IF($J395&lt;&gt;"Mounted","N/A",IF(OR($S395="",$I395=""),"No Data",IF($S395&lt;$I395-'Settings'!$B$8,"Low",IF($S395&gt;$I395+'Settings'!$B$8,"High","OK")))))</f>
        <v/>
      </c>
      <c r="X395" s="45">
        <f>IF($A395="","",IF(OR($J395&lt;&gt;"Mounted",$L395=""),"",IFERROR($L395+'Settings'!$B$9,"")))</f>
        <v/>
      </c>
      <c r="Y395" s="27">
        <f>IF($A395="","",IF($J395&lt;&gt;"Mounted","N/A",IF($L395="","No Data",IF(TODAY()&gt;$X395,"Overdue",IF(TODAY()+'Settings'!$B$10&gt;=$X395,"Due Soon","Current")))))</f>
        <v/>
      </c>
      <c r="Z395" s="27">
        <f>IF($A395="","",IF($J395&lt;&gt;"Mounted","N/A",IF(OR($U395="No Data",$W395="No Data"),"No Data",IF($U395="Critical","Critical",IF(OR($U395="Low",$V395="Uneven",$W395="Low",$W395="High",$Y395="Overdue",$Y395="Due Soon"),"Attention","OK")))))</f>
        <v/>
      </c>
      <c r="AA395" s="27">
        <f>IF($A395="","",IF($J395&lt;&gt;"Mounted","No action",IF($U395="Critical","Inspect immediately and follow fleet removal policy",IF($W395="Low","Correct pressure and inspect",IF($W395="High","Correct pressure",IF($V395="Uneven","Inspect alignment, suspension, and rotation",IF($U395="Low","Schedule tire service",IF($Y395="Overdue","Complete inspection",IF($Y395="Due Soon","Schedule inspection","No action")))))))))</f>
        <v/>
      </c>
      <c r="AB395" s="27">
        <f>IF($A395="","",IF(OR($J395&lt;&gt;"Mounted",$Z395="OK",$Z395="N/A"),"",IF($U395="Critical",1,IF(OR($W395="Low",$W395="High"),2,IF(OR($U395="Low",$V395="Uneven"),3,IF($Y395="Overdue",4,5))))))</f>
        <v/>
      </c>
      <c r="AC395" s="27">
        <f>IF($A395="","",IF($AB395="","",IFERROR($AB395*100000+ROW(),"")))</f>
        <v/>
      </c>
    </row>
    <row r="396">
      <c r="A396" s="29" t="n"/>
      <c r="B396" s="23" t="n"/>
      <c r="C396" s="23" t="n"/>
      <c r="D396" s="23" t="n"/>
      <c r="E396" s="29" t="n"/>
      <c r="F396" s="42" t="n"/>
      <c r="G396" s="30" t="n"/>
      <c r="H396" s="43" t="n"/>
      <c r="I396" s="43" t="n"/>
      <c r="J396" s="23" t="n"/>
      <c r="K396" s="23" t="n"/>
      <c r="L396" s="45">
        <f>IF($A396="","",IF(COUNTIFS('Tire Inspections'!$E$5:$E$1004,$A396,'Tire Inspections'!$Y$5:$Y$1004,"OK")=0,"",IFERROR(MAXIFS('Tire Inspections'!$B$5:$B$1004,'Tire Inspections'!$E$5:$E$1004,$A396,'Tire Inspections'!$Y$5:$Y$1004,"OK"),"")))</f>
        <v/>
      </c>
      <c r="M396" s="27">
        <f>IF($A396="","",IF($L396="","",IFERROR(LOOKUP(2,1/(('Tire Inspections'!$E$5:$E$1004=$A396)*('Tire Inspections'!$B$5:$B$1004=$L396)*('Tire Inspections'!$Y$5:$Y$1004="OK")),'Tire Inspections'!$C$5:$C$1004),"")))</f>
        <v/>
      </c>
      <c r="N396" s="27">
        <f>IF($A396="","",IF($L396="","",IFERROR(LOOKUP(2,1/(('Tire Inspections'!$E$5:$E$1004=$A396)*('Tire Inspections'!$B$5:$B$1004=$L396)*('Tire Inspections'!$Y$5:$Y$1004="OK")),'Tire Inspections'!$F$5:$F$1004),"")))</f>
        <v/>
      </c>
      <c r="O396" s="27">
        <f>IF($A396="","",IF($L396="","",IFERROR(LOOKUP(2,1/(('Tire Inspections'!$E$5:$E$1004=$A396)*('Tire Inspections'!$B$5:$B$1004=$L396)*('Tire Inspections'!$Y$5:$Y$1004="OK")),'Tire Inspections'!$P$5:$P$1004),"")))</f>
        <v/>
      </c>
      <c r="P396" s="32">
        <f>IF($A396="","",IF($L396="","",IFERROR(LOOKUP(2,1/(('Tire Inspections'!$E$5:$E$1004=$A396)*('Tire Inspections'!$B$5:$B$1004=$L396)*('Tire Inspections'!$Y$5:$Y$1004="OK")),'Tire Inspections'!$D$5:$D$1004),"")))</f>
        <v/>
      </c>
      <c r="Q396" s="44">
        <f>IF($A396="","",IF($L396="","",IFERROR(LOOKUP(2,1/(('Tire Inspections'!$E$5:$E$1004=$A396)*('Tire Inspections'!$B$5:$B$1004=$L396)*('Tire Inspections'!$Y$5:$Y$1004="OK")),'Tire Inspections'!$R$5:$R$1004),"")))</f>
        <v/>
      </c>
      <c r="R396" s="44">
        <f>IF($A396="","",IF($L396="","",IFERROR(LOOKUP(2,1/(('Tire Inspections'!$E$5:$E$1004=$A396)*('Tire Inspections'!$B$5:$B$1004=$L396)*('Tire Inspections'!$Y$5:$Y$1004="OK")),'Tire Inspections'!$S$5:$S$1004),"")))</f>
        <v/>
      </c>
      <c r="S396" s="44">
        <f>IF($A396="","",IF($L396="","",IFERROR(LOOKUP(2,1/(('Tire Inspections'!$E$5:$E$1004=$A396)*('Tire Inspections'!$B$5:$B$1004=$L396)*('Tire Inspections'!$Y$5:$Y$1004="OK")),'Tire Inspections'!$L$5:$L$1004),"")))</f>
        <v/>
      </c>
      <c r="T396" s="33">
        <f>IF($A396="","",IF(OR($Q396="",$H396=""),"",IFERROR(MAX(0,MIN(1,($Q396-'Settings'!$B$6)/($H396-'Settings'!$B$6))),"")))</f>
        <v/>
      </c>
      <c r="U396" s="27">
        <f>IF($A396="","",IF($Q396="","No Data",IF($Q396&lt;='Settings'!$B$6,"Critical",IF($Q396&lt;='Settings'!$B$5,"Low","OK"))))</f>
        <v/>
      </c>
      <c r="V396" s="27">
        <f>IF($A396="","",IF($R396="","No Data",IF($R396&gt;='Settings'!$B$7,"Uneven","OK")))</f>
        <v/>
      </c>
      <c r="W396" s="27">
        <f>IF($A396="","",IF($J396&lt;&gt;"Mounted","N/A",IF(OR($S396="",$I396=""),"No Data",IF($S396&lt;$I396-'Settings'!$B$8,"Low",IF($S396&gt;$I396+'Settings'!$B$8,"High","OK")))))</f>
        <v/>
      </c>
      <c r="X396" s="45">
        <f>IF($A396="","",IF(OR($J396&lt;&gt;"Mounted",$L396=""),"",IFERROR($L396+'Settings'!$B$9,"")))</f>
        <v/>
      </c>
      <c r="Y396" s="27">
        <f>IF($A396="","",IF($J396&lt;&gt;"Mounted","N/A",IF($L396="","No Data",IF(TODAY()&gt;$X396,"Overdue",IF(TODAY()+'Settings'!$B$10&gt;=$X396,"Due Soon","Current")))))</f>
        <v/>
      </c>
      <c r="Z396" s="27">
        <f>IF($A396="","",IF($J396&lt;&gt;"Mounted","N/A",IF(OR($U396="No Data",$W396="No Data"),"No Data",IF($U396="Critical","Critical",IF(OR($U396="Low",$V396="Uneven",$W396="Low",$W396="High",$Y396="Overdue",$Y396="Due Soon"),"Attention","OK")))))</f>
        <v/>
      </c>
      <c r="AA396" s="27">
        <f>IF($A396="","",IF($J396&lt;&gt;"Mounted","No action",IF($U396="Critical","Inspect immediately and follow fleet removal policy",IF($W396="Low","Correct pressure and inspect",IF($W396="High","Correct pressure",IF($V396="Uneven","Inspect alignment, suspension, and rotation",IF($U396="Low","Schedule tire service",IF($Y396="Overdue","Complete inspection",IF($Y396="Due Soon","Schedule inspection","No action")))))))))</f>
        <v/>
      </c>
      <c r="AB396" s="27">
        <f>IF($A396="","",IF(OR($J396&lt;&gt;"Mounted",$Z396="OK",$Z396="N/A"),"",IF($U396="Critical",1,IF(OR($W396="Low",$W396="High"),2,IF(OR($U396="Low",$V396="Uneven"),3,IF($Y396="Overdue",4,5))))))</f>
        <v/>
      </c>
      <c r="AC396" s="27">
        <f>IF($A396="","",IF($AB396="","",IFERROR($AB396*100000+ROW(),"")))</f>
        <v/>
      </c>
    </row>
    <row r="397">
      <c r="A397" s="29" t="n"/>
      <c r="B397" s="23" t="n"/>
      <c r="C397" s="23" t="n"/>
      <c r="D397" s="23" t="n"/>
      <c r="E397" s="29" t="n"/>
      <c r="F397" s="42" t="n"/>
      <c r="G397" s="30" t="n"/>
      <c r="H397" s="43" t="n"/>
      <c r="I397" s="43" t="n"/>
      <c r="J397" s="23" t="n"/>
      <c r="K397" s="23" t="n"/>
      <c r="L397" s="45">
        <f>IF($A397="","",IF(COUNTIFS('Tire Inspections'!$E$5:$E$1004,$A397,'Tire Inspections'!$Y$5:$Y$1004,"OK")=0,"",IFERROR(MAXIFS('Tire Inspections'!$B$5:$B$1004,'Tire Inspections'!$E$5:$E$1004,$A397,'Tire Inspections'!$Y$5:$Y$1004,"OK"),"")))</f>
        <v/>
      </c>
      <c r="M397" s="27">
        <f>IF($A397="","",IF($L397="","",IFERROR(LOOKUP(2,1/(('Tire Inspections'!$E$5:$E$1004=$A397)*('Tire Inspections'!$B$5:$B$1004=$L397)*('Tire Inspections'!$Y$5:$Y$1004="OK")),'Tire Inspections'!$C$5:$C$1004),"")))</f>
        <v/>
      </c>
      <c r="N397" s="27">
        <f>IF($A397="","",IF($L397="","",IFERROR(LOOKUP(2,1/(('Tire Inspections'!$E$5:$E$1004=$A397)*('Tire Inspections'!$B$5:$B$1004=$L397)*('Tire Inspections'!$Y$5:$Y$1004="OK")),'Tire Inspections'!$F$5:$F$1004),"")))</f>
        <v/>
      </c>
      <c r="O397" s="27">
        <f>IF($A397="","",IF($L397="","",IFERROR(LOOKUP(2,1/(('Tire Inspections'!$E$5:$E$1004=$A397)*('Tire Inspections'!$B$5:$B$1004=$L397)*('Tire Inspections'!$Y$5:$Y$1004="OK")),'Tire Inspections'!$P$5:$P$1004),"")))</f>
        <v/>
      </c>
      <c r="P397" s="32">
        <f>IF($A397="","",IF($L397="","",IFERROR(LOOKUP(2,1/(('Tire Inspections'!$E$5:$E$1004=$A397)*('Tire Inspections'!$B$5:$B$1004=$L397)*('Tire Inspections'!$Y$5:$Y$1004="OK")),'Tire Inspections'!$D$5:$D$1004),"")))</f>
        <v/>
      </c>
      <c r="Q397" s="44">
        <f>IF($A397="","",IF($L397="","",IFERROR(LOOKUP(2,1/(('Tire Inspections'!$E$5:$E$1004=$A397)*('Tire Inspections'!$B$5:$B$1004=$L397)*('Tire Inspections'!$Y$5:$Y$1004="OK")),'Tire Inspections'!$R$5:$R$1004),"")))</f>
        <v/>
      </c>
      <c r="R397" s="44">
        <f>IF($A397="","",IF($L397="","",IFERROR(LOOKUP(2,1/(('Tire Inspections'!$E$5:$E$1004=$A397)*('Tire Inspections'!$B$5:$B$1004=$L397)*('Tire Inspections'!$Y$5:$Y$1004="OK")),'Tire Inspections'!$S$5:$S$1004),"")))</f>
        <v/>
      </c>
      <c r="S397" s="44">
        <f>IF($A397="","",IF($L397="","",IFERROR(LOOKUP(2,1/(('Tire Inspections'!$E$5:$E$1004=$A397)*('Tire Inspections'!$B$5:$B$1004=$L397)*('Tire Inspections'!$Y$5:$Y$1004="OK")),'Tire Inspections'!$L$5:$L$1004),"")))</f>
        <v/>
      </c>
      <c r="T397" s="33">
        <f>IF($A397="","",IF(OR($Q397="",$H397=""),"",IFERROR(MAX(0,MIN(1,($Q397-'Settings'!$B$6)/($H397-'Settings'!$B$6))),"")))</f>
        <v/>
      </c>
      <c r="U397" s="27">
        <f>IF($A397="","",IF($Q397="","No Data",IF($Q397&lt;='Settings'!$B$6,"Critical",IF($Q397&lt;='Settings'!$B$5,"Low","OK"))))</f>
        <v/>
      </c>
      <c r="V397" s="27">
        <f>IF($A397="","",IF($R397="","No Data",IF($R397&gt;='Settings'!$B$7,"Uneven","OK")))</f>
        <v/>
      </c>
      <c r="W397" s="27">
        <f>IF($A397="","",IF($J397&lt;&gt;"Mounted","N/A",IF(OR($S397="",$I397=""),"No Data",IF($S397&lt;$I397-'Settings'!$B$8,"Low",IF($S397&gt;$I397+'Settings'!$B$8,"High","OK")))))</f>
        <v/>
      </c>
      <c r="X397" s="45">
        <f>IF($A397="","",IF(OR($J397&lt;&gt;"Mounted",$L397=""),"",IFERROR($L397+'Settings'!$B$9,"")))</f>
        <v/>
      </c>
      <c r="Y397" s="27">
        <f>IF($A397="","",IF($J397&lt;&gt;"Mounted","N/A",IF($L397="","No Data",IF(TODAY()&gt;$X397,"Overdue",IF(TODAY()+'Settings'!$B$10&gt;=$X397,"Due Soon","Current")))))</f>
        <v/>
      </c>
      <c r="Z397" s="27">
        <f>IF($A397="","",IF($J397&lt;&gt;"Mounted","N/A",IF(OR($U397="No Data",$W397="No Data"),"No Data",IF($U397="Critical","Critical",IF(OR($U397="Low",$V397="Uneven",$W397="Low",$W397="High",$Y397="Overdue",$Y397="Due Soon"),"Attention","OK")))))</f>
        <v/>
      </c>
      <c r="AA397" s="27">
        <f>IF($A397="","",IF($J397&lt;&gt;"Mounted","No action",IF($U397="Critical","Inspect immediately and follow fleet removal policy",IF($W397="Low","Correct pressure and inspect",IF($W397="High","Correct pressure",IF($V397="Uneven","Inspect alignment, suspension, and rotation",IF($U397="Low","Schedule tire service",IF($Y397="Overdue","Complete inspection",IF($Y397="Due Soon","Schedule inspection","No action")))))))))</f>
        <v/>
      </c>
      <c r="AB397" s="27">
        <f>IF($A397="","",IF(OR($J397&lt;&gt;"Mounted",$Z397="OK",$Z397="N/A"),"",IF($U397="Critical",1,IF(OR($W397="Low",$W397="High"),2,IF(OR($U397="Low",$V397="Uneven"),3,IF($Y397="Overdue",4,5))))))</f>
        <v/>
      </c>
      <c r="AC397" s="27">
        <f>IF($A397="","",IF($AB397="","",IFERROR($AB397*100000+ROW(),"")))</f>
        <v/>
      </c>
    </row>
    <row r="398">
      <c r="A398" s="29" t="n"/>
      <c r="B398" s="23" t="n"/>
      <c r="C398" s="23" t="n"/>
      <c r="D398" s="23" t="n"/>
      <c r="E398" s="29" t="n"/>
      <c r="F398" s="42" t="n"/>
      <c r="G398" s="30" t="n"/>
      <c r="H398" s="43" t="n"/>
      <c r="I398" s="43" t="n"/>
      <c r="J398" s="23" t="n"/>
      <c r="K398" s="23" t="n"/>
      <c r="L398" s="45">
        <f>IF($A398="","",IF(COUNTIFS('Tire Inspections'!$E$5:$E$1004,$A398,'Tire Inspections'!$Y$5:$Y$1004,"OK")=0,"",IFERROR(MAXIFS('Tire Inspections'!$B$5:$B$1004,'Tire Inspections'!$E$5:$E$1004,$A398,'Tire Inspections'!$Y$5:$Y$1004,"OK"),"")))</f>
        <v/>
      </c>
      <c r="M398" s="27">
        <f>IF($A398="","",IF($L398="","",IFERROR(LOOKUP(2,1/(('Tire Inspections'!$E$5:$E$1004=$A398)*('Tire Inspections'!$B$5:$B$1004=$L398)*('Tire Inspections'!$Y$5:$Y$1004="OK")),'Tire Inspections'!$C$5:$C$1004),"")))</f>
        <v/>
      </c>
      <c r="N398" s="27">
        <f>IF($A398="","",IF($L398="","",IFERROR(LOOKUP(2,1/(('Tire Inspections'!$E$5:$E$1004=$A398)*('Tire Inspections'!$B$5:$B$1004=$L398)*('Tire Inspections'!$Y$5:$Y$1004="OK")),'Tire Inspections'!$F$5:$F$1004),"")))</f>
        <v/>
      </c>
      <c r="O398" s="27">
        <f>IF($A398="","",IF($L398="","",IFERROR(LOOKUP(2,1/(('Tire Inspections'!$E$5:$E$1004=$A398)*('Tire Inspections'!$B$5:$B$1004=$L398)*('Tire Inspections'!$Y$5:$Y$1004="OK")),'Tire Inspections'!$P$5:$P$1004),"")))</f>
        <v/>
      </c>
      <c r="P398" s="32">
        <f>IF($A398="","",IF($L398="","",IFERROR(LOOKUP(2,1/(('Tire Inspections'!$E$5:$E$1004=$A398)*('Tire Inspections'!$B$5:$B$1004=$L398)*('Tire Inspections'!$Y$5:$Y$1004="OK")),'Tire Inspections'!$D$5:$D$1004),"")))</f>
        <v/>
      </c>
      <c r="Q398" s="44">
        <f>IF($A398="","",IF($L398="","",IFERROR(LOOKUP(2,1/(('Tire Inspections'!$E$5:$E$1004=$A398)*('Tire Inspections'!$B$5:$B$1004=$L398)*('Tire Inspections'!$Y$5:$Y$1004="OK")),'Tire Inspections'!$R$5:$R$1004),"")))</f>
        <v/>
      </c>
      <c r="R398" s="44">
        <f>IF($A398="","",IF($L398="","",IFERROR(LOOKUP(2,1/(('Tire Inspections'!$E$5:$E$1004=$A398)*('Tire Inspections'!$B$5:$B$1004=$L398)*('Tire Inspections'!$Y$5:$Y$1004="OK")),'Tire Inspections'!$S$5:$S$1004),"")))</f>
        <v/>
      </c>
      <c r="S398" s="44">
        <f>IF($A398="","",IF($L398="","",IFERROR(LOOKUP(2,1/(('Tire Inspections'!$E$5:$E$1004=$A398)*('Tire Inspections'!$B$5:$B$1004=$L398)*('Tire Inspections'!$Y$5:$Y$1004="OK")),'Tire Inspections'!$L$5:$L$1004),"")))</f>
        <v/>
      </c>
      <c r="T398" s="33">
        <f>IF($A398="","",IF(OR($Q398="",$H398=""),"",IFERROR(MAX(0,MIN(1,($Q398-'Settings'!$B$6)/($H398-'Settings'!$B$6))),"")))</f>
        <v/>
      </c>
      <c r="U398" s="27">
        <f>IF($A398="","",IF($Q398="","No Data",IF($Q398&lt;='Settings'!$B$6,"Critical",IF($Q398&lt;='Settings'!$B$5,"Low","OK"))))</f>
        <v/>
      </c>
      <c r="V398" s="27">
        <f>IF($A398="","",IF($R398="","No Data",IF($R398&gt;='Settings'!$B$7,"Uneven","OK")))</f>
        <v/>
      </c>
      <c r="W398" s="27">
        <f>IF($A398="","",IF($J398&lt;&gt;"Mounted","N/A",IF(OR($S398="",$I398=""),"No Data",IF($S398&lt;$I398-'Settings'!$B$8,"Low",IF($S398&gt;$I398+'Settings'!$B$8,"High","OK")))))</f>
        <v/>
      </c>
      <c r="X398" s="45">
        <f>IF($A398="","",IF(OR($J398&lt;&gt;"Mounted",$L398=""),"",IFERROR($L398+'Settings'!$B$9,"")))</f>
        <v/>
      </c>
      <c r="Y398" s="27">
        <f>IF($A398="","",IF($J398&lt;&gt;"Mounted","N/A",IF($L398="","No Data",IF(TODAY()&gt;$X398,"Overdue",IF(TODAY()+'Settings'!$B$10&gt;=$X398,"Due Soon","Current")))))</f>
        <v/>
      </c>
      <c r="Z398" s="27">
        <f>IF($A398="","",IF($J398&lt;&gt;"Mounted","N/A",IF(OR($U398="No Data",$W398="No Data"),"No Data",IF($U398="Critical","Critical",IF(OR($U398="Low",$V398="Uneven",$W398="Low",$W398="High",$Y398="Overdue",$Y398="Due Soon"),"Attention","OK")))))</f>
        <v/>
      </c>
      <c r="AA398" s="27">
        <f>IF($A398="","",IF($J398&lt;&gt;"Mounted","No action",IF($U398="Critical","Inspect immediately and follow fleet removal policy",IF($W398="Low","Correct pressure and inspect",IF($W398="High","Correct pressure",IF($V398="Uneven","Inspect alignment, suspension, and rotation",IF($U398="Low","Schedule tire service",IF($Y398="Overdue","Complete inspection",IF($Y398="Due Soon","Schedule inspection","No action")))))))))</f>
        <v/>
      </c>
      <c r="AB398" s="27">
        <f>IF($A398="","",IF(OR($J398&lt;&gt;"Mounted",$Z398="OK",$Z398="N/A"),"",IF($U398="Critical",1,IF(OR($W398="Low",$W398="High"),2,IF(OR($U398="Low",$V398="Uneven"),3,IF($Y398="Overdue",4,5))))))</f>
        <v/>
      </c>
      <c r="AC398" s="27">
        <f>IF($A398="","",IF($AB398="","",IFERROR($AB398*100000+ROW(),"")))</f>
        <v/>
      </c>
    </row>
    <row r="399">
      <c r="A399" s="29" t="n"/>
      <c r="B399" s="23" t="n"/>
      <c r="C399" s="23" t="n"/>
      <c r="D399" s="23" t="n"/>
      <c r="E399" s="29" t="n"/>
      <c r="F399" s="42" t="n"/>
      <c r="G399" s="30" t="n"/>
      <c r="H399" s="43" t="n"/>
      <c r="I399" s="43" t="n"/>
      <c r="J399" s="23" t="n"/>
      <c r="K399" s="23" t="n"/>
      <c r="L399" s="45">
        <f>IF($A399="","",IF(COUNTIFS('Tire Inspections'!$E$5:$E$1004,$A399,'Tire Inspections'!$Y$5:$Y$1004,"OK")=0,"",IFERROR(MAXIFS('Tire Inspections'!$B$5:$B$1004,'Tire Inspections'!$E$5:$E$1004,$A399,'Tire Inspections'!$Y$5:$Y$1004,"OK"),"")))</f>
        <v/>
      </c>
      <c r="M399" s="27">
        <f>IF($A399="","",IF($L399="","",IFERROR(LOOKUP(2,1/(('Tire Inspections'!$E$5:$E$1004=$A399)*('Tire Inspections'!$B$5:$B$1004=$L399)*('Tire Inspections'!$Y$5:$Y$1004="OK")),'Tire Inspections'!$C$5:$C$1004),"")))</f>
        <v/>
      </c>
      <c r="N399" s="27">
        <f>IF($A399="","",IF($L399="","",IFERROR(LOOKUP(2,1/(('Tire Inspections'!$E$5:$E$1004=$A399)*('Tire Inspections'!$B$5:$B$1004=$L399)*('Tire Inspections'!$Y$5:$Y$1004="OK")),'Tire Inspections'!$F$5:$F$1004),"")))</f>
        <v/>
      </c>
      <c r="O399" s="27">
        <f>IF($A399="","",IF($L399="","",IFERROR(LOOKUP(2,1/(('Tire Inspections'!$E$5:$E$1004=$A399)*('Tire Inspections'!$B$5:$B$1004=$L399)*('Tire Inspections'!$Y$5:$Y$1004="OK")),'Tire Inspections'!$P$5:$P$1004),"")))</f>
        <v/>
      </c>
      <c r="P399" s="32">
        <f>IF($A399="","",IF($L399="","",IFERROR(LOOKUP(2,1/(('Tire Inspections'!$E$5:$E$1004=$A399)*('Tire Inspections'!$B$5:$B$1004=$L399)*('Tire Inspections'!$Y$5:$Y$1004="OK")),'Tire Inspections'!$D$5:$D$1004),"")))</f>
        <v/>
      </c>
      <c r="Q399" s="44">
        <f>IF($A399="","",IF($L399="","",IFERROR(LOOKUP(2,1/(('Tire Inspections'!$E$5:$E$1004=$A399)*('Tire Inspections'!$B$5:$B$1004=$L399)*('Tire Inspections'!$Y$5:$Y$1004="OK")),'Tire Inspections'!$R$5:$R$1004),"")))</f>
        <v/>
      </c>
      <c r="R399" s="44">
        <f>IF($A399="","",IF($L399="","",IFERROR(LOOKUP(2,1/(('Tire Inspections'!$E$5:$E$1004=$A399)*('Tire Inspections'!$B$5:$B$1004=$L399)*('Tire Inspections'!$Y$5:$Y$1004="OK")),'Tire Inspections'!$S$5:$S$1004),"")))</f>
        <v/>
      </c>
      <c r="S399" s="44">
        <f>IF($A399="","",IF($L399="","",IFERROR(LOOKUP(2,1/(('Tire Inspections'!$E$5:$E$1004=$A399)*('Tire Inspections'!$B$5:$B$1004=$L399)*('Tire Inspections'!$Y$5:$Y$1004="OK")),'Tire Inspections'!$L$5:$L$1004),"")))</f>
        <v/>
      </c>
      <c r="T399" s="33">
        <f>IF($A399="","",IF(OR($Q399="",$H399=""),"",IFERROR(MAX(0,MIN(1,($Q399-'Settings'!$B$6)/($H399-'Settings'!$B$6))),"")))</f>
        <v/>
      </c>
      <c r="U399" s="27">
        <f>IF($A399="","",IF($Q399="","No Data",IF($Q399&lt;='Settings'!$B$6,"Critical",IF($Q399&lt;='Settings'!$B$5,"Low","OK"))))</f>
        <v/>
      </c>
      <c r="V399" s="27">
        <f>IF($A399="","",IF($R399="","No Data",IF($R399&gt;='Settings'!$B$7,"Uneven","OK")))</f>
        <v/>
      </c>
      <c r="W399" s="27">
        <f>IF($A399="","",IF($J399&lt;&gt;"Mounted","N/A",IF(OR($S399="",$I399=""),"No Data",IF($S399&lt;$I399-'Settings'!$B$8,"Low",IF($S399&gt;$I399+'Settings'!$B$8,"High","OK")))))</f>
        <v/>
      </c>
      <c r="X399" s="45">
        <f>IF($A399="","",IF(OR($J399&lt;&gt;"Mounted",$L399=""),"",IFERROR($L399+'Settings'!$B$9,"")))</f>
        <v/>
      </c>
      <c r="Y399" s="27">
        <f>IF($A399="","",IF($J399&lt;&gt;"Mounted","N/A",IF($L399="","No Data",IF(TODAY()&gt;$X399,"Overdue",IF(TODAY()+'Settings'!$B$10&gt;=$X399,"Due Soon","Current")))))</f>
        <v/>
      </c>
      <c r="Z399" s="27">
        <f>IF($A399="","",IF($J399&lt;&gt;"Mounted","N/A",IF(OR($U399="No Data",$W399="No Data"),"No Data",IF($U399="Critical","Critical",IF(OR($U399="Low",$V399="Uneven",$W399="Low",$W399="High",$Y399="Overdue",$Y399="Due Soon"),"Attention","OK")))))</f>
        <v/>
      </c>
      <c r="AA399" s="27">
        <f>IF($A399="","",IF($J399&lt;&gt;"Mounted","No action",IF($U399="Critical","Inspect immediately and follow fleet removal policy",IF($W399="Low","Correct pressure and inspect",IF($W399="High","Correct pressure",IF($V399="Uneven","Inspect alignment, suspension, and rotation",IF($U399="Low","Schedule tire service",IF($Y399="Overdue","Complete inspection",IF($Y399="Due Soon","Schedule inspection","No action")))))))))</f>
        <v/>
      </c>
      <c r="AB399" s="27">
        <f>IF($A399="","",IF(OR($J399&lt;&gt;"Mounted",$Z399="OK",$Z399="N/A"),"",IF($U399="Critical",1,IF(OR($W399="Low",$W399="High"),2,IF(OR($U399="Low",$V399="Uneven"),3,IF($Y399="Overdue",4,5))))))</f>
        <v/>
      </c>
      <c r="AC399" s="27">
        <f>IF($A399="","",IF($AB399="","",IFERROR($AB399*100000+ROW(),"")))</f>
        <v/>
      </c>
    </row>
    <row r="400">
      <c r="A400" s="29" t="n"/>
      <c r="B400" s="23" t="n"/>
      <c r="C400" s="23" t="n"/>
      <c r="D400" s="23" t="n"/>
      <c r="E400" s="29" t="n"/>
      <c r="F400" s="42" t="n"/>
      <c r="G400" s="30" t="n"/>
      <c r="H400" s="43" t="n"/>
      <c r="I400" s="43" t="n"/>
      <c r="J400" s="23" t="n"/>
      <c r="K400" s="23" t="n"/>
      <c r="L400" s="45">
        <f>IF($A400="","",IF(COUNTIFS('Tire Inspections'!$E$5:$E$1004,$A400,'Tire Inspections'!$Y$5:$Y$1004,"OK")=0,"",IFERROR(MAXIFS('Tire Inspections'!$B$5:$B$1004,'Tire Inspections'!$E$5:$E$1004,$A400,'Tire Inspections'!$Y$5:$Y$1004,"OK"),"")))</f>
        <v/>
      </c>
      <c r="M400" s="27">
        <f>IF($A400="","",IF($L400="","",IFERROR(LOOKUP(2,1/(('Tire Inspections'!$E$5:$E$1004=$A400)*('Tire Inspections'!$B$5:$B$1004=$L400)*('Tire Inspections'!$Y$5:$Y$1004="OK")),'Tire Inspections'!$C$5:$C$1004),"")))</f>
        <v/>
      </c>
      <c r="N400" s="27">
        <f>IF($A400="","",IF($L400="","",IFERROR(LOOKUP(2,1/(('Tire Inspections'!$E$5:$E$1004=$A400)*('Tire Inspections'!$B$5:$B$1004=$L400)*('Tire Inspections'!$Y$5:$Y$1004="OK")),'Tire Inspections'!$F$5:$F$1004),"")))</f>
        <v/>
      </c>
      <c r="O400" s="27">
        <f>IF($A400="","",IF($L400="","",IFERROR(LOOKUP(2,1/(('Tire Inspections'!$E$5:$E$1004=$A400)*('Tire Inspections'!$B$5:$B$1004=$L400)*('Tire Inspections'!$Y$5:$Y$1004="OK")),'Tire Inspections'!$P$5:$P$1004),"")))</f>
        <v/>
      </c>
      <c r="P400" s="32">
        <f>IF($A400="","",IF($L400="","",IFERROR(LOOKUP(2,1/(('Tire Inspections'!$E$5:$E$1004=$A400)*('Tire Inspections'!$B$5:$B$1004=$L400)*('Tire Inspections'!$Y$5:$Y$1004="OK")),'Tire Inspections'!$D$5:$D$1004),"")))</f>
        <v/>
      </c>
      <c r="Q400" s="44">
        <f>IF($A400="","",IF($L400="","",IFERROR(LOOKUP(2,1/(('Tire Inspections'!$E$5:$E$1004=$A400)*('Tire Inspections'!$B$5:$B$1004=$L400)*('Tire Inspections'!$Y$5:$Y$1004="OK")),'Tire Inspections'!$R$5:$R$1004),"")))</f>
        <v/>
      </c>
      <c r="R400" s="44">
        <f>IF($A400="","",IF($L400="","",IFERROR(LOOKUP(2,1/(('Tire Inspections'!$E$5:$E$1004=$A400)*('Tire Inspections'!$B$5:$B$1004=$L400)*('Tire Inspections'!$Y$5:$Y$1004="OK")),'Tire Inspections'!$S$5:$S$1004),"")))</f>
        <v/>
      </c>
      <c r="S400" s="44">
        <f>IF($A400="","",IF($L400="","",IFERROR(LOOKUP(2,1/(('Tire Inspections'!$E$5:$E$1004=$A400)*('Tire Inspections'!$B$5:$B$1004=$L400)*('Tire Inspections'!$Y$5:$Y$1004="OK")),'Tire Inspections'!$L$5:$L$1004),"")))</f>
        <v/>
      </c>
      <c r="T400" s="33">
        <f>IF($A400="","",IF(OR($Q400="",$H400=""),"",IFERROR(MAX(0,MIN(1,($Q400-'Settings'!$B$6)/($H400-'Settings'!$B$6))),"")))</f>
        <v/>
      </c>
      <c r="U400" s="27">
        <f>IF($A400="","",IF($Q400="","No Data",IF($Q400&lt;='Settings'!$B$6,"Critical",IF($Q400&lt;='Settings'!$B$5,"Low","OK"))))</f>
        <v/>
      </c>
      <c r="V400" s="27">
        <f>IF($A400="","",IF($R400="","No Data",IF($R400&gt;='Settings'!$B$7,"Uneven","OK")))</f>
        <v/>
      </c>
      <c r="W400" s="27">
        <f>IF($A400="","",IF($J400&lt;&gt;"Mounted","N/A",IF(OR($S400="",$I400=""),"No Data",IF($S400&lt;$I400-'Settings'!$B$8,"Low",IF($S400&gt;$I400+'Settings'!$B$8,"High","OK")))))</f>
        <v/>
      </c>
      <c r="X400" s="45">
        <f>IF($A400="","",IF(OR($J400&lt;&gt;"Mounted",$L400=""),"",IFERROR($L400+'Settings'!$B$9,"")))</f>
        <v/>
      </c>
      <c r="Y400" s="27">
        <f>IF($A400="","",IF($J400&lt;&gt;"Mounted","N/A",IF($L400="","No Data",IF(TODAY()&gt;$X400,"Overdue",IF(TODAY()+'Settings'!$B$10&gt;=$X400,"Due Soon","Current")))))</f>
        <v/>
      </c>
      <c r="Z400" s="27">
        <f>IF($A400="","",IF($J400&lt;&gt;"Mounted","N/A",IF(OR($U400="No Data",$W400="No Data"),"No Data",IF($U400="Critical","Critical",IF(OR($U400="Low",$V400="Uneven",$W400="Low",$W400="High",$Y400="Overdue",$Y400="Due Soon"),"Attention","OK")))))</f>
        <v/>
      </c>
      <c r="AA400" s="27">
        <f>IF($A400="","",IF($J400&lt;&gt;"Mounted","No action",IF($U400="Critical","Inspect immediately and follow fleet removal policy",IF($W400="Low","Correct pressure and inspect",IF($W400="High","Correct pressure",IF($V400="Uneven","Inspect alignment, suspension, and rotation",IF($U400="Low","Schedule tire service",IF($Y400="Overdue","Complete inspection",IF($Y400="Due Soon","Schedule inspection","No action")))))))))</f>
        <v/>
      </c>
      <c r="AB400" s="27">
        <f>IF($A400="","",IF(OR($J400&lt;&gt;"Mounted",$Z400="OK",$Z400="N/A"),"",IF($U400="Critical",1,IF(OR($W400="Low",$W400="High"),2,IF(OR($U400="Low",$V400="Uneven"),3,IF($Y400="Overdue",4,5))))))</f>
        <v/>
      </c>
      <c r="AC400" s="27">
        <f>IF($A400="","",IF($AB400="","",IFERROR($AB400*100000+ROW(),"")))</f>
        <v/>
      </c>
    </row>
    <row r="401">
      <c r="A401" s="29" t="n"/>
      <c r="B401" s="23" t="n"/>
      <c r="C401" s="23" t="n"/>
      <c r="D401" s="23" t="n"/>
      <c r="E401" s="29" t="n"/>
      <c r="F401" s="42" t="n"/>
      <c r="G401" s="30" t="n"/>
      <c r="H401" s="43" t="n"/>
      <c r="I401" s="43" t="n"/>
      <c r="J401" s="23" t="n"/>
      <c r="K401" s="23" t="n"/>
      <c r="L401" s="45">
        <f>IF($A401="","",IF(COUNTIFS('Tire Inspections'!$E$5:$E$1004,$A401,'Tire Inspections'!$Y$5:$Y$1004,"OK")=0,"",IFERROR(MAXIFS('Tire Inspections'!$B$5:$B$1004,'Tire Inspections'!$E$5:$E$1004,$A401,'Tire Inspections'!$Y$5:$Y$1004,"OK"),"")))</f>
        <v/>
      </c>
      <c r="M401" s="27">
        <f>IF($A401="","",IF($L401="","",IFERROR(LOOKUP(2,1/(('Tire Inspections'!$E$5:$E$1004=$A401)*('Tire Inspections'!$B$5:$B$1004=$L401)*('Tire Inspections'!$Y$5:$Y$1004="OK")),'Tire Inspections'!$C$5:$C$1004),"")))</f>
        <v/>
      </c>
      <c r="N401" s="27">
        <f>IF($A401="","",IF($L401="","",IFERROR(LOOKUP(2,1/(('Tire Inspections'!$E$5:$E$1004=$A401)*('Tire Inspections'!$B$5:$B$1004=$L401)*('Tire Inspections'!$Y$5:$Y$1004="OK")),'Tire Inspections'!$F$5:$F$1004),"")))</f>
        <v/>
      </c>
      <c r="O401" s="27">
        <f>IF($A401="","",IF($L401="","",IFERROR(LOOKUP(2,1/(('Tire Inspections'!$E$5:$E$1004=$A401)*('Tire Inspections'!$B$5:$B$1004=$L401)*('Tire Inspections'!$Y$5:$Y$1004="OK")),'Tire Inspections'!$P$5:$P$1004),"")))</f>
        <v/>
      </c>
      <c r="P401" s="32">
        <f>IF($A401="","",IF($L401="","",IFERROR(LOOKUP(2,1/(('Tire Inspections'!$E$5:$E$1004=$A401)*('Tire Inspections'!$B$5:$B$1004=$L401)*('Tire Inspections'!$Y$5:$Y$1004="OK")),'Tire Inspections'!$D$5:$D$1004),"")))</f>
        <v/>
      </c>
      <c r="Q401" s="44">
        <f>IF($A401="","",IF($L401="","",IFERROR(LOOKUP(2,1/(('Tire Inspections'!$E$5:$E$1004=$A401)*('Tire Inspections'!$B$5:$B$1004=$L401)*('Tire Inspections'!$Y$5:$Y$1004="OK")),'Tire Inspections'!$R$5:$R$1004),"")))</f>
        <v/>
      </c>
      <c r="R401" s="44">
        <f>IF($A401="","",IF($L401="","",IFERROR(LOOKUP(2,1/(('Tire Inspections'!$E$5:$E$1004=$A401)*('Tire Inspections'!$B$5:$B$1004=$L401)*('Tire Inspections'!$Y$5:$Y$1004="OK")),'Tire Inspections'!$S$5:$S$1004),"")))</f>
        <v/>
      </c>
      <c r="S401" s="44">
        <f>IF($A401="","",IF($L401="","",IFERROR(LOOKUP(2,1/(('Tire Inspections'!$E$5:$E$1004=$A401)*('Tire Inspections'!$B$5:$B$1004=$L401)*('Tire Inspections'!$Y$5:$Y$1004="OK")),'Tire Inspections'!$L$5:$L$1004),"")))</f>
        <v/>
      </c>
      <c r="T401" s="33">
        <f>IF($A401="","",IF(OR($Q401="",$H401=""),"",IFERROR(MAX(0,MIN(1,($Q401-'Settings'!$B$6)/($H401-'Settings'!$B$6))),"")))</f>
        <v/>
      </c>
      <c r="U401" s="27">
        <f>IF($A401="","",IF($Q401="","No Data",IF($Q401&lt;='Settings'!$B$6,"Critical",IF($Q401&lt;='Settings'!$B$5,"Low","OK"))))</f>
        <v/>
      </c>
      <c r="V401" s="27">
        <f>IF($A401="","",IF($R401="","No Data",IF($R401&gt;='Settings'!$B$7,"Uneven","OK")))</f>
        <v/>
      </c>
      <c r="W401" s="27">
        <f>IF($A401="","",IF($J401&lt;&gt;"Mounted","N/A",IF(OR($S401="",$I401=""),"No Data",IF($S401&lt;$I401-'Settings'!$B$8,"Low",IF($S401&gt;$I401+'Settings'!$B$8,"High","OK")))))</f>
        <v/>
      </c>
      <c r="X401" s="45">
        <f>IF($A401="","",IF(OR($J401&lt;&gt;"Mounted",$L401=""),"",IFERROR($L401+'Settings'!$B$9,"")))</f>
        <v/>
      </c>
      <c r="Y401" s="27">
        <f>IF($A401="","",IF($J401&lt;&gt;"Mounted","N/A",IF($L401="","No Data",IF(TODAY()&gt;$X401,"Overdue",IF(TODAY()+'Settings'!$B$10&gt;=$X401,"Due Soon","Current")))))</f>
        <v/>
      </c>
      <c r="Z401" s="27">
        <f>IF($A401="","",IF($J401&lt;&gt;"Mounted","N/A",IF(OR($U401="No Data",$W401="No Data"),"No Data",IF($U401="Critical","Critical",IF(OR($U401="Low",$V401="Uneven",$W401="Low",$W401="High",$Y401="Overdue",$Y401="Due Soon"),"Attention","OK")))))</f>
        <v/>
      </c>
      <c r="AA401" s="27">
        <f>IF($A401="","",IF($J401&lt;&gt;"Mounted","No action",IF($U401="Critical","Inspect immediately and follow fleet removal policy",IF($W401="Low","Correct pressure and inspect",IF($W401="High","Correct pressure",IF($V401="Uneven","Inspect alignment, suspension, and rotation",IF($U401="Low","Schedule tire service",IF($Y401="Overdue","Complete inspection",IF($Y401="Due Soon","Schedule inspection","No action")))))))))</f>
        <v/>
      </c>
      <c r="AB401" s="27">
        <f>IF($A401="","",IF(OR($J401&lt;&gt;"Mounted",$Z401="OK",$Z401="N/A"),"",IF($U401="Critical",1,IF(OR($W401="Low",$W401="High"),2,IF(OR($U401="Low",$V401="Uneven"),3,IF($Y401="Overdue",4,5))))))</f>
        <v/>
      </c>
      <c r="AC401" s="27">
        <f>IF($A401="","",IF($AB401="","",IFERROR($AB401*100000+ROW(),"")))</f>
        <v/>
      </c>
    </row>
    <row r="402">
      <c r="A402" s="29" t="n"/>
      <c r="B402" s="23" t="n"/>
      <c r="C402" s="23" t="n"/>
      <c r="D402" s="23" t="n"/>
      <c r="E402" s="29" t="n"/>
      <c r="F402" s="42" t="n"/>
      <c r="G402" s="30" t="n"/>
      <c r="H402" s="43" t="n"/>
      <c r="I402" s="43" t="n"/>
      <c r="J402" s="23" t="n"/>
      <c r="K402" s="23" t="n"/>
      <c r="L402" s="45">
        <f>IF($A402="","",IF(COUNTIFS('Tire Inspections'!$E$5:$E$1004,$A402,'Tire Inspections'!$Y$5:$Y$1004,"OK")=0,"",IFERROR(MAXIFS('Tire Inspections'!$B$5:$B$1004,'Tire Inspections'!$E$5:$E$1004,$A402,'Tire Inspections'!$Y$5:$Y$1004,"OK"),"")))</f>
        <v/>
      </c>
      <c r="M402" s="27">
        <f>IF($A402="","",IF($L402="","",IFERROR(LOOKUP(2,1/(('Tire Inspections'!$E$5:$E$1004=$A402)*('Tire Inspections'!$B$5:$B$1004=$L402)*('Tire Inspections'!$Y$5:$Y$1004="OK")),'Tire Inspections'!$C$5:$C$1004),"")))</f>
        <v/>
      </c>
      <c r="N402" s="27">
        <f>IF($A402="","",IF($L402="","",IFERROR(LOOKUP(2,1/(('Tire Inspections'!$E$5:$E$1004=$A402)*('Tire Inspections'!$B$5:$B$1004=$L402)*('Tire Inspections'!$Y$5:$Y$1004="OK")),'Tire Inspections'!$F$5:$F$1004),"")))</f>
        <v/>
      </c>
      <c r="O402" s="27">
        <f>IF($A402="","",IF($L402="","",IFERROR(LOOKUP(2,1/(('Tire Inspections'!$E$5:$E$1004=$A402)*('Tire Inspections'!$B$5:$B$1004=$L402)*('Tire Inspections'!$Y$5:$Y$1004="OK")),'Tire Inspections'!$P$5:$P$1004),"")))</f>
        <v/>
      </c>
      <c r="P402" s="32">
        <f>IF($A402="","",IF($L402="","",IFERROR(LOOKUP(2,1/(('Tire Inspections'!$E$5:$E$1004=$A402)*('Tire Inspections'!$B$5:$B$1004=$L402)*('Tire Inspections'!$Y$5:$Y$1004="OK")),'Tire Inspections'!$D$5:$D$1004),"")))</f>
        <v/>
      </c>
      <c r="Q402" s="44">
        <f>IF($A402="","",IF($L402="","",IFERROR(LOOKUP(2,1/(('Tire Inspections'!$E$5:$E$1004=$A402)*('Tire Inspections'!$B$5:$B$1004=$L402)*('Tire Inspections'!$Y$5:$Y$1004="OK")),'Tire Inspections'!$R$5:$R$1004),"")))</f>
        <v/>
      </c>
      <c r="R402" s="44">
        <f>IF($A402="","",IF($L402="","",IFERROR(LOOKUP(2,1/(('Tire Inspections'!$E$5:$E$1004=$A402)*('Tire Inspections'!$B$5:$B$1004=$L402)*('Tire Inspections'!$Y$5:$Y$1004="OK")),'Tire Inspections'!$S$5:$S$1004),"")))</f>
        <v/>
      </c>
      <c r="S402" s="44">
        <f>IF($A402="","",IF($L402="","",IFERROR(LOOKUP(2,1/(('Tire Inspections'!$E$5:$E$1004=$A402)*('Tire Inspections'!$B$5:$B$1004=$L402)*('Tire Inspections'!$Y$5:$Y$1004="OK")),'Tire Inspections'!$L$5:$L$1004),"")))</f>
        <v/>
      </c>
      <c r="T402" s="33">
        <f>IF($A402="","",IF(OR($Q402="",$H402=""),"",IFERROR(MAX(0,MIN(1,($Q402-'Settings'!$B$6)/($H402-'Settings'!$B$6))),"")))</f>
        <v/>
      </c>
      <c r="U402" s="27">
        <f>IF($A402="","",IF($Q402="","No Data",IF($Q402&lt;='Settings'!$B$6,"Critical",IF($Q402&lt;='Settings'!$B$5,"Low","OK"))))</f>
        <v/>
      </c>
      <c r="V402" s="27">
        <f>IF($A402="","",IF($R402="","No Data",IF($R402&gt;='Settings'!$B$7,"Uneven","OK")))</f>
        <v/>
      </c>
      <c r="W402" s="27">
        <f>IF($A402="","",IF($J402&lt;&gt;"Mounted","N/A",IF(OR($S402="",$I402=""),"No Data",IF($S402&lt;$I402-'Settings'!$B$8,"Low",IF($S402&gt;$I402+'Settings'!$B$8,"High","OK")))))</f>
        <v/>
      </c>
      <c r="X402" s="45">
        <f>IF($A402="","",IF(OR($J402&lt;&gt;"Mounted",$L402=""),"",IFERROR($L402+'Settings'!$B$9,"")))</f>
        <v/>
      </c>
      <c r="Y402" s="27">
        <f>IF($A402="","",IF($J402&lt;&gt;"Mounted","N/A",IF($L402="","No Data",IF(TODAY()&gt;$X402,"Overdue",IF(TODAY()+'Settings'!$B$10&gt;=$X402,"Due Soon","Current")))))</f>
        <v/>
      </c>
      <c r="Z402" s="27">
        <f>IF($A402="","",IF($J402&lt;&gt;"Mounted","N/A",IF(OR($U402="No Data",$W402="No Data"),"No Data",IF($U402="Critical","Critical",IF(OR($U402="Low",$V402="Uneven",$W402="Low",$W402="High",$Y402="Overdue",$Y402="Due Soon"),"Attention","OK")))))</f>
        <v/>
      </c>
      <c r="AA402" s="27">
        <f>IF($A402="","",IF($J402&lt;&gt;"Mounted","No action",IF($U402="Critical","Inspect immediately and follow fleet removal policy",IF($W402="Low","Correct pressure and inspect",IF($W402="High","Correct pressure",IF($V402="Uneven","Inspect alignment, suspension, and rotation",IF($U402="Low","Schedule tire service",IF($Y402="Overdue","Complete inspection",IF($Y402="Due Soon","Schedule inspection","No action")))))))))</f>
        <v/>
      </c>
      <c r="AB402" s="27">
        <f>IF($A402="","",IF(OR($J402&lt;&gt;"Mounted",$Z402="OK",$Z402="N/A"),"",IF($U402="Critical",1,IF(OR($W402="Low",$W402="High"),2,IF(OR($U402="Low",$V402="Uneven"),3,IF($Y402="Overdue",4,5))))))</f>
        <v/>
      </c>
      <c r="AC402" s="27">
        <f>IF($A402="","",IF($AB402="","",IFERROR($AB402*100000+ROW(),"")))</f>
        <v/>
      </c>
    </row>
    <row r="403">
      <c r="A403" s="29" t="n"/>
      <c r="B403" s="23" t="n"/>
      <c r="C403" s="23" t="n"/>
      <c r="D403" s="23" t="n"/>
      <c r="E403" s="29" t="n"/>
      <c r="F403" s="42" t="n"/>
      <c r="G403" s="30" t="n"/>
      <c r="H403" s="43" t="n"/>
      <c r="I403" s="43" t="n"/>
      <c r="J403" s="23" t="n"/>
      <c r="K403" s="23" t="n"/>
      <c r="L403" s="45">
        <f>IF($A403="","",IF(COUNTIFS('Tire Inspections'!$E$5:$E$1004,$A403,'Tire Inspections'!$Y$5:$Y$1004,"OK")=0,"",IFERROR(MAXIFS('Tire Inspections'!$B$5:$B$1004,'Tire Inspections'!$E$5:$E$1004,$A403,'Tire Inspections'!$Y$5:$Y$1004,"OK"),"")))</f>
        <v/>
      </c>
      <c r="M403" s="27">
        <f>IF($A403="","",IF($L403="","",IFERROR(LOOKUP(2,1/(('Tire Inspections'!$E$5:$E$1004=$A403)*('Tire Inspections'!$B$5:$B$1004=$L403)*('Tire Inspections'!$Y$5:$Y$1004="OK")),'Tire Inspections'!$C$5:$C$1004),"")))</f>
        <v/>
      </c>
      <c r="N403" s="27">
        <f>IF($A403="","",IF($L403="","",IFERROR(LOOKUP(2,1/(('Tire Inspections'!$E$5:$E$1004=$A403)*('Tire Inspections'!$B$5:$B$1004=$L403)*('Tire Inspections'!$Y$5:$Y$1004="OK")),'Tire Inspections'!$F$5:$F$1004),"")))</f>
        <v/>
      </c>
      <c r="O403" s="27">
        <f>IF($A403="","",IF($L403="","",IFERROR(LOOKUP(2,1/(('Tire Inspections'!$E$5:$E$1004=$A403)*('Tire Inspections'!$B$5:$B$1004=$L403)*('Tire Inspections'!$Y$5:$Y$1004="OK")),'Tire Inspections'!$P$5:$P$1004),"")))</f>
        <v/>
      </c>
      <c r="P403" s="32">
        <f>IF($A403="","",IF($L403="","",IFERROR(LOOKUP(2,1/(('Tire Inspections'!$E$5:$E$1004=$A403)*('Tire Inspections'!$B$5:$B$1004=$L403)*('Tire Inspections'!$Y$5:$Y$1004="OK")),'Tire Inspections'!$D$5:$D$1004),"")))</f>
        <v/>
      </c>
      <c r="Q403" s="44">
        <f>IF($A403="","",IF($L403="","",IFERROR(LOOKUP(2,1/(('Tire Inspections'!$E$5:$E$1004=$A403)*('Tire Inspections'!$B$5:$B$1004=$L403)*('Tire Inspections'!$Y$5:$Y$1004="OK")),'Tire Inspections'!$R$5:$R$1004),"")))</f>
        <v/>
      </c>
      <c r="R403" s="44">
        <f>IF($A403="","",IF($L403="","",IFERROR(LOOKUP(2,1/(('Tire Inspections'!$E$5:$E$1004=$A403)*('Tire Inspections'!$B$5:$B$1004=$L403)*('Tire Inspections'!$Y$5:$Y$1004="OK")),'Tire Inspections'!$S$5:$S$1004),"")))</f>
        <v/>
      </c>
      <c r="S403" s="44">
        <f>IF($A403="","",IF($L403="","",IFERROR(LOOKUP(2,1/(('Tire Inspections'!$E$5:$E$1004=$A403)*('Tire Inspections'!$B$5:$B$1004=$L403)*('Tire Inspections'!$Y$5:$Y$1004="OK")),'Tire Inspections'!$L$5:$L$1004),"")))</f>
        <v/>
      </c>
      <c r="T403" s="33">
        <f>IF($A403="","",IF(OR($Q403="",$H403=""),"",IFERROR(MAX(0,MIN(1,($Q403-'Settings'!$B$6)/($H403-'Settings'!$B$6))),"")))</f>
        <v/>
      </c>
      <c r="U403" s="27">
        <f>IF($A403="","",IF($Q403="","No Data",IF($Q403&lt;='Settings'!$B$6,"Critical",IF($Q403&lt;='Settings'!$B$5,"Low","OK"))))</f>
        <v/>
      </c>
      <c r="V403" s="27">
        <f>IF($A403="","",IF($R403="","No Data",IF($R403&gt;='Settings'!$B$7,"Uneven","OK")))</f>
        <v/>
      </c>
      <c r="W403" s="27">
        <f>IF($A403="","",IF($J403&lt;&gt;"Mounted","N/A",IF(OR($S403="",$I403=""),"No Data",IF($S403&lt;$I403-'Settings'!$B$8,"Low",IF($S403&gt;$I403+'Settings'!$B$8,"High","OK")))))</f>
        <v/>
      </c>
      <c r="X403" s="45">
        <f>IF($A403="","",IF(OR($J403&lt;&gt;"Mounted",$L403=""),"",IFERROR($L403+'Settings'!$B$9,"")))</f>
        <v/>
      </c>
      <c r="Y403" s="27">
        <f>IF($A403="","",IF($J403&lt;&gt;"Mounted","N/A",IF($L403="","No Data",IF(TODAY()&gt;$X403,"Overdue",IF(TODAY()+'Settings'!$B$10&gt;=$X403,"Due Soon","Current")))))</f>
        <v/>
      </c>
      <c r="Z403" s="27">
        <f>IF($A403="","",IF($J403&lt;&gt;"Mounted","N/A",IF(OR($U403="No Data",$W403="No Data"),"No Data",IF($U403="Critical","Critical",IF(OR($U403="Low",$V403="Uneven",$W403="Low",$W403="High",$Y403="Overdue",$Y403="Due Soon"),"Attention","OK")))))</f>
        <v/>
      </c>
      <c r="AA403" s="27">
        <f>IF($A403="","",IF($J403&lt;&gt;"Mounted","No action",IF($U403="Critical","Inspect immediately and follow fleet removal policy",IF($W403="Low","Correct pressure and inspect",IF($W403="High","Correct pressure",IF($V403="Uneven","Inspect alignment, suspension, and rotation",IF($U403="Low","Schedule tire service",IF($Y403="Overdue","Complete inspection",IF($Y403="Due Soon","Schedule inspection","No action")))))))))</f>
        <v/>
      </c>
      <c r="AB403" s="27">
        <f>IF($A403="","",IF(OR($J403&lt;&gt;"Mounted",$Z403="OK",$Z403="N/A"),"",IF($U403="Critical",1,IF(OR($W403="Low",$W403="High"),2,IF(OR($U403="Low",$V403="Uneven"),3,IF($Y403="Overdue",4,5))))))</f>
        <v/>
      </c>
      <c r="AC403" s="27">
        <f>IF($A403="","",IF($AB403="","",IFERROR($AB403*100000+ROW(),"")))</f>
        <v/>
      </c>
    </row>
    <row r="404">
      <c r="A404" s="29" t="n"/>
      <c r="B404" s="23" t="n"/>
      <c r="C404" s="23" t="n"/>
      <c r="D404" s="23" t="n"/>
      <c r="E404" s="29" t="n"/>
      <c r="F404" s="42" t="n"/>
      <c r="G404" s="30" t="n"/>
      <c r="H404" s="43" t="n"/>
      <c r="I404" s="43" t="n"/>
      <c r="J404" s="23" t="n"/>
      <c r="K404" s="23" t="n"/>
      <c r="L404" s="45">
        <f>IF($A404="","",IF(COUNTIFS('Tire Inspections'!$E$5:$E$1004,$A404,'Tire Inspections'!$Y$5:$Y$1004,"OK")=0,"",IFERROR(MAXIFS('Tire Inspections'!$B$5:$B$1004,'Tire Inspections'!$E$5:$E$1004,$A404,'Tire Inspections'!$Y$5:$Y$1004,"OK"),"")))</f>
        <v/>
      </c>
      <c r="M404" s="27">
        <f>IF($A404="","",IF($L404="","",IFERROR(LOOKUP(2,1/(('Tire Inspections'!$E$5:$E$1004=$A404)*('Tire Inspections'!$B$5:$B$1004=$L404)*('Tire Inspections'!$Y$5:$Y$1004="OK")),'Tire Inspections'!$C$5:$C$1004),"")))</f>
        <v/>
      </c>
      <c r="N404" s="27">
        <f>IF($A404="","",IF($L404="","",IFERROR(LOOKUP(2,1/(('Tire Inspections'!$E$5:$E$1004=$A404)*('Tire Inspections'!$B$5:$B$1004=$L404)*('Tire Inspections'!$Y$5:$Y$1004="OK")),'Tire Inspections'!$F$5:$F$1004),"")))</f>
        <v/>
      </c>
      <c r="O404" s="27">
        <f>IF($A404="","",IF($L404="","",IFERROR(LOOKUP(2,1/(('Tire Inspections'!$E$5:$E$1004=$A404)*('Tire Inspections'!$B$5:$B$1004=$L404)*('Tire Inspections'!$Y$5:$Y$1004="OK")),'Tire Inspections'!$P$5:$P$1004),"")))</f>
        <v/>
      </c>
      <c r="P404" s="32">
        <f>IF($A404="","",IF($L404="","",IFERROR(LOOKUP(2,1/(('Tire Inspections'!$E$5:$E$1004=$A404)*('Tire Inspections'!$B$5:$B$1004=$L404)*('Tire Inspections'!$Y$5:$Y$1004="OK")),'Tire Inspections'!$D$5:$D$1004),"")))</f>
        <v/>
      </c>
      <c r="Q404" s="44">
        <f>IF($A404="","",IF($L404="","",IFERROR(LOOKUP(2,1/(('Tire Inspections'!$E$5:$E$1004=$A404)*('Tire Inspections'!$B$5:$B$1004=$L404)*('Tire Inspections'!$Y$5:$Y$1004="OK")),'Tire Inspections'!$R$5:$R$1004),"")))</f>
        <v/>
      </c>
      <c r="R404" s="44">
        <f>IF($A404="","",IF($L404="","",IFERROR(LOOKUP(2,1/(('Tire Inspections'!$E$5:$E$1004=$A404)*('Tire Inspections'!$B$5:$B$1004=$L404)*('Tire Inspections'!$Y$5:$Y$1004="OK")),'Tire Inspections'!$S$5:$S$1004),"")))</f>
        <v/>
      </c>
      <c r="S404" s="44">
        <f>IF($A404="","",IF($L404="","",IFERROR(LOOKUP(2,1/(('Tire Inspections'!$E$5:$E$1004=$A404)*('Tire Inspections'!$B$5:$B$1004=$L404)*('Tire Inspections'!$Y$5:$Y$1004="OK")),'Tire Inspections'!$L$5:$L$1004),"")))</f>
        <v/>
      </c>
      <c r="T404" s="33">
        <f>IF($A404="","",IF(OR($Q404="",$H404=""),"",IFERROR(MAX(0,MIN(1,($Q404-'Settings'!$B$6)/($H404-'Settings'!$B$6))),"")))</f>
        <v/>
      </c>
      <c r="U404" s="27">
        <f>IF($A404="","",IF($Q404="","No Data",IF($Q404&lt;='Settings'!$B$6,"Critical",IF($Q404&lt;='Settings'!$B$5,"Low","OK"))))</f>
        <v/>
      </c>
      <c r="V404" s="27">
        <f>IF($A404="","",IF($R404="","No Data",IF($R404&gt;='Settings'!$B$7,"Uneven","OK")))</f>
        <v/>
      </c>
      <c r="W404" s="27">
        <f>IF($A404="","",IF($J404&lt;&gt;"Mounted","N/A",IF(OR($S404="",$I404=""),"No Data",IF($S404&lt;$I404-'Settings'!$B$8,"Low",IF($S404&gt;$I404+'Settings'!$B$8,"High","OK")))))</f>
        <v/>
      </c>
      <c r="X404" s="45">
        <f>IF($A404="","",IF(OR($J404&lt;&gt;"Mounted",$L404=""),"",IFERROR($L404+'Settings'!$B$9,"")))</f>
        <v/>
      </c>
      <c r="Y404" s="27">
        <f>IF($A404="","",IF($J404&lt;&gt;"Mounted","N/A",IF($L404="","No Data",IF(TODAY()&gt;$X404,"Overdue",IF(TODAY()+'Settings'!$B$10&gt;=$X404,"Due Soon","Current")))))</f>
        <v/>
      </c>
      <c r="Z404" s="27">
        <f>IF($A404="","",IF($J404&lt;&gt;"Mounted","N/A",IF(OR($U404="No Data",$W404="No Data"),"No Data",IF($U404="Critical","Critical",IF(OR($U404="Low",$V404="Uneven",$W404="Low",$W404="High",$Y404="Overdue",$Y404="Due Soon"),"Attention","OK")))))</f>
        <v/>
      </c>
      <c r="AA404" s="27">
        <f>IF($A404="","",IF($J404&lt;&gt;"Mounted","No action",IF($U404="Critical","Inspect immediately and follow fleet removal policy",IF($W404="Low","Correct pressure and inspect",IF($W404="High","Correct pressure",IF($V404="Uneven","Inspect alignment, suspension, and rotation",IF($U404="Low","Schedule tire service",IF($Y404="Overdue","Complete inspection",IF($Y404="Due Soon","Schedule inspection","No action")))))))))</f>
        <v/>
      </c>
      <c r="AB404" s="27">
        <f>IF($A404="","",IF(OR($J404&lt;&gt;"Mounted",$Z404="OK",$Z404="N/A"),"",IF($U404="Critical",1,IF(OR($W404="Low",$W404="High"),2,IF(OR($U404="Low",$V404="Uneven"),3,IF($Y404="Overdue",4,5))))))</f>
        <v/>
      </c>
      <c r="AC404" s="27">
        <f>IF($A404="","",IF($AB404="","",IFERROR($AB404*100000+ROW(),"")))</f>
        <v/>
      </c>
    </row>
    <row r="405">
      <c r="A405" s="29" t="n"/>
      <c r="B405" s="23" t="n"/>
      <c r="C405" s="23" t="n"/>
      <c r="D405" s="23" t="n"/>
      <c r="E405" s="29" t="n"/>
      <c r="F405" s="42" t="n"/>
      <c r="G405" s="30" t="n"/>
      <c r="H405" s="43" t="n"/>
      <c r="I405" s="43" t="n"/>
      <c r="J405" s="23" t="n"/>
      <c r="K405" s="23" t="n"/>
      <c r="L405" s="45">
        <f>IF($A405="","",IF(COUNTIFS('Tire Inspections'!$E$5:$E$1004,$A405,'Tire Inspections'!$Y$5:$Y$1004,"OK")=0,"",IFERROR(MAXIFS('Tire Inspections'!$B$5:$B$1004,'Tire Inspections'!$E$5:$E$1004,$A405,'Tire Inspections'!$Y$5:$Y$1004,"OK"),"")))</f>
        <v/>
      </c>
      <c r="M405" s="27">
        <f>IF($A405="","",IF($L405="","",IFERROR(LOOKUP(2,1/(('Tire Inspections'!$E$5:$E$1004=$A405)*('Tire Inspections'!$B$5:$B$1004=$L405)*('Tire Inspections'!$Y$5:$Y$1004="OK")),'Tire Inspections'!$C$5:$C$1004),"")))</f>
        <v/>
      </c>
      <c r="N405" s="27">
        <f>IF($A405="","",IF($L405="","",IFERROR(LOOKUP(2,1/(('Tire Inspections'!$E$5:$E$1004=$A405)*('Tire Inspections'!$B$5:$B$1004=$L405)*('Tire Inspections'!$Y$5:$Y$1004="OK")),'Tire Inspections'!$F$5:$F$1004),"")))</f>
        <v/>
      </c>
      <c r="O405" s="27">
        <f>IF($A405="","",IF($L405="","",IFERROR(LOOKUP(2,1/(('Tire Inspections'!$E$5:$E$1004=$A405)*('Tire Inspections'!$B$5:$B$1004=$L405)*('Tire Inspections'!$Y$5:$Y$1004="OK")),'Tire Inspections'!$P$5:$P$1004),"")))</f>
        <v/>
      </c>
      <c r="P405" s="32">
        <f>IF($A405="","",IF($L405="","",IFERROR(LOOKUP(2,1/(('Tire Inspections'!$E$5:$E$1004=$A405)*('Tire Inspections'!$B$5:$B$1004=$L405)*('Tire Inspections'!$Y$5:$Y$1004="OK")),'Tire Inspections'!$D$5:$D$1004),"")))</f>
        <v/>
      </c>
      <c r="Q405" s="44">
        <f>IF($A405="","",IF($L405="","",IFERROR(LOOKUP(2,1/(('Tire Inspections'!$E$5:$E$1004=$A405)*('Tire Inspections'!$B$5:$B$1004=$L405)*('Tire Inspections'!$Y$5:$Y$1004="OK")),'Tire Inspections'!$R$5:$R$1004),"")))</f>
        <v/>
      </c>
      <c r="R405" s="44">
        <f>IF($A405="","",IF($L405="","",IFERROR(LOOKUP(2,1/(('Tire Inspections'!$E$5:$E$1004=$A405)*('Tire Inspections'!$B$5:$B$1004=$L405)*('Tire Inspections'!$Y$5:$Y$1004="OK")),'Tire Inspections'!$S$5:$S$1004),"")))</f>
        <v/>
      </c>
      <c r="S405" s="44">
        <f>IF($A405="","",IF($L405="","",IFERROR(LOOKUP(2,1/(('Tire Inspections'!$E$5:$E$1004=$A405)*('Tire Inspections'!$B$5:$B$1004=$L405)*('Tire Inspections'!$Y$5:$Y$1004="OK")),'Tire Inspections'!$L$5:$L$1004),"")))</f>
        <v/>
      </c>
      <c r="T405" s="33">
        <f>IF($A405="","",IF(OR($Q405="",$H405=""),"",IFERROR(MAX(0,MIN(1,($Q405-'Settings'!$B$6)/($H405-'Settings'!$B$6))),"")))</f>
        <v/>
      </c>
      <c r="U405" s="27">
        <f>IF($A405="","",IF($Q405="","No Data",IF($Q405&lt;='Settings'!$B$6,"Critical",IF($Q405&lt;='Settings'!$B$5,"Low","OK"))))</f>
        <v/>
      </c>
      <c r="V405" s="27">
        <f>IF($A405="","",IF($R405="","No Data",IF($R405&gt;='Settings'!$B$7,"Uneven","OK")))</f>
        <v/>
      </c>
      <c r="W405" s="27">
        <f>IF($A405="","",IF($J405&lt;&gt;"Mounted","N/A",IF(OR($S405="",$I405=""),"No Data",IF($S405&lt;$I405-'Settings'!$B$8,"Low",IF($S405&gt;$I405+'Settings'!$B$8,"High","OK")))))</f>
        <v/>
      </c>
      <c r="X405" s="45">
        <f>IF($A405="","",IF(OR($J405&lt;&gt;"Mounted",$L405=""),"",IFERROR($L405+'Settings'!$B$9,"")))</f>
        <v/>
      </c>
      <c r="Y405" s="27">
        <f>IF($A405="","",IF($J405&lt;&gt;"Mounted","N/A",IF($L405="","No Data",IF(TODAY()&gt;$X405,"Overdue",IF(TODAY()+'Settings'!$B$10&gt;=$X405,"Due Soon","Current")))))</f>
        <v/>
      </c>
      <c r="Z405" s="27">
        <f>IF($A405="","",IF($J405&lt;&gt;"Mounted","N/A",IF(OR($U405="No Data",$W405="No Data"),"No Data",IF($U405="Critical","Critical",IF(OR($U405="Low",$V405="Uneven",$W405="Low",$W405="High",$Y405="Overdue",$Y405="Due Soon"),"Attention","OK")))))</f>
        <v/>
      </c>
      <c r="AA405" s="27">
        <f>IF($A405="","",IF($J405&lt;&gt;"Mounted","No action",IF($U405="Critical","Inspect immediately and follow fleet removal policy",IF($W405="Low","Correct pressure and inspect",IF($W405="High","Correct pressure",IF($V405="Uneven","Inspect alignment, suspension, and rotation",IF($U405="Low","Schedule tire service",IF($Y405="Overdue","Complete inspection",IF($Y405="Due Soon","Schedule inspection","No action")))))))))</f>
        <v/>
      </c>
      <c r="AB405" s="27">
        <f>IF($A405="","",IF(OR($J405&lt;&gt;"Mounted",$Z405="OK",$Z405="N/A"),"",IF($U405="Critical",1,IF(OR($W405="Low",$W405="High"),2,IF(OR($U405="Low",$V405="Uneven"),3,IF($Y405="Overdue",4,5))))))</f>
        <v/>
      </c>
      <c r="AC405" s="27">
        <f>IF($A405="","",IF($AB405="","",IFERROR($AB405*100000+ROW(),"")))</f>
        <v/>
      </c>
    </row>
    <row r="406">
      <c r="A406" s="29" t="n"/>
      <c r="B406" s="23" t="n"/>
      <c r="C406" s="23" t="n"/>
      <c r="D406" s="23" t="n"/>
      <c r="E406" s="29" t="n"/>
      <c r="F406" s="42" t="n"/>
      <c r="G406" s="30" t="n"/>
      <c r="H406" s="43" t="n"/>
      <c r="I406" s="43" t="n"/>
      <c r="J406" s="23" t="n"/>
      <c r="K406" s="23" t="n"/>
      <c r="L406" s="45">
        <f>IF($A406="","",IF(COUNTIFS('Tire Inspections'!$E$5:$E$1004,$A406,'Tire Inspections'!$Y$5:$Y$1004,"OK")=0,"",IFERROR(MAXIFS('Tire Inspections'!$B$5:$B$1004,'Tire Inspections'!$E$5:$E$1004,$A406,'Tire Inspections'!$Y$5:$Y$1004,"OK"),"")))</f>
        <v/>
      </c>
      <c r="M406" s="27">
        <f>IF($A406="","",IF($L406="","",IFERROR(LOOKUP(2,1/(('Tire Inspections'!$E$5:$E$1004=$A406)*('Tire Inspections'!$B$5:$B$1004=$L406)*('Tire Inspections'!$Y$5:$Y$1004="OK")),'Tire Inspections'!$C$5:$C$1004),"")))</f>
        <v/>
      </c>
      <c r="N406" s="27">
        <f>IF($A406="","",IF($L406="","",IFERROR(LOOKUP(2,1/(('Tire Inspections'!$E$5:$E$1004=$A406)*('Tire Inspections'!$B$5:$B$1004=$L406)*('Tire Inspections'!$Y$5:$Y$1004="OK")),'Tire Inspections'!$F$5:$F$1004),"")))</f>
        <v/>
      </c>
      <c r="O406" s="27">
        <f>IF($A406="","",IF($L406="","",IFERROR(LOOKUP(2,1/(('Tire Inspections'!$E$5:$E$1004=$A406)*('Tire Inspections'!$B$5:$B$1004=$L406)*('Tire Inspections'!$Y$5:$Y$1004="OK")),'Tire Inspections'!$P$5:$P$1004),"")))</f>
        <v/>
      </c>
      <c r="P406" s="32">
        <f>IF($A406="","",IF($L406="","",IFERROR(LOOKUP(2,1/(('Tire Inspections'!$E$5:$E$1004=$A406)*('Tire Inspections'!$B$5:$B$1004=$L406)*('Tire Inspections'!$Y$5:$Y$1004="OK")),'Tire Inspections'!$D$5:$D$1004),"")))</f>
        <v/>
      </c>
      <c r="Q406" s="44">
        <f>IF($A406="","",IF($L406="","",IFERROR(LOOKUP(2,1/(('Tire Inspections'!$E$5:$E$1004=$A406)*('Tire Inspections'!$B$5:$B$1004=$L406)*('Tire Inspections'!$Y$5:$Y$1004="OK")),'Tire Inspections'!$R$5:$R$1004),"")))</f>
        <v/>
      </c>
      <c r="R406" s="44">
        <f>IF($A406="","",IF($L406="","",IFERROR(LOOKUP(2,1/(('Tire Inspections'!$E$5:$E$1004=$A406)*('Tire Inspections'!$B$5:$B$1004=$L406)*('Tire Inspections'!$Y$5:$Y$1004="OK")),'Tire Inspections'!$S$5:$S$1004),"")))</f>
        <v/>
      </c>
      <c r="S406" s="44">
        <f>IF($A406="","",IF($L406="","",IFERROR(LOOKUP(2,1/(('Tire Inspections'!$E$5:$E$1004=$A406)*('Tire Inspections'!$B$5:$B$1004=$L406)*('Tire Inspections'!$Y$5:$Y$1004="OK")),'Tire Inspections'!$L$5:$L$1004),"")))</f>
        <v/>
      </c>
      <c r="T406" s="33">
        <f>IF($A406="","",IF(OR($Q406="",$H406=""),"",IFERROR(MAX(0,MIN(1,($Q406-'Settings'!$B$6)/($H406-'Settings'!$B$6))),"")))</f>
        <v/>
      </c>
      <c r="U406" s="27">
        <f>IF($A406="","",IF($Q406="","No Data",IF($Q406&lt;='Settings'!$B$6,"Critical",IF($Q406&lt;='Settings'!$B$5,"Low","OK"))))</f>
        <v/>
      </c>
      <c r="V406" s="27">
        <f>IF($A406="","",IF($R406="","No Data",IF($R406&gt;='Settings'!$B$7,"Uneven","OK")))</f>
        <v/>
      </c>
      <c r="W406" s="27">
        <f>IF($A406="","",IF($J406&lt;&gt;"Mounted","N/A",IF(OR($S406="",$I406=""),"No Data",IF($S406&lt;$I406-'Settings'!$B$8,"Low",IF($S406&gt;$I406+'Settings'!$B$8,"High","OK")))))</f>
        <v/>
      </c>
      <c r="X406" s="45">
        <f>IF($A406="","",IF(OR($J406&lt;&gt;"Mounted",$L406=""),"",IFERROR($L406+'Settings'!$B$9,"")))</f>
        <v/>
      </c>
      <c r="Y406" s="27">
        <f>IF($A406="","",IF($J406&lt;&gt;"Mounted","N/A",IF($L406="","No Data",IF(TODAY()&gt;$X406,"Overdue",IF(TODAY()+'Settings'!$B$10&gt;=$X406,"Due Soon","Current")))))</f>
        <v/>
      </c>
      <c r="Z406" s="27">
        <f>IF($A406="","",IF($J406&lt;&gt;"Mounted","N/A",IF(OR($U406="No Data",$W406="No Data"),"No Data",IF($U406="Critical","Critical",IF(OR($U406="Low",$V406="Uneven",$W406="Low",$W406="High",$Y406="Overdue",$Y406="Due Soon"),"Attention","OK")))))</f>
        <v/>
      </c>
      <c r="AA406" s="27">
        <f>IF($A406="","",IF($J406&lt;&gt;"Mounted","No action",IF($U406="Critical","Inspect immediately and follow fleet removal policy",IF($W406="Low","Correct pressure and inspect",IF($W406="High","Correct pressure",IF($V406="Uneven","Inspect alignment, suspension, and rotation",IF($U406="Low","Schedule tire service",IF($Y406="Overdue","Complete inspection",IF($Y406="Due Soon","Schedule inspection","No action")))))))))</f>
        <v/>
      </c>
      <c r="AB406" s="27">
        <f>IF($A406="","",IF(OR($J406&lt;&gt;"Mounted",$Z406="OK",$Z406="N/A"),"",IF($U406="Critical",1,IF(OR($W406="Low",$W406="High"),2,IF(OR($U406="Low",$V406="Uneven"),3,IF($Y406="Overdue",4,5))))))</f>
        <v/>
      </c>
      <c r="AC406" s="27">
        <f>IF($A406="","",IF($AB406="","",IFERROR($AB406*100000+ROW(),"")))</f>
        <v/>
      </c>
    </row>
    <row r="407">
      <c r="A407" s="29" t="n"/>
      <c r="B407" s="23" t="n"/>
      <c r="C407" s="23" t="n"/>
      <c r="D407" s="23" t="n"/>
      <c r="E407" s="29" t="n"/>
      <c r="F407" s="42" t="n"/>
      <c r="G407" s="30" t="n"/>
      <c r="H407" s="43" t="n"/>
      <c r="I407" s="43" t="n"/>
      <c r="J407" s="23" t="n"/>
      <c r="K407" s="23" t="n"/>
      <c r="L407" s="45">
        <f>IF($A407="","",IF(COUNTIFS('Tire Inspections'!$E$5:$E$1004,$A407,'Tire Inspections'!$Y$5:$Y$1004,"OK")=0,"",IFERROR(MAXIFS('Tire Inspections'!$B$5:$B$1004,'Tire Inspections'!$E$5:$E$1004,$A407,'Tire Inspections'!$Y$5:$Y$1004,"OK"),"")))</f>
        <v/>
      </c>
      <c r="M407" s="27">
        <f>IF($A407="","",IF($L407="","",IFERROR(LOOKUP(2,1/(('Tire Inspections'!$E$5:$E$1004=$A407)*('Tire Inspections'!$B$5:$B$1004=$L407)*('Tire Inspections'!$Y$5:$Y$1004="OK")),'Tire Inspections'!$C$5:$C$1004),"")))</f>
        <v/>
      </c>
      <c r="N407" s="27">
        <f>IF($A407="","",IF($L407="","",IFERROR(LOOKUP(2,1/(('Tire Inspections'!$E$5:$E$1004=$A407)*('Tire Inspections'!$B$5:$B$1004=$L407)*('Tire Inspections'!$Y$5:$Y$1004="OK")),'Tire Inspections'!$F$5:$F$1004),"")))</f>
        <v/>
      </c>
      <c r="O407" s="27">
        <f>IF($A407="","",IF($L407="","",IFERROR(LOOKUP(2,1/(('Tire Inspections'!$E$5:$E$1004=$A407)*('Tire Inspections'!$B$5:$B$1004=$L407)*('Tire Inspections'!$Y$5:$Y$1004="OK")),'Tire Inspections'!$P$5:$P$1004),"")))</f>
        <v/>
      </c>
      <c r="P407" s="32">
        <f>IF($A407="","",IF($L407="","",IFERROR(LOOKUP(2,1/(('Tire Inspections'!$E$5:$E$1004=$A407)*('Tire Inspections'!$B$5:$B$1004=$L407)*('Tire Inspections'!$Y$5:$Y$1004="OK")),'Tire Inspections'!$D$5:$D$1004),"")))</f>
        <v/>
      </c>
      <c r="Q407" s="44">
        <f>IF($A407="","",IF($L407="","",IFERROR(LOOKUP(2,1/(('Tire Inspections'!$E$5:$E$1004=$A407)*('Tire Inspections'!$B$5:$B$1004=$L407)*('Tire Inspections'!$Y$5:$Y$1004="OK")),'Tire Inspections'!$R$5:$R$1004),"")))</f>
        <v/>
      </c>
      <c r="R407" s="44">
        <f>IF($A407="","",IF($L407="","",IFERROR(LOOKUP(2,1/(('Tire Inspections'!$E$5:$E$1004=$A407)*('Tire Inspections'!$B$5:$B$1004=$L407)*('Tire Inspections'!$Y$5:$Y$1004="OK")),'Tire Inspections'!$S$5:$S$1004),"")))</f>
        <v/>
      </c>
      <c r="S407" s="44">
        <f>IF($A407="","",IF($L407="","",IFERROR(LOOKUP(2,1/(('Tire Inspections'!$E$5:$E$1004=$A407)*('Tire Inspections'!$B$5:$B$1004=$L407)*('Tire Inspections'!$Y$5:$Y$1004="OK")),'Tire Inspections'!$L$5:$L$1004),"")))</f>
        <v/>
      </c>
      <c r="T407" s="33">
        <f>IF($A407="","",IF(OR($Q407="",$H407=""),"",IFERROR(MAX(0,MIN(1,($Q407-'Settings'!$B$6)/($H407-'Settings'!$B$6))),"")))</f>
        <v/>
      </c>
      <c r="U407" s="27">
        <f>IF($A407="","",IF($Q407="","No Data",IF($Q407&lt;='Settings'!$B$6,"Critical",IF($Q407&lt;='Settings'!$B$5,"Low","OK"))))</f>
        <v/>
      </c>
      <c r="V407" s="27">
        <f>IF($A407="","",IF($R407="","No Data",IF($R407&gt;='Settings'!$B$7,"Uneven","OK")))</f>
        <v/>
      </c>
      <c r="W407" s="27">
        <f>IF($A407="","",IF($J407&lt;&gt;"Mounted","N/A",IF(OR($S407="",$I407=""),"No Data",IF($S407&lt;$I407-'Settings'!$B$8,"Low",IF($S407&gt;$I407+'Settings'!$B$8,"High","OK")))))</f>
        <v/>
      </c>
      <c r="X407" s="45">
        <f>IF($A407="","",IF(OR($J407&lt;&gt;"Mounted",$L407=""),"",IFERROR($L407+'Settings'!$B$9,"")))</f>
        <v/>
      </c>
      <c r="Y407" s="27">
        <f>IF($A407="","",IF($J407&lt;&gt;"Mounted","N/A",IF($L407="","No Data",IF(TODAY()&gt;$X407,"Overdue",IF(TODAY()+'Settings'!$B$10&gt;=$X407,"Due Soon","Current")))))</f>
        <v/>
      </c>
      <c r="Z407" s="27">
        <f>IF($A407="","",IF($J407&lt;&gt;"Mounted","N/A",IF(OR($U407="No Data",$W407="No Data"),"No Data",IF($U407="Critical","Critical",IF(OR($U407="Low",$V407="Uneven",$W407="Low",$W407="High",$Y407="Overdue",$Y407="Due Soon"),"Attention","OK")))))</f>
        <v/>
      </c>
      <c r="AA407" s="27">
        <f>IF($A407="","",IF($J407&lt;&gt;"Mounted","No action",IF($U407="Critical","Inspect immediately and follow fleet removal policy",IF($W407="Low","Correct pressure and inspect",IF($W407="High","Correct pressure",IF($V407="Uneven","Inspect alignment, suspension, and rotation",IF($U407="Low","Schedule tire service",IF($Y407="Overdue","Complete inspection",IF($Y407="Due Soon","Schedule inspection","No action")))))))))</f>
        <v/>
      </c>
      <c r="AB407" s="27">
        <f>IF($A407="","",IF(OR($J407&lt;&gt;"Mounted",$Z407="OK",$Z407="N/A"),"",IF($U407="Critical",1,IF(OR($W407="Low",$W407="High"),2,IF(OR($U407="Low",$V407="Uneven"),3,IF($Y407="Overdue",4,5))))))</f>
        <v/>
      </c>
      <c r="AC407" s="27">
        <f>IF($A407="","",IF($AB407="","",IFERROR($AB407*100000+ROW(),"")))</f>
        <v/>
      </c>
    </row>
    <row r="408">
      <c r="A408" s="29" t="n"/>
      <c r="B408" s="23" t="n"/>
      <c r="C408" s="23" t="n"/>
      <c r="D408" s="23" t="n"/>
      <c r="E408" s="29" t="n"/>
      <c r="F408" s="42" t="n"/>
      <c r="G408" s="30" t="n"/>
      <c r="H408" s="43" t="n"/>
      <c r="I408" s="43" t="n"/>
      <c r="J408" s="23" t="n"/>
      <c r="K408" s="23" t="n"/>
      <c r="L408" s="45">
        <f>IF($A408="","",IF(COUNTIFS('Tire Inspections'!$E$5:$E$1004,$A408,'Tire Inspections'!$Y$5:$Y$1004,"OK")=0,"",IFERROR(MAXIFS('Tire Inspections'!$B$5:$B$1004,'Tire Inspections'!$E$5:$E$1004,$A408,'Tire Inspections'!$Y$5:$Y$1004,"OK"),"")))</f>
        <v/>
      </c>
      <c r="M408" s="27">
        <f>IF($A408="","",IF($L408="","",IFERROR(LOOKUP(2,1/(('Tire Inspections'!$E$5:$E$1004=$A408)*('Tire Inspections'!$B$5:$B$1004=$L408)*('Tire Inspections'!$Y$5:$Y$1004="OK")),'Tire Inspections'!$C$5:$C$1004),"")))</f>
        <v/>
      </c>
      <c r="N408" s="27">
        <f>IF($A408="","",IF($L408="","",IFERROR(LOOKUP(2,1/(('Tire Inspections'!$E$5:$E$1004=$A408)*('Tire Inspections'!$B$5:$B$1004=$L408)*('Tire Inspections'!$Y$5:$Y$1004="OK")),'Tire Inspections'!$F$5:$F$1004),"")))</f>
        <v/>
      </c>
      <c r="O408" s="27">
        <f>IF($A408="","",IF($L408="","",IFERROR(LOOKUP(2,1/(('Tire Inspections'!$E$5:$E$1004=$A408)*('Tire Inspections'!$B$5:$B$1004=$L408)*('Tire Inspections'!$Y$5:$Y$1004="OK")),'Tire Inspections'!$P$5:$P$1004),"")))</f>
        <v/>
      </c>
      <c r="P408" s="32">
        <f>IF($A408="","",IF($L408="","",IFERROR(LOOKUP(2,1/(('Tire Inspections'!$E$5:$E$1004=$A408)*('Tire Inspections'!$B$5:$B$1004=$L408)*('Tire Inspections'!$Y$5:$Y$1004="OK")),'Tire Inspections'!$D$5:$D$1004),"")))</f>
        <v/>
      </c>
      <c r="Q408" s="44">
        <f>IF($A408="","",IF($L408="","",IFERROR(LOOKUP(2,1/(('Tire Inspections'!$E$5:$E$1004=$A408)*('Tire Inspections'!$B$5:$B$1004=$L408)*('Tire Inspections'!$Y$5:$Y$1004="OK")),'Tire Inspections'!$R$5:$R$1004),"")))</f>
        <v/>
      </c>
      <c r="R408" s="44">
        <f>IF($A408="","",IF($L408="","",IFERROR(LOOKUP(2,1/(('Tire Inspections'!$E$5:$E$1004=$A408)*('Tire Inspections'!$B$5:$B$1004=$L408)*('Tire Inspections'!$Y$5:$Y$1004="OK")),'Tire Inspections'!$S$5:$S$1004),"")))</f>
        <v/>
      </c>
      <c r="S408" s="44">
        <f>IF($A408="","",IF($L408="","",IFERROR(LOOKUP(2,1/(('Tire Inspections'!$E$5:$E$1004=$A408)*('Tire Inspections'!$B$5:$B$1004=$L408)*('Tire Inspections'!$Y$5:$Y$1004="OK")),'Tire Inspections'!$L$5:$L$1004),"")))</f>
        <v/>
      </c>
      <c r="T408" s="33">
        <f>IF($A408="","",IF(OR($Q408="",$H408=""),"",IFERROR(MAX(0,MIN(1,($Q408-'Settings'!$B$6)/($H408-'Settings'!$B$6))),"")))</f>
        <v/>
      </c>
      <c r="U408" s="27">
        <f>IF($A408="","",IF($Q408="","No Data",IF($Q408&lt;='Settings'!$B$6,"Critical",IF($Q408&lt;='Settings'!$B$5,"Low","OK"))))</f>
        <v/>
      </c>
      <c r="V408" s="27">
        <f>IF($A408="","",IF($R408="","No Data",IF($R408&gt;='Settings'!$B$7,"Uneven","OK")))</f>
        <v/>
      </c>
      <c r="W408" s="27">
        <f>IF($A408="","",IF($J408&lt;&gt;"Mounted","N/A",IF(OR($S408="",$I408=""),"No Data",IF($S408&lt;$I408-'Settings'!$B$8,"Low",IF($S408&gt;$I408+'Settings'!$B$8,"High","OK")))))</f>
        <v/>
      </c>
      <c r="X408" s="45">
        <f>IF($A408="","",IF(OR($J408&lt;&gt;"Mounted",$L408=""),"",IFERROR($L408+'Settings'!$B$9,"")))</f>
        <v/>
      </c>
      <c r="Y408" s="27">
        <f>IF($A408="","",IF($J408&lt;&gt;"Mounted","N/A",IF($L408="","No Data",IF(TODAY()&gt;$X408,"Overdue",IF(TODAY()+'Settings'!$B$10&gt;=$X408,"Due Soon","Current")))))</f>
        <v/>
      </c>
      <c r="Z408" s="27">
        <f>IF($A408="","",IF($J408&lt;&gt;"Mounted","N/A",IF(OR($U408="No Data",$W408="No Data"),"No Data",IF($U408="Critical","Critical",IF(OR($U408="Low",$V408="Uneven",$W408="Low",$W408="High",$Y408="Overdue",$Y408="Due Soon"),"Attention","OK")))))</f>
        <v/>
      </c>
      <c r="AA408" s="27">
        <f>IF($A408="","",IF($J408&lt;&gt;"Mounted","No action",IF($U408="Critical","Inspect immediately and follow fleet removal policy",IF($W408="Low","Correct pressure and inspect",IF($W408="High","Correct pressure",IF($V408="Uneven","Inspect alignment, suspension, and rotation",IF($U408="Low","Schedule tire service",IF($Y408="Overdue","Complete inspection",IF($Y408="Due Soon","Schedule inspection","No action")))))))))</f>
        <v/>
      </c>
      <c r="AB408" s="27">
        <f>IF($A408="","",IF(OR($J408&lt;&gt;"Mounted",$Z408="OK",$Z408="N/A"),"",IF($U408="Critical",1,IF(OR($W408="Low",$W408="High"),2,IF(OR($U408="Low",$V408="Uneven"),3,IF($Y408="Overdue",4,5))))))</f>
        <v/>
      </c>
      <c r="AC408" s="27">
        <f>IF($A408="","",IF($AB408="","",IFERROR($AB408*100000+ROW(),"")))</f>
        <v/>
      </c>
    </row>
    <row r="409">
      <c r="A409" s="29" t="n"/>
      <c r="B409" s="23" t="n"/>
      <c r="C409" s="23" t="n"/>
      <c r="D409" s="23" t="n"/>
      <c r="E409" s="29" t="n"/>
      <c r="F409" s="42" t="n"/>
      <c r="G409" s="30" t="n"/>
      <c r="H409" s="43" t="n"/>
      <c r="I409" s="43" t="n"/>
      <c r="J409" s="23" t="n"/>
      <c r="K409" s="23" t="n"/>
      <c r="L409" s="45">
        <f>IF($A409="","",IF(COUNTIFS('Tire Inspections'!$E$5:$E$1004,$A409,'Tire Inspections'!$Y$5:$Y$1004,"OK")=0,"",IFERROR(MAXIFS('Tire Inspections'!$B$5:$B$1004,'Tire Inspections'!$E$5:$E$1004,$A409,'Tire Inspections'!$Y$5:$Y$1004,"OK"),"")))</f>
        <v/>
      </c>
      <c r="M409" s="27">
        <f>IF($A409="","",IF($L409="","",IFERROR(LOOKUP(2,1/(('Tire Inspections'!$E$5:$E$1004=$A409)*('Tire Inspections'!$B$5:$B$1004=$L409)*('Tire Inspections'!$Y$5:$Y$1004="OK")),'Tire Inspections'!$C$5:$C$1004),"")))</f>
        <v/>
      </c>
      <c r="N409" s="27">
        <f>IF($A409="","",IF($L409="","",IFERROR(LOOKUP(2,1/(('Tire Inspections'!$E$5:$E$1004=$A409)*('Tire Inspections'!$B$5:$B$1004=$L409)*('Tire Inspections'!$Y$5:$Y$1004="OK")),'Tire Inspections'!$F$5:$F$1004),"")))</f>
        <v/>
      </c>
      <c r="O409" s="27">
        <f>IF($A409="","",IF($L409="","",IFERROR(LOOKUP(2,1/(('Tire Inspections'!$E$5:$E$1004=$A409)*('Tire Inspections'!$B$5:$B$1004=$L409)*('Tire Inspections'!$Y$5:$Y$1004="OK")),'Tire Inspections'!$P$5:$P$1004),"")))</f>
        <v/>
      </c>
      <c r="P409" s="32">
        <f>IF($A409="","",IF($L409="","",IFERROR(LOOKUP(2,1/(('Tire Inspections'!$E$5:$E$1004=$A409)*('Tire Inspections'!$B$5:$B$1004=$L409)*('Tire Inspections'!$Y$5:$Y$1004="OK")),'Tire Inspections'!$D$5:$D$1004),"")))</f>
        <v/>
      </c>
      <c r="Q409" s="44">
        <f>IF($A409="","",IF($L409="","",IFERROR(LOOKUP(2,1/(('Tire Inspections'!$E$5:$E$1004=$A409)*('Tire Inspections'!$B$5:$B$1004=$L409)*('Tire Inspections'!$Y$5:$Y$1004="OK")),'Tire Inspections'!$R$5:$R$1004),"")))</f>
        <v/>
      </c>
      <c r="R409" s="44">
        <f>IF($A409="","",IF($L409="","",IFERROR(LOOKUP(2,1/(('Tire Inspections'!$E$5:$E$1004=$A409)*('Tire Inspections'!$B$5:$B$1004=$L409)*('Tire Inspections'!$Y$5:$Y$1004="OK")),'Tire Inspections'!$S$5:$S$1004),"")))</f>
        <v/>
      </c>
      <c r="S409" s="44">
        <f>IF($A409="","",IF($L409="","",IFERROR(LOOKUP(2,1/(('Tire Inspections'!$E$5:$E$1004=$A409)*('Tire Inspections'!$B$5:$B$1004=$L409)*('Tire Inspections'!$Y$5:$Y$1004="OK")),'Tire Inspections'!$L$5:$L$1004),"")))</f>
        <v/>
      </c>
      <c r="T409" s="33">
        <f>IF($A409="","",IF(OR($Q409="",$H409=""),"",IFERROR(MAX(0,MIN(1,($Q409-'Settings'!$B$6)/($H409-'Settings'!$B$6))),"")))</f>
        <v/>
      </c>
      <c r="U409" s="27">
        <f>IF($A409="","",IF($Q409="","No Data",IF($Q409&lt;='Settings'!$B$6,"Critical",IF($Q409&lt;='Settings'!$B$5,"Low","OK"))))</f>
        <v/>
      </c>
      <c r="V409" s="27">
        <f>IF($A409="","",IF($R409="","No Data",IF($R409&gt;='Settings'!$B$7,"Uneven","OK")))</f>
        <v/>
      </c>
      <c r="W409" s="27">
        <f>IF($A409="","",IF($J409&lt;&gt;"Mounted","N/A",IF(OR($S409="",$I409=""),"No Data",IF($S409&lt;$I409-'Settings'!$B$8,"Low",IF($S409&gt;$I409+'Settings'!$B$8,"High","OK")))))</f>
        <v/>
      </c>
      <c r="X409" s="45">
        <f>IF($A409="","",IF(OR($J409&lt;&gt;"Mounted",$L409=""),"",IFERROR($L409+'Settings'!$B$9,"")))</f>
        <v/>
      </c>
      <c r="Y409" s="27">
        <f>IF($A409="","",IF($J409&lt;&gt;"Mounted","N/A",IF($L409="","No Data",IF(TODAY()&gt;$X409,"Overdue",IF(TODAY()+'Settings'!$B$10&gt;=$X409,"Due Soon","Current")))))</f>
        <v/>
      </c>
      <c r="Z409" s="27">
        <f>IF($A409="","",IF($J409&lt;&gt;"Mounted","N/A",IF(OR($U409="No Data",$W409="No Data"),"No Data",IF($U409="Critical","Critical",IF(OR($U409="Low",$V409="Uneven",$W409="Low",$W409="High",$Y409="Overdue",$Y409="Due Soon"),"Attention","OK")))))</f>
        <v/>
      </c>
      <c r="AA409" s="27">
        <f>IF($A409="","",IF($J409&lt;&gt;"Mounted","No action",IF($U409="Critical","Inspect immediately and follow fleet removal policy",IF($W409="Low","Correct pressure and inspect",IF($W409="High","Correct pressure",IF($V409="Uneven","Inspect alignment, suspension, and rotation",IF($U409="Low","Schedule tire service",IF($Y409="Overdue","Complete inspection",IF($Y409="Due Soon","Schedule inspection","No action")))))))))</f>
        <v/>
      </c>
      <c r="AB409" s="27">
        <f>IF($A409="","",IF(OR($J409&lt;&gt;"Mounted",$Z409="OK",$Z409="N/A"),"",IF($U409="Critical",1,IF(OR($W409="Low",$W409="High"),2,IF(OR($U409="Low",$V409="Uneven"),3,IF($Y409="Overdue",4,5))))))</f>
        <v/>
      </c>
      <c r="AC409" s="27">
        <f>IF($A409="","",IF($AB409="","",IFERROR($AB409*100000+ROW(),"")))</f>
        <v/>
      </c>
    </row>
    <row r="410">
      <c r="A410" s="29" t="n"/>
      <c r="B410" s="23" t="n"/>
      <c r="C410" s="23" t="n"/>
      <c r="D410" s="23" t="n"/>
      <c r="E410" s="29" t="n"/>
      <c r="F410" s="42" t="n"/>
      <c r="G410" s="30" t="n"/>
      <c r="H410" s="43" t="n"/>
      <c r="I410" s="43" t="n"/>
      <c r="J410" s="23" t="n"/>
      <c r="K410" s="23" t="n"/>
      <c r="L410" s="45">
        <f>IF($A410="","",IF(COUNTIFS('Tire Inspections'!$E$5:$E$1004,$A410,'Tire Inspections'!$Y$5:$Y$1004,"OK")=0,"",IFERROR(MAXIFS('Tire Inspections'!$B$5:$B$1004,'Tire Inspections'!$E$5:$E$1004,$A410,'Tire Inspections'!$Y$5:$Y$1004,"OK"),"")))</f>
        <v/>
      </c>
      <c r="M410" s="27">
        <f>IF($A410="","",IF($L410="","",IFERROR(LOOKUP(2,1/(('Tire Inspections'!$E$5:$E$1004=$A410)*('Tire Inspections'!$B$5:$B$1004=$L410)*('Tire Inspections'!$Y$5:$Y$1004="OK")),'Tire Inspections'!$C$5:$C$1004),"")))</f>
        <v/>
      </c>
      <c r="N410" s="27">
        <f>IF($A410="","",IF($L410="","",IFERROR(LOOKUP(2,1/(('Tire Inspections'!$E$5:$E$1004=$A410)*('Tire Inspections'!$B$5:$B$1004=$L410)*('Tire Inspections'!$Y$5:$Y$1004="OK")),'Tire Inspections'!$F$5:$F$1004),"")))</f>
        <v/>
      </c>
      <c r="O410" s="27">
        <f>IF($A410="","",IF($L410="","",IFERROR(LOOKUP(2,1/(('Tire Inspections'!$E$5:$E$1004=$A410)*('Tire Inspections'!$B$5:$B$1004=$L410)*('Tire Inspections'!$Y$5:$Y$1004="OK")),'Tire Inspections'!$P$5:$P$1004),"")))</f>
        <v/>
      </c>
      <c r="P410" s="32">
        <f>IF($A410="","",IF($L410="","",IFERROR(LOOKUP(2,1/(('Tire Inspections'!$E$5:$E$1004=$A410)*('Tire Inspections'!$B$5:$B$1004=$L410)*('Tire Inspections'!$Y$5:$Y$1004="OK")),'Tire Inspections'!$D$5:$D$1004),"")))</f>
        <v/>
      </c>
      <c r="Q410" s="44">
        <f>IF($A410="","",IF($L410="","",IFERROR(LOOKUP(2,1/(('Tire Inspections'!$E$5:$E$1004=$A410)*('Tire Inspections'!$B$5:$B$1004=$L410)*('Tire Inspections'!$Y$5:$Y$1004="OK")),'Tire Inspections'!$R$5:$R$1004),"")))</f>
        <v/>
      </c>
      <c r="R410" s="44">
        <f>IF($A410="","",IF($L410="","",IFERROR(LOOKUP(2,1/(('Tire Inspections'!$E$5:$E$1004=$A410)*('Tire Inspections'!$B$5:$B$1004=$L410)*('Tire Inspections'!$Y$5:$Y$1004="OK")),'Tire Inspections'!$S$5:$S$1004),"")))</f>
        <v/>
      </c>
      <c r="S410" s="44">
        <f>IF($A410="","",IF($L410="","",IFERROR(LOOKUP(2,1/(('Tire Inspections'!$E$5:$E$1004=$A410)*('Tire Inspections'!$B$5:$B$1004=$L410)*('Tire Inspections'!$Y$5:$Y$1004="OK")),'Tire Inspections'!$L$5:$L$1004),"")))</f>
        <v/>
      </c>
      <c r="T410" s="33">
        <f>IF($A410="","",IF(OR($Q410="",$H410=""),"",IFERROR(MAX(0,MIN(1,($Q410-'Settings'!$B$6)/($H410-'Settings'!$B$6))),"")))</f>
        <v/>
      </c>
      <c r="U410" s="27">
        <f>IF($A410="","",IF($Q410="","No Data",IF($Q410&lt;='Settings'!$B$6,"Critical",IF($Q410&lt;='Settings'!$B$5,"Low","OK"))))</f>
        <v/>
      </c>
      <c r="V410" s="27">
        <f>IF($A410="","",IF($R410="","No Data",IF($R410&gt;='Settings'!$B$7,"Uneven","OK")))</f>
        <v/>
      </c>
      <c r="W410" s="27">
        <f>IF($A410="","",IF($J410&lt;&gt;"Mounted","N/A",IF(OR($S410="",$I410=""),"No Data",IF($S410&lt;$I410-'Settings'!$B$8,"Low",IF($S410&gt;$I410+'Settings'!$B$8,"High","OK")))))</f>
        <v/>
      </c>
      <c r="X410" s="45">
        <f>IF($A410="","",IF(OR($J410&lt;&gt;"Mounted",$L410=""),"",IFERROR($L410+'Settings'!$B$9,"")))</f>
        <v/>
      </c>
      <c r="Y410" s="27">
        <f>IF($A410="","",IF($J410&lt;&gt;"Mounted","N/A",IF($L410="","No Data",IF(TODAY()&gt;$X410,"Overdue",IF(TODAY()+'Settings'!$B$10&gt;=$X410,"Due Soon","Current")))))</f>
        <v/>
      </c>
      <c r="Z410" s="27">
        <f>IF($A410="","",IF($J410&lt;&gt;"Mounted","N/A",IF(OR($U410="No Data",$W410="No Data"),"No Data",IF($U410="Critical","Critical",IF(OR($U410="Low",$V410="Uneven",$W410="Low",$W410="High",$Y410="Overdue",$Y410="Due Soon"),"Attention","OK")))))</f>
        <v/>
      </c>
      <c r="AA410" s="27">
        <f>IF($A410="","",IF($J410&lt;&gt;"Mounted","No action",IF($U410="Critical","Inspect immediately and follow fleet removal policy",IF($W410="Low","Correct pressure and inspect",IF($W410="High","Correct pressure",IF($V410="Uneven","Inspect alignment, suspension, and rotation",IF($U410="Low","Schedule tire service",IF($Y410="Overdue","Complete inspection",IF($Y410="Due Soon","Schedule inspection","No action")))))))))</f>
        <v/>
      </c>
      <c r="AB410" s="27">
        <f>IF($A410="","",IF(OR($J410&lt;&gt;"Mounted",$Z410="OK",$Z410="N/A"),"",IF($U410="Critical",1,IF(OR($W410="Low",$W410="High"),2,IF(OR($U410="Low",$V410="Uneven"),3,IF($Y410="Overdue",4,5))))))</f>
        <v/>
      </c>
      <c r="AC410" s="27">
        <f>IF($A410="","",IF($AB410="","",IFERROR($AB410*100000+ROW(),"")))</f>
        <v/>
      </c>
    </row>
    <row r="411">
      <c r="A411" s="29" t="n"/>
      <c r="B411" s="23" t="n"/>
      <c r="C411" s="23" t="n"/>
      <c r="D411" s="23" t="n"/>
      <c r="E411" s="29" t="n"/>
      <c r="F411" s="42" t="n"/>
      <c r="G411" s="30" t="n"/>
      <c r="H411" s="43" t="n"/>
      <c r="I411" s="43" t="n"/>
      <c r="J411" s="23" t="n"/>
      <c r="K411" s="23" t="n"/>
      <c r="L411" s="45">
        <f>IF($A411="","",IF(COUNTIFS('Tire Inspections'!$E$5:$E$1004,$A411,'Tire Inspections'!$Y$5:$Y$1004,"OK")=0,"",IFERROR(MAXIFS('Tire Inspections'!$B$5:$B$1004,'Tire Inspections'!$E$5:$E$1004,$A411,'Tire Inspections'!$Y$5:$Y$1004,"OK"),"")))</f>
        <v/>
      </c>
      <c r="M411" s="27">
        <f>IF($A411="","",IF($L411="","",IFERROR(LOOKUP(2,1/(('Tire Inspections'!$E$5:$E$1004=$A411)*('Tire Inspections'!$B$5:$B$1004=$L411)*('Tire Inspections'!$Y$5:$Y$1004="OK")),'Tire Inspections'!$C$5:$C$1004),"")))</f>
        <v/>
      </c>
      <c r="N411" s="27">
        <f>IF($A411="","",IF($L411="","",IFERROR(LOOKUP(2,1/(('Tire Inspections'!$E$5:$E$1004=$A411)*('Tire Inspections'!$B$5:$B$1004=$L411)*('Tire Inspections'!$Y$5:$Y$1004="OK")),'Tire Inspections'!$F$5:$F$1004),"")))</f>
        <v/>
      </c>
      <c r="O411" s="27">
        <f>IF($A411="","",IF($L411="","",IFERROR(LOOKUP(2,1/(('Tire Inspections'!$E$5:$E$1004=$A411)*('Tire Inspections'!$B$5:$B$1004=$L411)*('Tire Inspections'!$Y$5:$Y$1004="OK")),'Tire Inspections'!$P$5:$P$1004),"")))</f>
        <v/>
      </c>
      <c r="P411" s="32">
        <f>IF($A411="","",IF($L411="","",IFERROR(LOOKUP(2,1/(('Tire Inspections'!$E$5:$E$1004=$A411)*('Tire Inspections'!$B$5:$B$1004=$L411)*('Tire Inspections'!$Y$5:$Y$1004="OK")),'Tire Inspections'!$D$5:$D$1004),"")))</f>
        <v/>
      </c>
      <c r="Q411" s="44">
        <f>IF($A411="","",IF($L411="","",IFERROR(LOOKUP(2,1/(('Tire Inspections'!$E$5:$E$1004=$A411)*('Tire Inspections'!$B$5:$B$1004=$L411)*('Tire Inspections'!$Y$5:$Y$1004="OK")),'Tire Inspections'!$R$5:$R$1004),"")))</f>
        <v/>
      </c>
      <c r="R411" s="44">
        <f>IF($A411="","",IF($L411="","",IFERROR(LOOKUP(2,1/(('Tire Inspections'!$E$5:$E$1004=$A411)*('Tire Inspections'!$B$5:$B$1004=$L411)*('Tire Inspections'!$Y$5:$Y$1004="OK")),'Tire Inspections'!$S$5:$S$1004),"")))</f>
        <v/>
      </c>
      <c r="S411" s="44">
        <f>IF($A411="","",IF($L411="","",IFERROR(LOOKUP(2,1/(('Tire Inspections'!$E$5:$E$1004=$A411)*('Tire Inspections'!$B$5:$B$1004=$L411)*('Tire Inspections'!$Y$5:$Y$1004="OK")),'Tire Inspections'!$L$5:$L$1004),"")))</f>
        <v/>
      </c>
      <c r="T411" s="33">
        <f>IF($A411="","",IF(OR($Q411="",$H411=""),"",IFERROR(MAX(0,MIN(1,($Q411-'Settings'!$B$6)/($H411-'Settings'!$B$6))),"")))</f>
        <v/>
      </c>
      <c r="U411" s="27">
        <f>IF($A411="","",IF($Q411="","No Data",IF($Q411&lt;='Settings'!$B$6,"Critical",IF($Q411&lt;='Settings'!$B$5,"Low","OK"))))</f>
        <v/>
      </c>
      <c r="V411" s="27">
        <f>IF($A411="","",IF($R411="","No Data",IF($R411&gt;='Settings'!$B$7,"Uneven","OK")))</f>
        <v/>
      </c>
      <c r="W411" s="27">
        <f>IF($A411="","",IF($J411&lt;&gt;"Mounted","N/A",IF(OR($S411="",$I411=""),"No Data",IF($S411&lt;$I411-'Settings'!$B$8,"Low",IF($S411&gt;$I411+'Settings'!$B$8,"High","OK")))))</f>
        <v/>
      </c>
      <c r="X411" s="45">
        <f>IF($A411="","",IF(OR($J411&lt;&gt;"Mounted",$L411=""),"",IFERROR($L411+'Settings'!$B$9,"")))</f>
        <v/>
      </c>
      <c r="Y411" s="27">
        <f>IF($A411="","",IF($J411&lt;&gt;"Mounted","N/A",IF($L411="","No Data",IF(TODAY()&gt;$X411,"Overdue",IF(TODAY()+'Settings'!$B$10&gt;=$X411,"Due Soon","Current")))))</f>
        <v/>
      </c>
      <c r="Z411" s="27">
        <f>IF($A411="","",IF($J411&lt;&gt;"Mounted","N/A",IF(OR($U411="No Data",$W411="No Data"),"No Data",IF($U411="Critical","Critical",IF(OR($U411="Low",$V411="Uneven",$W411="Low",$W411="High",$Y411="Overdue",$Y411="Due Soon"),"Attention","OK")))))</f>
        <v/>
      </c>
      <c r="AA411" s="27">
        <f>IF($A411="","",IF($J411&lt;&gt;"Mounted","No action",IF($U411="Critical","Inspect immediately and follow fleet removal policy",IF($W411="Low","Correct pressure and inspect",IF($W411="High","Correct pressure",IF($V411="Uneven","Inspect alignment, suspension, and rotation",IF($U411="Low","Schedule tire service",IF($Y411="Overdue","Complete inspection",IF($Y411="Due Soon","Schedule inspection","No action")))))))))</f>
        <v/>
      </c>
      <c r="AB411" s="27">
        <f>IF($A411="","",IF(OR($J411&lt;&gt;"Mounted",$Z411="OK",$Z411="N/A"),"",IF($U411="Critical",1,IF(OR($W411="Low",$W411="High"),2,IF(OR($U411="Low",$V411="Uneven"),3,IF($Y411="Overdue",4,5))))))</f>
        <v/>
      </c>
      <c r="AC411" s="27">
        <f>IF($A411="","",IF($AB411="","",IFERROR($AB411*100000+ROW(),"")))</f>
        <v/>
      </c>
    </row>
    <row r="412">
      <c r="A412" s="29" t="n"/>
      <c r="B412" s="23" t="n"/>
      <c r="C412" s="23" t="n"/>
      <c r="D412" s="23" t="n"/>
      <c r="E412" s="29" t="n"/>
      <c r="F412" s="42" t="n"/>
      <c r="G412" s="30" t="n"/>
      <c r="H412" s="43" t="n"/>
      <c r="I412" s="43" t="n"/>
      <c r="J412" s="23" t="n"/>
      <c r="K412" s="23" t="n"/>
      <c r="L412" s="45">
        <f>IF($A412="","",IF(COUNTIFS('Tire Inspections'!$E$5:$E$1004,$A412,'Tire Inspections'!$Y$5:$Y$1004,"OK")=0,"",IFERROR(MAXIFS('Tire Inspections'!$B$5:$B$1004,'Tire Inspections'!$E$5:$E$1004,$A412,'Tire Inspections'!$Y$5:$Y$1004,"OK"),"")))</f>
        <v/>
      </c>
      <c r="M412" s="27">
        <f>IF($A412="","",IF($L412="","",IFERROR(LOOKUP(2,1/(('Tire Inspections'!$E$5:$E$1004=$A412)*('Tire Inspections'!$B$5:$B$1004=$L412)*('Tire Inspections'!$Y$5:$Y$1004="OK")),'Tire Inspections'!$C$5:$C$1004),"")))</f>
        <v/>
      </c>
      <c r="N412" s="27">
        <f>IF($A412="","",IF($L412="","",IFERROR(LOOKUP(2,1/(('Tire Inspections'!$E$5:$E$1004=$A412)*('Tire Inspections'!$B$5:$B$1004=$L412)*('Tire Inspections'!$Y$5:$Y$1004="OK")),'Tire Inspections'!$F$5:$F$1004),"")))</f>
        <v/>
      </c>
      <c r="O412" s="27">
        <f>IF($A412="","",IF($L412="","",IFERROR(LOOKUP(2,1/(('Tire Inspections'!$E$5:$E$1004=$A412)*('Tire Inspections'!$B$5:$B$1004=$L412)*('Tire Inspections'!$Y$5:$Y$1004="OK")),'Tire Inspections'!$P$5:$P$1004),"")))</f>
        <v/>
      </c>
      <c r="P412" s="32">
        <f>IF($A412="","",IF($L412="","",IFERROR(LOOKUP(2,1/(('Tire Inspections'!$E$5:$E$1004=$A412)*('Tire Inspections'!$B$5:$B$1004=$L412)*('Tire Inspections'!$Y$5:$Y$1004="OK")),'Tire Inspections'!$D$5:$D$1004),"")))</f>
        <v/>
      </c>
      <c r="Q412" s="44">
        <f>IF($A412="","",IF($L412="","",IFERROR(LOOKUP(2,1/(('Tire Inspections'!$E$5:$E$1004=$A412)*('Tire Inspections'!$B$5:$B$1004=$L412)*('Tire Inspections'!$Y$5:$Y$1004="OK")),'Tire Inspections'!$R$5:$R$1004),"")))</f>
        <v/>
      </c>
      <c r="R412" s="44">
        <f>IF($A412="","",IF($L412="","",IFERROR(LOOKUP(2,1/(('Tire Inspections'!$E$5:$E$1004=$A412)*('Tire Inspections'!$B$5:$B$1004=$L412)*('Tire Inspections'!$Y$5:$Y$1004="OK")),'Tire Inspections'!$S$5:$S$1004),"")))</f>
        <v/>
      </c>
      <c r="S412" s="44">
        <f>IF($A412="","",IF($L412="","",IFERROR(LOOKUP(2,1/(('Tire Inspections'!$E$5:$E$1004=$A412)*('Tire Inspections'!$B$5:$B$1004=$L412)*('Tire Inspections'!$Y$5:$Y$1004="OK")),'Tire Inspections'!$L$5:$L$1004),"")))</f>
        <v/>
      </c>
      <c r="T412" s="33">
        <f>IF($A412="","",IF(OR($Q412="",$H412=""),"",IFERROR(MAX(0,MIN(1,($Q412-'Settings'!$B$6)/($H412-'Settings'!$B$6))),"")))</f>
        <v/>
      </c>
      <c r="U412" s="27">
        <f>IF($A412="","",IF($Q412="","No Data",IF($Q412&lt;='Settings'!$B$6,"Critical",IF($Q412&lt;='Settings'!$B$5,"Low","OK"))))</f>
        <v/>
      </c>
      <c r="V412" s="27">
        <f>IF($A412="","",IF($R412="","No Data",IF($R412&gt;='Settings'!$B$7,"Uneven","OK")))</f>
        <v/>
      </c>
      <c r="W412" s="27">
        <f>IF($A412="","",IF($J412&lt;&gt;"Mounted","N/A",IF(OR($S412="",$I412=""),"No Data",IF($S412&lt;$I412-'Settings'!$B$8,"Low",IF($S412&gt;$I412+'Settings'!$B$8,"High","OK")))))</f>
        <v/>
      </c>
      <c r="X412" s="45">
        <f>IF($A412="","",IF(OR($J412&lt;&gt;"Mounted",$L412=""),"",IFERROR($L412+'Settings'!$B$9,"")))</f>
        <v/>
      </c>
      <c r="Y412" s="27">
        <f>IF($A412="","",IF($J412&lt;&gt;"Mounted","N/A",IF($L412="","No Data",IF(TODAY()&gt;$X412,"Overdue",IF(TODAY()+'Settings'!$B$10&gt;=$X412,"Due Soon","Current")))))</f>
        <v/>
      </c>
      <c r="Z412" s="27">
        <f>IF($A412="","",IF($J412&lt;&gt;"Mounted","N/A",IF(OR($U412="No Data",$W412="No Data"),"No Data",IF($U412="Critical","Critical",IF(OR($U412="Low",$V412="Uneven",$W412="Low",$W412="High",$Y412="Overdue",$Y412="Due Soon"),"Attention","OK")))))</f>
        <v/>
      </c>
      <c r="AA412" s="27">
        <f>IF($A412="","",IF($J412&lt;&gt;"Mounted","No action",IF($U412="Critical","Inspect immediately and follow fleet removal policy",IF($W412="Low","Correct pressure and inspect",IF($W412="High","Correct pressure",IF($V412="Uneven","Inspect alignment, suspension, and rotation",IF($U412="Low","Schedule tire service",IF($Y412="Overdue","Complete inspection",IF($Y412="Due Soon","Schedule inspection","No action")))))))))</f>
        <v/>
      </c>
      <c r="AB412" s="27">
        <f>IF($A412="","",IF(OR($J412&lt;&gt;"Mounted",$Z412="OK",$Z412="N/A"),"",IF($U412="Critical",1,IF(OR($W412="Low",$W412="High"),2,IF(OR($U412="Low",$V412="Uneven"),3,IF($Y412="Overdue",4,5))))))</f>
        <v/>
      </c>
      <c r="AC412" s="27">
        <f>IF($A412="","",IF($AB412="","",IFERROR($AB412*100000+ROW(),"")))</f>
        <v/>
      </c>
    </row>
    <row r="413">
      <c r="A413" s="29" t="n"/>
      <c r="B413" s="23" t="n"/>
      <c r="C413" s="23" t="n"/>
      <c r="D413" s="23" t="n"/>
      <c r="E413" s="29" t="n"/>
      <c r="F413" s="42" t="n"/>
      <c r="G413" s="30" t="n"/>
      <c r="H413" s="43" t="n"/>
      <c r="I413" s="43" t="n"/>
      <c r="J413" s="23" t="n"/>
      <c r="K413" s="23" t="n"/>
      <c r="L413" s="45">
        <f>IF($A413="","",IF(COUNTIFS('Tire Inspections'!$E$5:$E$1004,$A413,'Tire Inspections'!$Y$5:$Y$1004,"OK")=0,"",IFERROR(MAXIFS('Tire Inspections'!$B$5:$B$1004,'Tire Inspections'!$E$5:$E$1004,$A413,'Tire Inspections'!$Y$5:$Y$1004,"OK"),"")))</f>
        <v/>
      </c>
      <c r="M413" s="27">
        <f>IF($A413="","",IF($L413="","",IFERROR(LOOKUP(2,1/(('Tire Inspections'!$E$5:$E$1004=$A413)*('Tire Inspections'!$B$5:$B$1004=$L413)*('Tire Inspections'!$Y$5:$Y$1004="OK")),'Tire Inspections'!$C$5:$C$1004),"")))</f>
        <v/>
      </c>
      <c r="N413" s="27">
        <f>IF($A413="","",IF($L413="","",IFERROR(LOOKUP(2,1/(('Tire Inspections'!$E$5:$E$1004=$A413)*('Tire Inspections'!$B$5:$B$1004=$L413)*('Tire Inspections'!$Y$5:$Y$1004="OK")),'Tire Inspections'!$F$5:$F$1004),"")))</f>
        <v/>
      </c>
      <c r="O413" s="27">
        <f>IF($A413="","",IF($L413="","",IFERROR(LOOKUP(2,1/(('Tire Inspections'!$E$5:$E$1004=$A413)*('Tire Inspections'!$B$5:$B$1004=$L413)*('Tire Inspections'!$Y$5:$Y$1004="OK")),'Tire Inspections'!$P$5:$P$1004),"")))</f>
        <v/>
      </c>
      <c r="P413" s="32">
        <f>IF($A413="","",IF($L413="","",IFERROR(LOOKUP(2,1/(('Tire Inspections'!$E$5:$E$1004=$A413)*('Tire Inspections'!$B$5:$B$1004=$L413)*('Tire Inspections'!$Y$5:$Y$1004="OK")),'Tire Inspections'!$D$5:$D$1004),"")))</f>
        <v/>
      </c>
      <c r="Q413" s="44">
        <f>IF($A413="","",IF($L413="","",IFERROR(LOOKUP(2,1/(('Tire Inspections'!$E$5:$E$1004=$A413)*('Tire Inspections'!$B$5:$B$1004=$L413)*('Tire Inspections'!$Y$5:$Y$1004="OK")),'Tire Inspections'!$R$5:$R$1004),"")))</f>
        <v/>
      </c>
      <c r="R413" s="44">
        <f>IF($A413="","",IF($L413="","",IFERROR(LOOKUP(2,1/(('Tire Inspections'!$E$5:$E$1004=$A413)*('Tire Inspections'!$B$5:$B$1004=$L413)*('Tire Inspections'!$Y$5:$Y$1004="OK")),'Tire Inspections'!$S$5:$S$1004),"")))</f>
        <v/>
      </c>
      <c r="S413" s="44">
        <f>IF($A413="","",IF($L413="","",IFERROR(LOOKUP(2,1/(('Tire Inspections'!$E$5:$E$1004=$A413)*('Tire Inspections'!$B$5:$B$1004=$L413)*('Tire Inspections'!$Y$5:$Y$1004="OK")),'Tire Inspections'!$L$5:$L$1004),"")))</f>
        <v/>
      </c>
      <c r="T413" s="33">
        <f>IF($A413="","",IF(OR($Q413="",$H413=""),"",IFERROR(MAX(0,MIN(1,($Q413-'Settings'!$B$6)/($H413-'Settings'!$B$6))),"")))</f>
        <v/>
      </c>
      <c r="U413" s="27">
        <f>IF($A413="","",IF($Q413="","No Data",IF($Q413&lt;='Settings'!$B$6,"Critical",IF($Q413&lt;='Settings'!$B$5,"Low","OK"))))</f>
        <v/>
      </c>
      <c r="V413" s="27">
        <f>IF($A413="","",IF($R413="","No Data",IF($R413&gt;='Settings'!$B$7,"Uneven","OK")))</f>
        <v/>
      </c>
      <c r="W413" s="27">
        <f>IF($A413="","",IF($J413&lt;&gt;"Mounted","N/A",IF(OR($S413="",$I413=""),"No Data",IF($S413&lt;$I413-'Settings'!$B$8,"Low",IF($S413&gt;$I413+'Settings'!$B$8,"High","OK")))))</f>
        <v/>
      </c>
      <c r="X413" s="45">
        <f>IF($A413="","",IF(OR($J413&lt;&gt;"Mounted",$L413=""),"",IFERROR($L413+'Settings'!$B$9,"")))</f>
        <v/>
      </c>
      <c r="Y413" s="27">
        <f>IF($A413="","",IF($J413&lt;&gt;"Mounted","N/A",IF($L413="","No Data",IF(TODAY()&gt;$X413,"Overdue",IF(TODAY()+'Settings'!$B$10&gt;=$X413,"Due Soon","Current")))))</f>
        <v/>
      </c>
      <c r="Z413" s="27">
        <f>IF($A413="","",IF($J413&lt;&gt;"Mounted","N/A",IF(OR($U413="No Data",$W413="No Data"),"No Data",IF($U413="Critical","Critical",IF(OR($U413="Low",$V413="Uneven",$W413="Low",$W413="High",$Y413="Overdue",$Y413="Due Soon"),"Attention","OK")))))</f>
        <v/>
      </c>
      <c r="AA413" s="27">
        <f>IF($A413="","",IF($J413&lt;&gt;"Mounted","No action",IF($U413="Critical","Inspect immediately and follow fleet removal policy",IF($W413="Low","Correct pressure and inspect",IF($W413="High","Correct pressure",IF($V413="Uneven","Inspect alignment, suspension, and rotation",IF($U413="Low","Schedule tire service",IF($Y413="Overdue","Complete inspection",IF($Y413="Due Soon","Schedule inspection","No action")))))))))</f>
        <v/>
      </c>
      <c r="AB413" s="27">
        <f>IF($A413="","",IF(OR($J413&lt;&gt;"Mounted",$Z413="OK",$Z413="N/A"),"",IF($U413="Critical",1,IF(OR($W413="Low",$W413="High"),2,IF(OR($U413="Low",$V413="Uneven"),3,IF($Y413="Overdue",4,5))))))</f>
        <v/>
      </c>
      <c r="AC413" s="27">
        <f>IF($A413="","",IF($AB413="","",IFERROR($AB413*100000+ROW(),"")))</f>
        <v/>
      </c>
    </row>
    <row r="414">
      <c r="A414" s="29" t="n"/>
      <c r="B414" s="23" t="n"/>
      <c r="C414" s="23" t="n"/>
      <c r="D414" s="23" t="n"/>
      <c r="E414" s="29" t="n"/>
      <c r="F414" s="42" t="n"/>
      <c r="G414" s="30" t="n"/>
      <c r="H414" s="43" t="n"/>
      <c r="I414" s="43" t="n"/>
      <c r="J414" s="23" t="n"/>
      <c r="K414" s="23" t="n"/>
      <c r="L414" s="45">
        <f>IF($A414="","",IF(COUNTIFS('Tire Inspections'!$E$5:$E$1004,$A414,'Tire Inspections'!$Y$5:$Y$1004,"OK")=0,"",IFERROR(MAXIFS('Tire Inspections'!$B$5:$B$1004,'Tire Inspections'!$E$5:$E$1004,$A414,'Tire Inspections'!$Y$5:$Y$1004,"OK"),"")))</f>
        <v/>
      </c>
      <c r="M414" s="27">
        <f>IF($A414="","",IF($L414="","",IFERROR(LOOKUP(2,1/(('Tire Inspections'!$E$5:$E$1004=$A414)*('Tire Inspections'!$B$5:$B$1004=$L414)*('Tire Inspections'!$Y$5:$Y$1004="OK")),'Tire Inspections'!$C$5:$C$1004),"")))</f>
        <v/>
      </c>
      <c r="N414" s="27">
        <f>IF($A414="","",IF($L414="","",IFERROR(LOOKUP(2,1/(('Tire Inspections'!$E$5:$E$1004=$A414)*('Tire Inspections'!$B$5:$B$1004=$L414)*('Tire Inspections'!$Y$5:$Y$1004="OK")),'Tire Inspections'!$F$5:$F$1004),"")))</f>
        <v/>
      </c>
      <c r="O414" s="27">
        <f>IF($A414="","",IF($L414="","",IFERROR(LOOKUP(2,1/(('Tire Inspections'!$E$5:$E$1004=$A414)*('Tire Inspections'!$B$5:$B$1004=$L414)*('Tire Inspections'!$Y$5:$Y$1004="OK")),'Tire Inspections'!$P$5:$P$1004),"")))</f>
        <v/>
      </c>
      <c r="P414" s="32">
        <f>IF($A414="","",IF($L414="","",IFERROR(LOOKUP(2,1/(('Tire Inspections'!$E$5:$E$1004=$A414)*('Tire Inspections'!$B$5:$B$1004=$L414)*('Tire Inspections'!$Y$5:$Y$1004="OK")),'Tire Inspections'!$D$5:$D$1004),"")))</f>
        <v/>
      </c>
      <c r="Q414" s="44">
        <f>IF($A414="","",IF($L414="","",IFERROR(LOOKUP(2,1/(('Tire Inspections'!$E$5:$E$1004=$A414)*('Tire Inspections'!$B$5:$B$1004=$L414)*('Tire Inspections'!$Y$5:$Y$1004="OK")),'Tire Inspections'!$R$5:$R$1004),"")))</f>
        <v/>
      </c>
      <c r="R414" s="44">
        <f>IF($A414="","",IF($L414="","",IFERROR(LOOKUP(2,1/(('Tire Inspections'!$E$5:$E$1004=$A414)*('Tire Inspections'!$B$5:$B$1004=$L414)*('Tire Inspections'!$Y$5:$Y$1004="OK")),'Tire Inspections'!$S$5:$S$1004),"")))</f>
        <v/>
      </c>
      <c r="S414" s="44">
        <f>IF($A414="","",IF($L414="","",IFERROR(LOOKUP(2,1/(('Tire Inspections'!$E$5:$E$1004=$A414)*('Tire Inspections'!$B$5:$B$1004=$L414)*('Tire Inspections'!$Y$5:$Y$1004="OK")),'Tire Inspections'!$L$5:$L$1004),"")))</f>
        <v/>
      </c>
      <c r="T414" s="33">
        <f>IF($A414="","",IF(OR($Q414="",$H414=""),"",IFERROR(MAX(0,MIN(1,($Q414-'Settings'!$B$6)/($H414-'Settings'!$B$6))),"")))</f>
        <v/>
      </c>
      <c r="U414" s="27">
        <f>IF($A414="","",IF($Q414="","No Data",IF($Q414&lt;='Settings'!$B$6,"Critical",IF($Q414&lt;='Settings'!$B$5,"Low","OK"))))</f>
        <v/>
      </c>
      <c r="V414" s="27">
        <f>IF($A414="","",IF($R414="","No Data",IF($R414&gt;='Settings'!$B$7,"Uneven","OK")))</f>
        <v/>
      </c>
      <c r="W414" s="27">
        <f>IF($A414="","",IF($J414&lt;&gt;"Mounted","N/A",IF(OR($S414="",$I414=""),"No Data",IF($S414&lt;$I414-'Settings'!$B$8,"Low",IF($S414&gt;$I414+'Settings'!$B$8,"High","OK")))))</f>
        <v/>
      </c>
      <c r="X414" s="45">
        <f>IF($A414="","",IF(OR($J414&lt;&gt;"Mounted",$L414=""),"",IFERROR($L414+'Settings'!$B$9,"")))</f>
        <v/>
      </c>
      <c r="Y414" s="27">
        <f>IF($A414="","",IF($J414&lt;&gt;"Mounted","N/A",IF($L414="","No Data",IF(TODAY()&gt;$X414,"Overdue",IF(TODAY()+'Settings'!$B$10&gt;=$X414,"Due Soon","Current")))))</f>
        <v/>
      </c>
      <c r="Z414" s="27">
        <f>IF($A414="","",IF($J414&lt;&gt;"Mounted","N/A",IF(OR($U414="No Data",$W414="No Data"),"No Data",IF($U414="Critical","Critical",IF(OR($U414="Low",$V414="Uneven",$W414="Low",$W414="High",$Y414="Overdue",$Y414="Due Soon"),"Attention","OK")))))</f>
        <v/>
      </c>
      <c r="AA414" s="27">
        <f>IF($A414="","",IF($J414&lt;&gt;"Mounted","No action",IF($U414="Critical","Inspect immediately and follow fleet removal policy",IF($W414="Low","Correct pressure and inspect",IF($W414="High","Correct pressure",IF($V414="Uneven","Inspect alignment, suspension, and rotation",IF($U414="Low","Schedule tire service",IF($Y414="Overdue","Complete inspection",IF($Y414="Due Soon","Schedule inspection","No action")))))))))</f>
        <v/>
      </c>
      <c r="AB414" s="27">
        <f>IF($A414="","",IF(OR($J414&lt;&gt;"Mounted",$Z414="OK",$Z414="N/A"),"",IF($U414="Critical",1,IF(OR($W414="Low",$W414="High"),2,IF(OR($U414="Low",$V414="Uneven"),3,IF($Y414="Overdue",4,5))))))</f>
        <v/>
      </c>
      <c r="AC414" s="27">
        <f>IF($A414="","",IF($AB414="","",IFERROR($AB414*100000+ROW(),"")))</f>
        <v/>
      </c>
    </row>
    <row r="415">
      <c r="A415" s="29" t="n"/>
      <c r="B415" s="23" t="n"/>
      <c r="C415" s="23" t="n"/>
      <c r="D415" s="23" t="n"/>
      <c r="E415" s="29" t="n"/>
      <c r="F415" s="42" t="n"/>
      <c r="G415" s="30" t="n"/>
      <c r="H415" s="43" t="n"/>
      <c r="I415" s="43" t="n"/>
      <c r="J415" s="23" t="n"/>
      <c r="K415" s="23" t="n"/>
      <c r="L415" s="45">
        <f>IF($A415="","",IF(COUNTIFS('Tire Inspections'!$E$5:$E$1004,$A415,'Tire Inspections'!$Y$5:$Y$1004,"OK")=0,"",IFERROR(MAXIFS('Tire Inspections'!$B$5:$B$1004,'Tire Inspections'!$E$5:$E$1004,$A415,'Tire Inspections'!$Y$5:$Y$1004,"OK"),"")))</f>
        <v/>
      </c>
      <c r="M415" s="27">
        <f>IF($A415="","",IF($L415="","",IFERROR(LOOKUP(2,1/(('Tire Inspections'!$E$5:$E$1004=$A415)*('Tire Inspections'!$B$5:$B$1004=$L415)*('Tire Inspections'!$Y$5:$Y$1004="OK")),'Tire Inspections'!$C$5:$C$1004),"")))</f>
        <v/>
      </c>
      <c r="N415" s="27">
        <f>IF($A415="","",IF($L415="","",IFERROR(LOOKUP(2,1/(('Tire Inspections'!$E$5:$E$1004=$A415)*('Tire Inspections'!$B$5:$B$1004=$L415)*('Tire Inspections'!$Y$5:$Y$1004="OK")),'Tire Inspections'!$F$5:$F$1004),"")))</f>
        <v/>
      </c>
      <c r="O415" s="27">
        <f>IF($A415="","",IF($L415="","",IFERROR(LOOKUP(2,1/(('Tire Inspections'!$E$5:$E$1004=$A415)*('Tire Inspections'!$B$5:$B$1004=$L415)*('Tire Inspections'!$Y$5:$Y$1004="OK")),'Tire Inspections'!$P$5:$P$1004),"")))</f>
        <v/>
      </c>
      <c r="P415" s="32">
        <f>IF($A415="","",IF($L415="","",IFERROR(LOOKUP(2,1/(('Tire Inspections'!$E$5:$E$1004=$A415)*('Tire Inspections'!$B$5:$B$1004=$L415)*('Tire Inspections'!$Y$5:$Y$1004="OK")),'Tire Inspections'!$D$5:$D$1004),"")))</f>
        <v/>
      </c>
      <c r="Q415" s="44">
        <f>IF($A415="","",IF($L415="","",IFERROR(LOOKUP(2,1/(('Tire Inspections'!$E$5:$E$1004=$A415)*('Tire Inspections'!$B$5:$B$1004=$L415)*('Tire Inspections'!$Y$5:$Y$1004="OK")),'Tire Inspections'!$R$5:$R$1004),"")))</f>
        <v/>
      </c>
      <c r="R415" s="44">
        <f>IF($A415="","",IF($L415="","",IFERROR(LOOKUP(2,1/(('Tire Inspections'!$E$5:$E$1004=$A415)*('Tire Inspections'!$B$5:$B$1004=$L415)*('Tire Inspections'!$Y$5:$Y$1004="OK")),'Tire Inspections'!$S$5:$S$1004),"")))</f>
        <v/>
      </c>
      <c r="S415" s="44">
        <f>IF($A415="","",IF($L415="","",IFERROR(LOOKUP(2,1/(('Tire Inspections'!$E$5:$E$1004=$A415)*('Tire Inspections'!$B$5:$B$1004=$L415)*('Tire Inspections'!$Y$5:$Y$1004="OK")),'Tire Inspections'!$L$5:$L$1004),"")))</f>
        <v/>
      </c>
      <c r="T415" s="33">
        <f>IF($A415="","",IF(OR($Q415="",$H415=""),"",IFERROR(MAX(0,MIN(1,($Q415-'Settings'!$B$6)/($H415-'Settings'!$B$6))),"")))</f>
        <v/>
      </c>
      <c r="U415" s="27">
        <f>IF($A415="","",IF($Q415="","No Data",IF($Q415&lt;='Settings'!$B$6,"Critical",IF($Q415&lt;='Settings'!$B$5,"Low","OK"))))</f>
        <v/>
      </c>
      <c r="V415" s="27">
        <f>IF($A415="","",IF($R415="","No Data",IF($R415&gt;='Settings'!$B$7,"Uneven","OK")))</f>
        <v/>
      </c>
      <c r="W415" s="27">
        <f>IF($A415="","",IF($J415&lt;&gt;"Mounted","N/A",IF(OR($S415="",$I415=""),"No Data",IF($S415&lt;$I415-'Settings'!$B$8,"Low",IF($S415&gt;$I415+'Settings'!$B$8,"High","OK")))))</f>
        <v/>
      </c>
      <c r="X415" s="45">
        <f>IF($A415="","",IF(OR($J415&lt;&gt;"Mounted",$L415=""),"",IFERROR($L415+'Settings'!$B$9,"")))</f>
        <v/>
      </c>
      <c r="Y415" s="27">
        <f>IF($A415="","",IF($J415&lt;&gt;"Mounted","N/A",IF($L415="","No Data",IF(TODAY()&gt;$X415,"Overdue",IF(TODAY()+'Settings'!$B$10&gt;=$X415,"Due Soon","Current")))))</f>
        <v/>
      </c>
      <c r="Z415" s="27">
        <f>IF($A415="","",IF($J415&lt;&gt;"Mounted","N/A",IF(OR($U415="No Data",$W415="No Data"),"No Data",IF($U415="Critical","Critical",IF(OR($U415="Low",$V415="Uneven",$W415="Low",$W415="High",$Y415="Overdue",$Y415="Due Soon"),"Attention","OK")))))</f>
        <v/>
      </c>
      <c r="AA415" s="27">
        <f>IF($A415="","",IF($J415&lt;&gt;"Mounted","No action",IF($U415="Critical","Inspect immediately and follow fleet removal policy",IF($W415="Low","Correct pressure and inspect",IF($W415="High","Correct pressure",IF($V415="Uneven","Inspect alignment, suspension, and rotation",IF($U415="Low","Schedule tire service",IF($Y415="Overdue","Complete inspection",IF($Y415="Due Soon","Schedule inspection","No action")))))))))</f>
        <v/>
      </c>
      <c r="AB415" s="27">
        <f>IF($A415="","",IF(OR($J415&lt;&gt;"Mounted",$Z415="OK",$Z415="N/A"),"",IF($U415="Critical",1,IF(OR($W415="Low",$W415="High"),2,IF(OR($U415="Low",$V415="Uneven"),3,IF($Y415="Overdue",4,5))))))</f>
        <v/>
      </c>
      <c r="AC415" s="27">
        <f>IF($A415="","",IF($AB415="","",IFERROR($AB415*100000+ROW(),"")))</f>
        <v/>
      </c>
    </row>
    <row r="416">
      <c r="A416" s="29" t="n"/>
      <c r="B416" s="23" t="n"/>
      <c r="C416" s="23" t="n"/>
      <c r="D416" s="23" t="n"/>
      <c r="E416" s="29" t="n"/>
      <c r="F416" s="42" t="n"/>
      <c r="G416" s="30" t="n"/>
      <c r="H416" s="43" t="n"/>
      <c r="I416" s="43" t="n"/>
      <c r="J416" s="23" t="n"/>
      <c r="K416" s="23" t="n"/>
      <c r="L416" s="45">
        <f>IF($A416="","",IF(COUNTIFS('Tire Inspections'!$E$5:$E$1004,$A416,'Tire Inspections'!$Y$5:$Y$1004,"OK")=0,"",IFERROR(MAXIFS('Tire Inspections'!$B$5:$B$1004,'Tire Inspections'!$E$5:$E$1004,$A416,'Tire Inspections'!$Y$5:$Y$1004,"OK"),"")))</f>
        <v/>
      </c>
      <c r="M416" s="27">
        <f>IF($A416="","",IF($L416="","",IFERROR(LOOKUP(2,1/(('Tire Inspections'!$E$5:$E$1004=$A416)*('Tire Inspections'!$B$5:$B$1004=$L416)*('Tire Inspections'!$Y$5:$Y$1004="OK")),'Tire Inspections'!$C$5:$C$1004),"")))</f>
        <v/>
      </c>
      <c r="N416" s="27">
        <f>IF($A416="","",IF($L416="","",IFERROR(LOOKUP(2,1/(('Tire Inspections'!$E$5:$E$1004=$A416)*('Tire Inspections'!$B$5:$B$1004=$L416)*('Tire Inspections'!$Y$5:$Y$1004="OK")),'Tire Inspections'!$F$5:$F$1004),"")))</f>
        <v/>
      </c>
      <c r="O416" s="27">
        <f>IF($A416="","",IF($L416="","",IFERROR(LOOKUP(2,1/(('Tire Inspections'!$E$5:$E$1004=$A416)*('Tire Inspections'!$B$5:$B$1004=$L416)*('Tire Inspections'!$Y$5:$Y$1004="OK")),'Tire Inspections'!$P$5:$P$1004),"")))</f>
        <v/>
      </c>
      <c r="P416" s="32">
        <f>IF($A416="","",IF($L416="","",IFERROR(LOOKUP(2,1/(('Tire Inspections'!$E$5:$E$1004=$A416)*('Tire Inspections'!$B$5:$B$1004=$L416)*('Tire Inspections'!$Y$5:$Y$1004="OK")),'Tire Inspections'!$D$5:$D$1004),"")))</f>
        <v/>
      </c>
      <c r="Q416" s="44">
        <f>IF($A416="","",IF($L416="","",IFERROR(LOOKUP(2,1/(('Tire Inspections'!$E$5:$E$1004=$A416)*('Tire Inspections'!$B$5:$B$1004=$L416)*('Tire Inspections'!$Y$5:$Y$1004="OK")),'Tire Inspections'!$R$5:$R$1004),"")))</f>
        <v/>
      </c>
      <c r="R416" s="44">
        <f>IF($A416="","",IF($L416="","",IFERROR(LOOKUP(2,1/(('Tire Inspections'!$E$5:$E$1004=$A416)*('Tire Inspections'!$B$5:$B$1004=$L416)*('Tire Inspections'!$Y$5:$Y$1004="OK")),'Tire Inspections'!$S$5:$S$1004),"")))</f>
        <v/>
      </c>
      <c r="S416" s="44">
        <f>IF($A416="","",IF($L416="","",IFERROR(LOOKUP(2,1/(('Tire Inspections'!$E$5:$E$1004=$A416)*('Tire Inspections'!$B$5:$B$1004=$L416)*('Tire Inspections'!$Y$5:$Y$1004="OK")),'Tire Inspections'!$L$5:$L$1004),"")))</f>
        <v/>
      </c>
      <c r="T416" s="33">
        <f>IF($A416="","",IF(OR($Q416="",$H416=""),"",IFERROR(MAX(0,MIN(1,($Q416-'Settings'!$B$6)/($H416-'Settings'!$B$6))),"")))</f>
        <v/>
      </c>
      <c r="U416" s="27">
        <f>IF($A416="","",IF($Q416="","No Data",IF($Q416&lt;='Settings'!$B$6,"Critical",IF($Q416&lt;='Settings'!$B$5,"Low","OK"))))</f>
        <v/>
      </c>
      <c r="V416" s="27">
        <f>IF($A416="","",IF($R416="","No Data",IF($R416&gt;='Settings'!$B$7,"Uneven","OK")))</f>
        <v/>
      </c>
      <c r="W416" s="27">
        <f>IF($A416="","",IF($J416&lt;&gt;"Mounted","N/A",IF(OR($S416="",$I416=""),"No Data",IF($S416&lt;$I416-'Settings'!$B$8,"Low",IF($S416&gt;$I416+'Settings'!$B$8,"High","OK")))))</f>
        <v/>
      </c>
      <c r="X416" s="45">
        <f>IF($A416="","",IF(OR($J416&lt;&gt;"Mounted",$L416=""),"",IFERROR($L416+'Settings'!$B$9,"")))</f>
        <v/>
      </c>
      <c r="Y416" s="27">
        <f>IF($A416="","",IF($J416&lt;&gt;"Mounted","N/A",IF($L416="","No Data",IF(TODAY()&gt;$X416,"Overdue",IF(TODAY()+'Settings'!$B$10&gt;=$X416,"Due Soon","Current")))))</f>
        <v/>
      </c>
      <c r="Z416" s="27">
        <f>IF($A416="","",IF($J416&lt;&gt;"Mounted","N/A",IF(OR($U416="No Data",$W416="No Data"),"No Data",IF($U416="Critical","Critical",IF(OR($U416="Low",$V416="Uneven",$W416="Low",$W416="High",$Y416="Overdue",$Y416="Due Soon"),"Attention","OK")))))</f>
        <v/>
      </c>
      <c r="AA416" s="27">
        <f>IF($A416="","",IF($J416&lt;&gt;"Mounted","No action",IF($U416="Critical","Inspect immediately and follow fleet removal policy",IF($W416="Low","Correct pressure and inspect",IF($W416="High","Correct pressure",IF($V416="Uneven","Inspect alignment, suspension, and rotation",IF($U416="Low","Schedule tire service",IF($Y416="Overdue","Complete inspection",IF($Y416="Due Soon","Schedule inspection","No action")))))))))</f>
        <v/>
      </c>
      <c r="AB416" s="27">
        <f>IF($A416="","",IF(OR($J416&lt;&gt;"Mounted",$Z416="OK",$Z416="N/A"),"",IF($U416="Critical",1,IF(OR($W416="Low",$W416="High"),2,IF(OR($U416="Low",$V416="Uneven"),3,IF($Y416="Overdue",4,5))))))</f>
        <v/>
      </c>
      <c r="AC416" s="27">
        <f>IF($A416="","",IF($AB416="","",IFERROR($AB416*100000+ROW(),"")))</f>
        <v/>
      </c>
    </row>
    <row r="417">
      <c r="A417" s="29" t="n"/>
      <c r="B417" s="23" t="n"/>
      <c r="C417" s="23" t="n"/>
      <c r="D417" s="23" t="n"/>
      <c r="E417" s="29" t="n"/>
      <c r="F417" s="42" t="n"/>
      <c r="G417" s="30" t="n"/>
      <c r="H417" s="43" t="n"/>
      <c r="I417" s="43" t="n"/>
      <c r="J417" s="23" t="n"/>
      <c r="K417" s="23" t="n"/>
      <c r="L417" s="45">
        <f>IF($A417="","",IF(COUNTIFS('Tire Inspections'!$E$5:$E$1004,$A417,'Tire Inspections'!$Y$5:$Y$1004,"OK")=0,"",IFERROR(MAXIFS('Tire Inspections'!$B$5:$B$1004,'Tire Inspections'!$E$5:$E$1004,$A417,'Tire Inspections'!$Y$5:$Y$1004,"OK"),"")))</f>
        <v/>
      </c>
      <c r="M417" s="27">
        <f>IF($A417="","",IF($L417="","",IFERROR(LOOKUP(2,1/(('Tire Inspections'!$E$5:$E$1004=$A417)*('Tire Inspections'!$B$5:$B$1004=$L417)*('Tire Inspections'!$Y$5:$Y$1004="OK")),'Tire Inspections'!$C$5:$C$1004),"")))</f>
        <v/>
      </c>
      <c r="N417" s="27">
        <f>IF($A417="","",IF($L417="","",IFERROR(LOOKUP(2,1/(('Tire Inspections'!$E$5:$E$1004=$A417)*('Tire Inspections'!$B$5:$B$1004=$L417)*('Tire Inspections'!$Y$5:$Y$1004="OK")),'Tire Inspections'!$F$5:$F$1004),"")))</f>
        <v/>
      </c>
      <c r="O417" s="27">
        <f>IF($A417="","",IF($L417="","",IFERROR(LOOKUP(2,1/(('Tire Inspections'!$E$5:$E$1004=$A417)*('Tire Inspections'!$B$5:$B$1004=$L417)*('Tire Inspections'!$Y$5:$Y$1004="OK")),'Tire Inspections'!$P$5:$P$1004),"")))</f>
        <v/>
      </c>
      <c r="P417" s="32">
        <f>IF($A417="","",IF($L417="","",IFERROR(LOOKUP(2,1/(('Tire Inspections'!$E$5:$E$1004=$A417)*('Tire Inspections'!$B$5:$B$1004=$L417)*('Tire Inspections'!$Y$5:$Y$1004="OK")),'Tire Inspections'!$D$5:$D$1004),"")))</f>
        <v/>
      </c>
      <c r="Q417" s="44">
        <f>IF($A417="","",IF($L417="","",IFERROR(LOOKUP(2,1/(('Tire Inspections'!$E$5:$E$1004=$A417)*('Tire Inspections'!$B$5:$B$1004=$L417)*('Tire Inspections'!$Y$5:$Y$1004="OK")),'Tire Inspections'!$R$5:$R$1004),"")))</f>
        <v/>
      </c>
      <c r="R417" s="44">
        <f>IF($A417="","",IF($L417="","",IFERROR(LOOKUP(2,1/(('Tire Inspections'!$E$5:$E$1004=$A417)*('Tire Inspections'!$B$5:$B$1004=$L417)*('Tire Inspections'!$Y$5:$Y$1004="OK")),'Tire Inspections'!$S$5:$S$1004),"")))</f>
        <v/>
      </c>
      <c r="S417" s="44">
        <f>IF($A417="","",IF($L417="","",IFERROR(LOOKUP(2,1/(('Tire Inspections'!$E$5:$E$1004=$A417)*('Tire Inspections'!$B$5:$B$1004=$L417)*('Tire Inspections'!$Y$5:$Y$1004="OK")),'Tire Inspections'!$L$5:$L$1004),"")))</f>
        <v/>
      </c>
      <c r="T417" s="33">
        <f>IF($A417="","",IF(OR($Q417="",$H417=""),"",IFERROR(MAX(0,MIN(1,($Q417-'Settings'!$B$6)/($H417-'Settings'!$B$6))),"")))</f>
        <v/>
      </c>
      <c r="U417" s="27">
        <f>IF($A417="","",IF($Q417="","No Data",IF($Q417&lt;='Settings'!$B$6,"Critical",IF($Q417&lt;='Settings'!$B$5,"Low","OK"))))</f>
        <v/>
      </c>
      <c r="V417" s="27">
        <f>IF($A417="","",IF($R417="","No Data",IF($R417&gt;='Settings'!$B$7,"Uneven","OK")))</f>
        <v/>
      </c>
      <c r="W417" s="27">
        <f>IF($A417="","",IF($J417&lt;&gt;"Mounted","N/A",IF(OR($S417="",$I417=""),"No Data",IF($S417&lt;$I417-'Settings'!$B$8,"Low",IF($S417&gt;$I417+'Settings'!$B$8,"High","OK")))))</f>
        <v/>
      </c>
      <c r="X417" s="45">
        <f>IF($A417="","",IF(OR($J417&lt;&gt;"Mounted",$L417=""),"",IFERROR($L417+'Settings'!$B$9,"")))</f>
        <v/>
      </c>
      <c r="Y417" s="27">
        <f>IF($A417="","",IF($J417&lt;&gt;"Mounted","N/A",IF($L417="","No Data",IF(TODAY()&gt;$X417,"Overdue",IF(TODAY()+'Settings'!$B$10&gt;=$X417,"Due Soon","Current")))))</f>
        <v/>
      </c>
      <c r="Z417" s="27">
        <f>IF($A417="","",IF($J417&lt;&gt;"Mounted","N/A",IF(OR($U417="No Data",$W417="No Data"),"No Data",IF($U417="Critical","Critical",IF(OR($U417="Low",$V417="Uneven",$W417="Low",$W417="High",$Y417="Overdue",$Y417="Due Soon"),"Attention","OK")))))</f>
        <v/>
      </c>
      <c r="AA417" s="27">
        <f>IF($A417="","",IF($J417&lt;&gt;"Mounted","No action",IF($U417="Critical","Inspect immediately and follow fleet removal policy",IF($W417="Low","Correct pressure and inspect",IF($W417="High","Correct pressure",IF($V417="Uneven","Inspect alignment, suspension, and rotation",IF($U417="Low","Schedule tire service",IF($Y417="Overdue","Complete inspection",IF($Y417="Due Soon","Schedule inspection","No action")))))))))</f>
        <v/>
      </c>
      <c r="AB417" s="27">
        <f>IF($A417="","",IF(OR($J417&lt;&gt;"Mounted",$Z417="OK",$Z417="N/A"),"",IF($U417="Critical",1,IF(OR($W417="Low",$W417="High"),2,IF(OR($U417="Low",$V417="Uneven"),3,IF($Y417="Overdue",4,5))))))</f>
        <v/>
      </c>
      <c r="AC417" s="27">
        <f>IF($A417="","",IF($AB417="","",IFERROR($AB417*100000+ROW(),"")))</f>
        <v/>
      </c>
    </row>
    <row r="418">
      <c r="A418" s="29" t="n"/>
      <c r="B418" s="23" t="n"/>
      <c r="C418" s="23" t="n"/>
      <c r="D418" s="23" t="n"/>
      <c r="E418" s="29" t="n"/>
      <c r="F418" s="42" t="n"/>
      <c r="G418" s="30" t="n"/>
      <c r="H418" s="43" t="n"/>
      <c r="I418" s="43" t="n"/>
      <c r="J418" s="23" t="n"/>
      <c r="K418" s="23" t="n"/>
      <c r="L418" s="45">
        <f>IF($A418="","",IF(COUNTIFS('Tire Inspections'!$E$5:$E$1004,$A418,'Tire Inspections'!$Y$5:$Y$1004,"OK")=0,"",IFERROR(MAXIFS('Tire Inspections'!$B$5:$B$1004,'Tire Inspections'!$E$5:$E$1004,$A418,'Tire Inspections'!$Y$5:$Y$1004,"OK"),"")))</f>
        <v/>
      </c>
      <c r="M418" s="27">
        <f>IF($A418="","",IF($L418="","",IFERROR(LOOKUP(2,1/(('Tire Inspections'!$E$5:$E$1004=$A418)*('Tire Inspections'!$B$5:$B$1004=$L418)*('Tire Inspections'!$Y$5:$Y$1004="OK")),'Tire Inspections'!$C$5:$C$1004),"")))</f>
        <v/>
      </c>
      <c r="N418" s="27">
        <f>IF($A418="","",IF($L418="","",IFERROR(LOOKUP(2,1/(('Tire Inspections'!$E$5:$E$1004=$A418)*('Tire Inspections'!$B$5:$B$1004=$L418)*('Tire Inspections'!$Y$5:$Y$1004="OK")),'Tire Inspections'!$F$5:$F$1004),"")))</f>
        <v/>
      </c>
      <c r="O418" s="27">
        <f>IF($A418="","",IF($L418="","",IFERROR(LOOKUP(2,1/(('Tire Inspections'!$E$5:$E$1004=$A418)*('Tire Inspections'!$B$5:$B$1004=$L418)*('Tire Inspections'!$Y$5:$Y$1004="OK")),'Tire Inspections'!$P$5:$P$1004),"")))</f>
        <v/>
      </c>
      <c r="P418" s="32">
        <f>IF($A418="","",IF($L418="","",IFERROR(LOOKUP(2,1/(('Tire Inspections'!$E$5:$E$1004=$A418)*('Tire Inspections'!$B$5:$B$1004=$L418)*('Tire Inspections'!$Y$5:$Y$1004="OK")),'Tire Inspections'!$D$5:$D$1004),"")))</f>
        <v/>
      </c>
      <c r="Q418" s="44">
        <f>IF($A418="","",IF($L418="","",IFERROR(LOOKUP(2,1/(('Tire Inspections'!$E$5:$E$1004=$A418)*('Tire Inspections'!$B$5:$B$1004=$L418)*('Tire Inspections'!$Y$5:$Y$1004="OK")),'Tire Inspections'!$R$5:$R$1004),"")))</f>
        <v/>
      </c>
      <c r="R418" s="44">
        <f>IF($A418="","",IF($L418="","",IFERROR(LOOKUP(2,1/(('Tire Inspections'!$E$5:$E$1004=$A418)*('Tire Inspections'!$B$5:$B$1004=$L418)*('Tire Inspections'!$Y$5:$Y$1004="OK")),'Tire Inspections'!$S$5:$S$1004),"")))</f>
        <v/>
      </c>
      <c r="S418" s="44">
        <f>IF($A418="","",IF($L418="","",IFERROR(LOOKUP(2,1/(('Tire Inspections'!$E$5:$E$1004=$A418)*('Tire Inspections'!$B$5:$B$1004=$L418)*('Tire Inspections'!$Y$5:$Y$1004="OK")),'Tire Inspections'!$L$5:$L$1004),"")))</f>
        <v/>
      </c>
      <c r="T418" s="33">
        <f>IF($A418="","",IF(OR($Q418="",$H418=""),"",IFERROR(MAX(0,MIN(1,($Q418-'Settings'!$B$6)/($H418-'Settings'!$B$6))),"")))</f>
        <v/>
      </c>
      <c r="U418" s="27">
        <f>IF($A418="","",IF($Q418="","No Data",IF($Q418&lt;='Settings'!$B$6,"Critical",IF($Q418&lt;='Settings'!$B$5,"Low","OK"))))</f>
        <v/>
      </c>
      <c r="V418" s="27">
        <f>IF($A418="","",IF($R418="","No Data",IF($R418&gt;='Settings'!$B$7,"Uneven","OK")))</f>
        <v/>
      </c>
      <c r="W418" s="27">
        <f>IF($A418="","",IF($J418&lt;&gt;"Mounted","N/A",IF(OR($S418="",$I418=""),"No Data",IF($S418&lt;$I418-'Settings'!$B$8,"Low",IF($S418&gt;$I418+'Settings'!$B$8,"High","OK")))))</f>
        <v/>
      </c>
      <c r="X418" s="45">
        <f>IF($A418="","",IF(OR($J418&lt;&gt;"Mounted",$L418=""),"",IFERROR($L418+'Settings'!$B$9,"")))</f>
        <v/>
      </c>
      <c r="Y418" s="27">
        <f>IF($A418="","",IF($J418&lt;&gt;"Mounted","N/A",IF($L418="","No Data",IF(TODAY()&gt;$X418,"Overdue",IF(TODAY()+'Settings'!$B$10&gt;=$X418,"Due Soon","Current")))))</f>
        <v/>
      </c>
      <c r="Z418" s="27">
        <f>IF($A418="","",IF($J418&lt;&gt;"Mounted","N/A",IF(OR($U418="No Data",$W418="No Data"),"No Data",IF($U418="Critical","Critical",IF(OR($U418="Low",$V418="Uneven",$W418="Low",$W418="High",$Y418="Overdue",$Y418="Due Soon"),"Attention","OK")))))</f>
        <v/>
      </c>
      <c r="AA418" s="27">
        <f>IF($A418="","",IF($J418&lt;&gt;"Mounted","No action",IF($U418="Critical","Inspect immediately and follow fleet removal policy",IF($W418="Low","Correct pressure and inspect",IF($W418="High","Correct pressure",IF($V418="Uneven","Inspect alignment, suspension, and rotation",IF($U418="Low","Schedule tire service",IF($Y418="Overdue","Complete inspection",IF($Y418="Due Soon","Schedule inspection","No action")))))))))</f>
        <v/>
      </c>
      <c r="AB418" s="27">
        <f>IF($A418="","",IF(OR($J418&lt;&gt;"Mounted",$Z418="OK",$Z418="N/A"),"",IF($U418="Critical",1,IF(OR($W418="Low",$W418="High"),2,IF(OR($U418="Low",$V418="Uneven"),3,IF($Y418="Overdue",4,5))))))</f>
        <v/>
      </c>
      <c r="AC418" s="27">
        <f>IF($A418="","",IF($AB418="","",IFERROR($AB418*100000+ROW(),"")))</f>
        <v/>
      </c>
    </row>
    <row r="419">
      <c r="A419" s="29" t="n"/>
      <c r="B419" s="23" t="n"/>
      <c r="C419" s="23" t="n"/>
      <c r="D419" s="23" t="n"/>
      <c r="E419" s="29" t="n"/>
      <c r="F419" s="42" t="n"/>
      <c r="G419" s="30" t="n"/>
      <c r="H419" s="43" t="n"/>
      <c r="I419" s="43" t="n"/>
      <c r="J419" s="23" t="n"/>
      <c r="K419" s="23" t="n"/>
      <c r="L419" s="45">
        <f>IF($A419="","",IF(COUNTIFS('Tire Inspections'!$E$5:$E$1004,$A419,'Tire Inspections'!$Y$5:$Y$1004,"OK")=0,"",IFERROR(MAXIFS('Tire Inspections'!$B$5:$B$1004,'Tire Inspections'!$E$5:$E$1004,$A419,'Tire Inspections'!$Y$5:$Y$1004,"OK"),"")))</f>
        <v/>
      </c>
      <c r="M419" s="27">
        <f>IF($A419="","",IF($L419="","",IFERROR(LOOKUP(2,1/(('Tire Inspections'!$E$5:$E$1004=$A419)*('Tire Inspections'!$B$5:$B$1004=$L419)*('Tire Inspections'!$Y$5:$Y$1004="OK")),'Tire Inspections'!$C$5:$C$1004),"")))</f>
        <v/>
      </c>
      <c r="N419" s="27">
        <f>IF($A419="","",IF($L419="","",IFERROR(LOOKUP(2,1/(('Tire Inspections'!$E$5:$E$1004=$A419)*('Tire Inspections'!$B$5:$B$1004=$L419)*('Tire Inspections'!$Y$5:$Y$1004="OK")),'Tire Inspections'!$F$5:$F$1004),"")))</f>
        <v/>
      </c>
      <c r="O419" s="27">
        <f>IF($A419="","",IF($L419="","",IFERROR(LOOKUP(2,1/(('Tire Inspections'!$E$5:$E$1004=$A419)*('Tire Inspections'!$B$5:$B$1004=$L419)*('Tire Inspections'!$Y$5:$Y$1004="OK")),'Tire Inspections'!$P$5:$P$1004),"")))</f>
        <v/>
      </c>
      <c r="P419" s="32">
        <f>IF($A419="","",IF($L419="","",IFERROR(LOOKUP(2,1/(('Tire Inspections'!$E$5:$E$1004=$A419)*('Tire Inspections'!$B$5:$B$1004=$L419)*('Tire Inspections'!$Y$5:$Y$1004="OK")),'Tire Inspections'!$D$5:$D$1004),"")))</f>
        <v/>
      </c>
      <c r="Q419" s="44">
        <f>IF($A419="","",IF($L419="","",IFERROR(LOOKUP(2,1/(('Tire Inspections'!$E$5:$E$1004=$A419)*('Tire Inspections'!$B$5:$B$1004=$L419)*('Tire Inspections'!$Y$5:$Y$1004="OK")),'Tire Inspections'!$R$5:$R$1004),"")))</f>
        <v/>
      </c>
      <c r="R419" s="44">
        <f>IF($A419="","",IF($L419="","",IFERROR(LOOKUP(2,1/(('Tire Inspections'!$E$5:$E$1004=$A419)*('Tire Inspections'!$B$5:$B$1004=$L419)*('Tire Inspections'!$Y$5:$Y$1004="OK")),'Tire Inspections'!$S$5:$S$1004),"")))</f>
        <v/>
      </c>
      <c r="S419" s="44">
        <f>IF($A419="","",IF($L419="","",IFERROR(LOOKUP(2,1/(('Tire Inspections'!$E$5:$E$1004=$A419)*('Tire Inspections'!$B$5:$B$1004=$L419)*('Tire Inspections'!$Y$5:$Y$1004="OK")),'Tire Inspections'!$L$5:$L$1004),"")))</f>
        <v/>
      </c>
      <c r="T419" s="33">
        <f>IF($A419="","",IF(OR($Q419="",$H419=""),"",IFERROR(MAX(0,MIN(1,($Q419-'Settings'!$B$6)/($H419-'Settings'!$B$6))),"")))</f>
        <v/>
      </c>
      <c r="U419" s="27">
        <f>IF($A419="","",IF($Q419="","No Data",IF($Q419&lt;='Settings'!$B$6,"Critical",IF($Q419&lt;='Settings'!$B$5,"Low","OK"))))</f>
        <v/>
      </c>
      <c r="V419" s="27">
        <f>IF($A419="","",IF($R419="","No Data",IF($R419&gt;='Settings'!$B$7,"Uneven","OK")))</f>
        <v/>
      </c>
      <c r="W419" s="27">
        <f>IF($A419="","",IF($J419&lt;&gt;"Mounted","N/A",IF(OR($S419="",$I419=""),"No Data",IF($S419&lt;$I419-'Settings'!$B$8,"Low",IF($S419&gt;$I419+'Settings'!$B$8,"High","OK")))))</f>
        <v/>
      </c>
      <c r="X419" s="45">
        <f>IF($A419="","",IF(OR($J419&lt;&gt;"Mounted",$L419=""),"",IFERROR($L419+'Settings'!$B$9,"")))</f>
        <v/>
      </c>
      <c r="Y419" s="27">
        <f>IF($A419="","",IF($J419&lt;&gt;"Mounted","N/A",IF($L419="","No Data",IF(TODAY()&gt;$X419,"Overdue",IF(TODAY()+'Settings'!$B$10&gt;=$X419,"Due Soon","Current")))))</f>
        <v/>
      </c>
      <c r="Z419" s="27">
        <f>IF($A419="","",IF($J419&lt;&gt;"Mounted","N/A",IF(OR($U419="No Data",$W419="No Data"),"No Data",IF($U419="Critical","Critical",IF(OR($U419="Low",$V419="Uneven",$W419="Low",$W419="High",$Y419="Overdue",$Y419="Due Soon"),"Attention","OK")))))</f>
        <v/>
      </c>
      <c r="AA419" s="27">
        <f>IF($A419="","",IF($J419&lt;&gt;"Mounted","No action",IF($U419="Critical","Inspect immediately and follow fleet removal policy",IF($W419="Low","Correct pressure and inspect",IF($W419="High","Correct pressure",IF($V419="Uneven","Inspect alignment, suspension, and rotation",IF($U419="Low","Schedule tire service",IF($Y419="Overdue","Complete inspection",IF($Y419="Due Soon","Schedule inspection","No action")))))))))</f>
        <v/>
      </c>
      <c r="AB419" s="27">
        <f>IF($A419="","",IF(OR($J419&lt;&gt;"Mounted",$Z419="OK",$Z419="N/A"),"",IF($U419="Critical",1,IF(OR($W419="Low",$W419="High"),2,IF(OR($U419="Low",$V419="Uneven"),3,IF($Y419="Overdue",4,5))))))</f>
        <v/>
      </c>
      <c r="AC419" s="27">
        <f>IF($A419="","",IF($AB419="","",IFERROR($AB419*100000+ROW(),"")))</f>
        <v/>
      </c>
    </row>
    <row r="420">
      <c r="A420" s="29" t="n"/>
      <c r="B420" s="23" t="n"/>
      <c r="C420" s="23" t="n"/>
      <c r="D420" s="23" t="n"/>
      <c r="E420" s="29" t="n"/>
      <c r="F420" s="42" t="n"/>
      <c r="G420" s="30" t="n"/>
      <c r="H420" s="43" t="n"/>
      <c r="I420" s="43" t="n"/>
      <c r="J420" s="23" t="n"/>
      <c r="K420" s="23" t="n"/>
      <c r="L420" s="45">
        <f>IF($A420="","",IF(COUNTIFS('Tire Inspections'!$E$5:$E$1004,$A420,'Tire Inspections'!$Y$5:$Y$1004,"OK")=0,"",IFERROR(MAXIFS('Tire Inspections'!$B$5:$B$1004,'Tire Inspections'!$E$5:$E$1004,$A420,'Tire Inspections'!$Y$5:$Y$1004,"OK"),"")))</f>
        <v/>
      </c>
      <c r="M420" s="27">
        <f>IF($A420="","",IF($L420="","",IFERROR(LOOKUP(2,1/(('Tire Inspections'!$E$5:$E$1004=$A420)*('Tire Inspections'!$B$5:$B$1004=$L420)*('Tire Inspections'!$Y$5:$Y$1004="OK")),'Tire Inspections'!$C$5:$C$1004),"")))</f>
        <v/>
      </c>
      <c r="N420" s="27">
        <f>IF($A420="","",IF($L420="","",IFERROR(LOOKUP(2,1/(('Tire Inspections'!$E$5:$E$1004=$A420)*('Tire Inspections'!$B$5:$B$1004=$L420)*('Tire Inspections'!$Y$5:$Y$1004="OK")),'Tire Inspections'!$F$5:$F$1004),"")))</f>
        <v/>
      </c>
      <c r="O420" s="27">
        <f>IF($A420="","",IF($L420="","",IFERROR(LOOKUP(2,1/(('Tire Inspections'!$E$5:$E$1004=$A420)*('Tire Inspections'!$B$5:$B$1004=$L420)*('Tire Inspections'!$Y$5:$Y$1004="OK")),'Tire Inspections'!$P$5:$P$1004),"")))</f>
        <v/>
      </c>
      <c r="P420" s="32">
        <f>IF($A420="","",IF($L420="","",IFERROR(LOOKUP(2,1/(('Tire Inspections'!$E$5:$E$1004=$A420)*('Tire Inspections'!$B$5:$B$1004=$L420)*('Tire Inspections'!$Y$5:$Y$1004="OK")),'Tire Inspections'!$D$5:$D$1004),"")))</f>
        <v/>
      </c>
      <c r="Q420" s="44">
        <f>IF($A420="","",IF($L420="","",IFERROR(LOOKUP(2,1/(('Tire Inspections'!$E$5:$E$1004=$A420)*('Tire Inspections'!$B$5:$B$1004=$L420)*('Tire Inspections'!$Y$5:$Y$1004="OK")),'Tire Inspections'!$R$5:$R$1004),"")))</f>
        <v/>
      </c>
      <c r="R420" s="44">
        <f>IF($A420="","",IF($L420="","",IFERROR(LOOKUP(2,1/(('Tire Inspections'!$E$5:$E$1004=$A420)*('Tire Inspections'!$B$5:$B$1004=$L420)*('Tire Inspections'!$Y$5:$Y$1004="OK")),'Tire Inspections'!$S$5:$S$1004),"")))</f>
        <v/>
      </c>
      <c r="S420" s="44">
        <f>IF($A420="","",IF($L420="","",IFERROR(LOOKUP(2,1/(('Tire Inspections'!$E$5:$E$1004=$A420)*('Tire Inspections'!$B$5:$B$1004=$L420)*('Tire Inspections'!$Y$5:$Y$1004="OK")),'Tire Inspections'!$L$5:$L$1004),"")))</f>
        <v/>
      </c>
      <c r="T420" s="33">
        <f>IF($A420="","",IF(OR($Q420="",$H420=""),"",IFERROR(MAX(0,MIN(1,($Q420-'Settings'!$B$6)/($H420-'Settings'!$B$6))),"")))</f>
        <v/>
      </c>
      <c r="U420" s="27">
        <f>IF($A420="","",IF($Q420="","No Data",IF($Q420&lt;='Settings'!$B$6,"Critical",IF($Q420&lt;='Settings'!$B$5,"Low","OK"))))</f>
        <v/>
      </c>
      <c r="V420" s="27">
        <f>IF($A420="","",IF($R420="","No Data",IF($R420&gt;='Settings'!$B$7,"Uneven","OK")))</f>
        <v/>
      </c>
      <c r="W420" s="27">
        <f>IF($A420="","",IF($J420&lt;&gt;"Mounted","N/A",IF(OR($S420="",$I420=""),"No Data",IF($S420&lt;$I420-'Settings'!$B$8,"Low",IF($S420&gt;$I420+'Settings'!$B$8,"High","OK")))))</f>
        <v/>
      </c>
      <c r="X420" s="45">
        <f>IF($A420="","",IF(OR($J420&lt;&gt;"Mounted",$L420=""),"",IFERROR($L420+'Settings'!$B$9,"")))</f>
        <v/>
      </c>
      <c r="Y420" s="27">
        <f>IF($A420="","",IF($J420&lt;&gt;"Mounted","N/A",IF($L420="","No Data",IF(TODAY()&gt;$X420,"Overdue",IF(TODAY()+'Settings'!$B$10&gt;=$X420,"Due Soon","Current")))))</f>
        <v/>
      </c>
      <c r="Z420" s="27">
        <f>IF($A420="","",IF($J420&lt;&gt;"Mounted","N/A",IF(OR($U420="No Data",$W420="No Data"),"No Data",IF($U420="Critical","Critical",IF(OR($U420="Low",$V420="Uneven",$W420="Low",$W420="High",$Y420="Overdue",$Y420="Due Soon"),"Attention","OK")))))</f>
        <v/>
      </c>
      <c r="AA420" s="27">
        <f>IF($A420="","",IF($J420&lt;&gt;"Mounted","No action",IF($U420="Critical","Inspect immediately and follow fleet removal policy",IF($W420="Low","Correct pressure and inspect",IF($W420="High","Correct pressure",IF($V420="Uneven","Inspect alignment, suspension, and rotation",IF($U420="Low","Schedule tire service",IF($Y420="Overdue","Complete inspection",IF($Y420="Due Soon","Schedule inspection","No action")))))))))</f>
        <v/>
      </c>
      <c r="AB420" s="27">
        <f>IF($A420="","",IF(OR($J420&lt;&gt;"Mounted",$Z420="OK",$Z420="N/A"),"",IF($U420="Critical",1,IF(OR($W420="Low",$W420="High"),2,IF(OR($U420="Low",$V420="Uneven"),3,IF($Y420="Overdue",4,5))))))</f>
        <v/>
      </c>
      <c r="AC420" s="27">
        <f>IF($A420="","",IF($AB420="","",IFERROR($AB420*100000+ROW(),"")))</f>
        <v/>
      </c>
    </row>
    <row r="421">
      <c r="A421" s="29" t="n"/>
      <c r="B421" s="23" t="n"/>
      <c r="C421" s="23" t="n"/>
      <c r="D421" s="23" t="n"/>
      <c r="E421" s="29" t="n"/>
      <c r="F421" s="42" t="n"/>
      <c r="G421" s="30" t="n"/>
      <c r="H421" s="43" t="n"/>
      <c r="I421" s="43" t="n"/>
      <c r="J421" s="23" t="n"/>
      <c r="K421" s="23" t="n"/>
      <c r="L421" s="45">
        <f>IF($A421="","",IF(COUNTIFS('Tire Inspections'!$E$5:$E$1004,$A421,'Tire Inspections'!$Y$5:$Y$1004,"OK")=0,"",IFERROR(MAXIFS('Tire Inspections'!$B$5:$B$1004,'Tire Inspections'!$E$5:$E$1004,$A421,'Tire Inspections'!$Y$5:$Y$1004,"OK"),"")))</f>
        <v/>
      </c>
      <c r="M421" s="27">
        <f>IF($A421="","",IF($L421="","",IFERROR(LOOKUP(2,1/(('Tire Inspections'!$E$5:$E$1004=$A421)*('Tire Inspections'!$B$5:$B$1004=$L421)*('Tire Inspections'!$Y$5:$Y$1004="OK")),'Tire Inspections'!$C$5:$C$1004),"")))</f>
        <v/>
      </c>
      <c r="N421" s="27">
        <f>IF($A421="","",IF($L421="","",IFERROR(LOOKUP(2,1/(('Tire Inspections'!$E$5:$E$1004=$A421)*('Tire Inspections'!$B$5:$B$1004=$L421)*('Tire Inspections'!$Y$5:$Y$1004="OK")),'Tire Inspections'!$F$5:$F$1004),"")))</f>
        <v/>
      </c>
      <c r="O421" s="27">
        <f>IF($A421="","",IF($L421="","",IFERROR(LOOKUP(2,1/(('Tire Inspections'!$E$5:$E$1004=$A421)*('Tire Inspections'!$B$5:$B$1004=$L421)*('Tire Inspections'!$Y$5:$Y$1004="OK")),'Tire Inspections'!$P$5:$P$1004),"")))</f>
        <v/>
      </c>
      <c r="P421" s="32">
        <f>IF($A421="","",IF($L421="","",IFERROR(LOOKUP(2,1/(('Tire Inspections'!$E$5:$E$1004=$A421)*('Tire Inspections'!$B$5:$B$1004=$L421)*('Tire Inspections'!$Y$5:$Y$1004="OK")),'Tire Inspections'!$D$5:$D$1004),"")))</f>
        <v/>
      </c>
      <c r="Q421" s="44">
        <f>IF($A421="","",IF($L421="","",IFERROR(LOOKUP(2,1/(('Tire Inspections'!$E$5:$E$1004=$A421)*('Tire Inspections'!$B$5:$B$1004=$L421)*('Tire Inspections'!$Y$5:$Y$1004="OK")),'Tire Inspections'!$R$5:$R$1004),"")))</f>
        <v/>
      </c>
      <c r="R421" s="44">
        <f>IF($A421="","",IF($L421="","",IFERROR(LOOKUP(2,1/(('Tire Inspections'!$E$5:$E$1004=$A421)*('Tire Inspections'!$B$5:$B$1004=$L421)*('Tire Inspections'!$Y$5:$Y$1004="OK")),'Tire Inspections'!$S$5:$S$1004),"")))</f>
        <v/>
      </c>
      <c r="S421" s="44">
        <f>IF($A421="","",IF($L421="","",IFERROR(LOOKUP(2,1/(('Tire Inspections'!$E$5:$E$1004=$A421)*('Tire Inspections'!$B$5:$B$1004=$L421)*('Tire Inspections'!$Y$5:$Y$1004="OK")),'Tire Inspections'!$L$5:$L$1004),"")))</f>
        <v/>
      </c>
      <c r="T421" s="33">
        <f>IF($A421="","",IF(OR($Q421="",$H421=""),"",IFERROR(MAX(0,MIN(1,($Q421-'Settings'!$B$6)/($H421-'Settings'!$B$6))),"")))</f>
        <v/>
      </c>
      <c r="U421" s="27">
        <f>IF($A421="","",IF($Q421="","No Data",IF($Q421&lt;='Settings'!$B$6,"Critical",IF($Q421&lt;='Settings'!$B$5,"Low","OK"))))</f>
        <v/>
      </c>
      <c r="V421" s="27">
        <f>IF($A421="","",IF($R421="","No Data",IF($R421&gt;='Settings'!$B$7,"Uneven","OK")))</f>
        <v/>
      </c>
      <c r="W421" s="27">
        <f>IF($A421="","",IF($J421&lt;&gt;"Mounted","N/A",IF(OR($S421="",$I421=""),"No Data",IF($S421&lt;$I421-'Settings'!$B$8,"Low",IF($S421&gt;$I421+'Settings'!$B$8,"High","OK")))))</f>
        <v/>
      </c>
      <c r="X421" s="45">
        <f>IF($A421="","",IF(OR($J421&lt;&gt;"Mounted",$L421=""),"",IFERROR($L421+'Settings'!$B$9,"")))</f>
        <v/>
      </c>
      <c r="Y421" s="27">
        <f>IF($A421="","",IF($J421&lt;&gt;"Mounted","N/A",IF($L421="","No Data",IF(TODAY()&gt;$X421,"Overdue",IF(TODAY()+'Settings'!$B$10&gt;=$X421,"Due Soon","Current")))))</f>
        <v/>
      </c>
      <c r="Z421" s="27">
        <f>IF($A421="","",IF($J421&lt;&gt;"Mounted","N/A",IF(OR($U421="No Data",$W421="No Data"),"No Data",IF($U421="Critical","Critical",IF(OR($U421="Low",$V421="Uneven",$W421="Low",$W421="High",$Y421="Overdue",$Y421="Due Soon"),"Attention","OK")))))</f>
        <v/>
      </c>
      <c r="AA421" s="27">
        <f>IF($A421="","",IF($J421&lt;&gt;"Mounted","No action",IF($U421="Critical","Inspect immediately and follow fleet removal policy",IF($W421="Low","Correct pressure and inspect",IF($W421="High","Correct pressure",IF($V421="Uneven","Inspect alignment, suspension, and rotation",IF($U421="Low","Schedule tire service",IF($Y421="Overdue","Complete inspection",IF($Y421="Due Soon","Schedule inspection","No action")))))))))</f>
        <v/>
      </c>
      <c r="AB421" s="27">
        <f>IF($A421="","",IF(OR($J421&lt;&gt;"Mounted",$Z421="OK",$Z421="N/A"),"",IF($U421="Critical",1,IF(OR($W421="Low",$W421="High"),2,IF(OR($U421="Low",$V421="Uneven"),3,IF($Y421="Overdue",4,5))))))</f>
        <v/>
      </c>
      <c r="AC421" s="27">
        <f>IF($A421="","",IF($AB421="","",IFERROR($AB421*100000+ROW(),"")))</f>
        <v/>
      </c>
    </row>
    <row r="422">
      <c r="A422" s="29" t="n"/>
      <c r="B422" s="23" t="n"/>
      <c r="C422" s="23" t="n"/>
      <c r="D422" s="23" t="n"/>
      <c r="E422" s="29" t="n"/>
      <c r="F422" s="42" t="n"/>
      <c r="G422" s="30" t="n"/>
      <c r="H422" s="43" t="n"/>
      <c r="I422" s="43" t="n"/>
      <c r="J422" s="23" t="n"/>
      <c r="K422" s="23" t="n"/>
      <c r="L422" s="45">
        <f>IF($A422="","",IF(COUNTIFS('Tire Inspections'!$E$5:$E$1004,$A422,'Tire Inspections'!$Y$5:$Y$1004,"OK")=0,"",IFERROR(MAXIFS('Tire Inspections'!$B$5:$B$1004,'Tire Inspections'!$E$5:$E$1004,$A422,'Tire Inspections'!$Y$5:$Y$1004,"OK"),"")))</f>
        <v/>
      </c>
      <c r="M422" s="27">
        <f>IF($A422="","",IF($L422="","",IFERROR(LOOKUP(2,1/(('Tire Inspections'!$E$5:$E$1004=$A422)*('Tire Inspections'!$B$5:$B$1004=$L422)*('Tire Inspections'!$Y$5:$Y$1004="OK")),'Tire Inspections'!$C$5:$C$1004),"")))</f>
        <v/>
      </c>
      <c r="N422" s="27">
        <f>IF($A422="","",IF($L422="","",IFERROR(LOOKUP(2,1/(('Tire Inspections'!$E$5:$E$1004=$A422)*('Tire Inspections'!$B$5:$B$1004=$L422)*('Tire Inspections'!$Y$5:$Y$1004="OK")),'Tire Inspections'!$F$5:$F$1004),"")))</f>
        <v/>
      </c>
      <c r="O422" s="27">
        <f>IF($A422="","",IF($L422="","",IFERROR(LOOKUP(2,1/(('Tire Inspections'!$E$5:$E$1004=$A422)*('Tire Inspections'!$B$5:$B$1004=$L422)*('Tire Inspections'!$Y$5:$Y$1004="OK")),'Tire Inspections'!$P$5:$P$1004),"")))</f>
        <v/>
      </c>
      <c r="P422" s="32">
        <f>IF($A422="","",IF($L422="","",IFERROR(LOOKUP(2,1/(('Tire Inspections'!$E$5:$E$1004=$A422)*('Tire Inspections'!$B$5:$B$1004=$L422)*('Tire Inspections'!$Y$5:$Y$1004="OK")),'Tire Inspections'!$D$5:$D$1004),"")))</f>
        <v/>
      </c>
      <c r="Q422" s="44">
        <f>IF($A422="","",IF($L422="","",IFERROR(LOOKUP(2,1/(('Tire Inspections'!$E$5:$E$1004=$A422)*('Tire Inspections'!$B$5:$B$1004=$L422)*('Tire Inspections'!$Y$5:$Y$1004="OK")),'Tire Inspections'!$R$5:$R$1004),"")))</f>
        <v/>
      </c>
      <c r="R422" s="44">
        <f>IF($A422="","",IF($L422="","",IFERROR(LOOKUP(2,1/(('Tire Inspections'!$E$5:$E$1004=$A422)*('Tire Inspections'!$B$5:$B$1004=$L422)*('Tire Inspections'!$Y$5:$Y$1004="OK")),'Tire Inspections'!$S$5:$S$1004),"")))</f>
        <v/>
      </c>
      <c r="S422" s="44">
        <f>IF($A422="","",IF($L422="","",IFERROR(LOOKUP(2,1/(('Tire Inspections'!$E$5:$E$1004=$A422)*('Tire Inspections'!$B$5:$B$1004=$L422)*('Tire Inspections'!$Y$5:$Y$1004="OK")),'Tire Inspections'!$L$5:$L$1004),"")))</f>
        <v/>
      </c>
      <c r="T422" s="33">
        <f>IF($A422="","",IF(OR($Q422="",$H422=""),"",IFERROR(MAX(0,MIN(1,($Q422-'Settings'!$B$6)/($H422-'Settings'!$B$6))),"")))</f>
        <v/>
      </c>
      <c r="U422" s="27">
        <f>IF($A422="","",IF($Q422="","No Data",IF($Q422&lt;='Settings'!$B$6,"Critical",IF($Q422&lt;='Settings'!$B$5,"Low","OK"))))</f>
        <v/>
      </c>
      <c r="V422" s="27">
        <f>IF($A422="","",IF($R422="","No Data",IF($R422&gt;='Settings'!$B$7,"Uneven","OK")))</f>
        <v/>
      </c>
      <c r="W422" s="27">
        <f>IF($A422="","",IF($J422&lt;&gt;"Mounted","N/A",IF(OR($S422="",$I422=""),"No Data",IF($S422&lt;$I422-'Settings'!$B$8,"Low",IF($S422&gt;$I422+'Settings'!$B$8,"High","OK")))))</f>
        <v/>
      </c>
      <c r="X422" s="45">
        <f>IF($A422="","",IF(OR($J422&lt;&gt;"Mounted",$L422=""),"",IFERROR($L422+'Settings'!$B$9,"")))</f>
        <v/>
      </c>
      <c r="Y422" s="27">
        <f>IF($A422="","",IF($J422&lt;&gt;"Mounted","N/A",IF($L422="","No Data",IF(TODAY()&gt;$X422,"Overdue",IF(TODAY()+'Settings'!$B$10&gt;=$X422,"Due Soon","Current")))))</f>
        <v/>
      </c>
      <c r="Z422" s="27">
        <f>IF($A422="","",IF($J422&lt;&gt;"Mounted","N/A",IF(OR($U422="No Data",$W422="No Data"),"No Data",IF($U422="Critical","Critical",IF(OR($U422="Low",$V422="Uneven",$W422="Low",$W422="High",$Y422="Overdue",$Y422="Due Soon"),"Attention","OK")))))</f>
        <v/>
      </c>
      <c r="AA422" s="27">
        <f>IF($A422="","",IF($J422&lt;&gt;"Mounted","No action",IF($U422="Critical","Inspect immediately and follow fleet removal policy",IF($W422="Low","Correct pressure and inspect",IF($W422="High","Correct pressure",IF($V422="Uneven","Inspect alignment, suspension, and rotation",IF($U422="Low","Schedule tire service",IF($Y422="Overdue","Complete inspection",IF($Y422="Due Soon","Schedule inspection","No action")))))))))</f>
        <v/>
      </c>
      <c r="AB422" s="27">
        <f>IF($A422="","",IF(OR($J422&lt;&gt;"Mounted",$Z422="OK",$Z422="N/A"),"",IF($U422="Critical",1,IF(OR($W422="Low",$W422="High"),2,IF(OR($U422="Low",$V422="Uneven"),3,IF($Y422="Overdue",4,5))))))</f>
        <v/>
      </c>
      <c r="AC422" s="27">
        <f>IF($A422="","",IF($AB422="","",IFERROR($AB422*100000+ROW(),"")))</f>
        <v/>
      </c>
    </row>
    <row r="423">
      <c r="A423" s="29" t="n"/>
      <c r="B423" s="23" t="n"/>
      <c r="C423" s="23" t="n"/>
      <c r="D423" s="23" t="n"/>
      <c r="E423" s="29" t="n"/>
      <c r="F423" s="42" t="n"/>
      <c r="G423" s="30" t="n"/>
      <c r="H423" s="43" t="n"/>
      <c r="I423" s="43" t="n"/>
      <c r="J423" s="23" t="n"/>
      <c r="K423" s="23" t="n"/>
      <c r="L423" s="45">
        <f>IF($A423="","",IF(COUNTIFS('Tire Inspections'!$E$5:$E$1004,$A423,'Tire Inspections'!$Y$5:$Y$1004,"OK")=0,"",IFERROR(MAXIFS('Tire Inspections'!$B$5:$B$1004,'Tire Inspections'!$E$5:$E$1004,$A423,'Tire Inspections'!$Y$5:$Y$1004,"OK"),"")))</f>
        <v/>
      </c>
      <c r="M423" s="27">
        <f>IF($A423="","",IF($L423="","",IFERROR(LOOKUP(2,1/(('Tire Inspections'!$E$5:$E$1004=$A423)*('Tire Inspections'!$B$5:$B$1004=$L423)*('Tire Inspections'!$Y$5:$Y$1004="OK")),'Tire Inspections'!$C$5:$C$1004),"")))</f>
        <v/>
      </c>
      <c r="N423" s="27">
        <f>IF($A423="","",IF($L423="","",IFERROR(LOOKUP(2,1/(('Tire Inspections'!$E$5:$E$1004=$A423)*('Tire Inspections'!$B$5:$B$1004=$L423)*('Tire Inspections'!$Y$5:$Y$1004="OK")),'Tire Inspections'!$F$5:$F$1004),"")))</f>
        <v/>
      </c>
      <c r="O423" s="27">
        <f>IF($A423="","",IF($L423="","",IFERROR(LOOKUP(2,1/(('Tire Inspections'!$E$5:$E$1004=$A423)*('Tire Inspections'!$B$5:$B$1004=$L423)*('Tire Inspections'!$Y$5:$Y$1004="OK")),'Tire Inspections'!$P$5:$P$1004),"")))</f>
        <v/>
      </c>
      <c r="P423" s="32">
        <f>IF($A423="","",IF($L423="","",IFERROR(LOOKUP(2,1/(('Tire Inspections'!$E$5:$E$1004=$A423)*('Tire Inspections'!$B$5:$B$1004=$L423)*('Tire Inspections'!$Y$5:$Y$1004="OK")),'Tire Inspections'!$D$5:$D$1004),"")))</f>
        <v/>
      </c>
      <c r="Q423" s="44">
        <f>IF($A423="","",IF($L423="","",IFERROR(LOOKUP(2,1/(('Tire Inspections'!$E$5:$E$1004=$A423)*('Tire Inspections'!$B$5:$B$1004=$L423)*('Tire Inspections'!$Y$5:$Y$1004="OK")),'Tire Inspections'!$R$5:$R$1004),"")))</f>
        <v/>
      </c>
      <c r="R423" s="44">
        <f>IF($A423="","",IF($L423="","",IFERROR(LOOKUP(2,1/(('Tire Inspections'!$E$5:$E$1004=$A423)*('Tire Inspections'!$B$5:$B$1004=$L423)*('Tire Inspections'!$Y$5:$Y$1004="OK")),'Tire Inspections'!$S$5:$S$1004),"")))</f>
        <v/>
      </c>
      <c r="S423" s="44">
        <f>IF($A423="","",IF($L423="","",IFERROR(LOOKUP(2,1/(('Tire Inspections'!$E$5:$E$1004=$A423)*('Tire Inspections'!$B$5:$B$1004=$L423)*('Tire Inspections'!$Y$5:$Y$1004="OK")),'Tire Inspections'!$L$5:$L$1004),"")))</f>
        <v/>
      </c>
      <c r="T423" s="33">
        <f>IF($A423="","",IF(OR($Q423="",$H423=""),"",IFERROR(MAX(0,MIN(1,($Q423-'Settings'!$B$6)/($H423-'Settings'!$B$6))),"")))</f>
        <v/>
      </c>
      <c r="U423" s="27">
        <f>IF($A423="","",IF($Q423="","No Data",IF($Q423&lt;='Settings'!$B$6,"Critical",IF($Q423&lt;='Settings'!$B$5,"Low","OK"))))</f>
        <v/>
      </c>
      <c r="V423" s="27">
        <f>IF($A423="","",IF($R423="","No Data",IF($R423&gt;='Settings'!$B$7,"Uneven","OK")))</f>
        <v/>
      </c>
      <c r="W423" s="27">
        <f>IF($A423="","",IF($J423&lt;&gt;"Mounted","N/A",IF(OR($S423="",$I423=""),"No Data",IF($S423&lt;$I423-'Settings'!$B$8,"Low",IF($S423&gt;$I423+'Settings'!$B$8,"High","OK")))))</f>
        <v/>
      </c>
      <c r="X423" s="45">
        <f>IF($A423="","",IF(OR($J423&lt;&gt;"Mounted",$L423=""),"",IFERROR($L423+'Settings'!$B$9,"")))</f>
        <v/>
      </c>
      <c r="Y423" s="27">
        <f>IF($A423="","",IF($J423&lt;&gt;"Mounted","N/A",IF($L423="","No Data",IF(TODAY()&gt;$X423,"Overdue",IF(TODAY()+'Settings'!$B$10&gt;=$X423,"Due Soon","Current")))))</f>
        <v/>
      </c>
      <c r="Z423" s="27">
        <f>IF($A423="","",IF($J423&lt;&gt;"Mounted","N/A",IF(OR($U423="No Data",$W423="No Data"),"No Data",IF($U423="Critical","Critical",IF(OR($U423="Low",$V423="Uneven",$W423="Low",$W423="High",$Y423="Overdue",$Y423="Due Soon"),"Attention","OK")))))</f>
        <v/>
      </c>
      <c r="AA423" s="27">
        <f>IF($A423="","",IF($J423&lt;&gt;"Mounted","No action",IF($U423="Critical","Inspect immediately and follow fleet removal policy",IF($W423="Low","Correct pressure and inspect",IF($W423="High","Correct pressure",IF($V423="Uneven","Inspect alignment, suspension, and rotation",IF($U423="Low","Schedule tire service",IF($Y423="Overdue","Complete inspection",IF($Y423="Due Soon","Schedule inspection","No action")))))))))</f>
        <v/>
      </c>
      <c r="AB423" s="27">
        <f>IF($A423="","",IF(OR($J423&lt;&gt;"Mounted",$Z423="OK",$Z423="N/A"),"",IF($U423="Critical",1,IF(OR($W423="Low",$W423="High"),2,IF(OR($U423="Low",$V423="Uneven"),3,IF($Y423="Overdue",4,5))))))</f>
        <v/>
      </c>
      <c r="AC423" s="27">
        <f>IF($A423="","",IF($AB423="","",IFERROR($AB423*100000+ROW(),"")))</f>
        <v/>
      </c>
    </row>
    <row r="424">
      <c r="A424" s="29" t="n"/>
      <c r="B424" s="23" t="n"/>
      <c r="C424" s="23" t="n"/>
      <c r="D424" s="23" t="n"/>
      <c r="E424" s="29" t="n"/>
      <c r="F424" s="42" t="n"/>
      <c r="G424" s="30" t="n"/>
      <c r="H424" s="43" t="n"/>
      <c r="I424" s="43" t="n"/>
      <c r="J424" s="23" t="n"/>
      <c r="K424" s="23" t="n"/>
      <c r="L424" s="45">
        <f>IF($A424="","",IF(COUNTIFS('Tire Inspections'!$E$5:$E$1004,$A424,'Tire Inspections'!$Y$5:$Y$1004,"OK")=0,"",IFERROR(MAXIFS('Tire Inspections'!$B$5:$B$1004,'Tire Inspections'!$E$5:$E$1004,$A424,'Tire Inspections'!$Y$5:$Y$1004,"OK"),"")))</f>
        <v/>
      </c>
      <c r="M424" s="27">
        <f>IF($A424="","",IF($L424="","",IFERROR(LOOKUP(2,1/(('Tire Inspections'!$E$5:$E$1004=$A424)*('Tire Inspections'!$B$5:$B$1004=$L424)*('Tire Inspections'!$Y$5:$Y$1004="OK")),'Tire Inspections'!$C$5:$C$1004),"")))</f>
        <v/>
      </c>
      <c r="N424" s="27">
        <f>IF($A424="","",IF($L424="","",IFERROR(LOOKUP(2,1/(('Tire Inspections'!$E$5:$E$1004=$A424)*('Tire Inspections'!$B$5:$B$1004=$L424)*('Tire Inspections'!$Y$5:$Y$1004="OK")),'Tire Inspections'!$F$5:$F$1004),"")))</f>
        <v/>
      </c>
      <c r="O424" s="27">
        <f>IF($A424="","",IF($L424="","",IFERROR(LOOKUP(2,1/(('Tire Inspections'!$E$5:$E$1004=$A424)*('Tire Inspections'!$B$5:$B$1004=$L424)*('Tire Inspections'!$Y$5:$Y$1004="OK")),'Tire Inspections'!$P$5:$P$1004),"")))</f>
        <v/>
      </c>
      <c r="P424" s="32">
        <f>IF($A424="","",IF($L424="","",IFERROR(LOOKUP(2,1/(('Tire Inspections'!$E$5:$E$1004=$A424)*('Tire Inspections'!$B$5:$B$1004=$L424)*('Tire Inspections'!$Y$5:$Y$1004="OK")),'Tire Inspections'!$D$5:$D$1004),"")))</f>
        <v/>
      </c>
      <c r="Q424" s="44">
        <f>IF($A424="","",IF($L424="","",IFERROR(LOOKUP(2,1/(('Tire Inspections'!$E$5:$E$1004=$A424)*('Tire Inspections'!$B$5:$B$1004=$L424)*('Tire Inspections'!$Y$5:$Y$1004="OK")),'Tire Inspections'!$R$5:$R$1004),"")))</f>
        <v/>
      </c>
      <c r="R424" s="44">
        <f>IF($A424="","",IF($L424="","",IFERROR(LOOKUP(2,1/(('Tire Inspections'!$E$5:$E$1004=$A424)*('Tire Inspections'!$B$5:$B$1004=$L424)*('Tire Inspections'!$Y$5:$Y$1004="OK")),'Tire Inspections'!$S$5:$S$1004),"")))</f>
        <v/>
      </c>
      <c r="S424" s="44">
        <f>IF($A424="","",IF($L424="","",IFERROR(LOOKUP(2,1/(('Tire Inspections'!$E$5:$E$1004=$A424)*('Tire Inspections'!$B$5:$B$1004=$L424)*('Tire Inspections'!$Y$5:$Y$1004="OK")),'Tire Inspections'!$L$5:$L$1004),"")))</f>
        <v/>
      </c>
      <c r="T424" s="33">
        <f>IF($A424="","",IF(OR($Q424="",$H424=""),"",IFERROR(MAX(0,MIN(1,($Q424-'Settings'!$B$6)/($H424-'Settings'!$B$6))),"")))</f>
        <v/>
      </c>
      <c r="U424" s="27">
        <f>IF($A424="","",IF($Q424="","No Data",IF($Q424&lt;='Settings'!$B$6,"Critical",IF($Q424&lt;='Settings'!$B$5,"Low","OK"))))</f>
        <v/>
      </c>
      <c r="V424" s="27">
        <f>IF($A424="","",IF($R424="","No Data",IF($R424&gt;='Settings'!$B$7,"Uneven","OK")))</f>
        <v/>
      </c>
      <c r="W424" s="27">
        <f>IF($A424="","",IF($J424&lt;&gt;"Mounted","N/A",IF(OR($S424="",$I424=""),"No Data",IF($S424&lt;$I424-'Settings'!$B$8,"Low",IF($S424&gt;$I424+'Settings'!$B$8,"High","OK")))))</f>
        <v/>
      </c>
      <c r="X424" s="45">
        <f>IF($A424="","",IF(OR($J424&lt;&gt;"Mounted",$L424=""),"",IFERROR($L424+'Settings'!$B$9,"")))</f>
        <v/>
      </c>
      <c r="Y424" s="27">
        <f>IF($A424="","",IF($J424&lt;&gt;"Mounted","N/A",IF($L424="","No Data",IF(TODAY()&gt;$X424,"Overdue",IF(TODAY()+'Settings'!$B$10&gt;=$X424,"Due Soon","Current")))))</f>
        <v/>
      </c>
      <c r="Z424" s="27">
        <f>IF($A424="","",IF($J424&lt;&gt;"Mounted","N/A",IF(OR($U424="No Data",$W424="No Data"),"No Data",IF($U424="Critical","Critical",IF(OR($U424="Low",$V424="Uneven",$W424="Low",$W424="High",$Y424="Overdue",$Y424="Due Soon"),"Attention","OK")))))</f>
        <v/>
      </c>
      <c r="AA424" s="27">
        <f>IF($A424="","",IF($J424&lt;&gt;"Mounted","No action",IF($U424="Critical","Inspect immediately and follow fleet removal policy",IF($W424="Low","Correct pressure and inspect",IF($W424="High","Correct pressure",IF($V424="Uneven","Inspect alignment, suspension, and rotation",IF($U424="Low","Schedule tire service",IF($Y424="Overdue","Complete inspection",IF($Y424="Due Soon","Schedule inspection","No action")))))))))</f>
        <v/>
      </c>
      <c r="AB424" s="27">
        <f>IF($A424="","",IF(OR($J424&lt;&gt;"Mounted",$Z424="OK",$Z424="N/A"),"",IF($U424="Critical",1,IF(OR($W424="Low",$W424="High"),2,IF(OR($U424="Low",$V424="Uneven"),3,IF($Y424="Overdue",4,5))))))</f>
        <v/>
      </c>
      <c r="AC424" s="27">
        <f>IF($A424="","",IF($AB424="","",IFERROR($AB424*100000+ROW(),"")))</f>
        <v/>
      </c>
    </row>
    <row r="425">
      <c r="A425" s="29" t="n"/>
      <c r="B425" s="23" t="n"/>
      <c r="C425" s="23" t="n"/>
      <c r="D425" s="23" t="n"/>
      <c r="E425" s="29" t="n"/>
      <c r="F425" s="42" t="n"/>
      <c r="G425" s="30" t="n"/>
      <c r="H425" s="43" t="n"/>
      <c r="I425" s="43" t="n"/>
      <c r="J425" s="23" t="n"/>
      <c r="K425" s="23" t="n"/>
      <c r="L425" s="45">
        <f>IF($A425="","",IF(COUNTIFS('Tire Inspections'!$E$5:$E$1004,$A425,'Tire Inspections'!$Y$5:$Y$1004,"OK")=0,"",IFERROR(MAXIFS('Tire Inspections'!$B$5:$B$1004,'Tire Inspections'!$E$5:$E$1004,$A425,'Tire Inspections'!$Y$5:$Y$1004,"OK"),"")))</f>
        <v/>
      </c>
      <c r="M425" s="27">
        <f>IF($A425="","",IF($L425="","",IFERROR(LOOKUP(2,1/(('Tire Inspections'!$E$5:$E$1004=$A425)*('Tire Inspections'!$B$5:$B$1004=$L425)*('Tire Inspections'!$Y$5:$Y$1004="OK")),'Tire Inspections'!$C$5:$C$1004),"")))</f>
        <v/>
      </c>
      <c r="N425" s="27">
        <f>IF($A425="","",IF($L425="","",IFERROR(LOOKUP(2,1/(('Tire Inspections'!$E$5:$E$1004=$A425)*('Tire Inspections'!$B$5:$B$1004=$L425)*('Tire Inspections'!$Y$5:$Y$1004="OK")),'Tire Inspections'!$F$5:$F$1004),"")))</f>
        <v/>
      </c>
      <c r="O425" s="27">
        <f>IF($A425="","",IF($L425="","",IFERROR(LOOKUP(2,1/(('Tire Inspections'!$E$5:$E$1004=$A425)*('Tire Inspections'!$B$5:$B$1004=$L425)*('Tire Inspections'!$Y$5:$Y$1004="OK")),'Tire Inspections'!$P$5:$P$1004),"")))</f>
        <v/>
      </c>
      <c r="P425" s="32">
        <f>IF($A425="","",IF($L425="","",IFERROR(LOOKUP(2,1/(('Tire Inspections'!$E$5:$E$1004=$A425)*('Tire Inspections'!$B$5:$B$1004=$L425)*('Tire Inspections'!$Y$5:$Y$1004="OK")),'Tire Inspections'!$D$5:$D$1004),"")))</f>
        <v/>
      </c>
      <c r="Q425" s="44">
        <f>IF($A425="","",IF($L425="","",IFERROR(LOOKUP(2,1/(('Tire Inspections'!$E$5:$E$1004=$A425)*('Tire Inspections'!$B$5:$B$1004=$L425)*('Tire Inspections'!$Y$5:$Y$1004="OK")),'Tire Inspections'!$R$5:$R$1004),"")))</f>
        <v/>
      </c>
      <c r="R425" s="44">
        <f>IF($A425="","",IF($L425="","",IFERROR(LOOKUP(2,1/(('Tire Inspections'!$E$5:$E$1004=$A425)*('Tire Inspections'!$B$5:$B$1004=$L425)*('Tire Inspections'!$Y$5:$Y$1004="OK")),'Tire Inspections'!$S$5:$S$1004),"")))</f>
        <v/>
      </c>
      <c r="S425" s="44">
        <f>IF($A425="","",IF($L425="","",IFERROR(LOOKUP(2,1/(('Tire Inspections'!$E$5:$E$1004=$A425)*('Tire Inspections'!$B$5:$B$1004=$L425)*('Tire Inspections'!$Y$5:$Y$1004="OK")),'Tire Inspections'!$L$5:$L$1004),"")))</f>
        <v/>
      </c>
      <c r="T425" s="33">
        <f>IF($A425="","",IF(OR($Q425="",$H425=""),"",IFERROR(MAX(0,MIN(1,($Q425-'Settings'!$B$6)/($H425-'Settings'!$B$6))),"")))</f>
        <v/>
      </c>
      <c r="U425" s="27">
        <f>IF($A425="","",IF($Q425="","No Data",IF($Q425&lt;='Settings'!$B$6,"Critical",IF($Q425&lt;='Settings'!$B$5,"Low","OK"))))</f>
        <v/>
      </c>
      <c r="V425" s="27">
        <f>IF($A425="","",IF($R425="","No Data",IF($R425&gt;='Settings'!$B$7,"Uneven","OK")))</f>
        <v/>
      </c>
      <c r="W425" s="27">
        <f>IF($A425="","",IF($J425&lt;&gt;"Mounted","N/A",IF(OR($S425="",$I425=""),"No Data",IF($S425&lt;$I425-'Settings'!$B$8,"Low",IF($S425&gt;$I425+'Settings'!$B$8,"High","OK")))))</f>
        <v/>
      </c>
      <c r="X425" s="45">
        <f>IF($A425="","",IF(OR($J425&lt;&gt;"Mounted",$L425=""),"",IFERROR($L425+'Settings'!$B$9,"")))</f>
        <v/>
      </c>
      <c r="Y425" s="27">
        <f>IF($A425="","",IF($J425&lt;&gt;"Mounted","N/A",IF($L425="","No Data",IF(TODAY()&gt;$X425,"Overdue",IF(TODAY()+'Settings'!$B$10&gt;=$X425,"Due Soon","Current")))))</f>
        <v/>
      </c>
      <c r="Z425" s="27">
        <f>IF($A425="","",IF($J425&lt;&gt;"Mounted","N/A",IF(OR($U425="No Data",$W425="No Data"),"No Data",IF($U425="Critical","Critical",IF(OR($U425="Low",$V425="Uneven",$W425="Low",$W425="High",$Y425="Overdue",$Y425="Due Soon"),"Attention","OK")))))</f>
        <v/>
      </c>
      <c r="AA425" s="27">
        <f>IF($A425="","",IF($J425&lt;&gt;"Mounted","No action",IF($U425="Critical","Inspect immediately and follow fleet removal policy",IF($W425="Low","Correct pressure and inspect",IF($W425="High","Correct pressure",IF($V425="Uneven","Inspect alignment, suspension, and rotation",IF($U425="Low","Schedule tire service",IF($Y425="Overdue","Complete inspection",IF($Y425="Due Soon","Schedule inspection","No action")))))))))</f>
        <v/>
      </c>
      <c r="AB425" s="27">
        <f>IF($A425="","",IF(OR($J425&lt;&gt;"Mounted",$Z425="OK",$Z425="N/A"),"",IF($U425="Critical",1,IF(OR($W425="Low",$W425="High"),2,IF(OR($U425="Low",$V425="Uneven"),3,IF($Y425="Overdue",4,5))))))</f>
        <v/>
      </c>
      <c r="AC425" s="27">
        <f>IF($A425="","",IF($AB425="","",IFERROR($AB425*100000+ROW(),"")))</f>
        <v/>
      </c>
    </row>
    <row r="426">
      <c r="A426" s="29" t="n"/>
      <c r="B426" s="23" t="n"/>
      <c r="C426" s="23" t="n"/>
      <c r="D426" s="23" t="n"/>
      <c r="E426" s="29" t="n"/>
      <c r="F426" s="42" t="n"/>
      <c r="G426" s="30" t="n"/>
      <c r="H426" s="43" t="n"/>
      <c r="I426" s="43" t="n"/>
      <c r="J426" s="23" t="n"/>
      <c r="K426" s="23" t="n"/>
      <c r="L426" s="45">
        <f>IF($A426="","",IF(COUNTIFS('Tire Inspections'!$E$5:$E$1004,$A426,'Tire Inspections'!$Y$5:$Y$1004,"OK")=0,"",IFERROR(MAXIFS('Tire Inspections'!$B$5:$B$1004,'Tire Inspections'!$E$5:$E$1004,$A426,'Tire Inspections'!$Y$5:$Y$1004,"OK"),"")))</f>
        <v/>
      </c>
      <c r="M426" s="27">
        <f>IF($A426="","",IF($L426="","",IFERROR(LOOKUP(2,1/(('Tire Inspections'!$E$5:$E$1004=$A426)*('Tire Inspections'!$B$5:$B$1004=$L426)*('Tire Inspections'!$Y$5:$Y$1004="OK")),'Tire Inspections'!$C$5:$C$1004),"")))</f>
        <v/>
      </c>
      <c r="N426" s="27">
        <f>IF($A426="","",IF($L426="","",IFERROR(LOOKUP(2,1/(('Tire Inspections'!$E$5:$E$1004=$A426)*('Tire Inspections'!$B$5:$B$1004=$L426)*('Tire Inspections'!$Y$5:$Y$1004="OK")),'Tire Inspections'!$F$5:$F$1004),"")))</f>
        <v/>
      </c>
      <c r="O426" s="27">
        <f>IF($A426="","",IF($L426="","",IFERROR(LOOKUP(2,1/(('Tire Inspections'!$E$5:$E$1004=$A426)*('Tire Inspections'!$B$5:$B$1004=$L426)*('Tire Inspections'!$Y$5:$Y$1004="OK")),'Tire Inspections'!$P$5:$P$1004),"")))</f>
        <v/>
      </c>
      <c r="P426" s="32">
        <f>IF($A426="","",IF($L426="","",IFERROR(LOOKUP(2,1/(('Tire Inspections'!$E$5:$E$1004=$A426)*('Tire Inspections'!$B$5:$B$1004=$L426)*('Tire Inspections'!$Y$5:$Y$1004="OK")),'Tire Inspections'!$D$5:$D$1004),"")))</f>
        <v/>
      </c>
      <c r="Q426" s="44">
        <f>IF($A426="","",IF($L426="","",IFERROR(LOOKUP(2,1/(('Tire Inspections'!$E$5:$E$1004=$A426)*('Tire Inspections'!$B$5:$B$1004=$L426)*('Tire Inspections'!$Y$5:$Y$1004="OK")),'Tire Inspections'!$R$5:$R$1004),"")))</f>
        <v/>
      </c>
      <c r="R426" s="44">
        <f>IF($A426="","",IF($L426="","",IFERROR(LOOKUP(2,1/(('Tire Inspections'!$E$5:$E$1004=$A426)*('Tire Inspections'!$B$5:$B$1004=$L426)*('Tire Inspections'!$Y$5:$Y$1004="OK")),'Tire Inspections'!$S$5:$S$1004),"")))</f>
        <v/>
      </c>
      <c r="S426" s="44">
        <f>IF($A426="","",IF($L426="","",IFERROR(LOOKUP(2,1/(('Tire Inspections'!$E$5:$E$1004=$A426)*('Tire Inspections'!$B$5:$B$1004=$L426)*('Tire Inspections'!$Y$5:$Y$1004="OK")),'Tire Inspections'!$L$5:$L$1004),"")))</f>
        <v/>
      </c>
      <c r="T426" s="33">
        <f>IF($A426="","",IF(OR($Q426="",$H426=""),"",IFERROR(MAX(0,MIN(1,($Q426-'Settings'!$B$6)/($H426-'Settings'!$B$6))),"")))</f>
        <v/>
      </c>
      <c r="U426" s="27">
        <f>IF($A426="","",IF($Q426="","No Data",IF($Q426&lt;='Settings'!$B$6,"Critical",IF($Q426&lt;='Settings'!$B$5,"Low","OK"))))</f>
        <v/>
      </c>
      <c r="V426" s="27">
        <f>IF($A426="","",IF($R426="","No Data",IF($R426&gt;='Settings'!$B$7,"Uneven","OK")))</f>
        <v/>
      </c>
      <c r="W426" s="27">
        <f>IF($A426="","",IF($J426&lt;&gt;"Mounted","N/A",IF(OR($S426="",$I426=""),"No Data",IF($S426&lt;$I426-'Settings'!$B$8,"Low",IF($S426&gt;$I426+'Settings'!$B$8,"High","OK")))))</f>
        <v/>
      </c>
      <c r="X426" s="45">
        <f>IF($A426="","",IF(OR($J426&lt;&gt;"Mounted",$L426=""),"",IFERROR($L426+'Settings'!$B$9,"")))</f>
        <v/>
      </c>
      <c r="Y426" s="27">
        <f>IF($A426="","",IF($J426&lt;&gt;"Mounted","N/A",IF($L426="","No Data",IF(TODAY()&gt;$X426,"Overdue",IF(TODAY()+'Settings'!$B$10&gt;=$X426,"Due Soon","Current")))))</f>
        <v/>
      </c>
      <c r="Z426" s="27">
        <f>IF($A426="","",IF($J426&lt;&gt;"Mounted","N/A",IF(OR($U426="No Data",$W426="No Data"),"No Data",IF($U426="Critical","Critical",IF(OR($U426="Low",$V426="Uneven",$W426="Low",$W426="High",$Y426="Overdue",$Y426="Due Soon"),"Attention","OK")))))</f>
        <v/>
      </c>
      <c r="AA426" s="27">
        <f>IF($A426="","",IF($J426&lt;&gt;"Mounted","No action",IF($U426="Critical","Inspect immediately and follow fleet removal policy",IF($W426="Low","Correct pressure and inspect",IF($W426="High","Correct pressure",IF($V426="Uneven","Inspect alignment, suspension, and rotation",IF($U426="Low","Schedule tire service",IF($Y426="Overdue","Complete inspection",IF($Y426="Due Soon","Schedule inspection","No action")))))))))</f>
        <v/>
      </c>
      <c r="AB426" s="27">
        <f>IF($A426="","",IF(OR($J426&lt;&gt;"Mounted",$Z426="OK",$Z426="N/A"),"",IF($U426="Critical",1,IF(OR($W426="Low",$W426="High"),2,IF(OR($U426="Low",$V426="Uneven"),3,IF($Y426="Overdue",4,5))))))</f>
        <v/>
      </c>
      <c r="AC426" s="27">
        <f>IF($A426="","",IF($AB426="","",IFERROR($AB426*100000+ROW(),"")))</f>
        <v/>
      </c>
    </row>
    <row r="427">
      <c r="A427" s="29" t="n"/>
      <c r="B427" s="23" t="n"/>
      <c r="C427" s="23" t="n"/>
      <c r="D427" s="23" t="n"/>
      <c r="E427" s="29" t="n"/>
      <c r="F427" s="42" t="n"/>
      <c r="G427" s="30" t="n"/>
      <c r="H427" s="43" t="n"/>
      <c r="I427" s="43" t="n"/>
      <c r="J427" s="23" t="n"/>
      <c r="K427" s="23" t="n"/>
      <c r="L427" s="45">
        <f>IF($A427="","",IF(COUNTIFS('Tire Inspections'!$E$5:$E$1004,$A427,'Tire Inspections'!$Y$5:$Y$1004,"OK")=0,"",IFERROR(MAXIFS('Tire Inspections'!$B$5:$B$1004,'Tire Inspections'!$E$5:$E$1004,$A427,'Tire Inspections'!$Y$5:$Y$1004,"OK"),"")))</f>
        <v/>
      </c>
      <c r="M427" s="27">
        <f>IF($A427="","",IF($L427="","",IFERROR(LOOKUP(2,1/(('Tire Inspections'!$E$5:$E$1004=$A427)*('Tire Inspections'!$B$5:$B$1004=$L427)*('Tire Inspections'!$Y$5:$Y$1004="OK")),'Tire Inspections'!$C$5:$C$1004),"")))</f>
        <v/>
      </c>
      <c r="N427" s="27">
        <f>IF($A427="","",IF($L427="","",IFERROR(LOOKUP(2,1/(('Tire Inspections'!$E$5:$E$1004=$A427)*('Tire Inspections'!$B$5:$B$1004=$L427)*('Tire Inspections'!$Y$5:$Y$1004="OK")),'Tire Inspections'!$F$5:$F$1004),"")))</f>
        <v/>
      </c>
      <c r="O427" s="27">
        <f>IF($A427="","",IF($L427="","",IFERROR(LOOKUP(2,1/(('Tire Inspections'!$E$5:$E$1004=$A427)*('Tire Inspections'!$B$5:$B$1004=$L427)*('Tire Inspections'!$Y$5:$Y$1004="OK")),'Tire Inspections'!$P$5:$P$1004),"")))</f>
        <v/>
      </c>
      <c r="P427" s="32">
        <f>IF($A427="","",IF($L427="","",IFERROR(LOOKUP(2,1/(('Tire Inspections'!$E$5:$E$1004=$A427)*('Tire Inspections'!$B$5:$B$1004=$L427)*('Tire Inspections'!$Y$5:$Y$1004="OK")),'Tire Inspections'!$D$5:$D$1004),"")))</f>
        <v/>
      </c>
      <c r="Q427" s="44">
        <f>IF($A427="","",IF($L427="","",IFERROR(LOOKUP(2,1/(('Tire Inspections'!$E$5:$E$1004=$A427)*('Tire Inspections'!$B$5:$B$1004=$L427)*('Tire Inspections'!$Y$5:$Y$1004="OK")),'Tire Inspections'!$R$5:$R$1004),"")))</f>
        <v/>
      </c>
      <c r="R427" s="44">
        <f>IF($A427="","",IF($L427="","",IFERROR(LOOKUP(2,1/(('Tire Inspections'!$E$5:$E$1004=$A427)*('Tire Inspections'!$B$5:$B$1004=$L427)*('Tire Inspections'!$Y$5:$Y$1004="OK")),'Tire Inspections'!$S$5:$S$1004),"")))</f>
        <v/>
      </c>
      <c r="S427" s="44">
        <f>IF($A427="","",IF($L427="","",IFERROR(LOOKUP(2,1/(('Tire Inspections'!$E$5:$E$1004=$A427)*('Tire Inspections'!$B$5:$B$1004=$L427)*('Tire Inspections'!$Y$5:$Y$1004="OK")),'Tire Inspections'!$L$5:$L$1004),"")))</f>
        <v/>
      </c>
      <c r="T427" s="33">
        <f>IF($A427="","",IF(OR($Q427="",$H427=""),"",IFERROR(MAX(0,MIN(1,($Q427-'Settings'!$B$6)/($H427-'Settings'!$B$6))),"")))</f>
        <v/>
      </c>
      <c r="U427" s="27">
        <f>IF($A427="","",IF($Q427="","No Data",IF($Q427&lt;='Settings'!$B$6,"Critical",IF($Q427&lt;='Settings'!$B$5,"Low","OK"))))</f>
        <v/>
      </c>
      <c r="V427" s="27">
        <f>IF($A427="","",IF($R427="","No Data",IF($R427&gt;='Settings'!$B$7,"Uneven","OK")))</f>
        <v/>
      </c>
      <c r="W427" s="27">
        <f>IF($A427="","",IF($J427&lt;&gt;"Mounted","N/A",IF(OR($S427="",$I427=""),"No Data",IF($S427&lt;$I427-'Settings'!$B$8,"Low",IF($S427&gt;$I427+'Settings'!$B$8,"High","OK")))))</f>
        <v/>
      </c>
      <c r="X427" s="45">
        <f>IF($A427="","",IF(OR($J427&lt;&gt;"Mounted",$L427=""),"",IFERROR($L427+'Settings'!$B$9,"")))</f>
        <v/>
      </c>
      <c r="Y427" s="27">
        <f>IF($A427="","",IF($J427&lt;&gt;"Mounted","N/A",IF($L427="","No Data",IF(TODAY()&gt;$X427,"Overdue",IF(TODAY()+'Settings'!$B$10&gt;=$X427,"Due Soon","Current")))))</f>
        <v/>
      </c>
      <c r="Z427" s="27">
        <f>IF($A427="","",IF($J427&lt;&gt;"Mounted","N/A",IF(OR($U427="No Data",$W427="No Data"),"No Data",IF($U427="Critical","Critical",IF(OR($U427="Low",$V427="Uneven",$W427="Low",$W427="High",$Y427="Overdue",$Y427="Due Soon"),"Attention","OK")))))</f>
        <v/>
      </c>
      <c r="AA427" s="27">
        <f>IF($A427="","",IF($J427&lt;&gt;"Mounted","No action",IF($U427="Critical","Inspect immediately and follow fleet removal policy",IF($W427="Low","Correct pressure and inspect",IF($W427="High","Correct pressure",IF($V427="Uneven","Inspect alignment, suspension, and rotation",IF($U427="Low","Schedule tire service",IF($Y427="Overdue","Complete inspection",IF($Y427="Due Soon","Schedule inspection","No action")))))))))</f>
        <v/>
      </c>
      <c r="AB427" s="27">
        <f>IF($A427="","",IF(OR($J427&lt;&gt;"Mounted",$Z427="OK",$Z427="N/A"),"",IF($U427="Critical",1,IF(OR($W427="Low",$W427="High"),2,IF(OR($U427="Low",$V427="Uneven"),3,IF($Y427="Overdue",4,5))))))</f>
        <v/>
      </c>
      <c r="AC427" s="27">
        <f>IF($A427="","",IF($AB427="","",IFERROR($AB427*100000+ROW(),"")))</f>
        <v/>
      </c>
    </row>
    <row r="428">
      <c r="A428" s="29" t="n"/>
      <c r="B428" s="23" t="n"/>
      <c r="C428" s="23" t="n"/>
      <c r="D428" s="23" t="n"/>
      <c r="E428" s="29" t="n"/>
      <c r="F428" s="42" t="n"/>
      <c r="G428" s="30" t="n"/>
      <c r="H428" s="43" t="n"/>
      <c r="I428" s="43" t="n"/>
      <c r="J428" s="23" t="n"/>
      <c r="K428" s="23" t="n"/>
      <c r="L428" s="45">
        <f>IF($A428="","",IF(COUNTIFS('Tire Inspections'!$E$5:$E$1004,$A428,'Tire Inspections'!$Y$5:$Y$1004,"OK")=0,"",IFERROR(MAXIFS('Tire Inspections'!$B$5:$B$1004,'Tire Inspections'!$E$5:$E$1004,$A428,'Tire Inspections'!$Y$5:$Y$1004,"OK"),"")))</f>
        <v/>
      </c>
      <c r="M428" s="27">
        <f>IF($A428="","",IF($L428="","",IFERROR(LOOKUP(2,1/(('Tire Inspections'!$E$5:$E$1004=$A428)*('Tire Inspections'!$B$5:$B$1004=$L428)*('Tire Inspections'!$Y$5:$Y$1004="OK")),'Tire Inspections'!$C$5:$C$1004),"")))</f>
        <v/>
      </c>
      <c r="N428" s="27">
        <f>IF($A428="","",IF($L428="","",IFERROR(LOOKUP(2,1/(('Tire Inspections'!$E$5:$E$1004=$A428)*('Tire Inspections'!$B$5:$B$1004=$L428)*('Tire Inspections'!$Y$5:$Y$1004="OK")),'Tire Inspections'!$F$5:$F$1004),"")))</f>
        <v/>
      </c>
      <c r="O428" s="27">
        <f>IF($A428="","",IF($L428="","",IFERROR(LOOKUP(2,1/(('Tire Inspections'!$E$5:$E$1004=$A428)*('Tire Inspections'!$B$5:$B$1004=$L428)*('Tire Inspections'!$Y$5:$Y$1004="OK")),'Tire Inspections'!$P$5:$P$1004),"")))</f>
        <v/>
      </c>
      <c r="P428" s="32">
        <f>IF($A428="","",IF($L428="","",IFERROR(LOOKUP(2,1/(('Tire Inspections'!$E$5:$E$1004=$A428)*('Tire Inspections'!$B$5:$B$1004=$L428)*('Tire Inspections'!$Y$5:$Y$1004="OK")),'Tire Inspections'!$D$5:$D$1004),"")))</f>
        <v/>
      </c>
      <c r="Q428" s="44">
        <f>IF($A428="","",IF($L428="","",IFERROR(LOOKUP(2,1/(('Tire Inspections'!$E$5:$E$1004=$A428)*('Tire Inspections'!$B$5:$B$1004=$L428)*('Tire Inspections'!$Y$5:$Y$1004="OK")),'Tire Inspections'!$R$5:$R$1004),"")))</f>
        <v/>
      </c>
      <c r="R428" s="44">
        <f>IF($A428="","",IF($L428="","",IFERROR(LOOKUP(2,1/(('Tire Inspections'!$E$5:$E$1004=$A428)*('Tire Inspections'!$B$5:$B$1004=$L428)*('Tire Inspections'!$Y$5:$Y$1004="OK")),'Tire Inspections'!$S$5:$S$1004),"")))</f>
        <v/>
      </c>
      <c r="S428" s="44">
        <f>IF($A428="","",IF($L428="","",IFERROR(LOOKUP(2,1/(('Tire Inspections'!$E$5:$E$1004=$A428)*('Tire Inspections'!$B$5:$B$1004=$L428)*('Tire Inspections'!$Y$5:$Y$1004="OK")),'Tire Inspections'!$L$5:$L$1004),"")))</f>
        <v/>
      </c>
      <c r="T428" s="33">
        <f>IF($A428="","",IF(OR($Q428="",$H428=""),"",IFERROR(MAX(0,MIN(1,($Q428-'Settings'!$B$6)/($H428-'Settings'!$B$6))),"")))</f>
        <v/>
      </c>
      <c r="U428" s="27">
        <f>IF($A428="","",IF($Q428="","No Data",IF($Q428&lt;='Settings'!$B$6,"Critical",IF($Q428&lt;='Settings'!$B$5,"Low","OK"))))</f>
        <v/>
      </c>
      <c r="V428" s="27">
        <f>IF($A428="","",IF($R428="","No Data",IF($R428&gt;='Settings'!$B$7,"Uneven","OK")))</f>
        <v/>
      </c>
      <c r="W428" s="27">
        <f>IF($A428="","",IF($J428&lt;&gt;"Mounted","N/A",IF(OR($S428="",$I428=""),"No Data",IF($S428&lt;$I428-'Settings'!$B$8,"Low",IF($S428&gt;$I428+'Settings'!$B$8,"High","OK")))))</f>
        <v/>
      </c>
      <c r="X428" s="45">
        <f>IF($A428="","",IF(OR($J428&lt;&gt;"Mounted",$L428=""),"",IFERROR($L428+'Settings'!$B$9,"")))</f>
        <v/>
      </c>
      <c r="Y428" s="27">
        <f>IF($A428="","",IF($J428&lt;&gt;"Mounted","N/A",IF($L428="","No Data",IF(TODAY()&gt;$X428,"Overdue",IF(TODAY()+'Settings'!$B$10&gt;=$X428,"Due Soon","Current")))))</f>
        <v/>
      </c>
      <c r="Z428" s="27">
        <f>IF($A428="","",IF($J428&lt;&gt;"Mounted","N/A",IF(OR($U428="No Data",$W428="No Data"),"No Data",IF($U428="Critical","Critical",IF(OR($U428="Low",$V428="Uneven",$W428="Low",$W428="High",$Y428="Overdue",$Y428="Due Soon"),"Attention","OK")))))</f>
        <v/>
      </c>
      <c r="AA428" s="27">
        <f>IF($A428="","",IF($J428&lt;&gt;"Mounted","No action",IF($U428="Critical","Inspect immediately and follow fleet removal policy",IF($W428="Low","Correct pressure and inspect",IF($W428="High","Correct pressure",IF($V428="Uneven","Inspect alignment, suspension, and rotation",IF($U428="Low","Schedule tire service",IF($Y428="Overdue","Complete inspection",IF($Y428="Due Soon","Schedule inspection","No action")))))))))</f>
        <v/>
      </c>
      <c r="AB428" s="27">
        <f>IF($A428="","",IF(OR($J428&lt;&gt;"Mounted",$Z428="OK",$Z428="N/A"),"",IF($U428="Critical",1,IF(OR($W428="Low",$W428="High"),2,IF(OR($U428="Low",$V428="Uneven"),3,IF($Y428="Overdue",4,5))))))</f>
        <v/>
      </c>
      <c r="AC428" s="27">
        <f>IF($A428="","",IF($AB428="","",IFERROR($AB428*100000+ROW(),"")))</f>
        <v/>
      </c>
    </row>
    <row r="429">
      <c r="A429" s="29" t="n"/>
      <c r="B429" s="23" t="n"/>
      <c r="C429" s="23" t="n"/>
      <c r="D429" s="23" t="n"/>
      <c r="E429" s="29" t="n"/>
      <c r="F429" s="42" t="n"/>
      <c r="G429" s="30" t="n"/>
      <c r="H429" s="43" t="n"/>
      <c r="I429" s="43" t="n"/>
      <c r="J429" s="23" t="n"/>
      <c r="K429" s="23" t="n"/>
      <c r="L429" s="45">
        <f>IF($A429="","",IF(COUNTIFS('Tire Inspections'!$E$5:$E$1004,$A429,'Tire Inspections'!$Y$5:$Y$1004,"OK")=0,"",IFERROR(MAXIFS('Tire Inspections'!$B$5:$B$1004,'Tire Inspections'!$E$5:$E$1004,$A429,'Tire Inspections'!$Y$5:$Y$1004,"OK"),"")))</f>
        <v/>
      </c>
      <c r="M429" s="27">
        <f>IF($A429="","",IF($L429="","",IFERROR(LOOKUP(2,1/(('Tire Inspections'!$E$5:$E$1004=$A429)*('Tire Inspections'!$B$5:$B$1004=$L429)*('Tire Inspections'!$Y$5:$Y$1004="OK")),'Tire Inspections'!$C$5:$C$1004),"")))</f>
        <v/>
      </c>
      <c r="N429" s="27">
        <f>IF($A429="","",IF($L429="","",IFERROR(LOOKUP(2,1/(('Tire Inspections'!$E$5:$E$1004=$A429)*('Tire Inspections'!$B$5:$B$1004=$L429)*('Tire Inspections'!$Y$5:$Y$1004="OK")),'Tire Inspections'!$F$5:$F$1004),"")))</f>
        <v/>
      </c>
      <c r="O429" s="27">
        <f>IF($A429="","",IF($L429="","",IFERROR(LOOKUP(2,1/(('Tire Inspections'!$E$5:$E$1004=$A429)*('Tire Inspections'!$B$5:$B$1004=$L429)*('Tire Inspections'!$Y$5:$Y$1004="OK")),'Tire Inspections'!$P$5:$P$1004),"")))</f>
        <v/>
      </c>
      <c r="P429" s="32">
        <f>IF($A429="","",IF($L429="","",IFERROR(LOOKUP(2,1/(('Tire Inspections'!$E$5:$E$1004=$A429)*('Tire Inspections'!$B$5:$B$1004=$L429)*('Tire Inspections'!$Y$5:$Y$1004="OK")),'Tire Inspections'!$D$5:$D$1004),"")))</f>
        <v/>
      </c>
      <c r="Q429" s="44">
        <f>IF($A429="","",IF($L429="","",IFERROR(LOOKUP(2,1/(('Tire Inspections'!$E$5:$E$1004=$A429)*('Tire Inspections'!$B$5:$B$1004=$L429)*('Tire Inspections'!$Y$5:$Y$1004="OK")),'Tire Inspections'!$R$5:$R$1004),"")))</f>
        <v/>
      </c>
      <c r="R429" s="44">
        <f>IF($A429="","",IF($L429="","",IFERROR(LOOKUP(2,1/(('Tire Inspections'!$E$5:$E$1004=$A429)*('Tire Inspections'!$B$5:$B$1004=$L429)*('Tire Inspections'!$Y$5:$Y$1004="OK")),'Tire Inspections'!$S$5:$S$1004),"")))</f>
        <v/>
      </c>
      <c r="S429" s="44">
        <f>IF($A429="","",IF($L429="","",IFERROR(LOOKUP(2,1/(('Tire Inspections'!$E$5:$E$1004=$A429)*('Tire Inspections'!$B$5:$B$1004=$L429)*('Tire Inspections'!$Y$5:$Y$1004="OK")),'Tire Inspections'!$L$5:$L$1004),"")))</f>
        <v/>
      </c>
      <c r="T429" s="33">
        <f>IF($A429="","",IF(OR($Q429="",$H429=""),"",IFERROR(MAX(0,MIN(1,($Q429-'Settings'!$B$6)/($H429-'Settings'!$B$6))),"")))</f>
        <v/>
      </c>
      <c r="U429" s="27">
        <f>IF($A429="","",IF($Q429="","No Data",IF($Q429&lt;='Settings'!$B$6,"Critical",IF($Q429&lt;='Settings'!$B$5,"Low","OK"))))</f>
        <v/>
      </c>
      <c r="V429" s="27">
        <f>IF($A429="","",IF($R429="","No Data",IF($R429&gt;='Settings'!$B$7,"Uneven","OK")))</f>
        <v/>
      </c>
      <c r="W429" s="27">
        <f>IF($A429="","",IF($J429&lt;&gt;"Mounted","N/A",IF(OR($S429="",$I429=""),"No Data",IF($S429&lt;$I429-'Settings'!$B$8,"Low",IF($S429&gt;$I429+'Settings'!$B$8,"High","OK")))))</f>
        <v/>
      </c>
      <c r="X429" s="45">
        <f>IF($A429="","",IF(OR($J429&lt;&gt;"Mounted",$L429=""),"",IFERROR($L429+'Settings'!$B$9,"")))</f>
        <v/>
      </c>
      <c r="Y429" s="27">
        <f>IF($A429="","",IF($J429&lt;&gt;"Mounted","N/A",IF($L429="","No Data",IF(TODAY()&gt;$X429,"Overdue",IF(TODAY()+'Settings'!$B$10&gt;=$X429,"Due Soon","Current")))))</f>
        <v/>
      </c>
      <c r="Z429" s="27">
        <f>IF($A429="","",IF($J429&lt;&gt;"Mounted","N/A",IF(OR($U429="No Data",$W429="No Data"),"No Data",IF($U429="Critical","Critical",IF(OR($U429="Low",$V429="Uneven",$W429="Low",$W429="High",$Y429="Overdue",$Y429="Due Soon"),"Attention","OK")))))</f>
        <v/>
      </c>
      <c r="AA429" s="27">
        <f>IF($A429="","",IF($J429&lt;&gt;"Mounted","No action",IF($U429="Critical","Inspect immediately and follow fleet removal policy",IF($W429="Low","Correct pressure and inspect",IF($W429="High","Correct pressure",IF($V429="Uneven","Inspect alignment, suspension, and rotation",IF($U429="Low","Schedule tire service",IF($Y429="Overdue","Complete inspection",IF($Y429="Due Soon","Schedule inspection","No action")))))))))</f>
        <v/>
      </c>
      <c r="AB429" s="27">
        <f>IF($A429="","",IF(OR($J429&lt;&gt;"Mounted",$Z429="OK",$Z429="N/A"),"",IF($U429="Critical",1,IF(OR($W429="Low",$W429="High"),2,IF(OR($U429="Low",$V429="Uneven"),3,IF($Y429="Overdue",4,5))))))</f>
        <v/>
      </c>
      <c r="AC429" s="27">
        <f>IF($A429="","",IF($AB429="","",IFERROR($AB429*100000+ROW(),"")))</f>
        <v/>
      </c>
    </row>
    <row r="430">
      <c r="A430" s="29" t="n"/>
      <c r="B430" s="23" t="n"/>
      <c r="C430" s="23" t="n"/>
      <c r="D430" s="23" t="n"/>
      <c r="E430" s="29" t="n"/>
      <c r="F430" s="42" t="n"/>
      <c r="G430" s="30" t="n"/>
      <c r="H430" s="43" t="n"/>
      <c r="I430" s="43" t="n"/>
      <c r="J430" s="23" t="n"/>
      <c r="K430" s="23" t="n"/>
      <c r="L430" s="45">
        <f>IF($A430="","",IF(COUNTIFS('Tire Inspections'!$E$5:$E$1004,$A430,'Tire Inspections'!$Y$5:$Y$1004,"OK")=0,"",IFERROR(MAXIFS('Tire Inspections'!$B$5:$B$1004,'Tire Inspections'!$E$5:$E$1004,$A430,'Tire Inspections'!$Y$5:$Y$1004,"OK"),"")))</f>
        <v/>
      </c>
      <c r="M430" s="27">
        <f>IF($A430="","",IF($L430="","",IFERROR(LOOKUP(2,1/(('Tire Inspections'!$E$5:$E$1004=$A430)*('Tire Inspections'!$B$5:$B$1004=$L430)*('Tire Inspections'!$Y$5:$Y$1004="OK")),'Tire Inspections'!$C$5:$C$1004),"")))</f>
        <v/>
      </c>
      <c r="N430" s="27">
        <f>IF($A430="","",IF($L430="","",IFERROR(LOOKUP(2,1/(('Tire Inspections'!$E$5:$E$1004=$A430)*('Tire Inspections'!$B$5:$B$1004=$L430)*('Tire Inspections'!$Y$5:$Y$1004="OK")),'Tire Inspections'!$F$5:$F$1004),"")))</f>
        <v/>
      </c>
      <c r="O430" s="27">
        <f>IF($A430="","",IF($L430="","",IFERROR(LOOKUP(2,1/(('Tire Inspections'!$E$5:$E$1004=$A430)*('Tire Inspections'!$B$5:$B$1004=$L430)*('Tire Inspections'!$Y$5:$Y$1004="OK")),'Tire Inspections'!$P$5:$P$1004),"")))</f>
        <v/>
      </c>
      <c r="P430" s="32">
        <f>IF($A430="","",IF($L430="","",IFERROR(LOOKUP(2,1/(('Tire Inspections'!$E$5:$E$1004=$A430)*('Tire Inspections'!$B$5:$B$1004=$L430)*('Tire Inspections'!$Y$5:$Y$1004="OK")),'Tire Inspections'!$D$5:$D$1004),"")))</f>
        <v/>
      </c>
      <c r="Q430" s="44">
        <f>IF($A430="","",IF($L430="","",IFERROR(LOOKUP(2,1/(('Tire Inspections'!$E$5:$E$1004=$A430)*('Tire Inspections'!$B$5:$B$1004=$L430)*('Tire Inspections'!$Y$5:$Y$1004="OK")),'Tire Inspections'!$R$5:$R$1004),"")))</f>
        <v/>
      </c>
      <c r="R430" s="44">
        <f>IF($A430="","",IF($L430="","",IFERROR(LOOKUP(2,1/(('Tire Inspections'!$E$5:$E$1004=$A430)*('Tire Inspections'!$B$5:$B$1004=$L430)*('Tire Inspections'!$Y$5:$Y$1004="OK")),'Tire Inspections'!$S$5:$S$1004),"")))</f>
        <v/>
      </c>
      <c r="S430" s="44">
        <f>IF($A430="","",IF($L430="","",IFERROR(LOOKUP(2,1/(('Tire Inspections'!$E$5:$E$1004=$A430)*('Tire Inspections'!$B$5:$B$1004=$L430)*('Tire Inspections'!$Y$5:$Y$1004="OK")),'Tire Inspections'!$L$5:$L$1004),"")))</f>
        <v/>
      </c>
      <c r="T430" s="33">
        <f>IF($A430="","",IF(OR($Q430="",$H430=""),"",IFERROR(MAX(0,MIN(1,($Q430-'Settings'!$B$6)/($H430-'Settings'!$B$6))),"")))</f>
        <v/>
      </c>
      <c r="U430" s="27">
        <f>IF($A430="","",IF($Q430="","No Data",IF($Q430&lt;='Settings'!$B$6,"Critical",IF($Q430&lt;='Settings'!$B$5,"Low","OK"))))</f>
        <v/>
      </c>
      <c r="V430" s="27">
        <f>IF($A430="","",IF($R430="","No Data",IF($R430&gt;='Settings'!$B$7,"Uneven","OK")))</f>
        <v/>
      </c>
      <c r="W430" s="27">
        <f>IF($A430="","",IF($J430&lt;&gt;"Mounted","N/A",IF(OR($S430="",$I430=""),"No Data",IF($S430&lt;$I430-'Settings'!$B$8,"Low",IF($S430&gt;$I430+'Settings'!$B$8,"High","OK")))))</f>
        <v/>
      </c>
      <c r="X430" s="45">
        <f>IF($A430="","",IF(OR($J430&lt;&gt;"Mounted",$L430=""),"",IFERROR($L430+'Settings'!$B$9,"")))</f>
        <v/>
      </c>
      <c r="Y430" s="27">
        <f>IF($A430="","",IF($J430&lt;&gt;"Mounted","N/A",IF($L430="","No Data",IF(TODAY()&gt;$X430,"Overdue",IF(TODAY()+'Settings'!$B$10&gt;=$X430,"Due Soon","Current")))))</f>
        <v/>
      </c>
      <c r="Z430" s="27">
        <f>IF($A430="","",IF($J430&lt;&gt;"Mounted","N/A",IF(OR($U430="No Data",$W430="No Data"),"No Data",IF($U430="Critical","Critical",IF(OR($U430="Low",$V430="Uneven",$W430="Low",$W430="High",$Y430="Overdue",$Y430="Due Soon"),"Attention","OK")))))</f>
        <v/>
      </c>
      <c r="AA430" s="27">
        <f>IF($A430="","",IF($J430&lt;&gt;"Mounted","No action",IF($U430="Critical","Inspect immediately and follow fleet removal policy",IF($W430="Low","Correct pressure and inspect",IF($W430="High","Correct pressure",IF($V430="Uneven","Inspect alignment, suspension, and rotation",IF($U430="Low","Schedule tire service",IF($Y430="Overdue","Complete inspection",IF($Y430="Due Soon","Schedule inspection","No action")))))))))</f>
        <v/>
      </c>
      <c r="AB430" s="27">
        <f>IF($A430="","",IF(OR($J430&lt;&gt;"Mounted",$Z430="OK",$Z430="N/A"),"",IF($U430="Critical",1,IF(OR($W430="Low",$W430="High"),2,IF(OR($U430="Low",$V430="Uneven"),3,IF($Y430="Overdue",4,5))))))</f>
        <v/>
      </c>
      <c r="AC430" s="27">
        <f>IF($A430="","",IF($AB430="","",IFERROR($AB430*100000+ROW(),"")))</f>
        <v/>
      </c>
    </row>
    <row r="431">
      <c r="A431" s="29" t="n"/>
      <c r="B431" s="23" t="n"/>
      <c r="C431" s="23" t="n"/>
      <c r="D431" s="23" t="n"/>
      <c r="E431" s="29" t="n"/>
      <c r="F431" s="42" t="n"/>
      <c r="G431" s="30" t="n"/>
      <c r="H431" s="43" t="n"/>
      <c r="I431" s="43" t="n"/>
      <c r="J431" s="23" t="n"/>
      <c r="K431" s="23" t="n"/>
      <c r="L431" s="45">
        <f>IF($A431="","",IF(COUNTIFS('Tire Inspections'!$E$5:$E$1004,$A431,'Tire Inspections'!$Y$5:$Y$1004,"OK")=0,"",IFERROR(MAXIFS('Tire Inspections'!$B$5:$B$1004,'Tire Inspections'!$E$5:$E$1004,$A431,'Tire Inspections'!$Y$5:$Y$1004,"OK"),"")))</f>
        <v/>
      </c>
      <c r="M431" s="27">
        <f>IF($A431="","",IF($L431="","",IFERROR(LOOKUP(2,1/(('Tire Inspections'!$E$5:$E$1004=$A431)*('Tire Inspections'!$B$5:$B$1004=$L431)*('Tire Inspections'!$Y$5:$Y$1004="OK")),'Tire Inspections'!$C$5:$C$1004),"")))</f>
        <v/>
      </c>
      <c r="N431" s="27">
        <f>IF($A431="","",IF($L431="","",IFERROR(LOOKUP(2,1/(('Tire Inspections'!$E$5:$E$1004=$A431)*('Tire Inspections'!$B$5:$B$1004=$L431)*('Tire Inspections'!$Y$5:$Y$1004="OK")),'Tire Inspections'!$F$5:$F$1004),"")))</f>
        <v/>
      </c>
      <c r="O431" s="27">
        <f>IF($A431="","",IF($L431="","",IFERROR(LOOKUP(2,1/(('Tire Inspections'!$E$5:$E$1004=$A431)*('Tire Inspections'!$B$5:$B$1004=$L431)*('Tire Inspections'!$Y$5:$Y$1004="OK")),'Tire Inspections'!$P$5:$P$1004),"")))</f>
        <v/>
      </c>
      <c r="P431" s="32">
        <f>IF($A431="","",IF($L431="","",IFERROR(LOOKUP(2,1/(('Tire Inspections'!$E$5:$E$1004=$A431)*('Tire Inspections'!$B$5:$B$1004=$L431)*('Tire Inspections'!$Y$5:$Y$1004="OK")),'Tire Inspections'!$D$5:$D$1004),"")))</f>
        <v/>
      </c>
      <c r="Q431" s="44">
        <f>IF($A431="","",IF($L431="","",IFERROR(LOOKUP(2,1/(('Tire Inspections'!$E$5:$E$1004=$A431)*('Tire Inspections'!$B$5:$B$1004=$L431)*('Tire Inspections'!$Y$5:$Y$1004="OK")),'Tire Inspections'!$R$5:$R$1004),"")))</f>
        <v/>
      </c>
      <c r="R431" s="44">
        <f>IF($A431="","",IF($L431="","",IFERROR(LOOKUP(2,1/(('Tire Inspections'!$E$5:$E$1004=$A431)*('Tire Inspections'!$B$5:$B$1004=$L431)*('Tire Inspections'!$Y$5:$Y$1004="OK")),'Tire Inspections'!$S$5:$S$1004),"")))</f>
        <v/>
      </c>
      <c r="S431" s="44">
        <f>IF($A431="","",IF($L431="","",IFERROR(LOOKUP(2,1/(('Tire Inspections'!$E$5:$E$1004=$A431)*('Tire Inspections'!$B$5:$B$1004=$L431)*('Tire Inspections'!$Y$5:$Y$1004="OK")),'Tire Inspections'!$L$5:$L$1004),"")))</f>
        <v/>
      </c>
      <c r="T431" s="33">
        <f>IF($A431="","",IF(OR($Q431="",$H431=""),"",IFERROR(MAX(0,MIN(1,($Q431-'Settings'!$B$6)/($H431-'Settings'!$B$6))),"")))</f>
        <v/>
      </c>
      <c r="U431" s="27">
        <f>IF($A431="","",IF($Q431="","No Data",IF($Q431&lt;='Settings'!$B$6,"Critical",IF($Q431&lt;='Settings'!$B$5,"Low","OK"))))</f>
        <v/>
      </c>
      <c r="V431" s="27">
        <f>IF($A431="","",IF($R431="","No Data",IF($R431&gt;='Settings'!$B$7,"Uneven","OK")))</f>
        <v/>
      </c>
      <c r="W431" s="27">
        <f>IF($A431="","",IF($J431&lt;&gt;"Mounted","N/A",IF(OR($S431="",$I431=""),"No Data",IF($S431&lt;$I431-'Settings'!$B$8,"Low",IF($S431&gt;$I431+'Settings'!$B$8,"High","OK")))))</f>
        <v/>
      </c>
      <c r="X431" s="45">
        <f>IF($A431="","",IF(OR($J431&lt;&gt;"Mounted",$L431=""),"",IFERROR($L431+'Settings'!$B$9,"")))</f>
        <v/>
      </c>
      <c r="Y431" s="27">
        <f>IF($A431="","",IF($J431&lt;&gt;"Mounted","N/A",IF($L431="","No Data",IF(TODAY()&gt;$X431,"Overdue",IF(TODAY()+'Settings'!$B$10&gt;=$X431,"Due Soon","Current")))))</f>
        <v/>
      </c>
      <c r="Z431" s="27">
        <f>IF($A431="","",IF($J431&lt;&gt;"Mounted","N/A",IF(OR($U431="No Data",$W431="No Data"),"No Data",IF($U431="Critical","Critical",IF(OR($U431="Low",$V431="Uneven",$W431="Low",$W431="High",$Y431="Overdue",$Y431="Due Soon"),"Attention","OK")))))</f>
        <v/>
      </c>
      <c r="AA431" s="27">
        <f>IF($A431="","",IF($J431&lt;&gt;"Mounted","No action",IF($U431="Critical","Inspect immediately and follow fleet removal policy",IF($W431="Low","Correct pressure and inspect",IF($W431="High","Correct pressure",IF($V431="Uneven","Inspect alignment, suspension, and rotation",IF($U431="Low","Schedule tire service",IF($Y431="Overdue","Complete inspection",IF($Y431="Due Soon","Schedule inspection","No action")))))))))</f>
        <v/>
      </c>
      <c r="AB431" s="27">
        <f>IF($A431="","",IF(OR($J431&lt;&gt;"Mounted",$Z431="OK",$Z431="N/A"),"",IF($U431="Critical",1,IF(OR($W431="Low",$W431="High"),2,IF(OR($U431="Low",$V431="Uneven"),3,IF($Y431="Overdue",4,5))))))</f>
        <v/>
      </c>
      <c r="AC431" s="27">
        <f>IF($A431="","",IF($AB431="","",IFERROR($AB431*100000+ROW(),"")))</f>
        <v/>
      </c>
    </row>
    <row r="432">
      <c r="A432" s="29" t="n"/>
      <c r="B432" s="23" t="n"/>
      <c r="C432" s="23" t="n"/>
      <c r="D432" s="23" t="n"/>
      <c r="E432" s="29" t="n"/>
      <c r="F432" s="42" t="n"/>
      <c r="G432" s="30" t="n"/>
      <c r="H432" s="43" t="n"/>
      <c r="I432" s="43" t="n"/>
      <c r="J432" s="23" t="n"/>
      <c r="K432" s="23" t="n"/>
      <c r="L432" s="45">
        <f>IF($A432="","",IF(COUNTIFS('Tire Inspections'!$E$5:$E$1004,$A432,'Tire Inspections'!$Y$5:$Y$1004,"OK")=0,"",IFERROR(MAXIFS('Tire Inspections'!$B$5:$B$1004,'Tire Inspections'!$E$5:$E$1004,$A432,'Tire Inspections'!$Y$5:$Y$1004,"OK"),"")))</f>
        <v/>
      </c>
      <c r="M432" s="27">
        <f>IF($A432="","",IF($L432="","",IFERROR(LOOKUP(2,1/(('Tire Inspections'!$E$5:$E$1004=$A432)*('Tire Inspections'!$B$5:$B$1004=$L432)*('Tire Inspections'!$Y$5:$Y$1004="OK")),'Tire Inspections'!$C$5:$C$1004),"")))</f>
        <v/>
      </c>
      <c r="N432" s="27">
        <f>IF($A432="","",IF($L432="","",IFERROR(LOOKUP(2,1/(('Tire Inspections'!$E$5:$E$1004=$A432)*('Tire Inspections'!$B$5:$B$1004=$L432)*('Tire Inspections'!$Y$5:$Y$1004="OK")),'Tire Inspections'!$F$5:$F$1004),"")))</f>
        <v/>
      </c>
      <c r="O432" s="27">
        <f>IF($A432="","",IF($L432="","",IFERROR(LOOKUP(2,1/(('Tire Inspections'!$E$5:$E$1004=$A432)*('Tire Inspections'!$B$5:$B$1004=$L432)*('Tire Inspections'!$Y$5:$Y$1004="OK")),'Tire Inspections'!$P$5:$P$1004),"")))</f>
        <v/>
      </c>
      <c r="P432" s="32">
        <f>IF($A432="","",IF($L432="","",IFERROR(LOOKUP(2,1/(('Tire Inspections'!$E$5:$E$1004=$A432)*('Tire Inspections'!$B$5:$B$1004=$L432)*('Tire Inspections'!$Y$5:$Y$1004="OK")),'Tire Inspections'!$D$5:$D$1004),"")))</f>
        <v/>
      </c>
      <c r="Q432" s="44">
        <f>IF($A432="","",IF($L432="","",IFERROR(LOOKUP(2,1/(('Tire Inspections'!$E$5:$E$1004=$A432)*('Tire Inspections'!$B$5:$B$1004=$L432)*('Tire Inspections'!$Y$5:$Y$1004="OK")),'Tire Inspections'!$R$5:$R$1004),"")))</f>
        <v/>
      </c>
      <c r="R432" s="44">
        <f>IF($A432="","",IF($L432="","",IFERROR(LOOKUP(2,1/(('Tire Inspections'!$E$5:$E$1004=$A432)*('Tire Inspections'!$B$5:$B$1004=$L432)*('Tire Inspections'!$Y$5:$Y$1004="OK")),'Tire Inspections'!$S$5:$S$1004),"")))</f>
        <v/>
      </c>
      <c r="S432" s="44">
        <f>IF($A432="","",IF($L432="","",IFERROR(LOOKUP(2,1/(('Tire Inspections'!$E$5:$E$1004=$A432)*('Tire Inspections'!$B$5:$B$1004=$L432)*('Tire Inspections'!$Y$5:$Y$1004="OK")),'Tire Inspections'!$L$5:$L$1004),"")))</f>
        <v/>
      </c>
      <c r="T432" s="33">
        <f>IF($A432="","",IF(OR($Q432="",$H432=""),"",IFERROR(MAX(0,MIN(1,($Q432-'Settings'!$B$6)/($H432-'Settings'!$B$6))),"")))</f>
        <v/>
      </c>
      <c r="U432" s="27">
        <f>IF($A432="","",IF($Q432="","No Data",IF($Q432&lt;='Settings'!$B$6,"Critical",IF($Q432&lt;='Settings'!$B$5,"Low","OK"))))</f>
        <v/>
      </c>
      <c r="V432" s="27">
        <f>IF($A432="","",IF($R432="","No Data",IF($R432&gt;='Settings'!$B$7,"Uneven","OK")))</f>
        <v/>
      </c>
      <c r="W432" s="27">
        <f>IF($A432="","",IF($J432&lt;&gt;"Mounted","N/A",IF(OR($S432="",$I432=""),"No Data",IF($S432&lt;$I432-'Settings'!$B$8,"Low",IF($S432&gt;$I432+'Settings'!$B$8,"High","OK")))))</f>
        <v/>
      </c>
      <c r="X432" s="45">
        <f>IF($A432="","",IF(OR($J432&lt;&gt;"Mounted",$L432=""),"",IFERROR($L432+'Settings'!$B$9,"")))</f>
        <v/>
      </c>
      <c r="Y432" s="27">
        <f>IF($A432="","",IF($J432&lt;&gt;"Mounted","N/A",IF($L432="","No Data",IF(TODAY()&gt;$X432,"Overdue",IF(TODAY()+'Settings'!$B$10&gt;=$X432,"Due Soon","Current")))))</f>
        <v/>
      </c>
      <c r="Z432" s="27">
        <f>IF($A432="","",IF($J432&lt;&gt;"Mounted","N/A",IF(OR($U432="No Data",$W432="No Data"),"No Data",IF($U432="Critical","Critical",IF(OR($U432="Low",$V432="Uneven",$W432="Low",$W432="High",$Y432="Overdue",$Y432="Due Soon"),"Attention","OK")))))</f>
        <v/>
      </c>
      <c r="AA432" s="27">
        <f>IF($A432="","",IF($J432&lt;&gt;"Mounted","No action",IF($U432="Critical","Inspect immediately and follow fleet removal policy",IF($W432="Low","Correct pressure and inspect",IF($W432="High","Correct pressure",IF($V432="Uneven","Inspect alignment, suspension, and rotation",IF($U432="Low","Schedule tire service",IF($Y432="Overdue","Complete inspection",IF($Y432="Due Soon","Schedule inspection","No action")))))))))</f>
        <v/>
      </c>
      <c r="AB432" s="27">
        <f>IF($A432="","",IF(OR($J432&lt;&gt;"Mounted",$Z432="OK",$Z432="N/A"),"",IF($U432="Critical",1,IF(OR($W432="Low",$W432="High"),2,IF(OR($U432="Low",$V432="Uneven"),3,IF($Y432="Overdue",4,5))))))</f>
        <v/>
      </c>
      <c r="AC432" s="27">
        <f>IF($A432="","",IF($AB432="","",IFERROR($AB432*100000+ROW(),"")))</f>
        <v/>
      </c>
    </row>
    <row r="433">
      <c r="A433" s="29" t="n"/>
      <c r="B433" s="23" t="n"/>
      <c r="C433" s="23" t="n"/>
      <c r="D433" s="23" t="n"/>
      <c r="E433" s="29" t="n"/>
      <c r="F433" s="42" t="n"/>
      <c r="G433" s="30" t="n"/>
      <c r="H433" s="43" t="n"/>
      <c r="I433" s="43" t="n"/>
      <c r="J433" s="23" t="n"/>
      <c r="K433" s="23" t="n"/>
      <c r="L433" s="45">
        <f>IF($A433="","",IF(COUNTIFS('Tire Inspections'!$E$5:$E$1004,$A433,'Tire Inspections'!$Y$5:$Y$1004,"OK")=0,"",IFERROR(MAXIFS('Tire Inspections'!$B$5:$B$1004,'Tire Inspections'!$E$5:$E$1004,$A433,'Tire Inspections'!$Y$5:$Y$1004,"OK"),"")))</f>
        <v/>
      </c>
      <c r="M433" s="27">
        <f>IF($A433="","",IF($L433="","",IFERROR(LOOKUP(2,1/(('Tire Inspections'!$E$5:$E$1004=$A433)*('Tire Inspections'!$B$5:$B$1004=$L433)*('Tire Inspections'!$Y$5:$Y$1004="OK")),'Tire Inspections'!$C$5:$C$1004),"")))</f>
        <v/>
      </c>
      <c r="N433" s="27">
        <f>IF($A433="","",IF($L433="","",IFERROR(LOOKUP(2,1/(('Tire Inspections'!$E$5:$E$1004=$A433)*('Tire Inspections'!$B$5:$B$1004=$L433)*('Tire Inspections'!$Y$5:$Y$1004="OK")),'Tire Inspections'!$F$5:$F$1004),"")))</f>
        <v/>
      </c>
      <c r="O433" s="27">
        <f>IF($A433="","",IF($L433="","",IFERROR(LOOKUP(2,1/(('Tire Inspections'!$E$5:$E$1004=$A433)*('Tire Inspections'!$B$5:$B$1004=$L433)*('Tire Inspections'!$Y$5:$Y$1004="OK")),'Tire Inspections'!$P$5:$P$1004),"")))</f>
        <v/>
      </c>
      <c r="P433" s="32">
        <f>IF($A433="","",IF($L433="","",IFERROR(LOOKUP(2,1/(('Tire Inspections'!$E$5:$E$1004=$A433)*('Tire Inspections'!$B$5:$B$1004=$L433)*('Tire Inspections'!$Y$5:$Y$1004="OK")),'Tire Inspections'!$D$5:$D$1004),"")))</f>
        <v/>
      </c>
      <c r="Q433" s="44">
        <f>IF($A433="","",IF($L433="","",IFERROR(LOOKUP(2,1/(('Tire Inspections'!$E$5:$E$1004=$A433)*('Tire Inspections'!$B$5:$B$1004=$L433)*('Tire Inspections'!$Y$5:$Y$1004="OK")),'Tire Inspections'!$R$5:$R$1004),"")))</f>
        <v/>
      </c>
      <c r="R433" s="44">
        <f>IF($A433="","",IF($L433="","",IFERROR(LOOKUP(2,1/(('Tire Inspections'!$E$5:$E$1004=$A433)*('Tire Inspections'!$B$5:$B$1004=$L433)*('Tire Inspections'!$Y$5:$Y$1004="OK")),'Tire Inspections'!$S$5:$S$1004),"")))</f>
        <v/>
      </c>
      <c r="S433" s="44">
        <f>IF($A433="","",IF($L433="","",IFERROR(LOOKUP(2,1/(('Tire Inspections'!$E$5:$E$1004=$A433)*('Tire Inspections'!$B$5:$B$1004=$L433)*('Tire Inspections'!$Y$5:$Y$1004="OK")),'Tire Inspections'!$L$5:$L$1004),"")))</f>
        <v/>
      </c>
      <c r="T433" s="33">
        <f>IF($A433="","",IF(OR($Q433="",$H433=""),"",IFERROR(MAX(0,MIN(1,($Q433-'Settings'!$B$6)/($H433-'Settings'!$B$6))),"")))</f>
        <v/>
      </c>
      <c r="U433" s="27">
        <f>IF($A433="","",IF($Q433="","No Data",IF($Q433&lt;='Settings'!$B$6,"Critical",IF($Q433&lt;='Settings'!$B$5,"Low","OK"))))</f>
        <v/>
      </c>
      <c r="V433" s="27">
        <f>IF($A433="","",IF($R433="","No Data",IF($R433&gt;='Settings'!$B$7,"Uneven","OK")))</f>
        <v/>
      </c>
      <c r="W433" s="27">
        <f>IF($A433="","",IF($J433&lt;&gt;"Mounted","N/A",IF(OR($S433="",$I433=""),"No Data",IF($S433&lt;$I433-'Settings'!$B$8,"Low",IF($S433&gt;$I433+'Settings'!$B$8,"High","OK")))))</f>
        <v/>
      </c>
      <c r="X433" s="45">
        <f>IF($A433="","",IF(OR($J433&lt;&gt;"Mounted",$L433=""),"",IFERROR($L433+'Settings'!$B$9,"")))</f>
        <v/>
      </c>
      <c r="Y433" s="27">
        <f>IF($A433="","",IF($J433&lt;&gt;"Mounted","N/A",IF($L433="","No Data",IF(TODAY()&gt;$X433,"Overdue",IF(TODAY()+'Settings'!$B$10&gt;=$X433,"Due Soon","Current")))))</f>
        <v/>
      </c>
      <c r="Z433" s="27">
        <f>IF($A433="","",IF($J433&lt;&gt;"Mounted","N/A",IF(OR($U433="No Data",$W433="No Data"),"No Data",IF($U433="Critical","Critical",IF(OR($U433="Low",$V433="Uneven",$W433="Low",$W433="High",$Y433="Overdue",$Y433="Due Soon"),"Attention","OK")))))</f>
        <v/>
      </c>
      <c r="AA433" s="27">
        <f>IF($A433="","",IF($J433&lt;&gt;"Mounted","No action",IF($U433="Critical","Inspect immediately and follow fleet removal policy",IF($W433="Low","Correct pressure and inspect",IF($W433="High","Correct pressure",IF($V433="Uneven","Inspect alignment, suspension, and rotation",IF($U433="Low","Schedule tire service",IF($Y433="Overdue","Complete inspection",IF($Y433="Due Soon","Schedule inspection","No action")))))))))</f>
        <v/>
      </c>
      <c r="AB433" s="27">
        <f>IF($A433="","",IF(OR($J433&lt;&gt;"Mounted",$Z433="OK",$Z433="N/A"),"",IF($U433="Critical",1,IF(OR($W433="Low",$W433="High"),2,IF(OR($U433="Low",$V433="Uneven"),3,IF($Y433="Overdue",4,5))))))</f>
        <v/>
      </c>
      <c r="AC433" s="27">
        <f>IF($A433="","",IF($AB433="","",IFERROR($AB433*100000+ROW(),"")))</f>
        <v/>
      </c>
    </row>
    <row r="434">
      <c r="A434" s="29" t="n"/>
      <c r="B434" s="23" t="n"/>
      <c r="C434" s="23" t="n"/>
      <c r="D434" s="23" t="n"/>
      <c r="E434" s="29" t="n"/>
      <c r="F434" s="42" t="n"/>
      <c r="G434" s="30" t="n"/>
      <c r="H434" s="43" t="n"/>
      <c r="I434" s="43" t="n"/>
      <c r="J434" s="23" t="n"/>
      <c r="K434" s="23" t="n"/>
      <c r="L434" s="45">
        <f>IF($A434="","",IF(COUNTIFS('Tire Inspections'!$E$5:$E$1004,$A434,'Tire Inspections'!$Y$5:$Y$1004,"OK")=0,"",IFERROR(MAXIFS('Tire Inspections'!$B$5:$B$1004,'Tire Inspections'!$E$5:$E$1004,$A434,'Tire Inspections'!$Y$5:$Y$1004,"OK"),"")))</f>
        <v/>
      </c>
      <c r="M434" s="27">
        <f>IF($A434="","",IF($L434="","",IFERROR(LOOKUP(2,1/(('Tire Inspections'!$E$5:$E$1004=$A434)*('Tire Inspections'!$B$5:$B$1004=$L434)*('Tire Inspections'!$Y$5:$Y$1004="OK")),'Tire Inspections'!$C$5:$C$1004),"")))</f>
        <v/>
      </c>
      <c r="N434" s="27">
        <f>IF($A434="","",IF($L434="","",IFERROR(LOOKUP(2,1/(('Tire Inspections'!$E$5:$E$1004=$A434)*('Tire Inspections'!$B$5:$B$1004=$L434)*('Tire Inspections'!$Y$5:$Y$1004="OK")),'Tire Inspections'!$F$5:$F$1004),"")))</f>
        <v/>
      </c>
      <c r="O434" s="27">
        <f>IF($A434="","",IF($L434="","",IFERROR(LOOKUP(2,1/(('Tire Inspections'!$E$5:$E$1004=$A434)*('Tire Inspections'!$B$5:$B$1004=$L434)*('Tire Inspections'!$Y$5:$Y$1004="OK")),'Tire Inspections'!$P$5:$P$1004),"")))</f>
        <v/>
      </c>
      <c r="P434" s="32">
        <f>IF($A434="","",IF($L434="","",IFERROR(LOOKUP(2,1/(('Tire Inspections'!$E$5:$E$1004=$A434)*('Tire Inspections'!$B$5:$B$1004=$L434)*('Tire Inspections'!$Y$5:$Y$1004="OK")),'Tire Inspections'!$D$5:$D$1004),"")))</f>
        <v/>
      </c>
      <c r="Q434" s="44">
        <f>IF($A434="","",IF($L434="","",IFERROR(LOOKUP(2,1/(('Tire Inspections'!$E$5:$E$1004=$A434)*('Tire Inspections'!$B$5:$B$1004=$L434)*('Tire Inspections'!$Y$5:$Y$1004="OK")),'Tire Inspections'!$R$5:$R$1004),"")))</f>
        <v/>
      </c>
      <c r="R434" s="44">
        <f>IF($A434="","",IF($L434="","",IFERROR(LOOKUP(2,1/(('Tire Inspections'!$E$5:$E$1004=$A434)*('Tire Inspections'!$B$5:$B$1004=$L434)*('Tire Inspections'!$Y$5:$Y$1004="OK")),'Tire Inspections'!$S$5:$S$1004),"")))</f>
        <v/>
      </c>
      <c r="S434" s="44">
        <f>IF($A434="","",IF($L434="","",IFERROR(LOOKUP(2,1/(('Tire Inspections'!$E$5:$E$1004=$A434)*('Tire Inspections'!$B$5:$B$1004=$L434)*('Tire Inspections'!$Y$5:$Y$1004="OK")),'Tire Inspections'!$L$5:$L$1004),"")))</f>
        <v/>
      </c>
      <c r="T434" s="33">
        <f>IF($A434="","",IF(OR($Q434="",$H434=""),"",IFERROR(MAX(0,MIN(1,($Q434-'Settings'!$B$6)/($H434-'Settings'!$B$6))),"")))</f>
        <v/>
      </c>
      <c r="U434" s="27">
        <f>IF($A434="","",IF($Q434="","No Data",IF($Q434&lt;='Settings'!$B$6,"Critical",IF($Q434&lt;='Settings'!$B$5,"Low","OK"))))</f>
        <v/>
      </c>
      <c r="V434" s="27">
        <f>IF($A434="","",IF($R434="","No Data",IF($R434&gt;='Settings'!$B$7,"Uneven","OK")))</f>
        <v/>
      </c>
      <c r="W434" s="27">
        <f>IF($A434="","",IF($J434&lt;&gt;"Mounted","N/A",IF(OR($S434="",$I434=""),"No Data",IF($S434&lt;$I434-'Settings'!$B$8,"Low",IF($S434&gt;$I434+'Settings'!$B$8,"High","OK")))))</f>
        <v/>
      </c>
      <c r="X434" s="45">
        <f>IF($A434="","",IF(OR($J434&lt;&gt;"Mounted",$L434=""),"",IFERROR($L434+'Settings'!$B$9,"")))</f>
        <v/>
      </c>
      <c r="Y434" s="27">
        <f>IF($A434="","",IF($J434&lt;&gt;"Mounted","N/A",IF($L434="","No Data",IF(TODAY()&gt;$X434,"Overdue",IF(TODAY()+'Settings'!$B$10&gt;=$X434,"Due Soon","Current")))))</f>
        <v/>
      </c>
      <c r="Z434" s="27">
        <f>IF($A434="","",IF($J434&lt;&gt;"Mounted","N/A",IF(OR($U434="No Data",$W434="No Data"),"No Data",IF($U434="Critical","Critical",IF(OR($U434="Low",$V434="Uneven",$W434="Low",$W434="High",$Y434="Overdue",$Y434="Due Soon"),"Attention","OK")))))</f>
        <v/>
      </c>
      <c r="AA434" s="27">
        <f>IF($A434="","",IF($J434&lt;&gt;"Mounted","No action",IF($U434="Critical","Inspect immediately and follow fleet removal policy",IF($W434="Low","Correct pressure and inspect",IF($W434="High","Correct pressure",IF($V434="Uneven","Inspect alignment, suspension, and rotation",IF($U434="Low","Schedule tire service",IF($Y434="Overdue","Complete inspection",IF($Y434="Due Soon","Schedule inspection","No action")))))))))</f>
        <v/>
      </c>
      <c r="AB434" s="27">
        <f>IF($A434="","",IF(OR($J434&lt;&gt;"Mounted",$Z434="OK",$Z434="N/A"),"",IF($U434="Critical",1,IF(OR($W434="Low",$W434="High"),2,IF(OR($U434="Low",$V434="Uneven"),3,IF($Y434="Overdue",4,5))))))</f>
        <v/>
      </c>
      <c r="AC434" s="27">
        <f>IF($A434="","",IF($AB434="","",IFERROR($AB434*100000+ROW(),"")))</f>
        <v/>
      </c>
    </row>
    <row r="435">
      <c r="A435" s="29" t="n"/>
      <c r="B435" s="23" t="n"/>
      <c r="C435" s="23" t="n"/>
      <c r="D435" s="23" t="n"/>
      <c r="E435" s="29" t="n"/>
      <c r="F435" s="42" t="n"/>
      <c r="G435" s="30" t="n"/>
      <c r="H435" s="43" t="n"/>
      <c r="I435" s="43" t="n"/>
      <c r="J435" s="23" t="n"/>
      <c r="K435" s="23" t="n"/>
      <c r="L435" s="45">
        <f>IF($A435="","",IF(COUNTIFS('Tire Inspections'!$E$5:$E$1004,$A435,'Tire Inspections'!$Y$5:$Y$1004,"OK")=0,"",IFERROR(MAXIFS('Tire Inspections'!$B$5:$B$1004,'Tire Inspections'!$E$5:$E$1004,$A435,'Tire Inspections'!$Y$5:$Y$1004,"OK"),"")))</f>
        <v/>
      </c>
      <c r="M435" s="27">
        <f>IF($A435="","",IF($L435="","",IFERROR(LOOKUP(2,1/(('Tire Inspections'!$E$5:$E$1004=$A435)*('Tire Inspections'!$B$5:$B$1004=$L435)*('Tire Inspections'!$Y$5:$Y$1004="OK")),'Tire Inspections'!$C$5:$C$1004),"")))</f>
        <v/>
      </c>
      <c r="N435" s="27">
        <f>IF($A435="","",IF($L435="","",IFERROR(LOOKUP(2,1/(('Tire Inspections'!$E$5:$E$1004=$A435)*('Tire Inspections'!$B$5:$B$1004=$L435)*('Tire Inspections'!$Y$5:$Y$1004="OK")),'Tire Inspections'!$F$5:$F$1004),"")))</f>
        <v/>
      </c>
      <c r="O435" s="27">
        <f>IF($A435="","",IF($L435="","",IFERROR(LOOKUP(2,1/(('Tire Inspections'!$E$5:$E$1004=$A435)*('Tire Inspections'!$B$5:$B$1004=$L435)*('Tire Inspections'!$Y$5:$Y$1004="OK")),'Tire Inspections'!$P$5:$P$1004),"")))</f>
        <v/>
      </c>
      <c r="P435" s="32">
        <f>IF($A435="","",IF($L435="","",IFERROR(LOOKUP(2,1/(('Tire Inspections'!$E$5:$E$1004=$A435)*('Tire Inspections'!$B$5:$B$1004=$L435)*('Tire Inspections'!$Y$5:$Y$1004="OK")),'Tire Inspections'!$D$5:$D$1004),"")))</f>
        <v/>
      </c>
      <c r="Q435" s="44">
        <f>IF($A435="","",IF($L435="","",IFERROR(LOOKUP(2,1/(('Tire Inspections'!$E$5:$E$1004=$A435)*('Tire Inspections'!$B$5:$B$1004=$L435)*('Tire Inspections'!$Y$5:$Y$1004="OK")),'Tire Inspections'!$R$5:$R$1004),"")))</f>
        <v/>
      </c>
      <c r="R435" s="44">
        <f>IF($A435="","",IF($L435="","",IFERROR(LOOKUP(2,1/(('Tire Inspections'!$E$5:$E$1004=$A435)*('Tire Inspections'!$B$5:$B$1004=$L435)*('Tire Inspections'!$Y$5:$Y$1004="OK")),'Tire Inspections'!$S$5:$S$1004),"")))</f>
        <v/>
      </c>
      <c r="S435" s="44">
        <f>IF($A435="","",IF($L435="","",IFERROR(LOOKUP(2,1/(('Tire Inspections'!$E$5:$E$1004=$A435)*('Tire Inspections'!$B$5:$B$1004=$L435)*('Tire Inspections'!$Y$5:$Y$1004="OK")),'Tire Inspections'!$L$5:$L$1004),"")))</f>
        <v/>
      </c>
      <c r="T435" s="33">
        <f>IF($A435="","",IF(OR($Q435="",$H435=""),"",IFERROR(MAX(0,MIN(1,($Q435-'Settings'!$B$6)/($H435-'Settings'!$B$6))),"")))</f>
        <v/>
      </c>
      <c r="U435" s="27">
        <f>IF($A435="","",IF($Q435="","No Data",IF($Q435&lt;='Settings'!$B$6,"Critical",IF($Q435&lt;='Settings'!$B$5,"Low","OK"))))</f>
        <v/>
      </c>
      <c r="V435" s="27">
        <f>IF($A435="","",IF($R435="","No Data",IF($R435&gt;='Settings'!$B$7,"Uneven","OK")))</f>
        <v/>
      </c>
      <c r="W435" s="27">
        <f>IF($A435="","",IF($J435&lt;&gt;"Mounted","N/A",IF(OR($S435="",$I435=""),"No Data",IF($S435&lt;$I435-'Settings'!$B$8,"Low",IF($S435&gt;$I435+'Settings'!$B$8,"High","OK")))))</f>
        <v/>
      </c>
      <c r="X435" s="45">
        <f>IF($A435="","",IF(OR($J435&lt;&gt;"Mounted",$L435=""),"",IFERROR($L435+'Settings'!$B$9,"")))</f>
        <v/>
      </c>
      <c r="Y435" s="27">
        <f>IF($A435="","",IF($J435&lt;&gt;"Mounted","N/A",IF($L435="","No Data",IF(TODAY()&gt;$X435,"Overdue",IF(TODAY()+'Settings'!$B$10&gt;=$X435,"Due Soon","Current")))))</f>
        <v/>
      </c>
      <c r="Z435" s="27">
        <f>IF($A435="","",IF($J435&lt;&gt;"Mounted","N/A",IF(OR($U435="No Data",$W435="No Data"),"No Data",IF($U435="Critical","Critical",IF(OR($U435="Low",$V435="Uneven",$W435="Low",$W435="High",$Y435="Overdue",$Y435="Due Soon"),"Attention","OK")))))</f>
        <v/>
      </c>
      <c r="AA435" s="27">
        <f>IF($A435="","",IF($J435&lt;&gt;"Mounted","No action",IF($U435="Critical","Inspect immediately and follow fleet removal policy",IF($W435="Low","Correct pressure and inspect",IF($W435="High","Correct pressure",IF($V435="Uneven","Inspect alignment, suspension, and rotation",IF($U435="Low","Schedule tire service",IF($Y435="Overdue","Complete inspection",IF($Y435="Due Soon","Schedule inspection","No action")))))))))</f>
        <v/>
      </c>
      <c r="AB435" s="27">
        <f>IF($A435="","",IF(OR($J435&lt;&gt;"Mounted",$Z435="OK",$Z435="N/A"),"",IF($U435="Critical",1,IF(OR($W435="Low",$W435="High"),2,IF(OR($U435="Low",$V435="Uneven"),3,IF($Y435="Overdue",4,5))))))</f>
        <v/>
      </c>
      <c r="AC435" s="27">
        <f>IF($A435="","",IF($AB435="","",IFERROR($AB435*100000+ROW(),"")))</f>
        <v/>
      </c>
    </row>
    <row r="436">
      <c r="A436" s="29" t="n"/>
      <c r="B436" s="23" t="n"/>
      <c r="C436" s="23" t="n"/>
      <c r="D436" s="23" t="n"/>
      <c r="E436" s="29" t="n"/>
      <c r="F436" s="42" t="n"/>
      <c r="G436" s="30" t="n"/>
      <c r="H436" s="43" t="n"/>
      <c r="I436" s="43" t="n"/>
      <c r="J436" s="23" t="n"/>
      <c r="K436" s="23" t="n"/>
      <c r="L436" s="45">
        <f>IF($A436="","",IF(COUNTIFS('Tire Inspections'!$E$5:$E$1004,$A436,'Tire Inspections'!$Y$5:$Y$1004,"OK")=0,"",IFERROR(MAXIFS('Tire Inspections'!$B$5:$B$1004,'Tire Inspections'!$E$5:$E$1004,$A436,'Tire Inspections'!$Y$5:$Y$1004,"OK"),"")))</f>
        <v/>
      </c>
      <c r="M436" s="27">
        <f>IF($A436="","",IF($L436="","",IFERROR(LOOKUP(2,1/(('Tire Inspections'!$E$5:$E$1004=$A436)*('Tire Inspections'!$B$5:$B$1004=$L436)*('Tire Inspections'!$Y$5:$Y$1004="OK")),'Tire Inspections'!$C$5:$C$1004),"")))</f>
        <v/>
      </c>
      <c r="N436" s="27">
        <f>IF($A436="","",IF($L436="","",IFERROR(LOOKUP(2,1/(('Tire Inspections'!$E$5:$E$1004=$A436)*('Tire Inspections'!$B$5:$B$1004=$L436)*('Tire Inspections'!$Y$5:$Y$1004="OK")),'Tire Inspections'!$F$5:$F$1004),"")))</f>
        <v/>
      </c>
      <c r="O436" s="27">
        <f>IF($A436="","",IF($L436="","",IFERROR(LOOKUP(2,1/(('Tire Inspections'!$E$5:$E$1004=$A436)*('Tire Inspections'!$B$5:$B$1004=$L436)*('Tire Inspections'!$Y$5:$Y$1004="OK")),'Tire Inspections'!$P$5:$P$1004),"")))</f>
        <v/>
      </c>
      <c r="P436" s="32">
        <f>IF($A436="","",IF($L436="","",IFERROR(LOOKUP(2,1/(('Tire Inspections'!$E$5:$E$1004=$A436)*('Tire Inspections'!$B$5:$B$1004=$L436)*('Tire Inspections'!$Y$5:$Y$1004="OK")),'Tire Inspections'!$D$5:$D$1004),"")))</f>
        <v/>
      </c>
      <c r="Q436" s="44">
        <f>IF($A436="","",IF($L436="","",IFERROR(LOOKUP(2,1/(('Tire Inspections'!$E$5:$E$1004=$A436)*('Tire Inspections'!$B$5:$B$1004=$L436)*('Tire Inspections'!$Y$5:$Y$1004="OK")),'Tire Inspections'!$R$5:$R$1004),"")))</f>
        <v/>
      </c>
      <c r="R436" s="44">
        <f>IF($A436="","",IF($L436="","",IFERROR(LOOKUP(2,1/(('Tire Inspections'!$E$5:$E$1004=$A436)*('Tire Inspections'!$B$5:$B$1004=$L436)*('Tire Inspections'!$Y$5:$Y$1004="OK")),'Tire Inspections'!$S$5:$S$1004),"")))</f>
        <v/>
      </c>
      <c r="S436" s="44">
        <f>IF($A436="","",IF($L436="","",IFERROR(LOOKUP(2,1/(('Tire Inspections'!$E$5:$E$1004=$A436)*('Tire Inspections'!$B$5:$B$1004=$L436)*('Tire Inspections'!$Y$5:$Y$1004="OK")),'Tire Inspections'!$L$5:$L$1004),"")))</f>
        <v/>
      </c>
      <c r="T436" s="33">
        <f>IF($A436="","",IF(OR($Q436="",$H436=""),"",IFERROR(MAX(0,MIN(1,($Q436-'Settings'!$B$6)/($H436-'Settings'!$B$6))),"")))</f>
        <v/>
      </c>
      <c r="U436" s="27">
        <f>IF($A436="","",IF($Q436="","No Data",IF($Q436&lt;='Settings'!$B$6,"Critical",IF($Q436&lt;='Settings'!$B$5,"Low","OK"))))</f>
        <v/>
      </c>
      <c r="V436" s="27">
        <f>IF($A436="","",IF($R436="","No Data",IF($R436&gt;='Settings'!$B$7,"Uneven","OK")))</f>
        <v/>
      </c>
      <c r="W436" s="27">
        <f>IF($A436="","",IF($J436&lt;&gt;"Mounted","N/A",IF(OR($S436="",$I436=""),"No Data",IF($S436&lt;$I436-'Settings'!$B$8,"Low",IF($S436&gt;$I436+'Settings'!$B$8,"High","OK")))))</f>
        <v/>
      </c>
      <c r="X436" s="45">
        <f>IF($A436="","",IF(OR($J436&lt;&gt;"Mounted",$L436=""),"",IFERROR($L436+'Settings'!$B$9,"")))</f>
        <v/>
      </c>
      <c r="Y436" s="27">
        <f>IF($A436="","",IF($J436&lt;&gt;"Mounted","N/A",IF($L436="","No Data",IF(TODAY()&gt;$X436,"Overdue",IF(TODAY()+'Settings'!$B$10&gt;=$X436,"Due Soon","Current")))))</f>
        <v/>
      </c>
      <c r="Z436" s="27">
        <f>IF($A436="","",IF($J436&lt;&gt;"Mounted","N/A",IF(OR($U436="No Data",$W436="No Data"),"No Data",IF($U436="Critical","Critical",IF(OR($U436="Low",$V436="Uneven",$W436="Low",$W436="High",$Y436="Overdue",$Y436="Due Soon"),"Attention","OK")))))</f>
        <v/>
      </c>
      <c r="AA436" s="27">
        <f>IF($A436="","",IF($J436&lt;&gt;"Mounted","No action",IF($U436="Critical","Inspect immediately and follow fleet removal policy",IF($W436="Low","Correct pressure and inspect",IF($W436="High","Correct pressure",IF($V436="Uneven","Inspect alignment, suspension, and rotation",IF($U436="Low","Schedule tire service",IF($Y436="Overdue","Complete inspection",IF($Y436="Due Soon","Schedule inspection","No action")))))))))</f>
        <v/>
      </c>
      <c r="AB436" s="27">
        <f>IF($A436="","",IF(OR($J436&lt;&gt;"Mounted",$Z436="OK",$Z436="N/A"),"",IF($U436="Critical",1,IF(OR($W436="Low",$W436="High"),2,IF(OR($U436="Low",$V436="Uneven"),3,IF($Y436="Overdue",4,5))))))</f>
        <v/>
      </c>
      <c r="AC436" s="27">
        <f>IF($A436="","",IF($AB436="","",IFERROR($AB436*100000+ROW(),"")))</f>
        <v/>
      </c>
    </row>
    <row r="437">
      <c r="A437" s="29" t="n"/>
      <c r="B437" s="23" t="n"/>
      <c r="C437" s="23" t="n"/>
      <c r="D437" s="23" t="n"/>
      <c r="E437" s="29" t="n"/>
      <c r="F437" s="42" t="n"/>
      <c r="G437" s="30" t="n"/>
      <c r="H437" s="43" t="n"/>
      <c r="I437" s="43" t="n"/>
      <c r="J437" s="23" t="n"/>
      <c r="K437" s="23" t="n"/>
      <c r="L437" s="45">
        <f>IF($A437="","",IF(COUNTIFS('Tire Inspections'!$E$5:$E$1004,$A437,'Tire Inspections'!$Y$5:$Y$1004,"OK")=0,"",IFERROR(MAXIFS('Tire Inspections'!$B$5:$B$1004,'Tire Inspections'!$E$5:$E$1004,$A437,'Tire Inspections'!$Y$5:$Y$1004,"OK"),"")))</f>
        <v/>
      </c>
      <c r="M437" s="27">
        <f>IF($A437="","",IF($L437="","",IFERROR(LOOKUP(2,1/(('Tire Inspections'!$E$5:$E$1004=$A437)*('Tire Inspections'!$B$5:$B$1004=$L437)*('Tire Inspections'!$Y$5:$Y$1004="OK")),'Tire Inspections'!$C$5:$C$1004),"")))</f>
        <v/>
      </c>
      <c r="N437" s="27">
        <f>IF($A437="","",IF($L437="","",IFERROR(LOOKUP(2,1/(('Tire Inspections'!$E$5:$E$1004=$A437)*('Tire Inspections'!$B$5:$B$1004=$L437)*('Tire Inspections'!$Y$5:$Y$1004="OK")),'Tire Inspections'!$F$5:$F$1004),"")))</f>
        <v/>
      </c>
      <c r="O437" s="27">
        <f>IF($A437="","",IF($L437="","",IFERROR(LOOKUP(2,1/(('Tire Inspections'!$E$5:$E$1004=$A437)*('Tire Inspections'!$B$5:$B$1004=$L437)*('Tire Inspections'!$Y$5:$Y$1004="OK")),'Tire Inspections'!$P$5:$P$1004),"")))</f>
        <v/>
      </c>
      <c r="P437" s="32">
        <f>IF($A437="","",IF($L437="","",IFERROR(LOOKUP(2,1/(('Tire Inspections'!$E$5:$E$1004=$A437)*('Tire Inspections'!$B$5:$B$1004=$L437)*('Tire Inspections'!$Y$5:$Y$1004="OK")),'Tire Inspections'!$D$5:$D$1004),"")))</f>
        <v/>
      </c>
      <c r="Q437" s="44">
        <f>IF($A437="","",IF($L437="","",IFERROR(LOOKUP(2,1/(('Tire Inspections'!$E$5:$E$1004=$A437)*('Tire Inspections'!$B$5:$B$1004=$L437)*('Tire Inspections'!$Y$5:$Y$1004="OK")),'Tire Inspections'!$R$5:$R$1004),"")))</f>
        <v/>
      </c>
      <c r="R437" s="44">
        <f>IF($A437="","",IF($L437="","",IFERROR(LOOKUP(2,1/(('Tire Inspections'!$E$5:$E$1004=$A437)*('Tire Inspections'!$B$5:$B$1004=$L437)*('Tire Inspections'!$Y$5:$Y$1004="OK")),'Tire Inspections'!$S$5:$S$1004),"")))</f>
        <v/>
      </c>
      <c r="S437" s="44">
        <f>IF($A437="","",IF($L437="","",IFERROR(LOOKUP(2,1/(('Tire Inspections'!$E$5:$E$1004=$A437)*('Tire Inspections'!$B$5:$B$1004=$L437)*('Tire Inspections'!$Y$5:$Y$1004="OK")),'Tire Inspections'!$L$5:$L$1004),"")))</f>
        <v/>
      </c>
      <c r="T437" s="33">
        <f>IF($A437="","",IF(OR($Q437="",$H437=""),"",IFERROR(MAX(0,MIN(1,($Q437-'Settings'!$B$6)/($H437-'Settings'!$B$6))),"")))</f>
        <v/>
      </c>
      <c r="U437" s="27">
        <f>IF($A437="","",IF($Q437="","No Data",IF($Q437&lt;='Settings'!$B$6,"Critical",IF($Q437&lt;='Settings'!$B$5,"Low","OK"))))</f>
        <v/>
      </c>
      <c r="V437" s="27">
        <f>IF($A437="","",IF($R437="","No Data",IF($R437&gt;='Settings'!$B$7,"Uneven","OK")))</f>
        <v/>
      </c>
      <c r="W437" s="27">
        <f>IF($A437="","",IF($J437&lt;&gt;"Mounted","N/A",IF(OR($S437="",$I437=""),"No Data",IF($S437&lt;$I437-'Settings'!$B$8,"Low",IF($S437&gt;$I437+'Settings'!$B$8,"High","OK")))))</f>
        <v/>
      </c>
      <c r="X437" s="45">
        <f>IF($A437="","",IF(OR($J437&lt;&gt;"Mounted",$L437=""),"",IFERROR($L437+'Settings'!$B$9,"")))</f>
        <v/>
      </c>
      <c r="Y437" s="27">
        <f>IF($A437="","",IF($J437&lt;&gt;"Mounted","N/A",IF($L437="","No Data",IF(TODAY()&gt;$X437,"Overdue",IF(TODAY()+'Settings'!$B$10&gt;=$X437,"Due Soon","Current")))))</f>
        <v/>
      </c>
      <c r="Z437" s="27">
        <f>IF($A437="","",IF($J437&lt;&gt;"Mounted","N/A",IF(OR($U437="No Data",$W437="No Data"),"No Data",IF($U437="Critical","Critical",IF(OR($U437="Low",$V437="Uneven",$W437="Low",$W437="High",$Y437="Overdue",$Y437="Due Soon"),"Attention","OK")))))</f>
        <v/>
      </c>
      <c r="AA437" s="27">
        <f>IF($A437="","",IF($J437&lt;&gt;"Mounted","No action",IF($U437="Critical","Inspect immediately and follow fleet removal policy",IF($W437="Low","Correct pressure and inspect",IF($W437="High","Correct pressure",IF($V437="Uneven","Inspect alignment, suspension, and rotation",IF($U437="Low","Schedule tire service",IF($Y437="Overdue","Complete inspection",IF($Y437="Due Soon","Schedule inspection","No action")))))))))</f>
        <v/>
      </c>
      <c r="AB437" s="27">
        <f>IF($A437="","",IF(OR($J437&lt;&gt;"Mounted",$Z437="OK",$Z437="N/A"),"",IF($U437="Critical",1,IF(OR($W437="Low",$W437="High"),2,IF(OR($U437="Low",$V437="Uneven"),3,IF($Y437="Overdue",4,5))))))</f>
        <v/>
      </c>
      <c r="AC437" s="27">
        <f>IF($A437="","",IF($AB437="","",IFERROR($AB437*100000+ROW(),"")))</f>
        <v/>
      </c>
    </row>
    <row r="438">
      <c r="A438" s="29" t="n"/>
      <c r="B438" s="23" t="n"/>
      <c r="C438" s="23" t="n"/>
      <c r="D438" s="23" t="n"/>
      <c r="E438" s="29" t="n"/>
      <c r="F438" s="42" t="n"/>
      <c r="G438" s="30" t="n"/>
      <c r="H438" s="43" t="n"/>
      <c r="I438" s="43" t="n"/>
      <c r="J438" s="23" t="n"/>
      <c r="K438" s="23" t="n"/>
      <c r="L438" s="45">
        <f>IF($A438="","",IF(COUNTIFS('Tire Inspections'!$E$5:$E$1004,$A438,'Tire Inspections'!$Y$5:$Y$1004,"OK")=0,"",IFERROR(MAXIFS('Tire Inspections'!$B$5:$B$1004,'Tire Inspections'!$E$5:$E$1004,$A438,'Tire Inspections'!$Y$5:$Y$1004,"OK"),"")))</f>
        <v/>
      </c>
      <c r="M438" s="27">
        <f>IF($A438="","",IF($L438="","",IFERROR(LOOKUP(2,1/(('Tire Inspections'!$E$5:$E$1004=$A438)*('Tire Inspections'!$B$5:$B$1004=$L438)*('Tire Inspections'!$Y$5:$Y$1004="OK")),'Tire Inspections'!$C$5:$C$1004),"")))</f>
        <v/>
      </c>
      <c r="N438" s="27">
        <f>IF($A438="","",IF($L438="","",IFERROR(LOOKUP(2,1/(('Tire Inspections'!$E$5:$E$1004=$A438)*('Tire Inspections'!$B$5:$B$1004=$L438)*('Tire Inspections'!$Y$5:$Y$1004="OK")),'Tire Inspections'!$F$5:$F$1004),"")))</f>
        <v/>
      </c>
      <c r="O438" s="27">
        <f>IF($A438="","",IF($L438="","",IFERROR(LOOKUP(2,1/(('Tire Inspections'!$E$5:$E$1004=$A438)*('Tire Inspections'!$B$5:$B$1004=$L438)*('Tire Inspections'!$Y$5:$Y$1004="OK")),'Tire Inspections'!$P$5:$P$1004),"")))</f>
        <v/>
      </c>
      <c r="P438" s="32">
        <f>IF($A438="","",IF($L438="","",IFERROR(LOOKUP(2,1/(('Tire Inspections'!$E$5:$E$1004=$A438)*('Tire Inspections'!$B$5:$B$1004=$L438)*('Tire Inspections'!$Y$5:$Y$1004="OK")),'Tire Inspections'!$D$5:$D$1004),"")))</f>
        <v/>
      </c>
      <c r="Q438" s="44">
        <f>IF($A438="","",IF($L438="","",IFERROR(LOOKUP(2,1/(('Tire Inspections'!$E$5:$E$1004=$A438)*('Tire Inspections'!$B$5:$B$1004=$L438)*('Tire Inspections'!$Y$5:$Y$1004="OK")),'Tire Inspections'!$R$5:$R$1004),"")))</f>
        <v/>
      </c>
      <c r="R438" s="44">
        <f>IF($A438="","",IF($L438="","",IFERROR(LOOKUP(2,1/(('Tire Inspections'!$E$5:$E$1004=$A438)*('Tire Inspections'!$B$5:$B$1004=$L438)*('Tire Inspections'!$Y$5:$Y$1004="OK")),'Tire Inspections'!$S$5:$S$1004),"")))</f>
        <v/>
      </c>
      <c r="S438" s="44">
        <f>IF($A438="","",IF($L438="","",IFERROR(LOOKUP(2,1/(('Tire Inspections'!$E$5:$E$1004=$A438)*('Tire Inspections'!$B$5:$B$1004=$L438)*('Tire Inspections'!$Y$5:$Y$1004="OK")),'Tire Inspections'!$L$5:$L$1004),"")))</f>
        <v/>
      </c>
      <c r="T438" s="33">
        <f>IF($A438="","",IF(OR($Q438="",$H438=""),"",IFERROR(MAX(0,MIN(1,($Q438-'Settings'!$B$6)/($H438-'Settings'!$B$6))),"")))</f>
        <v/>
      </c>
      <c r="U438" s="27">
        <f>IF($A438="","",IF($Q438="","No Data",IF($Q438&lt;='Settings'!$B$6,"Critical",IF($Q438&lt;='Settings'!$B$5,"Low","OK"))))</f>
        <v/>
      </c>
      <c r="V438" s="27">
        <f>IF($A438="","",IF($R438="","No Data",IF($R438&gt;='Settings'!$B$7,"Uneven","OK")))</f>
        <v/>
      </c>
      <c r="W438" s="27">
        <f>IF($A438="","",IF($J438&lt;&gt;"Mounted","N/A",IF(OR($S438="",$I438=""),"No Data",IF($S438&lt;$I438-'Settings'!$B$8,"Low",IF($S438&gt;$I438+'Settings'!$B$8,"High","OK")))))</f>
        <v/>
      </c>
      <c r="X438" s="45">
        <f>IF($A438="","",IF(OR($J438&lt;&gt;"Mounted",$L438=""),"",IFERROR($L438+'Settings'!$B$9,"")))</f>
        <v/>
      </c>
      <c r="Y438" s="27">
        <f>IF($A438="","",IF($J438&lt;&gt;"Mounted","N/A",IF($L438="","No Data",IF(TODAY()&gt;$X438,"Overdue",IF(TODAY()+'Settings'!$B$10&gt;=$X438,"Due Soon","Current")))))</f>
        <v/>
      </c>
      <c r="Z438" s="27">
        <f>IF($A438="","",IF($J438&lt;&gt;"Mounted","N/A",IF(OR($U438="No Data",$W438="No Data"),"No Data",IF($U438="Critical","Critical",IF(OR($U438="Low",$V438="Uneven",$W438="Low",$W438="High",$Y438="Overdue",$Y438="Due Soon"),"Attention","OK")))))</f>
        <v/>
      </c>
      <c r="AA438" s="27">
        <f>IF($A438="","",IF($J438&lt;&gt;"Mounted","No action",IF($U438="Critical","Inspect immediately and follow fleet removal policy",IF($W438="Low","Correct pressure and inspect",IF($W438="High","Correct pressure",IF($V438="Uneven","Inspect alignment, suspension, and rotation",IF($U438="Low","Schedule tire service",IF($Y438="Overdue","Complete inspection",IF($Y438="Due Soon","Schedule inspection","No action")))))))))</f>
        <v/>
      </c>
      <c r="AB438" s="27">
        <f>IF($A438="","",IF(OR($J438&lt;&gt;"Mounted",$Z438="OK",$Z438="N/A"),"",IF($U438="Critical",1,IF(OR($W438="Low",$W438="High"),2,IF(OR($U438="Low",$V438="Uneven"),3,IF($Y438="Overdue",4,5))))))</f>
        <v/>
      </c>
      <c r="AC438" s="27">
        <f>IF($A438="","",IF($AB438="","",IFERROR($AB438*100000+ROW(),"")))</f>
        <v/>
      </c>
    </row>
    <row r="439">
      <c r="A439" s="29" t="n"/>
      <c r="B439" s="23" t="n"/>
      <c r="C439" s="23" t="n"/>
      <c r="D439" s="23" t="n"/>
      <c r="E439" s="29" t="n"/>
      <c r="F439" s="42" t="n"/>
      <c r="G439" s="30" t="n"/>
      <c r="H439" s="43" t="n"/>
      <c r="I439" s="43" t="n"/>
      <c r="J439" s="23" t="n"/>
      <c r="K439" s="23" t="n"/>
      <c r="L439" s="45">
        <f>IF($A439="","",IF(COUNTIFS('Tire Inspections'!$E$5:$E$1004,$A439,'Tire Inspections'!$Y$5:$Y$1004,"OK")=0,"",IFERROR(MAXIFS('Tire Inspections'!$B$5:$B$1004,'Tire Inspections'!$E$5:$E$1004,$A439,'Tire Inspections'!$Y$5:$Y$1004,"OK"),"")))</f>
        <v/>
      </c>
      <c r="M439" s="27">
        <f>IF($A439="","",IF($L439="","",IFERROR(LOOKUP(2,1/(('Tire Inspections'!$E$5:$E$1004=$A439)*('Tire Inspections'!$B$5:$B$1004=$L439)*('Tire Inspections'!$Y$5:$Y$1004="OK")),'Tire Inspections'!$C$5:$C$1004),"")))</f>
        <v/>
      </c>
      <c r="N439" s="27">
        <f>IF($A439="","",IF($L439="","",IFERROR(LOOKUP(2,1/(('Tire Inspections'!$E$5:$E$1004=$A439)*('Tire Inspections'!$B$5:$B$1004=$L439)*('Tire Inspections'!$Y$5:$Y$1004="OK")),'Tire Inspections'!$F$5:$F$1004),"")))</f>
        <v/>
      </c>
      <c r="O439" s="27">
        <f>IF($A439="","",IF($L439="","",IFERROR(LOOKUP(2,1/(('Tire Inspections'!$E$5:$E$1004=$A439)*('Tire Inspections'!$B$5:$B$1004=$L439)*('Tire Inspections'!$Y$5:$Y$1004="OK")),'Tire Inspections'!$P$5:$P$1004),"")))</f>
        <v/>
      </c>
      <c r="P439" s="32">
        <f>IF($A439="","",IF($L439="","",IFERROR(LOOKUP(2,1/(('Tire Inspections'!$E$5:$E$1004=$A439)*('Tire Inspections'!$B$5:$B$1004=$L439)*('Tire Inspections'!$Y$5:$Y$1004="OK")),'Tire Inspections'!$D$5:$D$1004),"")))</f>
        <v/>
      </c>
      <c r="Q439" s="44">
        <f>IF($A439="","",IF($L439="","",IFERROR(LOOKUP(2,1/(('Tire Inspections'!$E$5:$E$1004=$A439)*('Tire Inspections'!$B$5:$B$1004=$L439)*('Tire Inspections'!$Y$5:$Y$1004="OK")),'Tire Inspections'!$R$5:$R$1004),"")))</f>
        <v/>
      </c>
      <c r="R439" s="44">
        <f>IF($A439="","",IF($L439="","",IFERROR(LOOKUP(2,1/(('Tire Inspections'!$E$5:$E$1004=$A439)*('Tire Inspections'!$B$5:$B$1004=$L439)*('Tire Inspections'!$Y$5:$Y$1004="OK")),'Tire Inspections'!$S$5:$S$1004),"")))</f>
        <v/>
      </c>
      <c r="S439" s="44">
        <f>IF($A439="","",IF($L439="","",IFERROR(LOOKUP(2,1/(('Tire Inspections'!$E$5:$E$1004=$A439)*('Tire Inspections'!$B$5:$B$1004=$L439)*('Tire Inspections'!$Y$5:$Y$1004="OK")),'Tire Inspections'!$L$5:$L$1004),"")))</f>
        <v/>
      </c>
      <c r="T439" s="33">
        <f>IF($A439="","",IF(OR($Q439="",$H439=""),"",IFERROR(MAX(0,MIN(1,($Q439-'Settings'!$B$6)/($H439-'Settings'!$B$6))),"")))</f>
        <v/>
      </c>
      <c r="U439" s="27">
        <f>IF($A439="","",IF($Q439="","No Data",IF($Q439&lt;='Settings'!$B$6,"Critical",IF($Q439&lt;='Settings'!$B$5,"Low","OK"))))</f>
        <v/>
      </c>
      <c r="V439" s="27">
        <f>IF($A439="","",IF($R439="","No Data",IF($R439&gt;='Settings'!$B$7,"Uneven","OK")))</f>
        <v/>
      </c>
      <c r="W439" s="27">
        <f>IF($A439="","",IF($J439&lt;&gt;"Mounted","N/A",IF(OR($S439="",$I439=""),"No Data",IF($S439&lt;$I439-'Settings'!$B$8,"Low",IF($S439&gt;$I439+'Settings'!$B$8,"High","OK")))))</f>
        <v/>
      </c>
      <c r="X439" s="45">
        <f>IF($A439="","",IF(OR($J439&lt;&gt;"Mounted",$L439=""),"",IFERROR($L439+'Settings'!$B$9,"")))</f>
        <v/>
      </c>
      <c r="Y439" s="27">
        <f>IF($A439="","",IF($J439&lt;&gt;"Mounted","N/A",IF($L439="","No Data",IF(TODAY()&gt;$X439,"Overdue",IF(TODAY()+'Settings'!$B$10&gt;=$X439,"Due Soon","Current")))))</f>
        <v/>
      </c>
      <c r="Z439" s="27">
        <f>IF($A439="","",IF($J439&lt;&gt;"Mounted","N/A",IF(OR($U439="No Data",$W439="No Data"),"No Data",IF($U439="Critical","Critical",IF(OR($U439="Low",$V439="Uneven",$W439="Low",$W439="High",$Y439="Overdue",$Y439="Due Soon"),"Attention","OK")))))</f>
        <v/>
      </c>
      <c r="AA439" s="27">
        <f>IF($A439="","",IF($J439&lt;&gt;"Mounted","No action",IF($U439="Critical","Inspect immediately and follow fleet removal policy",IF($W439="Low","Correct pressure and inspect",IF($W439="High","Correct pressure",IF($V439="Uneven","Inspect alignment, suspension, and rotation",IF($U439="Low","Schedule tire service",IF($Y439="Overdue","Complete inspection",IF($Y439="Due Soon","Schedule inspection","No action")))))))))</f>
        <v/>
      </c>
      <c r="AB439" s="27">
        <f>IF($A439="","",IF(OR($J439&lt;&gt;"Mounted",$Z439="OK",$Z439="N/A"),"",IF($U439="Critical",1,IF(OR($W439="Low",$W439="High"),2,IF(OR($U439="Low",$V439="Uneven"),3,IF($Y439="Overdue",4,5))))))</f>
        <v/>
      </c>
      <c r="AC439" s="27">
        <f>IF($A439="","",IF($AB439="","",IFERROR($AB439*100000+ROW(),"")))</f>
        <v/>
      </c>
    </row>
    <row r="440">
      <c r="A440" s="29" t="n"/>
      <c r="B440" s="23" t="n"/>
      <c r="C440" s="23" t="n"/>
      <c r="D440" s="23" t="n"/>
      <c r="E440" s="29" t="n"/>
      <c r="F440" s="42" t="n"/>
      <c r="G440" s="30" t="n"/>
      <c r="H440" s="43" t="n"/>
      <c r="I440" s="43" t="n"/>
      <c r="J440" s="23" t="n"/>
      <c r="K440" s="23" t="n"/>
      <c r="L440" s="45">
        <f>IF($A440="","",IF(COUNTIFS('Tire Inspections'!$E$5:$E$1004,$A440,'Tire Inspections'!$Y$5:$Y$1004,"OK")=0,"",IFERROR(MAXIFS('Tire Inspections'!$B$5:$B$1004,'Tire Inspections'!$E$5:$E$1004,$A440,'Tire Inspections'!$Y$5:$Y$1004,"OK"),"")))</f>
        <v/>
      </c>
      <c r="M440" s="27">
        <f>IF($A440="","",IF($L440="","",IFERROR(LOOKUP(2,1/(('Tire Inspections'!$E$5:$E$1004=$A440)*('Tire Inspections'!$B$5:$B$1004=$L440)*('Tire Inspections'!$Y$5:$Y$1004="OK")),'Tire Inspections'!$C$5:$C$1004),"")))</f>
        <v/>
      </c>
      <c r="N440" s="27">
        <f>IF($A440="","",IF($L440="","",IFERROR(LOOKUP(2,1/(('Tire Inspections'!$E$5:$E$1004=$A440)*('Tire Inspections'!$B$5:$B$1004=$L440)*('Tire Inspections'!$Y$5:$Y$1004="OK")),'Tire Inspections'!$F$5:$F$1004),"")))</f>
        <v/>
      </c>
      <c r="O440" s="27">
        <f>IF($A440="","",IF($L440="","",IFERROR(LOOKUP(2,1/(('Tire Inspections'!$E$5:$E$1004=$A440)*('Tire Inspections'!$B$5:$B$1004=$L440)*('Tire Inspections'!$Y$5:$Y$1004="OK")),'Tire Inspections'!$P$5:$P$1004),"")))</f>
        <v/>
      </c>
      <c r="P440" s="32">
        <f>IF($A440="","",IF($L440="","",IFERROR(LOOKUP(2,1/(('Tire Inspections'!$E$5:$E$1004=$A440)*('Tire Inspections'!$B$5:$B$1004=$L440)*('Tire Inspections'!$Y$5:$Y$1004="OK")),'Tire Inspections'!$D$5:$D$1004),"")))</f>
        <v/>
      </c>
      <c r="Q440" s="44">
        <f>IF($A440="","",IF($L440="","",IFERROR(LOOKUP(2,1/(('Tire Inspections'!$E$5:$E$1004=$A440)*('Tire Inspections'!$B$5:$B$1004=$L440)*('Tire Inspections'!$Y$5:$Y$1004="OK")),'Tire Inspections'!$R$5:$R$1004),"")))</f>
        <v/>
      </c>
      <c r="R440" s="44">
        <f>IF($A440="","",IF($L440="","",IFERROR(LOOKUP(2,1/(('Tire Inspections'!$E$5:$E$1004=$A440)*('Tire Inspections'!$B$5:$B$1004=$L440)*('Tire Inspections'!$Y$5:$Y$1004="OK")),'Tire Inspections'!$S$5:$S$1004),"")))</f>
        <v/>
      </c>
      <c r="S440" s="44">
        <f>IF($A440="","",IF($L440="","",IFERROR(LOOKUP(2,1/(('Tire Inspections'!$E$5:$E$1004=$A440)*('Tire Inspections'!$B$5:$B$1004=$L440)*('Tire Inspections'!$Y$5:$Y$1004="OK")),'Tire Inspections'!$L$5:$L$1004),"")))</f>
        <v/>
      </c>
      <c r="T440" s="33">
        <f>IF($A440="","",IF(OR($Q440="",$H440=""),"",IFERROR(MAX(0,MIN(1,($Q440-'Settings'!$B$6)/($H440-'Settings'!$B$6))),"")))</f>
        <v/>
      </c>
      <c r="U440" s="27">
        <f>IF($A440="","",IF($Q440="","No Data",IF($Q440&lt;='Settings'!$B$6,"Critical",IF($Q440&lt;='Settings'!$B$5,"Low","OK"))))</f>
        <v/>
      </c>
      <c r="V440" s="27">
        <f>IF($A440="","",IF($R440="","No Data",IF($R440&gt;='Settings'!$B$7,"Uneven","OK")))</f>
        <v/>
      </c>
      <c r="W440" s="27">
        <f>IF($A440="","",IF($J440&lt;&gt;"Mounted","N/A",IF(OR($S440="",$I440=""),"No Data",IF($S440&lt;$I440-'Settings'!$B$8,"Low",IF($S440&gt;$I440+'Settings'!$B$8,"High","OK")))))</f>
        <v/>
      </c>
      <c r="X440" s="45">
        <f>IF($A440="","",IF(OR($J440&lt;&gt;"Mounted",$L440=""),"",IFERROR($L440+'Settings'!$B$9,"")))</f>
        <v/>
      </c>
      <c r="Y440" s="27">
        <f>IF($A440="","",IF($J440&lt;&gt;"Mounted","N/A",IF($L440="","No Data",IF(TODAY()&gt;$X440,"Overdue",IF(TODAY()+'Settings'!$B$10&gt;=$X440,"Due Soon","Current")))))</f>
        <v/>
      </c>
      <c r="Z440" s="27">
        <f>IF($A440="","",IF($J440&lt;&gt;"Mounted","N/A",IF(OR($U440="No Data",$W440="No Data"),"No Data",IF($U440="Critical","Critical",IF(OR($U440="Low",$V440="Uneven",$W440="Low",$W440="High",$Y440="Overdue",$Y440="Due Soon"),"Attention","OK")))))</f>
        <v/>
      </c>
      <c r="AA440" s="27">
        <f>IF($A440="","",IF($J440&lt;&gt;"Mounted","No action",IF($U440="Critical","Inspect immediately and follow fleet removal policy",IF($W440="Low","Correct pressure and inspect",IF($W440="High","Correct pressure",IF($V440="Uneven","Inspect alignment, suspension, and rotation",IF($U440="Low","Schedule tire service",IF($Y440="Overdue","Complete inspection",IF($Y440="Due Soon","Schedule inspection","No action")))))))))</f>
        <v/>
      </c>
      <c r="AB440" s="27">
        <f>IF($A440="","",IF(OR($J440&lt;&gt;"Mounted",$Z440="OK",$Z440="N/A"),"",IF($U440="Critical",1,IF(OR($W440="Low",$W440="High"),2,IF(OR($U440="Low",$V440="Uneven"),3,IF($Y440="Overdue",4,5))))))</f>
        <v/>
      </c>
      <c r="AC440" s="27">
        <f>IF($A440="","",IF($AB440="","",IFERROR($AB440*100000+ROW(),"")))</f>
        <v/>
      </c>
    </row>
    <row r="441">
      <c r="A441" s="29" t="n"/>
      <c r="B441" s="23" t="n"/>
      <c r="C441" s="23" t="n"/>
      <c r="D441" s="23" t="n"/>
      <c r="E441" s="29" t="n"/>
      <c r="F441" s="42" t="n"/>
      <c r="G441" s="30" t="n"/>
      <c r="H441" s="43" t="n"/>
      <c r="I441" s="43" t="n"/>
      <c r="J441" s="23" t="n"/>
      <c r="K441" s="23" t="n"/>
      <c r="L441" s="45">
        <f>IF($A441="","",IF(COUNTIFS('Tire Inspections'!$E$5:$E$1004,$A441,'Tire Inspections'!$Y$5:$Y$1004,"OK")=0,"",IFERROR(MAXIFS('Tire Inspections'!$B$5:$B$1004,'Tire Inspections'!$E$5:$E$1004,$A441,'Tire Inspections'!$Y$5:$Y$1004,"OK"),"")))</f>
        <v/>
      </c>
      <c r="M441" s="27">
        <f>IF($A441="","",IF($L441="","",IFERROR(LOOKUP(2,1/(('Tire Inspections'!$E$5:$E$1004=$A441)*('Tire Inspections'!$B$5:$B$1004=$L441)*('Tire Inspections'!$Y$5:$Y$1004="OK")),'Tire Inspections'!$C$5:$C$1004),"")))</f>
        <v/>
      </c>
      <c r="N441" s="27">
        <f>IF($A441="","",IF($L441="","",IFERROR(LOOKUP(2,1/(('Tire Inspections'!$E$5:$E$1004=$A441)*('Tire Inspections'!$B$5:$B$1004=$L441)*('Tire Inspections'!$Y$5:$Y$1004="OK")),'Tire Inspections'!$F$5:$F$1004),"")))</f>
        <v/>
      </c>
      <c r="O441" s="27">
        <f>IF($A441="","",IF($L441="","",IFERROR(LOOKUP(2,1/(('Tire Inspections'!$E$5:$E$1004=$A441)*('Tire Inspections'!$B$5:$B$1004=$L441)*('Tire Inspections'!$Y$5:$Y$1004="OK")),'Tire Inspections'!$P$5:$P$1004),"")))</f>
        <v/>
      </c>
      <c r="P441" s="32">
        <f>IF($A441="","",IF($L441="","",IFERROR(LOOKUP(2,1/(('Tire Inspections'!$E$5:$E$1004=$A441)*('Tire Inspections'!$B$5:$B$1004=$L441)*('Tire Inspections'!$Y$5:$Y$1004="OK")),'Tire Inspections'!$D$5:$D$1004),"")))</f>
        <v/>
      </c>
      <c r="Q441" s="44">
        <f>IF($A441="","",IF($L441="","",IFERROR(LOOKUP(2,1/(('Tire Inspections'!$E$5:$E$1004=$A441)*('Tire Inspections'!$B$5:$B$1004=$L441)*('Tire Inspections'!$Y$5:$Y$1004="OK")),'Tire Inspections'!$R$5:$R$1004),"")))</f>
        <v/>
      </c>
      <c r="R441" s="44">
        <f>IF($A441="","",IF($L441="","",IFERROR(LOOKUP(2,1/(('Tire Inspections'!$E$5:$E$1004=$A441)*('Tire Inspections'!$B$5:$B$1004=$L441)*('Tire Inspections'!$Y$5:$Y$1004="OK")),'Tire Inspections'!$S$5:$S$1004),"")))</f>
        <v/>
      </c>
      <c r="S441" s="44">
        <f>IF($A441="","",IF($L441="","",IFERROR(LOOKUP(2,1/(('Tire Inspections'!$E$5:$E$1004=$A441)*('Tire Inspections'!$B$5:$B$1004=$L441)*('Tire Inspections'!$Y$5:$Y$1004="OK")),'Tire Inspections'!$L$5:$L$1004),"")))</f>
        <v/>
      </c>
      <c r="T441" s="33">
        <f>IF($A441="","",IF(OR($Q441="",$H441=""),"",IFERROR(MAX(0,MIN(1,($Q441-'Settings'!$B$6)/($H441-'Settings'!$B$6))),"")))</f>
        <v/>
      </c>
      <c r="U441" s="27">
        <f>IF($A441="","",IF($Q441="","No Data",IF($Q441&lt;='Settings'!$B$6,"Critical",IF($Q441&lt;='Settings'!$B$5,"Low","OK"))))</f>
        <v/>
      </c>
      <c r="V441" s="27">
        <f>IF($A441="","",IF($R441="","No Data",IF($R441&gt;='Settings'!$B$7,"Uneven","OK")))</f>
        <v/>
      </c>
      <c r="W441" s="27">
        <f>IF($A441="","",IF($J441&lt;&gt;"Mounted","N/A",IF(OR($S441="",$I441=""),"No Data",IF($S441&lt;$I441-'Settings'!$B$8,"Low",IF($S441&gt;$I441+'Settings'!$B$8,"High","OK")))))</f>
        <v/>
      </c>
      <c r="X441" s="45">
        <f>IF($A441="","",IF(OR($J441&lt;&gt;"Mounted",$L441=""),"",IFERROR($L441+'Settings'!$B$9,"")))</f>
        <v/>
      </c>
      <c r="Y441" s="27">
        <f>IF($A441="","",IF($J441&lt;&gt;"Mounted","N/A",IF($L441="","No Data",IF(TODAY()&gt;$X441,"Overdue",IF(TODAY()+'Settings'!$B$10&gt;=$X441,"Due Soon","Current")))))</f>
        <v/>
      </c>
      <c r="Z441" s="27">
        <f>IF($A441="","",IF($J441&lt;&gt;"Mounted","N/A",IF(OR($U441="No Data",$W441="No Data"),"No Data",IF($U441="Critical","Critical",IF(OR($U441="Low",$V441="Uneven",$W441="Low",$W441="High",$Y441="Overdue",$Y441="Due Soon"),"Attention","OK")))))</f>
        <v/>
      </c>
      <c r="AA441" s="27">
        <f>IF($A441="","",IF($J441&lt;&gt;"Mounted","No action",IF($U441="Critical","Inspect immediately and follow fleet removal policy",IF($W441="Low","Correct pressure and inspect",IF($W441="High","Correct pressure",IF($V441="Uneven","Inspect alignment, suspension, and rotation",IF($U441="Low","Schedule tire service",IF($Y441="Overdue","Complete inspection",IF($Y441="Due Soon","Schedule inspection","No action")))))))))</f>
        <v/>
      </c>
      <c r="AB441" s="27">
        <f>IF($A441="","",IF(OR($J441&lt;&gt;"Mounted",$Z441="OK",$Z441="N/A"),"",IF($U441="Critical",1,IF(OR($W441="Low",$W441="High"),2,IF(OR($U441="Low",$V441="Uneven"),3,IF($Y441="Overdue",4,5))))))</f>
        <v/>
      </c>
      <c r="AC441" s="27">
        <f>IF($A441="","",IF($AB441="","",IFERROR($AB441*100000+ROW(),"")))</f>
        <v/>
      </c>
    </row>
    <row r="442">
      <c r="A442" s="29" t="n"/>
      <c r="B442" s="23" t="n"/>
      <c r="C442" s="23" t="n"/>
      <c r="D442" s="23" t="n"/>
      <c r="E442" s="29" t="n"/>
      <c r="F442" s="42" t="n"/>
      <c r="G442" s="30" t="n"/>
      <c r="H442" s="43" t="n"/>
      <c r="I442" s="43" t="n"/>
      <c r="J442" s="23" t="n"/>
      <c r="K442" s="23" t="n"/>
      <c r="L442" s="45">
        <f>IF($A442="","",IF(COUNTIFS('Tire Inspections'!$E$5:$E$1004,$A442,'Tire Inspections'!$Y$5:$Y$1004,"OK")=0,"",IFERROR(MAXIFS('Tire Inspections'!$B$5:$B$1004,'Tire Inspections'!$E$5:$E$1004,$A442,'Tire Inspections'!$Y$5:$Y$1004,"OK"),"")))</f>
        <v/>
      </c>
      <c r="M442" s="27">
        <f>IF($A442="","",IF($L442="","",IFERROR(LOOKUP(2,1/(('Tire Inspections'!$E$5:$E$1004=$A442)*('Tire Inspections'!$B$5:$B$1004=$L442)*('Tire Inspections'!$Y$5:$Y$1004="OK")),'Tire Inspections'!$C$5:$C$1004),"")))</f>
        <v/>
      </c>
      <c r="N442" s="27">
        <f>IF($A442="","",IF($L442="","",IFERROR(LOOKUP(2,1/(('Tire Inspections'!$E$5:$E$1004=$A442)*('Tire Inspections'!$B$5:$B$1004=$L442)*('Tire Inspections'!$Y$5:$Y$1004="OK")),'Tire Inspections'!$F$5:$F$1004),"")))</f>
        <v/>
      </c>
      <c r="O442" s="27">
        <f>IF($A442="","",IF($L442="","",IFERROR(LOOKUP(2,1/(('Tire Inspections'!$E$5:$E$1004=$A442)*('Tire Inspections'!$B$5:$B$1004=$L442)*('Tire Inspections'!$Y$5:$Y$1004="OK")),'Tire Inspections'!$P$5:$P$1004),"")))</f>
        <v/>
      </c>
      <c r="P442" s="32">
        <f>IF($A442="","",IF($L442="","",IFERROR(LOOKUP(2,1/(('Tire Inspections'!$E$5:$E$1004=$A442)*('Tire Inspections'!$B$5:$B$1004=$L442)*('Tire Inspections'!$Y$5:$Y$1004="OK")),'Tire Inspections'!$D$5:$D$1004),"")))</f>
        <v/>
      </c>
      <c r="Q442" s="44">
        <f>IF($A442="","",IF($L442="","",IFERROR(LOOKUP(2,1/(('Tire Inspections'!$E$5:$E$1004=$A442)*('Tire Inspections'!$B$5:$B$1004=$L442)*('Tire Inspections'!$Y$5:$Y$1004="OK")),'Tire Inspections'!$R$5:$R$1004),"")))</f>
        <v/>
      </c>
      <c r="R442" s="44">
        <f>IF($A442="","",IF($L442="","",IFERROR(LOOKUP(2,1/(('Tire Inspections'!$E$5:$E$1004=$A442)*('Tire Inspections'!$B$5:$B$1004=$L442)*('Tire Inspections'!$Y$5:$Y$1004="OK")),'Tire Inspections'!$S$5:$S$1004),"")))</f>
        <v/>
      </c>
      <c r="S442" s="44">
        <f>IF($A442="","",IF($L442="","",IFERROR(LOOKUP(2,1/(('Tire Inspections'!$E$5:$E$1004=$A442)*('Tire Inspections'!$B$5:$B$1004=$L442)*('Tire Inspections'!$Y$5:$Y$1004="OK")),'Tire Inspections'!$L$5:$L$1004),"")))</f>
        <v/>
      </c>
      <c r="T442" s="33">
        <f>IF($A442="","",IF(OR($Q442="",$H442=""),"",IFERROR(MAX(0,MIN(1,($Q442-'Settings'!$B$6)/($H442-'Settings'!$B$6))),"")))</f>
        <v/>
      </c>
      <c r="U442" s="27">
        <f>IF($A442="","",IF($Q442="","No Data",IF($Q442&lt;='Settings'!$B$6,"Critical",IF($Q442&lt;='Settings'!$B$5,"Low","OK"))))</f>
        <v/>
      </c>
      <c r="V442" s="27">
        <f>IF($A442="","",IF($R442="","No Data",IF($R442&gt;='Settings'!$B$7,"Uneven","OK")))</f>
        <v/>
      </c>
      <c r="W442" s="27">
        <f>IF($A442="","",IF($J442&lt;&gt;"Mounted","N/A",IF(OR($S442="",$I442=""),"No Data",IF($S442&lt;$I442-'Settings'!$B$8,"Low",IF($S442&gt;$I442+'Settings'!$B$8,"High","OK")))))</f>
        <v/>
      </c>
      <c r="X442" s="45">
        <f>IF($A442="","",IF(OR($J442&lt;&gt;"Mounted",$L442=""),"",IFERROR($L442+'Settings'!$B$9,"")))</f>
        <v/>
      </c>
      <c r="Y442" s="27">
        <f>IF($A442="","",IF($J442&lt;&gt;"Mounted","N/A",IF($L442="","No Data",IF(TODAY()&gt;$X442,"Overdue",IF(TODAY()+'Settings'!$B$10&gt;=$X442,"Due Soon","Current")))))</f>
        <v/>
      </c>
      <c r="Z442" s="27">
        <f>IF($A442="","",IF($J442&lt;&gt;"Mounted","N/A",IF(OR($U442="No Data",$W442="No Data"),"No Data",IF($U442="Critical","Critical",IF(OR($U442="Low",$V442="Uneven",$W442="Low",$W442="High",$Y442="Overdue",$Y442="Due Soon"),"Attention","OK")))))</f>
        <v/>
      </c>
      <c r="AA442" s="27">
        <f>IF($A442="","",IF($J442&lt;&gt;"Mounted","No action",IF($U442="Critical","Inspect immediately and follow fleet removal policy",IF($W442="Low","Correct pressure and inspect",IF($W442="High","Correct pressure",IF($V442="Uneven","Inspect alignment, suspension, and rotation",IF($U442="Low","Schedule tire service",IF($Y442="Overdue","Complete inspection",IF($Y442="Due Soon","Schedule inspection","No action")))))))))</f>
        <v/>
      </c>
      <c r="AB442" s="27">
        <f>IF($A442="","",IF(OR($J442&lt;&gt;"Mounted",$Z442="OK",$Z442="N/A"),"",IF($U442="Critical",1,IF(OR($W442="Low",$W442="High"),2,IF(OR($U442="Low",$V442="Uneven"),3,IF($Y442="Overdue",4,5))))))</f>
        <v/>
      </c>
      <c r="AC442" s="27">
        <f>IF($A442="","",IF($AB442="","",IFERROR($AB442*100000+ROW(),"")))</f>
        <v/>
      </c>
    </row>
    <row r="443">
      <c r="A443" s="29" t="n"/>
      <c r="B443" s="23" t="n"/>
      <c r="C443" s="23" t="n"/>
      <c r="D443" s="23" t="n"/>
      <c r="E443" s="29" t="n"/>
      <c r="F443" s="42" t="n"/>
      <c r="G443" s="30" t="n"/>
      <c r="H443" s="43" t="n"/>
      <c r="I443" s="43" t="n"/>
      <c r="J443" s="23" t="n"/>
      <c r="K443" s="23" t="n"/>
      <c r="L443" s="45">
        <f>IF($A443="","",IF(COUNTIFS('Tire Inspections'!$E$5:$E$1004,$A443,'Tire Inspections'!$Y$5:$Y$1004,"OK")=0,"",IFERROR(MAXIFS('Tire Inspections'!$B$5:$B$1004,'Tire Inspections'!$E$5:$E$1004,$A443,'Tire Inspections'!$Y$5:$Y$1004,"OK"),"")))</f>
        <v/>
      </c>
      <c r="M443" s="27">
        <f>IF($A443="","",IF($L443="","",IFERROR(LOOKUP(2,1/(('Tire Inspections'!$E$5:$E$1004=$A443)*('Tire Inspections'!$B$5:$B$1004=$L443)*('Tire Inspections'!$Y$5:$Y$1004="OK")),'Tire Inspections'!$C$5:$C$1004),"")))</f>
        <v/>
      </c>
      <c r="N443" s="27">
        <f>IF($A443="","",IF($L443="","",IFERROR(LOOKUP(2,1/(('Tire Inspections'!$E$5:$E$1004=$A443)*('Tire Inspections'!$B$5:$B$1004=$L443)*('Tire Inspections'!$Y$5:$Y$1004="OK")),'Tire Inspections'!$F$5:$F$1004),"")))</f>
        <v/>
      </c>
      <c r="O443" s="27">
        <f>IF($A443="","",IF($L443="","",IFERROR(LOOKUP(2,1/(('Tire Inspections'!$E$5:$E$1004=$A443)*('Tire Inspections'!$B$5:$B$1004=$L443)*('Tire Inspections'!$Y$5:$Y$1004="OK")),'Tire Inspections'!$P$5:$P$1004),"")))</f>
        <v/>
      </c>
      <c r="P443" s="32">
        <f>IF($A443="","",IF($L443="","",IFERROR(LOOKUP(2,1/(('Tire Inspections'!$E$5:$E$1004=$A443)*('Tire Inspections'!$B$5:$B$1004=$L443)*('Tire Inspections'!$Y$5:$Y$1004="OK")),'Tire Inspections'!$D$5:$D$1004),"")))</f>
        <v/>
      </c>
      <c r="Q443" s="44">
        <f>IF($A443="","",IF($L443="","",IFERROR(LOOKUP(2,1/(('Tire Inspections'!$E$5:$E$1004=$A443)*('Tire Inspections'!$B$5:$B$1004=$L443)*('Tire Inspections'!$Y$5:$Y$1004="OK")),'Tire Inspections'!$R$5:$R$1004),"")))</f>
        <v/>
      </c>
      <c r="R443" s="44">
        <f>IF($A443="","",IF($L443="","",IFERROR(LOOKUP(2,1/(('Tire Inspections'!$E$5:$E$1004=$A443)*('Tire Inspections'!$B$5:$B$1004=$L443)*('Tire Inspections'!$Y$5:$Y$1004="OK")),'Tire Inspections'!$S$5:$S$1004),"")))</f>
        <v/>
      </c>
      <c r="S443" s="44">
        <f>IF($A443="","",IF($L443="","",IFERROR(LOOKUP(2,1/(('Tire Inspections'!$E$5:$E$1004=$A443)*('Tire Inspections'!$B$5:$B$1004=$L443)*('Tire Inspections'!$Y$5:$Y$1004="OK")),'Tire Inspections'!$L$5:$L$1004),"")))</f>
        <v/>
      </c>
      <c r="T443" s="33">
        <f>IF($A443="","",IF(OR($Q443="",$H443=""),"",IFERROR(MAX(0,MIN(1,($Q443-'Settings'!$B$6)/($H443-'Settings'!$B$6))),"")))</f>
        <v/>
      </c>
      <c r="U443" s="27">
        <f>IF($A443="","",IF($Q443="","No Data",IF($Q443&lt;='Settings'!$B$6,"Critical",IF($Q443&lt;='Settings'!$B$5,"Low","OK"))))</f>
        <v/>
      </c>
      <c r="V443" s="27">
        <f>IF($A443="","",IF($R443="","No Data",IF($R443&gt;='Settings'!$B$7,"Uneven","OK")))</f>
        <v/>
      </c>
      <c r="W443" s="27">
        <f>IF($A443="","",IF($J443&lt;&gt;"Mounted","N/A",IF(OR($S443="",$I443=""),"No Data",IF($S443&lt;$I443-'Settings'!$B$8,"Low",IF($S443&gt;$I443+'Settings'!$B$8,"High","OK")))))</f>
        <v/>
      </c>
      <c r="X443" s="45">
        <f>IF($A443="","",IF(OR($J443&lt;&gt;"Mounted",$L443=""),"",IFERROR($L443+'Settings'!$B$9,"")))</f>
        <v/>
      </c>
      <c r="Y443" s="27">
        <f>IF($A443="","",IF($J443&lt;&gt;"Mounted","N/A",IF($L443="","No Data",IF(TODAY()&gt;$X443,"Overdue",IF(TODAY()+'Settings'!$B$10&gt;=$X443,"Due Soon","Current")))))</f>
        <v/>
      </c>
      <c r="Z443" s="27">
        <f>IF($A443="","",IF($J443&lt;&gt;"Mounted","N/A",IF(OR($U443="No Data",$W443="No Data"),"No Data",IF($U443="Critical","Critical",IF(OR($U443="Low",$V443="Uneven",$W443="Low",$W443="High",$Y443="Overdue",$Y443="Due Soon"),"Attention","OK")))))</f>
        <v/>
      </c>
      <c r="AA443" s="27">
        <f>IF($A443="","",IF($J443&lt;&gt;"Mounted","No action",IF($U443="Critical","Inspect immediately and follow fleet removal policy",IF($W443="Low","Correct pressure and inspect",IF($W443="High","Correct pressure",IF($V443="Uneven","Inspect alignment, suspension, and rotation",IF($U443="Low","Schedule tire service",IF($Y443="Overdue","Complete inspection",IF($Y443="Due Soon","Schedule inspection","No action")))))))))</f>
        <v/>
      </c>
      <c r="AB443" s="27">
        <f>IF($A443="","",IF(OR($J443&lt;&gt;"Mounted",$Z443="OK",$Z443="N/A"),"",IF($U443="Critical",1,IF(OR($W443="Low",$W443="High"),2,IF(OR($U443="Low",$V443="Uneven"),3,IF($Y443="Overdue",4,5))))))</f>
        <v/>
      </c>
      <c r="AC443" s="27">
        <f>IF($A443="","",IF($AB443="","",IFERROR($AB443*100000+ROW(),"")))</f>
        <v/>
      </c>
    </row>
    <row r="444">
      <c r="A444" s="29" t="n"/>
      <c r="B444" s="23" t="n"/>
      <c r="C444" s="23" t="n"/>
      <c r="D444" s="23" t="n"/>
      <c r="E444" s="29" t="n"/>
      <c r="F444" s="42" t="n"/>
      <c r="G444" s="30" t="n"/>
      <c r="H444" s="43" t="n"/>
      <c r="I444" s="43" t="n"/>
      <c r="J444" s="23" t="n"/>
      <c r="K444" s="23" t="n"/>
      <c r="L444" s="45">
        <f>IF($A444="","",IF(COUNTIFS('Tire Inspections'!$E$5:$E$1004,$A444,'Tire Inspections'!$Y$5:$Y$1004,"OK")=0,"",IFERROR(MAXIFS('Tire Inspections'!$B$5:$B$1004,'Tire Inspections'!$E$5:$E$1004,$A444,'Tire Inspections'!$Y$5:$Y$1004,"OK"),"")))</f>
        <v/>
      </c>
      <c r="M444" s="27">
        <f>IF($A444="","",IF($L444="","",IFERROR(LOOKUP(2,1/(('Tire Inspections'!$E$5:$E$1004=$A444)*('Tire Inspections'!$B$5:$B$1004=$L444)*('Tire Inspections'!$Y$5:$Y$1004="OK")),'Tire Inspections'!$C$5:$C$1004),"")))</f>
        <v/>
      </c>
      <c r="N444" s="27">
        <f>IF($A444="","",IF($L444="","",IFERROR(LOOKUP(2,1/(('Tire Inspections'!$E$5:$E$1004=$A444)*('Tire Inspections'!$B$5:$B$1004=$L444)*('Tire Inspections'!$Y$5:$Y$1004="OK")),'Tire Inspections'!$F$5:$F$1004),"")))</f>
        <v/>
      </c>
      <c r="O444" s="27">
        <f>IF($A444="","",IF($L444="","",IFERROR(LOOKUP(2,1/(('Tire Inspections'!$E$5:$E$1004=$A444)*('Tire Inspections'!$B$5:$B$1004=$L444)*('Tire Inspections'!$Y$5:$Y$1004="OK")),'Tire Inspections'!$P$5:$P$1004),"")))</f>
        <v/>
      </c>
      <c r="P444" s="32">
        <f>IF($A444="","",IF($L444="","",IFERROR(LOOKUP(2,1/(('Tire Inspections'!$E$5:$E$1004=$A444)*('Tire Inspections'!$B$5:$B$1004=$L444)*('Tire Inspections'!$Y$5:$Y$1004="OK")),'Tire Inspections'!$D$5:$D$1004),"")))</f>
        <v/>
      </c>
      <c r="Q444" s="44">
        <f>IF($A444="","",IF($L444="","",IFERROR(LOOKUP(2,1/(('Tire Inspections'!$E$5:$E$1004=$A444)*('Tire Inspections'!$B$5:$B$1004=$L444)*('Tire Inspections'!$Y$5:$Y$1004="OK")),'Tire Inspections'!$R$5:$R$1004),"")))</f>
        <v/>
      </c>
      <c r="R444" s="44">
        <f>IF($A444="","",IF($L444="","",IFERROR(LOOKUP(2,1/(('Tire Inspections'!$E$5:$E$1004=$A444)*('Tire Inspections'!$B$5:$B$1004=$L444)*('Tire Inspections'!$Y$5:$Y$1004="OK")),'Tire Inspections'!$S$5:$S$1004),"")))</f>
        <v/>
      </c>
      <c r="S444" s="44">
        <f>IF($A444="","",IF($L444="","",IFERROR(LOOKUP(2,1/(('Tire Inspections'!$E$5:$E$1004=$A444)*('Tire Inspections'!$B$5:$B$1004=$L444)*('Tire Inspections'!$Y$5:$Y$1004="OK")),'Tire Inspections'!$L$5:$L$1004),"")))</f>
        <v/>
      </c>
      <c r="T444" s="33">
        <f>IF($A444="","",IF(OR($Q444="",$H444=""),"",IFERROR(MAX(0,MIN(1,($Q444-'Settings'!$B$6)/($H444-'Settings'!$B$6))),"")))</f>
        <v/>
      </c>
      <c r="U444" s="27">
        <f>IF($A444="","",IF($Q444="","No Data",IF($Q444&lt;='Settings'!$B$6,"Critical",IF($Q444&lt;='Settings'!$B$5,"Low","OK"))))</f>
        <v/>
      </c>
      <c r="V444" s="27">
        <f>IF($A444="","",IF($R444="","No Data",IF($R444&gt;='Settings'!$B$7,"Uneven","OK")))</f>
        <v/>
      </c>
      <c r="W444" s="27">
        <f>IF($A444="","",IF($J444&lt;&gt;"Mounted","N/A",IF(OR($S444="",$I444=""),"No Data",IF($S444&lt;$I444-'Settings'!$B$8,"Low",IF($S444&gt;$I444+'Settings'!$B$8,"High","OK")))))</f>
        <v/>
      </c>
      <c r="X444" s="45">
        <f>IF($A444="","",IF(OR($J444&lt;&gt;"Mounted",$L444=""),"",IFERROR($L444+'Settings'!$B$9,"")))</f>
        <v/>
      </c>
      <c r="Y444" s="27">
        <f>IF($A444="","",IF($J444&lt;&gt;"Mounted","N/A",IF($L444="","No Data",IF(TODAY()&gt;$X444,"Overdue",IF(TODAY()+'Settings'!$B$10&gt;=$X444,"Due Soon","Current")))))</f>
        <v/>
      </c>
      <c r="Z444" s="27">
        <f>IF($A444="","",IF($J444&lt;&gt;"Mounted","N/A",IF(OR($U444="No Data",$W444="No Data"),"No Data",IF($U444="Critical","Critical",IF(OR($U444="Low",$V444="Uneven",$W444="Low",$W444="High",$Y444="Overdue",$Y444="Due Soon"),"Attention","OK")))))</f>
        <v/>
      </c>
      <c r="AA444" s="27">
        <f>IF($A444="","",IF($J444&lt;&gt;"Mounted","No action",IF($U444="Critical","Inspect immediately and follow fleet removal policy",IF($W444="Low","Correct pressure and inspect",IF($W444="High","Correct pressure",IF($V444="Uneven","Inspect alignment, suspension, and rotation",IF($U444="Low","Schedule tire service",IF($Y444="Overdue","Complete inspection",IF($Y444="Due Soon","Schedule inspection","No action")))))))))</f>
        <v/>
      </c>
      <c r="AB444" s="27">
        <f>IF($A444="","",IF(OR($J444&lt;&gt;"Mounted",$Z444="OK",$Z444="N/A"),"",IF($U444="Critical",1,IF(OR($W444="Low",$W444="High"),2,IF(OR($U444="Low",$V444="Uneven"),3,IF($Y444="Overdue",4,5))))))</f>
        <v/>
      </c>
      <c r="AC444" s="27">
        <f>IF($A444="","",IF($AB444="","",IFERROR($AB444*100000+ROW(),"")))</f>
        <v/>
      </c>
    </row>
    <row r="445">
      <c r="A445" s="29" t="n"/>
      <c r="B445" s="23" t="n"/>
      <c r="C445" s="23" t="n"/>
      <c r="D445" s="23" t="n"/>
      <c r="E445" s="29" t="n"/>
      <c r="F445" s="42" t="n"/>
      <c r="G445" s="30" t="n"/>
      <c r="H445" s="43" t="n"/>
      <c r="I445" s="43" t="n"/>
      <c r="J445" s="23" t="n"/>
      <c r="K445" s="23" t="n"/>
      <c r="L445" s="45">
        <f>IF($A445="","",IF(COUNTIFS('Tire Inspections'!$E$5:$E$1004,$A445,'Tire Inspections'!$Y$5:$Y$1004,"OK")=0,"",IFERROR(MAXIFS('Tire Inspections'!$B$5:$B$1004,'Tire Inspections'!$E$5:$E$1004,$A445,'Tire Inspections'!$Y$5:$Y$1004,"OK"),"")))</f>
        <v/>
      </c>
      <c r="M445" s="27">
        <f>IF($A445="","",IF($L445="","",IFERROR(LOOKUP(2,1/(('Tire Inspections'!$E$5:$E$1004=$A445)*('Tire Inspections'!$B$5:$B$1004=$L445)*('Tire Inspections'!$Y$5:$Y$1004="OK")),'Tire Inspections'!$C$5:$C$1004),"")))</f>
        <v/>
      </c>
      <c r="N445" s="27">
        <f>IF($A445="","",IF($L445="","",IFERROR(LOOKUP(2,1/(('Tire Inspections'!$E$5:$E$1004=$A445)*('Tire Inspections'!$B$5:$B$1004=$L445)*('Tire Inspections'!$Y$5:$Y$1004="OK")),'Tire Inspections'!$F$5:$F$1004),"")))</f>
        <v/>
      </c>
      <c r="O445" s="27">
        <f>IF($A445="","",IF($L445="","",IFERROR(LOOKUP(2,1/(('Tire Inspections'!$E$5:$E$1004=$A445)*('Tire Inspections'!$B$5:$B$1004=$L445)*('Tire Inspections'!$Y$5:$Y$1004="OK")),'Tire Inspections'!$P$5:$P$1004),"")))</f>
        <v/>
      </c>
      <c r="P445" s="32">
        <f>IF($A445="","",IF($L445="","",IFERROR(LOOKUP(2,1/(('Tire Inspections'!$E$5:$E$1004=$A445)*('Tire Inspections'!$B$5:$B$1004=$L445)*('Tire Inspections'!$Y$5:$Y$1004="OK")),'Tire Inspections'!$D$5:$D$1004),"")))</f>
        <v/>
      </c>
      <c r="Q445" s="44">
        <f>IF($A445="","",IF($L445="","",IFERROR(LOOKUP(2,1/(('Tire Inspections'!$E$5:$E$1004=$A445)*('Tire Inspections'!$B$5:$B$1004=$L445)*('Tire Inspections'!$Y$5:$Y$1004="OK")),'Tire Inspections'!$R$5:$R$1004),"")))</f>
        <v/>
      </c>
      <c r="R445" s="44">
        <f>IF($A445="","",IF($L445="","",IFERROR(LOOKUP(2,1/(('Tire Inspections'!$E$5:$E$1004=$A445)*('Tire Inspections'!$B$5:$B$1004=$L445)*('Tire Inspections'!$Y$5:$Y$1004="OK")),'Tire Inspections'!$S$5:$S$1004),"")))</f>
        <v/>
      </c>
      <c r="S445" s="44">
        <f>IF($A445="","",IF($L445="","",IFERROR(LOOKUP(2,1/(('Tire Inspections'!$E$5:$E$1004=$A445)*('Tire Inspections'!$B$5:$B$1004=$L445)*('Tire Inspections'!$Y$5:$Y$1004="OK")),'Tire Inspections'!$L$5:$L$1004),"")))</f>
        <v/>
      </c>
      <c r="T445" s="33">
        <f>IF($A445="","",IF(OR($Q445="",$H445=""),"",IFERROR(MAX(0,MIN(1,($Q445-'Settings'!$B$6)/($H445-'Settings'!$B$6))),"")))</f>
        <v/>
      </c>
      <c r="U445" s="27">
        <f>IF($A445="","",IF($Q445="","No Data",IF($Q445&lt;='Settings'!$B$6,"Critical",IF($Q445&lt;='Settings'!$B$5,"Low","OK"))))</f>
        <v/>
      </c>
      <c r="V445" s="27">
        <f>IF($A445="","",IF($R445="","No Data",IF($R445&gt;='Settings'!$B$7,"Uneven","OK")))</f>
        <v/>
      </c>
      <c r="W445" s="27">
        <f>IF($A445="","",IF($J445&lt;&gt;"Mounted","N/A",IF(OR($S445="",$I445=""),"No Data",IF($S445&lt;$I445-'Settings'!$B$8,"Low",IF($S445&gt;$I445+'Settings'!$B$8,"High","OK")))))</f>
        <v/>
      </c>
      <c r="X445" s="45">
        <f>IF($A445="","",IF(OR($J445&lt;&gt;"Mounted",$L445=""),"",IFERROR($L445+'Settings'!$B$9,"")))</f>
        <v/>
      </c>
      <c r="Y445" s="27">
        <f>IF($A445="","",IF($J445&lt;&gt;"Mounted","N/A",IF($L445="","No Data",IF(TODAY()&gt;$X445,"Overdue",IF(TODAY()+'Settings'!$B$10&gt;=$X445,"Due Soon","Current")))))</f>
        <v/>
      </c>
      <c r="Z445" s="27">
        <f>IF($A445="","",IF($J445&lt;&gt;"Mounted","N/A",IF(OR($U445="No Data",$W445="No Data"),"No Data",IF($U445="Critical","Critical",IF(OR($U445="Low",$V445="Uneven",$W445="Low",$W445="High",$Y445="Overdue",$Y445="Due Soon"),"Attention","OK")))))</f>
        <v/>
      </c>
      <c r="AA445" s="27">
        <f>IF($A445="","",IF($J445&lt;&gt;"Mounted","No action",IF($U445="Critical","Inspect immediately and follow fleet removal policy",IF($W445="Low","Correct pressure and inspect",IF($W445="High","Correct pressure",IF($V445="Uneven","Inspect alignment, suspension, and rotation",IF($U445="Low","Schedule tire service",IF($Y445="Overdue","Complete inspection",IF($Y445="Due Soon","Schedule inspection","No action")))))))))</f>
        <v/>
      </c>
      <c r="AB445" s="27">
        <f>IF($A445="","",IF(OR($J445&lt;&gt;"Mounted",$Z445="OK",$Z445="N/A"),"",IF($U445="Critical",1,IF(OR($W445="Low",$W445="High"),2,IF(OR($U445="Low",$V445="Uneven"),3,IF($Y445="Overdue",4,5))))))</f>
        <v/>
      </c>
      <c r="AC445" s="27">
        <f>IF($A445="","",IF($AB445="","",IFERROR($AB445*100000+ROW(),"")))</f>
        <v/>
      </c>
    </row>
    <row r="446">
      <c r="A446" s="29" t="n"/>
      <c r="B446" s="23" t="n"/>
      <c r="C446" s="23" t="n"/>
      <c r="D446" s="23" t="n"/>
      <c r="E446" s="29" t="n"/>
      <c r="F446" s="42" t="n"/>
      <c r="G446" s="30" t="n"/>
      <c r="H446" s="43" t="n"/>
      <c r="I446" s="43" t="n"/>
      <c r="J446" s="23" t="n"/>
      <c r="K446" s="23" t="n"/>
      <c r="L446" s="45">
        <f>IF($A446="","",IF(COUNTIFS('Tire Inspections'!$E$5:$E$1004,$A446,'Tire Inspections'!$Y$5:$Y$1004,"OK")=0,"",IFERROR(MAXIFS('Tire Inspections'!$B$5:$B$1004,'Tire Inspections'!$E$5:$E$1004,$A446,'Tire Inspections'!$Y$5:$Y$1004,"OK"),"")))</f>
        <v/>
      </c>
      <c r="M446" s="27">
        <f>IF($A446="","",IF($L446="","",IFERROR(LOOKUP(2,1/(('Tire Inspections'!$E$5:$E$1004=$A446)*('Tire Inspections'!$B$5:$B$1004=$L446)*('Tire Inspections'!$Y$5:$Y$1004="OK")),'Tire Inspections'!$C$5:$C$1004),"")))</f>
        <v/>
      </c>
      <c r="N446" s="27">
        <f>IF($A446="","",IF($L446="","",IFERROR(LOOKUP(2,1/(('Tire Inspections'!$E$5:$E$1004=$A446)*('Tire Inspections'!$B$5:$B$1004=$L446)*('Tire Inspections'!$Y$5:$Y$1004="OK")),'Tire Inspections'!$F$5:$F$1004),"")))</f>
        <v/>
      </c>
      <c r="O446" s="27">
        <f>IF($A446="","",IF($L446="","",IFERROR(LOOKUP(2,1/(('Tire Inspections'!$E$5:$E$1004=$A446)*('Tire Inspections'!$B$5:$B$1004=$L446)*('Tire Inspections'!$Y$5:$Y$1004="OK")),'Tire Inspections'!$P$5:$P$1004),"")))</f>
        <v/>
      </c>
      <c r="P446" s="32">
        <f>IF($A446="","",IF($L446="","",IFERROR(LOOKUP(2,1/(('Tire Inspections'!$E$5:$E$1004=$A446)*('Tire Inspections'!$B$5:$B$1004=$L446)*('Tire Inspections'!$Y$5:$Y$1004="OK")),'Tire Inspections'!$D$5:$D$1004),"")))</f>
        <v/>
      </c>
      <c r="Q446" s="44">
        <f>IF($A446="","",IF($L446="","",IFERROR(LOOKUP(2,1/(('Tire Inspections'!$E$5:$E$1004=$A446)*('Tire Inspections'!$B$5:$B$1004=$L446)*('Tire Inspections'!$Y$5:$Y$1004="OK")),'Tire Inspections'!$R$5:$R$1004),"")))</f>
        <v/>
      </c>
      <c r="R446" s="44">
        <f>IF($A446="","",IF($L446="","",IFERROR(LOOKUP(2,1/(('Tire Inspections'!$E$5:$E$1004=$A446)*('Tire Inspections'!$B$5:$B$1004=$L446)*('Tire Inspections'!$Y$5:$Y$1004="OK")),'Tire Inspections'!$S$5:$S$1004),"")))</f>
        <v/>
      </c>
      <c r="S446" s="44">
        <f>IF($A446="","",IF($L446="","",IFERROR(LOOKUP(2,1/(('Tire Inspections'!$E$5:$E$1004=$A446)*('Tire Inspections'!$B$5:$B$1004=$L446)*('Tire Inspections'!$Y$5:$Y$1004="OK")),'Tire Inspections'!$L$5:$L$1004),"")))</f>
        <v/>
      </c>
      <c r="T446" s="33">
        <f>IF($A446="","",IF(OR($Q446="",$H446=""),"",IFERROR(MAX(0,MIN(1,($Q446-'Settings'!$B$6)/($H446-'Settings'!$B$6))),"")))</f>
        <v/>
      </c>
      <c r="U446" s="27">
        <f>IF($A446="","",IF($Q446="","No Data",IF($Q446&lt;='Settings'!$B$6,"Critical",IF($Q446&lt;='Settings'!$B$5,"Low","OK"))))</f>
        <v/>
      </c>
      <c r="V446" s="27">
        <f>IF($A446="","",IF($R446="","No Data",IF($R446&gt;='Settings'!$B$7,"Uneven","OK")))</f>
        <v/>
      </c>
      <c r="W446" s="27">
        <f>IF($A446="","",IF($J446&lt;&gt;"Mounted","N/A",IF(OR($S446="",$I446=""),"No Data",IF($S446&lt;$I446-'Settings'!$B$8,"Low",IF($S446&gt;$I446+'Settings'!$B$8,"High","OK")))))</f>
        <v/>
      </c>
      <c r="X446" s="45">
        <f>IF($A446="","",IF(OR($J446&lt;&gt;"Mounted",$L446=""),"",IFERROR($L446+'Settings'!$B$9,"")))</f>
        <v/>
      </c>
      <c r="Y446" s="27">
        <f>IF($A446="","",IF($J446&lt;&gt;"Mounted","N/A",IF($L446="","No Data",IF(TODAY()&gt;$X446,"Overdue",IF(TODAY()+'Settings'!$B$10&gt;=$X446,"Due Soon","Current")))))</f>
        <v/>
      </c>
      <c r="Z446" s="27">
        <f>IF($A446="","",IF($J446&lt;&gt;"Mounted","N/A",IF(OR($U446="No Data",$W446="No Data"),"No Data",IF($U446="Critical","Critical",IF(OR($U446="Low",$V446="Uneven",$W446="Low",$W446="High",$Y446="Overdue",$Y446="Due Soon"),"Attention","OK")))))</f>
        <v/>
      </c>
      <c r="AA446" s="27">
        <f>IF($A446="","",IF($J446&lt;&gt;"Mounted","No action",IF($U446="Critical","Inspect immediately and follow fleet removal policy",IF($W446="Low","Correct pressure and inspect",IF($W446="High","Correct pressure",IF($V446="Uneven","Inspect alignment, suspension, and rotation",IF($U446="Low","Schedule tire service",IF($Y446="Overdue","Complete inspection",IF($Y446="Due Soon","Schedule inspection","No action")))))))))</f>
        <v/>
      </c>
      <c r="AB446" s="27">
        <f>IF($A446="","",IF(OR($J446&lt;&gt;"Mounted",$Z446="OK",$Z446="N/A"),"",IF($U446="Critical",1,IF(OR($W446="Low",$W446="High"),2,IF(OR($U446="Low",$V446="Uneven"),3,IF($Y446="Overdue",4,5))))))</f>
        <v/>
      </c>
      <c r="AC446" s="27">
        <f>IF($A446="","",IF($AB446="","",IFERROR($AB446*100000+ROW(),"")))</f>
        <v/>
      </c>
    </row>
    <row r="447">
      <c r="A447" s="29" t="n"/>
      <c r="B447" s="23" t="n"/>
      <c r="C447" s="23" t="n"/>
      <c r="D447" s="23" t="n"/>
      <c r="E447" s="29" t="n"/>
      <c r="F447" s="42" t="n"/>
      <c r="G447" s="30" t="n"/>
      <c r="H447" s="43" t="n"/>
      <c r="I447" s="43" t="n"/>
      <c r="J447" s="23" t="n"/>
      <c r="K447" s="23" t="n"/>
      <c r="L447" s="45">
        <f>IF($A447="","",IF(COUNTIFS('Tire Inspections'!$E$5:$E$1004,$A447,'Tire Inspections'!$Y$5:$Y$1004,"OK")=0,"",IFERROR(MAXIFS('Tire Inspections'!$B$5:$B$1004,'Tire Inspections'!$E$5:$E$1004,$A447,'Tire Inspections'!$Y$5:$Y$1004,"OK"),"")))</f>
        <v/>
      </c>
      <c r="M447" s="27">
        <f>IF($A447="","",IF($L447="","",IFERROR(LOOKUP(2,1/(('Tire Inspections'!$E$5:$E$1004=$A447)*('Tire Inspections'!$B$5:$B$1004=$L447)*('Tire Inspections'!$Y$5:$Y$1004="OK")),'Tire Inspections'!$C$5:$C$1004),"")))</f>
        <v/>
      </c>
      <c r="N447" s="27">
        <f>IF($A447="","",IF($L447="","",IFERROR(LOOKUP(2,1/(('Tire Inspections'!$E$5:$E$1004=$A447)*('Tire Inspections'!$B$5:$B$1004=$L447)*('Tire Inspections'!$Y$5:$Y$1004="OK")),'Tire Inspections'!$F$5:$F$1004),"")))</f>
        <v/>
      </c>
      <c r="O447" s="27">
        <f>IF($A447="","",IF($L447="","",IFERROR(LOOKUP(2,1/(('Tire Inspections'!$E$5:$E$1004=$A447)*('Tire Inspections'!$B$5:$B$1004=$L447)*('Tire Inspections'!$Y$5:$Y$1004="OK")),'Tire Inspections'!$P$5:$P$1004),"")))</f>
        <v/>
      </c>
      <c r="P447" s="32">
        <f>IF($A447="","",IF($L447="","",IFERROR(LOOKUP(2,1/(('Tire Inspections'!$E$5:$E$1004=$A447)*('Tire Inspections'!$B$5:$B$1004=$L447)*('Tire Inspections'!$Y$5:$Y$1004="OK")),'Tire Inspections'!$D$5:$D$1004),"")))</f>
        <v/>
      </c>
      <c r="Q447" s="44">
        <f>IF($A447="","",IF($L447="","",IFERROR(LOOKUP(2,1/(('Tire Inspections'!$E$5:$E$1004=$A447)*('Tire Inspections'!$B$5:$B$1004=$L447)*('Tire Inspections'!$Y$5:$Y$1004="OK")),'Tire Inspections'!$R$5:$R$1004),"")))</f>
        <v/>
      </c>
      <c r="R447" s="44">
        <f>IF($A447="","",IF($L447="","",IFERROR(LOOKUP(2,1/(('Tire Inspections'!$E$5:$E$1004=$A447)*('Tire Inspections'!$B$5:$B$1004=$L447)*('Tire Inspections'!$Y$5:$Y$1004="OK")),'Tire Inspections'!$S$5:$S$1004),"")))</f>
        <v/>
      </c>
      <c r="S447" s="44">
        <f>IF($A447="","",IF($L447="","",IFERROR(LOOKUP(2,1/(('Tire Inspections'!$E$5:$E$1004=$A447)*('Tire Inspections'!$B$5:$B$1004=$L447)*('Tire Inspections'!$Y$5:$Y$1004="OK")),'Tire Inspections'!$L$5:$L$1004),"")))</f>
        <v/>
      </c>
      <c r="T447" s="33">
        <f>IF($A447="","",IF(OR($Q447="",$H447=""),"",IFERROR(MAX(0,MIN(1,($Q447-'Settings'!$B$6)/($H447-'Settings'!$B$6))),"")))</f>
        <v/>
      </c>
      <c r="U447" s="27">
        <f>IF($A447="","",IF($Q447="","No Data",IF($Q447&lt;='Settings'!$B$6,"Critical",IF($Q447&lt;='Settings'!$B$5,"Low","OK"))))</f>
        <v/>
      </c>
      <c r="V447" s="27">
        <f>IF($A447="","",IF($R447="","No Data",IF($R447&gt;='Settings'!$B$7,"Uneven","OK")))</f>
        <v/>
      </c>
      <c r="W447" s="27">
        <f>IF($A447="","",IF($J447&lt;&gt;"Mounted","N/A",IF(OR($S447="",$I447=""),"No Data",IF($S447&lt;$I447-'Settings'!$B$8,"Low",IF($S447&gt;$I447+'Settings'!$B$8,"High","OK")))))</f>
        <v/>
      </c>
      <c r="X447" s="45">
        <f>IF($A447="","",IF(OR($J447&lt;&gt;"Mounted",$L447=""),"",IFERROR($L447+'Settings'!$B$9,"")))</f>
        <v/>
      </c>
      <c r="Y447" s="27">
        <f>IF($A447="","",IF($J447&lt;&gt;"Mounted","N/A",IF($L447="","No Data",IF(TODAY()&gt;$X447,"Overdue",IF(TODAY()+'Settings'!$B$10&gt;=$X447,"Due Soon","Current")))))</f>
        <v/>
      </c>
      <c r="Z447" s="27">
        <f>IF($A447="","",IF($J447&lt;&gt;"Mounted","N/A",IF(OR($U447="No Data",$W447="No Data"),"No Data",IF($U447="Critical","Critical",IF(OR($U447="Low",$V447="Uneven",$W447="Low",$W447="High",$Y447="Overdue",$Y447="Due Soon"),"Attention","OK")))))</f>
        <v/>
      </c>
      <c r="AA447" s="27">
        <f>IF($A447="","",IF($J447&lt;&gt;"Mounted","No action",IF($U447="Critical","Inspect immediately and follow fleet removal policy",IF($W447="Low","Correct pressure and inspect",IF($W447="High","Correct pressure",IF($V447="Uneven","Inspect alignment, suspension, and rotation",IF($U447="Low","Schedule tire service",IF($Y447="Overdue","Complete inspection",IF($Y447="Due Soon","Schedule inspection","No action")))))))))</f>
        <v/>
      </c>
      <c r="AB447" s="27">
        <f>IF($A447="","",IF(OR($J447&lt;&gt;"Mounted",$Z447="OK",$Z447="N/A"),"",IF($U447="Critical",1,IF(OR($W447="Low",$W447="High"),2,IF(OR($U447="Low",$V447="Uneven"),3,IF($Y447="Overdue",4,5))))))</f>
        <v/>
      </c>
      <c r="AC447" s="27">
        <f>IF($A447="","",IF($AB447="","",IFERROR($AB447*100000+ROW(),"")))</f>
        <v/>
      </c>
    </row>
    <row r="448">
      <c r="A448" s="29" t="n"/>
      <c r="B448" s="23" t="n"/>
      <c r="C448" s="23" t="n"/>
      <c r="D448" s="23" t="n"/>
      <c r="E448" s="29" t="n"/>
      <c r="F448" s="42" t="n"/>
      <c r="G448" s="30" t="n"/>
      <c r="H448" s="43" t="n"/>
      <c r="I448" s="43" t="n"/>
      <c r="J448" s="23" t="n"/>
      <c r="K448" s="23" t="n"/>
      <c r="L448" s="45">
        <f>IF($A448="","",IF(COUNTIFS('Tire Inspections'!$E$5:$E$1004,$A448,'Tire Inspections'!$Y$5:$Y$1004,"OK")=0,"",IFERROR(MAXIFS('Tire Inspections'!$B$5:$B$1004,'Tire Inspections'!$E$5:$E$1004,$A448,'Tire Inspections'!$Y$5:$Y$1004,"OK"),"")))</f>
        <v/>
      </c>
      <c r="M448" s="27">
        <f>IF($A448="","",IF($L448="","",IFERROR(LOOKUP(2,1/(('Tire Inspections'!$E$5:$E$1004=$A448)*('Tire Inspections'!$B$5:$B$1004=$L448)*('Tire Inspections'!$Y$5:$Y$1004="OK")),'Tire Inspections'!$C$5:$C$1004),"")))</f>
        <v/>
      </c>
      <c r="N448" s="27">
        <f>IF($A448="","",IF($L448="","",IFERROR(LOOKUP(2,1/(('Tire Inspections'!$E$5:$E$1004=$A448)*('Tire Inspections'!$B$5:$B$1004=$L448)*('Tire Inspections'!$Y$5:$Y$1004="OK")),'Tire Inspections'!$F$5:$F$1004),"")))</f>
        <v/>
      </c>
      <c r="O448" s="27">
        <f>IF($A448="","",IF($L448="","",IFERROR(LOOKUP(2,1/(('Tire Inspections'!$E$5:$E$1004=$A448)*('Tire Inspections'!$B$5:$B$1004=$L448)*('Tire Inspections'!$Y$5:$Y$1004="OK")),'Tire Inspections'!$P$5:$P$1004),"")))</f>
        <v/>
      </c>
      <c r="P448" s="32">
        <f>IF($A448="","",IF($L448="","",IFERROR(LOOKUP(2,1/(('Tire Inspections'!$E$5:$E$1004=$A448)*('Tire Inspections'!$B$5:$B$1004=$L448)*('Tire Inspections'!$Y$5:$Y$1004="OK")),'Tire Inspections'!$D$5:$D$1004),"")))</f>
        <v/>
      </c>
      <c r="Q448" s="44">
        <f>IF($A448="","",IF($L448="","",IFERROR(LOOKUP(2,1/(('Tire Inspections'!$E$5:$E$1004=$A448)*('Tire Inspections'!$B$5:$B$1004=$L448)*('Tire Inspections'!$Y$5:$Y$1004="OK")),'Tire Inspections'!$R$5:$R$1004),"")))</f>
        <v/>
      </c>
      <c r="R448" s="44">
        <f>IF($A448="","",IF($L448="","",IFERROR(LOOKUP(2,1/(('Tire Inspections'!$E$5:$E$1004=$A448)*('Tire Inspections'!$B$5:$B$1004=$L448)*('Tire Inspections'!$Y$5:$Y$1004="OK")),'Tire Inspections'!$S$5:$S$1004),"")))</f>
        <v/>
      </c>
      <c r="S448" s="44">
        <f>IF($A448="","",IF($L448="","",IFERROR(LOOKUP(2,1/(('Tire Inspections'!$E$5:$E$1004=$A448)*('Tire Inspections'!$B$5:$B$1004=$L448)*('Tire Inspections'!$Y$5:$Y$1004="OK")),'Tire Inspections'!$L$5:$L$1004),"")))</f>
        <v/>
      </c>
      <c r="T448" s="33">
        <f>IF($A448="","",IF(OR($Q448="",$H448=""),"",IFERROR(MAX(0,MIN(1,($Q448-'Settings'!$B$6)/($H448-'Settings'!$B$6))),"")))</f>
        <v/>
      </c>
      <c r="U448" s="27">
        <f>IF($A448="","",IF($Q448="","No Data",IF($Q448&lt;='Settings'!$B$6,"Critical",IF($Q448&lt;='Settings'!$B$5,"Low","OK"))))</f>
        <v/>
      </c>
      <c r="V448" s="27">
        <f>IF($A448="","",IF($R448="","No Data",IF($R448&gt;='Settings'!$B$7,"Uneven","OK")))</f>
        <v/>
      </c>
      <c r="W448" s="27">
        <f>IF($A448="","",IF($J448&lt;&gt;"Mounted","N/A",IF(OR($S448="",$I448=""),"No Data",IF($S448&lt;$I448-'Settings'!$B$8,"Low",IF($S448&gt;$I448+'Settings'!$B$8,"High","OK")))))</f>
        <v/>
      </c>
      <c r="X448" s="45">
        <f>IF($A448="","",IF(OR($J448&lt;&gt;"Mounted",$L448=""),"",IFERROR($L448+'Settings'!$B$9,"")))</f>
        <v/>
      </c>
      <c r="Y448" s="27">
        <f>IF($A448="","",IF($J448&lt;&gt;"Mounted","N/A",IF($L448="","No Data",IF(TODAY()&gt;$X448,"Overdue",IF(TODAY()+'Settings'!$B$10&gt;=$X448,"Due Soon","Current")))))</f>
        <v/>
      </c>
      <c r="Z448" s="27">
        <f>IF($A448="","",IF($J448&lt;&gt;"Mounted","N/A",IF(OR($U448="No Data",$W448="No Data"),"No Data",IF($U448="Critical","Critical",IF(OR($U448="Low",$V448="Uneven",$W448="Low",$W448="High",$Y448="Overdue",$Y448="Due Soon"),"Attention","OK")))))</f>
        <v/>
      </c>
      <c r="AA448" s="27">
        <f>IF($A448="","",IF($J448&lt;&gt;"Mounted","No action",IF($U448="Critical","Inspect immediately and follow fleet removal policy",IF($W448="Low","Correct pressure and inspect",IF($W448="High","Correct pressure",IF($V448="Uneven","Inspect alignment, suspension, and rotation",IF($U448="Low","Schedule tire service",IF($Y448="Overdue","Complete inspection",IF($Y448="Due Soon","Schedule inspection","No action")))))))))</f>
        <v/>
      </c>
      <c r="AB448" s="27">
        <f>IF($A448="","",IF(OR($J448&lt;&gt;"Mounted",$Z448="OK",$Z448="N/A"),"",IF($U448="Critical",1,IF(OR($W448="Low",$W448="High"),2,IF(OR($U448="Low",$V448="Uneven"),3,IF($Y448="Overdue",4,5))))))</f>
        <v/>
      </c>
      <c r="AC448" s="27">
        <f>IF($A448="","",IF($AB448="","",IFERROR($AB448*100000+ROW(),"")))</f>
        <v/>
      </c>
    </row>
    <row r="449">
      <c r="A449" s="29" t="n"/>
      <c r="B449" s="23" t="n"/>
      <c r="C449" s="23" t="n"/>
      <c r="D449" s="23" t="n"/>
      <c r="E449" s="29" t="n"/>
      <c r="F449" s="42" t="n"/>
      <c r="G449" s="30" t="n"/>
      <c r="H449" s="43" t="n"/>
      <c r="I449" s="43" t="n"/>
      <c r="J449" s="23" t="n"/>
      <c r="K449" s="23" t="n"/>
      <c r="L449" s="45">
        <f>IF($A449="","",IF(COUNTIFS('Tire Inspections'!$E$5:$E$1004,$A449,'Tire Inspections'!$Y$5:$Y$1004,"OK")=0,"",IFERROR(MAXIFS('Tire Inspections'!$B$5:$B$1004,'Tire Inspections'!$E$5:$E$1004,$A449,'Tire Inspections'!$Y$5:$Y$1004,"OK"),"")))</f>
        <v/>
      </c>
      <c r="M449" s="27">
        <f>IF($A449="","",IF($L449="","",IFERROR(LOOKUP(2,1/(('Tire Inspections'!$E$5:$E$1004=$A449)*('Tire Inspections'!$B$5:$B$1004=$L449)*('Tire Inspections'!$Y$5:$Y$1004="OK")),'Tire Inspections'!$C$5:$C$1004),"")))</f>
        <v/>
      </c>
      <c r="N449" s="27">
        <f>IF($A449="","",IF($L449="","",IFERROR(LOOKUP(2,1/(('Tire Inspections'!$E$5:$E$1004=$A449)*('Tire Inspections'!$B$5:$B$1004=$L449)*('Tire Inspections'!$Y$5:$Y$1004="OK")),'Tire Inspections'!$F$5:$F$1004),"")))</f>
        <v/>
      </c>
      <c r="O449" s="27">
        <f>IF($A449="","",IF($L449="","",IFERROR(LOOKUP(2,1/(('Tire Inspections'!$E$5:$E$1004=$A449)*('Tire Inspections'!$B$5:$B$1004=$L449)*('Tire Inspections'!$Y$5:$Y$1004="OK")),'Tire Inspections'!$P$5:$P$1004),"")))</f>
        <v/>
      </c>
      <c r="P449" s="32">
        <f>IF($A449="","",IF($L449="","",IFERROR(LOOKUP(2,1/(('Tire Inspections'!$E$5:$E$1004=$A449)*('Tire Inspections'!$B$5:$B$1004=$L449)*('Tire Inspections'!$Y$5:$Y$1004="OK")),'Tire Inspections'!$D$5:$D$1004),"")))</f>
        <v/>
      </c>
      <c r="Q449" s="44">
        <f>IF($A449="","",IF($L449="","",IFERROR(LOOKUP(2,1/(('Tire Inspections'!$E$5:$E$1004=$A449)*('Tire Inspections'!$B$5:$B$1004=$L449)*('Tire Inspections'!$Y$5:$Y$1004="OK")),'Tire Inspections'!$R$5:$R$1004),"")))</f>
        <v/>
      </c>
      <c r="R449" s="44">
        <f>IF($A449="","",IF($L449="","",IFERROR(LOOKUP(2,1/(('Tire Inspections'!$E$5:$E$1004=$A449)*('Tire Inspections'!$B$5:$B$1004=$L449)*('Tire Inspections'!$Y$5:$Y$1004="OK")),'Tire Inspections'!$S$5:$S$1004),"")))</f>
        <v/>
      </c>
      <c r="S449" s="44">
        <f>IF($A449="","",IF($L449="","",IFERROR(LOOKUP(2,1/(('Tire Inspections'!$E$5:$E$1004=$A449)*('Tire Inspections'!$B$5:$B$1004=$L449)*('Tire Inspections'!$Y$5:$Y$1004="OK")),'Tire Inspections'!$L$5:$L$1004),"")))</f>
        <v/>
      </c>
      <c r="T449" s="33">
        <f>IF($A449="","",IF(OR($Q449="",$H449=""),"",IFERROR(MAX(0,MIN(1,($Q449-'Settings'!$B$6)/($H449-'Settings'!$B$6))),"")))</f>
        <v/>
      </c>
      <c r="U449" s="27">
        <f>IF($A449="","",IF($Q449="","No Data",IF($Q449&lt;='Settings'!$B$6,"Critical",IF($Q449&lt;='Settings'!$B$5,"Low","OK"))))</f>
        <v/>
      </c>
      <c r="V449" s="27">
        <f>IF($A449="","",IF($R449="","No Data",IF($R449&gt;='Settings'!$B$7,"Uneven","OK")))</f>
        <v/>
      </c>
      <c r="W449" s="27">
        <f>IF($A449="","",IF($J449&lt;&gt;"Mounted","N/A",IF(OR($S449="",$I449=""),"No Data",IF($S449&lt;$I449-'Settings'!$B$8,"Low",IF($S449&gt;$I449+'Settings'!$B$8,"High","OK")))))</f>
        <v/>
      </c>
      <c r="X449" s="45">
        <f>IF($A449="","",IF(OR($J449&lt;&gt;"Mounted",$L449=""),"",IFERROR($L449+'Settings'!$B$9,"")))</f>
        <v/>
      </c>
      <c r="Y449" s="27">
        <f>IF($A449="","",IF($J449&lt;&gt;"Mounted","N/A",IF($L449="","No Data",IF(TODAY()&gt;$X449,"Overdue",IF(TODAY()+'Settings'!$B$10&gt;=$X449,"Due Soon","Current")))))</f>
        <v/>
      </c>
      <c r="Z449" s="27">
        <f>IF($A449="","",IF($J449&lt;&gt;"Mounted","N/A",IF(OR($U449="No Data",$W449="No Data"),"No Data",IF($U449="Critical","Critical",IF(OR($U449="Low",$V449="Uneven",$W449="Low",$W449="High",$Y449="Overdue",$Y449="Due Soon"),"Attention","OK")))))</f>
        <v/>
      </c>
      <c r="AA449" s="27">
        <f>IF($A449="","",IF($J449&lt;&gt;"Mounted","No action",IF($U449="Critical","Inspect immediately and follow fleet removal policy",IF($W449="Low","Correct pressure and inspect",IF($W449="High","Correct pressure",IF($V449="Uneven","Inspect alignment, suspension, and rotation",IF($U449="Low","Schedule tire service",IF($Y449="Overdue","Complete inspection",IF($Y449="Due Soon","Schedule inspection","No action")))))))))</f>
        <v/>
      </c>
      <c r="AB449" s="27">
        <f>IF($A449="","",IF(OR($J449&lt;&gt;"Mounted",$Z449="OK",$Z449="N/A"),"",IF($U449="Critical",1,IF(OR($W449="Low",$W449="High"),2,IF(OR($U449="Low",$V449="Uneven"),3,IF($Y449="Overdue",4,5))))))</f>
        <v/>
      </c>
      <c r="AC449" s="27">
        <f>IF($A449="","",IF($AB449="","",IFERROR($AB449*100000+ROW(),"")))</f>
        <v/>
      </c>
    </row>
    <row r="450">
      <c r="A450" s="29" t="n"/>
      <c r="B450" s="23" t="n"/>
      <c r="C450" s="23" t="n"/>
      <c r="D450" s="23" t="n"/>
      <c r="E450" s="29" t="n"/>
      <c r="F450" s="42" t="n"/>
      <c r="G450" s="30" t="n"/>
      <c r="H450" s="43" t="n"/>
      <c r="I450" s="43" t="n"/>
      <c r="J450" s="23" t="n"/>
      <c r="K450" s="23" t="n"/>
      <c r="L450" s="45">
        <f>IF($A450="","",IF(COUNTIFS('Tire Inspections'!$E$5:$E$1004,$A450,'Tire Inspections'!$Y$5:$Y$1004,"OK")=0,"",IFERROR(MAXIFS('Tire Inspections'!$B$5:$B$1004,'Tire Inspections'!$E$5:$E$1004,$A450,'Tire Inspections'!$Y$5:$Y$1004,"OK"),"")))</f>
        <v/>
      </c>
      <c r="M450" s="27">
        <f>IF($A450="","",IF($L450="","",IFERROR(LOOKUP(2,1/(('Tire Inspections'!$E$5:$E$1004=$A450)*('Tire Inspections'!$B$5:$B$1004=$L450)*('Tire Inspections'!$Y$5:$Y$1004="OK")),'Tire Inspections'!$C$5:$C$1004),"")))</f>
        <v/>
      </c>
      <c r="N450" s="27">
        <f>IF($A450="","",IF($L450="","",IFERROR(LOOKUP(2,1/(('Tire Inspections'!$E$5:$E$1004=$A450)*('Tire Inspections'!$B$5:$B$1004=$L450)*('Tire Inspections'!$Y$5:$Y$1004="OK")),'Tire Inspections'!$F$5:$F$1004),"")))</f>
        <v/>
      </c>
      <c r="O450" s="27">
        <f>IF($A450="","",IF($L450="","",IFERROR(LOOKUP(2,1/(('Tire Inspections'!$E$5:$E$1004=$A450)*('Tire Inspections'!$B$5:$B$1004=$L450)*('Tire Inspections'!$Y$5:$Y$1004="OK")),'Tire Inspections'!$P$5:$P$1004),"")))</f>
        <v/>
      </c>
      <c r="P450" s="32">
        <f>IF($A450="","",IF($L450="","",IFERROR(LOOKUP(2,1/(('Tire Inspections'!$E$5:$E$1004=$A450)*('Tire Inspections'!$B$5:$B$1004=$L450)*('Tire Inspections'!$Y$5:$Y$1004="OK")),'Tire Inspections'!$D$5:$D$1004),"")))</f>
        <v/>
      </c>
      <c r="Q450" s="44">
        <f>IF($A450="","",IF($L450="","",IFERROR(LOOKUP(2,1/(('Tire Inspections'!$E$5:$E$1004=$A450)*('Tire Inspections'!$B$5:$B$1004=$L450)*('Tire Inspections'!$Y$5:$Y$1004="OK")),'Tire Inspections'!$R$5:$R$1004),"")))</f>
        <v/>
      </c>
      <c r="R450" s="44">
        <f>IF($A450="","",IF($L450="","",IFERROR(LOOKUP(2,1/(('Tire Inspections'!$E$5:$E$1004=$A450)*('Tire Inspections'!$B$5:$B$1004=$L450)*('Tire Inspections'!$Y$5:$Y$1004="OK")),'Tire Inspections'!$S$5:$S$1004),"")))</f>
        <v/>
      </c>
      <c r="S450" s="44">
        <f>IF($A450="","",IF($L450="","",IFERROR(LOOKUP(2,1/(('Tire Inspections'!$E$5:$E$1004=$A450)*('Tire Inspections'!$B$5:$B$1004=$L450)*('Tire Inspections'!$Y$5:$Y$1004="OK")),'Tire Inspections'!$L$5:$L$1004),"")))</f>
        <v/>
      </c>
      <c r="T450" s="33">
        <f>IF($A450="","",IF(OR($Q450="",$H450=""),"",IFERROR(MAX(0,MIN(1,($Q450-'Settings'!$B$6)/($H450-'Settings'!$B$6))),"")))</f>
        <v/>
      </c>
      <c r="U450" s="27">
        <f>IF($A450="","",IF($Q450="","No Data",IF($Q450&lt;='Settings'!$B$6,"Critical",IF($Q450&lt;='Settings'!$B$5,"Low","OK"))))</f>
        <v/>
      </c>
      <c r="V450" s="27">
        <f>IF($A450="","",IF($R450="","No Data",IF($R450&gt;='Settings'!$B$7,"Uneven","OK")))</f>
        <v/>
      </c>
      <c r="W450" s="27">
        <f>IF($A450="","",IF($J450&lt;&gt;"Mounted","N/A",IF(OR($S450="",$I450=""),"No Data",IF($S450&lt;$I450-'Settings'!$B$8,"Low",IF($S450&gt;$I450+'Settings'!$B$8,"High","OK")))))</f>
        <v/>
      </c>
      <c r="X450" s="45">
        <f>IF($A450="","",IF(OR($J450&lt;&gt;"Mounted",$L450=""),"",IFERROR($L450+'Settings'!$B$9,"")))</f>
        <v/>
      </c>
      <c r="Y450" s="27">
        <f>IF($A450="","",IF($J450&lt;&gt;"Mounted","N/A",IF($L450="","No Data",IF(TODAY()&gt;$X450,"Overdue",IF(TODAY()+'Settings'!$B$10&gt;=$X450,"Due Soon","Current")))))</f>
        <v/>
      </c>
      <c r="Z450" s="27">
        <f>IF($A450="","",IF($J450&lt;&gt;"Mounted","N/A",IF(OR($U450="No Data",$W450="No Data"),"No Data",IF($U450="Critical","Critical",IF(OR($U450="Low",$V450="Uneven",$W450="Low",$W450="High",$Y450="Overdue",$Y450="Due Soon"),"Attention","OK")))))</f>
        <v/>
      </c>
      <c r="AA450" s="27">
        <f>IF($A450="","",IF($J450&lt;&gt;"Mounted","No action",IF($U450="Critical","Inspect immediately and follow fleet removal policy",IF($W450="Low","Correct pressure and inspect",IF($W450="High","Correct pressure",IF($V450="Uneven","Inspect alignment, suspension, and rotation",IF($U450="Low","Schedule tire service",IF($Y450="Overdue","Complete inspection",IF($Y450="Due Soon","Schedule inspection","No action")))))))))</f>
        <v/>
      </c>
      <c r="AB450" s="27">
        <f>IF($A450="","",IF(OR($J450&lt;&gt;"Mounted",$Z450="OK",$Z450="N/A"),"",IF($U450="Critical",1,IF(OR($W450="Low",$W450="High"),2,IF(OR($U450="Low",$V450="Uneven"),3,IF($Y450="Overdue",4,5))))))</f>
        <v/>
      </c>
      <c r="AC450" s="27">
        <f>IF($A450="","",IF($AB450="","",IFERROR($AB450*100000+ROW(),"")))</f>
        <v/>
      </c>
    </row>
    <row r="451">
      <c r="A451" s="29" t="n"/>
      <c r="B451" s="23" t="n"/>
      <c r="C451" s="23" t="n"/>
      <c r="D451" s="23" t="n"/>
      <c r="E451" s="29" t="n"/>
      <c r="F451" s="42" t="n"/>
      <c r="G451" s="30" t="n"/>
      <c r="H451" s="43" t="n"/>
      <c r="I451" s="43" t="n"/>
      <c r="J451" s="23" t="n"/>
      <c r="K451" s="23" t="n"/>
      <c r="L451" s="45">
        <f>IF($A451="","",IF(COUNTIFS('Tire Inspections'!$E$5:$E$1004,$A451,'Tire Inspections'!$Y$5:$Y$1004,"OK")=0,"",IFERROR(MAXIFS('Tire Inspections'!$B$5:$B$1004,'Tire Inspections'!$E$5:$E$1004,$A451,'Tire Inspections'!$Y$5:$Y$1004,"OK"),"")))</f>
        <v/>
      </c>
      <c r="M451" s="27">
        <f>IF($A451="","",IF($L451="","",IFERROR(LOOKUP(2,1/(('Tire Inspections'!$E$5:$E$1004=$A451)*('Tire Inspections'!$B$5:$B$1004=$L451)*('Tire Inspections'!$Y$5:$Y$1004="OK")),'Tire Inspections'!$C$5:$C$1004),"")))</f>
        <v/>
      </c>
      <c r="N451" s="27">
        <f>IF($A451="","",IF($L451="","",IFERROR(LOOKUP(2,1/(('Tire Inspections'!$E$5:$E$1004=$A451)*('Tire Inspections'!$B$5:$B$1004=$L451)*('Tire Inspections'!$Y$5:$Y$1004="OK")),'Tire Inspections'!$F$5:$F$1004),"")))</f>
        <v/>
      </c>
      <c r="O451" s="27">
        <f>IF($A451="","",IF($L451="","",IFERROR(LOOKUP(2,1/(('Tire Inspections'!$E$5:$E$1004=$A451)*('Tire Inspections'!$B$5:$B$1004=$L451)*('Tire Inspections'!$Y$5:$Y$1004="OK")),'Tire Inspections'!$P$5:$P$1004),"")))</f>
        <v/>
      </c>
      <c r="P451" s="32">
        <f>IF($A451="","",IF($L451="","",IFERROR(LOOKUP(2,1/(('Tire Inspections'!$E$5:$E$1004=$A451)*('Tire Inspections'!$B$5:$B$1004=$L451)*('Tire Inspections'!$Y$5:$Y$1004="OK")),'Tire Inspections'!$D$5:$D$1004),"")))</f>
        <v/>
      </c>
      <c r="Q451" s="44">
        <f>IF($A451="","",IF($L451="","",IFERROR(LOOKUP(2,1/(('Tire Inspections'!$E$5:$E$1004=$A451)*('Tire Inspections'!$B$5:$B$1004=$L451)*('Tire Inspections'!$Y$5:$Y$1004="OK")),'Tire Inspections'!$R$5:$R$1004),"")))</f>
        <v/>
      </c>
      <c r="R451" s="44">
        <f>IF($A451="","",IF($L451="","",IFERROR(LOOKUP(2,1/(('Tire Inspections'!$E$5:$E$1004=$A451)*('Tire Inspections'!$B$5:$B$1004=$L451)*('Tire Inspections'!$Y$5:$Y$1004="OK")),'Tire Inspections'!$S$5:$S$1004),"")))</f>
        <v/>
      </c>
      <c r="S451" s="44">
        <f>IF($A451="","",IF($L451="","",IFERROR(LOOKUP(2,1/(('Tire Inspections'!$E$5:$E$1004=$A451)*('Tire Inspections'!$B$5:$B$1004=$L451)*('Tire Inspections'!$Y$5:$Y$1004="OK")),'Tire Inspections'!$L$5:$L$1004),"")))</f>
        <v/>
      </c>
      <c r="T451" s="33">
        <f>IF($A451="","",IF(OR($Q451="",$H451=""),"",IFERROR(MAX(0,MIN(1,($Q451-'Settings'!$B$6)/($H451-'Settings'!$B$6))),"")))</f>
        <v/>
      </c>
      <c r="U451" s="27">
        <f>IF($A451="","",IF($Q451="","No Data",IF($Q451&lt;='Settings'!$B$6,"Critical",IF($Q451&lt;='Settings'!$B$5,"Low","OK"))))</f>
        <v/>
      </c>
      <c r="V451" s="27">
        <f>IF($A451="","",IF($R451="","No Data",IF($R451&gt;='Settings'!$B$7,"Uneven","OK")))</f>
        <v/>
      </c>
      <c r="W451" s="27">
        <f>IF($A451="","",IF($J451&lt;&gt;"Mounted","N/A",IF(OR($S451="",$I451=""),"No Data",IF($S451&lt;$I451-'Settings'!$B$8,"Low",IF($S451&gt;$I451+'Settings'!$B$8,"High","OK")))))</f>
        <v/>
      </c>
      <c r="X451" s="45">
        <f>IF($A451="","",IF(OR($J451&lt;&gt;"Mounted",$L451=""),"",IFERROR($L451+'Settings'!$B$9,"")))</f>
        <v/>
      </c>
      <c r="Y451" s="27">
        <f>IF($A451="","",IF($J451&lt;&gt;"Mounted","N/A",IF($L451="","No Data",IF(TODAY()&gt;$X451,"Overdue",IF(TODAY()+'Settings'!$B$10&gt;=$X451,"Due Soon","Current")))))</f>
        <v/>
      </c>
      <c r="Z451" s="27">
        <f>IF($A451="","",IF($J451&lt;&gt;"Mounted","N/A",IF(OR($U451="No Data",$W451="No Data"),"No Data",IF($U451="Critical","Critical",IF(OR($U451="Low",$V451="Uneven",$W451="Low",$W451="High",$Y451="Overdue",$Y451="Due Soon"),"Attention","OK")))))</f>
        <v/>
      </c>
      <c r="AA451" s="27">
        <f>IF($A451="","",IF($J451&lt;&gt;"Mounted","No action",IF($U451="Critical","Inspect immediately and follow fleet removal policy",IF($W451="Low","Correct pressure and inspect",IF($W451="High","Correct pressure",IF($V451="Uneven","Inspect alignment, suspension, and rotation",IF($U451="Low","Schedule tire service",IF($Y451="Overdue","Complete inspection",IF($Y451="Due Soon","Schedule inspection","No action")))))))))</f>
        <v/>
      </c>
      <c r="AB451" s="27">
        <f>IF($A451="","",IF(OR($J451&lt;&gt;"Mounted",$Z451="OK",$Z451="N/A"),"",IF($U451="Critical",1,IF(OR($W451="Low",$W451="High"),2,IF(OR($U451="Low",$V451="Uneven"),3,IF($Y451="Overdue",4,5))))))</f>
        <v/>
      </c>
      <c r="AC451" s="27">
        <f>IF($A451="","",IF($AB451="","",IFERROR($AB451*100000+ROW(),"")))</f>
        <v/>
      </c>
    </row>
    <row r="452">
      <c r="A452" s="29" t="n"/>
      <c r="B452" s="23" t="n"/>
      <c r="C452" s="23" t="n"/>
      <c r="D452" s="23" t="n"/>
      <c r="E452" s="29" t="n"/>
      <c r="F452" s="42" t="n"/>
      <c r="G452" s="30" t="n"/>
      <c r="H452" s="43" t="n"/>
      <c r="I452" s="43" t="n"/>
      <c r="J452" s="23" t="n"/>
      <c r="K452" s="23" t="n"/>
      <c r="L452" s="45">
        <f>IF($A452="","",IF(COUNTIFS('Tire Inspections'!$E$5:$E$1004,$A452,'Tire Inspections'!$Y$5:$Y$1004,"OK")=0,"",IFERROR(MAXIFS('Tire Inspections'!$B$5:$B$1004,'Tire Inspections'!$E$5:$E$1004,$A452,'Tire Inspections'!$Y$5:$Y$1004,"OK"),"")))</f>
        <v/>
      </c>
      <c r="M452" s="27">
        <f>IF($A452="","",IF($L452="","",IFERROR(LOOKUP(2,1/(('Tire Inspections'!$E$5:$E$1004=$A452)*('Tire Inspections'!$B$5:$B$1004=$L452)*('Tire Inspections'!$Y$5:$Y$1004="OK")),'Tire Inspections'!$C$5:$C$1004),"")))</f>
        <v/>
      </c>
      <c r="N452" s="27">
        <f>IF($A452="","",IF($L452="","",IFERROR(LOOKUP(2,1/(('Tire Inspections'!$E$5:$E$1004=$A452)*('Tire Inspections'!$B$5:$B$1004=$L452)*('Tire Inspections'!$Y$5:$Y$1004="OK")),'Tire Inspections'!$F$5:$F$1004),"")))</f>
        <v/>
      </c>
      <c r="O452" s="27">
        <f>IF($A452="","",IF($L452="","",IFERROR(LOOKUP(2,1/(('Tire Inspections'!$E$5:$E$1004=$A452)*('Tire Inspections'!$B$5:$B$1004=$L452)*('Tire Inspections'!$Y$5:$Y$1004="OK")),'Tire Inspections'!$P$5:$P$1004),"")))</f>
        <v/>
      </c>
      <c r="P452" s="32">
        <f>IF($A452="","",IF($L452="","",IFERROR(LOOKUP(2,1/(('Tire Inspections'!$E$5:$E$1004=$A452)*('Tire Inspections'!$B$5:$B$1004=$L452)*('Tire Inspections'!$Y$5:$Y$1004="OK")),'Tire Inspections'!$D$5:$D$1004),"")))</f>
        <v/>
      </c>
      <c r="Q452" s="44">
        <f>IF($A452="","",IF($L452="","",IFERROR(LOOKUP(2,1/(('Tire Inspections'!$E$5:$E$1004=$A452)*('Tire Inspections'!$B$5:$B$1004=$L452)*('Tire Inspections'!$Y$5:$Y$1004="OK")),'Tire Inspections'!$R$5:$R$1004),"")))</f>
        <v/>
      </c>
      <c r="R452" s="44">
        <f>IF($A452="","",IF($L452="","",IFERROR(LOOKUP(2,1/(('Tire Inspections'!$E$5:$E$1004=$A452)*('Tire Inspections'!$B$5:$B$1004=$L452)*('Tire Inspections'!$Y$5:$Y$1004="OK")),'Tire Inspections'!$S$5:$S$1004),"")))</f>
        <v/>
      </c>
      <c r="S452" s="44">
        <f>IF($A452="","",IF($L452="","",IFERROR(LOOKUP(2,1/(('Tire Inspections'!$E$5:$E$1004=$A452)*('Tire Inspections'!$B$5:$B$1004=$L452)*('Tire Inspections'!$Y$5:$Y$1004="OK")),'Tire Inspections'!$L$5:$L$1004),"")))</f>
        <v/>
      </c>
      <c r="T452" s="33">
        <f>IF($A452="","",IF(OR($Q452="",$H452=""),"",IFERROR(MAX(0,MIN(1,($Q452-'Settings'!$B$6)/($H452-'Settings'!$B$6))),"")))</f>
        <v/>
      </c>
      <c r="U452" s="27">
        <f>IF($A452="","",IF($Q452="","No Data",IF($Q452&lt;='Settings'!$B$6,"Critical",IF($Q452&lt;='Settings'!$B$5,"Low","OK"))))</f>
        <v/>
      </c>
      <c r="V452" s="27">
        <f>IF($A452="","",IF($R452="","No Data",IF($R452&gt;='Settings'!$B$7,"Uneven","OK")))</f>
        <v/>
      </c>
      <c r="W452" s="27">
        <f>IF($A452="","",IF($J452&lt;&gt;"Mounted","N/A",IF(OR($S452="",$I452=""),"No Data",IF($S452&lt;$I452-'Settings'!$B$8,"Low",IF($S452&gt;$I452+'Settings'!$B$8,"High","OK")))))</f>
        <v/>
      </c>
      <c r="X452" s="45">
        <f>IF($A452="","",IF(OR($J452&lt;&gt;"Mounted",$L452=""),"",IFERROR($L452+'Settings'!$B$9,"")))</f>
        <v/>
      </c>
      <c r="Y452" s="27">
        <f>IF($A452="","",IF($J452&lt;&gt;"Mounted","N/A",IF($L452="","No Data",IF(TODAY()&gt;$X452,"Overdue",IF(TODAY()+'Settings'!$B$10&gt;=$X452,"Due Soon","Current")))))</f>
        <v/>
      </c>
      <c r="Z452" s="27">
        <f>IF($A452="","",IF($J452&lt;&gt;"Mounted","N/A",IF(OR($U452="No Data",$W452="No Data"),"No Data",IF($U452="Critical","Critical",IF(OR($U452="Low",$V452="Uneven",$W452="Low",$W452="High",$Y452="Overdue",$Y452="Due Soon"),"Attention","OK")))))</f>
        <v/>
      </c>
      <c r="AA452" s="27">
        <f>IF($A452="","",IF($J452&lt;&gt;"Mounted","No action",IF($U452="Critical","Inspect immediately and follow fleet removal policy",IF($W452="Low","Correct pressure and inspect",IF($W452="High","Correct pressure",IF($V452="Uneven","Inspect alignment, suspension, and rotation",IF($U452="Low","Schedule tire service",IF($Y452="Overdue","Complete inspection",IF($Y452="Due Soon","Schedule inspection","No action")))))))))</f>
        <v/>
      </c>
      <c r="AB452" s="27">
        <f>IF($A452="","",IF(OR($J452&lt;&gt;"Mounted",$Z452="OK",$Z452="N/A"),"",IF($U452="Critical",1,IF(OR($W452="Low",$W452="High"),2,IF(OR($U452="Low",$V452="Uneven"),3,IF($Y452="Overdue",4,5))))))</f>
        <v/>
      </c>
      <c r="AC452" s="27">
        <f>IF($A452="","",IF($AB452="","",IFERROR($AB452*100000+ROW(),"")))</f>
        <v/>
      </c>
    </row>
    <row r="453">
      <c r="A453" s="29" t="n"/>
      <c r="B453" s="23" t="n"/>
      <c r="C453" s="23" t="n"/>
      <c r="D453" s="23" t="n"/>
      <c r="E453" s="29" t="n"/>
      <c r="F453" s="42" t="n"/>
      <c r="G453" s="30" t="n"/>
      <c r="H453" s="43" t="n"/>
      <c r="I453" s="43" t="n"/>
      <c r="J453" s="23" t="n"/>
      <c r="K453" s="23" t="n"/>
      <c r="L453" s="45">
        <f>IF($A453="","",IF(COUNTIFS('Tire Inspections'!$E$5:$E$1004,$A453,'Tire Inspections'!$Y$5:$Y$1004,"OK")=0,"",IFERROR(MAXIFS('Tire Inspections'!$B$5:$B$1004,'Tire Inspections'!$E$5:$E$1004,$A453,'Tire Inspections'!$Y$5:$Y$1004,"OK"),"")))</f>
        <v/>
      </c>
      <c r="M453" s="27">
        <f>IF($A453="","",IF($L453="","",IFERROR(LOOKUP(2,1/(('Tire Inspections'!$E$5:$E$1004=$A453)*('Tire Inspections'!$B$5:$B$1004=$L453)*('Tire Inspections'!$Y$5:$Y$1004="OK")),'Tire Inspections'!$C$5:$C$1004),"")))</f>
        <v/>
      </c>
      <c r="N453" s="27">
        <f>IF($A453="","",IF($L453="","",IFERROR(LOOKUP(2,1/(('Tire Inspections'!$E$5:$E$1004=$A453)*('Tire Inspections'!$B$5:$B$1004=$L453)*('Tire Inspections'!$Y$5:$Y$1004="OK")),'Tire Inspections'!$F$5:$F$1004),"")))</f>
        <v/>
      </c>
      <c r="O453" s="27">
        <f>IF($A453="","",IF($L453="","",IFERROR(LOOKUP(2,1/(('Tire Inspections'!$E$5:$E$1004=$A453)*('Tire Inspections'!$B$5:$B$1004=$L453)*('Tire Inspections'!$Y$5:$Y$1004="OK")),'Tire Inspections'!$P$5:$P$1004),"")))</f>
        <v/>
      </c>
      <c r="P453" s="32">
        <f>IF($A453="","",IF($L453="","",IFERROR(LOOKUP(2,1/(('Tire Inspections'!$E$5:$E$1004=$A453)*('Tire Inspections'!$B$5:$B$1004=$L453)*('Tire Inspections'!$Y$5:$Y$1004="OK")),'Tire Inspections'!$D$5:$D$1004),"")))</f>
        <v/>
      </c>
      <c r="Q453" s="44">
        <f>IF($A453="","",IF($L453="","",IFERROR(LOOKUP(2,1/(('Tire Inspections'!$E$5:$E$1004=$A453)*('Tire Inspections'!$B$5:$B$1004=$L453)*('Tire Inspections'!$Y$5:$Y$1004="OK")),'Tire Inspections'!$R$5:$R$1004),"")))</f>
        <v/>
      </c>
      <c r="R453" s="44">
        <f>IF($A453="","",IF($L453="","",IFERROR(LOOKUP(2,1/(('Tire Inspections'!$E$5:$E$1004=$A453)*('Tire Inspections'!$B$5:$B$1004=$L453)*('Tire Inspections'!$Y$5:$Y$1004="OK")),'Tire Inspections'!$S$5:$S$1004),"")))</f>
        <v/>
      </c>
      <c r="S453" s="44">
        <f>IF($A453="","",IF($L453="","",IFERROR(LOOKUP(2,1/(('Tire Inspections'!$E$5:$E$1004=$A453)*('Tire Inspections'!$B$5:$B$1004=$L453)*('Tire Inspections'!$Y$5:$Y$1004="OK")),'Tire Inspections'!$L$5:$L$1004),"")))</f>
        <v/>
      </c>
      <c r="T453" s="33">
        <f>IF($A453="","",IF(OR($Q453="",$H453=""),"",IFERROR(MAX(0,MIN(1,($Q453-'Settings'!$B$6)/($H453-'Settings'!$B$6))),"")))</f>
        <v/>
      </c>
      <c r="U453" s="27">
        <f>IF($A453="","",IF($Q453="","No Data",IF($Q453&lt;='Settings'!$B$6,"Critical",IF($Q453&lt;='Settings'!$B$5,"Low","OK"))))</f>
        <v/>
      </c>
      <c r="V453" s="27">
        <f>IF($A453="","",IF($R453="","No Data",IF($R453&gt;='Settings'!$B$7,"Uneven","OK")))</f>
        <v/>
      </c>
      <c r="W453" s="27">
        <f>IF($A453="","",IF($J453&lt;&gt;"Mounted","N/A",IF(OR($S453="",$I453=""),"No Data",IF($S453&lt;$I453-'Settings'!$B$8,"Low",IF($S453&gt;$I453+'Settings'!$B$8,"High","OK")))))</f>
        <v/>
      </c>
      <c r="X453" s="45">
        <f>IF($A453="","",IF(OR($J453&lt;&gt;"Mounted",$L453=""),"",IFERROR($L453+'Settings'!$B$9,"")))</f>
        <v/>
      </c>
      <c r="Y453" s="27">
        <f>IF($A453="","",IF($J453&lt;&gt;"Mounted","N/A",IF($L453="","No Data",IF(TODAY()&gt;$X453,"Overdue",IF(TODAY()+'Settings'!$B$10&gt;=$X453,"Due Soon","Current")))))</f>
        <v/>
      </c>
      <c r="Z453" s="27">
        <f>IF($A453="","",IF($J453&lt;&gt;"Mounted","N/A",IF(OR($U453="No Data",$W453="No Data"),"No Data",IF($U453="Critical","Critical",IF(OR($U453="Low",$V453="Uneven",$W453="Low",$W453="High",$Y453="Overdue",$Y453="Due Soon"),"Attention","OK")))))</f>
        <v/>
      </c>
      <c r="AA453" s="27">
        <f>IF($A453="","",IF($J453&lt;&gt;"Mounted","No action",IF($U453="Critical","Inspect immediately and follow fleet removal policy",IF($W453="Low","Correct pressure and inspect",IF($W453="High","Correct pressure",IF($V453="Uneven","Inspect alignment, suspension, and rotation",IF($U453="Low","Schedule tire service",IF($Y453="Overdue","Complete inspection",IF($Y453="Due Soon","Schedule inspection","No action")))))))))</f>
        <v/>
      </c>
      <c r="AB453" s="27">
        <f>IF($A453="","",IF(OR($J453&lt;&gt;"Mounted",$Z453="OK",$Z453="N/A"),"",IF($U453="Critical",1,IF(OR($W453="Low",$W453="High"),2,IF(OR($U453="Low",$V453="Uneven"),3,IF($Y453="Overdue",4,5))))))</f>
        <v/>
      </c>
      <c r="AC453" s="27">
        <f>IF($A453="","",IF($AB453="","",IFERROR($AB453*100000+ROW(),"")))</f>
        <v/>
      </c>
    </row>
    <row r="454">
      <c r="A454" s="29" t="n"/>
      <c r="B454" s="23" t="n"/>
      <c r="C454" s="23" t="n"/>
      <c r="D454" s="23" t="n"/>
      <c r="E454" s="29" t="n"/>
      <c r="F454" s="42" t="n"/>
      <c r="G454" s="30" t="n"/>
      <c r="H454" s="43" t="n"/>
      <c r="I454" s="43" t="n"/>
      <c r="J454" s="23" t="n"/>
      <c r="K454" s="23" t="n"/>
      <c r="L454" s="45">
        <f>IF($A454="","",IF(COUNTIFS('Tire Inspections'!$E$5:$E$1004,$A454,'Tire Inspections'!$Y$5:$Y$1004,"OK")=0,"",IFERROR(MAXIFS('Tire Inspections'!$B$5:$B$1004,'Tire Inspections'!$E$5:$E$1004,$A454,'Tire Inspections'!$Y$5:$Y$1004,"OK"),"")))</f>
        <v/>
      </c>
      <c r="M454" s="27">
        <f>IF($A454="","",IF($L454="","",IFERROR(LOOKUP(2,1/(('Tire Inspections'!$E$5:$E$1004=$A454)*('Tire Inspections'!$B$5:$B$1004=$L454)*('Tire Inspections'!$Y$5:$Y$1004="OK")),'Tire Inspections'!$C$5:$C$1004),"")))</f>
        <v/>
      </c>
      <c r="N454" s="27">
        <f>IF($A454="","",IF($L454="","",IFERROR(LOOKUP(2,1/(('Tire Inspections'!$E$5:$E$1004=$A454)*('Tire Inspections'!$B$5:$B$1004=$L454)*('Tire Inspections'!$Y$5:$Y$1004="OK")),'Tire Inspections'!$F$5:$F$1004),"")))</f>
        <v/>
      </c>
      <c r="O454" s="27">
        <f>IF($A454="","",IF($L454="","",IFERROR(LOOKUP(2,1/(('Tire Inspections'!$E$5:$E$1004=$A454)*('Tire Inspections'!$B$5:$B$1004=$L454)*('Tire Inspections'!$Y$5:$Y$1004="OK")),'Tire Inspections'!$P$5:$P$1004),"")))</f>
        <v/>
      </c>
      <c r="P454" s="32">
        <f>IF($A454="","",IF($L454="","",IFERROR(LOOKUP(2,1/(('Tire Inspections'!$E$5:$E$1004=$A454)*('Tire Inspections'!$B$5:$B$1004=$L454)*('Tire Inspections'!$Y$5:$Y$1004="OK")),'Tire Inspections'!$D$5:$D$1004),"")))</f>
        <v/>
      </c>
      <c r="Q454" s="44">
        <f>IF($A454="","",IF($L454="","",IFERROR(LOOKUP(2,1/(('Tire Inspections'!$E$5:$E$1004=$A454)*('Tire Inspections'!$B$5:$B$1004=$L454)*('Tire Inspections'!$Y$5:$Y$1004="OK")),'Tire Inspections'!$R$5:$R$1004),"")))</f>
        <v/>
      </c>
      <c r="R454" s="44">
        <f>IF($A454="","",IF($L454="","",IFERROR(LOOKUP(2,1/(('Tire Inspections'!$E$5:$E$1004=$A454)*('Tire Inspections'!$B$5:$B$1004=$L454)*('Tire Inspections'!$Y$5:$Y$1004="OK")),'Tire Inspections'!$S$5:$S$1004),"")))</f>
        <v/>
      </c>
      <c r="S454" s="44">
        <f>IF($A454="","",IF($L454="","",IFERROR(LOOKUP(2,1/(('Tire Inspections'!$E$5:$E$1004=$A454)*('Tire Inspections'!$B$5:$B$1004=$L454)*('Tire Inspections'!$Y$5:$Y$1004="OK")),'Tire Inspections'!$L$5:$L$1004),"")))</f>
        <v/>
      </c>
      <c r="T454" s="33">
        <f>IF($A454="","",IF(OR($Q454="",$H454=""),"",IFERROR(MAX(0,MIN(1,($Q454-'Settings'!$B$6)/($H454-'Settings'!$B$6))),"")))</f>
        <v/>
      </c>
      <c r="U454" s="27">
        <f>IF($A454="","",IF($Q454="","No Data",IF($Q454&lt;='Settings'!$B$6,"Critical",IF($Q454&lt;='Settings'!$B$5,"Low","OK"))))</f>
        <v/>
      </c>
      <c r="V454" s="27">
        <f>IF($A454="","",IF($R454="","No Data",IF($R454&gt;='Settings'!$B$7,"Uneven","OK")))</f>
        <v/>
      </c>
      <c r="W454" s="27">
        <f>IF($A454="","",IF($J454&lt;&gt;"Mounted","N/A",IF(OR($S454="",$I454=""),"No Data",IF($S454&lt;$I454-'Settings'!$B$8,"Low",IF($S454&gt;$I454+'Settings'!$B$8,"High","OK")))))</f>
        <v/>
      </c>
      <c r="X454" s="45">
        <f>IF($A454="","",IF(OR($J454&lt;&gt;"Mounted",$L454=""),"",IFERROR($L454+'Settings'!$B$9,"")))</f>
        <v/>
      </c>
      <c r="Y454" s="27">
        <f>IF($A454="","",IF($J454&lt;&gt;"Mounted","N/A",IF($L454="","No Data",IF(TODAY()&gt;$X454,"Overdue",IF(TODAY()+'Settings'!$B$10&gt;=$X454,"Due Soon","Current")))))</f>
        <v/>
      </c>
      <c r="Z454" s="27">
        <f>IF($A454="","",IF($J454&lt;&gt;"Mounted","N/A",IF(OR($U454="No Data",$W454="No Data"),"No Data",IF($U454="Critical","Critical",IF(OR($U454="Low",$V454="Uneven",$W454="Low",$W454="High",$Y454="Overdue",$Y454="Due Soon"),"Attention","OK")))))</f>
        <v/>
      </c>
      <c r="AA454" s="27">
        <f>IF($A454="","",IF($J454&lt;&gt;"Mounted","No action",IF($U454="Critical","Inspect immediately and follow fleet removal policy",IF($W454="Low","Correct pressure and inspect",IF($W454="High","Correct pressure",IF($V454="Uneven","Inspect alignment, suspension, and rotation",IF($U454="Low","Schedule tire service",IF($Y454="Overdue","Complete inspection",IF($Y454="Due Soon","Schedule inspection","No action")))))))))</f>
        <v/>
      </c>
      <c r="AB454" s="27">
        <f>IF($A454="","",IF(OR($J454&lt;&gt;"Mounted",$Z454="OK",$Z454="N/A"),"",IF($U454="Critical",1,IF(OR($W454="Low",$W454="High"),2,IF(OR($U454="Low",$V454="Uneven"),3,IF($Y454="Overdue",4,5))))))</f>
        <v/>
      </c>
      <c r="AC454" s="27">
        <f>IF($A454="","",IF($AB454="","",IFERROR($AB454*100000+ROW(),"")))</f>
        <v/>
      </c>
    </row>
    <row r="455">
      <c r="A455" s="29" t="n"/>
      <c r="B455" s="23" t="n"/>
      <c r="C455" s="23" t="n"/>
      <c r="D455" s="23" t="n"/>
      <c r="E455" s="29" t="n"/>
      <c r="F455" s="42" t="n"/>
      <c r="G455" s="30" t="n"/>
      <c r="H455" s="43" t="n"/>
      <c r="I455" s="43" t="n"/>
      <c r="J455" s="23" t="n"/>
      <c r="K455" s="23" t="n"/>
      <c r="L455" s="45">
        <f>IF($A455="","",IF(COUNTIFS('Tire Inspections'!$E$5:$E$1004,$A455,'Tire Inspections'!$Y$5:$Y$1004,"OK")=0,"",IFERROR(MAXIFS('Tire Inspections'!$B$5:$B$1004,'Tire Inspections'!$E$5:$E$1004,$A455,'Tire Inspections'!$Y$5:$Y$1004,"OK"),"")))</f>
        <v/>
      </c>
      <c r="M455" s="27">
        <f>IF($A455="","",IF($L455="","",IFERROR(LOOKUP(2,1/(('Tire Inspections'!$E$5:$E$1004=$A455)*('Tire Inspections'!$B$5:$B$1004=$L455)*('Tire Inspections'!$Y$5:$Y$1004="OK")),'Tire Inspections'!$C$5:$C$1004),"")))</f>
        <v/>
      </c>
      <c r="N455" s="27">
        <f>IF($A455="","",IF($L455="","",IFERROR(LOOKUP(2,1/(('Tire Inspections'!$E$5:$E$1004=$A455)*('Tire Inspections'!$B$5:$B$1004=$L455)*('Tire Inspections'!$Y$5:$Y$1004="OK")),'Tire Inspections'!$F$5:$F$1004),"")))</f>
        <v/>
      </c>
      <c r="O455" s="27">
        <f>IF($A455="","",IF($L455="","",IFERROR(LOOKUP(2,1/(('Tire Inspections'!$E$5:$E$1004=$A455)*('Tire Inspections'!$B$5:$B$1004=$L455)*('Tire Inspections'!$Y$5:$Y$1004="OK")),'Tire Inspections'!$P$5:$P$1004),"")))</f>
        <v/>
      </c>
      <c r="P455" s="32">
        <f>IF($A455="","",IF($L455="","",IFERROR(LOOKUP(2,1/(('Tire Inspections'!$E$5:$E$1004=$A455)*('Tire Inspections'!$B$5:$B$1004=$L455)*('Tire Inspections'!$Y$5:$Y$1004="OK")),'Tire Inspections'!$D$5:$D$1004),"")))</f>
        <v/>
      </c>
      <c r="Q455" s="44">
        <f>IF($A455="","",IF($L455="","",IFERROR(LOOKUP(2,1/(('Tire Inspections'!$E$5:$E$1004=$A455)*('Tire Inspections'!$B$5:$B$1004=$L455)*('Tire Inspections'!$Y$5:$Y$1004="OK")),'Tire Inspections'!$R$5:$R$1004),"")))</f>
        <v/>
      </c>
      <c r="R455" s="44">
        <f>IF($A455="","",IF($L455="","",IFERROR(LOOKUP(2,1/(('Tire Inspections'!$E$5:$E$1004=$A455)*('Tire Inspections'!$B$5:$B$1004=$L455)*('Tire Inspections'!$Y$5:$Y$1004="OK")),'Tire Inspections'!$S$5:$S$1004),"")))</f>
        <v/>
      </c>
      <c r="S455" s="44">
        <f>IF($A455="","",IF($L455="","",IFERROR(LOOKUP(2,1/(('Tire Inspections'!$E$5:$E$1004=$A455)*('Tire Inspections'!$B$5:$B$1004=$L455)*('Tire Inspections'!$Y$5:$Y$1004="OK")),'Tire Inspections'!$L$5:$L$1004),"")))</f>
        <v/>
      </c>
      <c r="T455" s="33">
        <f>IF($A455="","",IF(OR($Q455="",$H455=""),"",IFERROR(MAX(0,MIN(1,($Q455-'Settings'!$B$6)/($H455-'Settings'!$B$6))),"")))</f>
        <v/>
      </c>
      <c r="U455" s="27">
        <f>IF($A455="","",IF($Q455="","No Data",IF($Q455&lt;='Settings'!$B$6,"Critical",IF($Q455&lt;='Settings'!$B$5,"Low","OK"))))</f>
        <v/>
      </c>
      <c r="V455" s="27">
        <f>IF($A455="","",IF($R455="","No Data",IF($R455&gt;='Settings'!$B$7,"Uneven","OK")))</f>
        <v/>
      </c>
      <c r="W455" s="27">
        <f>IF($A455="","",IF($J455&lt;&gt;"Mounted","N/A",IF(OR($S455="",$I455=""),"No Data",IF($S455&lt;$I455-'Settings'!$B$8,"Low",IF($S455&gt;$I455+'Settings'!$B$8,"High","OK")))))</f>
        <v/>
      </c>
      <c r="X455" s="45">
        <f>IF($A455="","",IF(OR($J455&lt;&gt;"Mounted",$L455=""),"",IFERROR($L455+'Settings'!$B$9,"")))</f>
        <v/>
      </c>
      <c r="Y455" s="27">
        <f>IF($A455="","",IF($J455&lt;&gt;"Mounted","N/A",IF($L455="","No Data",IF(TODAY()&gt;$X455,"Overdue",IF(TODAY()+'Settings'!$B$10&gt;=$X455,"Due Soon","Current")))))</f>
        <v/>
      </c>
      <c r="Z455" s="27">
        <f>IF($A455="","",IF($J455&lt;&gt;"Mounted","N/A",IF(OR($U455="No Data",$W455="No Data"),"No Data",IF($U455="Critical","Critical",IF(OR($U455="Low",$V455="Uneven",$W455="Low",$W455="High",$Y455="Overdue",$Y455="Due Soon"),"Attention","OK")))))</f>
        <v/>
      </c>
      <c r="AA455" s="27">
        <f>IF($A455="","",IF($J455&lt;&gt;"Mounted","No action",IF($U455="Critical","Inspect immediately and follow fleet removal policy",IF($W455="Low","Correct pressure and inspect",IF($W455="High","Correct pressure",IF($V455="Uneven","Inspect alignment, suspension, and rotation",IF($U455="Low","Schedule tire service",IF($Y455="Overdue","Complete inspection",IF($Y455="Due Soon","Schedule inspection","No action")))))))))</f>
        <v/>
      </c>
      <c r="AB455" s="27">
        <f>IF($A455="","",IF(OR($J455&lt;&gt;"Mounted",$Z455="OK",$Z455="N/A"),"",IF($U455="Critical",1,IF(OR($W455="Low",$W455="High"),2,IF(OR($U455="Low",$V455="Uneven"),3,IF($Y455="Overdue",4,5))))))</f>
        <v/>
      </c>
      <c r="AC455" s="27">
        <f>IF($A455="","",IF($AB455="","",IFERROR($AB455*100000+ROW(),"")))</f>
        <v/>
      </c>
    </row>
    <row r="456">
      <c r="A456" s="29" t="n"/>
      <c r="B456" s="23" t="n"/>
      <c r="C456" s="23" t="n"/>
      <c r="D456" s="23" t="n"/>
      <c r="E456" s="29" t="n"/>
      <c r="F456" s="42" t="n"/>
      <c r="G456" s="30" t="n"/>
      <c r="H456" s="43" t="n"/>
      <c r="I456" s="43" t="n"/>
      <c r="J456" s="23" t="n"/>
      <c r="K456" s="23" t="n"/>
      <c r="L456" s="45">
        <f>IF($A456="","",IF(COUNTIFS('Tire Inspections'!$E$5:$E$1004,$A456,'Tire Inspections'!$Y$5:$Y$1004,"OK")=0,"",IFERROR(MAXIFS('Tire Inspections'!$B$5:$B$1004,'Tire Inspections'!$E$5:$E$1004,$A456,'Tire Inspections'!$Y$5:$Y$1004,"OK"),"")))</f>
        <v/>
      </c>
      <c r="M456" s="27">
        <f>IF($A456="","",IF($L456="","",IFERROR(LOOKUP(2,1/(('Tire Inspections'!$E$5:$E$1004=$A456)*('Tire Inspections'!$B$5:$B$1004=$L456)*('Tire Inspections'!$Y$5:$Y$1004="OK")),'Tire Inspections'!$C$5:$C$1004),"")))</f>
        <v/>
      </c>
      <c r="N456" s="27">
        <f>IF($A456="","",IF($L456="","",IFERROR(LOOKUP(2,1/(('Tire Inspections'!$E$5:$E$1004=$A456)*('Tire Inspections'!$B$5:$B$1004=$L456)*('Tire Inspections'!$Y$5:$Y$1004="OK")),'Tire Inspections'!$F$5:$F$1004),"")))</f>
        <v/>
      </c>
      <c r="O456" s="27">
        <f>IF($A456="","",IF($L456="","",IFERROR(LOOKUP(2,1/(('Tire Inspections'!$E$5:$E$1004=$A456)*('Tire Inspections'!$B$5:$B$1004=$L456)*('Tire Inspections'!$Y$5:$Y$1004="OK")),'Tire Inspections'!$P$5:$P$1004),"")))</f>
        <v/>
      </c>
      <c r="P456" s="32">
        <f>IF($A456="","",IF($L456="","",IFERROR(LOOKUP(2,1/(('Tire Inspections'!$E$5:$E$1004=$A456)*('Tire Inspections'!$B$5:$B$1004=$L456)*('Tire Inspections'!$Y$5:$Y$1004="OK")),'Tire Inspections'!$D$5:$D$1004),"")))</f>
        <v/>
      </c>
      <c r="Q456" s="44">
        <f>IF($A456="","",IF($L456="","",IFERROR(LOOKUP(2,1/(('Tire Inspections'!$E$5:$E$1004=$A456)*('Tire Inspections'!$B$5:$B$1004=$L456)*('Tire Inspections'!$Y$5:$Y$1004="OK")),'Tire Inspections'!$R$5:$R$1004),"")))</f>
        <v/>
      </c>
      <c r="R456" s="44">
        <f>IF($A456="","",IF($L456="","",IFERROR(LOOKUP(2,1/(('Tire Inspections'!$E$5:$E$1004=$A456)*('Tire Inspections'!$B$5:$B$1004=$L456)*('Tire Inspections'!$Y$5:$Y$1004="OK")),'Tire Inspections'!$S$5:$S$1004),"")))</f>
        <v/>
      </c>
      <c r="S456" s="44">
        <f>IF($A456="","",IF($L456="","",IFERROR(LOOKUP(2,1/(('Tire Inspections'!$E$5:$E$1004=$A456)*('Tire Inspections'!$B$5:$B$1004=$L456)*('Tire Inspections'!$Y$5:$Y$1004="OK")),'Tire Inspections'!$L$5:$L$1004),"")))</f>
        <v/>
      </c>
      <c r="T456" s="33">
        <f>IF($A456="","",IF(OR($Q456="",$H456=""),"",IFERROR(MAX(0,MIN(1,($Q456-'Settings'!$B$6)/($H456-'Settings'!$B$6))),"")))</f>
        <v/>
      </c>
      <c r="U456" s="27">
        <f>IF($A456="","",IF($Q456="","No Data",IF($Q456&lt;='Settings'!$B$6,"Critical",IF($Q456&lt;='Settings'!$B$5,"Low","OK"))))</f>
        <v/>
      </c>
      <c r="V456" s="27">
        <f>IF($A456="","",IF($R456="","No Data",IF($R456&gt;='Settings'!$B$7,"Uneven","OK")))</f>
        <v/>
      </c>
      <c r="W456" s="27">
        <f>IF($A456="","",IF($J456&lt;&gt;"Mounted","N/A",IF(OR($S456="",$I456=""),"No Data",IF($S456&lt;$I456-'Settings'!$B$8,"Low",IF($S456&gt;$I456+'Settings'!$B$8,"High","OK")))))</f>
        <v/>
      </c>
      <c r="X456" s="45">
        <f>IF($A456="","",IF(OR($J456&lt;&gt;"Mounted",$L456=""),"",IFERROR($L456+'Settings'!$B$9,"")))</f>
        <v/>
      </c>
      <c r="Y456" s="27">
        <f>IF($A456="","",IF($J456&lt;&gt;"Mounted","N/A",IF($L456="","No Data",IF(TODAY()&gt;$X456,"Overdue",IF(TODAY()+'Settings'!$B$10&gt;=$X456,"Due Soon","Current")))))</f>
        <v/>
      </c>
      <c r="Z456" s="27">
        <f>IF($A456="","",IF($J456&lt;&gt;"Mounted","N/A",IF(OR($U456="No Data",$W456="No Data"),"No Data",IF($U456="Critical","Critical",IF(OR($U456="Low",$V456="Uneven",$W456="Low",$W456="High",$Y456="Overdue",$Y456="Due Soon"),"Attention","OK")))))</f>
        <v/>
      </c>
      <c r="AA456" s="27">
        <f>IF($A456="","",IF($J456&lt;&gt;"Mounted","No action",IF($U456="Critical","Inspect immediately and follow fleet removal policy",IF($W456="Low","Correct pressure and inspect",IF($W456="High","Correct pressure",IF($V456="Uneven","Inspect alignment, suspension, and rotation",IF($U456="Low","Schedule tire service",IF($Y456="Overdue","Complete inspection",IF($Y456="Due Soon","Schedule inspection","No action")))))))))</f>
        <v/>
      </c>
      <c r="AB456" s="27">
        <f>IF($A456="","",IF(OR($J456&lt;&gt;"Mounted",$Z456="OK",$Z456="N/A"),"",IF($U456="Critical",1,IF(OR($W456="Low",$W456="High"),2,IF(OR($U456="Low",$V456="Uneven"),3,IF($Y456="Overdue",4,5))))))</f>
        <v/>
      </c>
      <c r="AC456" s="27">
        <f>IF($A456="","",IF($AB456="","",IFERROR($AB456*100000+ROW(),"")))</f>
        <v/>
      </c>
    </row>
    <row r="457">
      <c r="A457" s="29" t="n"/>
      <c r="B457" s="23" t="n"/>
      <c r="C457" s="23" t="n"/>
      <c r="D457" s="23" t="n"/>
      <c r="E457" s="29" t="n"/>
      <c r="F457" s="42" t="n"/>
      <c r="G457" s="30" t="n"/>
      <c r="H457" s="43" t="n"/>
      <c r="I457" s="43" t="n"/>
      <c r="J457" s="23" t="n"/>
      <c r="K457" s="23" t="n"/>
      <c r="L457" s="45">
        <f>IF($A457="","",IF(COUNTIFS('Tire Inspections'!$E$5:$E$1004,$A457,'Tire Inspections'!$Y$5:$Y$1004,"OK")=0,"",IFERROR(MAXIFS('Tire Inspections'!$B$5:$B$1004,'Tire Inspections'!$E$5:$E$1004,$A457,'Tire Inspections'!$Y$5:$Y$1004,"OK"),"")))</f>
        <v/>
      </c>
      <c r="M457" s="27">
        <f>IF($A457="","",IF($L457="","",IFERROR(LOOKUP(2,1/(('Tire Inspections'!$E$5:$E$1004=$A457)*('Tire Inspections'!$B$5:$B$1004=$L457)*('Tire Inspections'!$Y$5:$Y$1004="OK")),'Tire Inspections'!$C$5:$C$1004),"")))</f>
        <v/>
      </c>
      <c r="N457" s="27">
        <f>IF($A457="","",IF($L457="","",IFERROR(LOOKUP(2,1/(('Tire Inspections'!$E$5:$E$1004=$A457)*('Tire Inspections'!$B$5:$B$1004=$L457)*('Tire Inspections'!$Y$5:$Y$1004="OK")),'Tire Inspections'!$F$5:$F$1004),"")))</f>
        <v/>
      </c>
      <c r="O457" s="27">
        <f>IF($A457="","",IF($L457="","",IFERROR(LOOKUP(2,1/(('Tire Inspections'!$E$5:$E$1004=$A457)*('Tire Inspections'!$B$5:$B$1004=$L457)*('Tire Inspections'!$Y$5:$Y$1004="OK")),'Tire Inspections'!$P$5:$P$1004),"")))</f>
        <v/>
      </c>
      <c r="P457" s="32">
        <f>IF($A457="","",IF($L457="","",IFERROR(LOOKUP(2,1/(('Tire Inspections'!$E$5:$E$1004=$A457)*('Tire Inspections'!$B$5:$B$1004=$L457)*('Tire Inspections'!$Y$5:$Y$1004="OK")),'Tire Inspections'!$D$5:$D$1004),"")))</f>
        <v/>
      </c>
      <c r="Q457" s="44">
        <f>IF($A457="","",IF($L457="","",IFERROR(LOOKUP(2,1/(('Tire Inspections'!$E$5:$E$1004=$A457)*('Tire Inspections'!$B$5:$B$1004=$L457)*('Tire Inspections'!$Y$5:$Y$1004="OK")),'Tire Inspections'!$R$5:$R$1004),"")))</f>
        <v/>
      </c>
      <c r="R457" s="44">
        <f>IF($A457="","",IF($L457="","",IFERROR(LOOKUP(2,1/(('Tire Inspections'!$E$5:$E$1004=$A457)*('Tire Inspections'!$B$5:$B$1004=$L457)*('Tire Inspections'!$Y$5:$Y$1004="OK")),'Tire Inspections'!$S$5:$S$1004),"")))</f>
        <v/>
      </c>
      <c r="S457" s="44">
        <f>IF($A457="","",IF($L457="","",IFERROR(LOOKUP(2,1/(('Tire Inspections'!$E$5:$E$1004=$A457)*('Tire Inspections'!$B$5:$B$1004=$L457)*('Tire Inspections'!$Y$5:$Y$1004="OK")),'Tire Inspections'!$L$5:$L$1004),"")))</f>
        <v/>
      </c>
      <c r="T457" s="33">
        <f>IF($A457="","",IF(OR($Q457="",$H457=""),"",IFERROR(MAX(0,MIN(1,($Q457-'Settings'!$B$6)/($H457-'Settings'!$B$6))),"")))</f>
        <v/>
      </c>
      <c r="U457" s="27">
        <f>IF($A457="","",IF($Q457="","No Data",IF($Q457&lt;='Settings'!$B$6,"Critical",IF($Q457&lt;='Settings'!$B$5,"Low","OK"))))</f>
        <v/>
      </c>
      <c r="V457" s="27">
        <f>IF($A457="","",IF($R457="","No Data",IF($R457&gt;='Settings'!$B$7,"Uneven","OK")))</f>
        <v/>
      </c>
      <c r="W457" s="27">
        <f>IF($A457="","",IF($J457&lt;&gt;"Mounted","N/A",IF(OR($S457="",$I457=""),"No Data",IF($S457&lt;$I457-'Settings'!$B$8,"Low",IF($S457&gt;$I457+'Settings'!$B$8,"High","OK")))))</f>
        <v/>
      </c>
      <c r="X457" s="45">
        <f>IF($A457="","",IF(OR($J457&lt;&gt;"Mounted",$L457=""),"",IFERROR($L457+'Settings'!$B$9,"")))</f>
        <v/>
      </c>
      <c r="Y457" s="27">
        <f>IF($A457="","",IF($J457&lt;&gt;"Mounted","N/A",IF($L457="","No Data",IF(TODAY()&gt;$X457,"Overdue",IF(TODAY()+'Settings'!$B$10&gt;=$X457,"Due Soon","Current")))))</f>
        <v/>
      </c>
      <c r="Z457" s="27">
        <f>IF($A457="","",IF($J457&lt;&gt;"Mounted","N/A",IF(OR($U457="No Data",$W457="No Data"),"No Data",IF($U457="Critical","Critical",IF(OR($U457="Low",$V457="Uneven",$W457="Low",$W457="High",$Y457="Overdue",$Y457="Due Soon"),"Attention","OK")))))</f>
        <v/>
      </c>
      <c r="AA457" s="27">
        <f>IF($A457="","",IF($J457&lt;&gt;"Mounted","No action",IF($U457="Critical","Inspect immediately and follow fleet removal policy",IF($W457="Low","Correct pressure and inspect",IF($W457="High","Correct pressure",IF($V457="Uneven","Inspect alignment, suspension, and rotation",IF($U457="Low","Schedule tire service",IF($Y457="Overdue","Complete inspection",IF($Y457="Due Soon","Schedule inspection","No action")))))))))</f>
        <v/>
      </c>
      <c r="AB457" s="27">
        <f>IF($A457="","",IF(OR($J457&lt;&gt;"Mounted",$Z457="OK",$Z457="N/A"),"",IF($U457="Critical",1,IF(OR($W457="Low",$W457="High"),2,IF(OR($U457="Low",$V457="Uneven"),3,IF($Y457="Overdue",4,5))))))</f>
        <v/>
      </c>
      <c r="AC457" s="27">
        <f>IF($A457="","",IF($AB457="","",IFERROR($AB457*100000+ROW(),"")))</f>
        <v/>
      </c>
    </row>
    <row r="458">
      <c r="A458" s="29" t="n"/>
      <c r="B458" s="23" t="n"/>
      <c r="C458" s="23" t="n"/>
      <c r="D458" s="23" t="n"/>
      <c r="E458" s="29" t="n"/>
      <c r="F458" s="42" t="n"/>
      <c r="G458" s="30" t="n"/>
      <c r="H458" s="43" t="n"/>
      <c r="I458" s="43" t="n"/>
      <c r="J458" s="23" t="n"/>
      <c r="K458" s="23" t="n"/>
      <c r="L458" s="45">
        <f>IF($A458="","",IF(COUNTIFS('Tire Inspections'!$E$5:$E$1004,$A458,'Tire Inspections'!$Y$5:$Y$1004,"OK")=0,"",IFERROR(MAXIFS('Tire Inspections'!$B$5:$B$1004,'Tire Inspections'!$E$5:$E$1004,$A458,'Tire Inspections'!$Y$5:$Y$1004,"OK"),"")))</f>
        <v/>
      </c>
      <c r="M458" s="27">
        <f>IF($A458="","",IF($L458="","",IFERROR(LOOKUP(2,1/(('Tire Inspections'!$E$5:$E$1004=$A458)*('Tire Inspections'!$B$5:$B$1004=$L458)*('Tire Inspections'!$Y$5:$Y$1004="OK")),'Tire Inspections'!$C$5:$C$1004),"")))</f>
        <v/>
      </c>
      <c r="N458" s="27">
        <f>IF($A458="","",IF($L458="","",IFERROR(LOOKUP(2,1/(('Tire Inspections'!$E$5:$E$1004=$A458)*('Tire Inspections'!$B$5:$B$1004=$L458)*('Tire Inspections'!$Y$5:$Y$1004="OK")),'Tire Inspections'!$F$5:$F$1004),"")))</f>
        <v/>
      </c>
      <c r="O458" s="27">
        <f>IF($A458="","",IF($L458="","",IFERROR(LOOKUP(2,1/(('Tire Inspections'!$E$5:$E$1004=$A458)*('Tire Inspections'!$B$5:$B$1004=$L458)*('Tire Inspections'!$Y$5:$Y$1004="OK")),'Tire Inspections'!$P$5:$P$1004),"")))</f>
        <v/>
      </c>
      <c r="P458" s="32">
        <f>IF($A458="","",IF($L458="","",IFERROR(LOOKUP(2,1/(('Tire Inspections'!$E$5:$E$1004=$A458)*('Tire Inspections'!$B$5:$B$1004=$L458)*('Tire Inspections'!$Y$5:$Y$1004="OK")),'Tire Inspections'!$D$5:$D$1004),"")))</f>
        <v/>
      </c>
      <c r="Q458" s="44">
        <f>IF($A458="","",IF($L458="","",IFERROR(LOOKUP(2,1/(('Tire Inspections'!$E$5:$E$1004=$A458)*('Tire Inspections'!$B$5:$B$1004=$L458)*('Tire Inspections'!$Y$5:$Y$1004="OK")),'Tire Inspections'!$R$5:$R$1004),"")))</f>
        <v/>
      </c>
      <c r="R458" s="44">
        <f>IF($A458="","",IF($L458="","",IFERROR(LOOKUP(2,1/(('Tire Inspections'!$E$5:$E$1004=$A458)*('Tire Inspections'!$B$5:$B$1004=$L458)*('Tire Inspections'!$Y$5:$Y$1004="OK")),'Tire Inspections'!$S$5:$S$1004),"")))</f>
        <v/>
      </c>
      <c r="S458" s="44">
        <f>IF($A458="","",IF($L458="","",IFERROR(LOOKUP(2,1/(('Tire Inspections'!$E$5:$E$1004=$A458)*('Tire Inspections'!$B$5:$B$1004=$L458)*('Tire Inspections'!$Y$5:$Y$1004="OK")),'Tire Inspections'!$L$5:$L$1004),"")))</f>
        <v/>
      </c>
      <c r="T458" s="33">
        <f>IF($A458="","",IF(OR($Q458="",$H458=""),"",IFERROR(MAX(0,MIN(1,($Q458-'Settings'!$B$6)/($H458-'Settings'!$B$6))),"")))</f>
        <v/>
      </c>
      <c r="U458" s="27">
        <f>IF($A458="","",IF($Q458="","No Data",IF($Q458&lt;='Settings'!$B$6,"Critical",IF($Q458&lt;='Settings'!$B$5,"Low","OK"))))</f>
        <v/>
      </c>
      <c r="V458" s="27">
        <f>IF($A458="","",IF($R458="","No Data",IF($R458&gt;='Settings'!$B$7,"Uneven","OK")))</f>
        <v/>
      </c>
      <c r="W458" s="27">
        <f>IF($A458="","",IF($J458&lt;&gt;"Mounted","N/A",IF(OR($S458="",$I458=""),"No Data",IF($S458&lt;$I458-'Settings'!$B$8,"Low",IF($S458&gt;$I458+'Settings'!$B$8,"High","OK")))))</f>
        <v/>
      </c>
      <c r="X458" s="45">
        <f>IF($A458="","",IF(OR($J458&lt;&gt;"Mounted",$L458=""),"",IFERROR($L458+'Settings'!$B$9,"")))</f>
        <v/>
      </c>
      <c r="Y458" s="27">
        <f>IF($A458="","",IF($J458&lt;&gt;"Mounted","N/A",IF($L458="","No Data",IF(TODAY()&gt;$X458,"Overdue",IF(TODAY()+'Settings'!$B$10&gt;=$X458,"Due Soon","Current")))))</f>
        <v/>
      </c>
      <c r="Z458" s="27">
        <f>IF($A458="","",IF($J458&lt;&gt;"Mounted","N/A",IF(OR($U458="No Data",$W458="No Data"),"No Data",IF($U458="Critical","Critical",IF(OR($U458="Low",$V458="Uneven",$W458="Low",$W458="High",$Y458="Overdue",$Y458="Due Soon"),"Attention","OK")))))</f>
        <v/>
      </c>
      <c r="AA458" s="27">
        <f>IF($A458="","",IF($J458&lt;&gt;"Mounted","No action",IF($U458="Critical","Inspect immediately and follow fleet removal policy",IF($W458="Low","Correct pressure and inspect",IF($W458="High","Correct pressure",IF($V458="Uneven","Inspect alignment, suspension, and rotation",IF($U458="Low","Schedule tire service",IF($Y458="Overdue","Complete inspection",IF($Y458="Due Soon","Schedule inspection","No action")))))))))</f>
        <v/>
      </c>
      <c r="AB458" s="27">
        <f>IF($A458="","",IF(OR($J458&lt;&gt;"Mounted",$Z458="OK",$Z458="N/A"),"",IF($U458="Critical",1,IF(OR($W458="Low",$W458="High"),2,IF(OR($U458="Low",$V458="Uneven"),3,IF($Y458="Overdue",4,5))))))</f>
        <v/>
      </c>
      <c r="AC458" s="27">
        <f>IF($A458="","",IF($AB458="","",IFERROR($AB458*100000+ROW(),"")))</f>
        <v/>
      </c>
    </row>
    <row r="459">
      <c r="A459" s="29" t="n"/>
      <c r="B459" s="23" t="n"/>
      <c r="C459" s="23" t="n"/>
      <c r="D459" s="23" t="n"/>
      <c r="E459" s="29" t="n"/>
      <c r="F459" s="42" t="n"/>
      <c r="G459" s="30" t="n"/>
      <c r="H459" s="43" t="n"/>
      <c r="I459" s="43" t="n"/>
      <c r="J459" s="23" t="n"/>
      <c r="K459" s="23" t="n"/>
      <c r="L459" s="45">
        <f>IF($A459="","",IF(COUNTIFS('Tire Inspections'!$E$5:$E$1004,$A459,'Tire Inspections'!$Y$5:$Y$1004,"OK")=0,"",IFERROR(MAXIFS('Tire Inspections'!$B$5:$B$1004,'Tire Inspections'!$E$5:$E$1004,$A459,'Tire Inspections'!$Y$5:$Y$1004,"OK"),"")))</f>
        <v/>
      </c>
      <c r="M459" s="27">
        <f>IF($A459="","",IF($L459="","",IFERROR(LOOKUP(2,1/(('Tire Inspections'!$E$5:$E$1004=$A459)*('Tire Inspections'!$B$5:$B$1004=$L459)*('Tire Inspections'!$Y$5:$Y$1004="OK")),'Tire Inspections'!$C$5:$C$1004),"")))</f>
        <v/>
      </c>
      <c r="N459" s="27">
        <f>IF($A459="","",IF($L459="","",IFERROR(LOOKUP(2,1/(('Tire Inspections'!$E$5:$E$1004=$A459)*('Tire Inspections'!$B$5:$B$1004=$L459)*('Tire Inspections'!$Y$5:$Y$1004="OK")),'Tire Inspections'!$F$5:$F$1004),"")))</f>
        <v/>
      </c>
      <c r="O459" s="27">
        <f>IF($A459="","",IF($L459="","",IFERROR(LOOKUP(2,1/(('Tire Inspections'!$E$5:$E$1004=$A459)*('Tire Inspections'!$B$5:$B$1004=$L459)*('Tire Inspections'!$Y$5:$Y$1004="OK")),'Tire Inspections'!$P$5:$P$1004),"")))</f>
        <v/>
      </c>
      <c r="P459" s="32">
        <f>IF($A459="","",IF($L459="","",IFERROR(LOOKUP(2,1/(('Tire Inspections'!$E$5:$E$1004=$A459)*('Tire Inspections'!$B$5:$B$1004=$L459)*('Tire Inspections'!$Y$5:$Y$1004="OK")),'Tire Inspections'!$D$5:$D$1004),"")))</f>
        <v/>
      </c>
      <c r="Q459" s="44">
        <f>IF($A459="","",IF($L459="","",IFERROR(LOOKUP(2,1/(('Tire Inspections'!$E$5:$E$1004=$A459)*('Tire Inspections'!$B$5:$B$1004=$L459)*('Tire Inspections'!$Y$5:$Y$1004="OK")),'Tire Inspections'!$R$5:$R$1004),"")))</f>
        <v/>
      </c>
      <c r="R459" s="44">
        <f>IF($A459="","",IF($L459="","",IFERROR(LOOKUP(2,1/(('Tire Inspections'!$E$5:$E$1004=$A459)*('Tire Inspections'!$B$5:$B$1004=$L459)*('Tire Inspections'!$Y$5:$Y$1004="OK")),'Tire Inspections'!$S$5:$S$1004),"")))</f>
        <v/>
      </c>
      <c r="S459" s="44">
        <f>IF($A459="","",IF($L459="","",IFERROR(LOOKUP(2,1/(('Tire Inspections'!$E$5:$E$1004=$A459)*('Tire Inspections'!$B$5:$B$1004=$L459)*('Tire Inspections'!$Y$5:$Y$1004="OK")),'Tire Inspections'!$L$5:$L$1004),"")))</f>
        <v/>
      </c>
      <c r="T459" s="33">
        <f>IF($A459="","",IF(OR($Q459="",$H459=""),"",IFERROR(MAX(0,MIN(1,($Q459-'Settings'!$B$6)/($H459-'Settings'!$B$6))),"")))</f>
        <v/>
      </c>
      <c r="U459" s="27">
        <f>IF($A459="","",IF($Q459="","No Data",IF($Q459&lt;='Settings'!$B$6,"Critical",IF($Q459&lt;='Settings'!$B$5,"Low","OK"))))</f>
        <v/>
      </c>
      <c r="V459" s="27">
        <f>IF($A459="","",IF($R459="","No Data",IF($R459&gt;='Settings'!$B$7,"Uneven","OK")))</f>
        <v/>
      </c>
      <c r="W459" s="27">
        <f>IF($A459="","",IF($J459&lt;&gt;"Mounted","N/A",IF(OR($S459="",$I459=""),"No Data",IF($S459&lt;$I459-'Settings'!$B$8,"Low",IF($S459&gt;$I459+'Settings'!$B$8,"High","OK")))))</f>
        <v/>
      </c>
      <c r="X459" s="45">
        <f>IF($A459="","",IF(OR($J459&lt;&gt;"Mounted",$L459=""),"",IFERROR($L459+'Settings'!$B$9,"")))</f>
        <v/>
      </c>
      <c r="Y459" s="27">
        <f>IF($A459="","",IF($J459&lt;&gt;"Mounted","N/A",IF($L459="","No Data",IF(TODAY()&gt;$X459,"Overdue",IF(TODAY()+'Settings'!$B$10&gt;=$X459,"Due Soon","Current")))))</f>
        <v/>
      </c>
      <c r="Z459" s="27">
        <f>IF($A459="","",IF($J459&lt;&gt;"Mounted","N/A",IF(OR($U459="No Data",$W459="No Data"),"No Data",IF($U459="Critical","Critical",IF(OR($U459="Low",$V459="Uneven",$W459="Low",$W459="High",$Y459="Overdue",$Y459="Due Soon"),"Attention","OK")))))</f>
        <v/>
      </c>
      <c r="AA459" s="27">
        <f>IF($A459="","",IF($J459&lt;&gt;"Mounted","No action",IF($U459="Critical","Inspect immediately and follow fleet removal policy",IF($W459="Low","Correct pressure and inspect",IF($W459="High","Correct pressure",IF($V459="Uneven","Inspect alignment, suspension, and rotation",IF($U459="Low","Schedule tire service",IF($Y459="Overdue","Complete inspection",IF($Y459="Due Soon","Schedule inspection","No action")))))))))</f>
        <v/>
      </c>
      <c r="AB459" s="27">
        <f>IF($A459="","",IF(OR($J459&lt;&gt;"Mounted",$Z459="OK",$Z459="N/A"),"",IF($U459="Critical",1,IF(OR($W459="Low",$W459="High"),2,IF(OR($U459="Low",$V459="Uneven"),3,IF($Y459="Overdue",4,5))))))</f>
        <v/>
      </c>
      <c r="AC459" s="27">
        <f>IF($A459="","",IF($AB459="","",IFERROR($AB459*100000+ROW(),"")))</f>
        <v/>
      </c>
    </row>
    <row r="460">
      <c r="A460" s="29" t="n"/>
      <c r="B460" s="23" t="n"/>
      <c r="C460" s="23" t="n"/>
      <c r="D460" s="23" t="n"/>
      <c r="E460" s="29" t="n"/>
      <c r="F460" s="42" t="n"/>
      <c r="G460" s="30" t="n"/>
      <c r="H460" s="43" t="n"/>
      <c r="I460" s="43" t="n"/>
      <c r="J460" s="23" t="n"/>
      <c r="K460" s="23" t="n"/>
      <c r="L460" s="45">
        <f>IF($A460="","",IF(COUNTIFS('Tire Inspections'!$E$5:$E$1004,$A460,'Tire Inspections'!$Y$5:$Y$1004,"OK")=0,"",IFERROR(MAXIFS('Tire Inspections'!$B$5:$B$1004,'Tire Inspections'!$E$5:$E$1004,$A460,'Tire Inspections'!$Y$5:$Y$1004,"OK"),"")))</f>
        <v/>
      </c>
      <c r="M460" s="27">
        <f>IF($A460="","",IF($L460="","",IFERROR(LOOKUP(2,1/(('Tire Inspections'!$E$5:$E$1004=$A460)*('Tire Inspections'!$B$5:$B$1004=$L460)*('Tire Inspections'!$Y$5:$Y$1004="OK")),'Tire Inspections'!$C$5:$C$1004),"")))</f>
        <v/>
      </c>
      <c r="N460" s="27">
        <f>IF($A460="","",IF($L460="","",IFERROR(LOOKUP(2,1/(('Tire Inspections'!$E$5:$E$1004=$A460)*('Tire Inspections'!$B$5:$B$1004=$L460)*('Tire Inspections'!$Y$5:$Y$1004="OK")),'Tire Inspections'!$F$5:$F$1004),"")))</f>
        <v/>
      </c>
      <c r="O460" s="27">
        <f>IF($A460="","",IF($L460="","",IFERROR(LOOKUP(2,1/(('Tire Inspections'!$E$5:$E$1004=$A460)*('Tire Inspections'!$B$5:$B$1004=$L460)*('Tire Inspections'!$Y$5:$Y$1004="OK")),'Tire Inspections'!$P$5:$P$1004),"")))</f>
        <v/>
      </c>
      <c r="P460" s="32">
        <f>IF($A460="","",IF($L460="","",IFERROR(LOOKUP(2,1/(('Tire Inspections'!$E$5:$E$1004=$A460)*('Tire Inspections'!$B$5:$B$1004=$L460)*('Tire Inspections'!$Y$5:$Y$1004="OK")),'Tire Inspections'!$D$5:$D$1004),"")))</f>
        <v/>
      </c>
      <c r="Q460" s="44">
        <f>IF($A460="","",IF($L460="","",IFERROR(LOOKUP(2,1/(('Tire Inspections'!$E$5:$E$1004=$A460)*('Tire Inspections'!$B$5:$B$1004=$L460)*('Tire Inspections'!$Y$5:$Y$1004="OK")),'Tire Inspections'!$R$5:$R$1004),"")))</f>
        <v/>
      </c>
      <c r="R460" s="44">
        <f>IF($A460="","",IF($L460="","",IFERROR(LOOKUP(2,1/(('Tire Inspections'!$E$5:$E$1004=$A460)*('Tire Inspections'!$B$5:$B$1004=$L460)*('Tire Inspections'!$Y$5:$Y$1004="OK")),'Tire Inspections'!$S$5:$S$1004),"")))</f>
        <v/>
      </c>
      <c r="S460" s="44">
        <f>IF($A460="","",IF($L460="","",IFERROR(LOOKUP(2,1/(('Tire Inspections'!$E$5:$E$1004=$A460)*('Tire Inspections'!$B$5:$B$1004=$L460)*('Tire Inspections'!$Y$5:$Y$1004="OK")),'Tire Inspections'!$L$5:$L$1004),"")))</f>
        <v/>
      </c>
      <c r="T460" s="33">
        <f>IF($A460="","",IF(OR($Q460="",$H460=""),"",IFERROR(MAX(0,MIN(1,($Q460-'Settings'!$B$6)/($H460-'Settings'!$B$6))),"")))</f>
        <v/>
      </c>
      <c r="U460" s="27">
        <f>IF($A460="","",IF($Q460="","No Data",IF($Q460&lt;='Settings'!$B$6,"Critical",IF($Q460&lt;='Settings'!$B$5,"Low","OK"))))</f>
        <v/>
      </c>
      <c r="V460" s="27">
        <f>IF($A460="","",IF($R460="","No Data",IF($R460&gt;='Settings'!$B$7,"Uneven","OK")))</f>
        <v/>
      </c>
      <c r="W460" s="27">
        <f>IF($A460="","",IF($J460&lt;&gt;"Mounted","N/A",IF(OR($S460="",$I460=""),"No Data",IF($S460&lt;$I460-'Settings'!$B$8,"Low",IF($S460&gt;$I460+'Settings'!$B$8,"High","OK")))))</f>
        <v/>
      </c>
      <c r="X460" s="45">
        <f>IF($A460="","",IF(OR($J460&lt;&gt;"Mounted",$L460=""),"",IFERROR($L460+'Settings'!$B$9,"")))</f>
        <v/>
      </c>
      <c r="Y460" s="27">
        <f>IF($A460="","",IF($J460&lt;&gt;"Mounted","N/A",IF($L460="","No Data",IF(TODAY()&gt;$X460,"Overdue",IF(TODAY()+'Settings'!$B$10&gt;=$X460,"Due Soon","Current")))))</f>
        <v/>
      </c>
      <c r="Z460" s="27">
        <f>IF($A460="","",IF($J460&lt;&gt;"Mounted","N/A",IF(OR($U460="No Data",$W460="No Data"),"No Data",IF($U460="Critical","Critical",IF(OR($U460="Low",$V460="Uneven",$W460="Low",$W460="High",$Y460="Overdue",$Y460="Due Soon"),"Attention","OK")))))</f>
        <v/>
      </c>
      <c r="AA460" s="27">
        <f>IF($A460="","",IF($J460&lt;&gt;"Mounted","No action",IF($U460="Critical","Inspect immediately and follow fleet removal policy",IF($W460="Low","Correct pressure and inspect",IF($W460="High","Correct pressure",IF($V460="Uneven","Inspect alignment, suspension, and rotation",IF($U460="Low","Schedule tire service",IF($Y460="Overdue","Complete inspection",IF($Y460="Due Soon","Schedule inspection","No action")))))))))</f>
        <v/>
      </c>
      <c r="AB460" s="27">
        <f>IF($A460="","",IF(OR($J460&lt;&gt;"Mounted",$Z460="OK",$Z460="N/A"),"",IF($U460="Critical",1,IF(OR($W460="Low",$W460="High"),2,IF(OR($U460="Low",$V460="Uneven"),3,IF($Y460="Overdue",4,5))))))</f>
        <v/>
      </c>
      <c r="AC460" s="27">
        <f>IF($A460="","",IF($AB460="","",IFERROR($AB460*100000+ROW(),"")))</f>
        <v/>
      </c>
    </row>
    <row r="461">
      <c r="A461" s="29" t="n"/>
      <c r="B461" s="23" t="n"/>
      <c r="C461" s="23" t="n"/>
      <c r="D461" s="23" t="n"/>
      <c r="E461" s="29" t="n"/>
      <c r="F461" s="42" t="n"/>
      <c r="G461" s="30" t="n"/>
      <c r="H461" s="43" t="n"/>
      <c r="I461" s="43" t="n"/>
      <c r="J461" s="23" t="n"/>
      <c r="K461" s="23" t="n"/>
      <c r="L461" s="45">
        <f>IF($A461="","",IF(COUNTIFS('Tire Inspections'!$E$5:$E$1004,$A461,'Tire Inspections'!$Y$5:$Y$1004,"OK")=0,"",IFERROR(MAXIFS('Tire Inspections'!$B$5:$B$1004,'Tire Inspections'!$E$5:$E$1004,$A461,'Tire Inspections'!$Y$5:$Y$1004,"OK"),"")))</f>
        <v/>
      </c>
      <c r="M461" s="27">
        <f>IF($A461="","",IF($L461="","",IFERROR(LOOKUP(2,1/(('Tire Inspections'!$E$5:$E$1004=$A461)*('Tire Inspections'!$B$5:$B$1004=$L461)*('Tire Inspections'!$Y$5:$Y$1004="OK")),'Tire Inspections'!$C$5:$C$1004),"")))</f>
        <v/>
      </c>
      <c r="N461" s="27">
        <f>IF($A461="","",IF($L461="","",IFERROR(LOOKUP(2,1/(('Tire Inspections'!$E$5:$E$1004=$A461)*('Tire Inspections'!$B$5:$B$1004=$L461)*('Tire Inspections'!$Y$5:$Y$1004="OK")),'Tire Inspections'!$F$5:$F$1004),"")))</f>
        <v/>
      </c>
      <c r="O461" s="27">
        <f>IF($A461="","",IF($L461="","",IFERROR(LOOKUP(2,1/(('Tire Inspections'!$E$5:$E$1004=$A461)*('Tire Inspections'!$B$5:$B$1004=$L461)*('Tire Inspections'!$Y$5:$Y$1004="OK")),'Tire Inspections'!$P$5:$P$1004),"")))</f>
        <v/>
      </c>
      <c r="P461" s="32">
        <f>IF($A461="","",IF($L461="","",IFERROR(LOOKUP(2,1/(('Tire Inspections'!$E$5:$E$1004=$A461)*('Tire Inspections'!$B$5:$B$1004=$L461)*('Tire Inspections'!$Y$5:$Y$1004="OK")),'Tire Inspections'!$D$5:$D$1004),"")))</f>
        <v/>
      </c>
      <c r="Q461" s="44">
        <f>IF($A461="","",IF($L461="","",IFERROR(LOOKUP(2,1/(('Tire Inspections'!$E$5:$E$1004=$A461)*('Tire Inspections'!$B$5:$B$1004=$L461)*('Tire Inspections'!$Y$5:$Y$1004="OK")),'Tire Inspections'!$R$5:$R$1004),"")))</f>
        <v/>
      </c>
      <c r="R461" s="44">
        <f>IF($A461="","",IF($L461="","",IFERROR(LOOKUP(2,1/(('Tire Inspections'!$E$5:$E$1004=$A461)*('Tire Inspections'!$B$5:$B$1004=$L461)*('Tire Inspections'!$Y$5:$Y$1004="OK")),'Tire Inspections'!$S$5:$S$1004),"")))</f>
        <v/>
      </c>
      <c r="S461" s="44">
        <f>IF($A461="","",IF($L461="","",IFERROR(LOOKUP(2,1/(('Tire Inspections'!$E$5:$E$1004=$A461)*('Tire Inspections'!$B$5:$B$1004=$L461)*('Tire Inspections'!$Y$5:$Y$1004="OK")),'Tire Inspections'!$L$5:$L$1004),"")))</f>
        <v/>
      </c>
      <c r="T461" s="33">
        <f>IF($A461="","",IF(OR($Q461="",$H461=""),"",IFERROR(MAX(0,MIN(1,($Q461-'Settings'!$B$6)/($H461-'Settings'!$B$6))),"")))</f>
        <v/>
      </c>
      <c r="U461" s="27">
        <f>IF($A461="","",IF($Q461="","No Data",IF($Q461&lt;='Settings'!$B$6,"Critical",IF($Q461&lt;='Settings'!$B$5,"Low","OK"))))</f>
        <v/>
      </c>
      <c r="V461" s="27">
        <f>IF($A461="","",IF($R461="","No Data",IF($R461&gt;='Settings'!$B$7,"Uneven","OK")))</f>
        <v/>
      </c>
      <c r="W461" s="27">
        <f>IF($A461="","",IF($J461&lt;&gt;"Mounted","N/A",IF(OR($S461="",$I461=""),"No Data",IF($S461&lt;$I461-'Settings'!$B$8,"Low",IF($S461&gt;$I461+'Settings'!$B$8,"High","OK")))))</f>
        <v/>
      </c>
      <c r="X461" s="45">
        <f>IF($A461="","",IF(OR($J461&lt;&gt;"Mounted",$L461=""),"",IFERROR($L461+'Settings'!$B$9,"")))</f>
        <v/>
      </c>
      <c r="Y461" s="27">
        <f>IF($A461="","",IF($J461&lt;&gt;"Mounted","N/A",IF($L461="","No Data",IF(TODAY()&gt;$X461,"Overdue",IF(TODAY()+'Settings'!$B$10&gt;=$X461,"Due Soon","Current")))))</f>
        <v/>
      </c>
      <c r="Z461" s="27">
        <f>IF($A461="","",IF($J461&lt;&gt;"Mounted","N/A",IF(OR($U461="No Data",$W461="No Data"),"No Data",IF($U461="Critical","Critical",IF(OR($U461="Low",$V461="Uneven",$W461="Low",$W461="High",$Y461="Overdue",$Y461="Due Soon"),"Attention","OK")))))</f>
        <v/>
      </c>
      <c r="AA461" s="27">
        <f>IF($A461="","",IF($J461&lt;&gt;"Mounted","No action",IF($U461="Critical","Inspect immediately and follow fleet removal policy",IF($W461="Low","Correct pressure and inspect",IF($W461="High","Correct pressure",IF($V461="Uneven","Inspect alignment, suspension, and rotation",IF($U461="Low","Schedule tire service",IF($Y461="Overdue","Complete inspection",IF($Y461="Due Soon","Schedule inspection","No action")))))))))</f>
        <v/>
      </c>
      <c r="AB461" s="27">
        <f>IF($A461="","",IF(OR($J461&lt;&gt;"Mounted",$Z461="OK",$Z461="N/A"),"",IF($U461="Critical",1,IF(OR($W461="Low",$W461="High"),2,IF(OR($U461="Low",$V461="Uneven"),3,IF($Y461="Overdue",4,5))))))</f>
        <v/>
      </c>
      <c r="AC461" s="27">
        <f>IF($A461="","",IF($AB461="","",IFERROR($AB461*100000+ROW(),"")))</f>
        <v/>
      </c>
    </row>
    <row r="462">
      <c r="A462" s="29" t="n"/>
      <c r="B462" s="23" t="n"/>
      <c r="C462" s="23" t="n"/>
      <c r="D462" s="23" t="n"/>
      <c r="E462" s="29" t="n"/>
      <c r="F462" s="42" t="n"/>
      <c r="G462" s="30" t="n"/>
      <c r="H462" s="43" t="n"/>
      <c r="I462" s="43" t="n"/>
      <c r="J462" s="23" t="n"/>
      <c r="K462" s="23" t="n"/>
      <c r="L462" s="45">
        <f>IF($A462="","",IF(COUNTIFS('Tire Inspections'!$E$5:$E$1004,$A462,'Tire Inspections'!$Y$5:$Y$1004,"OK")=0,"",IFERROR(MAXIFS('Tire Inspections'!$B$5:$B$1004,'Tire Inspections'!$E$5:$E$1004,$A462,'Tire Inspections'!$Y$5:$Y$1004,"OK"),"")))</f>
        <v/>
      </c>
      <c r="M462" s="27">
        <f>IF($A462="","",IF($L462="","",IFERROR(LOOKUP(2,1/(('Tire Inspections'!$E$5:$E$1004=$A462)*('Tire Inspections'!$B$5:$B$1004=$L462)*('Tire Inspections'!$Y$5:$Y$1004="OK")),'Tire Inspections'!$C$5:$C$1004),"")))</f>
        <v/>
      </c>
      <c r="N462" s="27">
        <f>IF($A462="","",IF($L462="","",IFERROR(LOOKUP(2,1/(('Tire Inspections'!$E$5:$E$1004=$A462)*('Tire Inspections'!$B$5:$B$1004=$L462)*('Tire Inspections'!$Y$5:$Y$1004="OK")),'Tire Inspections'!$F$5:$F$1004),"")))</f>
        <v/>
      </c>
      <c r="O462" s="27">
        <f>IF($A462="","",IF($L462="","",IFERROR(LOOKUP(2,1/(('Tire Inspections'!$E$5:$E$1004=$A462)*('Tire Inspections'!$B$5:$B$1004=$L462)*('Tire Inspections'!$Y$5:$Y$1004="OK")),'Tire Inspections'!$P$5:$P$1004),"")))</f>
        <v/>
      </c>
      <c r="P462" s="32">
        <f>IF($A462="","",IF($L462="","",IFERROR(LOOKUP(2,1/(('Tire Inspections'!$E$5:$E$1004=$A462)*('Tire Inspections'!$B$5:$B$1004=$L462)*('Tire Inspections'!$Y$5:$Y$1004="OK")),'Tire Inspections'!$D$5:$D$1004),"")))</f>
        <v/>
      </c>
      <c r="Q462" s="44">
        <f>IF($A462="","",IF($L462="","",IFERROR(LOOKUP(2,1/(('Tire Inspections'!$E$5:$E$1004=$A462)*('Tire Inspections'!$B$5:$B$1004=$L462)*('Tire Inspections'!$Y$5:$Y$1004="OK")),'Tire Inspections'!$R$5:$R$1004),"")))</f>
        <v/>
      </c>
      <c r="R462" s="44">
        <f>IF($A462="","",IF($L462="","",IFERROR(LOOKUP(2,1/(('Tire Inspections'!$E$5:$E$1004=$A462)*('Tire Inspections'!$B$5:$B$1004=$L462)*('Tire Inspections'!$Y$5:$Y$1004="OK")),'Tire Inspections'!$S$5:$S$1004),"")))</f>
        <v/>
      </c>
      <c r="S462" s="44">
        <f>IF($A462="","",IF($L462="","",IFERROR(LOOKUP(2,1/(('Tire Inspections'!$E$5:$E$1004=$A462)*('Tire Inspections'!$B$5:$B$1004=$L462)*('Tire Inspections'!$Y$5:$Y$1004="OK")),'Tire Inspections'!$L$5:$L$1004),"")))</f>
        <v/>
      </c>
      <c r="T462" s="33">
        <f>IF($A462="","",IF(OR($Q462="",$H462=""),"",IFERROR(MAX(0,MIN(1,($Q462-'Settings'!$B$6)/($H462-'Settings'!$B$6))),"")))</f>
        <v/>
      </c>
      <c r="U462" s="27">
        <f>IF($A462="","",IF($Q462="","No Data",IF($Q462&lt;='Settings'!$B$6,"Critical",IF($Q462&lt;='Settings'!$B$5,"Low","OK"))))</f>
        <v/>
      </c>
      <c r="V462" s="27">
        <f>IF($A462="","",IF($R462="","No Data",IF($R462&gt;='Settings'!$B$7,"Uneven","OK")))</f>
        <v/>
      </c>
      <c r="W462" s="27">
        <f>IF($A462="","",IF($J462&lt;&gt;"Mounted","N/A",IF(OR($S462="",$I462=""),"No Data",IF($S462&lt;$I462-'Settings'!$B$8,"Low",IF($S462&gt;$I462+'Settings'!$B$8,"High","OK")))))</f>
        <v/>
      </c>
      <c r="X462" s="45">
        <f>IF($A462="","",IF(OR($J462&lt;&gt;"Mounted",$L462=""),"",IFERROR($L462+'Settings'!$B$9,"")))</f>
        <v/>
      </c>
      <c r="Y462" s="27">
        <f>IF($A462="","",IF($J462&lt;&gt;"Mounted","N/A",IF($L462="","No Data",IF(TODAY()&gt;$X462,"Overdue",IF(TODAY()+'Settings'!$B$10&gt;=$X462,"Due Soon","Current")))))</f>
        <v/>
      </c>
      <c r="Z462" s="27">
        <f>IF($A462="","",IF($J462&lt;&gt;"Mounted","N/A",IF(OR($U462="No Data",$W462="No Data"),"No Data",IF($U462="Critical","Critical",IF(OR($U462="Low",$V462="Uneven",$W462="Low",$W462="High",$Y462="Overdue",$Y462="Due Soon"),"Attention","OK")))))</f>
        <v/>
      </c>
      <c r="AA462" s="27">
        <f>IF($A462="","",IF($J462&lt;&gt;"Mounted","No action",IF($U462="Critical","Inspect immediately and follow fleet removal policy",IF($W462="Low","Correct pressure and inspect",IF($W462="High","Correct pressure",IF($V462="Uneven","Inspect alignment, suspension, and rotation",IF($U462="Low","Schedule tire service",IF($Y462="Overdue","Complete inspection",IF($Y462="Due Soon","Schedule inspection","No action")))))))))</f>
        <v/>
      </c>
      <c r="AB462" s="27">
        <f>IF($A462="","",IF(OR($J462&lt;&gt;"Mounted",$Z462="OK",$Z462="N/A"),"",IF($U462="Critical",1,IF(OR($W462="Low",$W462="High"),2,IF(OR($U462="Low",$V462="Uneven"),3,IF($Y462="Overdue",4,5))))))</f>
        <v/>
      </c>
      <c r="AC462" s="27">
        <f>IF($A462="","",IF($AB462="","",IFERROR($AB462*100000+ROW(),"")))</f>
        <v/>
      </c>
    </row>
    <row r="463">
      <c r="A463" s="29" t="n"/>
      <c r="B463" s="23" t="n"/>
      <c r="C463" s="23" t="n"/>
      <c r="D463" s="23" t="n"/>
      <c r="E463" s="29" t="n"/>
      <c r="F463" s="42" t="n"/>
      <c r="G463" s="30" t="n"/>
      <c r="H463" s="43" t="n"/>
      <c r="I463" s="43" t="n"/>
      <c r="J463" s="23" t="n"/>
      <c r="K463" s="23" t="n"/>
      <c r="L463" s="45">
        <f>IF($A463="","",IF(COUNTIFS('Tire Inspections'!$E$5:$E$1004,$A463,'Tire Inspections'!$Y$5:$Y$1004,"OK")=0,"",IFERROR(MAXIFS('Tire Inspections'!$B$5:$B$1004,'Tire Inspections'!$E$5:$E$1004,$A463,'Tire Inspections'!$Y$5:$Y$1004,"OK"),"")))</f>
        <v/>
      </c>
      <c r="M463" s="27">
        <f>IF($A463="","",IF($L463="","",IFERROR(LOOKUP(2,1/(('Tire Inspections'!$E$5:$E$1004=$A463)*('Tire Inspections'!$B$5:$B$1004=$L463)*('Tire Inspections'!$Y$5:$Y$1004="OK")),'Tire Inspections'!$C$5:$C$1004),"")))</f>
        <v/>
      </c>
      <c r="N463" s="27">
        <f>IF($A463="","",IF($L463="","",IFERROR(LOOKUP(2,1/(('Tire Inspections'!$E$5:$E$1004=$A463)*('Tire Inspections'!$B$5:$B$1004=$L463)*('Tire Inspections'!$Y$5:$Y$1004="OK")),'Tire Inspections'!$F$5:$F$1004),"")))</f>
        <v/>
      </c>
      <c r="O463" s="27">
        <f>IF($A463="","",IF($L463="","",IFERROR(LOOKUP(2,1/(('Tire Inspections'!$E$5:$E$1004=$A463)*('Tire Inspections'!$B$5:$B$1004=$L463)*('Tire Inspections'!$Y$5:$Y$1004="OK")),'Tire Inspections'!$P$5:$P$1004),"")))</f>
        <v/>
      </c>
      <c r="P463" s="32">
        <f>IF($A463="","",IF($L463="","",IFERROR(LOOKUP(2,1/(('Tire Inspections'!$E$5:$E$1004=$A463)*('Tire Inspections'!$B$5:$B$1004=$L463)*('Tire Inspections'!$Y$5:$Y$1004="OK")),'Tire Inspections'!$D$5:$D$1004),"")))</f>
        <v/>
      </c>
      <c r="Q463" s="44">
        <f>IF($A463="","",IF($L463="","",IFERROR(LOOKUP(2,1/(('Tire Inspections'!$E$5:$E$1004=$A463)*('Tire Inspections'!$B$5:$B$1004=$L463)*('Tire Inspections'!$Y$5:$Y$1004="OK")),'Tire Inspections'!$R$5:$R$1004),"")))</f>
        <v/>
      </c>
      <c r="R463" s="44">
        <f>IF($A463="","",IF($L463="","",IFERROR(LOOKUP(2,1/(('Tire Inspections'!$E$5:$E$1004=$A463)*('Tire Inspections'!$B$5:$B$1004=$L463)*('Tire Inspections'!$Y$5:$Y$1004="OK")),'Tire Inspections'!$S$5:$S$1004),"")))</f>
        <v/>
      </c>
      <c r="S463" s="44">
        <f>IF($A463="","",IF($L463="","",IFERROR(LOOKUP(2,1/(('Tire Inspections'!$E$5:$E$1004=$A463)*('Tire Inspections'!$B$5:$B$1004=$L463)*('Tire Inspections'!$Y$5:$Y$1004="OK")),'Tire Inspections'!$L$5:$L$1004),"")))</f>
        <v/>
      </c>
      <c r="T463" s="33">
        <f>IF($A463="","",IF(OR($Q463="",$H463=""),"",IFERROR(MAX(0,MIN(1,($Q463-'Settings'!$B$6)/($H463-'Settings'!$B$6))),"")))</f>
        <v/>
      </c>
      <c r="U463" s="27">
        <f>IF($A463="","",IF($Q463="","No Data",IF($Q463&lt;='Settings'!$B$6,"Critical",IF($Q463&lt;='Settings'!$B$5,"Low","OK"))))</f>
        <v/>
      </c>
      <c r="V463" s="27">
        <f>IF($A463="","",IF($R463="","No Data",IF($R463&gt;='Settings'!$B$7,"Uneven","OK")))</f>
        <v/>
      </c>
      <c r="W463" s="27">
        <f>IF($A463="","",IF($J463&lt;&gt;"Mounted","N/A",IF(OR($S463="",$I463=""),"No Data",IF($S463&lt;$I463-'Settings'!$B$8,"Low",IF($S463&gt;$I463+'Settings'!$B$8,"High","OK")))))</f>
        <v/>
      </c>
      <c r="X463" s="45">
        <f>IF($A463="","",IF(OR($J463&lt;&gt;"Mounted",$L463=""),"",IFERROR($L463+'Settings'!$B$9,"")))</f>
        <v/>
      </c>
      <c r="Y463" s="27">
        <f>IF($A463="","",IF($J463&lt;&gt;"Mounted","N/A",IF($L463="","No Data",IF(TODAY()&gt;$X463,"Overdue",IF(TODAY()+'Settings'!$B$10&gt;=$X463,"Due Soon","Current")))))</f>
        <v/>
      </c>
      <c r="Z463" s="27">
        <f>IF($A463="","",IF($J463&lt;&gt;"Mounted","N/A",IF(OR($U463="No Data",$W463="No Data"),"No Data",IF($U463="Critical","Critical",IF(OR($U463="Low",$V463="Uneven",$W463="Low",$W463="High",$Y463="Overdue",$Y463="Due Soon"),"Attention","OK")))))</f>
        <v/>
      </c>
      <c r="AA463" s="27">
        <f>IF($A463="","",IF($J463&lt;&gt;"Mounted","No action",IF($U463="Critical","Inspect immediately and follow fleet removal policy",IF($W463="Low","Correct pressure and inspect",IF($W463="High","Correct pressure",IF($V463="Uneven","Inspect alignment, suspension, and rotation",IF($U463="Low","Schedule tire service",IF($Y463="Overdue","Complete inspection",IF($Y463="Due Soon","Schedule inspection","No action")))))))))</f>
        <v/>
      </c>
      <c r="AB463" s="27">
        <f>IF($A463="","",IF(OR($J463&lt;&gt;"Mounted",$Z463="OK",$Z463="N/A"),"",IF($U463="Critical",1,IF(OR($W463="Low",$W463="High"),2,IF(OR($U463="Low",$V463="Uneven"),3,IF($Y463="Overdue",4,5))))))</f>
        <v/>
      </c>
      <c r="AC463" s="27">
        <f>IF($A463="","",IF($AB463="","",IFERROR($AB463*100000+ROW(),"")))</f>
        <v/>
      </c>
    </row>
    <row r="464">
      <c r="A464" s="29" t="n"/>
      <c r="B464" s="23" t="n"/>
      <c r="C464" s="23" t="n"/>
      <c r="D464" s="23" t="n"/>
      <c r="E464" s="29" t="n"/>
      <c r="F464" s="42" t="n"/>
      <c r="G464" s="30" t="n"/>
      <c r="H464" s="43" t="n"/>
      <c r="I464" s="43" t="n"/>
      <c r="J464" s="23" t="n"/>
      <c r="K464" s="23" t="n"/>
      <c r="L464" s="45">
        <f>IF($A464="","",IF(COUNTIFS('Tire Inspections'!$E$5:$E$1004,$A464,'Tire Inspections'!$Y$5:$Y$1004,"OK")=0,"",IFERROR(MAXIFS('Tire Inspections'!$B$5:$B$1004,'Tire Inspections'!$E$5:$E$1004,$A464,'Tire Inspections'!$Y$5:$Y$1004,"OK"),"")))</f>
        <v/>
      </c>
      <c r="M464" s="27">
        <f>IF($A464="","",IF($L464="","",IFERROR(LOOKUP(2,1/(('Tire Inspections'!$E$5:$E$1004=$A464)*('Tire Inspections'!$B$5:$B$1004=$L464)*('Tire Inspections'!$Y$5:$Y$1004="OK")),'Tire Inspections'!$C$5:$C$1004),"")))</f>
        <v/>
      </c>
      <c r="N464" s="27">
        <f>IF($A464="","",IF($L464="","",IFERROR(LOOKUP(2,1/(('Tire Inspections'!$E$5:$E$1004=$A464)*('Tire Inspections'!$B$5:$B$1004=$L464)*('Tire Inspections'!$Y$5:$Y$1004="OK")),'Tire Inspections'!$F$5:$F$1004),"")))</f>
        <v/>
      </c>
      <c r="O464" s="27">
        <f>IF($A464="","",IF($L464="","",IFERROR(LOOKUP(2,1/(('Tire Inspections'!$E$5:$E$1004=$A464)*('Tire Inspections'!$B$5:$B$1004=$L464)*('Tire Inspections'!$Y$5:$Y$1004="OK")),'Tire Inspections'!$P$5:$P$1004),"")))</f>
        <v/>
      </c>
      <c r="P464" s="32">
        <f>IF($A464="","",IF($L464="","",IFERROR(LOOKUP(2,1/(('Tire Inspections'!$E$5:$E$1004=$A464)*('Tire Inspections'!$B$5:$B$1004=$L464)*('Tire Inspections'!$Y$5:$Y$1004="OK")),'Tire Inspections'!$D$5:$D$1004),"")))</f>
        <v/>
      </c>
      <c r="Q464" s="44">
        <f>IF($A464="","",IF($L464="","",IFERROR(LOOKUP(2,1/(('Tire Inspections'!$E$5:$E$1004=$A464)*('Tire Inspections'!$B$5:$B$1004=$L464)*('Tire Inspections'!$Y$5:$Y$1004="OK")),'Tire Inspections'!$R$5:$R$1004),"")))</f>
        <v/>
      </c>
      <c r="R464" s="44">
        <f>IF($A464="","",IF($L464="","",IFERROR(LOOKUP(2,1/(('Tire Inspections'!$E$5:$E$1004=$A464)*('Tire Inspections'!$B$5:$B$1004=$L464)*('Tire Inspections'!$Y$5:$Y$1004="OK")),'Tire Inspections'!$S$5:$S$1004),"")))</f>
        <v/>
      </c>
      <c r="S464" s="44">
        <f>IF($A464="","",IF($L464="","",IFERROR(LOOKUP(2,1/(('Tire Inspections'!$E$5:$E$1004=$A464)*('Tire Inspections'!$B$5:$B$1004=$L464)*('Tire Inspections'!$Y$5:$Y$1004="OK")),'Tire Inspections'!$L$5:$L$1004),"")))</f>
        <v/>
      </c>
      <c r="T464" s="33">
        <f>IF($A464="","",IF(OR($Q464="",$H464=""),"",IFERROR(MAX(0,MIN(1,($Q464-'Settings'!$B$6)/($H464-'Settings'!$B$6))),"")))</f>
        <v/>
      </c>
      <c r="U464" s="27">
        <f>IF($A464="","",IF($Q464="","No Data",IF($Q464&lt;='Settings'!$B$6,"Critical",IF($Q464&lt;='Settings'!$B$5,"Low","OK"))))</f>
        <v/>
      </c>
      <c r="V464" s="27">
        <f>IF($A464="","",IF($R464="","No Data",IF($R464&gt;='Settings'!$B$7,"Uneven","OK")))</f>
        <v/>
      </c>
      <c r="W464" s="27">
        <f>IF($A464="","",IF($J464&lt;&gt;"Mounted","N/A",IF(OR($S464="",$I464=""),"No Data",IF($S464&lt;$I464-'Settings'!$B$8,"Low",IF($S464&gt;$I464+'Settings'!$B$8,"High","OK")))))</f>
        <v/>
      </c>
      <c r="X464" s="45">
        <f>IF($A464="","",IF(OR($J464&lt;&gt;"Mounted",$L464=""),"",IFERROR($L464+'Settings'!$B$9,"")))</f>
        <v/>
      </c>
      <c r="Y464" s="27">
        <f>IF($A464="","",IF($J464&lt;&gt;"Mounted","N/A",IF($L464="","No Data",IF(TODAY()&gt;$X464,"Overdue",IF(TODAY()+'Settings'!$B$10&gt;=$X464,"Due Soon","Current")))))</f>
        <v/>
      </c>
      <c r="Z464" s="27">
        <f>IF($A464="","",IF($J464&lt;&gt;"Mounted","N/A",IF(OR($U464="No Data",$W464="No Data"),"No Data",IF($U464="Critical","Critical",IF(OR($U464="Low",$V464="Uneven",$W464="Low",$W464="High",$Y464="Overdue",$Y464="Due Soon"),"Attention","OK")))))</f>
        <v/>
      </c>
      <c r="AA464" s="27">
        <f>IF($A464="","",IF($J464&lt;&gt;"Mounted","No action",IF($U464="Critical","Inspect immediately and follow fleet removal policy",IF($W464="Low","Correct pressure and inspect",IF($W464="High","Correct pressure",IF($V464="Uneven","Inspect alignment, suspension, and rotation",IF($U464="Low","Schedule tire service",IF($Y464="Overdue","Complete inspection",IF($Y464="Due Soon","Schedule inspection","No action")))))))))</f>
        <v/>
      </c>
      <c r="AB464" s="27">
        <f>IF($A464="","",IF(OR($J464&lt;&gt;"Mounted",$Z464="OK",$Z464="N/A"),"",IF($U464="Critical",1,IF(OR($W464="Low",$W464="High"),2,IF(OR($U464="Low",$V464="Uneven"),3,IF($Y464="Overdue",4,5))))))</f>
        <v/>
      </c>
      <c r="AC464" s="27">
        <f>IF($A464="","",IF($AB464="","",IFERROR($AB464*100000+ROW(),"")))</f>
        <v/>
      </c>
    </row>
    <row r="465">
      <c r="A465" s="29" t="n"/>
      <c r="B465" s="23" t="n"/>
      <c r="C465" s="23" t="n"/>
      <c r="D465" s="23" t="n"/>
      <c r="E465" s="29" t="n"/>
      <c r="F465" s="42" t="n"/>
      <c r="G465" s="30" t="n"/>
      <c r="H465" s="43" t="n"/>
      <c r="I465" s="43" t="n"/>
      <c r="J465" s="23" t="n"/>
      <c r="K465" s="23" t="n"/>
      <c r="L465" s="45">
        <f>IF($A465="","",IF(COUNTIFS('Tire Inspections'!$E$5:$E$1004,$A465,'Tire Inspections'!$Y$5:$Y$1004,"OK")=0,"",IFERROR(MAXIFS('Tire Inspections'!$B$5:$B$1004,'Tire Inspections'!$E$5:$E$1004,$A465,'Tire Inspections'!$Y$5:$Y$1004,"OK"),"")))</f>
        <v/>
      </c>
      <c r="M465" s="27">
        <f>IF($A465="","",IF($L465="","",IFERROR(LOOKUP(2,1/(('Tire Inspections'!$E$5:$E$1004=$A465)*('Tire Inspections'!$B$5:$B$1004=$L465)*('Tire Inspections'!$Y$5:$Y$1004="OK")),'Tire Inspections'!$C$5:$C$1004),"")))</f>
        <v/>
      </c>
      <c r="N465" s="27">
        <f>IF($A465="","",IF($L465="","",IFERROR(LOOKUP(2,1/(('Tire Inspections'!$E$5:$E$1004=$A465)*('Tire Inspections'!$B$5:$B$1004=$L465)*('Tire Inspections'!$Y$5:$Y$1004="OK")),'Tire Inspections'!$F$5:$F$1004),"")))</f>
        <v/>
      </c>
      <c r="O465" s="27">
        <f>IF($A465="","",IF($L465="","",IFERROR(LOOKUP(2,1/(('Tire Inspections'!$E$5:$E$1004=$A465)*('Tire Inspections'!$B$5:$B$1004=$L465)*('Tire Inspections'!$Y$5:$Y$1004="OK")),'Tire Inspections'!$P$5:$P$1004),"")))</f>
        <v/>
      </c>
      <c r="P465" s="32">
        <f>IF($A465="","",IF($L465="","",IFERROR(LOOKUP(2,1/(('Tire Inspections'!$E$5:$E$1004=$A465)*('Tire Inspections'!$B$5:$B$1004=$L465)*('Tire Inspections'!$Y$5:$Y$1004="OK")),'Tire Inspections'!$D$5:$D$1004),"")))</f>
        <v/>
      </c>
      <c r="Q465" s="44">
        <f>IF($A465="","",IF($L465="","",IFERROR(LOOKUP(2,1/(('Tire Inspections'!$E$5:$E$1004=$A465)*('Tire Inspections'!$B$5:$B$1004=$L465)*('Tire Inspections'!$Y$5:$Y$1004="OK")),'Tire Inspections'!$R$5:$R$1004),"")))</f>
        <v/>
      </c>
      <c r="R465" s="44">
        <f>IF($A465="","",IF($L465="","",IFERROR(LOOKUP(2,1/(('Tire Inspections'!$E$5:$E$1004=$A465)*('Tire Inspections'!$B$5:$B$1004=$L465)*('Tire Inspections'!$Y$5:$Y$1004="OK")),'Tire Inspections'!$S$5:$S$1004),"")))</f>
        <v/>
      </c>
      <c r="S465" s="44">
        <f>IF($A465="","",IF($L465="","",IFERROR(LOOKUP(2,1/(('Tire Inspections'!$E$5:$E$1004=$A465)*('Tire Inspections'!$B$5:$B$1004=$L465)*('Tire Inspections'!$Y$5:$Y$1004="OK")),'Tire Inspections'!$L$5:$L$1004),"")))</f>
        <v/>
      </c>
      <c r="T465" s="33">
        <f>IF($A465="","",IF(OR($Q465="",$H465=""),"",IFERROR(MAX(0,MIN(1,($Q465-'Settings'!$B$6)/($H465-'Settings'!$B$6))),"")))</f>
        <v/>
      </c>
      <c r="U465" s="27">
        <f>IF($A465="","",IF($Q465="","No Data",IF($Q465&lt;='Settings'!$B$6,"Critical",IF($Q465&lt;='Settings'!$B$5,"Low","OK"))))</f>
        <v/>
      </c>
      <c r="V465" s="27">
        <f>IF($A465="","",IF($R465="","No Data",IF($R465&gt;='Settings'!$B$7,"Uneven","OK")))</f>
        <v/>
      </c>
      <c r="W465" s="27">
        <f>IF($A465="","",IF($J465&lt;&gt;"Mounted","N/A",IF(OR($S465="",$I465=""),"No Data",IF($S465&lt;$I465-'Settings'!$B$8,"Low",IF($S465&gt;$I465+'Settings'!$B$8,"High","OK")))))</f>
        <v/>
      </c>
      <c r="X465" s="45">
        <f>IF($A465="","",IF(OR($J465&lt;&gt;"Mounted",$L465=""),"",IFERROR($L465+'Settings'!$B$9,"")))</f>
        <v/>
      </c>
      <c r="Y465" s="27">
        <f>IF($A465="","",IF($J465&lt;&gt;"Mounted","N/A",IF($L465="","No Data",IF(TODAY()&gt;$X465,"Overdue",IF(TODAY()+'Settings'!$B$10&gt;=$X465,"Due Soon","Current")))))</f>
        <v/>
      </c>
      <c r="Z465" s="27">
        <f>IF($A465="","",IF($J465&lt;&gt;"Mounted","N/A",IF(OR($U465="No Data",$W465="No Data"),"No Data",IF($U465="Critical","Critical",IF(OR($U465="Low",$V465="Uneven",$W465="Low",$W465="High",$Y465="Overdue",$Y465="Due Soon"),"Attention","OK")))))</f>
        <v/>
      </c>
      <c r="AA465" s="27">
        <f>IF($A465="","",IF($J465&lt;&gt;"Mounted","No action",IF($U465="Critical","Inspect immediately and follow fleet removal policy",IF($W465="Low","Correct pressure and inspect",IF($W465="High","Correct pressure",IF($V465="Uneven","Inspect alignment, suspension, and rotation",IF($U465="Low","Schedule tire service",IF($Y465="Overdue","Complete inspection",IF($Y465="Due Soon","Schedule inspection","No action")))))))))</f>
        <v/>
      </c>
      <c r="AB465" s="27">
        <f>IF($A465="","",IF(OR($J465&lt;&gt;"Mounted",$Z465="OK",$Z465="N/A"),"",IF($U465="Critical",1,IF(OR($W465="Low",$W465="High"),2,IF(OR($U465="Low",$V465="Uneven"),3,IF($Y465="Overdue",4,5))))))</f>
        <v/>
      </c>
      <c r="AC465" s="27">
        <f>IF($A465="","",IF($AB465="","",IFERROR($AB465*100000+ROW(),"")))</f>
        <v/>
      </c>
    </row>
    <row r="466">
      <c r="A466" s="29" t="n"/>
      <c r="B466" s="23" t="n"/>
      <c r="C466" s="23" t="n"/>
      <c r="D466" s="23" t="n"/>
      <c r="E466" s="29" t="n"/>
      <c r="F466" s="42" t="n"/>
      <c r="G466" s="30" t="n"/>
      <c r="H466" s="43" t="n"/>
      <c r="I466" s="43" t="n"/>
      <c r="J466" s="23" t="n"/>
      <c r="K466" s="23" t="n"/>
      <c r="L466" s="45">
        <f>IF($A466="","",IF(COUNTIFS('Tire Inspections'!$E$5:$E$1004,$A466,'Tire Inspections'!$Y$5:$Y$1004,"OK")=0,"",IFERROR(MAXIFS('Tire Inspections'!$B$5:$B$1004,'Tire Inspections'!$E$5:$E$1004,$A466,'Tire Inspections'!$Y$5:$Y$1004,"OK"),"")))</f>
        <v/>
      </c>
      <c r="M466" s="27">
        <f>IF($A466="","",IF($L466="","",IFERROR(LOOKUP(2,1/(('Tire Inspections'!$E$5:$E$1004=$A466)*('Tire Inspections'!$B$5:$B$1004=$L466)*('Tire Inspections'!$Y$5:$Y$1004="OK")),'Tire Inspections'!$C$5:$C$1004),"")))</f>
        <v/>
      </c>
      <c r="N466" s="27">
        <f>IF($A466="","",IF($L466="","",IFERROR(LOOKUP(2,1/(('Tire Inspections'!$E$5:$E$1004=$A466)*('Tire Inspections'!$B$5:$B$1004=$L466)*('Tire Inspections'!$Y$5:$Y$1004="OK")),'Tire Inspections'!$F$5:$F$1004),"")))</f>
        <v/>
      </c>
      <c r="O466" s="27">
        <f>IF($A466="","",IF($L466="","",IFERROR(LOOKUP(2,1/(('Tire Inspections'!$E$5:$E$1004=$A466)*('Tire Inspections'!$B$5:$B$1004=$L466)*('Tire Inspections'!$Y$5:$Y$1004="OK")),'Tire Inspections'!$P$5:$P$1004),"")))</f>
        <v/>
      </c>
      <c r="P466" s="32">
        <f>IF($A466="","",IF($L466="","",IFERROR(LOOKUP(2,1/(('Tire Inspections'!$E$5:$E$1004=$A466)*('Tire Inspections'!$B$5:$B$1004=$L466)*('Tire Inspections'!$Y$5:$Y$1004="OK")),'Tire Inspections'!$D$5:$D$1004),"")))</f>
        <v/>
      </c>
      <c r="Q466" s="44">
        <f>IF($A466="","",IF($L466="","",IFERROR(LOOKUP(2,1/(('Tire Inspections'!$E$5:$E$1004=$A466)*('Tire Inspections'!$B$5:$B$1004=$L466)*('Tire Inspections'!$Y$5:$Y$1004="OK")),'Tire Inspections'!$R$5:$R$1004),"")))</f>
        <v/>
      </c>
      <c r="R466" s="44">
        <f>IF($A466="","",IF($L466="","",IFERROR(LOOKUP(2,1/(('Tire Inspections'!$E$5:$E$1004=$A466)*('Tire Inspections'!$B$5:$B$1004=$L466)*('Tire Inspections'!$Y$5:$Y$1004="OK")),'Tire Inspections'!$S$5:$S$1004),"")))</f>
        <v/>
      </c>
      <c r="S466" s="44">
        <f>IF($A466="","",IF($L466="","",IFERROR(LOOKUP(2,1/(('Tire Inspections'!$E$5:$E$1004=$A466)*('Tire Inspections'!$B$5:$B$1004=$L466)*('Tire Inspections'!$Y$5:$Y$1004="OK")),'Tire Inspections'!$L$5:$L$1004),"")))</f>
        <v/>
      </c>
      <c r="T466" s="33">
        <f>IF($A466="","",IF(OR($Q466="",$H466=""),"",IFERROR(MAX(0,MIN(1,($Q466-'Settings'!$B$6)/($H466-'Settings'!$B$6))),"")))</f>
        <v/>
      </c>
      <c r="U466" s="27">
        <f>IF($A466="","",IF($Q466="","No Data",IF($Q466&lt;='Settings'!$B$6,"Critical",IF($Q466&lt;='Settings'!$B$5,"Low","OK"))))</f>
        <v/>
      </c>
      <c r="V466" s="27">
        <f>IF($A466="","",IF($R466="","No Data",IF($R466&gt;='Settings'!$B$7,"Uneven","OK")))</f>
        <v/>
      </c>
      <c r="W466" s="27">
        <f>IF($A466="","",IF($J466&lt;&gt;"Mounted","N/A",IF(OR($S466="",$I466=""),"No Data",IF($S466&lt;$I466-'Settings'!$B$8,"Low",IF($S466&gt;$I466+'Settings'!$B$8,"High","OK")))))</f>
        <v/>
      </c>
      <c r="X466" s="45">
        <f>IF($A466="","",IF(OR($J466&lt;&gt;"Mounted",$L466=""),"",IFERROR($L466+'Settings'!$B$9,"")))</f>
        <v/>
      </c>
      <c r="Y466" s="27">
        <f>IF($A466="","",IF($J466&lt;&gt;"Mounted","N/A",IF($L466="","No Data",IF(TODAY()&gt;$X466,"Overdue",IF(TODAY()+'Settings'!$B$10&gt;=$X466,"Due Soon","Current")))))</f>
        <v/>
      </c>
      <c r="Z466" s="27">
        <f>IF($A466="","",IF($J466&lt;&gt;"Mounted","N/A",IF(OR($U466="No Data",$W466="No Data"),"No Data",IF($U466="Critical","Critical",IF(OR($U466="Low",$V466="Uneven",$W466="Low",$W466="High",$Y466="Overdue",$Y466="Due Soon"),"Attention","OK")))))</f>
        <v/>
      </c>
      <c r="AA466" s="27">
        <f>IF($A466="","",IF($J466&lt;&gt;"Mounted","No action",IF($U466="Critical","Inspect immediately and follow fleet removal policy",IF($W466="Low","Correct pressure and inspect",IF($W466="High","Correct pressure",IF($V466="Uneven","Inspect alignment, suspension, and rotation",IF($U466="Low","Schedule tire service",IF($Y466="Overdue","Complete inspection",IF($Y466="Due Soon","Schedule inspection","No action")))))))))</f>
        <v/>
      </c>
      <c r="AB466" s="27">
        <f>IF($A466="","",IF(OR($J466&lt;&gt;"Mounted",$Z466="OK",$Z466="N/A"),"",IF($U466="Critical",1,IF(OR($W466="Low",$W466="High"),2,IF(OR($U466="Low",$V466="Uneven"),3,IF($Y466="Overdue",4,5))))))</f>
        <v/>
      </c>
      <c r="AC466" s="27">
        <f>IF($A466="","",IF($AB466="","",IFERROR($AB466*100000+ROW(),"")))</f>
        <v/>
      </c>
    </row>
    <row r="467">
      <c r="A467" s="29" t="n"/>
      <c r="B467" s="23" t="n"/>
      <c r="C467" s="23" t="n"/>
      <c r="D467" s="23" t="n"/>
      <c r="E467" s="29" t="n"/>
      <c r="F467" s="42" t="n"/>
      <c r="G467" s="30" t="n"/>
      <c r="H467" s="43" t="n"/>
      <c r="I467" s="43" t="n"/>
      <c r="J467" s="23" t="n"/>
      <c r="K467" s="23" t="n"/>
      <c r="L467" s="45">
        <f>IF($A467="","",IF(COUNTIFS('Tire Inspections'!$E$5:$E$1004,$A467,'Tire Inspections'!$Y$5:$Y$1004,"OK")=0,"",IFERROR(MAXIFS('Tire Inspections'!$B$5:$B$1004,'Tire Inspections'!$E$5:$E$1004,$A467,'Tire Inspections'!$Y$5:$Y$1004,"OK"),"")))</f>
        <v/>
      </c>
      <c r="M467" s="27">
        <f>IF($A467="","",IF($L467="","",IFERROR(LOOKUP(2,1/(('Tire Inspections'!$E$5:$E$1004=$A467)*('Tire Inspections'!$B$5:$B$1004=$L467)*('Tire Inspections'!$Y$5:$Y$1004="OK")),'Tire Inspections'!$C$5:$C$1004),"")))</f>
        <v/>
      </c>
      <c r="N467" s="27">
        <f>IF($A467="","",IF($L467="","",IFERROR(LOOKUP(2,1/(('Tire Inspections'!$E$5:$E$1004=$A467)*('Tire Inspections'!$B$5:$B$1004=$L467)*('Tire Inspections'!$Y$5:$Y$1004="OK")),'Tire Inspections'!$F$5:$F$1004),"")))</f>
        <v/>
      </c>
      <c r="O467" s="27">
        <f>IF($A467="","",IF($L467="","",IFERROR(LOOKUP(2,1/(('Tire Inspections'!$E$5:$E$1004=$A467)*('Tire Inspections'!$B$5:$B$1004=$L467)*('Tire Inspections'!$Y$5:$Y$1004="OK")),'Tire Inspections'!$P$5:$P$1004),"")))</f>
        <v/>
      </c>
      <c r="P467" s="32">
        <f>IF($A467="","",IF($L467="","",IFERROR(LOOKUP(2,1/(('Tire Inspections'!$E$5:$E$1004=$A467)*('Tire Inspections'!$B$5:$B$1004=$L467)*('Tire Inspections'!$Y$5:$Y$1004="OK")),'Tire Inspections'!$D$5:$D$1004),"")))</f>
        <v/>
      </c>
      <c r="Q467" s="44">
        <f>IF($A467="","",IF($L467="","",IFERROR(LOOKUP(2,1/(('Tire Inspections'!$E$5:$E$1004=$A467)*('Tire Inspections'!$B$5:$B$1004=$L467)*('Tire Inspections'!$Y$5:$Y$1004="OK")),'Tire Inspections'!$R$5:$R$1004),"")))</f>
        <v/>
      </c>
      <c r="R467" s="44">
        <f>IF($A467="","",IF($L467="","",IFERROR(LOOKUP(2,1/(('Tire Inspections'!$E$5:$E$1004=$A467)*('Tire Inspections'!$B$5:$B$1004=$L467)*('Tire Inspections'!$Y$5:$Y$1004="OK")),'Tire Inspections'!$S$5:$S$1004),"")))</f>
        <v/>
      </c>
      <c r="S467" s="44">
        <f>IF($A467="","",IF($L467="","",IFERROR(LOOKUP(2,1/(('Tire Inspections'!$E$5:$E$1004=$A467)*('Tire Inspections'!$B$5:$B$1004=$L467)*('Tire Inspections'!$Y$5:$Y$1004="OK")),'Tire Inspections'!$L$5:$L$1004),"")))</f>
        <v/>
      </c>
      <c r="T467" s="33">
        <f>IF($A467="","",IF(OR($Q467="",$H467=""),"",IFERROR(MAX(0,MIN(1,($Q467-'Settings'!$B$6)/($H467-'Settings'!$B$6))),"")))</f>
        <v/>
      </c>
      <c r="U467" s="27">
        <f>IF($A467="","",IF($Q467="","No Data",IF($Q467&lt;='Settings'!$B$6,"Critical",IF($Q467&lt;='Settings'!$B$5,"Low","OK"))))</f>
        <v/>
      </c>
      <c r="V467" s="27">
        <f>IF($A467="","",IF($R467="","No Data",IF($R467&gt;='Settings'!$B$7,"Uneven","OK")))</f>
        <v/>
      </c>
      <c r="W467" s="27">
        <f>IF($A467="","",IF($J467&lt;&gt;"Mounted","N/A",IF(OR($S467="",$I467=""),"No Data",IF($S467&lt;$I467-'Settings'!$B$8,"Low",IF($S467&gt;$I467+'Settings'!$B$8,"High","OK")))))</f>
        <v/>
      </c>
      <c r="X467" s="45">
        <f>IF($A467="","",IF(OR($J467&lt;&gt;"Mounted",$L467=""),"",IFERROR($L467+'Settings'!$B$9,"")))</f>
        <v/>
      </c>
      <c r="Y467" s="27">
        <f>IF($A467="","",IF($J467&lt;&gt;"Mounted","N/A",IF($L467="","No Data",IF(TODAY()&gt;$X467,"Overdue",IF(TODAY()+'Settings'!$B$10&gt;=$X467,"Due Soon","Current")))))</f>
        <v/>
      </c>
      <c r="Z467" s="27">
        <f>IF($A467="","",IF($J467&lt;&gt;"Mounted","N/A",IF(OR($U467="No Data",$W467="No Data"),"No Data",IF($U467="Critical","Critical",IF(OR($U467="Low",$V467="Uneven",$W467="Low",$W467="High",$Y467="Overdue",$Y467="Due Soon"),"Attention","OK")))))</f>
        <v/>
      </c>
      <c r="AA467" s="27">
        <f>IF($A467="","",IF($J467&lt;&gt;"Mounted","No action",IF($U467="Critical","Inspect immediately and follow fleet removal policy",IF($W467="Low","Correct pressure and inspect",IF($W467="High","Correct pressure",IF($V467="Uneven","Inspect alignment, suspension, and rotation",IF($U467="Low","Schedule tire service",IF($Y467="Overdue","Complete inspection",IF($Y467="Due Soon","Schedule inspection","No action")))))))))</f>
        <v/>
      </c>
      <c r="AB467" s="27">
        <f>IF($A467="","",IF(OR($J467&lt;&gt;"Mounted",$Z467="OK",$Z467="N/A"),"",IF($U467="Critical",1,IF(OR($W467="Low",$W467="High"),2,IF(OR($U467="Low",$V467="Uneven"),3,IF($Y467="Overdue",4,5))))))</f>
        <v/>
      </c>
      <c r="AC467" s="27">
        <f>IF($A467="","",IF($AB467="","",IFERROR($AB467*100000+ROW(),"")))</f>
        <v/>
      </c>
    </row>
    <row r="468">
      <c r="A468" s="29" t="n"/>
      <c r="B468" s="23" t="n"/>
      <c r="C468" s="23" t="n"/>
      <c r="D468" s="23" t="n"/>
      <c r="E468" s="29" t="n"/>
      <c r="F468" s="42" t="n"/>
      <c r="G468" s="30" t="n"/>
      <c r="H468" s="43" t="n"/>
      <c r="I468" s="43" t="n"/>
      <c r="J468" s="23" t="n"/>
      <c r="K468" s="23" t="n"/>
      <c r="L468" s="45">
        <f>IF($A468="","",IF(COUNTIFS('Tire Inspections'!$E$5:$E$1004,$A468,'Tire Inspections'!$Y$5:$Y$1004,"OK")=0,"",IFERROR(MAXIFS('Tire Inspections'!$B$5:$B$1004,'Tire Inspections'!$E$5:$E$1004,$A468,'Tire Inspections'!$Y$5:$Y$1004,"OK"),"")))</f>
        <v/>
      </c>
      <c r="M468" s="27">
        <f>IF($A468="","",IF($L468="","",IFERROR(LOOKUP(2,1/(('Tire Inspections'!$E$5:$E$1004=$A468)*('Tire Inspections'!$B$5:$B$1004=$L468)*('Tire Inspections'!$Y$5:$Y$1004="OK")),'Tire Inspections'!$C$5:$C$1004),"")))</f>
        <v/>
      </c>
      <c r="N468" s="27">
        <f>IF($A468="","",IF($L468="","",IFERROR(LOOKUP(2,1/(('Tire Inspections'!$E$5:$E$1004=$A468)*('Tire Inspections'!$B$5:$B$1004=$L468)*('Tire Inspections'!$Y$5:$Y$1004="OK")),'Tire Inspections'!$F$5:$F$1004),"")))</f>
        <v/>
      </c>
      <c r="O468" s="27">
        <f>IF($A468="","",IF($L468="","",IFERROR(LOOKUP(2,1/(('Tire Inspections'!$E$5:$E$1004=$A468)*('Tire Inspections'!$B$5:$B$1004=$L468)*('Tire Inspections'!$Y$5:$Y$1004="OK")),'Tire Inspections'!$P$5:$P$1004),"")))</f>
        <v/>
      </c>
      <c r="P468" s="32">
        <f>IF($A468="","",IF($L468="","",IFERROR(LOOKUP(2,1/(('Tire Inspections'!$E$5:$E$1004=$A468)*('Tire Inspections'!$B$5:$B$1004=$L468)*('Tire Inspections'!$Y$5:$Y$1004="OK")),'Tire Inspections'!$D$5:$D$1004),"")))</f>
        <v/>
      </c>
      <c r="Q468" s="44">
        <f>IF($A468="","",IF($L468="","",IFERROR(LOOKUP(2,1/(('Tire Inspections'!$E$5:$E$1004=$A468)*('Tire Inspections'!$B$5:$B$1004=$L468)*('Tire Inspections'!$Y$5:$Y$1004="OK")),'Tire Inspections'!$R$5:$R$1004),"")))</f>
        <v/>
      </c>
      <c r="R468" s="44">
        <f>IF($A468="","",IF($L468="","",IFERROR(LOOKUP(2,1/(('Tire Inspections'!$E$5:$E$1004=$A468)*('Tire Inspections'!$B$5:$B$1004=$L468)*('Tire Inspections'!$Y$5:$Y$1004="OK")),'Tire Inspections'!$S$5:$S$1004),"")))</f>
        <v/>
      </c>
      <c r="S468" s="44">
        <f>IF($A468="","",IF($L468="","",IFERROR(LOOKUP(2,1/(('Tire Inspections'!$E$5:$E$1004=$A468)*('Tire Inspections'!$B$5:$B$1004=$L468)*('Tire Inspections'!$Y$5:$Y$1004="OK")),'Tire Inspections'!$L$5:$L$1004),"")))</f>
        <v/>
      </c>
      <c r="T468" s="33">
        <f>IF($A468="","",IF(OR($Q468="",$H468=""),"",IFERROR(MAX(0,MIN(1,($Q468-'Settings'!$B$6)/($H468-'Settings'!$B$6))),"")))</f>
        <v/>
      </c>
      <c r="U468" s="27">
        <f>IF($A468="","",IF($Q468="","No Data",IF($Q468&lt;='Settings'!$B$6,"Critical",IF($Q468&lt;='Settings'!$B$5,"Low","OK"))))</f>
        <v/>
      </c>
      <c r="V468" s="27">
        <f>IF($A468="","",IF($R468="","No Data",IF($R468&gt;='Settings'!$B$7,"Uneven","OK")))</f>
        <v/>
      </c>
      <c r="W468" s="27">
        <f>IF($A468="","",IF($J468&lt;&gt;"Mounted","N/A",IF(OR($S468="",$I468=""),"No Data",IF($S468&lt;$I468-'Settings'!$B$8,"Low",IF($S468&gt;$I468+'Settings'!$B$8,"High","OK")))))</f>
        <v/>
      </c>
      <c r="X468" s="45">
        <f>IF($A468="","",IF(OR($J468&lt;&gt;"Mounted",$L468=""),"",IFERROR($L468+'Settings'!$B$9,"")))</f>
        <v/>
      </c>
      <c r="Y468" s="27">
        <f>IF($A468="","",IF($J468&lt;&gt;"Mounted","N/A",IF($L468="","No Data",IF(TODAY()&gt;$X468,"Overdue",IF(TODAY()+'Settings'!$B$10&gt;=$X468,"Due Soon","Current")))))</f>
        <v/>
      </c>
      <c r="Z468" s="27">
        <f>IF($A468="","",IF($J468&lt;&gt;"Mounted","N/A",IF(OR($U468="No Data",$W468="No Data"),"No Data",IF($U468="Critical","Critical",IF(OR($U468="Low",$V468="Uneven",$W468="Low",$W468="High",$Y468="Overdue",$Y468="Due Soon"),"Attention","OK")))))</f>
        <v/>
      </c>
      <c r="AA468" s="27">
        <f>IF($A468="","",IF($J468&lt;&gt;"Mounted","No action",IF($U468="Critical","Inspect immediately and follow fleet removal policy",IF($W468="Low","Correct pressure and inspect",IF($W468="High","Correct pressure",IF($V468="Uneven","Inspect alignment, suspension, and rotation",IF($U468="Low","Schedule tire service",IF($Y468="Overdue","Complete inspection",IF($Y468="Due Soon","Schedule inspection","No action")))))))))</f>
        <v/>
      </c>
      <c r="AB468" s="27">
        <f>IF($A468="","",IF(OR($J468&lt;&gt;"Mounted",$Z468="OK",$Z468="N/A"),"",IF($U468="Critical",1,IF(OR($W468="Low",$W468="High"),2,IF(OR($U468="Low",$V468="Uneven"),3,IF($Y468="Overdue",4,5))))))</f>
        <v/>
      </c>
      <c r="AC468" s="27">
        <f>IF($A468="","",IF($AB468="","",IFERROR($AB468*100000+ROW(),"")))</f>
        <v/>
      </c>
    </row>
    <row r="469">
      <c r="A469" s="29" t="n"/>
      <c r="B469" s="23" t="n"/>
      <c r="C469" s="23" t="n"/>
      <c r="D469" s="23" t="n"/>
      <c r="E469" s="29" t="n"/>
      <c r="F469" s="42" t="n"/>
      <c r="G469" s="30" t="n"/>
      <c r="H469" s="43" t="n"/>
      <c r="I469" s="43" t="n"/>
      <c r="J469" s="23" t="n"/>
      <c r="K469" s="23" t="n"/>
      <c r="L469" s="45">
        <f>IF($A469="","",IF(COUNTIFS('Tire Inspections'!$E$5:$E$1004,$A469,'Tire Inspections'!$Y$5:$Y$1004,"OK")=0,"",IFERROR(MAXIFS('Tire Inspections'!$B$5:$B$1004,'Tire Inspections'!$E$5:$E$1004,$A469,'Tire Inspections'!$Y$5:$Y$1004,"OK"),"")))</f>
        <v/>
      </c>
      <c r="M469" s="27">
        <f>IF($A469="","",IF($L469="","",IFERROR(LOOKUP(2,1/(('Tire Inspections'!$E$5:$E$1004=$A469)*('Tire Inspections'!$B$5:$B$1004=$L469)*('Tire Inspections'!$Y$5:$Y$1004="OK")),'Tire Inspections'!$C$5:$C$1004),"")))</f>
        <v/>
      </c>
      <c r="N469" s="27">
        <f>IF($A469="","",IF($L469="","",IFERROR(LOOKUP(2,1/(('Tire Inspections'!$E$5:$E$1004=$A469)*('Tire Inspections'!$B$5:$B$1004=$L469)*('Tire Inspections'!$Y$5:$Y$1004="OK")),'Tire Inspections'!$F$5:$F$1004),"")))</f>
        <v/>
      </c>
      <c r="O469" s="27">
        <f>IF($A469="","",IF($L469="","",IFERROR(LOOKUP(2,1/(('Tire Inspections'!$E$5:$E$1004=$A469)*('Tire Inspections'!$B$5:$B$1004=$L469)*('Tire Inspections'!$Y$5:$Y$1004="OK")),'Tire Inspections'!$P$5:$P$1004),"")))</f>
        <v/>
      </c>
      <c r="P469" s="32">
        <f>IF($A469="","",IF($L469="","",IFERROR(LOOKUP(2,1/(('Tire Inspections'!$E$5:$E$1004=$A469)*('Tire Inspections'!$B$5:$B$1004=$L469)*('Tire Inspections'!$Y$5:$Y$1004="OK")),'Tire Inspections'!$D$5:$D$1004),"")))</f>
        <v/>
      </c>
      <c r="Q469" s="44">
        <f>IF($A469="","",IF($L469="","",IFERROR(LOOKUP(2,1/(('Tire Inspections'!$E$5:$E$1004=$A469)*('Tire Inspections'!$B$5:$B$1004=$L469)*('Tire Inspections'!$Y$5:$Y$1004="OK")),'Tire Inspections'!$R$5:$R$1004),"")))</f>
        <v/>
      </c>
      <c r="R469" s="44">
        <f>IF($A469="","",IF($L469="","",IFERROR(LOOKUP(2,1/(('Tire Inspections'!$E$5:$E$1004=$A469)*('Tire Inspections'!$B$5:$B$1004=$L469)*('Tire Inspections'!$Y$5:$Y$1004="OK")),'Tire Inspections'!$S$5:$S$1004),"")))</f>
        <v/>
      </c>
      <c r="S469" s="44">
        <f>IF($A469="","",IF($L469="","",IFERROR(LOOKUP(2,1/(('Tire Inspections'!$E$5:$E$1004=$A469)*('Tire Inspections'!$B$5:$B$1004=$L469)*('Tire Inspections'!$Y$5:$Y$1004="OK")),'Tire Inspections'!$L$5:$L$1004),"")))</f>
        <v/>
      </c>
      <c r="T469" s="33">
        <f>IF($A469="","",IF(OR($Q469="",$H469=""),"",IFERROR(MAX(0,MIN(1,($Q469-'Settings'!$B$6)/($H469-'Settings'!$B$6))),"")))</f>
        <v/>
      </c>
      <c r="U469" s="27">
        <f>IF($A469="","",IF($Q469="","No Data",IF($Q469&lt;='Settings'!$B$6,"Critical",IF($Q469&lt;='Settings'!$B$5,"Low","OK"))))</f>
        <v/>
      </c>
      <c r="V469" s="27">
        <f>IF($A469="","",IF($R469="","No Data",IF($R469&gt;='Settings'!$B$7,"Uneven","OK")))</f>
        <v/>
      </c>
      <c r="W469" s="27">
        <f>IF($A469="","",IF($J469&lt;&gt;"Mounted","N/A",IF(OR($S469="",$I469=""),"No Data",IF($S469&lt;$I469-'Settings'!$B$8,"Low",IF($S469&gt;$I469+'Settings'!$B$8,"High","OK")))))</f>
        <v/>
      </c>
      <c r="X469" s="45">
        <f>IF($A469="","",IF(OR($J469&lt;&gt;"Mounted",$L469=""),"",IFERROR($L469+'Settings'!$B$9,"")))</f>
        <v/>
      </c>
      <c r="Y469" s="27">
        <f>IF($A469="","",IF($J469&lt;&gt;"Mounted","N/A",IF($L469="","No Data",IF(TODAY()&gt;$X469,"Overdue",IF(TODAY()+'Settings'!$B$10&gt;=$X469,"Due Soon","Current")))))</f>
        <v/>
      </c>
      <c r="Z469" s="27">
        <f>IF($A469="","",IF($J469&lt;&gt;"Mounted","N/A",IF(OR($U469="No Data",$W469="No Data"),"No Data",IF($U469="Critical","Critical",IF(OR($U469="Low",$V469="Uneven",$W469="Low",$W469="High",$Y469="Overdue",$Y469="Due Soon"),"Attention","OK")))))</f>
        <v/>
      </c>
      <c r="AA469" s="27">
        <f>IF($A469="","",IF($J469&lt;&gt;"Mounted","No action",IF($U469="Critical","Inspect immediately and follow fleet removal policy",IF($W469="Low","Correct pressure and inspect",IF($W469="High","Correct pressure",IF($V469="Uneven","Inspect alignment, suspension, and rotation",IF($U469="Low","Schedule tire service",IF($Y469="Overdue","Complete inspection",IF($Y469="Due Soon","Schedule inspection","No action")))))))))</f>
        <v/>
      </c>
      <c r="AB469" s="27">
        <f>IF($A469="","",IF(OR($J469&lt;&gt;"Mounted",$Z469="OK",$Z469="N/A"),"",IF($U469="Critical",1,IF(OR($W469="Low",$W469="High"),2,IF(OR($U469="Low",$V469="Uneven"),3,IF($Y469="Overdue",4,5))))))</f>
        <v/>
      </c>
      <c r="AC469" s="27">
        <f>IF($A469="","",IF($AB469="","",IFERROR($AB469*100000+ROW(),"")))</f>
        <v/>
      </c>
    </row>
    <row r="470">
      <c r="A470" s="29" t="n"/>
      <c r="B470" s="23" t="n"/>
      <c r="C470" s="23" t="n"/>
      <c r="D470" s="23" t="n"/>
      <c r="E470" s="29" t="n"/>
      <c r="F470" s="42" t="n"/>
      <c r="G470" s="30" t="n"/>
      <c r="H470" s="43" t="n"/>
      <c r="I470" s="43" t="n"/>
      <c r="J470" s="23" t="n"/>
      <c r="K470" s="23" t="n"/>
      <c r="L470" s="45">
        <f>IF($A470="","",IF(COUNTIFS('Tire Inspections'!$E$5:$E$1004,$A470,'Tire Inspections'!$Y$5:$Y$1004,"OK")=0,"",IFERROR(MAXIFS('Tire Inspections'!$B$5:$B$1004,'Tire Inspections'!$E$5:$E$1004,$A470,'Tire Inspections'!$Y$5:$Y$1004,"OK"),"")))</f>
        <v/>
      </c>
      <c r="M470" s="27">
        <f>IF($A470="","",IF($L470="","",IFERROR(LOOKUP(2,1/(('Tire Inspections'!$E$5:$E$1004=$A470)*('Tire Inspections'!$B$5:$B$1004=$L470)*('Tire Inspections'!$Y$5:$Y$1004="OK")),'Tire Inspections'!$C$5:$C$1004),"")))</f>
        <v/>
      </c>
      <c r="N470" s="27">
        <f>IF($A470="","",IF($L470="","",IFERROR(LOOKUP(2,1/(('Tire Inspections'!$E$5:$E$1004=$A470)*('Tire Inspections'!$B$5:$B$1004=$L470)*('Tire Inspections'!$Y$5:$Y$1004="OK")),'Tire Inspections'!$F$5:$F$1004),"")))</f>
        <v/>
      </c>
      <c r="O470" s="27">
        <f>IF($A470="","",IF($L470="","",IFERROR(LOOKUP(2,1/(('Tire Inspections'!$E$5:$E$1004=$A470)*('Tire Inspections'!$B$5:$B$1004=$L470)*('Tire Inspections'!$Y$5:$Y$1004="OK")),'Tire Inspections'!$P$5:$P$1004),"")))</f>
        <v/>
      </c>
      <c r="P470" s="32">
        <f>IF($A470="","",IF($L470="","",IFERROR(LOOKUP(2,1/(('Tire Inspections'!$E$5:$E$1004=$A470)*('Tire Inspections'!$B$5:$B$1004=$L470)*('Tire Inspections'!$Y$5:$Y$1004="OK")),'Tire Inspections'!$D$5:$D$1004),"")))</f>
        <v/>
      </c>
      <c r="Q470" s="44">
        <f>IF($A470="","",IF($L470="","",IFERROR(LOOKUP(2,1/(('Tire Inspections'!$E$5:$E$1004=$A470)*('Tire Inspections'!$B$5:$B$1004=$L470)*('Tire Inspections'!$Y$5:$Y$1004="OK")),'Tire Inspections'!$R$5:$R$1004),"")))</f>
        <v/>
      </c>
      <c r="R470" s="44">
        <f>IF($A470="","",IF($L470="","",IFERROR(LOOKUP(2,1/(('Tire Inspections'!$E$5:$E$1004=$A470)*('Tire Inspections'!$B$5:$B$1004=$L470)*('Tire Inspections'!$Y$5:$Y$1004="OK")),'Tire Inspections'!$S$5:$S$1004),"")))</f>
        <v/>
      </c>
      <c r="S470" s="44">
        <f>IF($A470="","",IF($L470="","",IFERROR(LOOKUP(2,1/(('Tire Inspections'!$E$5:$E$1004=$A470)*('Tire Inspections'!$B$5:$B$1004=$L470)*('Tire Inspections'!$Y$5:$Y$1004="OK")),'Tire Inspections'!$L$5:$L$1004),"")))</f>
        <v/>
      </c>
      <c r="T470" s="33">
        <f>IF($A470="","",IF(OR($Q470="",$H470=""),"",IFERROR(MAX(0,MIN(1,($Q470-'Settings'!$B$6)/($H470-'Settings'!$B$6))),"")))</f>
        <v/>
      </c>
      <c r="U470" s="27">
        <f>IF($A470="","",IF($Q470="","No Data",IF($Q470&lt;='Settings'!$B$6,"Critical",IF($Q470&lt;='Settings'!$B$5,"Low","OK"))))</f>
        <v/>
      </c>
      <c r="V470" s="27">
        <f>IF($A470="","",IF($R470="","No Data",IF($R470&gt;='Settings'!$B$7,"Uneven","OK")))</f>
        <v/>
      </c>
      <c r="W470" s="27">
        <f>IF($A470="","",IF($J470&lt;&gt;"Mounted","N/A",IF(OR($S470="",$I470=""),"No Data",IF($S470&lt;$I470-'Settings'!$B$8,"Low",IF($S470&gt;$I470+'Settings'!$B$8,"High","OK")))))</f>
        <v/>
      </c>
      <c r="X470" s="45">
        <f>IF($A470="","",IF(OR($J470&lt;&gt;"Mounted",$L470=""),"",IFERROR($L470+'Settings'!$B$9,"")))</f>
        <v/>
      </c>
      <c r="Y470" s="27">
        <f>IF($A470="","",IF($J470&lt;&gt;"Mounted","N/A",IF($L470="","No Data",IF(TODAY()&gt;$X470,"Overdue",IF(TODAY()+'Settings'!$B$10&gt;=$X470,"Due Soon","Current")))))</f>
        <v/>
      </c>
      <c r="Z470" s="27">
        <f>IF($A470="","",IF($J470&lt;&gt;"Mounted","N/A",IF(OR($U470="No Data",$W470="No Data"),"No Data",IF($U470="Critical","Critical",IF(OR($U470="Low",$V470="Uneven",$W470="Low",$W470="High",$Y470="Overdue",$Y470="Due Soon"),"Attention","OK")))))</f>
        <v/>
      </c>
      <c r="AA470" s="27">
        <f>IF($A470="","",IF($J470&lt;&gt;"Mounted","No action",IF($U470="Critical","Inspect immediately and follow fleet removal policy",IF($W470="Low","Correct pressure and inspect",IF($W470="High","Correct pressure",IF($V470="Uneven","Inspect alignment, suspension, and rotation",IF($U470="Low","Schedule tire service",IF($Y470="Overdue","Complete inspection",IF($Y470="Due Soon","Schedule inspection","No action")))))))))</f>
        <v/>
      </c>
      <c r="AB470" s="27">
        <f>IF($A470="","",IF(OR($J470&lt;&gt;"Mounted",$Z470="OK",$Z470="N/A"),"",IF($U470="Critical",1,IF(OR($W470="Low",$W470="High"),2,IF(OR($U470="Low",$V470="Uneven"),3,IF($Y470="Overdue",4,5))))))</f>
        <v/>
      </c>
      <c r="AC470" s="27">
        <f>IF($A470="","",IF($AB470="","",IFERROR($AB470*100000+ROW(),"")))</f>
        <v/>
      </c>
    </row>
    <row r="471">
      <c r="A471" s="29" t="n"/>
      <c r="B471" s="23" t="n"/>
      <c r="C471" s="23" t="n"/>
      <c r="D471" s="23" t="n"/>
      <c r="E471" s="29" t="n"/>
      <c r="F471" s="42" t="n"/>
      <c r="G471" s="30" t="n"/>
      <c r="H471" s="43" t="n"/>
      <c r="I471" s="43" t="n"/>
      <c r="J471" s="23" t="n"/>
      <c r="K471" s="23" t="n"/>
      <c r="L471" s="45">
        <f>IF($A471="","",IF(COUNTIFS('Tire Inspections'!$E$5:$E$1004,$A471,'Tire Inspections'!$Y$5:$Y$1004,"OK")=0,"",IFERROR(MAXIFS('Tire Inspections'!$B$5:$B$1004,'Tire Inspections'!$E$5:$E$1004,$A471,'Tire Inspections'!$Y$5:$Y$1004,"OK"),"")))</f>
        <v/>
      </c>
      <c r="M471" s="27">
        <f>IF($A471="","",IF($L471="","",IFERROR(LOOKUP(2,1/(('Tire Inspections'!$E$5:$E$1004=$A471)*('Tire Inspections'!$B$5:$B$1004=$L471)*('Tire Inspections'!$Y$5:$Y$1004="OK")),'Tire Inspections'!$C$5:$C$1004),"")))</f>
        <v/>
      </c>
      <c r="N471" s="27">
        <f>IF($A471="","",IF($L471="","",IFERROR(LOOKUP(2,1/(('Tire Inspections'!$E$5:$E$1004=$A471)*('Tire Inspections'!$B$5:$B$1004=$L471)*('Tire Inspections'!$Y$5:$Y$1004="OK")),'Tire Inspections'!$F$5:$F$1004),"")))</f>
        <v/>
      </c>
      <c r="O471" s="27">
        <f>IF($A471="","",IF($L471="","",IFERROR(LOOKUP(2,1/(('Tire Inspections'!$E$5:$E$1004=$A471)*('Tire Inspections'!$B$5:$B$1004=$L471)*('Tire Inspections'!$Y$5:$Y$1004="OK")),'Tire Inspections'!$P$5:$P$1004),"")))</f>
        <v/>
      </c>
      <c r="P471" s="32">
        <f>IF($A471="","",IF($L471="","",IFERROR(LOOKUP(2,1/(('Tire Inspections'!$E$5:$E$1004=$A471)*('Tire Inspections'!$B$5:$B$1004=$L471)*('Tire Inspections'!$Y$5:$Y$1004="OK")),'Tire Inspections'!$D$5:$D$1004),"")))</f>
        <v/>
      </c>
      <c r="Q471" s="44">
        <f>IF($A471="","",IF($L471="","",IFERROR(LOOKUP(2,1/(('Tire Inspections'!$E$5:$E$1004=$A471)*('Tire Inspections'!$B$5:$B$1004=$L471)*('Tire Inspections'!$Y$5:$Y$1004="OK")),'Tire Inspections'!$R$5:$R$1004),"")))</f>
        <v/>
      </c>
      <c r="R471" s="44">
        <f>IF($A471="","",IF($L471="","",IFERROR(LOOKUP(2,1/(('Tire Inspections'!$E$5:$E$1004=$A471)*('Tire Inspections'!$B$5:$B$1004=$L471)*('Tire Inspections'!$Y$5:$Y$1004="OK")),'Tire Inspections'!$S$5:$S$1004),"")))</f>
        <v/>
      </c>
      <c r="S471" s="44">
        <f>IF($A471="","",IF($L471="","",IFERROR(LOOKUP(2,1/(('Tire Inspections'!$E$5:$E$1004=$A471)*('Tire Inspections'!$B$5:$B$1004=$L471)*('Tire Inspections'!$Y$5:$Y$1004="OK")),'Tire Inspections'!$L$5:$L$1004),"")))</f>
        <v/>
      </c>
      <c r="T471" s="33">
        <f>IF($A471="","",IF(OR($Q471="",$H471=""),"",IFERROR(MAX(0,MIN(1,($Q471-'Settings'!$B$6)/($H471-'Settings'!$B$6))),"")))</f>
        <v/>
      </c>
      <c r="U471" s="27">
        <f>IF($A471="","",IF($Q471="","No Data",IF($Q471&lt;='Settings'!$B$6,"Critical",IF($Q471&lt;='Settings'!$B$5,"Low","OK"))))</f>
        <v/>
      </c>
      <c r="V471" s="27">
        <f>IF($A471="","",IF($R471="","No Data",IF($R471&gt;='Settings'!$B$7,"Uneven","OK")))</f>
        <v/>
      </c>
      <c r="W471" s="27">
        <f>IF($A471="","",IF($J471&lt;&gt;"Mounted","N/A",IF(OR($S471="",$I471=""),"No Data",IF($S471&lt;$I471-'Settings'!$B$8,"Low",IF($S471&gt;$I471+'Settings'!$B$8,"High","OK")))))</f>
        <v/>
      </c>
      <c r="X471" s="45">
        <f>IF($A471="","",IF(OR($J471&lt;&gt;"Mounted",$L471=""),"",IFERROR($L471+'Settings'!$B$9,"")))</f>
        <v/>
      </c>
      <c r="Y471" s="27">
        <f>IF($A471="","",IF($J471&lt;&gt;"Mounted","N/A",IF($L471="","No Data",IF(TODAY()&gt;$X471,"Overdue",IF(TODAY()+'Settings'!$B$10&gt;=$X471,"Due Soon","Current")))))</f>
        <v/>
      </c>
      <c r="Z471" s="27">
        <f>IF($A471="","",IF($J471&lt;&gt;"Mounted","N/A",IF(OR($U471="No Data",$W471="No Data"),"No Data",IF($U471="Critical","Critical",IF(OR($U471="Low",$V471="Uneven",$W471="Low",$W471="High",$Y471="Overdue",$Y471="Due Soon"),"Attention","OK")))))</f>
        <v/>
      </c>
      <c r="AA471" s="27">
        <f>IF($A471="","",IF($J471&lt;&gt;"Mounted","No action",IF($U471="Critical","Inspect immediately and follow fleet removal policy",IF($W471="Low","Correct pressure and inspect",IF($W471="High","Correct pressure",IF($V471="Uneven","Inspect alignment, suspension, and rotation",IF($U471="Low","Schedule tire service",IF($Y471="Overdue","Complete inspection",IF($Y471="Due Soon","Schedule inspection","No action")))))))))</f>
        <v/>
      </c>
      <c r="AB471" s="27">
        <f>IF($A471="","",IF(OR($J471&lt;&gt;"Mounted",$Z471="OK",$Z471="N/A"),"",IF($U471="Critical",1,IF(OR($W471="Low",$W471="High"),2,IF(OR($U471="Low",$V471="Uneven"),3,IF($Y471="Overdue",4,5))))))</f>
        <v/>
      </c>
      <c r="AC471" s="27">
        <f>IF($A471="","",IF($AB471="","",IFERROR($AB471*100000+ROW(),"")))</f>
        <v/>
      </c>
    </row>
    <row r="472">
      <c r="A472" s="29" t="n"/>
      <c r="B472" s="23" t="n"/>
      <c r="C472" s="23" t="n"/>
      <c r="D472" s="23" t="n"/>
      <c r="E472" s="29" t="n"/>
      <c r="F472" s="42" t="n"/>
      <c r="G472" s="30" t="n"/>
      <c r="H472" s="43" t="n"/>
      <c r="I472" s="43" t="n"/>
      <c r="J472" s="23" t="n"/>
      <c r="K472" s="23" t="n"/>
      <c r="L472" s="45">
        <f>IF($A472="","",IF(COUNTIFS('Tire Inspections'!$E$5:$E$1004,$A472,'Tire Inspections'!$Y$5:$Y$1004,"OK")=0,"",IFERROR(MAXIFS('Tire Inspections'!$B$5:$B$1004,'Tire Inspections'!$E$5:$E$1004,$A472,'Tire Inspections'!$Y$5:$Y$1004,"OK"),"")))</f>
        <v/>
      </c>
      <c r="M472" s="27">
        <f>IF($A472="","",IF($L472="","",IFERROR(LOOKUP(2,1/(('Tire Inspections'!$E$5:$E$1004=$A472)*('Tire Inspections'!$B$5:$B$1004=$L472)*('Tire Inspections'!$Y$5:$Y$1004="OK")),'Tire Inspections'!$C$5:$C$1004),"")))</f>
        <v/>
      </c>
      <c r="N472" s="27">
        <f>IF($A472="","",IF($L472="","",IFERROR(LOOKUP(2,1/(('Tire Inspections'!$E$5:$E$1004=$A472)*('Tire Inspections'!$B$5:$B$1004=$L472)*('Tire Inspections'!$Y$5:$Y$1004="OK")),'Tire Inspections'!$F$5:$F$1004),"")))</f>
        <v/>
      </c>
      <c r="O472" s="27">
        <f>IF($A472="","",IF($L472="","",IFERROR(LOOKUP(2,1/(('Tire Inspections'!$E$5:$E$1004=$A472)*('Tire Inspections'!$B$5:$B$1004=$L472)*('Tire Inspections'!$Y$5:$Y$1004="OK")),'Tire Inspections'!$P$5:$P$1004),"")))</f>
        <v/>
      </c>
      <c r="P472" s="32">
        <f>IF($A472="","",IF($L472="","",IFERROR(LOOKUP(2,1/(('Tire Inspections'!$E$5:$E$1004=$A472)*('Tire Inspections'!$B$5:$B$1004=$L472)*('Tire Inspections'!$Y$5:$Y$1004="OK")),'Tire Inspections'!$D$5:$D$1004),"")))</f>
        <v/>
      </c>
      <c r="Q472" s="44">
        <f>IF($A472="","",IF($L472="","",IFERROR(LOOKUP(2,1/(('Tire Inspections'!$E$5:$E$1004=$A472)*('Tire Inspections'!$B$5:$B$1004=$L472)*('Tire Inspections'!$Y$5:$Y$1004="OK")),'Tire Inspections'!$R$5:$R$1004),"")))</f>
        <v/>
      </c>
      <c r="R472" s="44">
        <f>IF($A472="","",IF($L472="","",IFERROR(LOOKUP(2,1/(('Tire Inspections'!$E$5:$E$1004=$A472)*('Tire Inspections'!$B$5:$B$1004=$L472)*('Tire Inspections'!$Y$5:$Y$1004="OK")),'Tire Inspections'!$S$5:$S$1004),"")))</f>
        <v/>
      </c>
      <c r="S472" s="44">
        <f>IF($A472="","",IF($L472="","",IFERROR(LOOKUP(2,1/(('Tire Inspections'!$E$5:$E$1004=$A472)*('Tire Inspections'!$B$5:$B$1004=$L472)*('Tire Inspections'!$Y$5:$Y$1004="OK")),'Tire Inspections'!$L$5:$L$1004),"")))</f>
        <v/>
      </c>
      <c r="T472" s="33">
        <f>IF($A472="","",IF(OR($Q472="",$H472=""),"",IFERROR(MAX(0,MIN(1,($Q472-'Settings'!$B$6)/($H472-'Settings'!$B$6))),"")))</f>
        <v/>
      </c>
      <c r="U472" s="27">
        <f>IF($A472="","",IF($Q472="","No Data",IF($Q472&lt;='Settings'!$B$6,"Critical",IF($Q472&lt;='Settings'!$B$5,"Low","OK"))))</f>
        <v/>
      </c>
      <c r="V472" s="27">
        <f>IF($A472="","",IF($R472="","No Data",IF($R472&gt;='Settings'!$B$7,"Uneven","OK")))</f>
        <v/>
      </c>
      <c r="W472" s="27">
        <f>IF($A472="","",IF($J472&lt;&gt;"Mounted","N/A",IF(OR($S472="",$I472=""),"No Data",IF($S472&lt;$I472-'Settings'!$B$8,"Low",IF($S472&gt;$I472+'Settings'!$B$8,"High","OK")))))</f>
        <v/>
      </c>
      <c r="X472" s="45">
        <f>IF($A472="","",IF(OR($J472&lt;&gt;"Mounted",$L472=""),"",IFERROR($L472+'Settings'!$B$9,"")))</f>
        <v/>
      </c>
      <c r="Y472" s="27">
        <f>IF($A472="","",IF($J472&lt;&gt;"Mounted","N/A",IF($L472="","No Data",IF(TODAY()&gt;$X472,"Overdue",IF(TODAY()+'Settings'!$B$10&gt;=$X472,"Due Soon","Current")))))</f>
        <v/>
      </c>
      <c r="Z472" s="27">
        <f>IF($A472="","",IF($J472&lt;&gt;"Mounted","N/A",IF(OR($U472="No Data",$W472="No Data"),"No Data",IF($U472="Critical","Critical",IF(OR($U472="Low",$V472="Uneven",$W472="Low",$W472="High",$Y472="Overdue",$Y472="Due Soon"),"Attention","OK")))))</f>
        <v/>
      </c>
      <c r="AA472" s="27">
        <f>IF($A472="","",IF($J472&lt;&gt;"Mounted","No action",IF($U472="Critical","Inspect immediately and follow fleet removal policy",IF($W472="Low","Correct pressure and inspect",IF($W472="High","Correct pressure",IF($V472="Uneven","Inspect alignment, suspension, and rotation",IF($U472="Low","Schedule tire service",IF($Y472="Overdue","Complete inspection",IF($Y472="Due Soon","Schedule inspection","No action")))))))))</f>
        <v/>
      </c>
      <c r="AB472" s="27">
        <f>IF($A472="","",IF(OR($J472&lt;&gt;"Mounted",$Z472="OK",$Z472="N/A"),"",IF($U472="Critical",1,IF(OR($W472="Low",$W472="High"),2,IF(OR($U472="Low",$V472="Uneven"),3,IF($Y472="Overdue",4,5))))))</f>
        <v/>
      </c>
      <c r="AC472" s="27">
        <f>IF($A472="","",IF($AB472="","",IFERROR($AB472*100000+ROW(),"")))</f>
        <v/>
      </c>
    </row>
    <row r="473">
      <c r="A473" s="29" t="n"/>
      <c r="B473" s="23" t="n"/>
      <c r="C473" s="23" t="n"/>
      <c r="D473" s="23" t="n"/>
      <c r="E473" s="29" t="n"/>
      <c r="F473" s="42" t="n"/>
      <c r="G473" s="30" t="n"/>
      <c r="H473" s="43" t="n"/>
      <c r="I473" s="43" t="n"/>
      <c r="J473" s="23" t="n"/>
      <c r="K473" s="23" t="n"/>
      <c r="L473" s="45">
        <f>IF($A473="","",IF(COUNTIFS('Tire Inspections'!$E$5:$E$1004,$A473,'Tire Inspections'!$Y$5:$Y$1004,"OK")=0,"",IFERROR(MAXIFS('Tire Inspections'!$B$5:$B$1004,'Tire Inspections'!$E$5:$E$1004,$A473,'Tire Inspections'!$Y$5:$Y$1004,"OK"),"")))</f>
        <v/>
      </c>
      <c r="M473" s="27">
        <f>IF($A473="","",IF($L473="","",IFERROR(LOOKUP(2,1/(('Tire Inspections'!$E$5:$E$1004=$A473)*('Tire Inspections'!$B$5:$B$1004=$L473)*('Tire Inspections'!$Y$5:$Y$1004="OK")),'Tire Inspections'!$C$5:$C$1004),"")))</f>
        <v/>
      </c>
      <c r="N473" s="27">
        <f>IF($A473="","",IF($L473="","",IFERROR(LOOKUP(2,1/(('Tire Inspections'!$E$5:$E$1004=$A473)*('Tire Inspections'!$B$5:$B$1004=$L473)*('Tire Inspections'!$Y$5:$Y$1004="OK")),'Tire Inspections'!$F$5:$F$1004),"")))</f>
        <v/>
      </c>
      <c r="O473" s="27">
        <f>IF($A473="","",IF($L473="","",IFERROR(LOOKUP(2,1/(('Tire Inspections'!$E$5:$E$1004=$A473)*('Tire Inspections'!$B$5:$B$1004=$L473)*('Tire Inspections'!$Y$5:$Y$1004="OK")),'Tire Inspections'!$P$5:$P$1004),"")))</f>
        <v/>
      </c>
      <c r="P473" s="32">
        <f>IF($A473="","",IF($L473="","",IFERROR(LOOKUP(2,1/(('Tire Inspections'!$E$5:$E$1004=$A473)*('Tire Inspections'!$B$5:$B$1004=$L473)*('Tire Inspections'!$Y$5:$Y$1004="OK")),'Tire Inspections'!$D$5:$D$1004),"")))</f>
        <v/>
      </c>
      <c r="Q473" s="44">
        <f>IF($A473="","",IF($L473="","",IFERROR(LOOKUP(2,1/(('Tire Inspections'!$E$5:$E$1004=$A473)*('Tire Inspections'!$B$5:$B$1004=$L473)*('Tire Inspections'!$Y$5:$Y$1004="OK")),'Tire Inspections'!$R$5:$R$1004),"")))</f>
        <v/>
      </c>
      <c r="R473" s="44">
        <f>IF($A473="","",IF($L473="","",IFERROR(LOOKUP(2,1/(('Tire Inspections'!$E$5:$E$1004=$A473)*('Tire Inspections'!$B$5:$B$1004=$L473)*('Tire Inspections'!$Y$5:$Y$1004="OK")),'Tire Inspections'!$S$5:$S$1004),"")))</f>
        <v/>
      </c>
      <c r="S473" s="44">
        <f>IF($A473="","",IF($L473="","",IFERROR(LOOKUP(2,1/(('Tire Inspections'!$E$5:$E$1004=$A473)*('Tire Inspections'!$B$5:$B$1004=$L473)*('Tire Inspections'!$Y$5:$Y$1004="OK")),'Tire Inspections'!$L$5:$L$1004),"")))</f>
        <v/>
      </c>
      <c r="T473" s="33">
        <f>IF($A473="","",IF(OR($Q473="",$H473=""),"",IFERROR(MAX(0,MIN(1,($Q473-'Settings'!$B$6)/($H473-'Settings'!$B$6))),"")))</f>
        <v/>
      </c>
      <c r="U473" s="27">
        <f>IF($A473="","",IF($Q473="","No Data",IF($Q473&lt;='Settings'!$B$6,"Critical",IF($Q473&lt;='Settings'!$B$5,"Low","OK"))))</f>
        <v/>
      </c>
      <c r="V473" s="27">
        <f>IF($A473="","",IF($R473="","No Data",IF($R473&gt;='Settings'!$B$7,"Uneven","OK")))</f>
        <v/>
      </c>
      <c r="W473" s="27">
        <f>IF($A473="","",IF($J473&lt;&gt;"Mounted","N/A",IF(OR($S473="",$I473=""),"No Data",IF($S473&lt;$I473-'Settings'!$B$8,"Low",IF($S473&gt;$I473+'Settings'!$B$8,"High","OK")))))</f>
        <v/>
      </c>
      <c r="X473" s="45">
        <f>IF($A473="","",IF(OR($J473&lt;&gt;"Mounted",$L473=""),"",IFERROR($L473+'Settings'!$B$9,"")))</f>
        <v/>
      </c>
      <c r="Y473" s="27">
        <f>IF($A473="","",IF($J473&lt;&gt;"Mounted","N/A",IF($L473="","No Data",IF(TODAY()&gt;$X473,"Overdue",IF(TODAY()+'Settings'!$B$10&gt;=$X473,"Due Soon","Current")))))</f>
        <v/>
      </c>
      <c r="Z473" s="27">
        <f>IF($A473="","",IF($J473&lt;&gt;"Mounted","N/A",IF(OR($U473="No Data",$W473="No Data"),"No Data",IF($U473="Critical","Critical",IF(OR($U473="Low",$V473="Uneven",$W473="Low",$W473="High",$Y473="Overdue",$Y473="Due Soon"),"Attention","OK")))))</f>
        <v/>
      </c>
      <c r="AA473" s="27">
        <f>IF($A473="","",IF($J473&lt;&gt;"Mounted","No action",IF($U473="Critical","Inspect immediately and follow fleet removal policy",IF($W473="Low","Correct pressure and inspect",IF($W473="High","Correct pressure",IF($V473="Uneven","Inspect alignment, suspension, and rotation",IF($U473="Low","Schedule tire service",IF($Y473="Overdue","Complete inspection",IF($Y473="Due Soon","Schedule inspection","No action")))))))))</f>
        <v/>
      </c>
      <c r="AB473" s="27">
        <f>IF($A473="","",IF(OR($J473&lt;&gt;"Mounted",$Z473="OK",$Z473="N/A"),"",IF($U473="Critical",1,IF(OR($W473="Low",$W473="High"),2,IF(OR($U473="Low",$V473="Uneven"),3,IF($Y473="Overdue",4,5))))))</f>
        <v/>
      </c>
      <c r="AC473" s="27">
        <f>IF($A473="","",IF($AB473="","",IFERROR($AB473*100000+ROW(),"")))</f>
        <v/>
      </c>
    </row>
    <row r="474">
      <c r="A474" s="29" t="n"/>
      <c r="B474" s="23" t="n"/>
      <c r="C474" s="23" t="n"/>
      <c r="D474" s="23" t="n"/>
      <c r="E474" s="29" t="n"/>
      <c r="F474" s="42" t="n"/>
      <c r="G474" s="30" t="n"/>
      <c r="H474" s="43" t="n"/>
      <c r="I474" s="43" t="n"/>
      <c r="J474" s="23" t="n"/>
      <c r="K474" s="23" t="n"/>
      <c r="L474" s="45">
        <f>IF($A474="","",IF(COUNTIFS('Tire Inspections'!$E$5:$E$1004,$A474,'Tire Inspections'!$Y$5:$Y$1004,"OK")=0,"",IFERROR(MAXIFS('Tire Inspections'!$B$5:$B$1004,'Tire Inspections'!$E$5:$E$1004,$A474,'Tire Inspections'!$Y$5:$Y$1004,"OK"),"")))</f>
        <v/>
      </c>
      <c r="M474" s="27">
        <f>IF($A474="","",IF($L474="","",IFERROR(LOOKUP(2,1/(('Tire Inspections'!$E$5:$E$1004=$A474)*('Tire Inspections'!$B$5:$B$1004=$L474)*('Tire Inspections'!$Y$5:$Y$1004="OK")),'Tire Inspections'!$C$5:$C$1004),"")))</f>
        <v/>
      </c>
      <c r="N474" s="27">
        <f>IF($A474="","",IF($L474="","",IFERROR(LOOKUP(2,1/(('Tire Inspections'!$E$5:$E$1004=$A474)*('Tire Inspections'!$B$5:$B$1004=$L474)*('Tire Inspections'!$Y$5:$Y$1004="OK")),'Tire Inspections'!$F$5:$F$1004),"")))</f>
        <v/>
      </c>
      <c r="O474" s="27">
        <f>IF($A474="","",IF($L474="","",IFERROR(LOOKUP(2,1/(('Tire Inspections'!$E$5:$E$1004=$A474)*('Tire Inspections'!$B$5:$B$1004=$L474)*('Tire Inspections'!$Y$5:$Y$1004="OK")),'Tire Inspections'!$P$5:$P$1004),"")))</f>
        <v/>
      </c>
      <c r="P474" s="32">
        <f>IF($A474="","",IF($L474="","",IFERROR(LOOKUP(2,1/(('Tire Inspections'!$E$5:$E$1004=$A474)*('Tire Inspections'!$B$5:$B$1004=$L474)*('Tire Inspections'!$Y$5:$Y$1004="OK")),'Tire Inspections'!$D$5:$D$1004),"")))</f>
        <v/>
      </c>
      <c r="Q474" s="44">
        <f>IF($A474="","",IF($L474="","",IFERROR(LOOKUP(2,1/(('Tire Inspections'!$E$5:$E$1004=$A474)*('Tire Inspections'!$B$5:$B$1004=$L474)*('Tire Inspections'!$Y$5:$Y$1004="OK")),'Tire Inspections'!$R$5:$R$1004),"")))</f>
        <v/>
      </c>
      <c r="R474" s="44">
        <f>IF($A474="","",IF($L474="","",IFERROR(LOOKUP(2,1/(('Tire Inspections'!$E$5:$E$1004=$A474)*('Tire Inspections'!$B$5:$B$1004=$L474)*('Tire Inspections'!$Y$5:$Y$1004="OK")),'Tire Inspections'!$S$5:$S$1004),"")))</f>
        <v/>
      </c>
      <c r="S474" s="44">
        <f>IF($A474="","",IF($L474="","",IFERROR(LOOKUP(2,1/(('Tire Inspections'!$E$5:$E$1004=$A474)*('Tire Inspections'!$B$5:$B$1004=$L474)*('Tire Inspections'!$Y$5:$Y$1004="OK")),'Tire Inspections'!$L$5:$L$1004),"")))</f>
        <v/>
      </c>
      <c r="T474" s="33">
        <f>IF($A474="","",IF(OR($Q474="",$H474=""),"",IFERROR(MAX(0,MIN(1,($Q474-'Settings'!$B$6)/($H474-'Settings'!$B$6))),"")))</f>
        <v/>
      </c>
      <c r="U474" s="27">
        <f>IF($A474="","",IF($Q474="","No Data",IF($Q474&lt;='Settings'!$B$6,"Critical",IF($Q474&lt;='Settings'!$B$5,"Low","OK"))))</f>
        <v/>
      </c>
      <c r="V474" s="27">
        <f>IF($A474="","",IF($R474="","No Data",IF($R474&gt;='Settings'!$B$7,"Uneven","OK")))</f>
        <v/>
      </c>
      <c r="W474" s="27">
        <f>IF($A474="","",IF($J474&lt;&gt;"Mounted","N/A",IF(OR($S474="",$I474=""),"No Data",IF($S474&lt;$I474-'Settings'!$B$8,"Low",IF($S474&gt;$I474+'Settings'!$B$8,"High","OK")))))</f>
        <v/>
      </c>
      <c r="X474" s="45">
        <f>IF($A474="","",IF(OR($J474&lt;&gt;"Mounted",$L474=""),"",IFERROR($L474+'Settings'!$B$9,"")))</f>
        <v/>
      </c>
      <c r="Y474" s="27">
        <f>IF($A474="","",IF($J474&lt;&gt;"Mounted","N/A",IF($L474="","No Data",IF(TODAY()&gt;$X474,"Overdue",IF(TODAY()+'Settings'!$B$10&gt;=$X474,"Due Soon","Current")))))</f>
        <v/>
      </c>
      <c r="Z474" s="27">
        <f>IF($A474="","",IF($J474&lt;&gt;"Mounted","N/A",IF(OR($U474="No Data",$W474="No Data"),"No Data",IF($U474="Critical","Critical",IF(OR($U474="Low",$V474="Uneven",$W474="Low",$W474="High",$Y474="Overdue",$Y474="Due Soon"),"Attention","OK")))))</f>
        <v/>
      </c>
      <c r="AA474" s="27">
        <f>IF($A474="","",IF($J474&lt;&gt;"Mounted","No action",IF($U474="Critical","Inspect immediately and follow fleet removal policy",IF($W474="Low","Correct pressure and inspect",IF($W474="High","Correct pressure",IF($V474="Uneven","Inspect alignment, suspension, and rotation",IF($U474="Low","Schedule tire service",IF($Y474="Overdue","Complete inspection",IF($Y474="Due Soon","Schedule inspection","No action")))))))))</f>
        <v/>
      </c>
      <c r="AB474" s="27">
        <f>IF($A474="","",IF(OR($J474&lt;&gt;"Mounted",$Z474="OK",$Z474="N/A"),"",IF($U474="Critical",1,IF(OR($W474="Low",$W474="High"),2,IF(OR($U474="Low",$V474="Uneven"),3,IF($Y474="Overdue",4,5))))))</f>
        <v/>
      </c>
      <c r="AC474" s="27">
        <f>IF($A474="","",IF($AB474="","",IFERROR($AB474*100000+ROW(),"")))</f>
        <v/>
      </c>
    </row>
    <row r="475">
      <c r="A475" s="29" t="n"/>
      <c r="B475" s="23" t="n"/>
      <c r="C475" s="23" t="n"/>
      <c r="D475" s="23" t="n"/>
      <c r="E475" s="29" t="n"/>
      <c r="F475" s="42" t="n"/>
      <c r="G475" s="30" t="n"/>
      <c r="H475" s="43" t="n"/>
      <c r="I475" s="43" t="n"/>
      <c r="J475" s="23" t="n"/>
      <c r="K475" s="23" t="n"/>
      <c r="L475" s="45">
        <f>IF($A475="","",IF(COUNTIFS('Tire Inspections'!$E$5:$E$1004,$A475,'Tire Inspections'!$Y$5:$Y$1004,"OK")=0,"",IFERROR(MAXIFS('Tire Inspections'!$B$5:$B$1004,'Tire Inspections'!$E$5:$E$1004,$A475,'Tire Inspections'!$Y$5:$Y$1004,"OK"),"")))</f>
        <v/>
      </c>
      <c r="M475" s="27">
        <f>IF($A475="","",IF($L475="","",IFERROR(LOOKUP(2,1/(('Tire Inspections'!$E$5:$E$1004=$A475)*('Tire Inspections'!$B$5:$B$1004=$L475)*('Tire Inspections'!$Y$5:$Y$1004="OK")),'Tire Inspections'!$C$5:$C$1004),"")))</f>
        <v/>
      </c>
      <c r="N475" s="27">
        <f>IF($A475="","",IF($L475="","",IFERROR(LOOKUP(2,1/(('Tire Inspections'!$E$5:$E$1004=$A475)*('Tire Inspections'!$B$5:$B$1004=$L475)*('Tire Inspections'!$Y$5:$Y$1004="OK")),'Tire Inspections'!$F$5:$F$1004),"")))</f>
        <v/>
      </c>
      <c r="O475" s="27">
        <f>IF($A475="","",IF($L475="","",IFERROR(LOOKUP(2,1/(('Tire Inspections'!$E$5:$E$1004=$A475)*('Tire Inspections'!$B$5:$B$1004=$L475)*('Tire Inspections'!$Y$5:$Y$1004="OK")),'Tire Inspections'!$P$5:$P$1004),"")))</f>
        <v/>
      </c>
      <c r="P475" s="32">
        <f>IF($A475="","",IF($L475="","",IFERROR(LOOKUP(2,1/(('Tire Inspections'!$E$5:$E$1004=$A475)*('Tire Inspections'!$B$5:$B$1004=$L475)*('Tire Inspections'!$Y$5:$Y$1004="OK")),'Tire Inspections'!$D$5:$D$1004),"")))</f>
        <v/>
      </c>
      <c r="Q475" s="44">
        <f>IF($A475="","",IF($L475="","",IFERROR(LOOKUP(2,1/(('Tire Inspections'!$E$5:$E$1004=$A475)*('Tire Inspections'!$B$5:$B$1004=$L475)*('Tire Inspections'!$Y$5:$Y$1004="OK")),'Tire Inspections'!$R$5:$R$1004),"")))</f>
        <v/>
      </c>
      <c r="R475" s="44">
        <f>IF($A475="","",IF($L475="","",IFERROR(LOOKUP(2,1/(('Tire Inspections'!$E$5:$E$1004=$A475)*('Tire Inspections'!$B$5:$B$1004=$L475)*('Tire Inspections'!$Y$5:$Y$1004="OK")),'Tire Inspections'!$S$5:$S$1004),"")))</f>
        <v/>
      </c>
      <c r="S475" s="44">
        <f>IF($A475="","",IF($L475="","",IFERROR(LOOKUP(2,1/(('Tire Inspections'!$E$5:$E$1004=$A475)*('Tire Inspections'!$B$5:$B$1004=$L475)*('Tire Inspections'!$Y$5:$Y$1004="OK")),'Tire Inspections'!$L$5:$L$1004),"")))</f>
        <v/>
      </c>
      <c r="T475" s="33">
        <f>IF($A475="","",IF(OR($Q475="",$H475=""),"",IFERROR(MAX(0,MIN(1,($Q475-'Settings'!$B$6)/($H475-'Settings'!$B$6))),"")))</f>
        <v/>
      </c>
      <c r="U475" s="27">
        <f>IF($A475="","",IF($Q475="","No Data",IF($Q475&lt;='Settings'!$B$6,"Critical",IF($Q475&lt;='Settings'!$B$5,"Low","OK"))))</f>
        <v/>
      </c>
      <c r="V475" s="27">
        <f>IF($A475="","",IF($R475="","No Data",IF($R475&gt;='Settings'!$B$7,"Uneven","OK")))</f>
        <v/>
      </c>
      <c r="W475" s="27">
        <f>IF($A475="","",IF($J475&lt;&gt;"Mounted","N/A",IF(OR($S475="",$I475=""),"No Data",IF($S475&lt;$I475-'Settings'!$B$8,"Low",IF($S475&gt;$I475+'Settings'!$B$8,"High","OK")))))</f>
        <v/>
      </c>
      <c r="X475" s="45">
        <f>IF($A475="","",IF(OR($J475&lt;&gt;"Mounted",$L475=""),"",IFERROR($L475+'Settings'!$B$9,"")))</f>
        <v/>
      </c>
      <c r="Y475" s="27">
        <f>IF($A475="","",IF($J475&lt;&gt;"Mounted","N/A",IF($L475="","No Data",IF(TODAY()&gt;$X475,"Overdue",IF(TODAY()+'Settings'!$B$10&gt;=$X475,"Due Soon","Current")))))</f>
        <v/>
      </c>
      <c r="Z475" s="27">
        <f>IF($A475="","",IF($J475&lt;&gt;"Mounted","N/A",IF(OR($U475="No Data",$W475="No Data"),"No Data",IF($U475="Critical","Critical",IF(OR($U475="Low",$V475="Uneven",$W475="Low",$W475="High",$Y475="Overdue",$Y475="Due Soon"),"Attention","OK")))))</f>
        <v/>
      </c>
      <c r="AA475" s="27">
        <f>IF($A475="","",IF($J475&lt;&gt;"Mounted","No action",IF($U475="Critical","Inspect immediately and follow fleet removal policy",IF($W475="Low","Correct pressure and inspect",IF($W475="High","Correct pressure",IF($V475="Uneven","Inspect alignment, suspension, and rotation",IF($U475="Low","Schedule tire service",IF($Y475="Overdue","Complete inspection",IF($Y475="Due Soon","Schedule inspection","No action")))))))))</f>
        <v/>
      </c>
      <c r="AB475" s="27">
        <f>IF($A475="","",IF(OR($J475&lt;&gt;"Mounted",$Z475="OK",$Z475="N/A"),"",IF($U475="Critical",1,IF(OR($W475="Low",$W475="High"),2,IF(OR($U475="Low",$V475="Uneven"),3,IF($Y475="Overdue",4,5))))))</f>
        <v/>
      </c>
      <c r="AC475" s="27">
        <f>IF($A475="","",IF($AB475="","",IFERROR($AB475*100000+ROW(),"")))</f>
        <v/>
      </c>
    </row>
    <row r="476">
      <c r="A476" s="29" t="n"/>
      <c r="B476" s="23" t="n"/>
      <c r="C476" s="23" t="n"/>
      <c r="D476" s="23" t="n"/>
      <c r="E476" s="29" t="n"/>
      <c r="F476" s="42" t="n"/>
      <c r="G476" s="30" t="n"/>
      <c r="H476" s="43" t="n"/>
      <c r="I476" s="43" t="n"/>
      <c r="J476" s="23" t="n"/>
      <c r="K476" s="23" t="n"/>
      <c r="L476" s="45">
        <f>IF($A476="","",IF(COUNTIFS('Tire Inspections'!$E$5:$E$1004,$A476,'Tire Inspections'!$Y$5:$Y$1004,"OK")=0,"",IFERROR(MAXIFS('Tire Inspections'!$B$5:$B$1004,'Tire Inspections'!$E$5:$E$1004,$A476,'Tire Inspections'!$Y$5:$Y$1004,"OK"),"")))</f>
        <v/>
      </c>
      <c r="M476" s="27">
        <f>IF($A476="","",IF($L476="","",IFERROR(LOOKUP(2,1/(('Tire Inspections'!$E$5:$E$1004=$A476)*('Tire Inspections'!$B$5:$B$1004=$L476)*('Tire Inspections'!$Y$5:$Y$1004="OK")),'Tire Inspections'!$C$5:$C$1004),"")))</f>
        <v/>
      </c>
      <c r="N476" s="27">
        <f>IF($A476="","",IF($L476="","",IFERROR(LOOKUP(2,1/(('Tire Inspections'!$E$5:$E$1004=$A476)*('Tire Inspections'!$B$5:$B$1004=$L476)*('Tire Inspections'!$Y$5:$Y$1004="OK")),'Tire Inspections'!$F$5:$F$1004),"")))</f>
        <v/>
      </c>
      <c r="O476" s="27">
        <f>IF($A476="","",IF($L476="","",IFERROR(LOOKUP(2,1/(('Tire Inspections'!$E$5:$E$1004=$A476)*('Tire Inspections'!$B$5:$B$1004=$L476)*('Tire Inspections'!$Y$5:$Y$1004="OK")),'Tire Inspections'!$P$5:$P$1004),"")))</f>
        <v/>
      </c>
      <c r="P476" s="32">
        <f>IF($A476="","",IF($L476="","",IFERROR(LOOKUP(2,1/(('Tire Inspections'!$E$5:$E$1004=$A476)*('Tire Inspections'!$B$5:$B$1004=$L476)*('Tire Inspections'!$Y$5:$Y$1004="OK")),'Tire Inspections'!$D$5:$D$1004),"")))</f>
        <v/>
      </c>
      <c r="Q476" s="44">
        <f>IF($A476="","",IF($L476="","",IFERROR(LOOKUP(2,1/(('Tire Inspections'!$E$5:$E$1004=$A476)*('Tire Inspections'!$B$5:$B$1004=$L476)*('Tire Inspections'!$Y$5:$Y$1004="OK")),'Tire Inspections'!$R$5:$R$1004),"")))</f>
        <v/>
      </c>
      <c r="R476" s="44">
        <f>IF($A476="","",IF($L476="","",IFERROR(LOOKUP(2,1/(('Tire Inspections'!$E$5:$E$1004=$A476)*('Tire Inspections'!$B$5:$B$1004=$L476)*('Tire Inspections'!$Y$5:$Y$1004="OK")),'Tire Inspections'!$S$5:$S$1004),"")))</f>
        <v/>
      </c>
      <c r="S476" s="44">
        <f>IF($A476="","",IF($L476="","",IFERROR(LOOKUP(2,1/(('Tire Inspections'!$E$5:$E$1004=$A476)*('Tire Inspections'!$B$5:$B$1004=$L476)*('Tire Inspections'!$Y$5:$Y$1004="OK")),'Tire Inspections'!$L$5:$L$1004),"")))</f>
        <v/>
      </c>
      <c r="T476" s="33">
        <f>IF($A476="","",IF(OR($Q476="",$H476=""),"",IFERROR(MAX(0,MIN(1,($Q476-'Settings'!$B$6)/($H476-'Settings'!$B$6))),"")))</f>
        <v/>
      </c>
      <c r="U476" s="27">
        <f>IF($A476="","",IF($Q476="","No Data",IF($Q476&lt;='Settings'!$B$6,"Critical",IF($Q476&lt;='Settings'!$B$5,"Low","OK"))))</f>
        <v/>
      </c>
      <c r="V476" s="27">
        <f>IF($A476="","",IF($R476="","No Data",IF($R476&gt;='Settings'!$B$7,"Uneven","OK")))</f>
        <v/>
      </c>
      <c r="W476" s="27">
        <f>IF($A476="","",IF($J476&lt;&gt;"Mounted","N/A",IF(OR($S476="",$I476=""),"No Data",IF($S476&lt;$I476-'Settings'!$B$8,"Low",IF($S476&gt;$I476+'Settings'!$B$8,"High","OK")))))</f>
        <v/>
      </c>
      <c r="X476" s="45">
        <f>IF($A476="","",IF(OR($J476&lt;&gt;"Mounted",$L476=""),"",IFERROR($L476+'Settings'!$B$9,"")))</f>
        <v/>
      </c>
      <c r="Y476" s="27">
        <f>IF($A476="","",IF($J476&lt;&gt;"Mounted","N/A",IF($L476="","No Data",IF(TODAY()&gt;$X476,"Overdue",IF(TODAY()+'Settings'!$B$10&gt;=$X476,"Due Soon","Current")))))</f>
        <v/>
      </c>
      <c r="Z476" s="27">
        <f>IF($A476="","",IF($J476&lt;&gt;"Mounted","N/A",IF(OR($U476="No Data",$W476="No Data"),"No Data",IF($U476="Critical","Critical",IF(OR($U476="Low",$V476="Uneven",$W476="Low",$W476="High",$Y476="Overdue",$Y476="Due Soon"),"Attention","OK")))))</f>
        <v/>
      </c>
      <c r="AA476" s="27">
        <f>IF($A476="","",IF($J476&lt;&gt;"Mounted","No action",IF($U476="Critical","Inspect immediately and follow fleet removal policy",IF($W476="Low","Correct pressure and inspect",IF($W476="High","Correct pressure",IF($V476="Uneven","Inspect alignment, suspension, and rotation",IF($U476="Low","Schedule tire service",IF($Y476="Overdue","Complete inspection",IF($Y476="Due Soon","Schedule inspection","No action")))))))))</f>
        <v/>
      </c>
      <c r="AB476" s="27">
        <f>IF($A476="","",IF(OR($J476&lt;&gt;"Mounted",$Z476="OK",$Z476="N/A"),"",IF($U476="Critical",1,IF(OR($W476="Low",$W476="High"),2,IF(OR($U476="Low",$V476="Uneven"),3,IF($Y476="Overdue",4,5))))))</f>
        <v/>
      </c>
      <c r="AC476" s="27">
        <f>IF($A476="","",IF($AB476="","",IFERROR($AB476*100000+ROW(),"")))</f>
        <v/>
      </c>
    </row>
    <row r="477">
      <c r="A477" s="29" t="n"/>
      <c r="B477" s="23" t="n"/>
      <c r="C477" s="23" t="n"/>
      <c r="D477" s="23" t="n"/>
      <c r="E477" s="29" t="n"/>
      <c r="F477" s="42" t="n"/>
      <c r="G477" s="30" t="n"/>
      <c r="H477" s="43" t="n"/>
      <c r="I477" s="43" t="n"/>
      <c r="J477" s="23" t="n"/>
      <c r="K477" s="23" t="n"/>
      <c r="L477" s="45">
        <f>IF($A477="","",IF(COUNTIFS('Tire Inspections'!$E$5:$E$1004,$A477,'Tire Inspections'!$Y$5:$Y$1004,"OK")=0,"",IFERROR(MAXIFS('Tire Inspections'!$B$5:$B$1004,'Tire Inspections'!$E$5:$E$1004,$A477,'Tire Inspections'!$Y$5:$Y$1004,"OK"),"")))</f>
        <v/>
      </c>
      <c r="M477" s="27">
        <f>IF($A477="","",IF($L477="","",IFERROR(LOOKUP(2,1/(('Tire Inspections'!$E$5:$E$1004=$A477)*('Tire Inspections'!$B$5:$B$1004=$L477)*('Tire Inspections'!$Y$5:$Y$1004="OK")),'Tire Inspections'!$C$5:$C$1004),"")))</f>
        <v/>
      </c>
      <c r="N477" s="27">
        <f>IF($A477="","",IF($L477="","",IFERROR(LOOKUP(2,1/(('Tire Inspections'!$E$5:$E$1004=$A477)*('Tire Inspections'!$B$5:$B$1004=$L477)*('Tire Inspections'!$Y$5:$Y$1004="OK")),'Tire Inspections'!$F$5:$F$1004),"")))</f>
        <v/>
      </c>
      <c r="O477" s="27">
        <f>IF($A477="","",IF($L477="","",IFERROR(LOOKUP(2,1/(('Tire Inspections'!$E$5:$E$1004=$A477)*('Tire Inspections'!$B$5:$B$1004=$L477)*('Tire Inspections'!$Y$5:$Y$1004="OK")),'Tire Inspections'!$P$5:$P$1004),"")))</f>
        <v/>
      </c>
      <c r="P477" s="32">
        <f>IF($A477="","",IF($L477="","",IFERROR(LOOKUP(2,1/(('Tire Inspections'!$E$5:$E$1004=$A477)*('Tire Inspections'!$B$5:$B$1004=$L477)*('Tire Inspections'!$Y$5:$Y$1004="OK")),'Tire Inspections'!$D$5:$D$1004),"")))</f>
        <v/>
      </c>
      <c r="Q477" s="44">
        <f>IF($A477="","",IF($L477="","",IFERROR(LOOKUP(2,1/(('Tire Inspections'!$E$5:$E$1004=$A477)*('Tire Inspections'!$B$5:$B$1004=$L477)*('Tire Inspections'!$Y$5:$Y$1004="OK")),'Tire Inspections'!$R$5:$R$1004),"")))</f>
        <v/>
      </c>
      <c r="R477" s="44">
        <f>IF($A477="","",IF($L477="","",IFERROR(LOOKUP(2,1/(('Tire Inspections'!$E$5:$E$1004=$A477)*('Tire Inspections'!$B$5:$B$1004=$L477)*('Tire Inspections'!$Y$5:$Y$1004="OK")),'Tire Inspections'!$S$5:$S$1004),"")))</f>
        <v/>
      </c>
      <c r="S477" s="44">
        <f>IF($A477="","",IF($L477="","",IFERROR(LOOKUP(2,1/(('Tire Inspections'!$E$5:$E$1004=$A477)*('Tire Inspections'!$B$5:$B$1004=$L477)*('Tire Inspections'!$Y$5:$Y$1004="OK")),'Tire Inspections'!$L$5:$L$1004),"")))</f>
        <v/>
      </c>
      <c r="T477" s="33">
        <f>IF($A477="","",IF(OR($Q477="",$H477=""),"",IFERROR(MAX(0,MIN(1,($Q477-'Settings'!$B$6)/($H477-'Settings'!$B$6))),"")))</f>
        <v/>
      </c>
      <c r="U477" s="27">
        <f>IF($A477="","",IF($Q477="","No Data",IF($Q477&lt;='Settings'!$B$6,"Critical",IF($Q477&lt;='Settings'!$B$5,"Low","OK"))))</f>
        <v/>
      </c>
      <c r="V477" s="27">
        <f>IF($A477="","",IF($R477="","No Data",IF($R477&gt;='Settings'!$B$7,"Uneven","OK")))</f>
        <v/>
      </c>
      <c r="W477" s="27">
        <f>IF($A477="","",IF($J477&lt;&gt;"Mounted","N/A",IF(OR($S477="",$I477=""),"No Data",IF($S477&lt;$I477-'Settings'!$B$8,"Low",IF($S477&gt;$I477+'Settings'!$B$8,"High","OK")))))</f>
        <v/>
      </c>
      <c r="X477" s="45">
        <f>IF($A477="","",IF(OR($J477&lt;&gt;"Mounted",$L477=""),"",IFERROR($L477+'Settings'!$B$9,"")))</f>
        <v/>
      </c>
      <c r="Y477" s="27">
        <f>IF($A477="","",IF($J477&lt;&gt;"Mounted","N/A",IF($L477="","No Data",IF(TODAY()&gt;$X477,"Overdue",IF(TODAY()+'Settings'!$B$10&gt;=$X477,"Due Soon","Current")))))</f>
        <v/>
      </c>
      <c r="Z477" s="27">
        <f>IF($A477="","",IF($J477&lt;&gt;"Mounted","N/A",IF(OR($U477="No Data",$W477="No Data"),"No Data",IF($U477="Critical","Critical",IF(OR($U477="Low",$V477="Uneven",$W477="Low",$W477="High",$Y477="Overdue",$Y477="Due Soon"),"Attention","OK")))))</f>
        <v/>
      </c>
      <c r="AA477" s="27">
        <f>IF($A477="","",IF($J477&lt;&gt;"Mounted","No action",IF($U477="Critical","Inspect immediately and follow fleet removal policy",IF($W477="Low","Correct pressure and inspect",IF($W477="High","Correct pressure",IF($V477="Uneven","Inspect alignment, suspension, and rotation",IF($U477="Low","Schedule tire service",IF($Y477="Overdue","Complete inspection",IF($Y477="Due Soon","Schedule inspection","No action")))))))))</f>
        <v/>
      </c>
      <c r="AB477" s="27">
        <f>IF($A477="","",IF(OR($J477&lt;&gt;"Mounted",$Z477="OK",$Z477="N/A"),"",IF($U477="Critical",1,IF(OR($W477="Low",$W477="High"),2,IF(OR($U477="Low",$V477="Uneven"),3,IF($Y477="Overdue",4,5))))))</f>
        <v/>
      </c>
      <c r="AC477" s="27">
        <f>IF($A477="","",IF($AB477="","",IFERROR($AB477*100000+ROW(),"")))</f>
        <v/>
      </c>
    </row>
    <row r="478">
      <c r="A478" s="29" t="n"/>
      <c r="B478" s="23" t="n"/>
      <c r="C478" s="23" t="n"/>
      <c r="D478" s="23" t="n"/>
      <c r="E478" s="29" t="n"/>
      <c r="F478" s="42" t="n"/>
      <c r="G478" s="30" t="n"/>
      <c r="H478" s="43" t="n"/>
      <c r="I478" s="43" t="n"/>
      <c r="J478" s="23" t="n"/>
      <c r="K478" s="23" t="n"/>
      <c r="L478" s="45">
        <f>IF($A478="","",IF(COUNTIFS('Tire Inspections'!$E$5:$E$1004,$A478,'Tire Inspections'!$Y$5:$Y$1004,"OK")=0,"",IFERROR(MAXIFS('Tire Inspections'!$B$5:$B$1004,'Tire Inspections'!$E$5:$E$1004,$A478,'Tire Inspections'!$Y$5:$Y$1004,"OK"),"")))</f>
        <v/>
      </c>
      <c r="M478" s="27">
        <f>IF($A478="","",IF($L478="","",IFERROR(LOOKUP(2,1/(('Tire Inspections'!$E$5:$E$1004=$A478)*('Tire Inspections'!$B$5:$B$1004=$L478)*('Tire Inspections'!$Y$5:$Y$1004="OK")),'Tire Inspections'!$C$5:$C$1004),"")))</f>
        <v/>
      </c>
      <c r="N478" s="27">
        <f>IF($A478="","",IF($L478="","",IFERROR(LOOKUP(2,1/(('Tire Inspections'!$E$5:$E$1004=$A478)*('Tire Inspections'!$B$5:$B$1004=$L478)*('Tire Inspections'!$Y$5:$Y$1004="OK")),'Tire Inspections'!$F$5:$F$1004),"")))</f>
        <v/>
      </c>
      <c r="O478" s="27">
        <f>IF($A478="","",IF($L478="","",IFERROR(LOOKUP(2,1/(('Tire Inspections'!$E$5:$E$1004=$A478)*('Tire Inspections'!$B$5:$B$1004=$L478)*('Tire Inspections'!$Y$5:$Y$1004="OK")),'Tire Inspections'!$P$5:$P$1004),"")))</f>
        <v/>
      </c>
      <c r="P478" s="32">
        <f>IF($A478="","",IF($L478="","",IFERROR(LOOKUP(2,1/(('Tire Inspections'!$E$5:$E$1004=$A478)*('Tire Inspections'!$B$5:$B$1004=$L478)*('Tire Inspections'!$Y$5:$Y$1004="OK")),'Tire Inspections'!$D$5:$D$1004),"")))</f>
        <v/>
      </c>
      <c r="Q478" s="44">
        <f>IF($A478="","",IF($L478="","",IFERROR(LOOKUP(2,1/(('Tire Inspections'!$E$5:$E$1004=$A478)*('Tire Inspections'!$B$5:$B$1004=$L478)*('Tire Inspections'!$Y$5:$Y$1004="OK")),'Tire Inspections'!$R$5:$R$1004),"")))</f>
        <v/>
      </c>
      <c r="R478" s="44">
        <f>IF($A478="","",IF($L478="","",IFERROR(LOOKUP(2,1/(('Tire Inspections'!$E$5:$E$1004=$A478)*('Tire Inspections'!$B$5:$B$1004=$L478)*('Tire Inspections'!$Y$5:$Y$1004="OK")),'Tire Inspections'!$S$5:$S$1004),"")))</f>
        <v/>
      </c>
      <c r="S478" s="44">
        <f>IF($A478="","",IF($L478="","",IFERROR(LOOKUP(2,1/(('Tire Inspections'!$E$5:$E$1004=$A478)*('Tire Inspections'!$B$5:$B$1004=$L478)*('Tire Inspections'!$Y$5:$Y$1004="OK")),'Tire Inspections'!$L$5:$L$1004),"")))</f>
        <v/>
      </c>
      <c r="T478" s="33">
        <f>IF($A478="","",IF(OR($Q478="",$H478=""),"",IFERROR(MAX(0,MIN(1,($Q478-'Settings'!$B$6)/($H478-'Settings'!$B$6))),"")))</f>
        <v/>
      </c>
      <c r="U478" s="27">
        <f>IF($A478="","",IF($Q478="","No Data",IF($Q478&lt;='Settings'!$B$6,"Critical",IF($Q478&lt;='Settings'!$B$5,"Low","OK"))))</f>
        <v/>
      </c>
      <c r="V478" s="27">
        <f>IF($A478="","",IF($R478="","No Data",IF($R478&gt;='Settings'!$B$7,"Uneven","OK")))</f>
        <v/>
      </c>
      <c r="W478" s="27">
        <f>IF($A478="","",IF($J478&lt;&gt;"Mounted","N/A",IF(OR($S478="",$I478=""),"No Data",IF($S478&lt;$I478-'Settings'!$B$8,"Low",IF($S478&gt;$I478+'Settings'!$B$8,"High","OK")))))</f>
        <v/>
      </c>
      <c r="X478" s="45">
        <f>IF($A478="","",IF(OR($J478&lt;&gt;"Mounted",$L478=""),"",IFERROR($L478+'Settings'!$B$9,"")))</f>
        <v/>
      </c>
      <c r="Y478" s="27">
        <f>IF($A478="","",IF($J478&lt;&gt;"Mounted","N/A",IF($L478="","No Data",IF(TODAY()&gt;$X478,"Overdue",IF(TODAY()+'Settings'!$B$10&gt;=$X478,"Due Soon","Current")))))</f>
        <v/>
      </c>
      <c r="Z478" s="27">
        <f>IF($A478="","",IF($J478&lt;&gt;"Mounted","N/A",IF(OR($U478="No Data",$W478="No Data"),"No Data",IF($U478="Critical","Critical",IF(OR($U478="Low",$V478="Uneven",$W478="Low",$W478="High",$Y478="Overdue",$Y478="Due Soon"),"Attention","OK")))))</f>
        <v/>
      </c>
      <c r="AA478" s="27">
        <f>IF($A478="","",IF($J478&lt;&gt;"Mounted","No action",IF($U478="Critical","Inspect immediately and follow fleet removal policy",IF($W478="Low","Correct pressure and inspect",IF($W478="High","Correct pressure",IF($V478="Uneven","Inspect alignment, suspension, and rotation",IF($U478="Low","Schedule tire service",IF($Y478="Overdue","Complete inspection",IF($Y478="Due Soon","Schedule inspection","No action")))))))))</f>
        <v/>
      </c>
      <c r="AB478" s="27">
        <f>IF($A478="","",IF(OR($J478&lt;&gt;"Mounted",$Z478="OK",$Z478="N/A"),"",IF($U478="Critical",1,IF(OR($W478="Low",$W478="High"),2,IF(OR($U478="Low",$V478="Uneven"),3,IF($Y478="Overdue",4,5))))))</f>
        <v/>
      </c>
      <c r="AC478" s="27">
        <f>IF($A478="","",IF($AB478="","",IFERROR($AB478*100000+ROW(),"")))</f>
        <v/>
      </c>
    </row>
    <row r="479">
      <c r="A479" s="29" t="n"/>
      <c r="B479" s="23" t="n"/>
      <c r="C479" s="23" t="n"/>
      <c r="D479" s="23" t="n"/>
      <c r="E479" s="29" t="n"/>
      <c r="F479" s="42" t="n"/>
      <c r="G479" s="30" t="n"/>
      <c r="H479" s="43" t="n"/>
      <c r="I479" s="43" t="n"/>
      <c r="J479" s="23" t="n"/>
      <c r="K479" s="23" t="n"/>
      <c r="L479" s="45">
        <f>IF($A479="","",IF(COUNTIFS('Tire Inspections'!$E$5:$E$1004,$A479,'Tire Inspections'!$Y$5:$Y$1004,"OK")=0,"",IFERROR(MAXIFS('Tire Inspections'!$B$5:$B$1004,'Tire Inspections'!$E$5:$E$1004,$A479,'Tire Inspections'!$Y$5:$Y$1004,"OK"),"")))</f>
        <v/>
      </c>
      <c r="M479" s="27">
        <f>IF($A479="","",IF($L479="","",IFERROR(LOOKUP(2,1/(('Tire Inspections'!$E$5:$E$1004=$A479)*('Tire Inspections'!$B$5:$B$1004=$L479)*('Tire Inspections'!$Y$5:$Y$1004="OK")),'Tire Inspections'!$C$5:$C$1004),"")))</f>
        <v/>
      </c>
      <c r="N479" s="27">
        <f>IF($A479="","",IF($L479="","",IFERROR(LOOKUP(2,1/(('Tire Inspections'!$E$5:$E$1004=$A479)*('Tire Inspections'!$B$5:$B$1004=$L479)*('Tire Inspections'!$Y$5:$Y$1004="OK")),'Tire Inspections'!$F$5:$F$1004),"")))</f>
        <v/>
      </c>
      <c r="O479" s="27">
        <f>IF($A479="","",IF($L479="","",IFERROR(LOOKUP(2,1/(('Tire Inspections'!$E$5:$E$1004=$A479)*('Tire Inspections'!$B$5:$B$1004=$L479)*('Tire Inspections'!$Y$5:$Y$1004="OK")),'Tire Inspections'!$P$5:$P$1004),"")))</f>
        <v/>
      </c>
      <c r="P479" s="32">
        <f>IF($A479="","",IF($L479="","",IFERROR(LOOKUP(2,1/(('Tire Inspections'!$E$5:$E$1004=$A479)*('Tire Inspections'!$B$5:$B$1004=$L479)*('Tire Inspections'!$Y$5:$Y$1004="OK")),'Tire Inspections'!$D$5:$D$1004),"")))</f>
        <v/>
      </c>
      <c r="Q479" s="44">
        <f>IF($A479="","",IF($L479="","",IFERROR(LOOKUP(2,1/(('Tire Inspections'!$E$5:$E$1004=$A479)*('Tire Inspections'!$B$5:$B$1004=$L479)*('Tire Inspections'!$Y$5:$Y$1004="OK")),'Tire Inspections'!$R$5:$R$1004),"")))</f>
        <v/>
      </c>
      <c r="R479" s="44">
        <f>IF($A479="","",IF($L479="","",IFERROR(LOOKUP(2,1/(('Tire Inspections'!$E$5:$E$1004=$A479)*('Tire Inspections'!$B$5:$B$1004=$L479)*('Tire Inspections'!$Y$5:$Y$1004="OK")),'Tire Inspections'!$S$5:$S$1004),"")))</f>
        <v/>
      </c>
      <c r="S479" s="44">
        <f>IF($A479="","",IF($L479="","",IFERROR(LOOKUP(2,1/(('Tire Inspections'!$E$5:$E$1004=$A479)*('Tire Inspections'!$B$5:$B$1004=$L479)*('Tire Inspections'!$Y$5:$Y$1004="OK")),'Tire Inspections'!$L$5:$L$1004),"")))</f>
        <v/>
      </c>
      <c r="T479" s="33">
        <f>IF($A479="","",IF(OR($Q479="",$H479=""),"",IFERROR(MAX(0,MIN(1,($Q479-'Settings'!$B$6)/($H479-'Settings'!$B$6))),"")))</f>
        <v/>
      </c>
      <c r="U479" s="27">
        <f>IF($A479="","",IF($Q479="","No Data",IF($Q479&lt;='Settings'!$B$6,"Critical",IF($Q479&lt;='Settings'!$B$5,"Low","OK"))))</f>
        <v/>
      </c>
      <c r="V479" s="27">
        <f>IF($A479="","",IF($R479="","No Data",IF($R479&gt;='Settings'!$B$7,"Uneven","OK")))</f>
        <v/>
      </c>
      <c r="W479" s="27">
        <f>IF($A479="","",IF($J479&lt;&gt;"Mounted","N/A",IF(OR($S479="",$I479=""),"No Data",IF($S479&lt;$I479-'Settings'!$B$8,"Low",IF($S479&gt;$I479+'Settings'!$B$8,"High","OK")))))</f>
        <v/>
      </c>
      <c r="X479" s="45">
        <f>IF($A479="","",IF(OR($J479&lt;&gt;"Mounted",$L479=""),"",IFERROR($L479+'Settings'!$B$9,"")))</f>
        <v/>
      </c>
      <c r="Y479" s="27">
        <f>IF($A479="","",IF($J479&lt;&gt;"Mounted","N/A",IF($L479="","No Data",IF(TODAY()&gt;$X479,"Overdue",IF(TODAY()+'Settings'!$B$10&gt;=$X479,"Due Soon","Current")))))</f>
        <v/>
      </c>
      <c r="Z479" s="27">
        <f>IF($A479="","",IF($J479&lt;&gt;"Mounted","N/A",IF(OR($U479="No Data",$W479="No Data"),"No Data",IF($U479="Critical","Critical",IF(OR($U479="Low",$V479="Uneven",$W479="Low",$W479="High",$Y479="Overdue",$Y479="Due Soon"),"Attention","OK")))))</f>
        <v/>
      </c>
      <c r="AA479" s="27">
        <f>IF($A479="","",IF($J479&lt;&gt;"Mounted","No action",IF($U479="Critical","Inspect immediately and follow fleet removal policy",IF($W479="Low","Correct pressure and inspect",IF($W479="High","Correct pressure",IF($V479="Uneven","Inspect alignment, suspension, and rotation",IF($U479="Low","Schedule tire service",IF($Y479="Overdue","Complete inspection",IF($Y479="Due Soon","Schedule inspection","No action")))))))))</f>
        <v/>
      </c>
      <c r="AB479" s="27">
        <f>IF($A479="","",IF(OR($J479&lt;&gt;"Mounted",$Z479="OK",$Z479="N/A"),"",IF($U479="Critical",1,IF(OR($W479="Low",$W479="High"),2,IF(OR($U479="Low",$V479="Uneven"),3,IF($Y479="Overdue",4,5))))))</f>
        <v/>
      </c>
      <c r="AC479" s="27">
        <f>IF($A479="","",IF($AB479="","",IFERROR($AB479*100000+ROW(),"")))</f>
        <v/>
      </c>
    </row>
    <row r="480">
      <c r="A480" s="29" t="n"/>
      <c r="B480" s="23" t="n"/>
      <c r="C480" s="23" t="n"/>
      <c r="D480" s="23" t="n"/>
      <c r="E480" s="29" t="n"/>
      <c r="F480" s="42" t="n"/>
      <c r="G480" s="30" t="n"/>
      <c r="H480" s="43" t="n"/>
      <c r="I480" s="43" t="n"/>
      <c r="J480" s="23" t="n"/>
      <c r="K480" s="23" t="n"/>
      <c r="L480" s="45">
        <f>IF($A480="","",IF(COUNTIFS('Tire Inspections'!$E$5:$E$1004,$A480,'Tire Inspections'!$Y$5:$Y$1004,"OK")=0,"",IFERROR(MAXIFS('Tire Inspections'!$B$5:$B$1004,'Tire Inspections'!$E$5:$E$1004,$A480,'Tire Inspections'!$Y$5:$Y$1004,"OK"),"")))</f>
        <v/>
      </c>
      <c r="M480" s="27">
        <f>IF($A480="","",IF($L480="","",IFERROR(LOOKUP(2,1/(('Tire Inspections'!$E$5:$E$1004=$A480)*('Tire Inspections'!$B$5:$B$1004=$L480)*('Tire Inspections'!$Y$5:$Y$1004="OK")),'Tire Inspections'!$C$5:$C$1004),"")))</f>
        <v/>
      </c>
      <c r="N480" s="27">
        <f>IF($A480="","",IF($L480="","",IFERROR(LOOKUP(2,1/(('Tire Inspections'!$E$5:$E$1004=$A480)*('Tire Inspections'!$B$5:$B$1004=$L480)*('Tire Inspections'!$Y$5:$Y$1004="OK")),'Tire Inspections'!$F$5:$F$1004),"")))</f>
        <v/>
      </c>
      <c r="O480" s="27">
        <f>IF($A480="","",IF($L480="","",IFERROR(LOOKUP(2,1/(('Tire Inspections'!$E$5:$E$1004=$A480)*('Tire Inspections'!$B$5:$B$1004=$L480)*('Tire Inspections'!$Y$5:$Y$1004="OK")),'Tire Inspections'!$P$5:$P$1004),"")))</f>
        <v/>
      </c>
      <c r="P480" s="32">
        <f>IF($A480="","",IF($L480="","",IFERROR(LOOKUP(2,1/(('Tire Inspections'!$E$5:$E$1004=$A480)*('Tire Inspections'!$B$5:$B$1004=$L480)*('Tire Inspections'!$Y$5:$Y$1004="OK")),'Tire Inspections'!$D$5:$D$1004),"")))</f>
        <v/>
      </c>
      <c r="Q480" s="44">
        <f>IF($A480="","",IF($L480="","",IFERROR(LOOKUP(2,1/(('Tire Inspections'!$E$5:$E$1004=$A480)*('Tire Inspections'!$B$5:$B$1004=$L480)*('Tire Inspections'!$Y$5:$Y$1004="OK")),'Tire Inspections'!$R$5:$R$1004),"")))</f>
        <v/>
      </c>
      <c r="R480" s="44">
        <f>IF($A480="","",IF($L480="","",IFERROR(LOOKUP(2,1/(('Tire Inspections'!$E$5:$E$1004=$A480)*('Tire Inspections'!$B$5:$B$1004=$L480)*('Tire Inspections'!$Y$5:$Y$1004="OK")),'Tire Inspections'!$S$5:$S$1004),"")))</f>
        <v/>
      </c>
      <c r="S480" s="44">
        <f>IF($A480="","",IF($L480="","",IFERROR(LOOKUP(2,1/(('Tire Inspections'!$E$5:$E$1004=$A480)*('Tire Inspections'!$B$5:$B$1004=$L480)*('Tire Inspections'!$Y$5:$Y$1004="OK")),'Tire Inspections'!$L$5:$L$1004),"")))</f>
        <v/>
      </c>
      <c r="T480" s="33">
        <f>IF($A480="","",IF(OR($Q480="",$H480=""),"",IFERROR(MAX(0,MIN(1,($Q480-'Settings'!$B$6)/($H480-'Settings'!$B$6))),"")))</f>
        <v/>
      </c>
      <c r="U480" s="27">
        <f>IF($A480="","",IF($Q480="","No Data",IF($Q480&lt;='Settings'!$B$6,"Critical",IF($Q480&lt;='Settings'!$B$5,"Low","OK"))))</f>
        <v/>
      </c>
      <c r="V480" s="27">
        <f>IF($A480="","",IF($R480="","No Data",IF($R480&gt;='Settings'!$B$7,"Uneven","OK")))</f>
        <v/>
      </c>
      <c r="W480" s="27">
        <f>IF($A480="","",IF($J480&lt;&gt;"Mounted","N/A",IF(OR($S480="",$I480=""),"No Data",IF($S480&lt;$I480-'Settings'!$B$8,"Low",IF($S480&gt;$I480+'Settings'!$B$8,"High","OK")))))</f>
        <v/>
      </c>
      <c r="X480" s="45">
        <f>IF($A480="","",IF(OR($J480&lt;&gt;"Mounted",$L480=""),"",IFERROR($L480+'Settings'!$B$9,"")))</f>
        <v/>
      </c>
      <c r="Y480" s="27">
        <f>IF($A480="","",IF($J480&lt;&gt;"Mounted","N/A",IF($L480="","No Data",IF(TODAY()&gt;$X480,"Overdue",IF(TODAY()+'Settings'!$B$10&gt;=$X480,"Due Soon","Current")))))</f>
        <v/>
      </c>
      <c r="Z480" s="27">
        <f>IF($A480="","",IF($J480&lt;&gt;"Mounted","N/A",IF(OR($U480="No Data",$W480="No Data"),"No Data",IF($U480="Critical","Critical",IF(OR($U480="Low",$V480="Uneven",$W480="Low",$W480="High",$Y480="Overdue",$Y480="Due Soon"),"Attention","OK")))))</f>
        <v/>
      </c>
      <c r="AA480" s="27">
        <f>IF($A480="","",IF($J480&lt;&gt;"Mounted","No action",IF($U480="Critical","Inspect immediately and follow fleet removal policy",IF($W480="Low","Correct pressure and inspect",IF($W480="High","Correct pressure",IF($V480="Uneven","Inspect alignment, suspension, and rotation",IF($U480="Low","Schedule tire service",IF($Y480="Overdue","Complete inspection",IF($Y480="Due Soon","Schedule inspection","No action")))))))))</f>
        <v/>
      </c>
      <c r="AB480" s="27">
        <f>IF($A480="","",IF(OR($J480&lt;&gt;"Mounted",$Z480="OK",$Z480="N/A"),"",IF($U480="Critical",1,IF(OR($W480="Low",$W480="High"),2,IF(OR($U480="Low",$V480="Uneven"),3,IF($Y480="Overdue",4,5))))))</f>
        <v/>
      </c>
      <c r="AC480" s="27">
        <f>IF($A480="","",IF($AB480="","",IFERROR($AB480*100000+ROW(),"")))</f>
        <v/>
      </c>
    </row>
    <row r="481">
      <c r="A481" s="29" t="n"/>
      <c r="B481" s="23" t="n"/>
      <c r="C481" s="23" t="n"/>
      <c r="D481" s="23" t="n"/>
      <c r="E481" s="29" t="n"/>
      <c r="F481" s="42" t="n"/>
      <c r="G481" s="30" t="n"/>
      <c r="H481" s="43" t="n"/>
      <c r="I481" s="43" t="n"/>
      <c r="J481" s="23" t="n"/>
      <c r="K481" s="23" t="n"/>
      <c r="L481" s="45">
        <f>IF($A481="","",IF(COUNTIFS('Tire Inspections'!$E$5:$E$1004,$A481,'Tire Inspections'!$Y$5:$Y$1004,"OK")=0,"",IFERROR(MAXIFS('Tire Inspections'!$B$5:$B$1004,'Tire Inspections'!$E$5:$E$1004,$A481,'Tire Inspections'!$Y$5:$Y$1004,"OK"),"")))</f>
        <v/>
      </c>
      <c r="M481" s="27">
        <f>IF($A481="","",IF($L481="","",IFERROR(LOOKUP(2,1/(('Tire Inspections'!$E$5:$E$1004=$A481)*('Tire Inspections'!$B$5:$B$1004=$L481)*('Tire Inspections'!$Y$5:$Y$1004="OK")),'Tire Inspections'!$C$5:$C$1004),"")))</f>
        <v/>
      </c>
      <c r="N481" s="27">
        <f>IF($A481="","",IF($L481="","",IFERROR(LOOKUP(2,1/(('Tire Inspections'!$E$5:$E$1004=$A481)*('Tire Inspections'!$B$5:$B$1004=$L481)*('Tire Inspections'!$Y$5:$Y$1004="OK")),'Tire Inspections'!$F$5:$F$1004),"")))</f>
        <v/>
      </c>
      <c r="O481" s="27">
        <f>IF($A481="","",IF($L481="","",IFERROR(LOOKUP(2,1/(('Tire Inspections'!$E$5:$E$1004=$A481)*('Tire Inspections'!$B$5:$B$1004=$L481)*('Tire Inspections'!$Y$5:$Y$1004="OK")),'Tire Inspections'!$P$5:$P$1004),"")))</f>
        <v/>
      </c>
      <c r="P481" s="32">
        <f>IF($A481="","",IF($L481="","",IFERROR(LOOKUP(2,1/(('Tire Inspections'!$E$5:$E$1004=$A481)*('Tire Inspections'!$B$5:$B$1004=$L481)*('Tire Inspections'!$Y$5:$Y$1004="OK")),'Tire Inspections'!$D$5:$D$1004),"")))</f>
        <v/>
      </c>
      <c r="Q481" s="44">
        <f>IF($A481="","",IF($L481="","",IFERROR(LOOKUP(2,1/(('Tire Inspections'!$E$5:$E$1004=$A481)*('Tire Inspections'!$B$5:$B$1004=$L481)*('Tire Inspections'!$Y$5:$Y$1004="OK")),'Tire Inspections'!$R$5:$R$1004),"")))</f>
        <v/>
      </c>
      <c r="R481" s="44">
        <f>IF($A481="","",IF($L481="","",IFERROR(LOOKUP(2,1/(('Tire Inspections'!$E$5:$E$1004=$A481)*('Tire Inspections'!$B$5:$B$1004=$L481)*('Tire Inspections'!$Y$5:$Y$1004="OK")),'Tire Inspections'!$S$5:$S$1004),"")))</f>
        <v/>
      </c>
      <c r="S481" s="44">
        <f>IF($A481="","",IF($L481="","",IFERROR(LOOKUP(2,1/(('Tire Inspections'!$E$5:$E$1004=$A481)*('Tire Inspections'!$B$5:$B$1004=$L481)*('Tire Inspections'!$Y$5:$Y$1004="OK")),'Tire Inspections'!$L$5:$L$1004),"")))</f>
        <v/>
      </c>
      <c r="T481" s="33">
        <f>IF($A481="","",IF(OR($Q481="",$H481=""),"",IFERROR(MAX(0,MIN(1,($Q481-'Settings'!$B$6)/($H481-'Settings'!$B$6))),"")))</f>
        <v/>
      </c>
      <c r="U481" s="27">
        <f>IF($A481="","",IF($Q481="","No Data",IF($Q481&lt;='Settings'!$B$6,"Critical",IF($Q481&lt;='Settings'!$B$5,"Low","OK"))))</f>
        <v/>
      </c>
      <c r="V481" s="27">
        <f>IF($A481="","",IF($R481="","No Data",IF($R481&gt;='Settings'!$B$7,"Uneven","OK")))</f>
        <v/>
      </c>
      <c r="W481" s="27">
        <f>IF($A481="","",IF($J481&lt;&gt;"Mounted","N/A",IF(OR($S481="",$I481=""),"No Data",IF($S481&lt;$I481-'Settings'!$B$8,"Low",IF($S481&gt;$I481+'Settings'!$B$8,"High","OK")))))</f>
        <v/>
      </c>
      <c r="X481" s="45">
        <f>IF($A481="","",IF(OR($J481&lt;&gt;"Mounted",$L481=""),"",IFERROR($L481+'Settings'!$B$9,"")))</f>
        <v/>
      </c>
      <c r="Y481" s="27">
        <f>IF($A481="","",IF($J481&lt;&gt;"Mounted","N/A",IF($L481="","No Data",IF(TODAY()&gt;$X481,"Overdue",IF(TODAY()+'Settings'!$B$10&gt;=$X481,"Due Soon","Current")))))</f>
        <v/>
      </c>
      <c r="Z481" s="27">
        <f>IF($A481="","",IF($J481&lt;&gt;"Mounted","N/A",IF(OR($U481="No Data",$W481="No Data"),"No Data",IF($U481="Critical","Critical",IF(OR($U481="Low",$V481="Uneven",$W481="Low",$W481="High",$Y481="Overdue",$Y481="Due Soon"),"Attention","OK")))))</f>
        <v/>
      </c>
      <c r="AA481" s="27">
        <f>IF($A481="","",IF($J481&lt;&gt;"Mounted","No action",IF($U481="Critical","Inspect immediately and follow fleet removal policy",IF($W481="Low","Correct pressure and inspect",IF($W481="High","Correct pressure",IF($V481="Uneven","Inspect alignment, suspension, and rotation",IF($U481="Low","Schedule tire service",IF($Y481="Overdue","Complete inspection",IF($Y481="Due Soon","Schedule inspection","No action")))))))))</f>
        <v/>
      </c>
      <c r="AB481" s="27">
        <f>IF($A481="","",IF(OR($J481&lt;&gt;"Mounted",$Z481="OK",$Z481="N/A"),"",IF($U481="Critical",1,IF(OR($W481="Low",$W481="High"),2,IF(OR($U481="Low",$V481="Uneven"),3,IF($Y481="Overdue",4,5))))))</f>
        <v/>
      </c>
      <c r="AC481" s="27">
        <f>IF($A481="","",IF($AB481="","",IFERROR($AB481*100000+ROW(),"")))</f>
        <v/>
      </c>
    </row>
    <row r="482">
      <c r="A482" s="29" t="n"/>
      <c r="B482" s="23" t="n"/>
      <c r="C482" s="23" t="n"/>
      <c r="D482" s="23" t="n"/>
      <c r="E482" s="29" t="n"/>
      <c r="F482" s="42" t="n"/>
      <c r="G482" s="30" t="n"/>
      <c r="H482" s="43" t="n"/>
      <c r="I482" s="43" t="n"/>
      <c r="J482" s="23" t="n"/>
      <c r="K482" s="23" t="n"/>
      <c r="L482" s="45">
        <f>IF($A482="","",IF(COUNTIFS('Tire Inspections'!$E$5:$E$1004,$A482,'Tire Inspections'!$Y$5:$Y$1004,"OK")=0,"",IFERROR(MAXIFS('Tire Inspections'!$B$5:$B$1004,'Tire Inspections'!$E$5:$E$1004,$A482,'Tire Inspections'!$Y$5:$Y$1004,"OK"),"")))</f>
        <v/>
      </c>
      <c r="M482" s="27">
        <f>IF($A482="","",IF($L482="","",IFERROR(LOOKUP(2,1/(('Tire Inspections'!$E$5:$E$1004=$A482)*('Tire Inspections'!$B$5:$B$1004=$L482)*('Tire Inspections'!$Y$5:$Y$1004="OK")),'Tire Inspections'!$C$5:$C$1004),"")))</f>
        <v/>
      </c>
      <c r="N482" s="27">
        <f>IF($A482="","",IF($L482="","",IFERROR(LOOKUP(2,1/(('Tire Inspections'!$E$5:$E$1004=$A482)*('Tire Inspections'!$B$5:$B$1004=$L482)*('Tire Inspections'!$Y$5:$Y$1004="OK")),'Tire Inspections'!$F$5:$F$1004),"")))</f>
        <v/>
      </c>
      <c r="O482" s="27">
        <f>IF($A482="","",IF($L482="","",IFERROR(LOOKUP(2,1/(('Tire Inspections'!$E$5:$E$1004=$A482)*('Tire Inspections'!$B$5:$B$1004=$L482)*('Tire Inspections'!$Y$5:$Y$1004="OK")),'Tire Inspections'!$P$5:$P$1004),"")))</f>
        <v/>
      </c>
      <c r="P482" s="32">
        <f>IF($A482="","",IF($L482="","",IFERROR(LOOKUP(2,1/(('Tire Inspections'!$E$5:$E$1004=$A482)*('Tire Inspections'!$B$5:$B$1004=$L482)*('Tire Inspections'!$Y$5:$Y$1004="OK")),'Tire Inspections'!$D$5:$D$1004),"")))</f>
        <v/>
      </c>
      <c r="Q482" s="44">
        <f>IF($A482="","",IF($L482="","",IFERROR(LOOKUP(2,1/(('Tire Inspections'!$E$5:$E$1004=$A482)*('Tire Inspections'!$B$5:$B$1004=$L482)*('Tire Inspections'!$Y$5:$Y$1004="OK")),'Tire Inspections'!$R$5:$R$1004),"")))</f>
        <v/>
      </c>
      <c r="R482" s="44">
        <f>IF($A482="","",IF($L482="","",IFERROR(LOOKUP(2,1/(('Tire Inspections'!$E$5:$E$1004=$A482)*('Tire Inspections'!$B$5:$B$1004=$L482)*('Tire Inspections'!$Y$5:$Y$1004="OK")),'Tire Inspections'!$S$5:$S$1004),"")))</f>
        <v/>
      </c>
      <c r="S482" s="44">
        <f>IF($A482="","",IF($L482="","",IFERROR(LOOKUP(2,1/(('Tire Inspections'!$E$5:$E$1004=$A482)*('Tire Inspections'!$B$5:$B$1004=$L482)*('Tire Inspections'!$Y$5:$Y$1004="OK")),'Tire Inspections'!$L$5:$L$1004),"")))</f>
        <v/>
      </c>
      <c r="T482" s="33">
        <f>IF($A482="","",IF(OR($Q482="",$H482=""),"",IFERROR(MAX(0,MIN(1,($Q482-'Settings'!$B$6)/($H482-'Settings'!$B$6))),"")))</f>
        <v/>
      </c>
      <c r="U482" s="27">
        <f>IF($A482="","",IF($Q482="","No Data",IF($Q482&lt;='Settings'!$B$6,"Critical",IF($Q482&lt;='Settings'!$B$5,"Low","OK"))))</f>
        <v/>
      </c>
      <c r="V482" s="27">
        <f>IF($A482="","",IF($R482="","No Data",IF($R482&gt;='Settings'!$B$7,"Uneven","OK")))</f>
        <v/>
      </c>
      <c r="W482" s="27">
        <f>IF($A482="","",IF($J482&lt;&gt;"Mounted","N/A",IF(OR($S482="",$I482=""),"No Data",IF($S482&lt;$I482-'Settings'!$B$8,"Low",IF($S482&gt;$I482+'Settings'!$B$8,"High","OK")))))</f>
        <v/>
      </c>
      <c r="X482" s="45">
        <f>IF($A482="","",IF(OR($J482&lt;&gt;"Mounted",$L482=""),"",IFERROR($L482+'Settings'!$B$9,"")))</f>
        <v/>
      </c>
      <c r="Y482" s="27">
        <f>IF($A482="","",IF($J482&lt;&gt;"Mounted","N/A",IF($L482="","No Data",IF(TODAY()&gt;$X482,"Overdue",IF(TODAY()+'Settings'!$B$10&gt;=$X482,"Due Soon","Current")))))</f>
        <v/>
      </c>
      <c r="Z482" s="27">
        <f>IF($A482="","",IF($J482&lt;&gt;"Mounted","N/A",IF(OR($U482="No Data",$W482="No Data"),"No Data",IF($U482="Critical","Critical",IF(OR($U482="Low",$V482="Uneven",$W482="Low",$W482="High",$Y482="Overdue",$Y482="Due Soon"),"Attention","OK")))))</f>
        <v/>
      </c>
      <c r="AA482" s="27">
        <f>IF($A482="","",IF($J482&lt;&gt;"Mounted","No action",IF($U482="Critical","Inspect immediately and follow fleet removal policy",IF($W482="Low","Correct pressure and inspect",IF($W482="High","Correct pressure",IF($V482="Uneven","Inspect alignment, suspension, and rotation",IF($U482="Low","Schedule tire service",IF($Y482="Overdue","Complete inspection",IF($Y482="Due Soon","Schedule inspection","No action")))))))))</f>
        <v/>
      </c>
      <c r="AB482" s="27">
        <f>IF($A482="","",IF(OR($J482&lt;&gt;"Mounted",$Z482="OK",$Z482="N/A"),"",IF($U482="Critical",1,IF(OR($W482="Low",$W482="High"),2,IF(OR($U482="Low",$V482="Uneven"),3,IF($Y482="Overdue",4,5))))))</f>
        <v/>
      </c>
      <c r="AC482" s="27">
        <f>IF($A482="","",IF($AB482="","",IFERROR($AB482*100000+ROW(),"")))</f>
        <v/>
      </c>
    </row>
    <row r="483">
      <c r="A483" s="29" t="n"/>
      <c r="B483" s="23" t="n"/>
      <c r="C483" s="23" t="n"/>
      <c r="D483" s="23" t="n"/>
      <c r="E483" s="29" t="n"/>
      <c r="F483" s="42" t="n"/>
      <c r="G483" s="30" t="n"/>
      <c r="H483" s="43" t="n"/>
      <c r="I483" s="43" t="n"/>
      <c r="J483" s="23" t="n"/>
      <c r="K483" s="23" t="n"/>
      <c r="L483" s="45">
        <f>IF($A483="","",IF(COUNTIFS('Tire Inspections'!$E$5:$E$1004,$A483,'Tire Inspections'!$Y$5:$Y$1004,"OK")=0,"",IFERROR(MAXIFS('Tire Inspections'!$B$5:$B$1004,'Tire Inspections'!$E$5:$E$1004,$A483,'Tire Inspections'!$Y$5:$Y$1004,"OK"),"")))</f>
        <v/>
      </c>
      <c r="M483" s="27">
        <f>IF($A483="","",IF($L483="","",IFERROR(LOOKUP(2,1/(('Tire Inspections'!$E$5:$E$1004=$A483)*('Tire Inspections'!$B$5:$B$1004=$L483)*('Tire Inspections'!$Y$5:$Y$1004="OK")),'Tire Inspections'!$C$5:$C$1004),"")))</f>
        <v/>
      </c>
      <c r="N483" s="27">
        <f>IF($A483="","",IF($L483="","",IFERROR(LOOKUP(2,1/(('Tire Inspections'!$E$5:$E$1004=$A483)*('Tire Inspections'!$B$5:$B$1004=$L483)*('Tire Inspections'!$Y$5:$Y$1004="OK")),'Tire Inspections'!$F$5:$F$1004),"")))</f>
        <v/>
      </c>
      <c r="O483" s="27">
        <f>IF($A483="","",IF($L483="","",IFERROR(LOOKUP(2,1/(('Tire Inspections'!$E$5:$E$1004=$A483)*('Tire Inspections'!$B$5:$B$1004=$L483)*('Tire Inspections'!$Y$5:$Y$1004="OK")),'Tire Inspections'!$P$5:$P$1004),"")))</f>
        <v/>
      </c>
      <c r="P483" s="32">
        <f>IF($A483="","",IF($L483="","",IFERROR(LOOKUP(2,1/(('Tire Inspections'!$E$5:$E$1004=$A483)*('Tire Inspections'!$B$5:$B$1004=$L483)*('Tire Inspections'!$Y$5:$Y$1004="OK")),'Tire Inspections'!$D$5:$D$1004),"")))</f>
        <v/>
      </c>
      <c r="Q483" s="44">
        <f>IF($A483="","",IF($L483="","",IFERROR(LOOKUP(2,1/(('Tire Inspections'!$E$5:$E$1004=$A483)*('Tire Inspections'!$B$5:$B$1004=$L483)*('Tire Inspections'!$Y$5:$Y$1004="OK")),'Tire Inspections'!$R$5:$R$1004),"")))</f>
        <v/>
      </c>
      <c r="R483" s="44">
        <f>IF($A483="","",IF($L483="","",IFERROR(LOOKUP(2,1/(('Tire Inspections'!$E$5:$E$1004=$A483)*('Tire Inspections'!$B$5:$B$1004=$L483)*('Tire Inspections'!$Y$5:$Y$1004="OK")),'Tire Inspections'!$S$5:$S$1004),"")))</f>
        <v/>
      </c>
      <c r="S483" s="44">
        <f>IF($A483="","",IF($L483="","",IFERROR(LOOKUP(2,1/(('Tire Inspections'!$E$5:$E$1004=$A483)*('Tire Inspections'!$B$5:$B$1004=$L483)*('Tire Inspections'!$Y$5:$Y$1004="OK")),'Tire Inspections'!$L$5:$L$1004),"")))</f>
        <v/>
      </c>
      <c r="T483" s="33">
        <f>IF($A483="","",IF(OR($Q483="",$H483=""),"",IFERROR(MAX(0,MIN(1,($Q483-'Settings'!$B$6)/($H483-'Settings'!$B$6))),"")))</f>
        <v/>
      </c>
      <c r="U483" s="27">
        <f>IF($A483="","",IF($Q483="","No Data",IF($Q483&lt;='Settings'!$B$6,"Critical",IF($Q483&lt;='Settings'!$B$5,"Low","OK"))))</f>
        <v/>
      </c>
      <c r="V483" s="27">
        <f>IF($A483="","",IF($R483="","No Data",IF($R483&gt;='Settings'!$B$7,"Uneven","OK")))</f>
        <v/>
      </c>
      <c r="W483" s="27">
        <f>IF($A483="","",IF($J483&lt;&gt;"Mounted","N/A",IF(OR($S483="",$I483=""),"No Data",IF($S483&lt;$I483-'Settings'!$B$8,"Low",IF($S483&gt;$I483+'Settings'!$B$8,"High","OK")))))</f>
        <v/>
      </c>
      <c r="X483" s="45">
        <f>IF($A483="","",IF(OR($J483&lt;&gt;"Mounted",$L483=""),"",IFERROR($L483+'Settings'!$B$9,"")))</f>
        <v/>
      </c>
      <c r="Y483" s="27">
        <f>IF($A483="","",IF($J483&lt;&gt;"Mounted","N/A",IF($L483="","No Data",IF(TODAY()&gt;$X483,"Overdue",IF(TODAY()+'Settings'!$B$10&gt;=$X483,"Due Soon","Current")))))</f>
        <v/>
      </c>
      <c r="Z483" s="27">
        <f>IF($A483="","",IF($J483&lt;&gt;"Mounted","N/A",IF(OR($U483="No Data",$W483="No Data"),"No Data",IF($U483="Critical","Critical",IF(OR($U483="Low",$V483="Uneven",$W483="Low",$W483="High",$Y483="Overdue",$Y483="Due Soon"),"Attention","OK")))))</f>
        <v/>
      </c>
      <c r="AA483" s="27">
        <f>IF($A483="","",IF($J483&lt;&gt;"Mounted","No action",IF($U483="Critical","Inspect immediately and follow fleet removal policy",IF($W483="Low","Correct pressure and inspect",IF($W483="High","Correct pressure",IF($V483="Uneven","Inspect alignment, suspension, and rotation",IF($U483="Low","Schedule tire service",IF($Y483="Overdue","Complete inspection",IF($Y483="Due Soon","Schedule inspection","No action")))))))))</f>
        <v/>
      </c>
      <c r="AB483" s="27">
        <f>IF($A483="","",IF(OR($J483&lt;&gt;"Mounted",$Z483="OK",$Z483="N/A"),"",IF($U483="Critical",1,IF(OR($W483="Low",$W483="High"),2,IF(OR($U483="Low",$V483="Uneven"),3,IF($Y483="Overdue",4,5))))))</f>
        <v/>
      </c>
      <c r="AC483" s="27">
        <f>IF($A483="","",IF($AB483="","",IFERROR($AB483*100000+ROW(),"")))</f>
        <v/>
      </c>
    </row>
    <row r="484">
      <c r="A484" s="29" t="n"/>
      <c r="B484" s="23" t="n"/>
      <c r="C484" s="23" t="n"/>
      <c r="D484" s="23" t="n"/>
      <c r="E484" s="29" t="n"/>
      <c r="F484" s="42" t="n"/>
      <c r="G484" s="30" t="n"/>
      <c r="H484" s="43" t="n"/>
      <c r="I484" s="43" t="n"/>
      <c r="J484" s="23" t="n"/>
      <c r="K484" s="23" t="n"/>
      <c r="L484" s="45">
        <f>IF($A484="","",IF(COUNTIFS('Tire Inspections'!$E$5:$E$1004,$A484,'Tire Inspections'!$Y$5:$Y$1004,"OK")=0,"",IFERROR(MAXIFS('Tire Inspections'!$B$5:$B$1004,'Tire Inspections'!$E$5:$E$1004,$A484,'Tire Inspections'!$Y$5:$Y$1004,"OK"),"")))</f>
        <v/>
      </c>
      <c r="M484" s="27">
        <f>IF($A484="","",IF($L484="","",IFERROR(LOOKUP(2,1/(('Tire Inspections'!$E$5:$E$1004=$A484)*('Tire Inspections'!$B$5:$B$1004=$L484)*('Tire Inspections'!$Y$5:$Y$1004="OK")),'Tire Inspections'!$C$5:$C$1004),"")))</f>
        <v/>
      </c>
      <c r="N484" s="27">
        <f>IF($A484="","",IF($L484="","",IFERROR(LOOKUP(2,1/(('Tire Inspections'!$E$5:$E$1004=$A484)*('Tire Inspections'!$B$5:$B$1004=$L484)*('Tire Inspections'!$Y$5:$Y$1004="OK")),'Tire Inspections'!$F$5:$F$1004),"")))</f>
        <v/>
      </c>
      <c r="O484" s="27">
        <f>IF($A484="","",IF($L484="","",IFERROR(LOOKUP(2,1/(('Tire Inspections'!$E$5:$E$1004=$A484)*('Tire Inspections'!$B$5:$B$1004=$L484)*('Tire Inspections'!$Y$5:$Y$1004="OK")),'Tire Inspections'!$P$5:$P$1004),"")))</f>
        <v/>
      </c>
      <c r="P484" s="32">
        <f>IF($A484="","",IF($L484="","",IFERROR(LOOKUP(2,1/(('Tire Inspections'!$E$5:$E$1004=$A484)*('Tire Inspections'!$B$5:$B$1004=$L484)*('Tire Inspections'!$Y$5:$Y$1004="OK")),'Tire Inspections'!$D$5:$D$1004),"")))</f>
        <v/>
      </c>
      <c r="Q484" s="44">
        <f>IF($A484="","",IF($L484="","",IFERROR(LOOKUP(2,1/(('Tire Inspections'!$E$5:$E$1004=$A484)*('Tire Inspections'!$B$5:$B$1004=$L484)*('Tire Inspections'!$Y$5:$Y$1004="OK")),'Tire Inspections'!$R$5:$R$1004),"")))</f>
        <v/>
      </c>
      <c r="R484" s="44">
        <f>IF($A484="","",IF($L484="","",IFERROR(LOOKUP(2,1/(('Tire Inspections'!$E$5:$E$1004=$A484)*('Tire Inspections'!$B$5:$B$1004=$L484)*('Tire Inspections'!$Y$5:$Y$1004="OK")),'Tire Inspections'!$S$5:$S$1004),"")))</f>
        <v/>
      </c>
      <c r="S484" s="44">
        <f>IF($A484="","",IF($L484="","",IFERROR(LOOKUP(2,1/(('Tire Inspections'!$E$5:$E$1004=$A484)*('Tire Inspections'!$B$5:$B$1004=$L484)*('Tire Inspections'!$Y$5:$Y$1004="OK")),'Tire Inspections'!$L$5:$L$1004),"")))</f>
        <v/>
      </c>
      <c r="T484" s="33">
        <f>IF($A484="","",IF(OR($Q484="",$H484=""),"",IFERROR(MAX(0,MIN(1,($Q484-'Settings'!$B$6)/($H484-'Settings'!$B$6))),"")))</f>
        <v/>
      </c>
      <c r="U484" s="27">
        <f>IF($A484="","",IF($Q484="","No Data",IF($Q484&lt;='Settings'!$B$6,"Critical",IF($Q484&lt;='Settings'!$B$5,"Low","OK"))))</f>
        <v/>
      </c>
      <c r="V484" s="27">
        <f>IF($A484="","",IF($R484="","No Data",IF($R484&gt;='Settings'!$B$7,"Uneven","OK")))</f>
        <v/>
      </c>
      <c r="W484" s="27">
        <f>IF($A484="","",IF($J484&lt;&gt;"Mounted","N/A",IF(OR($S484="",$I484=""),"No Data",IF($S484&lt;$I484-'Settings'!$B$8,"Low",IF($S484&gt;$I484+'Settings'!$B$8,"High","OK")))))</f>
        <v/>
      </c>
      <c r="X484" s="45">
        <f>IF($A484="","",IF(OR($J484&lt;&gt;"Mounted",$L484=""),"",IFERROR($L484+'Settings'!$B$9,"")))</f>
        <v/>
      </c>
      <c r="Y484" s="27">
        <f>IF($A484="","",IF($J484&lt;&gt;"Mounted","N/A",IF($L484="","No Data",IF(TODAY()&gt;$X484,"Overdue",IF(TODAY()+'Settings'!$B$10&gt;=$X484,"Due Soon","Current")))))</f>
        <v/>
      </c>
      <c r="Z484" s="27">
        <f>IF($A484="","",IF($J484&lt;&gt;"Mounted","N/A",IF(OR($U484="No Data",$W484="No Data"),"No Data",IF($U484="Critical","Critical",IF(OR($U484="Low",$V484="Uneven",$W484="Low",$W484="High",$Y484="Overdue",$Y484="Due Soon"),"Attention","OK")))))</f>
        <v/>
      </c>
      <c r="AA484" s="27">
        <f>IF($A484="","",IF($J484&lt;&gt;"Mounted","No action",IF($U484="Critical","Inspect immediately and follow fleet removal policy",IF($W484="Low","Correct pressure and inspect",IF($W484="High","Correct pressure",IF($V484="Uneven","Inspect alignment, suspension, and rotation",IF($U484="Low","Schedule tire service",IF($Y484="Overdue","Complete inspection",IF($Y484="Due Soon","Schedule inspection","No action")))))))))</f>
        <v/>
      </c>
      <c r="AB484" s="27">
        <f>IF($A484="","",IF(OR($J484&lt;&gt;"Mounted",$Z484="OK",$Z484="N/A"),"",IF($U484="Critical",1,IF(OR($W484="Low",$W484="High"),2,IF(OR($U484="Low",$V484="Uneven"),3,IF($Y484="Overdue",4,5))))))</f>
        <v/>
      </c>
      <c r="AC484" s="27">
        <f>IF($A484="","",IF($AB484="","",IFERROR($AB484*100000+ROW(),"")))</f>
        <v/>
      </c>
    </row>
    <row r="485">
      <c r="A485" s="29" t="n"/>
      <c r="B485" s="23" t="n"/>
      <c r="C485" s="23" t="n"/>
      <c r="D485" s="23" t="n"/>
      <c r="E485" s="29" t="n"/>
      <c r="F485" s="42" t="n"/>
      <c r="G485" s="30" t="n"/>
      <c r="H485" s="43" t="n"/>
      <c r="I485" s="43" t="n"/>
      <c r="J485" s="23" t="n"/>
      <c r="K485" s="23" t="n"/>
      <c r="L485" s="45">
        <f>IF($A485="","",IF(COUNTIFS('Tire Inspections'!$E$5:$E$1004,$A485,'Tire Inspections'!$Y$5:$Y$1004,"OK")=0,"",IFERROR(MAXIFS('Tire Inspections'!$B$5:$B$1004,'Tire Inspections'!$E$5:$E$1004,$A485,'Tire Inspections'!$Y$5:$Y$1004,"OK"),"")))</f>
        <v/>
      </c>
      <c r="M485" s="27">
        <f>IF($A485="","",IF($L485="","",IFERROR(LOOKUP(2,1/(('Tire Inspections'!$E$5:$E$1004=$A485)*('Tire Inspections'!$B$5:$B$1004=$L485)*('Tire Inspections'!$Y$5:$Y$1004="OK")),'Tire Inspections'!$C$5:$C$1004),"")))</f>
        <v/>
      </c>
      <c r="N485" s="27">
        <f>IF($A485="","",IF($L485="","",IFERROR(LOOKUP(2,1/(('Tire Inspections'!$E$5:$E$1004=$A485)*('Tire Inspections'!$B$5:$B$1004=$L485)*('Tire Inspections'!$Y$5:$Y$1004="OK")),'Tire Inspections'!$F$5:$F$1004),"")))</f>
        <v/>
      </c>
      <c r="O485" s="27">
        <f>IF($A485="","",IF($L485="","",IFERROR(LOOKUP(2,1/(('Tire Inspections'!$E$5:$E$1004=$A485)*('Tire Inspections'!$B$5:$B$1004=$L485)*('Tire Inspections'!$Y$5:$Y$1004="OK")),'Tire Inspections'!$P$5:$P$1004),"")))</f>
        <v/>
      </c>
      <c r="P485" s="32">
        <f>IF($A485="","",IF($L485="","",IFERROR(LOOKUP(2,1/(('Tire Inspections'!$E$5:$E$1004=$A485)*('Tire Inspections'!$B$5:$B$1004=$L485)*('Tire Inspections'!$Y$5:$Y$1004="OK")),'Tire Inspections'!$D$5:$D$1004),"")))</f>
        <v/>
      </c>
      <c r="Q485" s="44">
        <f>IF($A485="","",IF($L485="","",IFERROR(LOOKUP(2,1/(('Tire Inspections'!$E$5:$E$1004=$A485)*('Tire Inspections'!$B$5:$B$1004=$L485)*('Tire Inspections'!$Y$5:$Y$1004="OK")),'Tire Inspections'!$R$5:$R$1004),"")))</f>
        <v/>
      </c>
      <c r="R485" s="44">
        <f>IF($A485="","",IF($L485="","",IFERROR(LOOKUP(2,1/(('Tire Inspections'!$E$5:$E$1004=$A485)*('Tire Inspections'!$B$5:$B$1004=$L485)*('Tire Inspections'!$Y$5:$Y$1004="OK")),'Tire Inspections'!$S$5:$S$1004),"")))</f>
        <v/>
      </c>
      <c r="S485" s="44">
        <f>IF($A485="","",IF($L485="","",IFERROR(LOOKUP(2,1/(('Tire Inspections'!$E$5:$E$1004=$A485)*('Tire Inspections'!$B$5:$B$1004=$L485)*('Tire Inspections'!$Y$5:$Y$1004="OK")),'Tire Inspections'!$L$5:$L$1004),"")))</f>
        <v/>
      </c>
      <c r="T485" s="33">
        <f>IF($A485="","",IF(OR($Q485="",$H485=""),"",IFERROR(MAX(0,MIN(1,($Q485-'Settings'!$B$6)/($H485-'Settings'!$B$6))),"")))</f>
        <v/>
      </c>
      <c r="U485" s="27">
        <f>IF($A485="","",IF($Q485="","No Data",IF($Q485&lt;='Settings'!$B$6,"Critical",IF($Q485&lt;='Settings'!$B$5,"Low","OK"))))</f>
        <v/>
      </c>
      <c r="V485" s="27">
        <f>IF($A485="","",IF($R485="","No Data",IF($R485&gt;='Settings'!$B$7,"Uneven","OK")))</f>
        <v/>
      </c>
      <c r="W485" s="27">
        <f>IF($A485="","",IF($J485&lt;&gt;"Mounted","N/A",IF(OR($S485="",$I485=""),"No Data",IF($S485&lt;$I485-'Settings'!$B$8,"Low",IF($S485&gt;$I485+'Settings'!$B$8,"High","OK")))))</f>
        <v/>
      </c>
      <c r="X485" s="45">
        <f>IF($A485="","",IF(OR($J485&lt;&gt;"Mounted",$L485=""),"",IFERROR($L485+'Settings'!$B$9,"")))</f>
        <v/>
      </c>
      <c r="Y485" s="27">
        <f>IF($A485="","",IF($J485&lt;&gt;"Mounted","N/A",IF($L485="","No Data",IF(TODAY()&gt;$X485,"Overdue",IF(TODAY()+'Settings'!$B$10&gt;=$X485,"Due Soon","Current")))))</f>
        <v/>
      </c>
      <c r="Z485" s="27">
        <f>IF($A485="","",IF($J485&lt;&gt;"Mounted","N/A",IF(OR($U485="No Data",$W485="No Data"),"No Data",IF($U485="Critical","Critical",IF(OR($U485="Low",$V485="Uneven",$W485="Low",$W485="High",$Y485="Overdue",$Y485="Due Soon"),"Attention","OK")))))</f>
        <v/>
      </c>
      <c r="AA485" s="27">
        <f>IF($A485="","",IF($J485&lt;&gt;"Mounted","No action",IF($U485="Critical","Inspect immediately and follow fleet removal policy",IF($W485="Low","Correct pressure and inspect",IF($W485="High","Correct pressure",IF($V485="Uneven","Inspect alignment, suspension, and rotation",IF($U485="Low","Schedule tire service",IF($Y485="Overdue","Complete inspection",IF($Y485="Due Soon","Schedule inspection","No action")))))))))</f>
        <v/>
      </c>
      <c r="AB485" s="27">
        <f>IF($A485="","",IF(OR($J485&lt;&gt;"Mounted",$Z485="OK",$Z485="N/A"),"",IF($U485="Critical",1,IF(OR($W485="Low",$W485="High"),2,IF(OR($U485="Low",$V485="Uneven"),3,IF($Y485="Overdue",4,5))))))</f>
        <v/>
      </c>
      <c r="AC485" s="27">
        <f>IF($A485="","",IF($AB485="","",IFERROR($AB485*100000+ROW(),"")))</f>
        <v/>
      </c>
    </row>
    <row r="486">
      <c r="A486" s="29" t="n"/>
      <c r="B486" s="23" t="n"/>
      <c r="C486" s="23" t="n"/>
      <c r="D486" s="23" t="n"/>
      <c r="E486" s="29" t="n"/>
      <c r="F486" s="42" t="n"/>
      <c r="G486" s="30" t="n"/>
      <c r="H486" s="43" t="n"/>
      <c r="I486" s="43" t="n"/>
      <c r="J486" s="23" t="n"/>
      <c r="K486" s="23" t="n"/>
      <c r="L486" s="45">
        <f>IF($A486="","",IF(COUNTIFS('Tire Inspections'!$E$5:$E$1004,$A486,'Tire Inspections'!$Y$5:$Y$1004,"OK")=0,"",IFERROR(MAXIFS('Tire Inspections'!$B$5:$B$1004,'Tire Inspections'!$E$5:$E$1004,$A486,'Tire Inspections'!$Y$5:$Y$1004,"OK"),"")))</f>
        <v/>
      </c>
      <c r="M486" s="27">
        <f>IF($A486="","",IF($L486="","",IFERROR(LOOKUP(2,1/(('Tire Inspections'!$E$5:$E$1004=$A486)*('Tire Inspections'!$B$5:$B$1004=$L486)*('Tire Inspections'!$Y$5:$Y$1004="OK")),'Tire Inspections'!$C$5:$C$1004),"")))</f>
        <v/>
      </c>
      <c r="N486" s="27">
        <f>IF($A486="","",IF($L486="","",IFERROR(LOOKUP(2,1/(('Tire Inspections'!$E$5:$E$1004=$A486)*('Tire Inspections'!$B$5:$B$1004=$L486)*('Tire Inspections'!$Y$5:$Y$1004="OK")),'Tire Inspections'!$F$5:$F$1004),"")))</f>
        <v/>
      </c>
      <c r="O486" s="27">
        <f>IF($A486="","",IF($L486="","",IFERROR(LOOKUP(2,1/(('Tire Inspections'!$E$5:$E$1004=$A486)*('Tire Inspections'!$B$5:$B$1004=$L486)*('Tire Inspections'!$Y$5:$Y$1004="OK")),'Tire Inspections'!$P$5:$P$1004),"")))</f>
        <v/>
      </c>
      <c r="P486" s="32">
        <f>IF($A486="","",IF($L486="","",IFERROR(LOOKUP(2,1/(('Tire Inspections'!$E$5:$E$1004=$A486)*('Tire Inspections'!$B$5:$B$1004=$L486)*('Tire Inspections'!$Y$5:$Y$1004="OK")),'Tire Inspections'!$D$5:$D$1004),"")))</f>
        <v/>
      </c>
      <c r="Q486" s="44">
        <f>IF($A486="","",IF($L486="","",IFERROR(LOOKUP(2,1/(('Tire Inspections'!$E$5:$E$1004=$A486)*('Tire Inspections'!$B$5:$B$1004=$L486)*('Tire Inspections'!$Y$5:$Y$1004="OK")),'Tire Inspections'!$R$5:$R$1004),"")))</f>
        <v/>
      </c>
      <c r="R486" s="44">
        <f>IF($A486="","",IF($L486="","",IFERROR(LOOKUP(2,1/(('Tire Inspections'!$E$5:$E$1004=$A486)*('Tire Inspections'!$B$5:$B$1004=$L486)*('Tire Inspections'!$Y$5:$Y$1004="OK")),'Tire Inspections'!$S$5:$S$1004),"")))</f>
        <v/>
      </c>
      <c r="S486" s="44">
        <f>IF($A486="","",IF($L486="","",IFERROR(LOOKUP(2,1/(('Tire Inspections'!$E$5:$E$1004=$A486)*('Tire Inspections'!$B$5:$B$1004=$L486)*('Tire Inspections'!$Y$5:$Y$1004="OK")),'Tire Inspections'!$L$5:$L$1004),"")))</f>
        <v/>
      </c>
      <c r="T486" s="33">
        <f>IF($A486="","",IF(OR($Q486="",$H486=""),"",IFERROR(MAX(0,MIN(1,($Q486-'Settings'!$B$6)/($H486-'Settings'!$B$6))),"")))</f>
        <v/>
      </c>
      <c r="U486" s="27">
        <f>IF($A486="","",IF($Q486="","No Data",IF($Q486&lt;='Settings'!$B$6,"Critical",IF($Q486&lt;='Settings'!$B$5,"Low","OK"))))</f>
        <v/>
      </c>
      <c r="V486" s="27">
        <f>IF($A486="","",IF($R486="","No Data",IF($R486&gt;='Settings'!$B$7,"Uneven","OK")))</f>
        <v/>
      </c>
      <c r="W486" s="27">
        <f>IF($A486="","",IF($J486&lt;&gt;"Mounted","N/A",IF(OR($S486="",$I486=""),"No Data",IF($S486&lt;$I486-'Settings'!$B$8,"Low",IF($S486&gt;$I486+'Settings'!$B$8,"High","OK")))))</f>
        <v/>
      </c>
      <c r="X486" s="45">
        <f>IF($A486="","",IF(OR($J486&lt;&gt;"Mounted",$L486=""),"",IFERROR($L486+'Settings'!$B$9,"")))</f>
        <v/>
      </c>
      <c r="Y486" s="27">
        <f>IF($A486="","",IF($J486&lt;&gt;"Mounted","N/A",IF($L486="","No Data",IF(TODAY()&gt;$X486,"Overdue",IF(TODAY()+'Settings'!$B$10&gt;=$X486,"Due Soon","Current")))))</f>
        <v/>
      </c>
      <c r="Z486" s="27">
        <f>IF($A486="","",IF($J486&lt;&gt;"Mounted","N/A",IF(OR($U486="No Data",$W486="No Data"),"No Data",IF($U486="Critical","Critical",IF(OR($U486="Low",$V486="Uneven",$W486="Low",$W486="High",$Y486="Overdue",$Y486="Due Soon"),"Attention","OK")))))</f>
        <v/>
      </c>
      <c r="AA486" s="27">
        <f>IF($A486="","",IF($J486&lt;&gt;"Mounted","No action",IF($U486="Critical","Inspect immediately and follow fleet removal policy",IF($W486="Low","Correct pressure and inspect",IF($W486="High","Correct pressure",IF($V486="Uneven","Inspect alignment, suspension, and rotation",IF($U486="Low","Schedule tire service",IF($Y486="Overdue","Complete inspection",IF($Y486="Due Soon","Schedule inspection","No action")))))))))</f>
        <v/>
      </c>
      <c r="AB486" s="27">
        <f>IF($A486="","",IF(OR($J486&lt;&gt;"Mounted",$Z486="OK",$Z486="N/A"),"",IF($U486="Critical",1,IF(OR($W486="Low",$W486="High"),2,IF(OR($U486="Low",$V486="Uneven"),3,IF($Y486="Overdue",4,5))))))</f>
        <v/>
      </c>
      <c r="AC486" s="27">
        <f>IF($A486="","",IF($AB486="","",IFERROR($AB486*100000+ROW(),"")))</f>
        <v/>
      </c>
    </row>
    <row r="487">
      <c r="A487" s="29" t="n"/>
      <c r="B487" s="23" t="n"/>
      <c r="C487" s="23" t="n"/>
      <c r="D487" s="23" t="n"/>
      <c r="E487" s="29" t="n"/>
      <c r="F487" s="42" t="n"/>
      <c r="G487" s="30" t="n"/>
      <c r="H487" s="43" t="n"/>
      <c r="I487" s="43" t="n"/>
      <c r="J487" s="23" t="n"/>
      <c r="K487" s="23" t="n"/>
      <c r="L487" s="45">
        <f>IF($A487="","",IF(COUNTIFS('Tire Inspections'!$E$5:$E$1004,$A487,'Tire Inspections'!$Y$5:$Y$1004,"OK")=0,"",IFERROR(MAXIFS('Tire Inspections'!$B$5:$B$1004,'Tire Inspections'!$E$5:$E$1004,$A487,'Tire Inspections'!$Y$5:$Y$1004,"OK"),"")))</f>
        <v/>
      </c>
      <c r="M487" s="27">
        <f>IF($A487="","",IF($L487="","",IFERROR(LOOKUP(2,1/(('Tire Inspections'!$E$5:$E$1004=$A487)*('Tire Inspections'!$B$5:$B$1004=$L487)*('Tire Inspections'!$Y$5:$Y$1004="OK")),'Tire Inspections'!$C$5:$C$1004),"")))</f>
        <v/>
      </c>
      <c r="N487" s="27">
        <f>IF($A487="","",IF($L487="","",IFERROR(LOOKUP(2,1/(('Tire Inspections'!$E$5:$E$1004=$A487)*('Tire Inspections'!$B$5:$B$1004=$L487)*('Tire Inspections'!$Y$5:$Y$1004="OK")),'Tire Inspections'!$F$5:$F$1004),"")))</f>
        <v/>
      </c>
      <c r="O487" s="27">
        <f>IF($A487="","",IF($L487="","",IFERROR(LOOKUP(2,1/(('Tire Inspections'!$E$5:$E$1004=$A487)*('Tire Inspections'!$B$5:$B$1004=$L487)*('Tire Inspections'!$Y$5:$Y$1004="OK")),'Tire Inspections'!$P$5:$P$1004),"")))</f>
        <v/>
      </c>
      <c r="P487" s="32">
        <f>IF($A487="","",IF($L487="","",IFERROR(LOOKUP(2,1/(('Tire Inspections'!$E$5:$E$1004=$A487)*('Tire Inspections'!$B$5:$B$1004=$L487)*('Tire Inspections'!$Y$5:$Y$1004="OK")),'Tire Inspections'!$D$5:$D$1004),"")))</f>
        <v/>
      </c>
      <c r="Q487" s="44">
        <f>IF($A487="","",IF($L487="","",IFERROR(LOOKUP(2,1/(('Tire Inspections'!$E$5:$E$1004=$A487)*('Tire Inspections'!$B$5:$B$1004=$L487)*('Tire Inspections'!$Y$5:$Y$1004="OK")),'Tire Inspections'!$R$5:$R$1004),"")))</f>
        <v/>
      </c>
      <c r="R487" s="44">
        <f>IF($A487="","",IF($L487="","",IFERROR(LOOKUP(2,1/(('Tire Inspections'!$E$5:$E$1004=$A487)*('Tire Inspections'!$B$5:$B$1004=$L487)*('Tire Inspections'!$Y$5:$Y$1004="OK")),'Tire Inspections'!$S$5:$S$1004),"")))</f>
        <v/>
      </c>
      <c r="S487" s="44">
        <f>IF($A487="","",IF($L487="","",IFERROR(LOOKUP(2,1/(('Tire Inspections'!$E$5:$E$1004=$A487)*('Tire Inspections'!$B$5:$B$1004=$L487)*('Tire Inspections'!$Y$5:$Y$1004="OK")),'Tire Inspections'!$L$5:$L$1004),"")))</f>
        <v/>
      </c>
      <c r="T487" s="33">
        <f>IF($A487="","",IF(OR($Q487="",$H487=""),"",IFERROR(MAX(0,MIN(1,($Q487-'Settings'!$B$6)/($H487-'Settings'!$B$6))),"")))</f>
        <v/>
      </c>
      <c r="U487" s="27">
        <f>IF($A487="","",IF($Q487="","No Data",IF($Q487&lt;='Settings'!$B$6,"Critical",IF($Q487&lt;='Settings'!$B$5,"Low","OK"))))</f>
        <v/>
      </c>
      <c r="V487" s="27">
        <f>IF($A487="","",IF($R487="","No Data",IF($R487&gt;='Settings'!$B$7,"Uneven","OK")))</f>
        <v/>
      </c>
      <c r="W487" s="27">
        <f>IF($A487="","",IF($J487&lt;&gt;"Mounted","N/A",IF(OR($S487="",$I487=""),"No Data",IF($S487&lt;$I487-'Settings'!$B$8,"Low",IF($S487&gt;$I487+'Settings'!$B$8,"High","OK")))))</f>
        <v/>
      </c>
      <c r="X487" s="45">
        <f>IF($A487="","",IF(OR($J487&lt;&gt;"Mounted",$L487=""),"",IFERROR($L487+'Settings'!$B$9,"")))</f>
        <v/>
      </c>
      <c r="Y487" s="27">
        <f>IF($A487="","",IF($J487&lt;&gt;"Mounted","N/A",IF($L487="","No Data",IF(TODAY()&gt;$X487,"Overdue",IF(TODAY()+'Settings'!$B$10&gt;=$X487,"Due Soon","Current")))))</f>
        <v/>
      </c>
      <c r="Z487" s="27">
        <f>IF($A487="","",IF($J487&lt;&gt;"Mounted","N/A",IF(OR($U487="No Data",$W487="No Data"),"No Data",IF($U487="Critical","Critical",IF(OR($U487="Low",$V487="Uneven",$W487="Low",$W487="High",$Y487="Overdue",$Y487="Due Soon"),"Attention","OK")))))</f>
        <v/>
      </c>
      <c r="AA487" s="27">
        <f>IF($A487="","",IF($J487&lt;&gt;"Mounted","No action",IF($U487="Critical","Inspect immediately and follow fleet removal policy",IF($W487="Low","Correct pressure and inspect",IF($W487="High","Correct pressure",IF($V487="Uneven","Inspect alignment, suspension, and rotation",IF($U487="Low","Schedule tire service",IF($Y487="Overdue","Complete inspection",IF($Y487="Due Soon","Schedule inspection","No action")))))))))</f>
        <v/>
      </c>
      <c r="AB487" s="27">
        <f>IF($A487="","",IF(OR($J487&lt;&gt;"Mounted",$Z487="OK",$Z487="N/A"),"",IF($U487="Critical",1,IF(OR($W487="Low",$W487="High"),2,IF(OR($U487="Low",$V487="Uneven"),3,IF($Y487="Overdue",4,5))))))</f>
        <v/>
      </c>
      <c r="AC487" s="27">
        <f>IF($A487="","",IF($AB487="","",IFERROR($AB487*100000+ROW(),"")))</f>
        <v/>
      </c>
    </row>
    <row r="488">
      <c r="A488" s="29" t="n"/>
      <c r="B488" s="23" t="n"/>
      <c r="C488" s="23" t="n"/>
      <c r="D488" s="23" t="n"/>
      <c r="E488" s="29" t="n"/>
      <c r="F488" s="42" t="n"/>
      <c r="G488" s="30" t="n"/>
      <c r="H488" s="43" t="n"/>
      <c r="I488" s="43" t="n"/>
      <c r="J488" s="23" t="n"/>
      <c r="K488" s="23" t="n"/>
      <c r="L488" s="45">
        <f>IF($A488="","",IF(COUNTIFS('Tire Inspections'!$E$5:$E$1004,$A488,'Tire Inspections'!$Y$5:$Y$1004,"OK")=0,"",IFERROR(MAXIFS('Tire Inspections'!$B$5:$B$1004,'Tire Inspections'!$E$5:$E$1004,$A488,'Tire Inspections'!$Y$5:$Y$1004,"OK"),"")))</f>
        <v/>
      </c>
      <c r="M488" s="27">
        <f>IF($A488="","",IF($L488="","",IFERROR(LOOKUP(2,1/(('Tire Inspections'!$E$5:$E$1004=$A488)*('Tire Inspections'!$B$5:$B$1004=$L488)*('Tire Inspections'!$Y$5:$Y$1004="OK")),'Tire Inspections'!$C$5:$C$1004),"")))</f>
        <v/>
      </c>
      <c r="N488" s="27">
        <f>IF($A488="","",IF($L488="","",IFERROR(LOOKUP(2,1/(('Tire Inspections'!$E$5:$E$1004=$A488)*('Tire Inspections'!$B$5:$B$1004=$L488)*('Tire Inspections'!$Y$5:$Y$1004="OK")),'Tire Inspections'!$F$5:$F$1004),"")))</f>
        <v/>
      </c>
      <c r="O488" s="27">
        <f>IF($A488="","",IF($L488="","",IFERROR(LOOKUP(2,1/(('Tire Inspections'!$E$5:$E$1004=$A488)*('Tire Inspections'!$B$5:$B$1004=$L488)*('Tire Inspections'!$Y$5:$Y$1004="OK")),'Tire Inspections'!$P$5:$P$1004),"")))</f>
        <v/>
      </c>
      <c r="P488" s="32">
        <f>IF($A488="","",IF($L488="","",IFERROR(LOOKUP(2,1/(('Tire Inspections'!$E$5:$E$1004=$A488)*('Tire Inspections'!$B$5:$B$1004=$L488)*('Tire Inspections'!$Y$5:$Y$1004="OK")),'Tire Inspections'!$D$5:$D$1004),"")))</f>
        <v/>
      </c>
      <c r="Q488" s="44">
        <f>IF($A488="","",IF($L488="","",IFERROR(LOOKUP(2,1/(('Tire Inspections'!$E$5:$E$1004=$A488)*('Tire Inspections'!$B$5:$B$1004=$L488)*('Tire Inspections'!$Y$5:$Y$1004="OK")),'Tire Inspections'!$R$5:$R$1004),"")))</f>
        <v/>
      </c>
      <c r="R488" s="44">
        <f>IF($A488="","",IF($L488="","",IFERROR(LOOKUP(2,1/(('Tire Inspections'!$E$5:$E$1004=$A488)*('Tire Inspections'!$B$5:$B$1004=$L488)*('Tire Inspections'!$Y$5:$Y$1004="OK")),'Tire Inspections'!$S$5:$S$1004),"")))</f>
        <v/>
      </c>
      <c r="S488" s="44">
        <f>IF($A488="","",IF($L488="","",IFERROR(LOOKUP(2,1/(('Tire Inspections'!$E$5:$E$1004=$A488)*('Tire Inspections'!$B$5:$B$1004=$L488)*('Tire Inspections'!$Y$5:$Y$1004="OK")),'Tire Inspections'!$L$5:$L$1004),"")))</f>
        <v/>
      </c>
      <c r="T488" s="33">
        <f>IF($A488="","",IF(OR($Q488="",$H488=""),"",IFERROR(MAX(0,MIN(1,($Q488-'Settings'!$B$6)/($H488-'Settings'!$B$6))),"")))</f>
        <v/>
      </c>
      <c r="U488" s="27">
        <f>IF($A488="","",IF($Q488="","No Data",IF($Q488&lt;='Settings'!$B$6,"Critical",IF($Q488&lt;='Settings'!$B$5,"Low","OK"))))</f>
        <v/>
      </c>
      <c r="V488" s="27">
        <f>IF($A488="","",IF($R488="","No Data",IF($R488&gt;='Settings'!$B$7,"Uneven","OK")))</f>
        <v/>
      </c>
      <c r="W488" s="27">
        <f>IF($A488="","",IF($J488&lt;&gt;"Mounted","N/A",IF(OR($S488="",$I488=""),"No Data",IF($S488&lt;$I488-'Settings'!$B$8,"Low",IF($S488&gt;$I488+'Settings'!$B$8,"High","OK")))))</f>
        <v/>
      </c>
      <c r="X488" s="45">
        <f>IF($A488="","",IF(OR($J488&lt;&gt;"Mounted",$L488=""),"",IFERROR($L488+'Settings'!$B$9,"")))</f>
        <v/>
      </c>
      <c r="Y488" s="27">
        <f>IF($A488="","",IF($J488&lt;&gt;"Mounted","N/A",IF($L488="","No Data",IF(TODAY()&gt;$X488,"Overdue",IF(TODAY()+'Settings'!$B$10&gt;=$X488,"Due Soon","Current")))))</f>
        <v/>
      </c>
      <c r="Z488" s="27">
        <f>IF($A488="","",IF($J488&lt;&gt;"Mounted","N/A",IF(OR($U488="No Data",$W488="No Data"),"No Data",IF($U488="Critical","Critical",IF(OR($U488="Low",$V488="Uneven",$W488="Low",$W488="High",$Y488="Overdue",$Y488="Due Soon"),"Attention","OK")))))</f>
        <v/>
      </c>
      <c r="AA488" s="27">
        <f>IF($A488="","",IF($J488&lt;&gt;"Mounted","No action",IF($U488="Critical","Inspect immediately and follow fleet removal policy",IF($W488="Low","Correct pressure and inspect",IF($W488="High","Correct pressure",IF($V488="Uneven","Inspect alignment, suspension, and rotation",IF($U488="Low","Schedule tire service",IF($Y488="Overdue","Complete inspection",IF($Y488="Due Soon","Schedule inspection","No action")))))))))</f>
        <v/>
      </c>
      <c r="AB488" s="27">
        <f>IF($A488="","",IF(OR($J488&lt;&gt;"Mounted",$Z488="OK",$Z488="N/A"),"",IF($U488="Critical",1,IF(OR($W488="Low",$W488="High"),2,IF(OR($U488="Low",$V488="Uneven"),3,IF($Y488="Overdue",4,5))))))</f>
        <v/>
      </c>
      <c r="AC488" s="27">
        <f>IF($A488="","",IF($AB488="","",IFERROR($AB488*100000+ROW(),"")))</f>
        <v/>
      </c>
    </row>
    <row r="489">
      <c r="A489" s="29" t="n"/>
      <c r="B489" s="23" t="n"/>
      <c r="C489" s="23" t="n"/>
      <c r="D489" s="23" t="n"/>
      <c r="E489" s="29" t="n"/>
      <c r="F489" s="42" t="n"/>
      <c r="G489" s="30" t="n"/>
      <c r="H489" s="43" t="n"/>
      <c r="I489" s="43" t="n"/>
      <c r="J489" s="23" t="n"/>
      <c r="K489" s="23" t="n"/>
      <c r="L489" s="45">
        <f>IF($A489="","",IF(COUNTIFS('Tire Inspections'!$E$5:$E$1004,$A489,'Tire Inspections'!$Y$5:$Y$1004,"OK")=0,"",IFERROR(MAXIFS('Tire Inspections'!$B$5:$B$1004,'Tire Inspections'!$E$5:$E$1004,$A489,'Tire Inspections'!$Y$5:$Y$1004,"OK"),"")))</f>
        <v/>
      </c>
      <c r="M489" s="27">
        <f>IF($A489="","",IF($L489="","",IFERROR(LOOKUP(2,1/(('Tire Inspections'!$E$5:$E$1004=$A489)*('Tire Inspections'!$B$5:$B$1004=$L489)*('Tire Inspections'!$Y$5:$Y$1004="OK")),'Tire Inspections'!$C$5:$C$1004),"")))</f>
        <v/>
      </c>
      <c r="N489" s="27">
        <f>IF($A489="","",IF($L489="","",IFERROR(LOOKUP(2,1/(('Tire Inspections'!$E$5:$E$1004=$A489)*('Tire Inspections'!$B$5:$B$1004=$L489)*('Tire Inspections'!$Y$5:$Y$1004="OK")),'Tire Inspections'!$F$5:$F$1004),"")))</f>
        <v/>
      </c>
      <c r="O489" s="27">
        <f>IF($A489="","",IF($L489="","",IFERROR(LOOKUP(2,1/(('Tire Inspections'!$E$5:$E$1004=$A489)*('Tire Inspections'!$B$5:$B$1004=$L489)*('Tire Inspections'!$Y$5:$Y$1004="OK")),'Tire Inspections'!$P$5:$P$1004),"")))</f>
        <v/>
      </c>
      <c r="P489" s="32">
        <f>IF($A489="","",IF($L489="","",IFERROR(LOOKUP(2,1/(('Tire Inspections'!$E$5:$E$1004=$A489)*('Tire Inspections'!$B$5:$B$1004=$L489)*('Tire Inspections'!$Y$5:$Y$1004="OK")),'Tire Inspections'!$D$5:$D$1004),"")))</f>
        <v/>
      </c>
      <c r="Q489" s="44">
        <f>IF($A489="","",IF($L489="","",IFERROR(LOOKUP(2,1/(('Tire Inspections'!$E$5:$E$1004=$A489)*('Tire Inspections'!$B$5:$B$1004=$L489)*('Tire Inspections'!$Y$5:$Y$1004="OK")),'Tire Inspections'!$R$5:$R$1004),"")))</f>
        <v/>
      </c>
      <c r="R489" s="44">
        <f>IF($A489="","",IF($L489="","",IFERROR(LOOKUP(2,1/(('Tire Inspections'!$E$5:$E$1004=$A489)*('Tire Inspections'!$B$5:$B$1004=$L489)*('Tire Inspections'!$Y$5:$Y$1004="OK")),'Tire Inspections'!$S$5:$S$1004),"")))</f>
        <v/>
      </c>
      <c r="S489" s="44">
        <f>IF($A489="","",IF($L489="","",IFERROR(LOOKUP(2,1/(('Tire Inspections'!$E$5:$E$1004=$A489)*('Tire Inspections'!$B$5:$B$1004=$L489)*('Tire Inspections'!$Y$5:$Y$1004="OK")),'Tire Inspections'!$L$5:$L$1004),"")))</f>
        <v/>
      </c>
      <c r="T489" s="33">
        <f>IF($A489="","",IF(OR($Q489="",$H489=""),"",IFERROR(MAX(0,MIN(1,($Q489-'Settings'!$B$6)/($H489-'Settings'!$B$6))),"")))</f>
        <v/>
      </c>
      <c r="U489" s="27">
        <f>IF($A489="","",IF($Q489="","No Data",IF($Q489&lt;='Settings'!$B$6,"Critical",IF($Q489&lt;='Settings'!$B$5,"Low","OK"))))</f>
        <v/>
      </c>
      <c r="V489" s="27">
        <f>IF($A489="","",IF($R489="","No Data",IF($R489&gt;='Settings'!$B$7,"Uneven","OK")))</f>
        <v/>
      </c>
      <c r="W489" s="27">
        <f>IF($A489="","",IF($J489&lt;&gt;"Mounted","N/A",IF(OR($S489="",$I489=""),"No Data",IF($S489&lt;$I489-'Settings'!$B$8,"Low",IF($S489&gt;$I489+'Settings'!$B$8,"High","OK")))))</f>
        <v/>
      </c>
      <c r="X489" s="45">
        <f>IF($A489="","",IF(OR($J489&lt;&gt;"Mounted",$L489=""),"",IFERROR($L489+'Settings'!$B$9,"")))</f>
        <v/>
      </c>
      <c r="Y489" s="27">
        <f>IF($A489="","",IF($J489&lt;&gt;"Mounted","N/A",IF($L489="","No Data",IF(TODAY()&gt;$X489,"Overdue",IF(TODAY()+'Settings'!$B$10&gt;=$X489,"Due Soon","Current")))))</f>
        <v/>
      </c>
      <c r="Z489" s="27">
        <f>IF($A489="","",IF($J489&lt;&gt;"Mounted","N/A",IF(OR($U489="No Data",$W489="No Data"),"No Data",IF($U489="Critical","Critical",IF(OR($U489="Low",$V489="Uneven",$W489="Low",$W489="High",$Y489="Overdue",$Y489="Due Soon"),"Attention","OK")))))</f>
        <v/>
      </c>
      <c r="AA489" s="27">
        <f>IF($A489="","",IF($J489&lt;&gt;"Mounted","No action",IF($U489="Critical","Inspect immediately and follow fleet removal policy",IF($W489="Low","Correct pressure and inspect",IF($W489="High","Correct pressure",IF($V489="Uneven","Inspect alignment, suspension, and rotation",IF($U489="Low","Schedule tire service",IF($Y489="Overdue","Complete inspection",IF($Y489="Due Soon","Schedule inspection","No action")))))))))</f>
        <v/>
      </c>
      <c r="AB489" s="27">
        <f>IF($A489="","",IF(OR($J489&lt;&gt;"Mounted",$Z489="OK",$Z489="N/A"),"",IF($U489="Critical",1,IF(OR($W489="Low",$W489="High"),2,IF(OR($U489="Low",$V489="Uneven"),3,IF($Y489="Overdue",4,5))))))</f>
        <v/>
      </c>
      <c r="AC489" s="27">
        <f>IF($A489="","",IF($AB489="","",IFERROR($AB489*100000+ROW(),"")))</f>
        <v/>
      </c>
    </row>
    <row r="490">
      <c r="A490" s="29" t="n"/>
      <c r="B490" s="23" t="n"/>
      <c r="C490" s="23" t="n"/>
      <c r="D490" s="23" t="n"/>
      <c r="E490" s="29" t="n"/>
      <c r="F490" s="42" t="n"/>
      <c r="G490" s="30" t="n"/>
      <c r="H490" s="43" t="n"/>
      <c r="I490" s="43" t="n"/>
      <c r="J490" s="23" t="n"/>
      <c r="K490" s="23" t="n"/>
      <c r="L490" s="45">
        <f>IF($A490="","",IF(COUNTIFS('Tire Inspections'!$E$5:$E$1004,$A490,'Tire Inspections'!$Y$5:$Y$1004,"OK")=0,"",IFERROR(MAXIFS('Tire Inspections'!$B$5:$B$1004,'Tire Inspections'!$E$5:$E$1004,$A490,'Tire Inspections'!$Y$5:$Y$1004,"OK"),"")))</f>
        <v/>
      </c>
      <c r="M490" s="27">
        <f>IF($A490="","",IF($L490="","",IFERROR(LOOKUP(2,1/(('Tire Inspections'!$E$5:$E$1004=$A490)*('Tire Inspections'!$B$5:$B$1004=$L490)*('Tire Inspections'!$Y$5:$Y$1004="OK")),'Tire Inspections'!$C$5:$C$1004),"")))</f>
        <v/>
      </c>
      <c r="N490" s="27">
        <f>IF($A490="","",IF($L490="","",IFERROR(LOOKUP(2,1/(('Tire Inspections'!$E$5:$E$1004=$A490)*('Tire Inspections'!$B$5:$B$1004=$L490)*('Tire Inspections'!$Y$5:$Y$1004="OK")),'Tire Inspections'!$F$5:$F$1004),"")))</f>
        <v/>
      </c>
      <c r="O490" s="27">
        <f>IF($A490="","",IF($L490="","",IFERROR(LOOKUP(2,1/(('Tire Inspections'!$E$5:$E$1004=$A490)*('Tire Inspections'!$B$5:$B$1004=$L490)*('Tire Inspections'!$Y$5:$Y$1004="OK")),'Tire Inspections'!$P$5:$P$1004),"")))</f>
        <v/>
      </c>
      <c r="P490" s="32">
        <f>IF($A490="","",IF($L490="","",IFERROR(LOOKUP(2,1/(('Tire Inspections'!$E$5:$E$1004=$A490)*('Tire Inspections'!$B$5:$B$1004=$L490)*('Tire Inspections'!$Y$5:$Y$1004="OK")),'Tire Inspections'!$D$5:$D$1004),"")))</f>
        <v/>
      </c>
      <c r="Q490" s="44">
        <f>IF($A490="","",IF($L490="","",IFERROR(LOOKUP(2,1/(('Tire Inspections'!$E$5:$E$1004=$A490)*('Tire Inspections'!$B$5:$B$1004=$L490)*('Tire Inspections'!$Y$5:$Y$1004="OK")),'Tire Inspections'!$R$5:$R$1004),"")))</f>
        <v/>
      </c>
      <c r="R490" s="44">
        <f>IF($A490="","",IF($L490="","",IFERROR(LOOKUP(2,1/(('Tire Inspections'!$E$5:$E$1004=$A490)*('Tire Inspections'!$B$5:$B$1004=$L490)*('Tire Inspections'!$Y$5:$Y$1004="OK")),'Tire Inspections'!$S$5:$S$1004),"")))</f>
        <v/>
      </c>
      <c r="S490" s="44">
        <f>IF($A490="","",IF($L490="","",IFERROR(LOOKUP(2,1/(('Tire Inspections'!$E$5:$E$1004=$A490)*('Tire Inspections'!$B$5:$B$1004=$L490)*('Tire Inspections'!$Y$5:$Y$1004="OK")),'Tire Inspections'!$L$5:$L$1004),"")))</f>
        <v/>
      </c>
      <c r="T490" s="33">
        <f>IF($A490="","",IF(OR($Q490="",$H490=""),"",IFERROR(MAX(0,MIN(1,($Q490-'Settings'!$B$6)/($H490-'Settings'!$B$6))),"")))</f>
        <v/>
      </c>
      <c r="U490" s="27">
        <f>IF($A490="","",IF($Q490="","No Data",IF($Q490&lt;='Settings'!$B$6,"Critical",IF($Q490&lt;='Settings'!$B$5,"Low","OK"))))</f>
        <v/>
      </c>
      <c r="V490" s="27">
        <f>IF($A490="","",IF($R490="","No Data",IF($R490&gt;='Settings'!$B$7,"Uneven","OK")))</f>
        <v/>
      </c>
      <c r="W490" s="27">
        <f>IF($A490="","",IF($J490&lt;&gt;"Mounted","N/A",IF(OR($S490="",$I490=""),"No Data",IF($S490&lt;$I490-'Settings'!$B$8,"Low",IF($S490&gt;$I490+'Settings'!$B$8,"High","OK")))))</f>
        <v/>
      </c>
      <c r="X490" s="45">
        <f>IF($A490="","",IF(OR($J490&lt;&gt;"Mounted",$L490=""),"",IFERROR($L490+'Settings'!$B$9,"")))</f>
        <v/>
      </c>
      <c r="Y490" s="27">
        <f>IF($A490="","",IF($J490&lt;&gt;"Mounted","N/A",IF($L490="","No Data",IF(TODAY()&gt;$X490,"Overdue",IF(TODAY()+'Settings'!$B$10&gt;=$X490,"Due Soon","Current")))))</f>
        <v/>
      </c>
      <c r="Z490" s="27">
        <f>IF($A490="","",IF($J490&lt;&gt;"Mounted","N/A",IF(OR($U490="No Data",$W490="No Data"),"No Data",IF($U490="Critical","Critical",IF(OR($U490="Low",$V490="Uneven",$W490="Low",$W490="High",$Y490="Overdue",$Y490="Due Soon"),"Attention","OK")))))</f>
        <v/>
      </c>
      <c r="AA490" s="27">
        <f>IF($A490="","",IF($J490&lt;&gt;"Mounted","No action",IF($U490="Critical","Inspect immediately and follow fleet removal policy",IF($W490="Low","Correct pressure and inspect",IF($W490="High","Correct pressure",IF($V490="Uneven","Inspect alignment, suspension, and rotation",IF($U490="Low","Schedule tire service",IF($Y490="Overdue","Complete inspection",IF($Y490="Due Soon","Schedule inspection","No action")))))))))</f>
        <v/>
      </c>
      <c r="AB490" s="27">
        <f>IF($A490="","",IF(OR($J490&lt;&gt;"Mounted",$Z490="OK",$Z490="N/A"),"",IF($U490="Critical",1,IF(OR($W490="Low",$W490="High"),2,IF(OR($U490="Low",$V490="Uneven"),3,IF($Y490="Overdue",4,5))))))</f>
        <v/>
      </c>
      <c r="AC490" s="27">
        <f>IF($A490="","",IF($AB490="","",IFERROR($AB490*100000+ROW(),"")))</f>
        <v/>
      </c>
    </row>
    <row r="491">
      <c r="A491" s="29" t="n"/>
      <c r="B491" s="23" t="n"/>
      <c r="C491" s="23" t="n"/>
      <c r="D491" s="23" t="n"/>
      <c r="E491" s="29" t="n"/>
      <c r="F491" s="42" t="n"/>
      <c r="G491" s="30" t="n"/>
      <c r="H491" s="43" t="n"/>
      <c r="I491" s="43" t="n"/>
      <c r="J491" s="23" t="n"/>
      <c r="K491" s="23" t="n"/>
      <c r="L491" s="45">
        <f>IF($A491="","",IF(COUNTIFS('Tire Inspections'!$E$5:$E$1004,$A491,'Tire Inspections'!$Y$5:$Y$1004,"OK")=0,"",IFERROR(MAXIFS('Tire Inspections'!$B$5:$B$1004,'Tire Inspections'!$E$5:$E$1004,$A491,'Tire Inspections'!$Y$5:$Y$1004,"OK"),"")))</f>
        <v/>
      </c>
      <c r="M491" s="27">
        <f>IF($A491="","",IF($L491="","",IFERROR(LOOKUP(2,1/(('Tire Inspections'!$E$5:$E$1004=$A491)*('Tire Inspections'!$B$5:$B$1004=$L491)*('Tire Inspections'!$Y$5:$Y$1004="OK")),'Tire Inspections'!$C$5:$C$1004),"")))</f>
        <v/>
      </c>
      <c r="N491" s="27">
        <f>IF($A491="","",IF($L491="","",IFERROR(LOOKUP(2,1/(('Tire Inspections'!$E$5:$E$1004=$A491)*('Tire Inspections'!$B$5:$B$1004=$L491)*('Tire Inspections'!$Y$5:$Y$1004="OK")),'Tire Inspections'!$F$5:$F$1004),"")))</f>
        <v/>
      </c>
      <c r="O491" s="27">
        <f>IF($A491="","",IF($L491="","",IFERROR(LOOKUP(2,1/(('Tire Inspections'!$E$5:$E$1004=$A491)*('Tire Inspections'!$B$5:$B$1004=$L491)*('Tire Inspections'!$Y$5:$Y$1004="OK")),'Tire Inspections'!$P$5:$P$1004),"")))</f>
        <v/>
      </c>
      <c r="P491" s="32">
        <f>IF($A491="","",IF($L491="","",IFERROR(LOOKUP(2,1/(('Tire Inspections'!$E$5:$E$1004=$A491)*('Tire Inspections'!$B$5:$B$1004=$L491)*('Tire Inspections'!$Y$5:$Y$1004="OK")),'Tire Inspections'!$D$5:$D$1004),"")))</f>
        <v/>
      </c>
      <c r="Q491" s="44">
        <f>IF($A491="","",IF($L491="","",IFERROR(LOOKUP(2,1/(('Tire Inspections'!$E$5:$E$1004=$A491)*('Tire Inspections'!$B$5:$B$1004=$L491)*('Tire Inspections'!$Y$5:$Y$1004="OK")),'Tire Inspections'!$R$5:$R$1004),"")))</f>
        <v/>
      </c>
      <c r="R491" s="44">
        <f>IF($A491="","",IF($L491="","",IFERROR(LOOKUP(2,1/(('Tire Inspections'!$E$5:$E$1004=$A491)*('Tire Inspections'!$B$5:$B$1004=$L491)*('Tire Inspections'!$Y$5:$Y$1004="OK")),'Tire Inspections'!$S$5:$S$1004),"")))</f>
        <v/>
      </c>
      <c r="S491" s="44">
        <f>IF($A491="","",IF($L491="","",IFERROR(LOOKUP(2,1/(('Tire Inspections'!$E$5:$E$1004=$A491)*('Tire Inspections'!$B$5:$B$1004=$L491)*('Tire Inspections'!$Y$5:$Y$1004="OK")),'Tire Inspections'!$L$5:$L$1004),"")))</f>
        <v/>
      </c>
      <c r="T491" s="33">
        <f>IF($A491="","",IF(OR($Q491="",$H491=""),"",IFERROR(MAX(0,MIN(1,($Q491-'Settings'!$B$6)/($H491-'Settings'!$B$6))),"")))</f>
        <v/>
      </c>
      <c r="U491" s="27">
        <f>IF($A491="","",IF($Q491="","No Data",IF($Q491&lt;='Settings'!$B$6,"Critical",IF($Q491&lt;='Settings'!$B$5,"Low","OK"))))</f>
        <v/>
      </c>
      <c r="V491" s="27">
        <f>IF($A491="","",IF($R491="","No Data",IF($R491&gt;='Settings'!$B$7,"Uneven","OK")))</f>
        <v/>
      </c>
      <c r="W491" s="27">
        <f>IF($A491="","",IF($J491&lt;&gt;"Mounted","N/A",IF(OR($S491="",$I491=""),"No Data",IF($S491&lt;$I491-'Settings'!$B$8,"Low",IF($S491&gt;$I491+'Settings'!$B$8,"High","OK")))))</f>
        <v/>
      </c>
      <c r="X491" s="45">
        <f>IF($A491="","",IF(OR($J491&lt;&gt;"Mounted",$L491=""),"",IFERROR($L491+'Settings'!$B$9,"")))</f>
        <v/>
      </c>
      <c r="Y491" s="27">
        <f>IF($A491="","",IF($J491&lt;&gt;"Mounted","N/A",IF($L491="","No Data",IF(TODAY()&gt;$X491,"Overdue",IF(TODAY()+'Settings'!$B$10&gt;=$X491,"Due Soon","Current")))))</f>
        <v/>
      </c>
      <c r="Z491" s="27">
        <f>IF($A491="","",IF($J491&lt;&gt;"Mounted","N/A",IF(OR($U491="No Data",$W491="No Data"),"No Data",IF($U491="Critical","Critical",IF(OR($U491="Low",$V491="Uneven",$W491="Low",$W491="High",$Y491="Overdue",$Y491="Due Soon"),"Attention","OK")))))</f>
        <v/>
      </c>
      <c r="AA491" s="27">
        <f>IF($A491="","",IF($J491&lt;&gt;"Mounted","No action",IF($U491="Critical","Inspect immediately and follow fleet removal policy",IF($W491="Low","Correct pressure and inspect",IF($W491="High","Correct pressure",IF($V491="Uneven","Inspect alignment, suspension, and rotation",IF($U491="Low","Schedule tire service",IF($Y491="Overdue","Complete inspection",IF($Y491="Due Soon","Schedule inspection","No action")))))))))</f>
        <v/>
      </c>
      <c r="AB491" s="27">
        <f>IF($A491="","",IF(OR($J491&lt;&gt;"Mounted",$Z491="OK",$Z491="N/A"),"",IF($U491="Critical",1,IF(OR($W491="Low",$W491="High"),2,IF(OR($U491="Low",$V491="Uneven"),3,IF($Y491="Overdue",4,5))))))</f>
        <v/>
      </c>
      <c r="AC491" s="27">
        <f>IF($A491="","",IF($AB491="","",IFERROR($AB491*100000+ROW(),"")))</f>
        <v/>
      </c>
    </row>
    <row r="492">
      <c r="A492" s="29" t="n"/>
      <c r="B492" s="23" t="n"/>
      <c r="C492" s="23" t="n"/>
      <c r="D492" s="23" t="n"/>
      <c r="E492" s="29" t="n"/>
      <c r="F492" s="42" t="n"/>
      <c r="G492" s="30" t="n"/>
      <c r="H492" s="43" t="n"/>
      <c r="I492" s="43" t="n"/>
      <c r="J492" s="23" t="n"/>
      <c r="K492" s="23" t="n"/>
      <c r="L492" s="45">
        <f>IF($A492="","",IF(COUNTIFS('Tire Inspections'!$E$5:$E$1004,$A492,'Tire Inspections'!$Y$5:$Y$1004,"OK")=0,"",IFERROR(MAXIFS('Tire Inspections'!$B$5:$B$1004,'Tire Inspections'!$E$5:$E$1004,$A492,'Tire Inspections'!$Y$5:$Y$1004,"OK"),"")))</f>
        <v/>
      </c>
      <c r="M492" s="27">
        <f>IF($A492="","",IF($L492="","",IFERROR(LOOKUP(2,1/(('Tire Inspections'!$E$5:$E$1004=$A492)*('Tire Inspections'!$B$5:$B$1004=$L492)*('Tire Inspections'!$Y$5:$Y$1004="OK")),'Tire Inspections'!$C$5:$C$1004),"")))</f>
        <v/>
      </c>
      <c r="N492" s="27">
        <f>IF($A492="","",IF($L492="","",IFERROR(LOOKUP(2,1/(('Tire Inspections'!$E$5:$E$1004=$A492)*('Tire Inspections'!$B$5:$B$1004=$L492)*('Tire Inspections'!$Y$5:$Y$1004="OK")),'Tire Inspections'!$F$5:$F$1004),"")))</f>
        <v/>
      </c>
      <c r="O492" s="27">
        <f>IF($A492="","",IF($L492="","",IFERROR(LOOKUP(2,1/(('Tire Inspections'!$E$5:$E$1004=$A492)*('Tire Inspections'!$B$5:$B$1004=$L492)*('Tire Inspections'!$Y$5:$Y$1004="OK")),'Tire Inspections'!$P$5:$P$1004),"")))</f>
        <v/>
      </c>
      <c r="P492" s="32">
        <f>IF($A492="","",IF($L492="","",IFERROR(LOOKUP(2,1/(('Tire Inspections'!$E$5:$E$1004=$A492)*('Tire Inspections'!$B$5:$B$1004=$L492)*('Tire Inspections'!$Y$5:$Y$1004="OK")),'Tire Inspections'!$D$5:$D$1004),"")))</f>
        <v/>
      </c>
      <c r="Q492" s="44">
        <f>IF($A492="","",IF($L492="","",IFERROR(LOOKUP(2,1/(('Tire Inspections'!$E$5:$E$1004=$A492)*('Tire Inspections'!$B$5:$B$1004=$L492)*('Tire Inspections'!$Y$5:$Y$1004="OK")),'Tire Inspections'!$R$5:$R$1004),"")))</f>
        <v/>
      </c>
      <c r="R492" s="44">
        <f>IF($A492="","",IF($L492="","",IFERROR(LOOKUP(2,1/(('Tire Inspections'!$E$5:$E$1004=$A492)*('Tire Inspections'!$B$5:$B$1004=$L492)*('Tire Inspections'!$Y$5:$Y$1004="OK")),'Tire Inspections'!$S$5:$S$1004),"")))</f>
        <v/>
      </c>
      <c r="S492" s="44">
        <f>IF($A492="","",IF($L492="","",IFERROR(LOOKUP(2,1/(('Tire Inspections'!$E$5:$E$1004=$A492)*('Tire Inspections'!$B$5:$B$1004=$L492)*('Tire Inspections'!$Y$5:$Y$1004="OK")),'Tire Inspections'!$L$5:$L$1004),"")))</f>
        <v/>
      </c>
      <c r="T492" s="33">
        <f>IF($A492="","",IF(OR($Q492="",$H492=""),"",IFERROR(MAX(0,MIN(1,($Q492-'Settings'!$B$6)/($H492-'Settings'!$B$6))),"")))</f>
        <v/>
      </c>
      <c r="U492" s="27">
        <f>IF($A492="","",IF($Q492="","No Data",IF($Q492&lt;='Settings'!$B$6,"Critical",IF($Q492&lt;='Settings'!$B$5,"Low","OK"))))</f>
        <v/>
      </c>
      <c r="V492" s="27">
        <f>IF($A492="","",IF($R492="","No Data",IF($R492&gt;='Settings'!$B$7,"Uneven","OK")))</f>
        <v/>
      </c>
      <c r="W492" s="27">
        <f>IF($A492="","",IF($J492&lt;&gt;"Mounted","N/A",IF(OR($S492="",$I492=""),"No Data",IF($S492&lt;$I492-'Settings'!$B$8,"Low",IF($S492&gt;$I492+'Settings'!$B$8,"High","OK")))))</f>
        <v/>
      </c>
      <c r="X492" s="45">
        <f>IF($A492="","",IF(OR($J492&lt;&gt;"Mounted",$L492=""),"",IFERROR($L492+'Settings'!$B$9,"")))</f>
        <v/>
      </c>
      <c r="Y492" s="27">
        <f>IF($A492="","",IF($J492&lt;&gt;"Mounted","N/A",IF($L492="","No Data",IF(TODAY()&gt;$X492,"Overdue",IF(TODAY()+'Settings'!$B$10&gt;=$X492,"Due Soon","Current")))))</f>
        <v/>
      </c>
      <c r="Z492" s="27">
        <f>IF($A492="","",IF($J492&lt;&gt;"Mounted","N/A",IF(OR($U492="No Data",$W492="No Data"),"No Data",IF($U492="Critical","Critical",IF(OR($U492="Low",$V492="Uneven",$W492="Low",$W492="High",$Y492="Overdue",$Y492="Due Soon"),"Attention","OK")))))</f>
        <v/>
      </c>
      <c r="AA492" s="27">
        <f>IF($A492="","",IF($J492&lt;&gt;"Mounted","No action",IF($U492="Critical","Inspect immediately and follow fleet removal policy",IF($W492="Low","Correct pressure and inspect",IF($W492="High","Correct pressure",IF($V492="Uneven","Inspect alignment, suspension, and rotation",IF($U492="Low","Schedule tire service",IF($Y492="Overdue","Complete inspection",IF($Y492="Due Soon","Schedule inspection","No action")))))))))</f>
        <v/>
      </c>
      <c r="AB492" s="27">
        <f>IF($A492="","",IF(OR($J492&lt;&gt;"Mounted",$Z492="OK",$Z492="N/A"),"",IF($U492="Critical",1,IF(OR($W492="Low",$W492="High"),2,IF(OR($U492="Low",$V492="Uneven"),3,IF($Y492="Overdue",4,5))))))</f>
        <v/>
      </c>
      <c r="AC492" s="27">
        <f>IF($A492="","",IF($AB492="","",IFERROR($AB492*100000+ROW(),"")))</f>
        <v/>
      </c>
    </row>
    <row r="493">
      <c r="A493" s="29" t="n"/>
      <c r="B493" s="23" t="n"/>
      <c r="C493" s="23" t="n"/>
      <c r="D493" s="23" t="n"/>
      <c r="E493" s="29" t="n"/>
      <c r="F493" s="42" t="n"/>
      <c r="G493" s="30" t="n"/>
      <c r="H493" s="43" t="n"/>
      <c r="I493" s="43" t="n"/>
      <c r="J493" s="23" t="n"/>
      <c r="K493" s="23" t="n"/>
      <c r="L493" s="45">
        <f>IF($A493="","",IF(COUNTIFS('Tire Inspections'!$E$5:$E$1004,$A493,'Tire Inspections'!$Y$5:$Y$1004,"OK")=0,"",IFERROR(MAXIFS('Tire Inspections'!$B$5:$B$1004,'Tire Inspections'!$E$5:$E$1004,$A493,'Tire Inspections'!$Y$5:$Y$1004,"OK"),"")))</f>
        <v/>
      </c>
      <c r="M493" s="27">
        <f>IF($A493="","",IF($L493="","",IFERROR(LOOKUP(2,1/(('Tire Inspections'!$E$5:$E$1004=$A493)*('Tire Inspections'!$B$5:$B$1004=$L493)*('Tire Inspections'!$Y$5:$Y$1004="OK")),'Tire Inspections'!$C$5:$C$1004),"")))</f>
        <v/>
      </c>
      <c r="N493" s="27">
        <f>IF($A493="","",IF($L493="","",IFERROR(LOOKUP(2,1/(('Tire Inspections'!$E$5:$E$1004=$A493)*('Tire Inspections'!$B$5:$B$1004=$L493)*('Tire Inspections'!$Y$5:$Y$1004="OK")),'Tire Inspections'!$F$5:$F$1004),"")))</f>
        <v/>
      </c>
      <c r="O493" s="27">
        <f>IF($A493="","",IF($L493="","",IFERROR(LOOKUP(2,1/(('Tire Inspections'!$E$5:$E$1004=$A493)*('Tire Inspections'!$B$5:$B$1004=$L493)*('Tire Inspections'!$Y$5:$Y$1004="OK")),'Tire Inspections'!$P$5:$P$1004),"")))</f>
        <v/>
      </c>
      <c r="P493" s="32">
        <f>IF($A493="","",IF($L493="","",IFERROR(LOOKUP(2,1/(('Tire Inspections'!$E$5:$E$1004=$A493)*('Tire Inspections'!$B$5:$B$1004=$L493)*('Tire Inspections'!$Y$5:$Y$1004="OK")),'Tire Inspections'!$D$5:$D$1004),"")))</f>
        <v/>
      </c>
      <c r="Q493" s="44">
        <f>IF($A493="","",IF($L493="","",IFERROR(LOOKUP(2,1/(('Tire Inspections'!$E$5:$E$1004=$A493)*('Tire Inspections'!$B$5:$B$1004=$L493)*('Tire Inspections'!$Y$5:$Y$1004="OK")),'Tire Inspections'!$R$5:$R$1004),"")))</f>
        <v/>
      </c>
      <c r="R493" s="44">
        <f>IF($A493="","",IF($L493="","",IFERROR(LOOKUP(2,1/(('Tire Inspections'!$E$5:$E$1004=$A493)*('Tire Inspections'!$B$5:$B$1004=$L493)*('Tire Inspections'!$Y$5:$Y$1004="OK")),'Tire Inspections'!$S$5:$S$1004),"")))</f>
        <v/>
      </c>
      <c r="S493" s="44">
        <f>IF($A493="","",IF($L493="","",IFERROR(LOOKUP(2,1/(('Tire Inspections'!$E$5:$E$1004=$A493)*('Tire Inspections'!$B$5:$B$1004=$L493)*('Tire Inspections'!$Y$5:$Y$1004="OK")),'Tire Inspections'!$L$5:$L$1004),"")))</f>
        <v/>
      </c>
      <c r="T493" s="33">
        <f>IF($A493="","",IF(OR($Q493="",$H493=""),"",IFERROR(MAX(0,MIN(1,($Q493-'Settings'!$B$6)/($H493-'Settings'!$B$6))),"")))</f>
        <v/>
      </c>
      <c r="U493" s="27">
        <f>IF($A493="","",IF($Q493="","No Data",IF($Q493&lt;='Settings'!$B$6,"Critical",IF($Q493&lt;='Settings'!$B$5,"Low","OK"))))</f>
        <v/>
      </c>
      <c r="V493" s="27">
        <f>IF($A493="","",IF($R493="","No Data",IF($R493&gt;='Settings'!$B$7,"Uneven","OK")))</f>
        <v/>
      </c>
      <c r="W493" s="27">
        <f>IF($A493="","",IF($J493&lt;&gt;"Mounted","N/A",IF(OR($S493="",$I493=""),"No Data",IF($S493&lt;$I493-'Settings'!$B$8,"Low",IF($S493&gt;$I493+'Settings'!$B$8,"High","OK")))))</f>
        <v/>
      </c>
      <c r="X493" s="45">
        <f>IF($A493="","",IF(OR($J493&lt;&gt;"Mounted",$L493=""),"",IFERROR($L493+'Settings'!$B$9,"")))</f>
        <v/>
      </c>
      <c r="Y493" s="27">
        <f>IF($A493="","",IF($J493&lt;&gt;"Mounted","N/A",IF($L493="","No Data",IF(TODAY()&gt;$X493,"Overdue",IF(TODAY()+'Settings'!$B$10&gt;=$X493,"Due Soon","Current")))))</f>
        <v/>
      </c>
      <c r="Z493" s="27">
        <f>IF($A493="","",IF($J493&lt;&gt;"Mounted","N/A",IF(OR($U493="No Data",$W493="No Data"),"No Data",IF($U493="Critical","Critical",IF(OR($U493="Low",$V493="Uneven",$W493="Low",$W493="High",$Y493="Overdue",$Y493="Due Soon"),"Attention","OK")))))</f>
        <v/>
      </c>
      <c r="AA493" s="27">
        <f>IF($A493="","",IF($J493&lt;&gt;"Mounted","No action",IF($U493="Critical","Inspect immediately and follow fleet removal policy",IF($W493="Low","Correct pressure and inspect",IF($W493="High","Correct pressure",IF($V493="Uneven","Inspect alignment, suspension, and rotation",IF($U493="Low","Schedule tire service",IF($Y493="Overdue","Complete inspection",IF($Y493="Due Soon","Schedule inspection","No action")))))))))</f>
        <v/>
      </c>
      <c r="AB493" s="27">
        <f>IF($A493="","",IF(OR($J493&lt;&gt;"Mounted",$Z493="OK",$Z493="N/A"),"",IF($U493="Critical",1,IF(OR($W493="Low",$W493="High"),2,IF(OR($U493="Low",$V493="Uneven"),3,IF($Y493="Overdue",4,5))))))</f>
        <v/>
      </c>
      <c r="AC493" s="27">
        <f>IF($A493="","",IF($AB493="","",IFERROR($AB493*100000+ROW(),"")))</f>
        <v/>
      </c>
    </row>
    <row r="494">
      <c r="A494" s="29" t="n"/>
      <c r="B494" s="23" t="n"/>
      <c r="C494" s="23" t="n"/>
      <c r="D494" s="23" t="n"/>
      <c r="E494" s="29" t="n"/>
      <c r="F494" s="42" t="n"/>
      <c r="G494" s="30" t="n"/>
      <c r="H494" s="43" t="n"/>
      <c r="I494" s="43" t="n"/>
      <c r="J494" s="23" t="n"/>
      <c r="K494" s="23" t="n"/>
      <c r="L494" s="45">
        <f>IF($A494="","",IF(COUNTIFS('Tire Inspections'!$E$5:$E$1004,$A494,'Tire Inspections'!$Y$5:$Y$1004,"OK")=0,"",IFERROR(MAXIFS('Tire Inspections'!$B$5:$B$1004,'Tire Inspections'!$E$5:$E$1004,$A494,'Tire Inspections'!$Y$5:$Y$1004,"OK"),"")))</f>
        <v/>
      </c>
      <c r="M494" s="27">
        <f>IF($A494="","",IF($L494="","",IFERROR(LOOKUP(2,1/(('Tire Inspections'!$E$5:$E$1004=$A494)*('Tire Inspections'!$B$5:$B$1004=$L494)*('Tire Inspections'!$Y$5:$Y$1004="OK")),'Tire Inspections'!$C$5:$C$1004),"")))</f>
        <v/>
      </c>
      <c r="N494" s="27">
        <f>IF($A494="","",IF($L494="","",IFERROR(LOOKUP(2,1/(('Tire Inspections'!$E$5:$E$1004=$A494)*('Tire Inspections'!$B$5:$B$1004=$L494)*('Tire Inspections'!$Y$5:$Y$1004="OK")),'Tire Inspections'!$F$5:$F$1004),"")))</f>
        <v/>
      </c>
      <c r="O494" s="27">
        <f>IF($A494="","",IF($L494="","",IFERROR(LOOKUP(2,1/(('Tire Inspections'!$E$5:$E$1004=$A494)*('Tire Inspections'!$B$5:$B$1004=$L494)*('Tire Inspections'!$Y$5:$Y$1004="OK")),'Tire Inspections'!$P$5:$P$1004),"")))</f>
        <v/>
      </c>
      <c r="P494" s="32">
        <f>IF($A494="","",IF($L494="","",IFERROR(LOOKUP(2,1/(('Tire Inspections'!$E$5:$E$1004=$A494)*('Tire Inspections'!$B$5:$B$1004=$L494)*('Tire Inspections'!$Y$5:$Y$1004="OK")),'Tire Inspections'!$D$5:$D$1004),"")))</f>
        <v/>
      </c>
      <c r="Q494" s="44">
        <f>IF($A494="","",IF($L494="","",IFERROR(LOOKUP(2,1/(('Tire Inspections'!$E$5:$E$1004=$A494)*('Tire Inspections'!$B$5:$B$1004=$L494)*('Tire Inspections'!$Y$5:$Y$1004="OK")),'Tire Inspections'!$R$5:$R$1004),"")))</f>
        <v/>
      </c>
      <c r="R494" s="44">
        <f>IF($A494="","",IF($L494="","",IFERROR(LOOKUP(2,1/(('Tire Inspections'!$E$5:$E$1004=$A494)*('Tire Inspections'!$B$5:$B$1004=$L494)*('Tire Inspections'!$Y$5:$Y$1004="OK")),'Tire Inspections'!$S$5:$S$1004),"")))</f>
        <v/>
      </c>
      <c r="S494" s="44">
        <f>IF($A494="","",IF($L494="","",IFERROR(LOOKUP(2,1/(('Tire Inspections'!$E$5:$E$1004=$A494)*('Tire Inspections'!$B$5:$B$1004=$L494)*('Tire Inspections'!$Y$5:$Y$1004="OK")),'Tire Inspections'!$L$5:$L$1004),"")))</f>
        <v/>
      </c>
      <c r="T494" s="33">
        <f>IF($A494="","",IF(OR($Q494="",$H494=""),"",IFERROR(MAX(0,MIN(1,($Q494-'Settings'!$B$6)/($H494-'Settings'!$B$6))),"")))</f>
        <v/>
      </c>
      <c r="U494" s="27">
        <f>IF($A494="","",IF($Q494="","No Data",IF($Q494&lt;='Settings'!$B$6,"Critical",IF($Q494&lt;='Settings'!$B$5,"Low","OK"))))</f>
        <v/>
      </c>
      <c r="V494" s="27">
        <f>IF($A494="","",IF($R494="","No Data",IF($R494&gt;='Settings'!$B$7,"Uneven","OK")))</f>
        <v/>
      </c>
      <c r="W494" s="27">
        <f>IF($A494="","",IF($J494&lt;&gt;"Mounted","N/A",IF(OR($S494="",$I494=""),"No Data",IF($S494&lt;$I494-'Settings'!$B$8,"Low",IF($S494&gt;$I494+'Settings'!$B$8,"High","OK")))))</f>
        <v/>
      </c>
      <c r="X494" s="45">
        <f>IF($A494="","",IF(OR($J494&lt;&gt;"Mounted",$L494=""),"",IFERROR($L494+'Settings'!$B$9,"")))</f>
        <v/>
      </c>
      <c r="Y494" s="27">
        <f>IF($A494="","",IF($J494&lt;&gt;"Mounted","N/A",IF($L494="","No Data",IF(TODAY()&gt;$X494,"Overdue",IF(TODAY()+'Settings'!$B$10&gt;=$X494,"Due Soon","Current")))))</f>
        <v/>
      </c>
      <c r="Z494" s="27">
        <f>IF($A494="","",IF($J494&lt;&gt;"Mounted","N/A",IF(OR($U494="No Data",$W494="No Data"),"No Data",IF($U494="Critical","Critical",IF(OR($U494="Low",$V494="Uneven",$W494="Low",$W494="High",$Y494="Overdue",$Y494="Due Soon"),"Attention","OK")))))</f>
        <v/>
      </c>
      <c r="AA494" s="27">
        <f>IF($A494="","",IF($J494&lt;&gt;"Mounted","No action",IF($U494="Critical","Inspect immediately and follow fleet removal policy",IF($W494="Low","Correct pressure and inspect",IF($W494="High","Correct pressure",IF($V494="Uneven","Inspect alignment, suspension, and rotation",IF($U494="Low","Schedule tire service",IF($Y494="Overdue","Complete inspection",IF($Y494="Due Soon","Schedule inspection","No action")))))))))</f>
        <v/>
      </c>
      <c r="AB494" s="27">
        <f>IF($A494="","",IF(OR($J494&lt;&gt;"Mounted",$Z494="OK",$Z494="N/A"),"",IF($U494="Critical",1,IF(OR($W494="Low",$W494="High"),2,IF(OR($U494="Low",$V494="Uneven"),3,IF($Y494="Overdue",4,5))))))</f>
        <v/>
      </c>
      <c r="AC494" s="27">
        <f>IF($A494="","",IF($AB494="","",IFERROR($AB494*100000+ROW(),"")))</f>
        <v/>
      </c>
    </row>
    <row r="495">
      <c r="A495" s="29" t="n"/>
      <c r="B495" s="23" t="n"/>
      <c r="C495" s="23" t="n"/>
      <c r="D495" s="23" t="n"/>
      <c r="E495" s="29" t="n"/>
      <c r="F495" s="42" t="n"/>
      <c r="G495" s="30" t="n"/>
      <c r="H495" s="43" t="n"/>
      <c r="I495" s="43" t="n"/>
      <c r="J495" s="23" t="n"/>
      <c r="K495" s="23" t="n"/>
      <c r="L495" s="45">
        <f>IF($A495="","",IF(COUNTIFS('Tire Inspections'!$E$5:$E$1004,$A495,'Tire Inspections'!$Y$5:$Y$1004,"OK")=0,"",IFERROR(MAXIFS('Tire Inspections'!$B$5:$B$1004,'Tire Inspections'!$E$5:$E$1004,$A495,'Tire Inspections'!$Y$5:$Y$1004,"OK"),"")))</f>
        <v/>
      </c>
      <c r="M495" s="27">
        <f>IF($A495="","",IF($L495="","",IFERROR(LOOKUP(2,1/(('Tire Inspections'!$E$5:$E$1004=$A495)*('Tire Inspections'!$B$5:$B$1004=$L495)*('Tire Inspections'!$Y$5:$Y$1004="OK")),'Tire Inspections'!$C$5:$C$1004),"")))</f>
        <v/>
      </c>
      <c r="N495" s="27">
        <f>IF($A495="","",IF($L495="","",IFERROR(LOOKUP(2,1/(('Tire Inspections'!$E$5:$E$1004=$A495)*('Tire Inspections'!$B$5:$B$1004=$L495)*('Tire Inspections'!$Y$5:$Y$1004="OK")),'Tire Inspections'!$F$5:$F$1004),"")))</f>
        <v/>
      </c>
      <c r="O495" s="27">
        <f>IF($A495="","",IF($L495="","",IFERROR(LOOKUP(2,1/(('Tire Inspections'!$E$5:$E$1004=$A495)*('Tire Inspections'!$B$5:$B$1004=$L495)*('Tire Inspections'!$Y$5:$Y$1004="OK")),'Tire Inspections'!$P$5:$P$1004),"")))</f>
        <v/>
      </c>
      <c r="P495" s="32">
        <f>IF($A495="","",IF($L495="","",IFERROR(LOOKUP(2,1/(('Tire Inspections'!$E$5:$E$1004=$A495)*('Tire Inspections'!$B$5:$B$1004=$L495)*('Tire Inspections'!$Y$5:$Y$1004="OK")),'Tire Inspections'!$D$5:$D$1004),"")))</f>
        <v/>
      </c>
      <c r="Q495" s="44">
        <f>IF($A495="","",IF($L495="","",IFERROR(LOOKUP(2,1/(('Tire Inspections'!$E$5:$E$1004=$A495)*('Tire Inspections'!$B$5:$B$1004=$L495)*('Tire Inspections'!$Y$5:$Y$1004="OK")),'Tire Inspections'!$R$5:$R$1004),"")))</f>
        <v/>
      </c>
      <c r="R495" s="44">
        <f>IF($A495="","",IF($L495="","",IFERROR(LOOKUP(2,1/(('Tire Inspections'!$E$5:$E$1004=$A495)*('Tire Inspections'!$B$5:$B$1004=$L495)*('Tire Inspections'!$Y$5:$Y$1004="OK")),'Tire Inspections'!$S$5:$S$1004),"")))</f>
        <v/>
      </c>
      <c r="S495" s="44">
        <f>IF($A495="","",IF($L495="","",IFERROR(LOOKUP(2,1/(('Tire Inspections'!$E$5:$E$1004=$A495)*('Tire Inspections'!$B$5:$B$1004=$L495)*('Tire Inspections'!$Y$5:$Y$1004="OK")),'Tire Inspections'!$L$5:$L$1004),"")))</f>
        <v/>
      </c>
      <c r="T495" s="33">
        <f>IF($A495="","",IF(OR($Q495="",$H495=""),"",IFERROR(MAX(0,MIN(1,($Q495-'Settings'!$B$6)/($H495-'Settings'!$B$6))),"")))</f>
        <v/>
      </c>
      <c r="U495" s="27">
        <f>IF($A495="","",IF($Q495="","No Data",IF($Q495&lt;='Settings'!$B$6,"Critical",IF($Q495&lt;='Settings'!$B$5,"Low","OK"))))</f>
        <v/>
      </c>
      <c r="V495" s="27">
        <f>IF($A495="","",IF($R495="","No Data",IF($R495&gt;='Settings'!$B$7,"Uneven","OK")))</f>
        <v/>
      </c>
      <c r="W495" s="27">
        <f>IF($A495="","",IF($J495&lt;&gt;"Mounted","N/A",IF(OR($S495="",$I495=""),"No Data",IF($S495&lt;$I495-'Settings'!$B$8,"Low",IF($S495&gt;$I495+'Settings'!$B$8,"High","OK")))))</f>
        <v/>
      </c>
      <c r="X495" s="45">
        <f>IF($A495="","",IF(OR($J495&lt;&gt;"Mounted",$L495=""),"",IFERROR($L495+'Settings'!$B$9,"")))</f>
        <v/>
      </c>
      <c r="Y495" s="27">
        <f>IF($A495="","",IF($J495&lt;&gt;"Mounted","N/A",IF($L495="","No Data",IF(TODAY()&gt;$X495,"Overdue",IF(TODAY()+'Settings'!$B$10&gt;=$X495,"Due Soon","Current")))))</f>
        <v/>
      </c>
      <c r="Z495" s="27">
        <f>IF($A495="","",IF($J495&lt;&gt;"Mounted","N/A",IF(OR($U495="No Data",$W495="No Data"),"No Data",IF($U495="Critical","Critical",IF(OR($U495="Low",$V495="Uneven",$W495="Low",$W495="High",$Y495="Overdue",$Y495="Due Soon"),"Attention","OK")))))</f>
        <v/>
      </c>
      <c r="AA495" s="27">
        <f>IF($A495="","",IF($J495&lt;&gt;"Mounted","No action",IF($U495="Critical","Inspect immediately and follow fleet removal policy",IF($W495="Low","Correct pressure and inspect",IF($W495="High","Correct pressure",IF($V495="Uneven","Inspect alignment, suspension, and rotation",IF($U495="Low","Schedule tire service",IF($Y495="Overdue","Complete inspection",IF($Y495="Due Soon","Schedule inspection","No action")))))))))</f>
        <v/>
      </c>
      <c r="AB495" s="27">
        <f>IF($A495="","",IF(OR($J495&lt;&gt;"Mounted",$Z495="OK",$Z495="N/A"),"",IF($U495="Critical",1,IF(OR($W495="Low",$W495="High"),2,IF(OR($U495="Low",$V495="Uneven"),3,IF($Y495="Overdue",4,5))))))</f>
        <v/>
      </c>
      <c r="AC495" s="27">
        <f>IF($A495="","",IF($AB495="","",IFERROR($AB495*100000+ROW(),"")))</f>
        <v/>
      </c>
    </row>
    <row r="496">
      <c r="A496" s="29" t="n"/>
      <c r="B496" s="23" t="n"/>
      <c r="C496" s="23" t="n"/>
      <c r="D496" s="23" t="n"/>
      <c r="E496" s="29" t="n"/>
      <c r="F496" s="42" t="n"/>
      <c r="G496" s="30" t="n"/>
      <c r="H496" s="43" t="n"/>
      <c r="I496" s="43" t="n"/>
      <c r="J496" s="23" t="n"/>
      <c r="K496" s="23" t="n"/>
      <c r="L496" s="45">
        <f>IF($A496="","",IF(COUNTIFS('Tire Inspections'!$E$5:$E$1004,$A496,'Tire Inspections'!$Y$5:$Y$1004,"OK")=0,"",IFERROR(MAXIFS('Tire Inspections'!$B$5:$B$1004,'Tire Inspections'!$E$5:$E$1004,$A496,'Tire Inspections'!$Y$5:$Y$1004,"OK"),"")))</f>
        <v/>
      </c>
      <c r="M496" s="27">
        <f>IF($A496="","",IF($L496="","",IFERROR(LOOKUP(2,1/(('Tire Inspections'!$E$5:$E$1004=$A496)*('Tire Inspections'!$B$5:$B$1004=$L496)*('Tire Inspections'!$Y$5:$Y$1004="OK")),'Tire Inspections'!$C$5:$C$1004),"")))</f>
        <v/>
      </c>
      <c r="N496" s="27">
        <f>IF($A496="","",IF($L496="","",IFERROR(LOOKUP(2,1/(('Tire Inspections'!$E$5:$E$1004=$A496)*('Tire Inspections'!$B$5:$B$1004=$L496)*('Tire Inspections'!$Y$5:$Y$1004="OK")),'Tire Inspections'!$F$5:$F$1004),"")))</f>
        <v/>
      </c>
      <c r="O496" s="27">
        <f>IF($A496="","",IF($L496="","",IFERROR(LOOKUP(2,1/(('Tire Inspections'!$E$5:$E$1004=$A496)*('Tire Inspections'!$B$5:$B$1004=$L496)*('Tire Inspections'!$Y$5:$Y$1004="OK")),'Tire Inspections'!$P$5:$P$1004),"")))</f>
        <v/>
      </c>
      <c r="P496" s="32">
        <f>IF($A496="","",IF($L496="","",IFERROR(LOOKUP(2,1/(('Tire Inspections'!$E$5:$E$1004=$A496)*('Tire Inspections'!$B$5:$B$1004=$L496)*('Tire Inspections'!$Y$5:$Y$1004="OK")),'Tire Inspections'!$D$5:$D$1004),"")))</f>
        <v/>
      </c>
      <c r="Q496" s="44">
        <f>IF($A496="","",IF($L496="","",IFERROR(LOOKUP(2,1/(('Tire Inspections'!$E$5:$E$1004=$A496)*('Tire Inspections'!$B$5:$B$1004=$L496)*('Tire Inspections'!$Y$5:$Y$1004="OK")),'Tire Inspections'!$R$5:$R$1004),"")))</f>
        <v/>
      </c>
      <c r="R496" s="44">
        <f>IF($A496="","",IF($L496="","",IFERROR(LOOKUP(2,1/(('Tire Inspections'!$E$5:$E$1004=$A496)*('Tire Inspections'!$B$5:$B$1004=$L496)*('Tire Inspections'!$Y$5:$Y$1004="OK")),'Tire Inspections'!$S$5:$S$1004),"")))</f>
        <v/>
      </c>
      <c r="S496" s="44">
        <f>IF($A496="","",IF($L496="","",IFERROR(LOOKUP(2,1/(('Tire Inspections'!$E$5:$E$1004=$A496)*('Tire Inspections'!$B$5:$B$1004=$L496)*('Tire Inspections'!$Y$5:$Y$1004="OK")),'Tire Inspections'!$L$5:$L$1004),"")))</f>
        <v/>
      </c>
      <c r="T496" s="33">
        <f>IF($A496="","",IF(OR($Q496="",$H496=""),"",IFERROR(MAX(0,MIN(1,($Q496-'Settings'!$B$6)/($H496-'Settings'!$B$6))),"")))</f>
        <v/>
      </c>
      <c r="U496" s="27">
        <f>IF($A496="","",IF($Q496="","No Data",IF($Q496&lt;='Settings'!$B$6,"Critical",IF($Q496&lt;='Settings'!$B$5,"Low","OK"))))</f>
        <v/>
      </c>
      <c r="V496" s="27">
        <f>IF($A496="","",IF($R496="","No Data",IF($R496&gt;='Settings'!$B$7,"Uneven","OK")))</f>
        <v/>
      </c>
      <c r="W496" s="27">
        <f>IF($A496="","",IF($J496&lt;&gt;"Mounted","N/A",IF(OR($S496="",$I496=""),"No Data",IF($S496&lt;$I496-'Settings'!$B$8,"Low",IF($S496&gt;$I496+'Settings'!$B$8,"High","OK")))))</f>
        <v/>
      </c>
      <c r="X496" s="45">
        <f>IF($A496="","",IF(OR($J496&lt;&gt;"Mounted",$L496=""),"",IFERROR($L496+'Settings'!$B$9,"")))</f>
        <v/>
      </c>
      <c r="Y496" s="27">
        <f>IF($A496="","",IF($J496&lt;&gt;"Mounted","N/A",IF($L496="","No Data",IF(TODAY()&gt;$X496,"Overdue",IF(TODAY()+'Settings'!$B$10&gt;=$X496,"Due Soon","Current")))))</f>
        <v/>
      </c>
      <c r="Z496" s="27">
        <f>IF($A496="","",IF($J496&lt;&gt;"Mounted","N/A",IF(OR($U496="No Data",$W496="No Data"),"No Data",IF($U496="Critical","Critical",IF(OR($U496="Low",$V496="Uneven",$W496="Low",$W496="High",$Y496="Overdue",$Y496="Due Soon"),"Attention","OK")))))</f>
        <v/>
      </c>
      <c r="AA496" s="27">
        <f>IF($A496="","",IF($J496&lt;&gt;"Mounted","No action",IF($U496="Critical","Inspect immediately and follow fleet removal policy",IF($W496="Low","Correct pressure and inspect",IF($W496="High","Correct pressure",IF($V496="Uneven","Inspect alignment, suspension, and rotation",IF($U496="Low","Schedule tire service",IF($Y496="Overdue","Complete inspection",IF($Y496="Due Soon","Schedule inspection","No action")))))))))</f>
        <v/>
      </c>
      <c r="AB496" s="27">
        <f>IF($A496="","",IF(OR($J496&lt;&gt;"Mounted",$Z496="OK",$Z496="N/A"),"",IF($U496="Critical",1,IF(OR($W496="Low",$W496="High"),2,IF(OR($U496="Low",$V496="Uneven"),3,IF($Y496="Overdue",4,5))))))</f>
        <v/>
      </c>
      <c r="AC496" s="27">
        <f>IF($A496="","",IF($AB496="","",IFERROR($AB496*100000+ROW(),"")))</f>
        <v/>
      </c>
    </row>
    <row r="497">
      <c r="A497" s="29" t="n"/>
      <c r="B497" s="23" t="n"/>
      <c r="C497" s="23" t="n"/>
      <c r="D497" s="23" t="n"/>
      <c r="E497" s="29" t="n"/>
      <c r="F497" s="42" t="n"/>
      <c r="G497" s="30" t="n"/>
      <c r="H497" s="43" t="n"/>
      <c r="I497" s="43" t="n"/>
      <c r="J497" s="23" t="n"/>
      <c r="K497" s="23" t="n"/>
      <c r="L497" s="45">
        <f>IF($A497="","",IF(COUNTIFS('Tire Inspections'!$E$5:$E$1004,$A497,'Tire Inspections'!$Y$5:$Y$1004,"OK")=0,"",IFERROR(MAXIFS('Tire Inspections'!$B$5:$B$1004,'Tire Inspections'!$E$5:$E$1004,$A497,'Tire Inspections'!$Y$5:$Y$1004,"OK"),"")))</f>
        <v/>
      </c>
      <c r="M497" s="27">
        <f>IF($A497="","",IF($L497="","",IFERROR(LOOKUP(2,1/(('Tire Inspections'!$E$5:$E$1004=$A497)*('Tire Inspections'!$B$5:$B$1004=$L497)*('Tire Inspections'!$Y$5:$Y$1004="OK")),'Tire Inspections'!$C$5:$C$1004),"")))</f>
        <v/>
      </c>
      <c r="N497" s="27">
        <f>IF($A497="","",IF($L497="","",IFERROR(LOOKUP(2,1/(('Tire Inspections'!$E$5:$E$1004=$A497)*('Tire Inspections'!$B$5:$B$1004=$L497)*('Tire Inspections'!$Y$5:$Y$1004="OK")),'Tire Inspections'!$F$5:$F$1004),"")))</f>
        <v/>
      </c>
      <c r="O497" s="27">
        <f>IF($A497="","",IF($L497="","",IFERROR(LOOKUP(2,1/(('Tire Inspections'!$E$5:$E$1004=$A497)*('Tire Inspections'!$B$5:$B$1004=$L497)*('Tire Inspections'!$Y$5:$Y$1004="OK")),'Tire Inspections'!$P$5:$P$1004),"")))</f>
        <v/>
      </c>
      <c r="P497" s="32">
        <f>IF($A497="","",IF($L497="","",IFERROR(LOOKUP(2,1/(('Tire Inspections'!$E$5:$E$1004=$A497)*('Tire Inspections'!$B$5:$B$1004=$L497)*('Tire Inspections'!$Y$5:$Y$1004="OK")),'Tire Inspections'!$D$5:$D$1004),"")))</f>
        <v/>
      </c>
      <c r="Q497" s="44">
        <f>IF($A497="","",IF($L497="","",IFERROR(LOOKUP(2,1/(('Tire Inspections'!$E$5:$E$1004=$A497)*('Tire Inspections'!$B$5:$B$1004=$L497)*('Tire Inspections'!$Y$5:$Y$1004="OK")),'Tire Inspections'!$R$5:$R$1004),"")))</f>
        <v/>
      </c>
      <c r="R497" s="44">
        <f>IF($A497="","",IF($L497="","",IFERROR(LOOKUP(2,1/(('Tire Inspections'!$E$5:$E$1004=$A497)*('Tire Inspections'!$B$5:$B$1004=$L497)*('Tire Inspections'!$Y$5:$Y$1004="OK")),'Tire Inspections'!$S$5:$S$1004),"")))</f>
        <v/>
      </c>
      <c r="S497" s="44">
        <f>IF($A497="","",IF($L497="","",IFERROR(LOOKUP(2,1/(('Tire Inspections'!$E$5:$E$1004=$A497)*('Tire Inspections'!$B$5:$B$1004=$L497)*('Tire Inspections'!$Y$5:$Y$1004="OK")),'Tire Inspections'!$L$5:$L$1004),"")))</f>
        <v/>
      </c>
      <c r="T497" s="33">
        <f>IF($A497="","",IF(OR($Q497="",$H497=""),"",IFERROR(MAX(0,MIN(1,($Q497-'Settings'!$B$6)/($H497-'Settings'!$B$6))),"")))</f>
        <v/>
      </c>
      <c r="U497" s="27">
        <f>IF($A497="","",IF($Q497="","No Data",IF($Q497&lt;='Settings'!$B$6,"Critical",IF($Q497&lt;='Settings'!$B$5,"Low","OK"))))</f>
        <v/>
      </c>
      <c r="V497" s="27">
        <f>IF($A497="","",IF($R497="","No Data",IF($R497&gt;='Settings'!$B$7,"Uneven","OK")))</f>
        <v/>
      </c>
      <c r="W497" s="27">
        <f>IF($A497="","",IF($J497&lt;&gt;"Mounted","N/A",IF(OR($S497="",$I497=""),"No Data",IF($S497&lt;$I497-'Settings'!$B$8,"Low",IF($S497&gt;$I497+'Settings'!$B$8,"High","OK")))))</f>
        <v/>
      </c>
      <c r="X497" s="45">
        <f>IF($A497="","",IF(OR($J497&lt;&gt;"Mounted",$L497=""),"",IFERROR($L497+'Settings'!$B$9,"")))</f>
        <v/>
      </c>
      <c r="Y497" s="27">
        <f>IF($A497="","",IF($J497&lt;&gt;"Mounted","N/A",IF($L497="","No Data",IF(TODAY()&gt;$X497,"Overdue",IF(TODAY()+'Settings'!$B$10&gt;=$X497,"Due Soon","Current")))))</f>
        <v/>
      </c>
      <c r="Z497" s="27">
        <f>IF($A497="","",IF($J497&lt;&gt;"Mounted","N/A",IF(OR($U497="No Data",$W497="No Data"),"No Data",IF($U497="Critical","Critical",IF(OR($U497="Low",$V497="Uneven",$W497="Low",$W497="High",$Y497="Overdue",$Y497="Due Soon"),"Attention","OK")))))</f>
        <v/>
      </c>
      <c r="AA497" s="27">
        <f>IF($A497="","",IF($J497&lt;&gt;"Mounted","No action",IF($U497="Critical","Inspect immediately and follow fleet removal policy",IF($W497="Low","Correct pressure and inspect",IF($W497="High","Correct pressure",IF($V497="Uneven","Inspect alignment, suspension, and rotation",IF($U497="Low","Schedule tire service",IF($Y497="Overdue","Complete inspection",IF($Y497="Due Soon","Schedule inspection","No action")))))))))</f>
        <v/>
      </c>
      <c r="AB497" s="27">
        <f>IF($A497="","",IF(OR($J497&lt;&gt;"Mounted",$Z497="OK",$Z497="N/A"),"",IF($U497="Critical",1,IF(OR($W497="Low",$W497="High"),2,IF(OR($U497="Low",$V497="Uneven"),3,IF($Y497="Overdue",4,5))))))</f>
        <v/>
      </c>
      <c r="AC497" s="27">
        <f>IF($A497="","",IF($AB497="","",IFERROR($AB497*100000+ROW(),"")))</f>
        <v/>
      </c>
    </row>
    <row r="498">
      <c r="A498" s="29" t="n"/>
      <c r="B498" s="23" t="n"/>
      <c r="C498" s="23" t="n"/>
      <c r="D498" s="23" t="n"/>
      <c r="E498" s="29" t="n"/>
      <c r="F498" s="42" t="n"/>
      <c r="G498" s="30" t="n"/>
      <c r="H498" s="43" t="n"/>
      <c r="I498" s="43" t="n"/>
      <c r="J498" s="23" t="n"/>
      <c r="K498" s="23" t="n"/>
      <c r="L498" s="45">
        <f>IF($A498="","",IF(COUNTIFS('Tire Inspections'!$E$5:$E$1004,$A498,'Tire Inspections'!$Y$5:$Y$1004,"OK")=0,"",IFERROR(MAXIFS('Tire Inspections'!$B$5:$B$1004,'Tire Inspections'!$E$5:$E$1004,$A498,'Tire Inspections'!$Y$5:$Y$1004,"OK"),"")))</f>
        <v/>
      </c>
      <c r="M498" s="27">
        <f>IF($A498="","",IF($L498="","",IFERROR(LOOKUP(2,1/(('Tire Inspections'!$E$5:$E$1004=$A498)*('Tire Inspections'!$B$5:$B$1004=$L498)*('Tire Inspections'!$Y$5:$Y$1004="OK")),'Tire Inspections'!$C$5:$C$1004),"")))</f>
        <v/>
      </c>
      <c r="N498" s="27">
        <f>IF($A498="","",IF($L498="","",IFERROR(LOOKUP(2,1/(('Tire Inspections'!$E$5:$E$1004=$A498)*('Tire Inspections'!$B$5:$B$1004=$L498)*('Tire Inspections'!$Y$5:$Y$1004="OK")),'Tire Inspections'!$F$5:$F$1004),"")))</f>
        <v/>
      </c>
      <c r="O498" s="27">
        <f>IF($A498="","",IF($L498="","",IFERROR(LOOKUP(2,1/(('Tire Inspections'!$E$5:$E$1004=$A498)*('Tire Inspections'!$B$5:$B$1004=$L498)*('Tire Inspections'!$Y$5:$Y$1004="OK")),'Tire Inspections'!$P$5:$P$1004),"")))</f>
        <v/>
      </c>
      <c r="P498" s="32">
        <f>IF($A498="","",IF($L498="","",IFERROR(LOOKUP(2,1/(('Tire Inspections'!$E$5:$E$1004=$A498)*('Tire Inspections'!$B$5:$B$1004=$L498)*('Tire Inspections'!$Y$5:$Y$1004="OK")),'Tire Inspections'!$D$5:$D$1004),"")))</f>
        <v/>
      </c>
      <c r="Q498" s="44">
        <f>IF($A498="","",IF($L498="","",IFERROR(LOOKUP(2,1/(('Tire Inspections'!$E$5:$E$1004=$A498)*('Tire Inspections'!$B$5:$B$1004=$L498)*('Tire Inspections'!$Y$5:$Y$1004="OK")),'Tire Inspections'!$R$5:$R$1004),"")))</f>
        <v/>
      </c>
      <c r="R498" s="44">
        <f>IF($A498="","",IF($L498="","",IFERROR(LOOKUP(2,1/(('Tire Inspections'!$E$5:$E$1004=$A498)*('Tire Inspections'!$B$5:$B$1004=$L498)*('Tire Inspections'!$Y$5:$Y$1004="OK")),'Tire Inspections'!$S$5:$S$1004),"")))</f>
        <v/>
      </c>
      <c r="S498" s="44">
        <f>IF($A498="","",IF($L498="","",IFERROR(LOOKUP(2,1/(('Tire Inspections'!$E$5:$E$1004=$A498)*('Tire Inspections'!$B$5:$B$1004=$L498)*('Tire Inspections'!$Y$5:$Y$1004="OK")),'Tire Inspections'!$L$5:$L$1004),"")))</f>
        <v/>
      </c>
      <c r="T498" s="33">
        <f>IF($A498="","",IF(OR($Q498="",$H498=""),"",IFERROR(MAX(0,MIN(1,($Q498-'Settings'!$B$6)/($H498-'Settings'!$B$6))),"")))</f>
        <v/>
      </c>
      <c r="U498" s="27">
        <f>IF($A498="","",IF($Q498="","No Data",IF($Q498&lt;='Settings'!$B$6,"Critical",IF($Q498&lt;='Settings'!$B$5,"Low","OK"))))</f>
        <v/>
      </c>
      <c r="V498" s="27">
        <f>IF($A498="","",IF($R498="","No Data",IF($R498&gt;='Settings'!$B$7,"Uneven","OK")))</f>
        <v/>
      </c>
      <c r="W498" s="27">
        <f>IF($A498="","",IF($J498&lt;&gt;"Mounted","N/A",IF(OR($S498="",$I498=""),"No Data",IF($S498&lt;$I498-'Settings'!$B$8,"Low",IF($S498&gt;$I498+'Settings'!$B$8,"High","OK")))))</f>
        <v/>
      </c>
      <c r="X498" s="45">
        <f>IF($A498="","",IF(OR($J498&lt;&gt;"Mounted",$L498=""),"",IFERROR($L498+'Settings'!$B$9,"")))</f>
        <v/>
      </c>
      <c r="Y498" s="27">
        <f>IF($A498="","",IF($J498&lt;&gt;"Mounted","N/A",IF($L498="","No Data",IF(TODAY()&gt;$X498,"Overdue",IF(TODAY()+'Settings'!$B$10&gt;=$X498,"Due Soon","Current")))))</f>
        <v/>
      </c>
      <c r="Z498" s="27">
        <f>IF($A498="","",IF($J498&lt;&gt;"Mounted","N/A",IF(OR($U498="No Data",$W498="No Data"),"No Data",IF($U498="Critical","Critical",IF(OR($U498="Low",$V498="Uneven",$W498="Low",$W498="High",$Y498="Overdue",$Y498="Due Soon"),"Attention","OK")))))</f>
        <v/>
      </c>
      <c r="AA498" s="27">
        <f>IF($A498="","",IF($J498&lt;&gt;"Mounted","No action",IF($U498="Critical","Inspect immediately and follow fleet removal policy",IF($W498="Low","Correct pressure and inspect",IF($W498="High","Correct pressure",IF($V498="Uneven","Inspect alignment, suspension, and rotation",IF($U498="Low","Schedule tire service",IF($Y498="Overdue","Complete inspection",IF($Y498="Due Soon","Schedule inspection","No action")))))))))</f>
        <v/>
      </c>
      <c r="AB498" s="27">
        <f>IF($A498="","",IF(OR($J498&lt;&gt;"Mounted",$Z498="OK",$Z498="N/A"),"",IF($U498="Critical",1,IF(OR($W498="Low",$W498="High"),2,IF(OR($U498="Low",$V498="Uneven"),3,IF($Y498="Overdue",4,5))))))</f>
        <v/>
      </c>
      <c r="AC498" s="27">
        <f>IF($A498="","",IF($AB498="","",IFERROR($AB498*100000+ROW(),"")))</f>
        <v/>
      </c>
    </row>
    <row r="499">
      <c r="A499" s="29" t="n"/>
      <c r="B499" s="23" t="n"/>
      <c r="C499" s="23" t="n"/>
      <c r="D499" s="23" t="n"/>
      <c r="E499" s="29" t="n"/>
      <c r="F499" s="42" t="n"/>
      <c r="G499" s="30" t="n"/>
      <c r="H499" s="43" t="n"/>
      <c r="I499" s="43" t="n"/>
      <c r="J499" s="23" t="n"/>
      <c r="K499" s="23" t="n"/>
      <c r="L499" s="45">
        <f>IF($A499="","",IF(COUNTIFS('Tire Inspections'!$E$5:$E$1004,$A499,'Tire Inspections'!$Y$5:$Y$1004,"OK")=0,"",IFERROR(MAXIFS('Tire Inspections'!$B$5:$B$1004,'Tire Inspections'!$E$5:$E$1004,$A499,'Tire Inspections'!$Y$5:$Y$1004,"OK"),"")))</f>
        <v/>
      </c>
      <c r="M499" s="27">
        <f>IF($A499="","",IF($L499="","",IFERROR(LOOKUP(2,1/(('Tire Inspections'!$E$5:$E$1004=$A499)*('Tire Inspections'!$B$5:$B$1004=$L499)*('Tire Inspections'!$Y$5:$Y$1004="OK")),'Tire Inspections'!$C$5:$C$1004),"")))</f>
        <v/>
      </c>
      <c r="N499" s="27">
        <f>IF($A499="","",IF($L499="","",IFERROR(LOOKUP(2,1/(('Tire Inspections'!$E$5:$E$1004=$A499)*('Tire Inspections'!$B$5:$B$1004=$L499)*('Tire Inspections'!$Y$5:$Y$1004="OK")),'Tire Inspections'!$F$5:$F$1004),"")))</f>
        <v/>
      </c>
      <c r="O499" s="27">
        <f>IF($A499="","",IF($L499="","",IFERROR(LOOKUP(2,1/(('Tire Inspections'!$E$5:$E$1004=$A499)*('Tire Inspections'!$B$5:$B$1004=$L499)*('Tire Inspections'!$Y$5:$Y$1004="OK")),'Tire Inspections'!$P$5:$P$1004),"")))</f>
        <v/>
      </c>
      <c r="P499" s="32">
        <f>IF($A499="","",IF($L499="","",IFERROR(LOOKUP(2,1/(('Tire Inspections'!$E$5:$E$1004=$A499)*('Tire Inspections'!$B$5:$B$1004=$L499)*('Tire Inspections'!$Y$5:$Y$1004="OK")),'Tire Inspections'!$D$5:$D$1004),"")))</f>
        <v/>
      </c>
      <c r="Q499" s="44">
        <f>IF($A499="","",IF($L499="","",IFERROR(LOOKUP(2,1/(('Tire Inspections'!$E$5:$E$1004=$A499)*('Tire Inspections'!$B$5:$B$1004=$L499)*('Tire Inspections'!$Y$5:$Y$1004="OK")),'Tire Inspections'!$R$5:$R$1004),"")))</f>
        <v/>
      </c>
      <c r="R499" s="44">
        <f>IF($A499="","",IF($L499="","",IFERROR(LOOKUP(2,1/(('Tire Inspections'!$E$5:$E$1004=$A499)*('Tire Inspections'!$B$5:$B$1004=$L499)*('Tire Inspections'!$Y$5:$Y$1004="OK")),'Tire Inspections'!$S$5:$S$1004),"")))</f>
        <v/>
      </c>
      <c r="S499" s="44">
        <f>IF($A499="","",IF($L499="","",IFERROR(LOOKUP(2,1/(('Tire Inspections'!$E$5:$E$1004=$A499)*('Tire Inspections'!$B$5:$B$1004=$L499)*('Tire Inspections'!$Y$5:$Y$1004="OK")),'Tire Inspections'!$L$5:$L$1004),"")))</f>
        <v/>
      </c>
      <c r="T499" s="33">
        <f>IF($A499="","",IF(OR($Q499="",$H499=""),"",IFERROR(MAX(0,MIN(1,($Q499-'Settings'!$B$6)/($H499-'Settings'!$B$6))),"")))</f>
        <v/>
      </c>
      <c r="U499" s="27">
        <f>IF($A499="","",IF($Q499="","No Data",IF($Q499&lt;='Settings'!$B$6,"Critical",IF($Q499&lt;='Settings'!$B$5,"Low","OK"))))</f>
        <v/>
      </c>
      <c r="V499" s="27">
        <f>IF($A499="","",IF($R499="","No Data",IF($R499&gt;='Settings'!$B$7,"Uneven","OK")))</f>
        <v/>
      </c>
      <c r="W499" s="27">
        <f>IF($A499="","",IF($J499&lt;&gt;"Mounted","N/A",IF(OR($S499="",$I499=""),"No Data",IF($S499&lt;$I499-'Settings'!$B$8,"Low",IF($S499&gt;$I499+'Settings'!$B$8,"High","OK")))))</f>
        <v/>
      </c>
      <c r="X499" s="45">
        <f>IF($A499="","",IF(OR($J499&lt;&gt;"Mounted",$L499=""),"",IFERROR($L499+'Settings'!$B$9,"")))</f>
        <v/>
      </c>
      <c r="Y499" s="27">
        <f>IF($A499="","",IF($J499&lt;&gt;"Mounted","N/A",IF($L499="","No Data",IF(TODAY()&gt;$X499,"Overdue",IF(TODAY()+'Settings'!$B$10&gt;=$X499,"Due Soon","Current")))))</f>
        <v/>
      </c>
      <c r="Z499" s="27">
        <f>IF($A499="","",IF($J499&lt;&gt;"Mounted","N/A",IF(OR($U499="No Data",$W499="No Data"),"No Data",IF($U499="Critical","Critical",IF(OR($U499="Low",$V499="Uneven",$W499="Low",$W499="High",$Y499="Overdue",$Y499="Due Soon"),"Attention","OK")))))</f>
        <v/>
      </c>
      <c r="AA499" s="27">
        <f>IF($A499="","",IF($J499&lt;&gt;"Mounted","No action",IF($U499="Critical","Inspect immediately and follow fleet removal policy",IF($W499="Low","Correct pressure and inspect",IF($W499="High","Correct pressure",IF($V499="Uneven","Inspect alignment, suspension, and rotation",IF($U499="Low","Schedule tire service",IF($Y499="Overdue","Complete inspection",IF($Y499="Due Soon","Schedule inspection","No action")))))))))</f>
        <v/>
      </c>
      <c r="AB499" s="27">
        <f>IF($A499="","",IF(OR($J499&lt;&gt;"Mounted",$Z499="OK",$Z499="N/A"),"",IF($U499="Critical",1,IF(OR($W499="Low",$W499="High"),2,IF(OR($U499="Low",$V499="Uneven"),3,IF($Y499="Overdue",4,5))))))</f>
        <v/>
      </c>
      <c r="AC499" s="27">
        <f>IF($A499="","",IF($AB499="","",IFERROR($AB499*100000+ROW(),"")))</f>
        <v/>
      </c>
    </row>
    <row r="500">
      <c r="A500" s="29" t="n"/>
      <c r="B500" s="23" t="n"/>
      <c r="C500" s="23" t="n"/>
      <c r="D500" s="23" t="n"/>
      <c r="E500" s="29" t="n"/>
      <c r="F500" s="42" t="n"/>
      <c r="G500" s="30" t="n"/>
      <c r="H500" s="43" t="n"/>
      <c r="I500" s="43" t="n"/>
      <c r="J500" s="23" t="n"/>
      <c r="K500" s="23" t="n"/>
      <c r="L500" s="45">
        <f>IF($A500="","",IF(COUNTIFS('Tire Inspections'!$E$5:$E$1004,$A500,'Tire Inspections'!$Y$5:$Y$1004,"OK")=0,"",IFERROR(MAXIFS('Tire Inspections'!$B$5:$B$1004,'Tire Inspections'!$E$5:$E$1004,$A500,'Tire Inspections'!$Y$5:$Y$1004,"OK"),"")))</f>
        <v/>
      </c>
      <c r="M500" s="27">
        <f>IF($A500="","",IF($L500="","",IFERROR(LOOKUP(2,1/(('Tire Inspections'!$E$5:$E$1004=$A500)*('Tire Inspections'!$B$5:$B$1004=$L500)*('Tire Inspections'!$Y$5:$Y$1004="OK")),'Tire Inspections'!$C$5:$C$1004),"")))</f>
        <v/>
      </c>
      <c r="N500" s="27">
        <f>IF($A500="","",IF($L500="","",IFERROR(LOOKUP(2,1/(('Tire Inspections'!$E$5:$E$1004=$A500)*('Tire Inspections'!$B$5:$B$1004=$L500)*('Tire Inspections'!$Y$5:$Y$1004="OK")),'Tire Inspections'!$F$5:$F$1004),"")))</f>
        <v/>
      </c>
      <c r="O500" s="27">
        <f>IF($A500="","",IF($L500="","",IFERROR(LOOKUP(2,1/(('Tire Inspections'!$E$5:$E$1004=$A500)*('Tire Inspections'!$B$5:$B$1004=$L500)*('Tire Inspections'!$Y$5:$Y$1004="OK")),'Tire Inspections'!$P$5:$P$1004),"")))</f>
        <v/>
      </c>
      <c r="P500" s="32">
        <f>IF($A500="","",IF($L500="","",IFERROR(LOOKUP(2,1/(('Tire Inspections'!$E$5:$E$1004=$A500)*('Tire Inspections'!$B$5:$B$1004=$L500)*('Tire Inspections'!$Y$5:$Y$1004="OK")),'Tire Inspections'!$D$5:$D$1004),"")))</f>
        <v/>
      </c>
      <c r="Q500" s="44">
        <f>IF($A500="","",IF($L500="","",IFERROR(LOOKUP(2,1/(('Tire Inspections'!$E$5:$E$1004=$A500)*('Tire Inspections'!$B$5:$B$1004=$L500)*('Tire Inspections'!$Y$5:$Y$1004="OK")),'Tire Inspections'!$R$5:$R$1004),"")))</f>
        <v/>
      </c>
      <c r="R500" s="44">
        <f>IF($A500="","",IF($L500="","",IFERROR(LOOKUP(2,1/(('Tire Inspections'!$E$5:$E$1004=$A500)*('Tire Inspections'!$B$5:$B$1004=$L500)*('Tire Inspections'!$Y$5:$Y$1004="OK")),'Tire Inspections'!$S$5:$S$1004),"")))</f>
        <v/>
      </c>
      <c r="S500" s="44">
        <f>IF($A500="","",IF($L500="","",IFERROR(LOOKUP(2,1/(('Tire Inspections'!$E$5:$E$1004=$A500)*('Tire Inspections'!$B$5:$B$1004=$L500)*('Tire Inspections'!$Y$5:$Y$1004="OK")),'Tire Inspections'!$L$5:$L$1004),"")))</f>
        <v/>
      </c>
      <c r="T500" s="33">
        <f>IF($A500="","",IF(OR($Q500="",$H500=""),"",IFERROR(MAX(0,MIN(1,($Q500-'Settings'!$B$6)/($H500-'Settings'!$B$6))),"")))</f>
        <v/>
      </c>
      <c r="U500" s="27">
        <f>IF($A500="","",IF($Q500="","No Data",IF($Q500&lt;='Settings'!$B$6,"Critical",IF($Q500&lt;='Settings'!$B$5,"Low","OK"))))</f>
        <v/>
      </c>
      <c r="V500" s="27">
        <f>IF($A500="","",IF($R500="","No Data",IF($R500&gt;='Settings'!$B$7,"Uneven","OK")))</f>
        <v/>
      </c>
      <c r="W500" s="27">
        <f>IF($A500="","",IF($J500&lt;&gt;"Mounted","N/A",IF(OR($S500="",$I500=""),"No Data",IF($S500&lt;$I500-'Settings'!$B$8,"Low",IF($S500&gt;$I500+'Settings'!$B$8,"High","OK")))))</f>
        <v/>
      </c>
      <c r="X500" s="45">
        <f>IF($A500="","",IF(OR($J500&lt;&gt;"Mounted",$L500=""),"",IFERROR($L500+'Settings'!$B$9,"")))</f>
        <v/>
      </c>
      <c r="Y500" s="27">
        <f>IF($A500="","",IF($J500&lt;&gt;"Mounted","N/A",IF($L500="","No Data",IF(TODAY()&gt;$X500,"Overdue",IF(TODAY()+'Settings'!$B$10&gt;=$X500,"Due Soon","Current")))))</f>
        <v/>
      </c>
      <c r="Z500" s="27">
        <f>IF($A500="","",IF($J500&lt;&gt;"Mounted","N/A",IF(OR($U500="No Data",$W500="No Data"),"No Data",IF($U500="Critical","Critical",IF(OR($U500="Low",$V500="Uneven",$W500="Low",$W500="High",$Y500="Overdue",$Y500="Due Soon"),"Attention","OK")))))</f>
        <v/>
      </c>
      <c r="AA500" s="27">
        <f>IF($A500="","",IF($J500&lt;&gt;"Mounted","No action",IF($U500="Critical","Inspect immediately and follow fleet removal policy",IF($W500="Low","Correct pressure and inspect",IF($W500="High","Correct pressure",IF($V500="Uneven","Inspect alignment, suspension, and rotation",IF($U500="Low","Schedule tire service",IF($Y500="Overdue","Complete inspection",IF($Y500="Due Soon","Schedule inspection","No action")))))))))</f>
        <v/>
      </c>
      <c r="AB500" s="27">
        <f>IF($A500="","",IF(OR($J500&lt;&gt;"Mounted",$Z500="OK",$Z500="N/A"),"",IF($U500="Critical",1,IF(OR($W500="Low",$W500="High"),2,IF(OR($U500="Low",$V500="Uneven"),3,IF($Y500="Overdue",4,5))))))</f>
        <v/>
      </c>
      <c r="AC500" s="27">
        <f>IF($A500="","",IF($AB500="","",IFERROR($AB500*100000+ROW(),"")))</f>
        <v/>
      </c>
    </row>
    <row r="501">
      <c r="A501" s="29" t="n"/>
      <c r="B501" s="23" t="n"/>
      <c r="C501" s="23" t="n"/>
      <c r="D501" s="23" t="n"/>
      <c r="E501" s="29" t="n"/>
      <c r="F501" s="42" t="n"/>
      <c r="G501" s="30" t="n"/>
      <c r="H501" s="43" t="n"/>
      <c r="I501" s="43" t="n"/>
      <c r="J501" s="23" t="n"/>
      <c r="K501" s="23" t="n"/>
      <c r="L501" s="45">
        <f>IF($A501="","",IF(COUNTIFS('Tire Inspections'!$E$5:$E$1004,$A501,'Tire Inspections'!$Y$5:$Y$1004,"OK")=0,"",IFERROR(MAXIFS('Tire Inspections'!$B$5:$B$1004,'Tire Inspections'!$E$5:$E$1004,$A501,'Tire Inspections'!$Y$5:$Y$1004,"OK"),"")))</f>
        <v/>
      </c>
      <c r="M501" s="27">
        <f>IF($A501="","",IF($L501="","",IFERROR(LOOKUP(2,1/(('Tire Inspections'!$E$5:$E$1004=$A501)*('Tire Inspections'!$B$5:$B$1004=$L501)*('Tire Inspections'!$Y$5:$Y$1004="OK")),'Tire Inspections'!$C$5:$C$1004),"")))</f>
        <v/>
      </c>
      <c r="N501" s="27">
        <f>IF($A501="","",IF($L501="","",IFERROR(LOOKUP(2,1/(('Tire Inspections'!$E$5:$E$1004=$A501)*('Tire Inspections'!$B$5:$B$1004=$L501)*('Tire Inspections'!$Y$5:$Y$1004="OK")),'Tire Inspections'!$F$5:$F$1004),"")))</f>
        <v/>
      </c>
      <c r="O501" s="27">
        <f>IF($A501="","",IF($L501="","",IFERROR(LOOKUP(2,1/(('Tire Inspections'!$E$5:$E$1004=$A501)*('Tire Inspections'!$B$5:$B$1004=$L501)*('Tire Inspections'!$Y$5:$Y$1004="OK")),'Tire Inspections'!$P$5:$P$1004),"")))</f>
        <v/>
      </c>
      <c r="P501" s="32">
        <f>IF($A501="","",IF($L501="","",IFERROR(LOOKUP(2,1/(('Tire Inspections'!$E$5:$E$1004=$A501)*('Tire Inspections'!$B$5:$B$1004=$L501)*('Tire Inspections'!$Y$5:$Y$1004="OK")),'Tire Inspections'!$D$5:$D$1004),"")))</f>
        <v/>
      </c>
      <c r="Q501" s="44">
        <f>IF($A501="","",IF($L501="","",IFERROR(LOOKUP(2,1/(('Tire Inspections'!$E$5:$E$1004=$A501)*('Tire Inspections'!$B$5:$B$1004=$L501)*('Tire Inspections'!$Y$5:$Y$1004="OK")),'Tire Inspections'!$R$5:$R$1004),"")))</f>
        <v/>
      </c>
      <c r="R501" s="44">
        <f>IF($A501="","",IF($L501="","",IFERROR(LOOKUP(2,1/(('Tire Inspections'!$E$5:$E$1004=$A501)*('Tire Inspections'!$B$5:$B$1004=$L501)*('Tire Inspections'!$Y$5:$Y$1004="OK")),'Tire Inspections'!$S$5:$S$1004),"")))</f>
        <v/>
      </c>
      <c r="S501" s="44">
        <f>IF($A501="","",IF($L501="","",IFERROR(LOOKUP(2,1/(('Tire Inspections'!$E$5:$E$1004=$A501)*('Tire Inspections'!$B$5:$B$1004=$L501)*('Tire Inspections'!$Y$5:$Y$1004="OK")),'Tire Inspections'!$L$5:$L$1004),"")))</f>
        <v/>
      </c>
      <c r="T501" s="33">
        <f>IF($A501="","",IF(OR($Q501="",$H501=""),"",IFERROR(MAX(0,MIN(1,($Q501-'Settings'!$B$6)/($H501-'Settings'!$B$6))),"")))</f>
        <v/>
      </c>
      <c r="U501" s="27">
        <f>IF($A501="","",IF($Q501="","No Data",IF($Q501&lt;='Settings'!$B$6,"Critical",IF($Q501&lt;='Settings'!$B$5,"Low","OK"))))</f>
        <v/>
      </c>
      <c r="V501" s="27">
        <f>IF($A501="","",IF($R501="","No Data",IF($R501&gt;='Settings'!$B$7,"Uneven","OK")))</f>
        <v/>
      </c>
      <c r="W501" s="27">
        <f>IF($A501="","",IF($J501&lt;&gt;"Mounted","N/A",IF(OR($S501="",$I501=""),"No Data",IF($S501&lt;$I501-'Settings'!$B$8,"Low",IF($S501&gt;$I501+'Settings'!$B$8,"High","OK")))))</f>
        <v/>
      </c>
      <c r="X501" s="45">
        <f>IF($A501="","",IF(OR($J501&lt;&gt;"Mounted",$L501=""),"",IFERROR($L501+'Settings'!$B$9,"")))</f>
        <v/>
      </c>
      <c r="Y501" s="27">
        <f>IF($A501="","",IF($J501&lt;&gt;"Mounted","N/A",IF($L501="","No Data",IF(TODAY()&gt;$X501,"Overdue",IF(TODAY()+'Settings'!$B$10&gt;=$X501,"Due Soon","Current")))))</f>
        <v/>
      </c>
      <c r="Z501" s="27">
        <f>IF($A501="","",IF($J501&lt;&gt;"Mounted","N/A",IF(OR($U501="No Data",$W501="No Data"),"No Data",IF($U501="Critical","Critical",IF(OR($U501="Low",$V501="Uneven",$W501="Low",$W501="High",$Y501="Overdue",$Y501="Due Soon"),"Attention","OK")))))</f>
        <v/>
      </c>
      <c r="AA501" s="27">
        <f>IF($A501="","",IF($J501&lt;&gt;"Mounted","No action",IF($U501="Critical","Inspect immediately and follow fleet removal policy",IF($W501="Low","Correct pressure and inspect",IF($W501="High","Correct pressure",IF($V501="Uneven","Inspect alignment, suspension, and rotation",IF($U501="Low","Schedule tire service",IF($Y501="Overdue","Complete inspection",IF($Y501="Due Soon","Schedule inspection","No action")))))))))</f>
        <v/>
      </c>
      <c r="AB501" s="27">
        <f>IF($A501="","",IF(OR($J501&lt;&gt;"Mounted",$Z501="OK",$Z501="N/A"),"",IF($U501="Critical",1,IF(OR($W501="Low",$W501="High"),2,IF(OR($U501="Low",$V501="Uneven"),3,IF($Y501="Overdue",4,5))))))</f>
        <v/>
      </c>
      <c r="AC501" s="27">
        <f>IF($A501="","",IF($AB501="","",IFERROR($AB501*100000+ROW(),"")))</f>
        <v/>
      </c>
    </row>
    <row r="502">
      <c r="A502" s="29" t="n"/>
      <c r="B502" s="23" t="n"/>
      <c r="C502" s="23" t="n"/>
      <c r="D502" s="23" t="n"/>
      <c r="E502" s="29" t="n"/>
      <c r="F502" s="42" t="n"/>
      <c r="G502" s="30" t="n"/>
      <c r="H502" s="43" t="n"/>
      <c r="I502" s="43" t="n"/>
      <c r="J502" s="23" t="n"/>
      <c r="K502" s="23" t="n"/>
      <c r="L502" s="45">
        <f>IF($A502="","",IF(COUNTIFS('Tire Inspections'!$E$5:$E$1004,$A502,'Tire Inspections'!$Y$5:$Y$1004,"OK")=0,"",IFERROR(MAXIFS('Tire Inspections'!$B$5:$B$1004,'Tire Inspections'!$E$5:$E$1004,$A502,'Tire Inspections'!$Y$5:$Y$1004,"OK"),"")))</f>
        <v/>
      </c>
      <c r="M502" s="27">
        <f>IF($A502="","",IF($L502="","",IFERROR(LOOKUP(2,1/(('Tire Inspections'!$E$5:$E$1004=$A502)*('Tire Inspections'!$B$5:$B$1004=$L502)*('Tire Inspections'!$Y$5:$Y$1004="OK")),'Tire Inspections'!$C$5:$C$1004),"")))</f>
        <v/>
      </c>
      <c r="N502" s="27">
        <f>IF($A502="","",IF($L502="","",IFERROR(LOOKUP(2,1/(('Tire Inspections'!$E$5:$E$1004=$A502)*('Tire Inspections'!$B$5:$B$1004=$L502)*('Tire Inspections'!$Y$5:$Y$1004="OK")),'Tire Inspections'!$F$5:$F$1004),"")))</f>
        <v/>
      </c>
      <c r="O502" s="27">
        <f>IF($A502="","",IF($L502="","",IFERROR(LOOKUP(2,1/(('Tire Inspections'!$E$5:$E$1004=$A502)*('Tire Inspections'!$B$5:$B$1004=$L502)*('Tire Inspections'!$Y$5:$Y$1004="OK")),'Tire Inspections'!$P$5:$P$1004),"")))</f>
        <v/>
      </c>
      <c r="P502" s="32">
        <f>IF($A502="","",IF($L502="","",IFERROR(LOOKUP(2,1/(('Tire Inspections'!$E$5:$E$1004=$A502)*('Tire Inspections'!$B$5:$B$1004=$L502)*('Tire Inspections'!$Y$5:$Y$1004="OK")),'Tire Inspections'!$D$5:$D$1004),"")))</f>
        <v/>
      </c>
      <c r="Q502" s="44">
        <f>IF($A502="","",IF($L502="","",IFERROR(LOOKUP(2,1/(('Tire Inspections'!$E$5:$E$1004=$A502)*('Tire Inspections'!$B$5:$B$1004=$L502)*('Tire Inspections'!$Y$5:$Y$1004="OK")),'Tire Inspections'!$R$5:$R$1004),"")))</f>
        <v/>
      </c>
      <c r="R502" s="44">
        <f>IF($A502="","",IF($L502="","",IFERROR(LOOKUP(2,1/(('Tire Inspections'!$E$5:$E$1004=$A502)*('Tire Inspections'!$B$5:$B$1004=$L502)*('Tire Inspections'!$Y$5:$Y$1004="OK")),'Tire Inspections'!$S$5:$S$1004),"")))</f>
        <v/>
      </c>
      <c r="S502" s="44">
        <f>IF($A502="","",IF($L502="","",IFERROR(LOOKUP(2,1/(('Tire Inspections'!$E$5:$E$1004=$A502)*('Tire Inspections'!$B$5:$B$1004=$L502)*('Tire Inspections'!$Y$5:$Y$1004="OK")),'Tire Inspections'!$L$5:$L$1004),"")))</f>
        <v/>
      </c>
      <c r="T502" s="33">
        <f>IF($A502="","",IF(OR($Q502="",$H502=""),"",IFERROR(MAX(0,MIN(1,($Q502-'Settings'!$B$6)/($H502-'Settings'!$B$6))),"")))</f>
        <v/>
      </c>
      <c r="U502" s="27">
        <f>IF($A502="","",IF($Q502="","No Data",IF($Q502&lt;='Settings'!$B$6,"Critical",IF($Q502&lt;='Settings'!$B$5,"Low","OK"))))</f>
        <v/>
      </c>
      <c r="V502" s="27">
        <f>IF($A502="","",IF($R502="","No Data",IF($R502&gt;='Settings'!$B$7,"Uneven","OK")))</f>
        <v/>
      </c>
      <c r="W502" s="27">
        <f>IF($A502="","",IF($J502&lt;&gt;"Mounted","N/A",IF(OR($S502="",$I502=""),"No Data",IF($S502&lt;$I502-'Settings'!$B$8,"Low",IF($S502&gt;$I502+'Settings'!$B$8,"High","OK")))))</f>
        <v/>
      </c>
      <c r="X502" s="45">
        <f>IF($A502="","",IF(OR($J502&lt;&gt;"Mounted",$L502=""),"",IFERROR($L502+'Settings'!$B$9,"")))</f>
        <v/>
      </c>
      <c r="Y502" s="27">
        <f>IF($A502="","",IF($J502&lt;&gt;"Mounted","N/A",IF($L502="","No Data",IF(TODAY()&gt;$X502,"Overdue",IF(TODAY()+'Settings'!$B$10&gt;=$X502,"Due Soon","Current")))))</f>
        <v/>
      </c>
      <c r="Z502" s="27">
        <f>IF($A502="","",IF($J502&lt;&gt;"Mounted","N/A",IF(OR($U502="No Data",$W502="No Data"),"No Data",IF($U502="Critical","Critical",IF(OR($U502="Low",$V502="Uneven",$W502="Low",$W502="High",$Y502="Overdue",$Y502="Due Soon"),"Attention","OK")))))</f>
        <v/>
      </c>
      <c r="AA502" s="27">
        <f>IF($A502="","",IF($J502&lt;&gt;"Mounted","No action",IF($U502="Critical","Inspect immediately and follow fleet removal policy",IF($W502="Low","Correct pressure and inspect",IF($W502="High","Correct pressure",IF($V502="Uneven","Inspect alignment, suspension, and rotation",IF($U502="Low","Schedule tire service",IF($Y502="Overdue","Complete inspection",IF($Y502="Due Soon","Schedule inspection","No action")))))))))</f>
        <v/>
      </c>
      <c r="AB502" s="27">
        <f>IF($A502="","",IF(OR($J502&lt;&gt;"Mounted",$Z502="OK",$Z502="N/A"),"",IF($U502="Critical",1,IF(OR($W502="Low",$W502="High"),2,IF(OR($U502="Low",$V502="Uneven"),3,IF($Y502="Overdue",4,5))))))</f>
        <v/>
      </c>
      <c r="AC502" s="27">
        <f>IF($A502="","",IF($AB502="","",IFERROR($AB502*100000+ROW(),"")))</f>
        <v/>
      </c>
    </row>
    <row r="503">
      <c r="A503" s="29" t="n"/>
      <c r="B503" s="23" t="n"/>
      <c r="C503" s="23" t="n"/>
      <c r="D503" s="23" t="n"/>
      <c r="E503" s="29" t="n"/>
      <c r="F503" s="42" t="n"/>
      <c r="G503" s="30" t="n"/>
      <c r="H503" s="43" t="n"/>
      <c r="I503" s="43" t="n"/>
      <c r="J503" s="23" t="n"/>
      <c r="K503" s="23" t="n"/>
      <c r="L503" s="45">
        <f>IF($A503="","",IF(COUNTIFS('Tire Inspections'!$E$5:$E$1004,$A503,'Tire Inspections'!$Y$5:$Y$1004,"OK")=0,"",IFERROR(MAXIFS('Tire Inspections'!$B$5:$B$1004,'Tire Inspections'!$E$5:$E$1004,$A503,'Tire Inspections'!$Y$5:$Y$1004,"OK"),"")))</f>
        <v/>
      </c>
      <c r="M503" s="27">
        <f>IF($A503="","",IF($L503="","",IFERROR(LOOKUP(2,1/(('Tire Inspections'!$E$5:$E$1004=$A503)*('Tire Inspections'!$B$5:$B$1004=$L503)*('Tire Inspections'!$Y$5:$Y$1004="OK")),'Tire Inspections'!$C$5:$C$1004),"")))</f>
        <v/>
      </c>
      <c r="N503" s="27">
        <f>IF($A503="","",IF($L503="","",IFERROR(LOOKUP(2,1/(('Tire Inspections'!$E$5:$E$1004=$A503)*('Tire Inspections'!$B$5:$B$1004=$L503)*('Tire Inspections'!$Y$5:$Y$1004="OK")),'Tire Inspections'!$F$5:$F$1004),"")))</f>
        <v/>
      </c>
      <c r="O503" s="27">
        <f>IF($A503="","",IF($L503="","",IFERROR(LOOKUP(2,1/(('Tire Inspections'!$E$5:$E$1004=$A503)*('Tire Inspections'!$B$5:$B$1004=$L503)*('Tire Inspections'!$Y$5:$Y$1004="OK")),'Tire Inspections'!$P$5:$P$1004),"")))</f>
        <v/>
      </c>
      <c r="P503" s="32">
        <f>IF($A503="","",IF($L503="","",IFERROR(LOOKUP(2,1/(('Tire Inspections'!$E$5:$E$1004=$A503)*('Tire Inspections'!$B$5:$B$1004=$L503)*('Tire Inspections'!$Y$5:$Y$1004="OK")),'Tire Inspections'!$D$5:$D$1004),"")))</f>
        <v/>
      </c>
      <c r="Q503" s="44">
        <f>IF($A503="","",IF($L503="","",IFERROR(LOOKUP(2,1/(('Tire Inspections'!$E$5:$E$1004=$A503)*('Tire Inspections'!$B$5:$B$1004=$L503)*('Tire Inspections'!$Y$5:$Y$1004="OK")),'Tire Inspections'!$R$5:$R$1004),"")))</f>
        <v/>
      </c>
      <c r="R503" s="44">
        <f>IF($A503="","",IF($L503="","",IFERROR(LOOKUP(2,1/(('Tire Inspections'!$E$5:$E$1004=$A503)*('Tire Inspections'!$B$5:$B$1004=$L503)*('Tire Inspections'!$Y$5:$Y$1004="OK")),'Tire Inspections'!$S$5:$S$1004),"")))</f>
        <v/>
      </c>
      <c r="S503" s="44">
        <f>IF($A503="","",IF($L503="","",IFERROR(LOOKUP(2,1/(('Tire Inspections'!$E$5:$E$1004=$A503)*('Tire Inspections'!$B$5:$B$1004=$L503)*('Tire Inspections'!$Y$5:$Y$1004="OK")),'Tire Inspections'!$L$5:$L$1004),"")))</f>
        <v/>
      </c>
      <c r="T503" s="33">
        <f>IF($A503="","",IF(OR($Q503="",$H503=""),"",IFERROR(MAX(0,MIN(1,($Q503-'Settings'!$B$6)/($H503-'Settings'!$B$6))),"")))</f>
        <v/>
      </c>
      <c r="U503" s="27">
        <f>IF($A503="","",IF($Q503="","No Data",IF($Q503&lt;='Settings'!$B$6,"Critical",IF($Q503&lt;='Settings'!$B$5,"Low","OK"))))</f>
        <v/>
      </c>
      <c r="V503" s="27">
        <f>IF($A503="","",IF($R503="","No Data",IF($R503&gt;='Settings'!$B$7,"Uneven","OK")))</f>
        <v/>
      </c>
      <c r="W503" s="27">
        <f>IF($A503="","",IF($J503&lt;&gt;"Mounted","N/A",IF(OR($S503="",$I503=""),"No Data",IF($S503&lt;$I503-'Settings'!$B$8,"Low",IF($S503&gt;$I503+'Settings'!$B$8,"High","OK")))))</f>
        <v/>
      </c>
      <c r="X503" s="45">
        <f>IF($A503="","",IF(OR($J503&lt;&gt;"Mounted",$L503=""),"",IFERROR($L503+'Settings'!$B$9,"")))</f>
        <v/>
      </c>
      <c r="Y503" s="27">
        <f>IF($A503="","",IF($J503&lt;&gt;"Mounted","N/A",IF($L503="","No Data",IF(TODAY()&gt;$X503,"Overdue",IF(TODAY()+'Settings'!$B$10&gt;=$X503,"Due Soon","Current")))))</f>
        <v/>
      </c>
      <c r="Z503" s="27">
        <f>IF($A503="","",IF($J503&lt;&gt;"Mounted","N/A",IF(OR($U503="No Data",$W503="No Data"),"No Data",IF($U503="Critical","Critical",IF(OR($U503="Low",$V503="Uneven",$W503="Low",$W503="High",$Y503="Overdue",$Y503="Due Soon"),"Attention","OK")))))</f>
        <v/>
      </c>
      <c r="AA503" s="27">
        <f>IF($A503="","",IF($J503&lt;&gt;"Mounted","No action",IF($U503="Critical","Inspect immediately and follow fleet removal policy",IF($W503="Low","Correct pressure and inspect",IF($W503="High","Correct pressure",IF($V503="Uneven","Inspect alignment, suspension, and rotation",IF($U503="Low","Schedule tire service",IF($Y503="Overdue","Complete inspection",IF($Y503="Due Soon","Schedule inspection","No action")))))))))</f>
        <v/>
      </c>
      <c r="AB503" s="27">
        <f>IF($A503="","",IF(OR($J503&lt;&gt;"Mounted",$Z503="OK",$Z503="N/A"),"",IF($U503="Critical",1,IF(OR($W503="Low",$W503="High"),2,IF(OR($U503="Low",$V503="Uneven"),3,IF($Y503="Overdue",4,5))))))</f>
        <v/>
      </c>
      <c r="AC503" s="27">
        <f>IF($A503="","",IF($AB503="","",IFERROR($AB503*100000+ROW(),"")))</f>
        <v/>
      </c>
    </row>
    <row r="504">
      <c r="A504" s="29" t="n"/>
      <c r="B504" s="23" t="n"/>
      <c r="C504" s="23" t="n"/>
      <c r="D504" s="23" t="n"/>
      <c r="E504" s="29" t="n"/>
      <c r="F504" s="42" t="n"/>
      <c r="G504" s="30" t="n"/>
      <c r="H504" s="43" t="n"/>
      <c r="I504" s="43" t="n"/>
      <c r="J504" s="23" t="n"/>
      <c r="K504" s="23" t="n"/>
      <c r="L504" s="45">
        <f>IF($A504="","",IF(COUNTIFS('Tire Inspections'!$E$5:$E$1004,$A504,'Tire Inspections'!$Y$5:$Y$1004,"OK")=0,"",IFERROR(MAXIFS('Tire Inspections'!$B$5:$B$1004,'Tire Inspections'!$E$5:$E$1004,$A504,'Tire Inspections'!$Y$5:$Y$1004,"OK"),"")))</f>
        <v/>
      </c>
      <c r="M504" s="27">
        <f>IF($A504="","",IF($L504="","",IFERROR(LOOKUP(2,1/(('Tire Inspections'!$E$5:$E$1004=$A504)*('Tire Inspections'!$B$5:$B$1004=$L504)*('Tire Inspections'!$Y$5:$Y$1004="OK")),'Tire Inspections'!$C$5:$C$1004),"")))</f>
        <v/>
      </c>
      <c r="N504" s="27">
        <f>IF($A504="","",IF($L504="","",IFERROR(LOOKUP(2,1/(('Tire Inspections'!$E$5:$E$1004=$A504)*('Tire Inspections'!$B$5:$B$1004=$L504)*('Tire Inspections'!$Y$5:$Y$1004="OK")),'Tire Inspections'!$F$5:$F$1004),"")))</f>
        <v/>
      </c>
      <c r="O504" s="27">
        <f>IF($A504="","",IF($L504="","",IFERROR(LOOKUP(2,1/(('Tire Inspections'!$E$5:$E$1004=$A504)*('Tire Inspections'!$B$5:$B$1004=$L504)*('Tire Inspections'!$Y$5:$Y$1004="OK")),'Tire Inspections'!$P$5:$P$1004),"")))</f>
        <v/>
      </c>
      <c r="P504" s="32">
        <f>IF($A504="","",IF($L504="","",IFERROR(LOOKUP(2,1/(('Tire Inspections'!$E$5:$E$1004=$A504)*('Tire Inspections'!$B$5:$B$1004=$L504)*('Tire Inspections'!$Y$5:$Y$1004="OK")),'Tire Inspections'!$D$5:$D$1004),"")))</f>
        <v/>
      </c>
      <c r="Q504" s="44">
        <f>IF($A504="","",IF($L504="","",IFERROR(LOOKUP(2,1/(('Tire Inspections'!$E$5:$E$1004=$A504)*('Tire Inspections'!$B$5:$B$1004=$L504)*('Tire Inspections'!$Y$5:$Y$1004="OK")),'Tire Inspections'!$R$5:$R$1004),"")))</f>
        <v/>
      </c>
      <c r="R504" s="44">
        <f>IF($A504="","",IF($L504="","",IFERROR(LOOKUP(2,1/(('Tire Inspections'!$E$5:$E$1004=$A504)*('Tire Inspections'!$B$5:$B$1004=$L504)*('Tire Inspections'!$Y$5:$Y$1004="OK")),'Tire Inspections'!$S$5:$S$1004),"")))</f>
        <v/>
      </c>
      <c r="S504" s="44">
        <f>IF($A504="","",IF($L504="","",IFERROR(LOOKUP(2,1/(('Tire Inspections'!$E$5:$E$1004=$A504)*('Tire Inspections'!$B$5:$B$1004=$L504)*('Tire Inspections'!$Y$5:$Y$1004="OK")),'Tire Inspections'!$L$5:$L$1004),"")))</f>
        <v/>
      </c>
      <c r="T504" s="33">
        <f>IF($A504="","",IF(OR($Q504="",$H504=""),"",IFERROR(MAX(0,MIN(1,($Q504-'Settings'!$B$6)/($H504-'Settings'!$B$6))),"")))</f>
        <v/>
      </c>
      <c r="U504" s="27">
        <f>IF($A504="","",IF($Q504="","No Data",IF($Q504&lt;='Settings'!$B$6,"Critical",IF($Q504&lt;='Settings'!$B$5,"Low","OK"))))</f>
        <v/>
      </c>
      <c r="V504" s="27">
        <f>IF($A504="","",IF($R504="","No Data",IF($R504&gt;='Settings'!$B$7,"Uneven","OK")))</f>
        <v/>
      </c>
      <c r="W504" s="27">
        <f>IF($A504="","",IF($J504&lt;&gt;"Mounted","N/A",IF(OR($S504="",$I504=""),"No Data",IF($S504&lt;$I504-'Settings'!$B$8,"Low",IF($S504&gt;$I504+'Settings'!$B$8,"High","OK")))))</f>
        <v/>
      </c>
      <c r="X504" s="45">
        <f>IF($A504="","",IF(OR($J504&lt;&gt;"Mounted",$L504=""),"",IFERROR($L504+'Settings'!$B$9,"")))</f>
        <v/>
      </c>
      <c r="Y504" s="27">
        <f>IF($A504="","",IF($J504&lt;&gt;"Mounted","N/A",IF($L504="","No Data",IF(TODAY()&gt;$X504,"Overdue",IF(TODAY()+'Settings'!$B$10&gt;=$X504,"Due Soon","Current")))))</f>
        <v/>
      </c>
      <c r="Z504" s="27">
        <f>IF($A504="","",IF($J504&lt;&gt;"Mounted","N/A",IF(OR($U504="No Data",$W504="No Data"),"No Data",IF($U504="Critical","Critical",IF(OR($U504="Low",$V504="Uneven",$W504="Low",$W504="High",$Y504="Overdue",$Y504="Due Soon"),"Attention","OK")))))</f>
        <v/>
      </c>
      <c r="AA504" s="27">
        <f>IF($A504="","",IF($J504&lt;&gt;"Mounted","No action",IF($U504="Critical","Inspect immediately and follow fleet removal policy",IF($W504="Low","Correct pressure and inspect",IF($W504="High","Correct pressure",IF($V504="Uneven","Inspect alignment, suspension, and rotation",IF($U504="Low","Schedule tire service",IF($Y504="Overdue","Complete inspection",IF($Y504="Due Soon","Schedule inspection","No action")))))))))</f>
        <v/>
      </c>
      <c r="AB504" s="27">
        <f>IF($A504="","",IF(OR($J504&lt;&gt;"Mounted",$Z504="OK",$Z504="N/A"),"",IF($U504="Critical",1,IF(OR($W504="Low",$W504="High"),2,IF(OR($U504="Low",$V504="Uneven"),3,IF($Y504="Overdue",4,5))))))</f>
        <v/>
      </c>
      <c r="AC504" s="27">
        <f>IF($A504="","",IF($AB504="","",IFERROR($AB504*100000+ROW(),"")))</f>
        <v/>
      </c>
    </row>
    <row r="505">
      <c r="A505" s="29" t="n"/>
      <c r="B505" s="23" t="n"/>
      <c r="C505" s="23" t="n"/>
      <c r="D505" s="23" t="n"/>
      <c r="E505" s="29" t="n"/>
      <c r="F505" s="42" t="n"/>
      <c r="G505" s="30" t="n"/>
      <c r="H505" s="43" t="n"/>
      <c r="I505" s="43" t="n"/>
      <c r="J505" s="23" t="n"/>
      <c r="K505" s="23" t="n"/>
      <c r="L505" s="45">
        <f>IF($A505="","",IF(COUNTIFS('Tire Inspections'!$E$5:$E$1004,$A505,'Tire Inspections'!$Y$5:$Y$1004,"OK")=0,"",IFERROR(MAXIFS('Tire Inspections'!$B$5:$B$1004,'Tire Inspections'!$E$5:$E$1004,$A505,'Tire Inspections'!$Y$5:$Y$1004,"OK"),"")))</f>
        <v/>
      </c>
      <c r="M505" s="27">
        <f>IF($A505="","",IF($L505="","",IFERROR(LOOKUP(2,1/(('Tire Inspections'!$E$5:$E$1004=$A505)*('Tire Inspections'!$B$5:$B$1004=$L505)*('Tire Inspections'!$Y$5:$Y$1004="OK")),'Tire Inspections'!$C$5:$C$1004),"")))</f>
        <v/>
      </c>
      <c r="N505" s="27">
        <f>IF($A505="","",IF($L505="","",IFERROR(LOOKUP(2,1/(('Tire Inspections'!$E$5:$E$1004=$A505)*('Tire Inspections'!$B$5:$B$1004=$L505)*('Tire Inspections'!$Y$5:$Y$1004="OK")),'Tire Inspections'!$F$5:$F$1004),"")))</f>
        <v/>
      </c>
      <c r="O505" s="27">
        <f>IF($A505="","",IF($L505="","",IFERROR(LOOKUP(2,1/(('Tire Inspections'!$E$5:$E$1004=$A505)*('Tire Inspections'!$B$5:$B$1004=$L505)*('Tire Inspections'!$Y$5:$Y$1004="OK")),'Tire Inspections'!$P$5:$P$1004),"")))</f>
        <v/>
      </c>
      <c r="P505" s="32">
        <f>IF($A505="","",IF($L505="","",IFERROR(LOOKUP(2,1/(('Tire Inspections'!$E$5:$E$1004=$A505)*('Tire Inspections'!$B$5:$B$1004=$L505)*('Tire Inspections'!$Y$5:$Y$1004="OK")),'Tire Inspections'!$D$5:$D$1004),"")))</f>
        <v/>
      </c>
      <c r="Q505" s="44">
        <f>IF($A505="","",IF($L505="","",IFERROR(LOOKUP(2,1/(('Tire Inspections'!$E$5:$E$1004=$A505)*('Tire Inspections'!$B$5:$B$1004=$L505)*('Tire Inspections'!$Y$5:$Y$1004="OK")),'Tire Inspections'!$R$5:$R$1004),"")))</f>
        <v/>
      </c>
      <c r="R505" s="44">
        <f>IF($A505="","",IF($L505="","",IFERROR(LOOKUP(2,1/(('Tire Inspections'!$E$5:$E$1004=$A505)*('Tire Inspections'!$B$5:$B$1004=$L505)*('Tire Inspections'!$Y$5:$Y$1004="OK")),'Tire Inspections'!$S$5:$S$1004),"")))</f>
        <v/>
      </c>
      <c r="S505" s="44">
        <f>IF($A505="","",IF($L505="","",IFERROR(LOOKUP(2,1/(('Tire Inspections'!$E$5:$E$1004=$A505)*('Tire Inspections'!$B$5:$B$1004=$L505)*('Tire Inspections'!$Y$5:$Y$1004="OK")),'Tire Inspections'!$L$5:$L$1004),"")))</f>
        <v/>
      </c>
      <c r="T505" s="33">
        <f>IF($A505="","",IF(OR($Q505="",$H505=""),"",IFERROR(MAX(0,MIN(1,($Q505-'Settings'!$B$6)/($H505-'Settings'!$B$6))),"")))</f>
        <v/>
      </c>
      <c r="U505" s="27">
        <f>IF($A505="","",IF($Q505="","No Data",IF($Q505&lt;='Settings'!$B$6,"Critical",IF($Q505&lt;='Settings'!$B$5,"Low","OK"))))</f>
        <v/>
      </c>
      <c r="V505" s="27">
        <f>IF($A505="","",IF($R505="","No Data",IF($R505&gt;='Settings'!$B$7,"Uneven","OK")))</f>
        <v/>
      </c>
      <c r="W505" s="27">
        <f>IF($A505="","",IF($J505&lt;&gt;"Mounted","N/A",IF(OR($S505="",$I505=""),"No Data",IF($S505&lt;$I505-'Settings'!$B$8,"Low",IF($S505&gt;$I505+'Settings'!$B$8,"High","OK")))))</f>
        <v/>
      </c>
      <c r="X505" s="45">
        <f>IF($A505="","",IF(OR($J505&lt;&gt;"Mounted",$L505=""),"",IFERROR($L505+'Settings'!$B$9,"")))</f>
        <v/>
      </c>
      <c r="Y505" s="27">
        <f>IF($A505="","",IF($J505&lt;&gt;"Mounted","N/A",IF($L505="","No Data",IF(TODAY()&gt;$X505,"Overdue",IF(TODAY()+'Settings'!$B$10&gt;=$X505,"Due Soon","Current")))))</f>
        <v/>
      </c>
      <c r="Z505" s="27">
        <f>IF($A505="","",IF($J505&lt;&gt;"Mounted","N/A",IF(OR($U505="No Data",$W505="No Data"),"No Data",IF($U505="Critical","Critical",IF(OR($U505="Low",$V505="Uneven",$W505="Low",$W505="High",$Y505="Overdue",$Y505="Due Soon"),"Attention","OK")))))</f>
        <v/>
      </c>
      <c r="AA505" s="27">
        <f>IF($A505="","",IF($J505&lt;&gt;"Mounted","No action",IF($U505="Critical","Inspect immediately and follow fleet removal policy",IF($W505="Low","Correct pressure and inspect",IF($W505="High","Correct pressure",IF($V505="Uneven","Inspect alignment, suspension, and rotation",IF($U505="Low","Schedule tire service",IF($Y505="Overdue","Complete inspection",IF($Y505="Due Soon","Schedule inspection","No action")))))))))</f>
        <v/>
      </c>
      <c r="AB505" s="27">
        <f>IF($A505="","",IF(OR($J505&lt;&gt;"Mounted",$Z505="OK",$Z505="N/A"),"",IF($U505="Critical",1,IF(OR($W505="Low",$W505="High"),2,IF(OR($U505="Low",$V505="Uneven"),3,IF($Y505="Overdue",4,5))))))</f>
        <v/>
      </c>
      <c r="AC505" s="27">
        <f>IF($A505="","",IF($AB505="","",IFERROR($AB505*100000+ROW(),"")))</f>
        <v/>
      </c>
    </row>
    <row r="506">
      <c r="A506" s="29" t="n"/>
      <c r="B506" s="23" t="n"/>
      <c r="C506" s="23" t="n"/>
      <c r="D506" s="23" t="n"/>
      <c r="E506" s="29" t="n"/>
      <c r="F506" s="42" t="n"/>
      <c r="G506" s="30" t="n"/>
      <c r="H506" s="43" t="n"/>
      <c r="I506" s="43" t="n"/>
      <c r="J506" s="23" t="n"/>
      <c r="K506" s="23" t="n"/>
      <c r="L506" s="45">
        <f>IF($A506="","",IF(COUNTIFS('Tire Inspections'!$E$5:$E$1004,$A506,'Tire Inspections'!$Y$5:$Y$1004,"OK")=0,"",IFERROR(MAXIFS('Tire Inspections'!$B$5:$B$1004,'Tire Inspections'!$E$5:$E$1004,$A506,'Tire Inspections'!$Y$5:$Y$1004,"OK"),"")))</f>
        <v/>
      </c>
      <c r="M506" s="27">
        <f>IF($A506="","",IF($L506="","",IFERROR(LOOKUP(2,1/(('Tire Inspections'!$E$5:$E$1004=$A506)*('Tire Inspections'!$B$5:$B$1004=$L506)*('Tire Inspections'!$Y$5:$Y$1004="OK")),'Tire Inspections'!$C$5:$C$1004),"")))</f>
        <v/>
      </c>
      <c r="N506" s="27">
        <f>IF($A506="","",IF($L506="","",IFERROR(LOOKUP(2,1/(('Tire Inspections'!$E$5:$E$1004=$A506)*('Tire Inspections'!$B$5:$B$1004=$L506)*('Tire Inspections'!$Y$5:$Y$1004="OK")),'Tire Inspections'!$F$5:$F$1004),"")))</f>
        <v/>
      </c>
      <c r="O506" s="27">
        <f>IF($A506="","",IF($L506="","",IFERROR(LOOKUP(2,1/(('Tire Inspections'!$E$5:$E$1004=$A506)*('Tire Inspections'!$B$5:$B$1004=$L506)*('Tire Inspections'!$Y$5:$Y$1004="OK")),'Tire Inspections'!$P$5:$P$1004),"")))</f>
        <v/>
      </c>
      <c r="P506" s="32">
        <f>IF($A506="","",IF($L506="","",IFERROR(LOOKUP(2,1/(('Tire Inspections'!$E$5:$E$1004=$A506)*('Tire Inspections'!$B$5:$B$1004=$L506)*('Tire Inspections'!$Y$5:$Y$1004="OK")),'Tire Inspections'!$D$5:$D$1004),"")))</f>
        <v/>
      </c>
      <c r="Q506" s="44">
        <f>IF($A506="","",IF($L506="","",IFERROR(LOOKUP(2,1/(('Tire Inspections'!$E$5:$E$1004=$A506)*('Tire Inspections'!$B$5:$B$1004=$L506)*('Tire Inspections'!$Y$5:$Y$1004="OK")),'Tire Inspections'!$R$5:$R$1004),"")))</f>
        <v/>
      </c>
      <c r="R506" s="44">
        <f>IF($A506="","",IF($L506="","",IFERROR(LOOKUP(2,1/(('Tire Inspections'!$E$5:$E$1004=$A506)*('Tire Inspections'!$B$5:$B$1004=$L506)*('Tire Inspections'!$Y$5:$Y$1004="OK")),'Tire Inspections'!$S$5:$S$1004),"")))</f>
        <v/>
      </c>
      <c r="S506" s="44">
        <f>IF($A506="","",IF($L506="","",IFERROR(LOOKUP(2,1/(('Tire Inspections'!$E$5:$E$1004=$A506)*('Tire Inspections'!$B$5:$B$1004=$L506)*('Tire Inspections'!$Y$5:$Y$1004="OK")),'Tire Inspections'!$L$5:$L$1004),"")))</f>
        <v/>
      </c>
      <c r="T506" s="33">
        <f>IF($A506="","",IF(OR($Q506="",$H506=""),"",IFERROR(MAX(0,MIN(1,($Q506-'Settings'!$B$6)/($H506-'Settings'!$B$6))),"")))</f>
        <v/>
      </c>
      <c r="U506" s="27">
        <f>IF($A506="","",IF($Q506="","No Data",IF($Q506&lt;='Settings'!$B$6,"Critical",IF($Q506&lt;='Settings'!$B$5,"Low","OK"))))</f>
        <v/>
      </c>
      <c r="V506" s="27">
        <f>IF($A506="","",IF($R506="","No Data",IF($R506&gt;='Settings'!$B$7,"Uneven","OK")))</f>
        <v/>
      </c>
      <c r="W506" s="27">
        <f>IF($A506="","",IF($J506&lt;&gt;"Mounted","N/A",IF(OR($S506="",$I506=""),"No Data",IF($S506&lt;$I506-'Settings'!$B$8,"Low",IF($S506&gt;$I506+'Settings'!$B$8,"High","OK")))))</f>
        <v/>
      </c>
      <c r="X506" s="45">
        <f>IF($A506="","",IF(OR($J506&lt;&gt;"Mounted",$L506=""),"",IFERROR($L506+'Settings'!$B$9,"")))</f>
        <v/>
      </c>
      <c r="Y506" s="27">
        <f>IF($A506="","",IF($J506&lt;&gt;"Mounted","N/A",IF($L506="","No Data",IF(TODAY()&gt;$X506,"Overdue",IF(TODAY()+'Settings'!$B$10&gt;=$X506,"Due Soon","Current")))))</f>
        <v/>
      </c>
      <c r="Z506" s="27">
        <f>IF($A506="","",IF($J506&lt;&gt;"Mounted","N/A",IF(OR($U506="No Data",$W506="No Data"),"No Data",IF($U506="Critical","Critical",IF(OR($U506="Low",$V506="Uneven",$W506="Low",$W506="High",$Y506="Overdue",$Y506="Due Soon"),"Attention","OK")))))</f>
        <v/>
      </c>
      <c r="AA506" s="27">
        <f>IF($A506="","",IF($J506&lt;&gt;"Mounted","No action",IF($U506="Critical","Inspect immediately and follow fleet removal policy",IF($W506="Low","Correct pressure and inspect",IF($W506="High","Correct pressure",IF($V506="Uneven","Inspect alignment, suspension, and rotation",IF($U506="Low","Schedule tire service",IF($Y506="Overdue","Complete inspection",IF($Y506="Due Soon","Schedule inspection","No action")))))))))</f>
        <v/>
      </c>
      <c r="AB506" s="27">
        <f>IF($A506="","",IF(OR($J506&lt;&gt;"Mounted",$Z506="OK",$Z506="N/A"),"",IF($U506="Critical",1,IF(OR($W506="Low",$W506="High"),2,IF(OR($U506="Low",$V506="Uneven"),3,IF($Y506="Overdue",4,5))))))</f>
        <v/>
      </c>
      <c r="AC506" s="27">
        <f>IF($A506="","",IF($AB506="","",IFERROR($AB506*100000+ROW(),"")))</f>
        <v/>
      </c>
    </row>
    <row r="507">
      <c r="A507" s="29" t="n"/>
      <c r="B507" s="23" t="n"/>
      <c r="C507" s="23" t="n"/>
      <c r="D507" s="23" t="n"/>
      <c r="E507" s="29" t="n"/>
      <c r="F507" s="42" t="n"/>
      <c r="G507" s="30" t="n"/>
      <c r="H507" s="43" t="n"/>
      <c r="I507" s="43" t="n"/>
      <c r="J507" s="23" t="n"/>
      <c r="K507" s="23" t="n"/>
      <c r="L507" s="45">
        <f>IF($A507="","",IF(COUNTIFS('Tire Inspections'!$E$5:$E$1004,$A507,'Tire Inspections'!$Y$5:$Y$1004,"OK")=0,"",IFERROR(MAXIFS('Tire Inspections'!$B$5:$B$1004,'Tire Inspections'!$E$5:$E$1004,$A507,'Tire Inspections'!$Y$5:$Y$1004,"OK"),"")))</f>
        <v/>
      </c>
      <c r="M507" s="27">
        <f>IF($A507="","",IF($L507="","",IFERROR(LOOKUP(2,1/(('Tire Inspections'!$E$5:$E$1004=$A507)*('Tire Inspections'!$B$5:$B$1004=$L507)*('Tire Inspections'!$Y$5:$Y$1004="OK")),'Tire Inspections'!$C$5:$C$1004),"")))</f>
        <v/>
      </c>
      <c r="N507" s="27">
        <f>IF($A507="","",IF($L507="","",IFERROR(LOOKUP(2,1/(('Tire Inspections'!$E$5:$E$1004=$A507)*('Tire Inspections'!$B$5:$B$1004=$L507)*('Tire Inspections'!$Y$5:$Y$1004="OK")),'Tire Inspections'!$F$5:$F$1004),"")))</f>
        <v/>
      </c>
      <c r="O507" s="27">
        <f>IF($A507="","",IF($L507="","",IFERROR(LOOKUP(2,1/(('Tire Inspections'!$E$5:$E$1004=$A507)*('Tire Inspections'!$B$5:$B$1004=$L507)*('Tire Inspections'!$Y$5:$Y$1004="OK")),'Tire Inspections'!$P$5:$P$1004),"")))</f>
        <v/>
      </c>
      <c r="P507" s="32">
        <f>IF($A507="","",IF($L507="","",IFERROR(LOOKUP(2,1/(('Tire Inspections'!$E$5:$E$1004=$A507)*('Tire Inspections'!$B$5:$B$1004=$L507)*('Tire Inspections'!$Y$5:$Y$1004="OK")),'Tire Inspections'!$D$5:$D$1004),"")))</f>
        <v/>
      </c>
      <c r="Q507" s="44">
        <f>IF($A507="","",IF($L507="","",IFERROR(LOOKUP(2,1/(('Tire Inspections'!$E$5:$E$1004=$A507)*('Tire Inspections'!$B$5:$B$1004=$L507)*('Tire Inspections'!$Y$5:$Y$1004="OK")),'Tire Inspections'!$R$5:$R$1004),"")))</f>
        <v/>
      </c>
      <c r="R507" s="44">
        <f>IF($A507="","",IF($L507="","",IFERROR(LOOKUP(2,1/(('Tire Inspections'!$E$5:$E$1004=$A507)*('Tire Inspections'!$B$5:$B$1004=$L507)*('Tire Inspections'!$Y$5:$Y$1004="OK")),'Tire Inspections'!$S$5:$S$1004),"")))</f>
        <v/>
      </c>
      <c r="S507" s="44">
        <f>IF($A507="","",IF($L507="","",IFERROR(LOOKUP(2,1/(('Tire Inspections'!$E$5:$E$1004=$A507)*('Tire Inspections'!$B$5:$B$1004=$L507)*('Tire Inspections'!$Y$5:$Y$1004="OK")),'Tire Inspections'!$L$5:$L$1004),"")))</f>
        <v/>
      </c>
      <c r="T507" s="33">
        <f>IF($A507="","",IF(OR($Q507="",$H507=""),"",IFERROR(MAX(0,MIN(1,($Q507-'Settings'!$B$6)/($H507-'Settings'!$B$6))),"")))</f>
        <v/>
      </c>
      <c r="U507" s="27">
        <f>IF($A507="","",IF($Q507="","No Data",IF($Q507&lt;='Settings'!$B$6,"Critical",IF($Q507&lt;='Settings'!$B$5,"Low","OK"))))</f>
        <v/>
      </c>
      <c r="V507" s="27">
        <f>IF($A507="","",IF($R507="","No Data",IF($R507&gt;='Settings'!$B$7,"Uneven","OK")))</f>
        <v/>
      </c>
      <c r="W507" s="27">
        <f>IF($A507="","",IF($J507&lt;&gt;"Mounted","N/A",IF(OR($S507="",$I507=""),"No Data",IF($S507&lt;$I507-'Settings'!$B$8,"Low",IF($S507&gt;$I507+'Settings'!$B$8,"High","OK")))))</f>
        <v/>
      </c>
      <c r="X507" s="45">
        <f>IF($A507="","",IF(OR($J507&lt;&gt;"Mounted",$L507=""),"",IFERROR($L507+'Settings'!$B$9,"")))</f>
        <v/>
      </c>
      <c r="Y507" s="27">
        <f>IF($A507="","",IF($J507&lt;&gt;"Mounted","N/A",IF($L507="","No Data",IF(TODAY()&gt;$X507,"Overdue",IF(TODAY()+'Settings'!$B$10&gt;=$X507,"Due Soon","Current")))))</f>
        <v/>
      </c>
      <c r="Z507" s="27">
        <f>IF($A507="","",IF($J507&lt;&gt;"Mounted","N/A",IF(OR($U507="No Data",$W507="No Data"),"No Data",IF($U507="Critical","Critical",IF(OR($U507="Low",$V507="Uneven",$W507="Low",$W507="High",$Y507="Overdue",$Y507="Due Soon"),"Attention","OK")))))</f>
        <v/>
      </c>
      <c r="AA507" s="27">
        <f>IF($A507="","",IF($J507&lt;&gt;"Mounted","No action",IF($U507="Critical","Inspect immediately and follow fleet removal policy",IF($W507="Low","Correct pressure and inspect",IF($W507="High","Correct pressure",IF($V507="Uneven","Inspect alignment, suspension, and rotation",IF($U507="Low","Schedule tire service",IF($Y507="Overdue","Complete inspection",IF($Y507="Due Soon","Schedule inspection","No action")))))))))</f>
        <v/>
      </c>
      <c r="AB507" s="27">
        <f>IF($A507="","",IF(OR($J507&lt;&gt;"Mounted",$Z507="OK",$Z507="N/A"),"",IF($U507="Critical",1,IF(OR($W507="Low",$W507="High"),2,IF(OR($U507="Low",$V507="Uneven"),3,IF($Y507="Overdue",4,5))))))</f>
        <v/>
      </c>
      <c r="AC507" s="27">
        <f>IF($A507="","",IF($AB507="","",IFERROR($AB507*100000+ROW(),"")))</f>
        <v/>
      </c>
    </row>
    <row r="508">
      <c r="A508" s="29" t="n"/>
      <c r="B508" s="23" t="n"/>
      <c r="C508" s="23" t="n"/>
      <c r="D508" s="23" t="n"/>
      <c r="E508" s="29" t="n"/>
      <c r="F508" s="42" t="n"/>
      <c r="G508" s="30" t="n"/>
      <c r="H508" s="43" t="n"/>
      <c r="I508" s="43" t="n"/>
      <c r="J508" s="23" t="n"/>
      <c r="K508" s="23" t="n"/>
      <c r="L508" s="45">
        <f>IF($A508="","",IF(COUNTIFS('Tire Inspections'!$E$5:$E$1004,$A508,'Tire Inspections'!$Y$5:$Y$1004,"OK")=0,"",IFERROR(MAXIFS('Tire Inspections'!$B$5:$B$1004,'Tire Inspections'!$E$5:$E$1004,$A508,'Tire Inspections'!$Y$5:$Y$1004,"OK"),"")))</f>
        <v/>
      </c>
      <c r="M508" s="27">
        <f>IF($A508="","",IF($L508="","",IFERROR(LOOKUP(2,1/(('Tire Inspections'!$E$5:$E$1004=$A508)*('Tire Inspections'!$B$5:$B$1004=$L508)*('Tire Inspections'!$Y$5:$Y$1004="OK")),'Tire Inspections'!$C$5:$C$1004),"")))</f>
        <v/>
      </c>
      <c r="N508" s="27">
        <f>IF($A508="","",IF($L508="","",IFERROR(LOOKUP(2,1/(('Tire Inspections'!$E$5:$E$1004=$A508)*('Tire Inspections'!$B$5:$B$1004=$L508)*('Tire Inspections'!$Y$5:$Y$1004="OK")),'Tire Inspections'!$F$5:$F$1004),"")))</f>
        <v/>
      </c>
      <c r="O508" s="27">
        <f>IF($A508="","",IF($L508="","",IFERROR(LOOKUP(2,1/(('Tire Inspections'!$E$5:$E$1004=$A508)*('Tire Inspections'!$B$5:$B$1004=$L508)*('Tire Inspections'!$Y$5:$Y$1004="OK")),'Tire Inspections'!$P$5:$P$1004),"")))</f>
        <v/>
      </c>
      <c r="P508" s="32">
        <f>IF($A508="","",IF($L508="","",IFERROR(LOOKUP(2,1/(('Tire Inspections'!$E$5:$E$1004=$A508)*('Tire Inspections'!$B$5:$B$1004=$L508)*('Tire Inspections'!$Y$5:$Y$1004="OK")),'Tire Inspections'!$D$5:$D$1004),"")))</f>
        <v/>
      </c>
      <c r="Q508" s="44">
        <f>IF($A508="","",IF($L508="","",IFERROR(LOOKUP(2,1/(('Tire Inspections'!$E$5:$E$1004=$A508)*('Tire Inspections'!$B$5:$B$1004=$L508)*('Tire Inspections'!$Y$5:$Y$1004="OK")),'Tire Inspections'!$R$5:$R$1004),"")))</f>
        <v/>
      </c>
      <c r="R508" s="44">
        <f>IF($A508="","",IF($L508="","",IFERROR(LOOKUP(2,1/(('Tire Inspections'!$E$5:$E$1004=$A508)*('Tire Inspections'!$B$5:$B$1004=$L508)*('Tire Inspections'!$Y$5:$Y$1004="OK")),'Tire Inspections'!$S$5:$S$1004),"")))</f>
        <v/>
      </c>
      <c r="S508" s="44">
        <f>IF($A508="","",IF($L508="","",IFERROR(LOOKUP(2,1/(('Tire Inspections'!$E$5:$E$1004=$A508)*('Tire Inspections'!$B$5:$B$1004=$L508)*('Tire Inspections'!$Y$5:$Y$1004="OK")),'Tire Inspections'!$L$5:$L$1004),"")))</f>
        <v/>
      </c>
      <c r="T508" s="33">
        <f>IF($A508="","",IF(OR($Q508="",$H508=""),"",IFERROR(MAX(0,MIN(1,($Q508-'Settings'!$B$6)/($H508-'Settings'!$B$6))),"")))</f>
        <v/>
      </c>
      <c r="U508" s="27">
        <f>IF($A508="","",IF($Q508="","No Data",IF($Q508&lt;='Settings'!$B$6,"Critical",IF($Q508&lt;='Settings'!$B$5,"Low","OK"))))</f>
        <v/>
      </c>
      <c r="V508" s="27">
        <f>IF($A508="","",IF($R508="","No Data",IF($R508&gt;='Settings'!$B$7,"Uneven","OK")))</f>
        <v/>
      </c>
      <c r="W508" s="27">
        <f>IF($A508="","",IF($J508&lt;&gt;"Mounted","N/A",IF(OR($S508="",$I508=""),"No Data",IF($S508&lt;$I508-'Settings'!$B$8,"Low",IF($S508&gt;$I508+'Settings'!$B$8,"High","OK")))))</f>
        <v/>
      </c>
      <c r="X508" s="45">
        <f>IF($A508="","",IF(OR($J508&lt;&gt;"Mounted",$L508=""),"",IFERROR($L508+'Settings'!$B$9,"")))</f>
        <v/>
      </c>
      <c r="Y508" s="27">
        <f>IF($A508="","",IF($J508&lt;&gt;"Mounted","N/A",IF($L508="","No Data",IF(TODAY()&gt;$X508,"Overdue",IF(TODAY()+'Settings'!$B$10&gt;=$X508,"Due Soon","Current")))))</f>
        <v/>
      </c>
      <c r="Z508" s="27">
        <f>IF($A508="","",IF($J508&lt;&gt;"Mounted","N/A",IF(OR($U508="No Data",$W508="No Data"),"No Data",IF($U508="Critical","Critical",IF(OR($U508="Low",$V508="Uneven",$W508="Low",$W508="High",$Y508="Overdue",$Y508="Due Soon"),"Attention","OK")))))</f>
        <v/>
      </c>
      <c r="AA508" s="27">
        <f>IF($A508="","",IF($J508&lt;&gt;"Mounted","No action",IF($U508="Critical","Inspect immediately and follow fleet removal policy",IF($W508="Low","Correct pressure and inspect",IF($W508="High","Correct pressure",IF($V508="Uneven","Inspect alignment, suspension, and rotation",IF($U508="Low","Schedule tire service",IF($Y508="Overdue","Complete inspection",IF($Y508="Due Soon","Schedule inspection","No action")))))))))</f>
        <v/>
      </c>
      <c r="AB508" s="27">
        <f>IF($A508="","",IF(OR($J508&lt;&gt;"Mounted",$Z508="OK",$Z508="N/A"),"",IF($U508="Critical",1,IF(OR($W508="Low",$W508="High"),2,IF(OR($U508="Low",$V508="Uneven"),3,IF($Y508="Overdue",4,5))))))</f>
        <v/>
      </c>
      <c r="AC508" s="27">
        <f>IF($A508="","",IF($AB508="","",IFERROR($AB508*100000+ROW(),"")))</f>
        <v/>
      </c>
    </row>
    <row r="509">
      <c r="A509" s="29" t="n"/>
      <c r="B509" s="23" t="n"/>
      <c r="C509" s="23" t="n"/>
      <c r="D509" s="23" t="n"/>
      <c r="E509" s="29" t="n"/>
      <c r="F509" s="42" t="n"/>
      <c r="G509" s="30" t="n"/>
      <c r="H509" s="43" t="n"/>
      <c r="I509" s="43" t="n"/>
      <c r="J509" s="23" t="n"/>
      <c r="K509" s="23" t="n"/>
      <c r="L509" s="45">
        <f>IF($A509="","",IF(COUNTIFS('Tire Inspections'!$E$5:$E$1004,$A509,'Tire Inspections'!$Y$5:$Y$1004,"OK")=0,"",IFERROR(MAXIFS('Tire Inspections'!$B$5:$B$1004,'Tire Inspections'!$E$5:$E$1004,$A509,'Tire Inspections'!$Y$5:$Y$1004,"OK"),"")))</f>
        <v/>
      </c>
      <c r="M509" s="27">
        <f>IF($A509="","",IF($L509="","",IFERROR(LOOKUP(2,1/(('Tire Inspections'!$E$5:$E$1004=$A509)*('Tire Inspections'!$B$5:$B$1004=$L509)*('Tire Inspections'!$Y$5:$Y$1004="OK")),'Tire Inspections'!$C$5:$C$1004),"")))</f>
        <v/>
      </c>
      <c r="N509" s="27">
        <f>IF($A509="","",IF($L509="","",IFERROR(LOOKUP(2,1/(('Tire Inspections'!$E$5:$E$1004=$A509)*('Tire Inspections'!$B$5:$B$1004=$L509)*('Tire Inspections'!$Y$5:$Y$1004="OK")),'Tire Inspections'!$F$5:$F$1004),"")))</f>
        <v/>
      </c>
      <c r="O509" s="27">
        <f>IF($A509="","",IF($L509="","",IFERROR(LOOKUP(2,1/(('Tire Inspections'!$E$5:$E$1004=$A509)*('Tire Inspections'!$B$5:$B$1004=$L509)*('Tire Inspections'!$Y$5:$Y$1004="OK")),'Tire Inspections'!$P$5:$P$1004),"")))</f>
        <v/>
      </c>
      <c r="P509" s="32">
        <f>IF($A509="","",IF($L509="","",IFERROR(LOOKUP(2,1/(('Tire Inspections'!$E$5:$E$1004=$A509)*('Tire Inspections'!$B$5:$B$1004=$L509)*('Tire Inspections'!$Y$5:$Y$1004="OK")),'Tire Inspections'!$D$5:$D$1004),"")))</f>
        <v/>
      </c>
      <c r="Q509" s="44">
        <f>IF($A509="","",IF($L509="","",IFERROR(LOOKUP(2,1/(('Tire Inspections'!$E$5:$E$1004=$A509)*('Tire Inspections'!$B$5:$B$1004=$L509)*('Tire Inspections'!$Y$5:$Y$1004="OK")),'Tire Inspections'!$R$5:$R$1004),"")))</f>
        <v/>
      </c>
      <c r="R509" s="44">
        <f>IF($A509="","",IF($L509="","",IFERROR(LOOKUP(2,1/(('Tire Inspections'!$E$5:$E$1004=$A509)*('Tire Inspections'!$B$5:$B$1004=$L509)*('Tire Inspections'!$Y$5:$Y$1004="OK")),'Tire Inspections'!$S$5:$S$1004),"")))</f>
        <v/>
      </c>
      <c r="S509" s="44">
        <f>IF($A509="","",IF($L509="","",IFERROR(LOOKUP(2,1/(('Tire Inspections'!$E$5:$E$1004=$A509)*('Tire Inspections'!$B$5:$B$1004=$L509)*('Tire Inspections'!$Y$5:$Y$1004="OK")),'Tire Inspections'!$L$5:$L$1004),"")))</f>
        <v/>
      </c>
      <c r="T509" s="33">
        <f>IF($A509="","",IF(OR($Q509="",$H509=""),"",IFERROR(MAX(0,MIN(1,($Q509-'Settings'!$B$6)/($H509-'Settings'!$B$6))),"")))</f>
        <v/>
      </c>
      <c r="U509" s="27">
        <f>IF($A509="","",IF($Q509="","No Data",IF($Q509&lt;='Settings'!$B$6,"Critical",IF($Q509&lt;='Settings'!$B$5,"Low","OK"))))</f>
        <v/>
      </c>
      <c r="V509" s="27">
        <f>IF($A509="","",IF($R509="","No Data",IF($R509&gt;='Settings'!$B$7,"Uneven","OK")))</f>
        <v/>
      </c>
      <c r="W509" s="27">
        <f>IF($A509="","",IF($J509&lt;&gt;"Mounted","N/A",IF(OR($S509="",$I509=""),"No Data",IF($S509&lt;$I509-'Settings'!$B$8,"Low",IF($S509&gt;$I509+'Settings'!$B$8,"High","OK")))))</f>
        <v/>
      </c>
      <c r="X509" s="45">
        <f>IF($A509="","",IF(OR($J509&lt;&gt;"Mounted",$L509=""),"",IFERROR($L509+'Settings'!$B$9,"")))</f>
        <v/>
      </c>
      <c r="Y509" s="27">
        <f>IF($A509="","",IF($J509&lt;&gt;"Mounted","N/A",IF($L509="","No Data",IF(TODAY()&gt;$X509,"Overdue",IF(TODAY()+'Settings'!$B$10&gt;=$X509,"Due Soon","Current")))))</f>
        <v/>
      </c>
      <c r="Z509" s="27">
        <f>IF($A509="","",IF($J509&lt;&gt;"Mounted","N/A",IF(OR($U509="No Data",$W509="No Data"),"No Data",IF($U509="Critical","Critical",IF(OR($U509="Low",$V509="Uneven",$W509="Low",$W509="High",$Y509="Overdue",$Y509="Due Soon"),"Attention","OK")))))</f>
        <v/>
      </c>
      <c r="AA509" s="27">
        <f>IF($A509="","",IF($J509&lt;&gt;"Mounted","No action",IF($U509="Critical","Inspect immediately and follow fleet removal policy",IF($W509="Low","Correct pressure and inspect",IF($W509="High","Correct pressure",IF($V509="Uneven","Inspect alignment, suspension, and rotation",IF($U509="Low","Schedule tire service",IF($Y509="Overdue","Complete inspection",IF($Y509="Due Soon","Schedule inspection","No action")))))))))</f>
        <v/>
      </c>
      <c r="AB509" s="27">
        <f>IF($A509="","",IF(OR($J509&lt;&gt;"Mounted",$Z509="OK",$Z509="N/A"),"",IF($U509="Critical",1,IF(OR($W509="Low",$W509="High"),2,IF(OR($U509="Low",$V509="Uneven"),3,IF($Y509="Overdue",4,5))))))</f>
        <v/>
      </c>
      <c r="AC509" s="27">
        <f>IF($A509="","",IF($AB509="","",IFERROR($AB509*100000+ROW(),"")))</f>
        <v/>
      </c>
    </row>
    <row r="510">
      <c r="A510" s="29" t="n"/>
      <c r="B510" s="23" t="n"/>
      <c r="C510" s="23" t="n"/>
      <c r="D510" s="23" t="n"/>
      <c r="E510" s="29" t="n"/>
      <c r="F510" s="42" t="n"/>
      <c r="G510" s="30" t="n"/>
      <c r="H510" s="43" t="n"/>
      <c r="I510" s="43" t="n"/>
      <c r="J510" s="23" t="n"/>
      <c r="K510" s="23" t="n"/>
      <c r="L510" s="45">
        <f>IF($A510="","",IF(COUNTIFS('Tire Inspections'!$E$5:$E$1004,$A510,'Tire Inspections'!$Y$5:$Y$1004,"OK")=0,"",IFERROR(MAXIFS('Tire Inspections'!$B$5:$B$1004,'Tire Inspections'!$E$5:$E$1004,$A510,'Tire Inspections'!$Y$5:$Y$1004,"OK"),"")))</f>
        <v/>
      </c>
      <c r="M510" s="27">
        <f>IF($A510="","",IF($L510="","",IFERROR(LOOKUP(2,1/(('Tire Inspections'!$E$5:$E$1004=$A510)*('Tire Inspections'!$B$5:$B$1004=$L510)*('Tire Inspections'!$Y$5:$Y$1004="OK")),'Tire Inspections'!$C$5:$C$1004),"")))</f>
        <v/>
      </c>
      <c r="N510" s="27">
        <f>IF($A510="","",IF($L510="","",IFERROR(LOOKUP(2,1/(('Tire Inspections'!$E$5:$E$1004=$A510)*('Tire Inspections'!$B$5:$B$1004=$L510)*('Tire Inspections'!$Y$5:$Y$1004="OK")),'Tire Inspections'!$F$5:$F$1004),"")))</f>
        <v/>
      </c>
      <c r="O510" s="27">
        <f>IF($A510="","",IF($L510="","",IFERROR(LOOKUP(2,1/(('Tire Inspections'!$E$5:$E$1004=$A510)*('Tire Inspections'!$B$5:$B$1004=$L510)*('Tire Inspections'!$Y$5:$Y$1004="OK")),'Tire Inspections'!$P$5:$P$1004),"")))</f>
        <v/>
      </c>
      <c r="P510" s="32">
        <f>IF($A510="","",IF($L510="","",IFERROR(LOOKUP(2,1/(('Tire Inspections'!$E$5:$E$1004=$A510)*('Tire Inspections'!$B$5:$B$1004=$L510)*('Tire Inspections'!$Y$5:$Y$1004="OK")),'Tire Inspections'!$D$5:$D$1004),"")))</f>
        <v/>
      </c>
      <c r="Q510" s="44">
        <f>IF($A510="","",IF($L510="","",IFERROR(LOOKUP(2,1/(('Tire Inspections'!$E$5:$E$1004=$A510)*('Tire Inspections'!$B$5:$B$1004=$L510)*('Tire Inspections'!$Y$5:$Y$1004="OK")),'Tire Inspections'!$R$5:$R$1004),"")))</f>
        <v/>
      </c>
      <c r="R510" s="44">
        <f>IF($A510="","",IF($L510="","",IFERROR(LOOKUP(2,1/(('Tire Inspections'!$E$5:$E$1004=$A510)*('Tire Inspections'!$B$5:$B$1004=$L510)*('Tire Inspections'!$Y$5:$Y$1004="OK")),'Tire Inspections'!$S$5:$S$1004),"")))</f>
        <v/>
      </c>
      <c r="S510" s="44">
        <f>IF($A510="","",IF($L510="","",IFERROR(LOOKUP(2,1/(('Tire Inspections'!$E$5:$E$1004=$A510)*('Tire Inspections'!$B$5:$B$1004=$L510)*('Tire Inspections'!$Y$5:$Y$1004="OK")),'Tire Inspections'!$L$5:$L$1004),"")))</f>
        <v/>
      </c>
      <c r="T510" s="33">
        <f>IF($A510="","",IF(OR($Q510="",$H510=""),"",IFERROR(MAX(0,MIN(1,($Q510-'Settings'!$B$6)/($H510-'Settings'!$B$6))),"")))</f>
        <v/>
      </c>
      <c r="U510" s="27">
        <f>IF($A510="","",IF($Q510="","No Data",IF($Q510&lt;='Settings'!$B$6,"Critical",IF($Q510&lt;='Settings'!$B$5,"Low","OK"))))</f>
        <v/>
      </c>
      <c r="V510" s="27">
        <f>IF($A510="","",IF($R510="","No Data",IF($R510&gt;='Settings'!$B$7,"Uneven","OK")))</f>
        <v/>
      </c>
      <c r="W510" s="27">
        <f>IF($A510="","",IF($J510&lt;&gt;"Mounted","N/A",IF(OR($S510="",$I510=""),"No Data",IF($S510&lt;$I510-'Settings'!$B$8,"Low",IF($S510&gt;$I510+'Settings'!$B$8,"High","OK")))))</f>
        <v/>
      </c>
      <c r="X510" s="45">
        <f>IF($A510="","",IF(OR($J510&lt;&gt;"Mounted",$L510=""),"",IFERROR($L510+'Settings'!$B$9,"")))</f>
        <v/>
      </c>
      <c r="Y510" s="27">
        <f>IF($A510="","",IF($J510&lt;&gt;"Mounted","N/A",IF($L510="","No Data",IF(TODAY()&gt;$X510,"Overdue",IF(TODAY()+'Settings'!$B$10&gt;=$X510,"Due Soon","Current")))))</f>
        <v/>
      </c>
      <c r="Z510" s="27">
        <f>IF($A510="","",IF($J510&lt;&gt;"Mounted","N/A",IF(OR($U510="No Data",$W510="No Data"),"No Data",IF($U510="Critical","Critical",IF(OR($U510="Low",$V510="Uneven",$W510="Low",$W510="High",$Y510="Overdue",$Y510="Due Soon"),"Attention","OK")))))</f>
        <v/>
      </c>
      <c r="AA510" s="27">
        <f>IF($A510="","",IF($J510&lt;&gt;"Mounted","No action",IF($U510="Critical","Inspect immediately and follow fleet removal policy",IF($W510="Low","Correct pressure and inspect",IF($W510="High","Correct pressure",IF($V510="Uneven","Inspect alignment, suspension, and rotation",IF($U510="Low","Schedule tire service",IF($Y510="Overdue","Complete inspection",IF($Y510="Due Soon","Schedule inspection","No action")))))))))</f>
        <v/>
      </c>
      <c r="AB510" s="27">
        <f>IF($A510="","",IF(OR($J510&lt;&gt;"Mounted",$Z510="OK",$Z510="N/A"),"",IF($U510="Critical",1,IF(OR($W510="Low",$W510="High"),2,IF(OR($U510="Low",$V510="Uneven"),3,IF($Y510="Overdue",4,5))))))</f>
        <v/>
      </c>
      <c r="AC510" s="27">
        <f>IF($A510="","",IF($AB510="","",IFERROR($AB510*100000+ROW(),"")))</f>
        <v/>
      </c>
    </row>
    <row r="511">
      <c r="A511" s="29" t="n"/>
      <c r="B511" s="23" t="n"/>
      <c r="C511" s="23" t="n"/>
      <c r="D511" s="23" t="n"/>
      <c r="E511" s="29" t="n"/>
      <c r="F511" s="42" t="n"/>
      <c r="G511" s="30" t="n"/>
      <c r="H511" s="43" t="n"/>
      <c r="I511" s="43" t="n"/>
      <c r="J511" s="23" t="n"/>
      <c r="K511" s="23" t="n"/>
      <c r="L511" s="45">
        <f>IF($A511="","",IF(COUNTIFS('Tire Inspections'!$E$5:$E$1004,$A511,'Tire Inspections'!$Y$5:$Y$1004,"OK")=0,"",IFERROR(MAXIFS('Tire Inspections'!$B$5:$B$1004,'Tire Inspections'!$E$5:$E$1004,$A511,'Tire Inspections'!$Y$5:$Y$1004,"OK"),"")))</f>
        <v/>
      </c>
      <c r="M511" s="27">
        <f>IF($A511="","",IF($L511="","",IFERROR(LOOKUP(2,1/(('Tire Inspections'!$E$5:$E$1004=$A511)*('Tire Inspections'!$B$5:$B$1004=$L511)*('Tire Inspections'!$Y$5:$Y$1004="OK")),'Tire Inspections'!$C$5:$C$1004),"")))</f>
        <v/>
      </c>
      <c r="N511" s="27">
        <f>IF($A511="","",IF($L511="","",IFERROR(LOOKUP(2,1/(('Tire Inspections'!$E$5:$E$1004=$A511)*('Tire Inspections'!$B$5:$B$1004=$L511)*('Tire Inspections'!$Y$5:$Y$1004="OK")),'Tire Inspections'!$F$5:$F$1004),"")))</f>
        <v/>
      </c>
      <c r="O511" s="27">
        <f>IF($A511="","",IF($L511="","",IFERROR(LOOKUP(2,1/(('Tire Inspections'!$E$5:$E$1004=$A511)*('Tire Inspections'!$B$5:$B$1004=$L511)*('Tire Inspections'!$Y$5:$Y$1004="OK")),'Tire Inspections'!$P$5:$P$1004),"")))</f>
        <v/>
      </c>
      <c r="P511" s="32">
        <f>IF($A511="","",IF($L511="","",IFERROR(LOOKUP(2,1/(('Tire Inspections'!$E$5:$E$1004=$A511)*('Tire Inspections'!$B$5:$B$1004=$L511)*('Tire Inspections'!$Y$5:$Y$1004="OK")),'Tire Inspections'!$D$5:$D$1004),"")))</f>
        <v/>
      </c>
      <c r="Q511" s="44">
        <f>IF($A511="","",IF($L511="","",IFERROR(LOOKUP(2,1/(('Tire Inspections'!$E$5:$E$1004=$A511)*('Tire Inspections'!$B$5:$B$1004=$L511)*('Tire Inspections'!$Y$5:$Y$1004="OK")),'Tire Inspections'!$R$5:$R$1004),"")))</f>
        <v/>
      </c>
      <c r="R511" s="44">
        <f>IF($A511="","",IF($L511="","",IFERROR(LOOKUP(2,1/(('Tire Inspections'!$E$5:$E$1004=$A511)*('Tire Inspections'!$B$5:$B$1004=$L511)*('Tire Inspections'!$Y$5:$Y$1004="OK")),'Tire Inspections'!$S$5:$S$1004),"")))</f>
        <v/>
      </c>
      <c r="S511" s="44">
        <f>IF($A511="","",IF($L511="","",IFERROR(LOOKUP(2,1/(('Tire Inspections'!$E$5:$E$1004=$A511)*('Tire Inspections'!$B$5:$B$1004=$L511)*('Tire Inspections'!$Y$5:$Y$1004="OK")),'Tire Inspections'!$L$5:$L$1004),"")))</f>
        <v/>
      </c>
      <c r="T511" s="33">
        <f>IF($A511="","",IF(OR($Q511="",$H511=""),"",IFERROR(MAX(0,MIN(1,($Q511-'Settings'!$B$6)/($H511-'Settings'!$B$6))),"")))</f>
        <v/>
      </c>
      <c r="U511" s="27">
        <f>IF($A511="","",IF($Q511="","No Data",IF($Q511&lt;='Settings'!$B$6,"Critical",IF($Q511&lt;='Settings'!$B$5,"Low","OK"))))</f>
        <v/>
      </c>
      <c r="V511" s="27">
        <f>IF($A511="","",IF($R511="","No Data",IF($R511&gt;='Settings'!$B$7,"Uneven","OK")))</f>
        <v/>
      </c>
      <c r="W511" s="27">
        <f>IF($A511="","",IF($J511&lt;&gt;"Mounted","N/A",IF(OR($S511="",$I511=""),"No Data",IF($S511&lt;$I511-'Settings'!$B$8,"Low",IF($S511&gt;$I511+'Settings'!$B$8,"High","OK")))))</f>
        <v/>
      </c>
      <c r="X511" s="45">
        <f>IF($A511="","",IF(OR($J511&lt;&gt;"Mounted",$L511=""),"",IFERROR($L511+'Settings'!$B$9,"")))</f>
        <v/>
      </c>
      <c r="Y511" s="27">
        <f>IF($A511="","",IF($J511&lt;&gt;"Mounted","N/A",IF($L511="","No Data",IF(TODAY()&gt;$X511,"Overdue",IF(TODAY()+'Settings'!$B$10&gt;=$X511,"Due Soon","Current")))))</f>
        <v/>
      </c>
      <c r="Z511" s="27">
        <f>IF($A511="","",IF($J511&lt;&gt;"Mounted","N/A",IF(OR($U511="No Data",$W511="No Data"),"No Data",IF($U511="Critical","Critical",IF(OR($U511="Low",$V511="Uneven",$W511="Low",$W511="High",$Y511="Overdue",$Y511="Due Soon"),"Attention","OK")))))</f>
        <v/>
      </c>
      <c r="AA511" s="27">
        <f>IF($A511="","",IF($J511&lt;&gt;"Mounted","No action",IF($U511="Critical","Inspect immediately and follow fleet removal policy",IF($W511="Low","Correct pressure and inspect",IF($W511="High","Correct pressure",IF($V511="Uneven","Inspect alignment, suspension, and rotation",IF($U511="Low","Schedule tire service",IF($Y511="Overdue","Complete inspection",IF($Y511="Due Soon","Schedule inspection","No action")))))))))</f>
        <v/>
      </c>
      <c r="AB511" s="27">
        <f>IF($A511="","",IF(OR($J511&lt;&gt;"Mounted",$Z511="OK",$Z511="N/A"),"",IF($U511="Critical",1,IF(OR($W511="Low",$W511="High"),2,IF(OR($U511="Low",$V511="Uneven"),3,IF($Y511="Overdue",4,5))))))</f>
        <v/>
      </c>
      <c r="AC511" s="27">
        <f>IF($A511="","",IF($AB511="","",IFERROR($AB511*100000+ROW(),"")))</f>
        <v/>
      </c>
    </row>
    <row r="512">
      <c r="A512" s="29" t="n"/>
      <c r="B512" s="23" t="n"/>
      <c r="C512" s="23" t="n"/>
      <c r="D512" s="23" t="n"/>
      <c r="E512" s="29" t="n"/>
      <c r="F512" s="42" t="n"/>
      <c r="G512" s="30" t="n"/>
      <c r="H512" s="43" t="n"/>
      <c r="I512" s="43" t="n"/>
      <c r="J512" s="23" t="n"/>
      <c r="K512" s="23" t="n"/>
      <c r="L512" s="45">
        <f>IF($A512="","",IF(COUNTIFS('Tire Inspections'!$E$5:$E$1004,$A512,'Tire Inspections'!$Y$5:$Y$1004,"OK")=0,"",IFERROR(MAXIFS('Tire Inspections'!$B$5:$B$1004,'Tire Inspections'!$E$5:$E$1004,$A512,'Tire Inspections'!$Y$5:$Y$1004,"OK"),"")))</f>
        <v/>
      </c>
      <c r="M512" s="27">
        <f>IF($A512="","",IF($L512="","",IFERROR(LOOKUP(2,1/(('Tire Inspections'!$E$5:$E$1004=$A512)*('Tire Inspections'!$B$5:$B$1004=$L512)*('Tire Inspections'!$Y$5:$Y$1004="OK")),'Tire Inspections'!$C$5:$C$1004),"")))</f>
        <v/>
      </c>
      <c r="N512" s="27">
        <f>IF($A512="","",IF($L512="","",IFERROR(LOOKUP(2,1/(('Tire Inspections'!$E$5:$E$1004=$A512)*('Tire Inspections'!$B$5:$B$1004=$L512)*('Tire Inspections'!$Y$5:$Y$1004="OK")),'Tire Inspections'!$F$5:$F$1004),"")))</f>
        <v/>
      </c>
      <c r="O512" s="27">
        <f>IF($A512="","",IF($L512="","",IFERROR(LOOKUP(2,1/(('Tire Inspections'!$E$5:$E$1004=$A512)*('Tire Inspections'!$B$5:$B$1004=$L512)*('Tire Inspections'!$Y$5:$Y$1004="OK")),'Tire Inspections'!$P$5:$P$1004),"")))</f>
        <v/>
      </c>
      <c r="P512" s="32">
        <f>IF($A512="","",IF($L512="","",IFERROR(LOOKUP(2,1/(('Tire Inspections'!$E$5:$E$1004=$A512)*('Tire Inspections'!$B$5:$B$1004=$L512)*('Tire Inspections'!$Y$5:$Y$1004="OK")),'Tire Inspections'!$D$5:$D$1004),"")))</f>
        <v/>
      </c>
      <c r="Q512" s="44">
        <f>IF($A512="","",IF($L512="","",IFERROR(LOOKUP(2,1/(('Tire Inspections'!$E$5:$E$1004=$A512)*('Tire Inspections'!$B$5:$B$1004=$L512)*('Tire Inspections'!$Y$5:$Y$1004="OK")),'Tire Inspections'!$R$5:$R$1004),"")))</f>
        <v/>
      </c>
      <c r="R512" s="44">
        <f>IF($A512="","",IF($L512="","",IFERROR(LOOKUP(2,1/(('Tire Inspections'!$E$5:$E$1004=$A512)*('Tire Inspections'!$B$5:$B$1004=$L512)*('Tire Inspections'!$Y$5:$Y$1004="OK")),'Tire Inspections'!$S$5:$S$1004),"")))</f>
        <v/>
      </c>
      <c r="S512" s="44">
        <f>IF($A512="","",IF($L512="","",IFERROR(LOOKUP(2,1/(('Tire Inspections'!$E$5:$E$1004=$A512)*('Tire Inspections'!$B$5:$B$1004=$L512)*('Tire Inspections'!$Y$5:$Y$1004="OK")),'Tire Inspections'!$L$5:$L$1004),"")))</f>
        <v/>
      </c>
      <c r="T512" s="33">
        <f>IF($A512="","",IF(OR($Q512="",$H512=""),"",IFERROR(MAX(0,MIN(1,($Q512-'Settings'!$B$6)/($H512-'Settings'!$B$6))),"")))</f>
        <v/>
      </c>
      <c r="U512" s="27">
        <f>IF($A512="","",IF($Q512="","No Data",IF($Q512&lt;='Settings'!$B$6,"Critical",IF($Q512&lt;='Settings'!$B$5,"Low","OK"))))</f>
        <v/>
      </c>
      <c r="V512" s="27">
        <f>IF($A512="","",IF($R512="","No Data",IF($R512&gt;='Settings'!$B$7,"Uneven","OK")))</f>
        <v/>
      </c>
      <c r="W512" s="27">
        <f>IF($A512="","",IF($J512&lt;&gt;"Mounted","N/A",IF(OR($S512="",$I512=""),"No Data",IF($S512&lt;$I512-'Settings'!$B$8,"Low",IF($S512&gt;$I512+'Settings'!$B$8,"High","OK")))))</f>
        <v/>
      </c>
      <c r="X512" s="45">
        <f>IF($A512="","",IF(OR($J512&lt;&gt;"Mounted",$L512=""),"",IFERROR($L512+'Settings'!$B$9,"")))</f>
        <v/>
      </c>
      <c r="Y512" s="27">
        <f>IF($A512="","",IF($J512&lt;&gt;"Mounted","N/A",IF($L512="","No Data",IF(TODAY()&gt;$X512,"Overdue",IF(TODAY()+'Settings'!$B$10&gt;=$X512,"Due Soon","Current")))))</f>
        <v/>
      </c>
      <c r="Z512" s="27">
        <f>IF($A512="","",IF($J512&lt;&gt;"Mounted","N/A",IF(OR($U512="No Data",$W512="No Data"),"No Data",IF($U512="Critical","Critical",IF(OR($U512="Low",$V512="Uneven",$W512="Low",$W512="High",$Y512="Overdue",$Y512="Due Soon"),"Attention","OK")))))</f>
        <v/>
      </c>
      <c r="AA512" s="27">
        <f>IF($A512="","",IF($J512&lt;&gt;"Mounted","No action",IF($U512="Critical","Inspect immediately and follow fleet removal policy",IF($W512="Low","Correct pressure and inspect",IF($W512="High","Correct pressure",IF($V512="Uneven","Inspect alignment, suspension, and rotation",IF($U512="Low","Schedule tire service",IF($Y512="Overdue","Complete inspection",IF($Y512="Due Soon","Schedule inspection","No action")))))))))</f>
        <v/>
      </c>
      <c r="AB512" s="27">
        <f>IF($A512="","",IF(OR($J512&lt;&gt;"Mounted",$Z512="OK",$Z512="N/A"),"",IF($U512="Critical",1,IF(OR($W512="Low",$W512="High"),2,IF(OR($U512="Low",$V512="Uneven"),3,IF($Y512="Overdue",4,5))))))</f>
        <v/>
      </c>
      <c r="AC512" s="27">
        <f>IF($A512="","",IF($AB512="","",IFERROR($AB512*100000+ROW(),"")))</f>
        <v/>
      </c>
    </row>
    <row r="513">
      <c r="A513" s="29" t="n"/>
      <c r="B513" s="23" t="n"/>
      <c r="C513" s="23" t="n"/>
      <c r="D513" s="23" t="n"/>
      <c r="E513" s="29" t="n"/>
      <c r="F513" s="42" t="n"/>
      <c r="G513" s="30" t="n"/>
      <c r="H513" s="43" t="n"/>
      <c r="I513" s="43" t="n"/>
      <c r="J513" s="23" t="n"/>
      <c r="K513" s="23" t="n"/>
      <c r="L513" s="45">
        <f>IF($A513="","",IF(COUNTIFS('Tire Inspections'!$E$5:$E$1004,$A513,'Tire Inspections'!$Y$5:$Y$1004,"OK")=0,"",IFERROR(MAXIFS('Tire Inspections'!$B$5:$B$1004,'Tire Inspections'!$E$5:$E$1004,$A513,'Tire Inspections'!$Y$5:$Y$1004,"OK"),"")))</f>
        <v/>
      </c>
      <c r="M513" s="27">
        <f>IF($A513="","",IF($L513="","",IFERROR(LOOKUP(2,1/(('Tire Inspections'!$E$5:$E$1004=$A513)*('Tire Inspections'!$B$5:$B$1004=$L513)*('Tire Inspections'!$Y$5:$Y$1004="OK")),'Tire Inspections'!$C$5:$C$1004),"")))</f>
        <v/>
      </c>
      <c r="N513" s="27">
        <f>IF($A513="","",IF($L513="","",IFERROR(LOOKUP(2,1/(('Tire Inspections'!$E$5:$E$1004=$A513)*('Tire Inspections'!$B$5:$B$1004=$L513)*('Tire Inspections'!$Y$5:$Y$1004="OK")),'Tire Inspections'!$F$5:$F$1004),"")))</f>
        <v/>
      </c>
      <c r="O513" s="27">
        <f>IF($A513="","",IF($L513="","",IFERROR(LOOKUP(2,1/(('Tire Inspections'!$E$5:$E$1004=$A513)*('Tire Inspections'!$B$5:$B$1004=$L513)*('Tire Inspections'!$Y$5:$Y$1004="OK")),'Tire Inspections'!$P$5:$P$1004),"")))</f>
        <v/>
      </c>
      <c r="P513" s="32">
        <f>IF($A513="","",IF($L513="","",IFERROR(LOOKUP(2,1/(('Tire Inspections'!$E$5:$E$1004=$A513)*('Tire Inspections'!$B$5:$B$1004=$L513)*('Tire Inspections'!$Y$5:$Y$1004="OK")),'Tire Inspections'!$D$5:$D$1004),"")))</f>
        <v/>
      </c>
      <c r="Q513" s="44">
        <f>IF($A513="","",IF($L513="","",IFERROR(LOOKUP(2,1/(('Tire Inspections'!$E$5:$E$1004=$A513)*('Tire Inspections'!$B$5:$B$1004=$L513)*('Tire Inspections'!$Y$5:$Y$1004="OK")),'Tire Inspections'!$R$5:$R$1004),"")))</f>
        <v/>
      </c>
      <c r="R513" s="44">
        <f>IF($A513="","",IF($L513="","",IFERROR(LOOKUP(2,1/(('Tire Inspections'!$E$5:$E$1004=$A513)*('Tire Inspections'!$B$5:$B$1004=$L513)*('Tire Inspections'!$Y$5:$Y$1004="OK")),'Tire Inspections'!$S$5:$S$1004),"")))</f>
        <v/>
      </c>
      <c r="S513" s="44">
        <f>IF($A513="","",IF($L513="","",IFERROR(LOOKUP(2,1/(('Tire Inspections'!$E$5:$E$1004=$A513)*('Tire Inspections'!$B$5:$B$1004=$L513)*('Tire Inspections'!$Y$5:$Y$1004="OK")),'Tire Inspections'!$L$5:$L$1004),"")))</f>
        <v/>
      </c>
      <c r="T513" s="33">
        <f>IF($A513="","",IF(OR($Q513="",$H513=""),"",IFERROR(MAX(0,MIN(1,($Q513-'Settings'!$B$6)/($H513-'Settings'!$B$6))),"")))</f>
        <v/>
      </c>
      <c r="U513" s="27">
        <f>IF($A513="","",IF($Q513="","No Data",IF($Q513&lt;='Settings'!$B$6,"Critical",IF($Q513&lt;='Settings'!$B$5,"Low","OK"))))</f>
        <v/>
      </c>
      <c r="V513" s="27">
        <f>IF($A513="","",IF($R513="","No Data",IF($R513&gt;='Settings'!$B$7,"Uneven","OK")))</f>
        <v/>
      </c>
      <c r="W513" s="27">
        <f>IF($A513="","",IF($J513&lt;&gt;"Mounted","N/A",IF(OR($S513="",$I513=""),"No Data",IF($S513&lt;$I513-'Settings'!$B$8,"Low",IF($S513&gt;$I513+'Settings'!$B$8,"High","OK")))))</f>
        <v/>
      </c>
      <c r="X513" s="45">
        <f>IF($A513="","",IF(OR($J513&lt;&gt;"Mounted",$L513=""),"",IFERROR($L513+'Settings'!$B$9,"")))</f>
        <v/>
      </c>
      <c r="Y513" s="27">
        <f>IF($A513="","",IF($J513&lt;&gt;"Mounted","N/A",IF($L513="","No Data",IF(TODAY()&gt;$X513,"Overdue",IF(TODAY()+'Settings'!$B$10&gt;=$X513,"Due Soon","Current")))))</f>
        <v/>
      </c>
      <c r="Z513" s="27">
        <f>IF($A513="","",IF($J513&lt;&gt;"Mounted","N/A",IF(OR($U513="No Data",$W513="No Data"),"No Data",IF($U513="Critical","Critical",IF(OR($U513="Low",$V513="Uneven",$W513="Low",$W513="High",$Y513="Overdue",$Y513="Due Soon"),"Attention","OK")))))</f>
        <v/>
      </c>
      <c r="AA513" s="27">
        <f>IF($A513="","",IF($J513&lt;&gt;"Mounted","No action",IF($U513="Critical","Inspect immediately and follow fleet removal policy",IF($W513="Low","Correct pressure and inspect",IF($W513="High","Correct pressure",IF($V513="Uneven","Inspect alignment, suspension, and rotation",IF($U513="Low","Schedule tire service",IF($Y513="Overdue","Complete inspection",IF($Y513="Due Soon","Schedule inspection","No action")))))))))</f>
        <v/>
      </c>
      <c r="AB513" s="27">
        <f>IF($A513="","",IF(OR($J513&lt;&gt;"Mounted",$Z513="OK",$Z513="N/A"),"",IF($U513="Critical",1,IF(OR($W513="Low",$W513="High"),2,IF(OR($U513="Low",$V513="Uneven"),3,IF($Y513="Overdue",4,5))))))</f>
        <v/>
      </c>
      <c r="AC513" s="27">
        <f>IF($A513="","",IF($AB513="","",IFERROR($AB513*100000+ROW(),"")))</f>
        <v/>
      </c>
    </row>
    <row r="514">
      <c r="A514" s="29" t="n"/>
      <c r="B514" s="23" t="n"/>
      <c r="C514" s="23" t="n"/>
      <c r="D514" s="23" t="n"/>
      <c r="E514" s="29" t="n"/>
      <c r="F514" s="42" t="n"/>
      <c r="G514" s="30" t="n"/>
      <c r="H514" s="43" t="n"/>
      <c r="I514" s="43" t="n"/>
      <c r="J514" s="23" t="n"/>
      <c r="K514" s="23" t="n"/>
      <c r="L514" s="45">
        <f>IF($A514="","",IF(COUNTIFS('Tire Inspections'!$E$5:$E$1004,$A514,'Tire Inspections'!$Y$5:$Y$1004,"OK")=0,"",IFERROR(MAXIFS('Tire Inspections'!$B$5:$B$1004,'Tire Inspections'!$E$5:$E$1004,$A514,'Tire Inspections'!$Y$5:$Y$1004,"OK"),"")))</f>
        <v/>
      </c>
      <c r="M514" s="27">
        <f>IF($A514="","",IF($L514="","",IFERROR(LOOKUP(2,1/(('Tire Inspections'!$E$5:$E$1004=$A514)*('Tire Inspections'!$B$5:$B$1004=$L514)*('Tire Inspections'!$Y$5:$Y$1004="OK")),'Tire Inspections'!$C$5:$C$1004),"")))</f>
        <v/>
      </c>
      <c r="N514" s="27">
        <f>IF($A514="","",IF($L514="","",IFERROR(LOOKUP(2,1/(('Tire Inspections'!$E$5:$E$1004=$A514)*('Tire Inspections'!$B$5:$B$1004=$L514)*('Tire Inspections'!$Y$5:$Y$1004="OK")),'Tire Inspections'!$F$5:$F$1004),"")))</f>
        <v/>
      </c>
      <c r="O514" s="27">
        <f>IF($A514="","",IF($L514="","",IFERROR(LOOKUP(2,1/(('Tire Inspections'!$E$5:$E$1004=$A514)*('Tire Inspections'!$B$5:$B$1004=$L514)*('Tire Inspections'!$Y$5:$Y$1004="OK")),'Tire Inspections'!$P$5:$P$1004),"")))</f>
        <v/>
      </c>
      <c r="P514" s="32">
        <f>IF($A514="","",IF($L514="","",IFERROR(LOOKUP(2,1/(('Tire Inspections'!$E$5:$E$1004=$A514)*('Tire Inspections'!$B$5:$B$1004=$L514)*('Tire Inspections'!$Y$5:$Y$1004="OK")),'Tire Inspections'!$D$5:$D$1004),"")))</f>
        <v/>
      </c>
      <c r="Q514" s="44">
        <f>IF($A514="","",IF($L514="","",IFERROR(LOOKUP(2,1/(('Tire Inspections'!$E$5:$E$1004=$A514)*('Tire Inspections'!$B$5:$B$1004=$L514)*('Tire Inspections'!$Y$5:$Y$1004="OK")),'Tire Inspections'!$R$5:$R$1004),"")))</f>
        <v/>
      </c>
      <c r="R514" s="44">
        <f>IF($A514="","",IF($L514="","",IFERROR(LOOKUP(2,1/(('Tire Inspections'!$E$5:$E$1004=$A514)*('Tire Inspections'!$B$5:$B$1004=$L514)*('Tire Inspections'!$Y$5:$Y$1004="OK")),'Tire Inspections'!$S$5:$S$1004),"")))</f>
        <v/>
      </c>
      <c r="S514" s="44">
        <f>IF($A514="","",IF($L514="","",IFERROR(LOOKUP(2,1/(('Tire Inspections'!$E$5:$E$1004=$A514)*('Tire Inspections'!$B$5:$B$1004=$L514)*('Tire Inspections'!$Y$5:$Y$1004="OK")),'Tire Inspections'!$L$5:$L$1004),"")))</f>
        <v/>
      </c>
      <c r="T514" s="33">
        <f>IF($A514="","",IF(OR($Q514="",$H514=""),"",IFERROR(MAX(0,MIN(1,($Q514-'Settings'!$B$6)/($H514-'Settings'!$B$6))),"")))</f>
        <v/>
      </c>
      <c r="U514" s="27">
        <f>IF($A514="","",IF($Q514="","No Data",IF($Q514&lt;='Settings'!$B$6,"Critical",IF($Q514&lt;='Settings'!$B$5,"Low","OK"))))</f>
        <v/>
      </c>
      <c r="V514" s="27">
        <f>IF($A514="","",IF($R514="","No Data",IF($R514&gt;='Settings'!$B$7,"Uneven","OK")))</f>
        <v/>
      </c>
      <c r="W514" s="27">
        <f>IF($A514="","",IF($J514&lt;&gt;"Mounted","N/A",IF(OR($S514="",$I514=""),"No Data",IF($S514&lt;$I514-'Settings'!$B$8,"Low",IF($S514&gt;$I514+'Settings'!$B$8,"High","OK")))))</f>
        <v/>
      </c>
      <c r="X514" s="45">
        <f>IF($A514="","",IF(OR($J514&lt;&gt;"Mounted",$L514=""),"",IFERROR($L514+'Settings'!$B$9,"")))</f>
        <v/>
      </c>
      <c r="Y514" s="27">
        <f>IF($A514="","",IF($J514&lt;&gt;"Mounted","N/A",IF($L514="","No Data",IF(TODAY()&gt;$X514,"Overdue",IF(TODAY()+'Settings'!$B$10&gt;=$X514,"Due Soon","Current")))))</f>
        <v/>
      </c>
      <c r="Z514" s="27">
        <f>IF($A514="","",IF($J514&lt;&gt;"Mounted","N/A",IF(OR($U514="No Data",$W514="No Data"),"No Data",IF($U514="Critical","Critical",IF(OR($U514="Low",$V514="Uneven",$W514="Low",$W514="High",$Y514="Overdue",$Y514="Due Soon"),"Attention","OK")))))</f>
        <v/>
      </c>
      <c r="AA514" s="27">
        <f>IF($A514="","",IF($J514&lt;&gt;"Mounted","No action",IF($U514="Critical","Inspect immediately and follow fleet removal policy",IF($W514="Low","Correct pressure and inspect",IF($W514="High","Correct pressure",IF($V514="Uneven","Inspect alignment, suspension, and rotation",IF($U514="Low","Schedule tire service",IF($Y514="Overdue","Complete inspection",IF($Y514="Due Soon","Schedule inspection","No action")))))))))</f>
        <v/>
      </c>
      <c r="AB514" s="27">
        <f>IF($A514="","",IF(OR($J514&lt;&gt;"Mounted",$Z514="OK",$Z514="N/A"),"",IF($U514="Critical",1,IF(OR($W514="Low",$W514="High"),2,IF(OR($U514="Low",$V514="Uneven"),3,IF($Y514="Overdue",4,5))))))</f>
        <v/>
      </c>
      <c r="AC514" s="27">
        <f>IF($A514="","",IF($AB514="","",IFERROR($AB514*100000+ROW(),"")))</f>
        <v/>
      </c>
    </row>
    <row r="515">
      <c r="A515" s="29" t="n"/>
      <c r="B515" s="23" t="n"/>
      <c r="C515" s="23" t="n"/>
      <c r="D515" s="23" t="n"/>
      <c r="E515" s="29" t="n"/>
      <c r="F515" s="42" t="n"/>
      <c r="G515" s="30" t="n"/>
      <c r="H515" s="43" t="n"/>
      <c r="I515" s="43" t="n"/>
      <c r="J515" s="23" t="n"/>
      <c r="K515" s="23" t="n"/>
      <c r="L515" s="45">
        <f>IF($A515="","",IF(COUNTIFS('Tire Inspections'!$E$5:$E$1004,$A515,'Tire Inspections'!$Y$5:$Y$1004,"OK")=0,"",IFERROR(MAXIFS('Tire Inspections'!$B$5:$B$1004,'Tire Inspections'!$E$5:$E$1004,$A515,'Tire Inspections'!$Y$5:$Y$1004,"OK"),"")))</f>
        <v/>
      </c>
      <c r="M515" s="27">
        <f>IF($A515="","",IF($L515="","",IFERROR(LOOKUP(2,1/(('Tire Inspections'!$E$5:$E$1004=$A515)*('Tire Inspections'!$B$5:$B$1004=$L515)*('Tire Inspections'!$Y$5:$Y$1004="OK")),'Tire Inspections'!$C$5:$C$1004),"")))</f>
        <v/>
      </c>
      <c r="N515" s="27">
        <f>IF($A515="","",IF($L515="","",IFERROR(LOOKUP(2,1/(('Tire Inspections'!$E$5:$E$1004=$A515)*('Tire Inspections'!$B$5:$B$1004=$L515)*('Tire Inspections'!$Y$5:$Y$1004="OK")),'Tire Inspections'!$F$5:$F$1004),"")))</f>
        <v/>
      </c>
      <c r="O515" s="27">
        <f>IF($A515="","",IF($L515="","",IFERROR(LOOKUP(2,1/(('Tire Inspections'!$E$5:$E$1004=$A515)*('Tire Inspections'!$B$5:$B$1004=$L515)*('Tire Inspections'!$Y$5:$Y$1004="OK")),'Tire Inspections'!$P$5:$P$1004),"")))</f>
        <v/>
      </c>
      <c r="P515" s="32">
        <f>IF($A515="","",IF($L515="","",IFERROR(LOOKUP(2,1/(('Tire Inspections'!$E$5:$E$1004=$A515)*('Tire Inspections'!$B$5:$B$1004=$L515)*('Tire Inspections'!$Y$5:$Y$1004="OK")),'Tire Inspections'!$D$5:$D$1004),"")))</f>
        <v/>
      </c>
      <c r="Q515" s="44">
        <f>IF($A515="","",IF($L515="","",IFERROR(LOOKUP(2,1/(('Tire Inspections'!$E$5:$E$1004=$A515)*('Tire Inspections'!$B$5:$B$1004=$L515)*('Tire Inspections'!$Y$5:$Y$1004="OK")),'Tire Inspections'!$R$5:$R$1004),"")))</f>
        <v/>
      </c>
      <c r="R515" s="44">
        <f>IF($A515="","",IF($L515="","",IFERROR(LOOKUP(2,1/(('Tire Inspections'!$E$5:$E$1004=$A515)*('Tire Inspections'!$B$5:$B$1004=$L515)*('Tire Inspections'!$Y$5:$Y$1004="OK")),'Tire Inspections'!$S$5:$S$1004),"")))</f>
        <v/>
      </c>
      <c r="S515" s="44">
        <f>IF($A515="","",IF($L515="","",IFERROR(LOOKUP(2,1/(('Tire Inspections'!$E$5:$E$1004=$A515)*('Tire Inspections'!$B$5:$B$1004=$L515)*('Tire Inspections'!$Y$5:$Y$1004="OK")),'Tire Inspections'!$L$5:$L$1004),"")))</f>
        <v/>
      </c>
      <c r="T515" s="33">
        <f>IF($A515="","",IF(OR($Q515="",$H515=""),"",IFERROR(MAX(0,MIN(1,($Q515-'Settings'!$B$6)/($H515-'Settings'!$B$6))),"")))</f>
        <v/>
      </c>
      <c r="U515" s="27">
        <f>IF($A515="","",IF($Q515="","No Data",IF($Q515&lt;='Settings'!$B$6,"Critical",IF($Q515&lt;='Settings'!$B$5,"Low","OK"))))</f>
        <v/>
      </c>
      <c r="V515" s="27">
        <f>IF($A515="","",IF($R515="","No Data",IF($R515&gt;='Settings'!$B$7,"Uneven","OK")))</f>
        <v/>
      </c>
      <c r="W515" s="27">
        <f>IF($A515="","",IF($J515&lt;&gt;"Mounted","N/A",IF(OR($S515="",$I515=""),"No Data",IF($S515&lt;$I515-'Settings'!$B$8,"Low",IF($S515&gt;$I515+'Settings'!$B$8,"High","OK")))))</f>
        <v/>
      </c>
      <c r="X515" s="45">
        <f>IF($A515="","",IF(OR($J515&lt;&gt;"Mounted",$L515=""),"",IFERROR($L515+'Settings'!$B$9,"")))</f>
        <v/>
      </c>
      <c r="Y515" s="27">
        <f>IF($A515="","",IF($J515&lt;&gt;"Mounted","N/A",IF($L515="","No Data",IF(TODAY()&gt;$X515,"Overdue",IF(TODAY()+'Settings'!$B$10&gt;=$X515,"Due Soon","Current")))))</f>
        <v/>
      </c>
      <c r="Z515" s="27">
        <f>IF($A515="","",IF($J515&lt;&gt;"Mounted","N/A",IF(OR($U515="No Data",$W515="No Data"),"No Data",IF($U515="Critical","Critical",IF(OR($U515="Low",$V515="Uneven",$W515="Low",$W515="High",$Y515="Overdue",$Y515="Due Soon"),"Attention","OK")))))</f>
        <v/>
      </c>
      <c r="AA515" s="27">
        <f>IF($A515="","",IF($J515&lt;&gt;"Mounted","No action",IF($U515="Critical","Inspect immediately and follow fleet removal policy",IF($W515="Low","Correct pressure and inspect",IF($W515="High","Correct pressure",IF($V515="Uneven","Inspect alignment, suspension, and rotation",IF($U515="Low","Schedule tire service",IF($Y515="Overdue","Complete inspection",IF($Y515="Due Soon","Schedule inspection","No action")))))))))</f>
        <v/>
      </c>
      <c r="AB515" s="27">
        <f>IF($A515="","",IF(OR($J515&lt;&gt;"Mounted",$Z515="OK",$Z515="N/A"),"",IF($U515="Critical",1,IF(OR($W515="Low",$W515="High"),2,IF(OR($U515="Low",$V515="Uneven"),3,IF($Y515="Overdue",4,5))))))</f>
        <v/>
      </c>
      <c r="AC515" s="27">
        <f>IF($A515="","",IF($AB515="","",IFERROR($AB515*100000+ROW(),"")))</f>
        <v/>
      </c>
    </row>
    <row r="516">
      <c r="A516" s="29" t="n"/>
      <c r="B516" s="23" t="n"/>
      <c r="C516" s="23" t="n"/>
      <c r="D516" s="23" t="n"/>
      <c r="E516" s="29" t="n"/>
      <c r="F516" s="42" t="n"/>
      <c r="G516" s="30" t="n"/>
      <c r="H516" s="43" t="n"/>
      <c r="I516" s="43" t="n"/>
      <c r="J516" s="23" t="n"/>
      <c r="K516" s="23" t="n"/>
      <c r="L516" s="45">
        <f>IF($A516="","",IF(COUNTIFS('Tire Inspections'!$E$5:$E$1004,$A516,'Tire Inspections'!$Y$5:$Y$1004,"OK")=0,"",IFERROR(MAXIFS('Tire Inspections'!$B$5:$B$1004,'Tire Inspections'!$E$5:$E$1004,$A516,'Tire Inspections'!$Y$5:$Y$1004,"OK"),"")))</f>
        <v/>
      </c>
      <c r="M516" s="27">
        <f>IF($A516="","",IF($L516="","",IFERROR(LOOKUP(2,1/(('Tire Inspections'!$E$5:$E$1004=$A516)*('Tire Inspections'!$B$5:$B$1004=$L516)*('Tire Inspections'!$Y$5:$Y$1004="OK")),'Tire Inspections'!$C$5:$C$1004),"")))</f>
        <v/>
      </c>
      <c r="N516" s="27">
        <f>IF($A516="","",IF($L516="","",IFERROR(LOOKUP(2,1/(('Tire Inspections'!$E$5:$E$1004=$A516)*('Tire Inspections'!$B$5:$B$1004=$L516)*('Tire Inspections'!$Y$5:$Y$1004="OK")),'Tire Inspections'!$F$5:$F$1004),"")))</f>
        <v/>
      </c>
      <c r="O516" s="27">
        <f>IF($A516="","",IF($L516="","",IFERROR(LOOKUP(2,1/(('Tire Inspections'!$E$5:$E$1004=$A516)*('Tire Inspections'!$B$5:$B$1004=$L516)*('Tire Inspections'!$Y$5:$Y$1004="OK")),'Tire Inspections'!$P$5:$P$1004),"")))</f>
        <v/>
      </c>
      <c r="P516" s="32">
        <f>IF($A516="","",IF($L516="","",IFERROR(LOOKUP(2,1/(('Tire Inspections'!$E$5:$E$1004=$A516)*('Tire Inspections'!$B$5:$B$1004=$L516)*('Tire Inspections'!$Y$5:$Y$1004="OK")),'Tire Inspections'!$D$5:$D$1004),"")))</f>
        <v/>
      </c>
      <c r="Q516" s="44">
        <f>IF($A516="","",IF($L516="","",IFERROR(LOOKUP(2,1/(('Tire Inspections'!$E$5:$E$1004=$A516)*('Tire Inspections'!$B$5:$B$1004=$L516)*('Tire Inspections'!$Y$5:$Y$1004="OK")),'Tire Inspections'!$R$5:$R$1004),"")))</f>
        <v/>
      </c>
      <c r="R516" s="44">
        <f>IF($A516="","",IF($L516="","",IFERROR(LOOKUP(2,1/(('Tire Inspections'!$E$5:$E$1004=$A516)*('Tire Inspections'!$B$5:$B$1004=$L516)*('Tire Inspections'!$Y$5:$Y$1004="OK")),'Tire Inspections'!$S$5:$S$1004),"")))</f>
        <v/>
      </c>
      <c r="S516" s="44">
        <f>IF($A516="","",IF($L516="","",IFERROR(LOOKUP(2,1/(('Tire Inspections'!$E$5:$E$1004=$A516)*('Tire Inspections'!$B$5:$B$1004=$L516)*('Tire Inspections'!$Y$5:$Y$1004="OK")),'Tire Inspections'!$L$5:$L$1004),"")))</f>
        <v/>
      </c>
      <c r="T516" s="33">
        <f>IF($A516="","",IF(OR($Q516="",$H516=""),"",IFERROR(MAX(0,MIN(1,($Q516-'Settings'!$B$6)/($H516-'Settings'!$B$6))),"")))</f>
        <v/>
      </c>
      <c r="U516" s="27">
        <f>IF($A516="","",IF($Q516="","No Data",IF($Q516&lt;='Settings'!$B$6,"Critical",IF($Q516&lt;='Settings'!$B$5,"Low","OK"))))</f>
        <v/>
      </c>
      <c r="V516" s="27">
        <f>IF($A516="","",IF($R516="","No Data",IF($R516&gt;='Settings'!$B$7,"Uneven","OK")))</f>
        <v/>
      </c>
      <c r="W516" s="27">
        <f>IF($A516="","",IF($J516&lt;&gt;"Mounted","N/A",IF(OR($S516="",$I516=""),"No Data",IF($S516&lt;$I516-'Settings'!$B$8,"Low",IF($S516&gt;$I516+'Settings'!$B$8,"High","OK")))))</f>
        <v/>
      </c>
      <c r="X516" s="45">
        <f>IF($A516="","",IF(OR($J516&lt;&gt;"Mounted",$L516=""),"",IFERROR($L516+'Settings'!$B$9,"")))</f>
        <v/>
      </c>
      <c r="Y516" s="27">
        <f>IF($A516="","",IF($J516&lt;&gt;"Mounted","N/A",IF($L516="","No Data",IF(TODAY()&gt;$X516,"Overdue",IF(TODAY()+'Settings'!$B$10&gt;=$X516,"Due Soon","Current")))))</f>
        <v/>
      </c>
      <c r="Z516" s="27">
        <f>IF($A516="","",IF($J516&lt;&gt;"Mounted","N/A",IF(OR($U516="No Data",$W516="No Data"),"No Data",IF($U516="Critical","Critical",IF(OR($U516="Low",$V516="Uneven",$W516="Low",$W516="High",$Y516="Overdue",$Y516="Due Soon"),"Attention","OK")))))</f>
        <v/>
      </c>
      <c r="AA516" s="27">
        <f>IF($A516="","",IF($J516&lt;&gt;"Mounted","No action",IF($U516="Critical","Inspect immediately and follow fleet removal policy",IF($W516="Low","Correct pressure and inspect",IF($W516="High","Correct pressure",IF($V516="Uneven","Inspect alignment, suspension, and rotation",IF($U516="Low","Schedule tire service",IF($Y516="Overdue","Complete inspection",IF($Y516="Due Soon","Schedule inspection","No action")))))))))</f>
        <v/>
      </c>
      <c r="AB516" s="27">
        <f>IF($A516="","",IF(OR($J516&lt;&gt;"Mounted",$Z516="OK",$Z516="N/A"),"",IF($U516="Critical",1,IF(OR($W516="Low",$W516="High"),2,IF(OR($U516="Low",$V516="Uneven"),3,IF($Y516="Overdue",4,5))))))</f>
        <v/>
      </c>
      <c r="AC516" s="27">
        <f>IF($A516="","",IF($AB516="","",IFERROR($AB516*100000+ROW(),"")))</f>
        <v/>
      </c>
    </row>
    <row r="517">
      <c r="A517" s="29" t="n"/>
      <c r="B517" s="23" t="n"/>
      <c r="C517" s="23" t="n"/>
      <c r="D517" s="23" t="n"/>
      <c r="E517" s="29" t="n"/>
      <c r="F517" s="42" t="n"/>
      <c r="G517" s="30" t="n"/>
      <c r="H517" s="43" t="n"/>
      <c r="I517" s="43" t="n"/>
      <c r="J517" s="23" t="n"/>
      <c r="K517" s="23" t="n"/>
      <c r="L517" s="45">
        <f>IF($A517="","",IF(COUNTIFS('Tire Inspections'!$E$5:$E$1004,$A517,'Tire Inspections'!$Y$5:$Y$1004,"OK")=0,"",IFERROR(MAXIFS('Tire Inspections'!$B$5:$B$1004,'Tire Inspections'!$E$5:$E$1004,$A517,'Tire Inspections'!$Y$5:$Y$1004,"OK"),"")))</f>
        <v/>
      </c>
      <c r="M517" s="27">
        <f>IF($A517="","",IF($L517="","",IFERROR(LOOKUP(2,1/(('Tire Inspections'!$E$5:$E$1004=$A517)*('Tire Inspections'!$B$5:$B$1004=$L517)*('Tire Inspections'!$Y$5:$Y$1004="OK")),'Tire Inspections'!$C$5:$C$1004),"")))</f>
        <v/>
      </c>
      <c r="N517" s="27">
        <f>IF($A517="","",IF($L517="","",IFERROR(LOOKUP(2,1/(('Tire Inspections'!$E$5:$E$1004=$A517)*('Tire Inspections'!$B$5:$B$1004=$L517)*('Tire Inspections'!$Y$5:$Y$1004="OK")),'Tire Inspections'!$F$5:$F$1004),"")))</f>
        <v/>
      </c>
      <c r="O517" s="27">
        <f>IF($A517="","",IF($L517="","",IFERROR(LOOKUP(2,1/(('Tire Inspections'!$E$5:$E$1004=$A517)*('Tire Inspections'!$B$5:$B$1004=$L517)*('Tire Inspections'!$Y$5:$Y$1004="OK")),'Tire Inspections'!$P$5:$P$1004),"")))</f>
        <v/>
      </c>
      <c r="P517" s="32">
        <f>IF($A517="","",IF($L517="","",IFERROR(LOOKUP(2,1/(('Tire Inspections'!$E$5:$E$1004=$A517)*('Tire Inspections'!$B$5:$B$1004=$L517)*('Tire Inspections'!$Y$5:$Y$1004="OK")),'Tire Inspections'!$D$5:$D$1004),"")))</f>
        <v/>
      </c>
      <c r="Q517" s="44">
        <f>IF($A517="","",IF($L517="","",IFERROR(LOOKUP(2,1/(('Tire Inspections'!$E$5:$E$1004=$A517)*('Tire Inspections'!$B$5:$B$1004=$L517)*('Tire Inspections'!$Y$5:$Y$1004="OK")),'Tire Inspections'!$R$5:$R$1004),"")))</f>
        <v/>
      </c>
      <c r="R517" s="44">
        <f>IF($A517="","",IF($L517="","",IFERROR(LOOKUP(2,1/(('Tire Inspections'!$E$5:$E$1004=$A517)*('Tire Inspections'!$B$5:$B$1004=$L517)*('Tire Inspections'!$Y$5:$Y$1004="OK")),'Tire Inspections'!$S$5:$S$1004),"")))</f>
        <v/>
      </c>
      <c r="S517" s="44">
        <f>IF($A517="","",IF($L517="","",IFERROR(LOOKUP(2,1/(('Tire Inspections'!$E$5:$E$1004=$A517)*('Tire Inspections'!$B$5:$B$1004=$L517)*('Tire Inspections'!$Y$5:$Y$1004="OK")),'Tire Inspections'!$L$5:$L$1004),"")))</f>
        <v/>
      </c>
      <c r="T517" s="33">
        <f>IF($A517="","",IF(OR($Q517="",$H517=""),"",IFERROR(MAX(0,MIN(1,($Q517-'Settings'!$B$6)/($H517-'Settings'!$B$6))),"")))</f>
        <v/>
      </c>
      <c r="U517" s="27">
        <f>IF($A517="","",IF($Q517="","No Data",IF($Q517&lt;='Settings'!$B$6,"Critical",IF($Q517&lt;='Settings'!$B$5,"Low","OK"))))</f>
        <v/>
      </c>
      <c r="V517" s="27">
        <f>IF($A517="","",IF($R517="","No Data",IF($R517&gt;='Settings'!$B$7,"Uneven","OK")))</f>
        <v/>
      </c>
      <c r="W517" s="27">
        <f>IF($A517="","",IF($J517&lt;&gt;"Mounted","N/A",IF(OR($S517="",$I517=""),"No Data",IF($S517&lt;$I517-'Settings'!$B$8,"Low",IF($S517&gt;$I517+'Settings'!$B$8,"High","OK")))))</f>
        <v/>
      </c>
      <c r="X517" s="45">
        <f>IF($A517="","",IF(OR($J517&lt;&gt;"Mounted",$L517=""),"",IFERROR($L517+'Settings'!$B$9,"")))</f>
        <v/>
      </c>
      <c r="Y517" s="27">
        <f>IF($A517="","",IF($J517&lt;&gt;"Mounted","N/A",IF($L517="","No Data",IF(TODAY()&gt;$X517,"Overdue",IF(TODAY()+'Settings'!$B$10&gt;=$X517,"Due Soon","Current")))))</f>
        <v/>
      </c>
      <c r="Z517" s="27">
        <f>IF($A517="","",IF($J517&lt;&gt;"Mounted","N/A",IF(OR($U517="No Data",$W517="No Data"),"No Data",IF($U517="Critical","Critical",IF(OR($U517="Low",$V517="Uneven",$W517="Low",$W517="High",$Y517="Overdue",$Y517="Due Soon"),"Attention","OK")))))</f>
        <v/>
      </c>
      <c r="AA517" s="27">
        <f>IF($A517="","",IF($J517&lt;&gt;"Mounted","No action",IF($U517="Critical","Inspect immediately and follow fleet removal policy",IF($W517="Low","Correct pressure and inspect",IF($W517="High","Correct pressure",IF($V517="Uneven","Inspect alignment, suspension, and rotation",IF($U517="Low","Schedule tire service",IF($Y517="Overdue","Complete inspection",IF($Y517="Due Soon","Schedule inspection","No action")))))))))</f>
        <v/>
      </c>
      <c r="AB517" s="27">
        <f>IF($A517="","",IF(OR($J517&lt;&gt;"Mounted",$Z517="OK",$Z517="N/A"),"",IF($U517="Critical",1,IF(OR($W517="Low",$W517="High"),2,IF(OR($U517="Low",$V517="Uneven"),3,IF($Y517="Overdue",4,5))))))</f>
        <v/>
      </c>
      <c r="AC517" s="27">
        <f>IF($A517="","",IF($AB517="","",IFERROR($AB517*100000+ROW(),"")))</f>
        <v/>
      </c>
    </row>
    <row r="518">
      <c r="A518" s="29" t="n"/>
      <c r="B518" s="23" t="n"/>
      <c r="C518" s="23" t="n"/>
      <c r="D518" s="23" t="n"/>
      <c r="E518" s="29" t="n"/>
      <c r="F518" s="42" t="n"/>
      <c r="G518" s="30" t="n"/>
      <c r="H518" s="43" t="n"/>
      <c r="I518" s="43" t="n"/>
      <c r="J518" s="23" t="n"/>
      <c r="K518" s="23" t="n"/>
      <c r="L518" s="45">
        <f>IF($A518="","",IF(COUNTIFS('Tire Inspections'!$E$5:$E$1004,$A518,'Tire Inspections'!$Y$5:$Y$1004,"OK")=0,"",IFERROR(MAXIFS('Tire Inspections'!$B$5:$B$1004,'Tire Inspections'!$E$5:$E$1004,$A518,'Tire Inspections'!$Y$5:$Y$1004,"OK"),"")))</f>
        <v/>
      </c>
      <c r="M518" s="27">
        <f>IF($A518="","",IF($L518="","",IFERROR(LOOKUP(2,1/(('Tire Inspections'!$E$5:$E$1004=$A518)*('Tire Inspections'!$B$5:$B$1004=$L518)*('Tire Inspections'!$Y$5:$Y$1004="OK")),'Tire Inspections'!$C$5:$C$1004),"")))</f>
        <v/>
      </c>
      <c r="N518" s="27">
        <f>IF($A518="","",IF($L518="","",IFERROR(LOOKUP(2,1/(('Tire Inspections'!$E$5:$E$1004=$A518)*('Tire Inspections'!$B$5:$B$1004=$L518)*('Tire Inspections'!$Y$5:$Y$1004="OK")),'Tire Inspections'!$F$5:$F$1004),"")))</f>
        <v/>
      </c>
      <c r="O518" s="27">
        <f>IF($A518="","",IF($L518="","",IFERROR(LOOKUP(2,1/(('Tire Inspections'!$E$5:$E$1004=$A518)*('Tire Inspections'!$B$5:$B$1004=$L518)*('Tire Inspections'!$Y$5:$Y$1004="OK")),'Tire Inspections'!$P$5:$P$1004),"")))</f>
        <v/>
      </c>
      <c r="P518" s="32">
        <f>IF($A518="","",IF($L518="","",IFERROR(LOOKUP(2,1/(('Tire Inspections'!$E$5:$E$1004=$A518)*('Tire Inspections'!$B$5:$B$1004=$L518)*('Tire Inspections'!$Y$5:$Y$1004="OK")),'Tire Inspections'!$D$5:$D$1004),"")))</f>
        <v/>
      </c>
      <c r="Q518" s="44">
        <f>IF($A518="","",IF($L518="","",IFERROR(LOOKUP(2,1/(('Tire Inspections'!$E$5:$E$1004=$A518)*('Tire Inspections'!$B$5:$B$1004=$L518)*('Tire Inspections'!$Y$5:$Y$1004="OK")),'Tire Inspections'!$R$5:$R$1004),"")))</f>
        <v/>
      </c>
      <c r="R518" s="44">
        <f>IF($A518="","",IF($L518="","",IFERROR(LOOKUP(2,1/(('Tire Inspections'!$E$5:$E$1004=$A518)*('Tire Inspections'!$B$5:$B$1004=$L518)*('Tire Inspections'!$Y$5:$Y$1004="OK")),'Tire Inspections'!$S$5:$S$1004),"")))</f>
        <v/>
      </c>
      <c r="S518" s="44">
        <f>IF($A518="","",IF($L518="","",IFERROR(LOOKUP(2,1/(('Tire Inspections'!$E$5:$E$1004=$A518)*('Tire Inspections'!$B$5:$B$1004=$L518)*('Tire Inspections'!$Y$5:$Y$1004="OK")),'Tire Inspections'!$L$5:$L$1004),"")))</f>
        <v/>
      </c>
      <c r="T518" s="33">
        <f>IF($A518="","",IF(OR($Q518="",$H518=""),"",IFERROR(MAX(0,MIN(1,($Q518-'Settings'!$B$6)/($H518-'Settings'!$B$6))),"")))</f>
        <v/>
      </c>
      <c r="U518" s="27">
        <f>IF($A518="","",IF($Q518="","No Data",IF($Q518&lt;='Settings'!$B$6,"Critical",IF($Q518&lt;='Settings'!$B$5,"Low","OK"))))</f>
        <v/>
      </c>
      <c r="V518" s="27">
        <f>IF($A518="","",IF($R518="","No Data",IF($R518&gt;='Settings'!$B$7,"Uneven","OK")))</f>
        <v/>
      </c>
      <c r="W518" s="27">
        <f>IF($A518="","",IF($J518&lt;&gt;"Mounted","N/A",IF(OR($S518="",$I518=""),"No Data",IF($S518&lt;$I518-'Settings'!$B$8,"Low",IF($S518&gt;$I518+'Settings'!$B$8,"High","OK")))))</f>
        <v/>
      </c>
      <c r="X518" s="45">
        <f>IF($A518="","",IF(OR($J518&lt;&gt;"Mounted",$L518=""),"",IFERROR($L518+'Settings'!$B$9,"")))</f>
        <v/>
      </c>
      <c r="Y518" s="27">
        <f>IF($A518="","",IF($J518&lt;&gt;"Mounted","N/A",IF($L518="","No Data",IF(TODAY()&gt;$X518,"Overdue",IF(TODAY()+'Settings'!$B$10&gt;=$X518,"Due Soon","Current")))))</f>
        <v/>
      </c>
      <c r="Z518" s="27">
        <f>IF($A518="","",IF($J518&lt;&gt;"Mounted","N/A",IF(OR($U518="No Data",$W518="No Data"),"No Data",IF($U518="Critical","Critical",IF(OR($U518="Low",$V518="Uneven",$W518="Low",$W518="High",$Y518="Overdue",$Y518="Due Soon"),"Attention","OK")))))</f>
        <v/>
      </c>
      <c r="AA518" s="27">
        <f>IF($A518="","",IF($J518&lt;&gt;"Mounted","No action",IF($U518="Critical","Inspect immediately and follow fleet removal policy",IF($W518="Low","Correct pressure and inspect",IF($W518="High","Correct pressure",IF($V518="Uneven","Inspect alignment, suspension, and rotation",IF($U518="Low","Schedule tire service",IF($Y518="Overdue","Complete inspection",IF($Y518="Due Soon","Schedule inspection","No action")))))))))</f>
        <v/>
      </c>
      <c r="AB518" s="27">
        <f>IF($A518="","",IF(OR($J518&lt;&gt;"Mounted",$Z518="OK",$Z518="N/A"),"",IF($U518="Critical",1,IF(OR($W518="Low",$W518="High"),2,IF(OR($U518="Low",$V518="Uneven"),3,IF($Y518="Overdue",4,5))))))</f>
        <v/>
      </c>
      <c r="AC518" s="27">
        <f>IF($A518="","",IF($AB518="","",IFERROR($AB518*100000+ROW(),"")))</f>
        <v/>
      </c>
    </row>
    <row r="519">
      <c r="A519" s="29" t="n"/>
      <c r="B519" s="23" t="n"/>
      <c r="C519" s="23" t="n"/>
      <c r="D519" s="23" t="n"/>
      <c r="E519" s="29" t="n"/>
      <c r="F519" s="42" t="n"/>
      <c r="G519" s="30" t="n"/>
      <c r="H519" s="43" t="n"/>
      <c r="I519" s="43" t="n"/>
      <c r="J519" s="23" t="n"/>
      <c r="K519" s="23" t="n"/>
      <c r="L519" s="45">
        <f>IF($A519="","",IF(COUNTIFS('Tire Inspections'!$E$5:$E$1004,$A519,'Tire Inspections'!$Y$5:$Y$1004,"OK")=0,"",IFERROR(MAXIFS('Tire Inspections'!$B$5:$B$1004,'Tire Inspections'!$E$5:$E$1004,$A519,'Tire Inspections'!$Y$5:$Y$1004,"OK"),"")))</f>
        <v/>
      </c>
      <c r="M519" s="27">
        <f>IF($A519="","",IF($L519="","",IFERROR(LOOKUP(2,1/(('Tire Inspections'!$E$5:$E$1004=$A519)*('Tire Inspections'!$B$5:$B$1004=$L519)*('Tire Inspections'!$Y$5:$Y$1004="OK")),'Tire Inspections'!$C$5:$C$1004),"")))</f>
        <v/>
      </c>
      <c r="N519" s="27">
        <f>IF($A519="","",IF($L519="","",IFERROR(LOOKUP(2,1/(('Tire Inspections'!$E$5:$E$1004=$A519)*('Tire Inspections'!$B$5:$B$1004=$L519)*('Tire Inspections'!$Y$5:$Y$1004="OK")),'Tire Inspections'!$F$5:$F$1004),"")))</f>
        <v/>
      </c>
      <c r="O519" s="27">
        <f>IF($A519="","",IF($L519="","",IFERROR(LOOKUP(2,1/(('Tire Inspections'!$E$5:$E$1004=$A519)*('Tire Inspections'!$B$5:$B$1004=$L519)*('Tire Inspections'!$Y$5:$Y$1004="OK")),'Tire Inspections'!$P$5:$P$1004),"")))</f>
        <v/>
      </c>
      <c r="P519" s="32">
        <f>IF($A519="","",IF($L519="","",IFERROR(LOOKUP(2,1/(('Tire Inspections'!$E$5:$E$1004=$A519)*('Tire Inspections'!$B$5:$B$1004=$L519)*('Tire Inspections'!$Y$5:$Y$1004="OK")),'Tire Inspections'!$D$5:$D$1004),"")))</f>
        <v/>
      </c>
      <c r="Q519" s="44">
        <f>IF($A519="","",IF($L519="","",IFERROR(LOOKUP(2,1/(('Tire Inspections'!$E$5:$E$1004=$A519)*('Tire Inspections'!$B$5:$B$1004=$L519)*('Tire Inspections'!$Y$5:$Y$1004="OK")),'Tire Inspections'!$R$5:$R$1004),"")))</f>
        <v/>
      </c>
      <c r="R519" s="44">
        <f>IF($A519="","",IF($L519="","",IFERROR(LOOKUP(2,1/(('Tire Inspections'!$E$5:$E$1004=$A519)*('Tire Inspections'!$B$5:$B$1004=$L519)*('Tire Inspections'!$Y$5:$Y$1004="OK")),'Tire Inspections'!$S$5:$S$1004),"")))</f>
        <v/>
      </c>
      <c r="S519" s="44">
        <f>IF($A519="","",IF($L519="","",IFERROR(LOOKUP(2,1/(('Tire Inspections'!$E$5:$E$1004=$A519)*('Tire Inspections'!$B$5:$B$1004=$L519)*('Tire Inspections'!$Y$5:$Y$1004="OK")),'Tire Inspections'!$L$5:$L$1004),"")))</f>
        <v/>
      </c>
      <c r="T519" s="33">
        <f>IF($A519="","",IF(OR($Q519="",$H519=""),"",IFERROR(MAX(0,MIN(1,($Q519-'Settings'!$B$6)/($H519-'Settings'!$B$6))),"")))</f>
        <v/>
      </c>
      <c r="U519" s="27">
        <f>IF($A519="","",IF($Q519="","No Data",IF($Q519&lt;='Settings'!$B$6,"Critical",IF($Q519&lt;='Settings'!$B$5,"Low","OK"))))</f>
        <v/>
      </c>
      <c r="V519" s="27">
        <f>IF($A519="","",IF($R519="","No Data",IF($R519&gt;='Settings'!$B$7,"Uneven","OK")))</f>
        <v/>
      </c>
      <c r="W519" s="27">
        <f>IF($A519="","",IF($J519&lt;&gt;"Mounted","N/A",IF(OR($S519="",$I519=""),"No Data",IF($S519&lt;$I519-'Settings'!$B$8,"Low",IF($S519&gt;$I519+'Settings'!$B$8,"High","OK")))))</f>
        <v/>
      </c>
      <c r="X519" s="45">
        <f>IF($A519="","",IF(OR($J519&lt;&gt;"Mounted",$L519=""),"",IFERROR($L519+'Settings'!$B$9,"")))</f>
        <v/>
      </c>
      <c r="Y519" s="27">
        <f>IF($A519="","",IF($J519&lt;&gt;"Mounted","N/A",IF($L519="","No Data",IF(TODAY()&gt;$X519,"Overdue",IF(TODAY()+'Settings'!$B$10&gt;=$X519,"Due Soon","Current")))))</f>
        <v/>
      </c>
      <c r="Z519" s="27">
        <f>IF($A519="","",IF($J519&lt;&gt;"Mounted","N/A",IF(OR($U519="No Data",$W519="No Data"),"No Data",IF($U519="Critical","Critical",IF(OR($U519="Low",$V519="Uneven",$W519="Low",$W519="High",$Y519="Overdue",$Y519="Due Soon"),"Attention","OK")))))</f>
        <v/>
      </c>
      <c r="AA519" s="27">
        <f>IF($A519="","",IF($J519&lt;&gt;"Mounted","No action",IF($U519="Critical","Inspect immediately and follow fleet removal policy",IF($W519="Low","Correct pressure and inspect",IF($W519="High","Correct pressure",IF($V519="Uneven","Inspect alignment, suspension, and rotation",IF($U519="Low","Schedule tire service",IF($Y519="Overdue","Complete inspection",IF($Y519="Due Soon","Schedule inspection","No action")))))))))</f>
        <v/>
      </c>
      <c r="AB519" s="27">
        <f>IF($A519="","",IF(OR($J519&lt;&gt;"Mounted",$Z519="OK",$Z519="N/A"),"",IF($U519="Critical",1,IF(OR($W519="Low",$W519="High"),2,IF(OR($U519="Low",$V519="Uneven"),3,IF($Y519="Overdue",4,5))))))</f>
        <v/>
      </c>
      <c r="AC519" s="27">
        <f>IF($A519="","",IF($AB519="","",IFERROR($AB519*100000+ROW(),"")))</f>
        <v/>
      </c>
    </row>
    <row r="520">
      <c r="A520" s="29" t="n"/>
      <c r="B520" s="23" t="n"/>
      <c r="C520" s="23" t="n"/>
      <c r="D520" s="23" t="n"/>
      <c r="E520" s="29" t="n"/>
      <c r="F520" s="42" t="n"/>
      <c r="G520" s="30" t="n"/>
      <c r="H520" s="43" t="n"/>
      <c r="I520" s="43" t="n"/>
      <c r="J520" s="23" t="n"/>
      <c r="K520" s="23" t="n"/>
      <c r="L520" s="45">
        <f>IF($A520="","",IF(COUNTIFS('Tire Inspections'!$E$5:$E$1004,$A520,'Tire Inspections'!$Y$5:$Y$1004,"OK")=0,"",IFERROR(MAXIFS('Tire Inspections'!$B$5:$B$1004,'Tire Inspections'!$E$5:$E$1004,$A520,'Tire Inspections'!$Y$5:$Y$1004,"OK"),"")))</f>
        <v/>
      </c>
      <c r="M520" s="27">
        <f>IF($A520="","",IF($L520="","",IFERROR(LOOKUP(2,1/(('Tire Inspections'!$E$5:$E$1004=$A520)*('Tire Inspections'!$B$5:$B$1004=$L520)*('Tire Inspections'!$Y$5:$Y$1004="OK")),'Tire Inspections'!$C$5:$C$1004),"")))</f>
        <v/>
      </c>
      <c r="N520" s="27">
        <f>IF($A520="","",IF($L520="","",IFERROR(LOOKUP(2,1/(('Tire Inspections'!$E$5:$E$1004=$A520)*('Tire Inspections'!$B$5:$B$1004=$L520)*('Tire Inspections'!$Y$5:$Y$1004="OK")),'Tire Inspections'!$F$5:$F$1004),"")))</f>
        <v/>
      </c>
      <c r="O520" s="27">
        <f>IF($A520="","",IF($L520="","",IFERROR(LOOKUP(2,1/(('Tire Inspections'!$E$5:$E$1004=$A520)*('Tire Inspections'!$B$5:$B$1004=$L520)*('Tire Inspections'!$Y$5:$Y$1004="OK")),'Tire Inspections'!$P$5:$P$1004),"")))</f>
        <v/>
      </c>
      <c r="P520" s="32">
        <f>IF($A520="","",IF($L520="","",IFERROR(LOOKUP(2,1/(('Tire Inspections'!$E$5:$E$1004=$A520)*('Tire Inspections'!$B$5:$B$1004=$L520)*('Tire Inspections'!$Y$5:$Y$1004="OK")),'Tire Inspections'!$D$5:$D$1004),"")))</f>
        <v/>
      </c>
      <c r="Q520" s="44">
        <f>IF($A520="","",IF($L520="","",IFERROR(LOOKUP(2,1/(('Tire Inspections'!$E$5:$E$1004=$A520)*('Tire Inspections'!$B$5:$B$1004=$L520)*('Tire Inspections'!$Y$5:$Y$1004="OK")),'Tire Inspections'!$R$5:$R$1004),"")))</f>
        <v/>
      </c>
      <c r="R520" s="44">
        <f>IF($A520="","",IF($L520="","",IFERROR(LOOKUP(2,1/(('Tire Inspections'!$E$5:$E$1004=$A520)*('Tire Inspections'!$B$5:$B$1004=$L520)*('Tire Inspections'!$Y$5:$Y$1004="OK")),'Tire Inspections'!$S$5:$S$1004),"")))</f>
        <v/>
      </c>
      <c r="S520" s="44">
        <f>IF($A520="","",IF($L520="","",IFERROR(LOOKUP(2,1/(('Tire Inspections'!$E$5:$E$1004=$A520)*('Tire Inspections'!$B$5:$B$1004=$L520)*('Tire Inspections'!$Y$5:$Y$1004="OK")),'Tire Inspections'!$L$5:$L$1004),"")))</f>
        <v/>
      </c>
      <c r="T520" s="33">
        <f>IF($A520="","",IF(OR($Q520="",$H520=""),"",IFERROR(MAX(0,MIN(1,($Q520-'Settings'!$B$6)/($H520-'Settings'!$B$6))),"")))</f>
        <v/>
      </c>
      <c r="U520" s="27">
        <f>IF($A520="","",IF($Q520="","No Data",IF($Q520&lt;='Settings'!$B$6,"Critical",IF($Q520&lt;='Settings'!$B$5,"Low","OK"))))</f>
        <v/>
      </c>
      <c r="V520" s="27">
        <f>IF($A520="","",IF($R520="","No Data",IF($R520&gt;='Settings'!$B$7,"Uneven","OK")))</f>
        <v/>
      </c>
      <c r="W520" s="27">
        <f>IF($A520="","",IF($J520&lt;&gt;"Mounted","N/A",IF(OR($S520="",$I520=""),"No Data",IF($S520&lt;$I520-'Settings'!$B$8,"Low",IF($S520&gt;$I520+'Settings'!$B$8,"High","OK")))))</f>
        <v/>
      </c>
      <c r="X520" s="45">
        <f>IF($A520="","",IF(OR($J520&lt;&gt;"Mounted",$L520=""),"",IFERROR($L520+'Settings'!$B$9,"")))</f>
        <v/>
      </c>
      <c r="Y520" s="27">
        <f>IF($A520="","",IF($J520&lt;&gt;"Mounted","N/A",IF($L520="","No Data",IF(TODAY()&gt;$X520,"Overdue",IF(TODAY()+'Settings'!$B$10&gt;=$X520,"Due Soon","Current")))))</f>
        <v/>
      </c>
      <c r="Z520" s="27">
        <f>IF($A520="","",IF($J520&lt;&gt;"Mounted","N/A",IF(OR($U520="No Data",$W520="No Data"),"No Data",IF($U520="Critical","Critical",IF(OR($U520="Low",$V520="Uneven",$W520="Low",$W520="High",$Y520="Overdue",$Y520="Due Soon"),"Attention","OK")))))</f>
        <v/>
      </c>
      <c r="AA520" s="27">
        <f>IF($A520="","",IF($J520&lt;&gt;"Mounted","No action",IF($U520="Critical","Inspect immediately and follow fleet removal policy",IF($W520="Low","Correct pressure and inspect",IF($W520="High","Correct pressure",IF($V520="Uneven","Inspect alignment, suspension, and rotation",IF($U520="Low","Schedule tire service",IF($Y520="Overdue","Complete inspection",IF($Y520="Due Soon","Schedule inspection","No action")))))))))</f>
        <v/>
      </c>
      <c r="AB520" s="27">
        <f>IF($A520="","",IF(OR($J520&lt;&gt;"Mounted",$Z520="OK",$Z520="N/A"),"",IF($U520="Critical",1,IF(OR($W520="Low",$W520="High"),2,IF(OR($U520="Low",$V520="Uneven"),3,IF($Y520="Overdue",4,5))))))</f>
        <v/>
      </c>
      <c r="AC520" s="27">
        <f>IF($A520="","",IF($AB520="","",IFERROR($AB520*100000+ROW(),"")))</f>
        <v/>
      </c>
    </row>
    <row r="521">
      <c r="A521" s="29" t="n"/>
      <c r="B521" s="23" t="n"/>
      <c r="C521" s="23" t="n"/>
      <c r="D521" s="23" t="n"/>
      <c r="E521" s="29" t="n"/>
      <c r="F521" s="42" t="n"/>
      <c r="G521" s="30" t="n"/>
      <c r="H521" s="43" t="n"/>
      <c r="I521" s="43" t="n"/>
      <c r="J521" s="23" t="n"/>
      <c r="K521" s="23" t="n"/>
      <c r="L521" s="45">
        <f>IF($A521="","",IF(COUNTIFS('Tire Inspections'!$E$5:$E$1004,$A521,'Tire Inspections'!$Y$5:$Y$1004,"OK")=0,"",IFERROR(MAXIFS('Tire Inspections'!$B$5:$B$1004,'Tire Inspections'!$E$5:$E$1004,$A521,'Tire Inspections'!$Y$5:$Y$1004,"OK"),"")))</f>
        <v/>
      </c>
      <c r="M521" s="27">
        <f>IF($A521="","",IF($L521="","",IFERROR(LOOKUP(2,1/(('Tire Inspections'!$E$5:$E$1004=$A521)*('Tire Inspections'!$B$5:$B$1004=$L521)*('Tire Inspections'!$Y$5:$Y$1004="OK")),'Tire Inspections'!$C$5:$C$1004),"")))</f>
        <v/>
      </c>
      <c r="N521" s="27">
        <f>IF($A521="","",IF($L521="","",IFERROR(LOOKUP(2,1/(('Tire Inspections'!$E$5:$E$1004=$A521)*('Tire Inspections'!$B$5:$B$1004=$L521)*('Tire Inspections'!$Y$5:$Y$1004="OK")),'Tire Inspections'!$F$5:$F$1004),"")))</f>
        <v/>
      </c>
      <c r="O521" s="27">
        <f>IF($A521="","",IF($L521="","",IFERROR(LOOKUP(2,1/(('Tire Inspections'!$E$5:$E$1004=$A521)*('Tire Inspections'!$B$5:$B$1004=$L521)*('Tire Inspections'!$Y$5:$Y$1004="OK")),'Tire Inspections'!$P$5:$P$1004),"")))</f>
        <v/>
      </c>
      <c r="P521" s="32">
        <f>IF($A521="","",IF($L521="","",IFERROR(LOOKUP(2,1/(('Tire Inspections'!$E$5:$E$1004=$A521)*('Tire Inspections'!$B$5:$B$1004=$L521)*('Tire Inspections'!$Y$5:$Y$1004="OK")),'Tire Inspections'!$D$5:$D$1004),"")))</f>
        <v/>
      </c>
      <c r="Q521" s="44">
        <f>IF($A521="","",IF($L521="","",IFERROR(LOOKUP(2,1/(('Tire Inspections'!$E$5:$E$1004=$A521)*('Tire Inspections'!$B$5:$B$1004=$L521)*('Tire Inspections'!$Y$5:$Y$1004="OK")),'Tire Inspections'!$R$5:$R$1004),"")))</f>
        <v/>
      </c>
      <c r="R521" s="44">
        <f>IF($A521="","",IF($L521="","",IFERROR(LOOKUP(2,1/(('Tire Inspections'!$E$5:$E$1004=$A521)*('Tire Inspections'!$B$5:$B$1004=$L521)*('Tire Inspections'!$Y$5:$Y$1004="OK")),'Tire Inspections'!$S$5:$S$1004),"")))</f>
        <v/>
      </c>
      <c r="S521" s="44">
        <f>IF($A521="","",IF($L521="","",IFERROR(LOOKUP(2,1/(('Tire Inspections'!$E$5:$E$1004=$A521)*('Tire Inspections'!$B$5:$B$1004=$L521)*('Tire Inspections'!$Y$5:$Y$1004="OK")),'Tire Inspections'!$L$5:$L$1004),"")))</f>
        <v/>
      </c>
      <c r="T521" s="33">
        <f>IF($A521="","",IF(OR($Q521="",$H521=""),"",IFERROR(MAX(0,MIN(1,($Q521-'Settings'!$B$6)/($H521-'Settings'!$B$6))),"")))</f>
        <v/>
      </c>
      <c r="U521" s="27">
        <f>IF($A521="","",IF($Q521="","No Data",IF($Q521&lt;='Settings'!$B$6,"Critical",IF($Q521&lt;='Settings'!$B$5,"Low","OK"))))</f>
        <v/>
      </c>
      <c r="V521" s="27">
        <f>IF($A521="","",IF($R521="","No Data",IF($R521&gt;='Settings'!$B$7,"Uneven","OK")))</f>
        <v/>
      </c>
      <c r="W521" s="27">
        <f>IF($A521="","",IF($J521&lt;&gt;"Mounted","N/A",IF(OR($S521="",$I521=""),"No Data",IF($S521&lt;$I521-'Settings'!$B$8,"Low",IF($S521&gt;$I521+'Settings'!$B$8,"High","OK")))))</f>
        <v/>
      </c>
      <c r="X521" s="45">
        <f>IF($A521="","",IF(OR($J521&lt;&gt;"Mounted",$L521=""),"",IFERROR($L521+'Settings'!$B$9,"")))</f>
        <v/>
      </c>
      <c r="Y521" s="27">
        <f>IF($A521="","",IF($J521&lt;&gt;"Mounted","N/A",IF($L521="","No Data",IF(TODAY()&gt;$X521,"Overdue",IF(TODAY()+'Settings'!$B$10&gt;=$X521,"Due Soon","Current")))))</f>
        <v/>
      </c>
      <c r="Z521" s="27">
        <f>IF($A521="","",IF($J521&lt;&gt;"Mounted","N/A",IF(OR($U521="No Data",$W521="No Data"),"No Data",IF($U521="Critical","Critical",IF(OR($U521="Low",$V521="Uneven",$W521="Low",$W521="High",$Y521="Overdue",$Y521="Due Soon"),"Attention","OK")))))</f>
        <v/>
      </c>
      <c r="AA521" s="27">
        <f>IF($A521="","",IF($J521&lt;&gt;"Mounted","No action",IF($U521="Critical","Inspect immediately and follow fleet removal policy",IF($W521="Low","Correct pressure and inspect",IF($W521="High","Correct pressure",IF($V521="Uneven","Inspect alignment, suspension, and rotation",IF($U521="Low","Schedule tire service",IF($Y521="Overdue","Complete inspection",IF($Y521="Due Soon","Schedule inspection","No action")))))))))</f>
        <v/>
      </c>
      <c r="AB521" s="27">
        <f>IF($A521="","",IF(OR($J521&lt;&gt;"Mounted",$Z521="OK",$Z521="N/A"),"",IF($U521="Critical",1,IF(OR($W521="Low",$W521="High"),2,IF(OR($U521="Low",$V521="Uneven"),3,IF($Y521="Overdue",4,5))))))</f>
        <v/>
      </c>
      <c r="AC521" s="27">
        <f>IF($A521="","",IF($AB521="","",IFERROR($AB521*100000+ROW(),"")))</f>
        <v/>
      </c>
    </row>
    <row r="522">
      <c r="A522" s="29" t="n"/>
      <c r="B522" s="23" t="n"/>
      <c r="C522" s="23" t="n"/>
      <c r="D522" s="23" t="n"/>
      <c r="E522" s="29" t="n"/>
      <c r="F522" s="42" t="n"/>
      <c r="G522" s="30" t="n"/>
      <c r="H522" s="43" t="n"/>
      <c r="I522" s="43" t="n"/>
      <c r="J522" s="23" t="n"/>
      <c r="K522" s="23" t="n"/>
      <c r="L522" s="45">
        <f>IF($A522="","",IF(COUNTIFS('Tire Inspections'!$E$5:$E$1004,$A522,'Tire Inspections'!$Y$5:$Y$1004,"OK")=0,"",IFERROR(MAXIFS('Tire Inspections'!$B$5:$B$1004,'Tire Inspections'!$E$5:$E$1004,$A522,'Tire Inspections'!$Y$5:$Y$1004,"OK"),"")))</f>
        <v/>
      </c>
      <c r="M522" s="27">
        <f>IF($A522="","",IF($L522="","",IFERROR(LOOKUP(2,1/(('Tire Inspections'!$E$5:$E$1004=$A522)*('Tire Inspections'!$B$5:$B$1004=$L522)*('Tire Inspections'!$Y$5:$Y$1004="OK")),'Tire Inspections'!$C$5:$C$1004),"")))</f>
        <v/>
      </c>
      <c r="N522" s="27">
        <f>IF($A522="","",IF($L522="","",IFERROR(LOOKUP(2,1/(('Tire Inspections'!$E$5:$E$1004=$A522)*('Tire Inspections'!$B$5:$B$1004=$L522)*('Tire Inspections'!$Y$5:$Y$1004="OK")),'Tire Inspections'!$F$5:$F$1004),"")))</f>
        <v/>
      </c>
      <c r="O522" s="27">
        <f>IF($A522="","",IF($L522="","",IFERROR(LOOKUP(2,1/(('Tire Inspections'!$E$5:$E$1004=$A522)*('Tire Inspections'!$B$5:$B$1004=$L522)*('Tire Inspections'!$Y$5:$Y$1004="OK")),'Tire Inspections'!$P$5:$P$1004),"")))</f>
        <v/>
      </c>
      <c r="P522" s="32">
        <f>IF($A522="","",IF($L522="","",IFERROR(LOOKUP(2,1/(('Tire Inspections'!$E$5:$E$1004=$A522)*('Tire Inspections'!$B$5:$B$1004=$L522)*('Tire Inspections'!$Y$5:$Y$1004="OK")),'Tire Inspections'!$D$5:$D$1004),"")))</f>
        <v/>
      </c>
      <c r="Q522" s="44">
        <f>IF($A522="","",IF($L522="","",IFERROR(LOOKUP(2,1/(('Tire Inspections'!$E$5:$E$1004=$A522)*('Tire Inspections'!$B$5:$B$1004=$L522)*('Tire Inspections'!$Y$5:$Y$1004="OK")),'Tire Inspections'!$R$5:$R$1004),"")))</f>
        <v/>
      </c>
      <c r="R522" s="44">
        <f>IF($A522="","",IF($L522="","",IFERROR(LOOKUP(2,1/(('Tire Inspections'!$E$5:$E$1004=$A522)*('Tire Inspections'!$B$5:$B$1004=$L522)*('Tire Inspections'!$Y$5:$Y$1004="OK")),'Tire Inspections'!$S$5:$S$1004),"")))</f>
        <v/>
      </c>
      <c r="S522" s="44">
        <f>IF($A522="","",IF($L522="","",IFERROR(LOOKUP(2,1/(('Tire Inspections'!$E$5:$E$1004=$A522)*('Tire Inspections'!$B$5:$B$1004=$L522)*('Tire Inspections'!$Y$5:$Y$1004="OK")),'Tire Inspections'!$L$5:$L$1004),"")))</f>
        <v/>
      </c>
      <c r="T522" s="33">
        <f>IF($A522="","",IF(OR($Q522="",$H522=""),"",IFERROR(MAX(0,MIN(1,($Q522-'Settings'!$B$6)/($H522-'Settings'!$B$6))),"")))</f>
        <v/>
      </c>
      <c r="U522" s="27">
        <f>IF($A522="","",IF($Q522="","No Data",IF($Q522&lt;='Settings'!$B$6,"Critical",IF($Q522&lt;='Settings'!$B$5,"Low","OK"))))</f>
        <v/>
      </c>
      <c r="V522" s="27">
        <f>IF($A522="","",IF($R522="","No Data",IF($R522&gt;='Settings'!$B$7,"Uneven","OK")))</f>
        <v/>
      </c>
      <c r="W522" s="27">
        <f>IF($A522="","",IF($J522&lt;&gt;"Mounted","N/A",IF(OR($S522="",$I522=""),"No Data",IF($S522&lt;$I522-'Settings'!$B$8,"Low",IF($S522&gt;$I522+'Settings'!$B$8,"High","OK")))))</f>
        <v/>
      </c>
      <c r="X522" s="45">
        <f>IF($A522="","",IF(OR($J522&lt;&gt;"Mounted",$L522=""),"",IFERROR($L522+'Settings'!$B$9,"")))</f>
        <v/>
      </c>
      <c r="Y522" s="27">
        <f>IF($A522="","",IF($J522&lt;&gt;"Mounted","N/A",IF($L522="","No Data",IF(TODAY()&gt;$X522,"Overdue",IF(TODAY()+'Settings'!$B$10&gt;=$X522,"Due Soon","Current")))))</f>
        <v/>
      </c>
      <c r="Z522" s="27">
        <f>IF($A522="","",IF($J522&lt;&gt;"Mounted","N/A",IF(OR($U522="No Data",$W522="No Data"),"No Data",IF($U522="Critical","Critical",IF(OR($U522="Low",$V522="Uneven",$W522="Low",$W522="High",$Y522="Overdue",$Y522="Due Soon"),"Attention","OK")))))</f>
        <v/>
      </c>
      <c r="AA522" s="27">
        <f>IF($A522="","",IF($J522&lt;&gt;"Mounted","No action",IF($U522="Critical","Inspect immediately and follow fleet removal policy",IF($W522="Low","Correct pressure and inspect",IF($W522="High","Correct pressure",IF($V522="Uneven","Inspect alignment, suspension, and rotation",IF($U522="Low","Schedule tire service",IF($Y522="Overdue","Complete inspection",IF($Y522="Due Soon","Schedule inspection","No action")))))))))</f>
        <v/>
      </c>
      <c r="AB522" s="27">
        <f>IF($A522="","",IF(OR($J522&lt;&gt;"Mounted",$Z522="OK",$Z522="N/A"),"",IF($U522="Critical",1,IF(OR($W522="Low",$W522="High"),2,IF(OR($U522="Low",$V522="Uneven"),3,IF($Y522="Overdue",4,5))))))</f>
        <v/>
      </c>
      <c r="AC522" s="27">
        <f>IF($A522="","",IF($AB522="","",IFERROR($AB522*100000+ROW(),"")))</f>
        <v/>
      </c>
    </row>
    <row r="523">
      <c r="A523" s="29" t="n"/>
      <c r="B523" s="23" t="n"/>
      <c r="C523" s="23" t="n"/>
      <c r="D523" s="23" t="n"/>
      <c r="E523" s="29" t="n"/>
      <c r="F523" s="42" t="n"/>
      <c r="G523" s="30" t="n"/>
      <c r="H523" s="43" t="n"/>
      <c r="I523" s="43" t="n"/>
      <c r="J523" s="23" t="n"/>
      <c r="K523" s="23" t="n"/>
      <c r="L523" s="45">
        <f>IF($A523="","",IF(COUNTIFS('Tire Inspections'!$E$5:$E$1004,$A523,'Tire Inspections'!$Y$5:$Y$1004,"OK")=0,"",IFERROR(MAXIFS('Tire Inspections'!$B$5:$B$1004,'Tire Inspections'!$E$5:$E$1004,$A523,'Tire Inspections'!$Y$5:$Y$1004,"OK"),"")))</f>
        <v/>
      </c>
      <c r="M523" s="27">
        <f>IF($A523="","",IF($L523="","",IFERROR(LOOKUP(2,1/(('Tire Inspections'!$E$5:$E$1004=$A523)*('Tire Inspections'!$B$5:$B$1004=$L523)*('Tire Inspections'!$Y$5:$Y$1004="OK")),'Tire Inspections'!$C$5:$C$1004),"")))</f>
        <v/>
      </c>
      <c r="N523" s="27">
        <f>IF($A523="","",IF($L523="","",IFERROR(LOOKUP(2,1/(('Tire Inspections'!$E$5:$E$1004=$A523)*('Tire Inspections'!$B$5:$B$1004=$L523)*('Tire Inspections'!$Y$5:$Y$1004="OK")),'Tire Inspections'!$F$5:$F$1004),"")))</f>
        <v/>
      </c>
      <c r="O523" s="27">
        <f>IF($A523="","",IF($L523="","",IFERROR(LOOKUP(2,1/(('Tire Inspections'!$E$5:$E$1004=$A523)*('Tire Inspections'!$B$5:$B$1004=$L523)*('Tire Inspections'!$Y$5:$Y$1004="OK")),'Tire Inspections'!$P$5:$P$1004),"")))</f>
        <v/>
      </c>
      <c r="P523" s="32">
        <f>IF($A523="","",IF($L523="","",IFERROR(LOOKUP(2,1/(('Tire Inspections'!$E$5:$E$1004=$A523)*('Tire Inspections'!$B$5:$B$1004=$L523)*('Tire Inspections'!$Y$5:$Y$1004="OK")),'Tire Inspections'!$D$5:$D$1004),"")))</f>
        <v/>
      </c>
      <c r="Q523" s="44">
        <f>IF($A523="","",IF($L523="","",IFERROR(LOOKUP(2,1/(('Tire Inspections'!$E$5:$E$1004=$A523)*('Tire Inspections'!$B$5:$B$1004=$L523)*('Tire Inspections'!$Y$5:$Y$1004="OK")),'Tire Inspections'!$R$5:$R$1004),"")))</f>
        <v/>
      </c>
      <c r="R523" s="44">
        <f>IF($A523="","",IF($L523="","",IFERROR(LOOKUP(2,1/(('Tire Inspections'!$E$5:$E$1004=$A523)*('Tire Inspections'!$B$5:$B$1004=$L523)*('Tire Inspections'!$Y$5:$Y$1004="OK")),'Tire Inspections'!$S$5:$S$1004),"")))</f>
        <v/>
      </c>
      <c r="S523" s="44">
        <f>IF($A523="","",IF($L523="","",IFERROR(LOOKUP(2,1/(('Tire Inspections'!$E$5:$E$1004=$A523)*('Tire Inspections'!$B$5:$B$1004=$L523)*('Tire Inspections'!$Y$5:$Y$1004="OK")),'Tire Inspections'!$L$5:$L$1004),"")))</f>
        <v/>
      </c>
      <c r="T523" s="33">
        <f>IF($A523="","",IF(OR($Q523="",$H523=""),"",IFERROR(MAX(0,MIN(1,($Q523-'Settings'!$B$6)/($H523-'Settings'!$B$6))),"")))</f>
        <v/>
      </c>
      <c r="U523" s="27">
        <f>IF($A523="","",IF($Q523="","No Data",IF($Q523&lt;='Settings'!$B$6,"Critical",IF($Q523&lt;='Settings'!$B$5,"Low","OK"))))</f>
        <v/>
      </c>
      <c r="V523" s="27">
        <f>IF($A523="","",IF($R523="","No Data",IF($R523&gt;='Settings'!$B$7,"Uneven","OK")))</f>
        <v/>
      </c>
      <c r="W523" s="27">
        <f>IF($A523="","",IF($J523&lt;&gt;"Mounted","N/A",IF(OR($S523="",$I523=""),"No Data",IF($S523&lt;$I523-'Settings'!$B$8,"Low",IF($S523&gt;$I523+'Settings'!$B$8,"High","OK")))))</f>
        <v/>
      </c>
      <c r="X523" s="45">
        <f>IF($A523="","",IF(OR($J523&lt;&gt;"Mounted",$L523=""),"",IFERROR($L523+'Settings'!$B$9,"")))</f>
        <v/>
      </c>
      <c r="Y523" s="27">
        <f>IF($A523="","",IF($J523&lt;&gt;"Mounted","N/A",IF($L523="","No Data",IF(TODAY()&gt;$X523,"Overdue",IF(TODAY()+'Settings'!$B$10&gt;=$X523,"Due Soon","Current")))))</f>
        <v/>
      </c>
      <c r="Z523" s="27">
        <f>IF($A523="","",IF($J523&lt;&gt;"Mounted","N/A",IF(OR($U523="No Data",$W523="No Data"),"No Data",IF($U523="Critical","Critical",IF(OR($U523="Low",$V523="Uneven",$W523="Low",$W523="High",$Y523="Overdue",$Y523="Due Soon"),"Attention","OK")))))</f>
        <v/>
      </c>
      <c r="AA523" s="27">
        <f>IF($A523="","",IF($J523&lt;&gt;"Mounted","No action",IF($U523="Critical","Inspect immediately and follow fleet removal policy",IF($W523="Low","Correct pressure and inspect",IF($W523="High","Correct pressure",IF($V523="Uneven","Inspect alignment, suspension, and rotation",IF($U523="Low","Schedule tire service",IF($Y523="Overdue","Complete inspection",IF($Y523="Due Soon","Schedule inspection","No action")))))))))</f>
        <v/>
      </c>
      <c r="AB523" s="27">
        <f>IF($A523="","",IF(OR($J523&lt;&gt;"Mounted",$Z523="OK",$Z523="N/A"),"",IF($U523="Critical",1,IF(OR($W523="Low",$W523="High"),2,IF(OR($U523="Low",$V523="Uneven"),3,IF($Y523="Overdue",4,5))))))</f>
        <v/>
      </c>
      <c r="AC523" s="27">
        <f>IF($A523="","",IF($AB523="","",IFERROR($AB523*100000+ROW(),"")))</f>
        <v/>
      </c>
    </row>
    <row r="524">
      <c r="A524" s="29" t="n"/>
      <c r="B524" s="23" t="n"/>
      <c r="C524" s="23" t="n"/>
      <c r="D524" s="23" t="n"/>
      <c r="E524" s="29" t="n"/>
      <c r="F524" s="42" t="n"/>
      <c r="G524" s="30" t="n"/>
      <c r="H524" s="43" t="n"/>
      <c r="I524" s="43" t="n"/>
      <c r="J524" s="23" t="n"/>
      <c r="K524" s="23" t="n"/>
      <c r="L524" s="45">
        <f>IF($A524="","",IF(COUNTIFS('Tire Inspections'!$E$5:$E$1004,$A524,'Tire Inspections'!$Y$5:$Y$1004,"OK")=0,"",IFERROR(MAXIFS('Tire Inspections'!$B$5:$B$1004,'Tire Inspections'!$E$5:$E$1004,$A524,'Tire Inspections'!$Y$5:$Y$1004,"OK"),"")))</f>
        <v/>
      </c>
      <c r="M524" s="27">
        <f>IF($A524="","",IF($L524="","",IFERROR(LOOKUP(2,1/(('Tire Inspections'!$E$5:$E$1004=$A524)*('Tire Inspections'!$B$5:$B$1004=$L524)*('Tire Inspections'!$Y$5:$Y$1004="OK")),'Tire Inspections'!$C$5:$C$1004),"")))</f>
        <v/>
      </c>
      <c r="N524" s="27">
        <f>IF($A524="","",IF($L524="","",IFERROR(LOOKUP(2,1/(('Tire Inspections'!$E$5:$E$1004=$A524)*('Tire Inspections'!$B$5:$B$1004=$L524)*('Tire Inspections'!$Y$5:$Y$1004="OK")),'Tire Inspections'!$F$5:$F$1004),"")))</f>
        <v/>
      </c>
      <c r="O524" s="27">
        <f>IF($A524="","",IF($L524="","",IFERROR(LOOKUP(2,1/(('Tire Inspections'!$E$5:$E$1004=$A524)*('Tire Inspections'!$B$5:$B$1004=$L524)*('Tire Inspections'!$Y$5:$Y$1004="OK")),'Tire Inspections'!$P$5:$P$1004),"")))</f>
        <v/>
      </c>
      <c r="P524" s="32">
        <f>IF($A524="","",IF($L524="","",IFERROR(LOOKUP(2,1/(('Tire Inspections'!$E$5:$E$1004=$A524)*('Tire Inspections'!$B$5:$B$1004=$L524)*('Tire Inspections'!$Y$5:$Y$1004="OK")),'Tire Inspections'!$D$5:$D$1004),"")))</f>
        <v/>
      </c>
      <c r="Q524" s="44">
        <f>IF($A524="","",IF($L524="","",IFERROR(LOOKUP(2,1/(('Tire Inspections'!$E$5:$E$1004=$A524)*('Tire Inspections'!$B$5:$B$1004=$L524)*('Tire Inspections'!$Y$5:$Y$1004="OK")),'Tire Inspections'!$R$5:$R$1004),"")))</f>
        <v/>
      </c>
      <c r="R524" s="44">
        <f>IF($A524="","",IF($L524="","",IFERROR(LOOKUP(2,1/(('Tire Inspections'!$E$5:$E$1004=$A524)*('Tire Inspections'!$B$5:$B$1004=$L524)*('Tire Inspections'!$Y$5:$Y$1004="OK")),'Tire Inspections'!$S$5:$S$1004),"")))</f>
        <v/>
      </c>
      <c r="S524" s="44">
        <f>IF($A524="","",IF($L524="","",IFERROR(LOOKUP(2,1/(('Tire Inspections'!$E$5:$E$1004=$A524)*('Tire Inspections'!$B$5:$B$1004=$L524)*('Tire Inspections'!$Y$5:$Y$1004="OK")),'Tire Inspections'!$L$5:$L$1004),"")))</f>
        <v/>
      </c>
      <c r="T524" s="33">
        <f>IF($A524="","",IF(OR($Q524="",$H524=""),"",IFERROR(MAX(0,MIN(1,($Q524-'Settings'!$B$6)/($H524-'Settings'!$B$6))),"")))</f>
        <v/>
      </c>
      <c r="U524" s="27">
        <f>IF($A524="","",IF($Q524="","No Data",IF($Q524&lt;='Settings'!$B$6,"Critical",IF($Q524&lt;='Settings'!$B$5,"Low","OK"))))</f>
        <v/>
      </c>
      <c r="V524" s="27">
        <f>IF($A524="","",IF($R524="","No Data",IF($R524&gt;='Settings'!$B$7,"Uneven","OK")))</f>
        <v/>
      </c>
      <c r="W524" s="27">
        <f>IF($A524="","",IF($J524&lt;&gt;"Mounted","N/A",IF(OR($S524="",$I524=""),"No Data",IF($S524&lt;$I524-'Settings'!$B$8,"Low",IF($S524&gt;$I524+'Settings'!$B$8,"High","OK")))))</f>
        <v/>
      </c>
      <c r="X524" s="45">
        <f>IF($A524="","",IF(OR($J524&lt;&gt;"Mounted",$L524=""),"",IFERROR($L524+'Settings'!$B$9,"")))</f>
        <v/>
      </c>
      <c r="Y524" s="27">
        <f>IF($A524="","",IF($J524&lt;&gt;"Mounted","N/A",IF($L524="","No Data",IF(TODAY()&gt;$X524,"Overdue",IF(TODAY()+'Settings'!$B$10&gt;=$X524,"Due Soon","Current")))))</f>
        <v/>
      </c>
      <c r="Z524" s="27">
        <f>IF($A524="","",IF($J524&lt;&gt;"Mounted","N/A",IF(OR($U524="No Data",$W524="No Data"),"No Data",IF($U524="Critical","Critical",IF(OR($U524="Low",$V524="Uneven",$W524="Low",$W524="High",$Y524="Overdue",$Y524="Due Soon"),"Attention","OK")))))</f>
        <v/>
      </c>
      <c r="AA524" s="27">
        <f>IF($A524="","",IF($J524&lt;&gt;"Mounted","No action",IF($U524="Critical","Inspect immediately and follow fleet removal policy",IF($W524="Low","Correct pressure and inspect",IF($W524="High","Correct pressure",IF($V524="Uneven","Inspect alignment, suspension, and rotation",IF($U524="Low","Schedule tire service",IF($Y524="Overdue","Complete inspection",IF($Y524="Due Soon","Schedule inspection","No action")))))))))</f>
        <v/>
      </c>
      <c r="AB524" s="27">
        <f>IF($A524="","",IF(OR($J524&lt;&gt;"Mounted",$Z524="OK",$Z524="N/A"),"",IF($U524="Critical",1,IF(OR($W524="Low",$W524="High"),2,IF(OR($U524="Low",$V524="Uneven"),3,IF($Y524="Overdue",4,5))))))</f>
        <v/>
      </c>
      <c r="AC524" s="27">
        <f>IF($A524="","",IF($AB524="","",IFERROR($AB524*100000+ROW(),"")))</f>
        <v/>
      </c>
    </row>
    <row r="525">
      <c r="A525" s="29" t="n"/>
      <c r="B525" s="23" t="n"/>
      <c r="C525" s="23" t="n"/>
      <c r="D525" s="23" t="n"/>
      <c r="E525" s="29" t="n"/>
      <c r="F525" s="42" t="n"/>
      <c r="G525" s="30" t="n"/>
      <c r="H525" s="43" t="n"/>
      <c r="I525" s="43" t="n"/>
      <c r="J525" s="23" t="n"/>
      <c r="K525" s="23" t="n"/>
      <c r="L525" s="45">
        <f>IF($A525="","",IF(COUNTIFS('Tire Inspections'!$E$5:$E$1004,$A525,'Tire Inspections'!$Y$5:$Y$1004,"OK")=0,"",IFERROR(MAXIFS('Tire Inspections'!$B$5:$B$1004,'Tire Inspections'!$E$5:$E$1004,$A525,'Tire Inspections'!$Y$5:$Y$1004,"OK"),"")))</f>
        <v/>
      </c>
      <c r="M525" s="27">
        <f>IF($A525="","",IF($L525="","",IFERROR(LOOKUP(2,1/(('Tire Inspections'!$E$5:$E$1004=$A525)*('Tire Inspections'!$B$5:$B$1004=$L525)*('Tire Inspections'!$Y$5:$Y$1004="OK")),'Tire Inspections'!$C$5:$C$1004),"")))</f>
        <v/>
      </c>
      <c r="N525" s="27">
        <f>IF($A525="","",IF($L525="","",IFERROR(LOOKUP(2,1/(('Tire Inspections'!$E$5:$E$1004=$A525)*('Tire Inspections'!$B$5:$B$1004=$L525)*('Tire Inspections'!$Y$5:$Y$1004="OK")),'Tire Inspections'!$F$5:$F$1004),"")))</f>
        <v/>
      </c>
      <c r="O525" s="27">
        <f>IF($A525="","",IF($L525="","",IFERROR(LOOKUP(2,1/(('Tire Inspections'!$E$5:$E$1004=$A525)*('Tire Inspections'!$B$5:$B$1004=$L525)*('Tire Inspections'!$Y$5:$Y$1004="OK")),'Tire Inspections'!$P$5:$P$1004),"")))</f>
        <v/>
      </c>
      <c r="P525" s="32">
        <f>IF($A525="","",IF($L525="","",IFERROR(LOOKUP(2,1/(('Tire Inspections'!$E$5:$E$1004=$A525)*('Tire Inspections'!$B$5:$B$1004=$L525)*('Tire Inspections'!$Y$5:$Y$1004="OK")),'Tire Inspections'!$D$5:$D$1004),"")))</f>
        <v/>
      </c>
      <c r="Q525" s="44">
        <f>IF($A525="","",IF($L525="","",IFERROR(LOOKUP(2,1/(('Tire Inspections'!$E$5:$E$1004=$A525)*('Tire Inspections'!$B$5:$B$1004=$L525)*('Tire Inspections'!$Y$5:$Y$1004="OK")),'Tire Inspections'!$R$5:$R$1004),"")))</f>
        <v/>
      </c>
      <c r="R525" s="44">
        <f>IF($A525="","",IF($L525="","",IFERROR(LOOKUP(2,1/(('Tire Inspections'!$E$5:$E$1004=$A525)*('Tire Inspections'!$B$5:$B$1004=$L525)*('Tire Inspections'!$Y$5:$Y$1004="OK")),'Tire Inspections'!$S$5:$S$1004),"")))</f>
        <v/>
      </c>
      <c r="S525" s="44">
        <f>IF($A525="","",IF($L525="","",IFERROR(LOOKUP(2,1/(('Tire Inspections'!$E$5:$E$1004=$A525)*('Tire Inspections'!$B$5:$B$1004=$L525)*('Tire Inspections'!$Y$5:$Y$1004="OK")),'Tire Inspections'!$L$5:$L$1004),"")))</f>
        <v/>
      </c>
      <c r="T525" s="33">
        <f>IF($A525="","",IF(OR($Q525="",$H525=""),"",IFERROR(MAX(0,MIN(1,($Q525-'Settings'!$B$6)/($H525-'Settings'!$B$6))),"")))</f>
        <v/>
      </c>
      <c r="U525" s="27">
        <f>IF($A525="","",IF($Q525="","No Data",IF($Q525&lt;='Settings'!$B$6,"Critical",IF($Q525&lt;='Settings'!$B$5,"Low","OK"))))</f>
        <v/>
      </c>
      <c r="V525" s="27">
        <f>IF($A525="","",IF($R525="","No Data",IF($R525&gt;='Settings'!$B$7,"Uneven","OK")))</f>
        <v/>
      </c>
      <c r="W525" s="27">
        <f>IF($A525="","",IF($J525&lt;&gt;"Mounted","N/A",IF(OR($S525="",$I525=""),"No Data",IF($S525&lt;$I525-'Settings'!$B$8,"Low",IF($S525&gt;$I525+'Settings'!$B$8,"High","OK")))))</f>
        <v/>
      </c>
      <c r="X525" s="45">
        <f>IF($A525="","",IF(OR($J525&lt;&gt;"Mounted",$L525=""),"",IFERROR($L525+'Settings'!$B$9,"")))</f>
        <v/>
      </c>
      <c r="Y525" s="27">
        <f>IF($A525="","",IF($J525&lt;&gt;"Mounted","N/A",IF($L525="","No Data",IF(TODAY()&gt;$X525,"Overdue",IF(TODAY()+'Settings'!$B$10&gt;=$X525,"Due Soon","Current")))))</f>
        <v/>
      </c>
      <c r="Z525" s="27">
        <f>IF($A525="","",IF($J525&lt;&gt;"Mounted","N/A",IF(OR($U525="No Data",$W525="No Data"),"No Data",IF($U525="Critical","Critical",IF(OR($U525="Low",$V525="Uneven",$W525="Low",$W525="High",$Y525="Overdue",$Y525="Due Soon"),"Attention","OK")))))</f>
        <v/>
      </c>
      <c r="AA525" s="27">
        <f>IF($A525="","",IF($J525&lt;&gt;"Mounted","No action",IF($U525="Critical","Inspect immediately and follow fleet removal policy",IF($W525="Low","Correct pressure and inspect",IF($W525="High","Correct pressure",IF($V525="Uneven","Inspect alignment, suspension, and rotation",IF($U525="Low","Schedule tire service",IF($Y525="Overdue","Complete inspection",IF($Y525="Due Soon","Schedule inspection","No action")))))))))</f>
        <v/>
      </c>
      <c r="AB525" s="27">
        <f>IF($A525="","",IF(OR($J525&lt;&gt;"Mounted",$Z525="OK",$Z525="N/A"),"",IF($U525="Critical",1,IF(OR($W525="Low",$W525="High"),2,IF(OR($U525="Low",$V525="Uneven"),3,IF($Y525="Overdue",4,5))))))</f>
        <v/>
      </c>
      <c r="AC525" s="27">
        <f>IF($A525="","",IF($AB525="","",IFERROR($AB525*100000+ROW(),"")))</f>
        <v/>
      </c>
    </row>
    <row r="526">
      <c r="A526" s="29" t="n"/>
      <c r="B526" s="23" t="n"/>
      <c r="C526" s="23" t="n"/>
      <c r="D526" s="23" t="n"/>
      <c r="E526" s="29" t="n"/>
      <c r="F526" s="42" t="n"/>
      <c r="G526" s="30" t="n"/>
      <c r="H526" s="43" t="n"/>
      <c r="I526" s="43" t="n"/>
      <c r="J526" s="23" t="n"/>
      <c r="K526" s="23" t="n"/>
      <c r="L526" s="45">
        <f>IF($A526="","",IF(COUNTIFS('Tire Inspections'!$E$5:$E$1004,$A526,'Tire Inspections'!$Y$5:$Y$1004,"OK")=0,"",IFERROR(MAXIFS('Tire Inspections'!$B$5:$B$1004,'Tire Inspections'!$E$5:$E$1004,$A526,'Tire Inspections'!$Y$5:$Y$1004,"OK"),"")))</f>
        <v/>
      </c>
      <c r="M526" s="27">
        <f>IF($A526="","",IF($L526="","",IFERROR(LOOKUP(2,1/(('Tire Inspections'!$E$5:$E$1004=$A526)*('Tire Inspections'!$B$5:$B$1004=$L526)*('Tire Inspections'!$Y$5:$Y$1004="OK")),'Tire Inspections'!$C$5:$C$1004),"")))</f>
        <v/>
      </c>
      <c r="N526" s="27">
        <f>IF($A526="","",IF($L526="","",IFERROR(LOOKUP(2,1/(('Tire Inspections'!$E$5:$E$1004=$A526)*('Tire Inspections'!$B$5:$B$1004=$L526)*('Tire Inspections'!$Y$5:$Y$1004="OK")),'Tire Inspections'!$F$5:$F$1004),"")))</f>
        <v/>
      </c>
      <c r="O526" s="27">
        <f>IF($A526="","",IF($L526="","",IFERROR(LOOKUP(2,1/(('Tire Inspections'!$E$5:$E$1004=$A526)*('Tire Inspections'!$B$5:$B$1004=$L526)*('Tire Inspections'!$Y$5:$Y$1004="OK")),'Tire Inspections'!$P$5:$P$1004),"")))</f>
        <v/>
      </c>
      <c r="P526" s="32">
        <f>IF($A526="","",IF($L526="","",IFERROR(LOOKUP(2,1/(('Tire Inspections'!$E$5:$E$1004=$A526)*('Tire Inspections'!$B$5:$B$1004=$L526)*('Tire Inspections'!$Y$5:$Y$1004="OK")),'Tire Inspections'!$D$5:$D$1004),"")))</f>
        <v/>
      </c>
      <c r="Q526" s="44">
        <f>IF($A526="","",IF($L526="","",IFERROR(LOOKUP(2,1/(('Tire Inspections'!$E$5:$E$1004=$A526)*('Tire Inspections'!$B$5:$B$1004=$L526)*('Tire Inspections'!$Y$5:$Y$1004="OK")),'Tire Inspections'!$R$5:$R$1004),"")))</f>
        <v/>
      </c>
      <c r="R526" s="44">
        <f>IF($A526="","",IF($L526="","",IFERROR(LOOKUP(2,1/(('Tire Inspections'!$E$5:$E$1004=$A526)*('Tire Inspections'!$B$5:$B$1004=$L526)*('Tire Inspections'!$Y$5:$Y$1004="OK")),'Tire Inspections'!$S$5:$S$1004),"")))</f>
        <v/>
      </c>
      <c r="S526" s="44">
        <f>IF($A526="","",IF($L526="","",IFERROR(LOOKUP(2,1/(('Tire Inspections'!$E$5:$E$1004=$A526)*('Tire Inspections'!$B$5:$B$1004=$L526)*('Tire Inspections'!$Y$5:$Y$1004="OK")),'Tire Inspections'!$L$5:$L$1004),"")))</f>
        <v/>
      </c>
      <c r="T526" s="33">
        <f>IF($A526="","",IF(OR($Q526="",$H526=""),"",IFERROR(MAX(0,MIN(1,($Q526-'Settings'!$B$6)/($H526-'Settings'!$B$6))),"")))</f>
        <v/>
      </c>
      <c r="U526" s="27">
        <f>IF($A526="","",IF($Q526="","No Data",IF($Q526&lt;='Settings'!$B$6,"Critical",IF($Q526&lt;='Settings'!$B$5,"Low","OK"))))</f>
        <v/>
      </c>
      <c r="V526" s="27">
        <f>IF($A526="","",IF($R526="","No Data",IF($R526&gt;='Settings'!$B$7,"Uneven","OK")))</f>
        <v/>
      </c>
      <c r="W526" s="27">
        <f>IF($A526="","",IF($J526&lt;&gt;"Mounted","N/A",IF(OR($S526="",$I526=""),"No Data",IF($S526&lt;$I526-'Settings'!$B$8,"Low",IF($S526&gt;$I526+'Settings'!$B$8,"High","OK")))))</f>
        <v/>
      </c>
      <c r="X526" s="45">
        <f>IF($A526="","",IF(OR($J526&lt;&gt;"Mounted",$L526=""),"",IFERROR($L526+'Settings'!$B$9,"")))</f>
        <v/>
      </c>
      <c r="Y526" s="27">
        <f>IF($A526="","",IF($J526&lt;&gt;"Mounted","N/A",IF($L526="","No Data",IF(TODAY()&gt;$X526,"Overdue",IF(TODAY()+'Settings'!$B$10&gt;=$X526,"Due Soon","Current")))))</f>
        <v/>
      </c>
      <c r="Z526" s="27">
        <f>IF($A526="","",IF($J526&lt;&gt;"Mounted","N/A",IF(OR($U526="No Data",$W526="No Data"),"No Data",IF($U526="Critical","Critical",IF(OR($U526="Low",$V526="Uneven",$W526="Low",$W526="High",$Y526="Overdue",$Y526="Due Soon"),"Attention","OK")))))</f>
        <v/>
      </c>
      <c r="AA526" s="27">
        <f>IF($A526="","",IF($J526&lt;&gt;"Mounted","No action",IF($U526="Critical","Inspect immediately and follow fleet removal policy",IF($W526="Low","Correct pressure and inspect",IF($W526="High","Correct pressure",IF($V526="Uneven","Inspect alignment, suspension, and rotation",IF($U526="Low","Schedule tire service",IF($Y526="Overdue","Complete inspection",IF($Y526="Due Soon","Schedule inspection","No action")))))))))</f>
        <v/>
      </c>
      <c r="AB526" s="27">
        <f>IF($A526="","",IF(OR($J526&lt;&gt;"Mounted",$Z526="OK",$Z526="N/A"),"",IF($U526="Critical",1,IF(OR($W526="Low",$W526="High"),2,IF(OR($U526="Low",$V526="Uneven"),3,IF($Y526="Overdue",4,5))))))</f>
        <v/>
      </c>
      <c r="AC526" s="27">
        <f>IF($A526="","",IF($AB526="","",IFERROR($AB526*100000+ROW(),"")))</f>
        <v/>
      </c>
    </row>
    <row r="527">
      <c r="A527" s="29" t="n"/>
      <c r="B527" s="23" t="n"/>
      <c r="C527" s="23" t="n"/>
      <c r="D527" s="23" t="n"/>
      <c r="E527" s="29" t="n"/>
      <c r="F527" s="42" t="n"/>
      <c r="G527" s="30" t="n"/>
      <c r="H527" s="43" t="n"/>
      <c r="I527" s="43" t="n"/>
      <c r="J527" s="23" t="n"/>
      <c r="K527" s="23" t="n"/>
      <c r="L527" s="45">
        <f>IF($A527="","",IF(COUNTIFS('Tire Inspections'!$E$5:$E$1004,$A527,'Tire Inspections'!$Y$5:$Y$1004,"OK")=0,"",IFERROR(MAXIFS('Tire Inspections'!$B$5:$B$1004,'Tire Inspections'!$E$5:$E$1004,$A527,'Tire Inspections'!$Y$5:$Y$1004,"OK"),"")))</f>
        <v/>
      </c>
      <c r="M527" s="27">
        <f>IF($A527="","",IF($L527="","",IFERROR(LOOKUP(2,1/(('Tire Inspections'!$E$5:$E$1004=$A527)*('Tire Inspections'!$B$5:$B$1004=$L527)*('Tire Inspections'!$Y$5:$Y$1004="OK")),'Tire Inspections'!$C$5:$C$1004),"")))</f>
        <v/>
      </c>
      <c r="N527" s="27">
        <f>IF($A527="","",IF($L527="","",IFERROR(LOOKUP(2,1/(('Tire Inspections'!$E$5:$E$1004=$A527)*('Tire Inspections'!$B$5:$B$1004=$L527)*('Tire Inspections'!$Y$5:$Y$1004="OK")),'Tire Inspections'!$F$5:$F$1004),"")))</f>
        <v/>
      </c>
      <c r="O527" s="27">
        <f>IF($A527="","",IF($L527="","",IFERROR(LOOKUP(2,1/(('Tire Inspections'!$E$5:$E$1004=$A527)*('Tire Inspections'!$B$5:$B$1004=$L527)*('Tire Inspections'!$Y$5:$Y$1004="OK")),'Tire Inspections'!$P$5:$P$1004),"")))</f>
        <v/>
      </c>
      <c r="P527" s="32">
        <f>IF($A527="","",IF($L527="","",IFERROR(LOOKUP(2,1/(('Tire Inspections'!$E$5:$E$1004=$A527)*('Tire Inspections'!$B$5:$B$1004=$L527)*('Tire Inspections'!$Y$5:$Y$1004="OK")),'Tire Inspections'!$D$5:$D$1004),"")))</f>
        <v/>
      </c>
      <c r="Q527" s="44">
        <f>IF($A527="","",IF($L527="","",IFERROR(LOOKUP(2,1/(('Tire Inspections'!$E$5:$E$1004=$A527)*('Tire Inspections'!$B$5:$B$1004=$L527)*('Tire Inspections'!$Y$5:$Y$1004="OK")),'Tire Inspections'!$R$5:$R$1004),"")))</f>
        <v/>
      </c>
      <c r="R527" s="44">
        <f>IF($A527="","",IF($L527="","",IFERROR(LOOKUP(2,1/(('Tire Inspections'!$E$5:$E$1004=$A527)*('Tire Inspections'!$B$5:$B$1004=$L527)*('Tire Inspections'!$Y$5:$Y$1004="OK")),'Tire Inspections'!$S$5:$S$1004),"")))</f>
        <v/>
      </c>
      <c r="S527" s="44">
        <f>IF($A527="","",IF($L527="","",IFERROR(LOOKUP(2,1/(('Tire Inspections'!$E$5:$E$1004=$A527)*('Tire Inspections'!$B$5:$B$1004=$L527)*('Tire Inspections'!$Y$5:$Y$1004="OK")),'Tire Inspections'!$L$5:$L$1004),"")))</f>
        <v/>
      </c>
      <c r="T527" s="33">
        <f>IF($A527="","",IF(OR($Q527="",$H527=""),"",IFERROR(MAX(0,MIN(1,($Q527-'Settings'!$B$6)/($H527-'Settings'!$B$6))),"")))</f>
        <v/>
      </c>
      <c r="U527" s="27">
        <f>IF($A527="","",IF($Q527="","No Data",IF($Q527&lt;='Settings'!$B$6,"Critical",IF($Q527&lt;='Settings'!$B$5,"Low","OK"))))</f>
        <v/>
      </c>
      <c r="V527" s="27">
        <f>IF($A527="","",IF($R527="","No Data",IF($R527&gt;='Settings'!$B$7,"Uneven","OK")))</f>
        <v/>
      </c>
      <c r="W527" s="27">
        <f>IF($A527="","",IF($J527&lt;&gt;"Mounted","N/A",IF(OR($S527="",$I527=""),"No Data",IF($S527&lt;$I527-'Settings'!$B$8,"Low",IF($S527&gt;$I527+'Settings'!$B$8,"High","OK")))))</f>
        <v/>
      </c>
      <c r="X527" s="45">
        <f>IF($A527="","",IF(OR($J527&lt;&gt;"Mounted",$L527=""),"",IFERROR($L527+'Settings'!$B$9,"")))</f>
        <v/>
      </c>
      <c r="Y527" s="27">
        <f>IF($A527="","",IF($J527&lt;&gt;"Mounted","N/A",IF($L527="","No Data",IF(TODAY()&gt;$X527,"Overdue",IF(TODAY()+'Settings'!$B$10&gt;=$X527,"Due Soon","Current")))))</f>
        <v/>
      </c>
      <c r="Z527" s="27">
        <f>IF($A527="","",IF($J527&lt;&gt;"Mounted","N/A",IF(OR($U527="No Data",$W527="No Data"),"No Data",IF($U527="Critical","Critical",IF(OR($U527="Low",$V527="Uneven",$W527="Low",$W527="High",$Y527="Overdue",$Y527="Due Soon"),"Attention","OK")))))</f>
        <v/>
      </c>
      <c r="AA527" s="27">
        <f>IF($A527="","",IF($J527&lt;&gt;"Mounted","No action",IF($U527="Critical","Inspect immediately and follow fleet removal policy",IF($W527="Low","Correct pressure and inspect",IF($W527="High","Correct pressure",IF($V527="Uneven","Inspect alignment, suspension, and rotation",IF($U527="Low","Schedule tire service",IF($Y527="Overdue","Complete inspection",IF($Y527="Due Soon","Schedule inspection","No action")))))))))</f>
        <v/>
      </c>
      <c r="AB527" s="27">
        <f>IF($A527="","",IF(OR($J527&lt;&gt;"Mounted",$Z527="OK",$Z527="N/A"),"",IF($U527="Critical",1,IF(OR($W527="Low",$W527="High"),2,IF(OR($U527="Low",$V527="Uneven"),3,IF($Y527="Overdue",4,5))))))</f>
        <v/>
      </c>
      <c r="AC527" s="27">
        <f>IF($A527="","",IF($AB527="","",IFERROR($AB527*100000+ROW(),"")))</f>
        <v/>
      </c>
    </row>
    <row r="528">
      <c r="A528" s="29" t="n"/>
      <c r="B528" s="23" t="n"/>
      <c r="C528" s="23" t="n"/>
      <c r="D528" s="23" t="n"/>
      <c r="E528" s="29" t="n"/>
      <c r="F528" s="42" t="n"/>
      <c r="G528" s="30" t="n"/>
      <c r="H528" s="43" t="n"/>
      <c r="I528" s="43" t="n"/>
      <c r="J528" s="23" t="n"/>
      <c r="K528" s="23" t="n"/>
      <c r="L528" s="45">
        <f>IF($A528="","",IF(COUNTIFS('Tire Inspections'!$E$5:$E$1004,$A528,'Tire Inspections'!$Y$5:$Y$1004,"OK")=0,"",IFERROR(MAXIFS('Tire Inspections'!$B$5:$B$1004,'Tire Inspections'!$E$5:$E$1004,$A528,'Tire Inspections'!$Y$5:$Y$1004,"OK"),"")))</f>
        <v/>
      </c>
      <c r="M528" s="27">
        <f>IF($A528="","",IF($L528="","",IFERROR(LOOKUP(2,1/(('Tire Inspections'!$E$5:$E$1004=$A528)*('Tire Inspections'!$B$5:$B$1004=$L528)*('Tire Inspections'!$Y$5:$Y$1004="OK")),'Tire Inspections'!$C$5:$C$1004),"")))</f>
        <v/>
      </c>
      <c r="N528" s="27">
        <f>IF($A528="","",IF($L528="","",IFERROR(LOOKUP(2,1/(('Tire Inspections'!$E$5:$E$1004=$A528)*('Tire Inspections'!$B$5:$B$1004=$L528)*('Tire Inspections'!$Y$5:$Y$1004="OK")),'Tire Inspections'!$F$5:$F$1004),"")))</f>
        <v/>
      </c>
      <c r="O528" s="27">
        <f>IF($A528="","",IF($L528="","",IFERROR(LOOKUP(2,1/(('Tire Inspections'!$E$5:$E$1004=$A528)*('Tire Inspections'!$B$5:$B$1004=$L528)*('Tire Inspections'!$Y$5:$Y$1004="OK")),'Tire Inspections'!$P$5:$P$1004),"")))</f>
        <v/>
      </c>
      <c r="P528" s="32">
        <f>IF($A528="","",IF($L528="","",IFERROR(LOOKUP(2,1/(('Tire Inspections'!$E$5:$E$1004=$A528)*('Tire Inspections'!$B$5:$B$1004=$L528)*('Tire Inspections'!$Y$5:$Y$1004="OK")),'Tire Inspections'!$D$5:$D$1004),"")))</f>
        <v/>
      </c>
      <c r="Q528" s="44">
        <f>IF($A528="","",IF($L528="","",IFERROR(LOOKUP(2,1/(('Tire Inspections'!$E$5:$E$1004=$A528)*('Tire Inspections'!$B$5:$B$1004=$L528)*('Tire Inspections'!$Y$5:$Y$1004="OK")),'Tire Inspections'!$R$5:$R$1004),"")))</f>
        <v/>
      </c>
      <c r="R528" s="44">
        <f>IF($A528="","",IF($L528="","",IFERROR(LOOKUP(2,1/(('Tire Inspections'!$E$5:$E$1004=$A528)*('Tire Inspections'!$B$5:$B$1004=$L528)*('Tire Inspections'!$Y$5:$Y$1004="OK")),'Tire Inspections'!$S$5:$S$1004),"")))</f>
        <v/>
      </c>
      <c r="S528" s="44">
        <f>IF($A528="","",IF($L528="","",IFERROR(LOOKUP(2,1/(('Tire Inspections'!$E$5:$E$1004=$A528)*('Tire Inspections'!$B$5:$B$1004=$L528)*('Tire Inspections'!$Y$5:$Y$1004="OK")),'Tire Inspections'!$L$5:$L$1004),"")))</f>
        <v/>
      </c>
      <c r="T528" s="33">
        <f>IF($A528="","",IF(OR($Q528="",$H528=""),"",IFERROR(MAX(0,MIN(1,($Q528-'Settings'!$B$6)/($H528-'Settings'!$B$6))),"")))</f>
        <v/>
      </c>
      <c r="U528" s="27">
        <f>IF($A528="","",IF($Q528="","No Data",IF($Q528&lt;='Settings'!$B$6,"Critical",IF($Q528&lt;='Settings'!$B$5,"Low","OK"))))</f>
        <v/>
      </c>
      <c r="V528" s="27">
        <f>IF($A528="","",IF($R528="","No Data",IF($R528&gt;='Settings'!$B$7,"Uneven","OK")))</f>
        <v/>
      </c>
      <c r="W528" s="27">
        <f>IF($A528="","",IF($J528&lt;&gt;"Mounted","N/A",IF(OR($S528="",$I528=""),"No Data",IF($S528&lt;$I528-'Settings'!$B$8,"Low",IF($S528&gt;$I528+'Settings'!$B$8,"High","OK")))))</f>
        <v/>
      </c>
      <c r="X528" s="45">
        <f>IF($A528="","",IF(OR($J528&lt;&gt;"Mounted",$L528=""),"",IFERROR($L528+'Settings'!$B$9,"")))</f>
        <v/>
      </c>
      <c r="Y528" s="27">
        <f>IF($A528="","",IF($J528&lt;&gt;"Mounted","N/A",IF($L528="","No Data",IF(TODAY()&gt;$X528,"Overdue",IF(TODAY()+'Settings'!$B$10&gt;=$X528,"Due Soon","Current")))))</f>
        <v/>
      </c>
      <c r="Z528" s="27">
        <f>IF($A528="","",IF($J528&lt;&gt;"Mounted","N/A",IF(OR($U528="No Data",$W528="No Data"),"No Data",IF($U528="Critical","Critical",IF(OR($U528="Low",$V528="Uneven",$W528="Low",$W528="High",$Y528="Overdue",$Y528="Due Soon"),"Attention","OK")))))</f>
        <v/>
      </c>
      <c r="AA528" s="27">
        <f>IF($A528="","",IF($J528&lt;&gt;"Mounted","No action",IF($U528="Critical","Inspect immediately and follow fleet removal policy",IF($W528="Low","Correct pressure and inspect",IF($W528="High","Correct pressure",IF($V528="Uneven","Inspect alignment, suspension, and rotation",IF($U528="Low","Schedule tire service",IF($Y528="Overdue","Complete inspection",IF($Y528="Due Soon","Schedule inspection","No action")))))))))</f>
        <v/>
      </c>
      <c r="AB528" s="27">
        <f>IF($A528="","",IF(OR($J528&lt;&gt;"Mounted",$Z528="OK",$Z528="N/A"),"",IF($U528="Critical",1,IF(OR($W528="Low",$W528="High"),2,IF(OR($U528="Low",$V528="Uneven"),3,IF($Y528="Overdue",4,5))))))</f>
        <v/>
      </c>
      <c r="AC528" s="27">
        <f>IF($A528="","",IF($AB528="","",IFERROR($AB528*100000+ROW(),"")))</f>
        <v/>
      </c>
    </row>
    <row r="529">
      <c r="A529" s="29" t="n"/>
      <c r="B529" s="23" t="n"/>
      <c r="C529" s="23" t="n"/>
      <c r="D529" s="23" t="n"/>
      <c r="E529" s="29" t="n"/>
      <c r="F529" s="42" t="n"/>
      <c r="G529" s="30" t="n"/>
      <c r="H529" s="43" t="n"/>
      <c r="I529" s="43" t="n"/>
      <c r="J529" s="23" t="n"/>
      <c r="K529" s="23" t="n"/>
      <c r="L529" s="45">
        <f>IF($A529="","",IF(COUNTIFS('Tire Inspections'!$E$5:$E$1004,$A529,'Tire Inspections'!$Y$5:$Y$1004,"OK")=0,"",IFERROR(MAXIFS('Tire Inspections'!$B$5:$B$1004,'Tire Inspections'!$E$5:$E$1004,$A529,'Tire Inspections'!$Y$5:$Y$1004,"OK"),"")))</f>
        <v/>
      </c>
      <c r="M529" s="27">
        <f>IF($A529="","",IF($L529="","",IFERROR(LOOKUP(2,1/(('Tire Inspections'!$E$5:$E$1004=$A529)*('Tire Inspections'!$B$5:$B$1004=$L529)*('Tire Inspections'!$Y$5:$Y$1004="OK")),'Tire Inspections'!$C$5:$C$1004),"")))</f>
        <v/>
      </c>
      <c r="N529" s="27">
        <f>IF($A529="","",IF($L529="","",IFERROR(LOOKUP(2,1/(('Tire Inspections'!$E$5:$E$1004=$A529)*('Tire Inspections'!$B$5:$B$1004=$L529)*('Tire Inspections'!$Y$5:$Y$1004="OK")),'Tire Inspections'!$F$5:$F$1004),"")))</f>
        <v/>
      </c>
      <c r="O529" s="27">
        <f>IF($A529="","",IF($L529="","",IFERROR(LOOKUP(2,1/(('Tire Inspections'!$E$5:$E$1004=$A529)*('Tire Inspections'!$B$5:$B$1004=$L529)*('Tire Inspections'!$Y$5:$Y$1004="OK")),'Tire Inspections'!$P$5:$P$1004),"")))</f>
        <v/>
      </c>
      <c r="P529" s="32">
        <f>IF($A529="","",IF($L529="","",IFERROR(LOOKUP(2,1/(('Tire Inspections'!$E$5:$E$1004=$A529)*('Tire Inspections'!$B$5:$B$1004=$L529)*('Tire Inspections'!$Y$5:$Y$1004="OK")),'Tire Inspections'!$D$5:$D$1004),"")))</f>
        <v/>
      </c>
      <c r="Q529" s="44">
        <f>IF($A529="","",IF($L529="","",IFERROR(LOOKUP(2,1/(('Tire Inspections'!$E$5:$E$1004=$A529)*('Tire Inspections'!$B$5:$B$1004=$L529)*('Tire Inspections'!$Y$5:$Y$1004="OK")),'Tire Inspections'!$R$5:$R$1004),"")))</f>
        <v/>
      </c>
      <c r="R529" s="44">
        <f>IF($A529="","",IF($L529="","",IFERROR(LOOKUP(2,1/(('Tire Inspections'!$E$5:$E$1004=$A529)*('Tire Inspections'!$B$5:$B$1004=$L529)*('Tire Inspections'!$Y$5:$Y$1004="OK")),'Tire Inspections'!$S$5:$S$1004),"")))</f>
        <v/>
      </c>
      <c r="S529" s="44">
        <f>IF($A529="","",IF($L529="","",IFERROR(LOOKUP(2,1/(('Tire Inspections'!$E$5:$E$1004=$A529)*('Tire Inspections'!$B$5:$B$1004=$L529)*('Tire Inspections'!$Y$5:$Y$1004="OK")),'Tire Inspections'!$L$5:$L$1004),"")))</f>
        <v/>
      </c>
      <c r="T529" s="33">
        <f>IF($A529="","",IF(OR($Q529="",$H529=""),"",IFERROR(MAX(0,MIN(1,($Q529-'Settings'!$B$6)/($H529-'Settings'!$B$6))),"")))</f>
        <v/>
      </c>
      <c r="U529" s="27">
        <f>IF($A529="","",IF($Q529="","No Data",IF($Q529&lt;='Settings'!$B$6,"Critical",IF($Q529&lt;='Settings'!$B$5,"Low","OK"))))</f>
        <v/>
      </c>
      <c r="V529" s="27">
        <f>IF($A529="","",IF($R529="","No Data",IF($R529&gt;='Settings'!$B$7,"Uneven","OK")))</f>
        <v/>
      </c>
      <c r="W529" s="27">
        <f>IF($A529="","",IF($J529&lt;&gt;"Mounted","N/A",IF(OR($S529="",$I529=""),"No Data",IF($S529&lt;$I529-'Settings'!$B$8,"Low",IF($S529&gt;$I529+'Settings'!$B$8,"High","OK")))))</f>
        <v/>
      </c>
      <c r="X529" s="45">
        <f>IF($A529="","",IF(OR($J529&lt;&gt;"Mounted",$L529=""),"",IFERROR($L529+'Settings'!$B$9,"")))</f>
        <v/>
      </c>
      <c r="Y529" s="27">
        <f>IF($A529="","",IF($J529&lt;&gt;"Mounted","N/A",IF($L529="","No Data",IF(TODAY()&gt;$X529,"Overdue",IF(TODAY()+'Settings'!$B$10&gt;=$X529,"Due Soon","Current")))))</f>
        <v/>
      </c>
      <c r="Z529" s="27">
        <f>IF($A529="","",IF($J529&lt;&gt;"Mounted","N/A",IF(OR($U529="No Data",$W529="No Data"),"No Data",IF($U529="Critical","Critical",IF(OR($U529="Low",$V529="Uneven",$W529="Low",$W529="High",$Y529="Overdue",$Y529="Due Soon"),"Attention","OK")))))</f>
        <v/>
      </c>
      <c r="AA529" s="27">
        <f>IF($A529="","",IF($J529&lt;&gt;"Mounted","No action",IF($U529="Critical","Inspect immediately and follow fleet removal policy",IF($W529="Low","Correct pressure and inspect",IF($W529="High","Correct pressure",IF($V529="Uneven","Inspect alignment, suspension, and rotation",IF($U529="Low","Schedule tire service",IF($Y529="Overdue","Complete inspection",IF($Y529="Due Soon","Schedule inspection","No action")))))))))</f>
        <v/>
      </c>
      <c r="AB529" s="27">
        <f>IF($A529="","",IF(OR($J529&lt;&gt;"Mounted",$Z529="OK",$Z529="N/A"),"",IF($U529="Critical",1,IF(OR($W529="Low",$W529="High"),2,IF(OR($U529="Low",$V529="Uneven"),3,IF($Y529="Overdue",4,5))))))</f>
        <v/>
      </c>
      <c r="AC529" s="27">
        <f>IF($A529="","",IF($AB529="","",IFERROR($AB529*100000+ROW(),"")))</f>
        <v/>
      </c>
    </row>
    <row r="530">
      <c r="A530" s="29" t="n"/>
      <c r="B530" s="23" t="n"/>
      <c r="C530" s="23" t="n"/>
      <c r="D530" s="23" t="n"/>
      <c r="E530" s="29" t="n"/>
      <c r="F530" s="42" t="n"/>
      <c r="G530" s="30" t="n"/>
      <c r="H530" s="43" t="n"/>
      <c r="I530" s="43" t="n"/>
      <c r="J530" s="23" t="n"/>
      <c r="K530" s="23" t="n"/>
      <c r="L530" s="45">
        <f>IF($A530="","",IF(COUNTIFS('Tire Inspections'!$E$5:$E$1004,$A530,'Tire Inspections'!$Y$5:$Y$1004,"OK")=0,"",IFERROR(MAXIFS('Tire Inspections'!$B$5:$B$1004,'Tire Inspections'!$E$5:$E$1004,$A530,'Tire Inspections'!$Y$5:$Y$1004,"OK"),"")))</f>
        <v/>
      </c>
      <c r="M530" s="27">
        <f>IF($A530="","",IF($L530="","",IFERROR(LOOKUP(2,1/(('Tire Inspections'!$E$5:$E$1004=$A530)*('Tire Inspections'!$B$5:$B$1004=$L530)*('Tire Inspections'!$Y$5:$Y$1004="OK")),'Tire Inspections'!$C$5:$C$1004),"")))</f>
        <v/>
      </c>
      <c r="N530" s="27">
        <f>IF($A530="","",IF($L530="","",IFERROR(LOOKUP(2,1/(('Tire Inspections'!$E$5:$E$1004=$A530)*('Tire Inspections'!$B$5:$B$1004=$L530)*('Tire Inspections'!$Y$5:$Y$1004="OK")),'Tire Inspections'!$F$5:$F$1004),"")))</f>
        <v/>
      </c>
      <c r="O530" s="27">
        <f>IF($A530="","",IF($L530="","",IFERROR(LOOKUP(2,1/(('Tire Inspections'!$E$5:$E$1004=$A530)*('Tire Inspections'!$B$5:$B$1004=$L530)*('Tire Inspections'!$Y$5:$Y$1004="OK")),'Tire Inspections'!$P$5:$P$1004),"")))</f>
        <v/>
      </c>
      <c r="P530" s="32">
        <f>IF($A530="","",IF($L530="","",IFERROR(LOOKUP(2,1/(('Tire Inspections'!$E$5:$E$1004=$A530)*('Tire Inspections'!$B$5:$B$1004=$L530)*('Tire Inspections'!$Y$5:$Y$1004="OK")),'Tire Inspections'!$D$5:$D$1004),"")))</f>
        <v/>
      </c>
      <c r="Q530" s="44">
        <f>IF($A530="","",IF($L530="","",IFERROR(LOOKUP(2,1/(('Tire Inspections'!$E$5:$E$1004=$A530)*('Tire Inspections'!$B$5:$B$1004=$L530)*('Tire Inspections'!$Y$5:$Y$1004="OK")),'Tire Inspections'!$R$5:$R$1004),"")))</f>
        <v/>
      </c>
      <c r="R530" s="44">
        <f>IF($A530="","",IF($L530="","",IFERROR(LOOKUP(2,1/(('Tire Inspections'!$E$5:$E$1004=$A530)*('Tire Inspections'!$B$5:$B$1004=$L530)*('Tire Inspections'!$Y$5:$Y$1004="OK")),'Tire Inspections'!$S$5:$S$1004),"")))</f>
        <v/>
      </c>
      <c r="S530" s="44">
        <f>IF($A530="","",IF($L530="","",IFERROR(LOOKUP(2,1/(('Tire Inspections'!$E$5:$E$1004=$A530)*('Tire Inspections'!$B$5:$B$1004=$L530)*('Tire Inspections'!$Y$5:$Y$1004="OK")),'Tire Inspections'!$L$5:$L$1004),"")))</f>
        <v/>
      </c>
      <c r="T530" s="33">
        <f>IF($A530="","",IF(OR($Q530="",$H530=""),"",IFERROR(MAX(0,MIN(1,($Q530-'Settings'!$B$6)/($H530-'Settings'!$B$6))),"")))</f>
        <v/>
      </c>
      <c r="U530" s="27">
        <f>IF($A530="","",IF($Q530="","No Data",IF($Q530&lt;='Settings'!$B$6,"Critical",IF($Q530&lt;='Settings'!$B$5,"Low","OK"))))</f>
        <v/>
      </c>
      <c r="V530" s="27">
        <f>IF($A530="","",IF($R530="","No Data",IF($R530&gt;='Settings'!$B$7,"Uneven","OK")))</f>
        <v/>
      </c>
      <c r="W530" s="27">
        <f>IF($A530="","",IF($J530&lt;&gt;"Mounted","N/A",IF(OR($S530="",$I530=""),"No Data",IF($S530&lt;$I530-'Settings'!$B$8,"Low",IF($S530&gt;$I530+'Settings'!$B$8,"High","OK")))))</f>
        <v/>
      </c>
      <c r="X530" s="45">
        <f>IF($A530="","",IF(OR($J530&lt;&gt;"Mounted",$L530=""),"",IFERROR($L530+'Settings'!$B$9,"")))</f>
        <v/>
      </c>
      <c r="Y530" s="27">
        <f>IF($A530="","",IF($J530&lt;&gt;"Mounted","N/A",IF($L530="","No Data",IF(TODAY()&gt;$X530,"Overdue",IF(TODAY()+'Settings'!$B$10&gt;=$X530,"Due Soon","Current")))))</f>
        <v/>
      </c>
      <c r="Z530" s="27">
        <f>IF($A530="","",IF($J530&lt;&gt;"Mounted","N/A",IF(OR($U530="No Data",$W530="No Data"),"No Data",IF($U530="Critical","Critical",IF(OR($U530="Low",$V530="Uneven",$W530="Low",$W530="High",$Y530="Overdue",$Y530="Due Soon"),"Attention","OK")))))</f>
        <v/>
      </c>
      <c r="AA530" s="27">
        <f>IF($A530="","",IF($J530&lt;&gt;"Mounted","No action",IF($U530="Critical","Inspect immediately and follow fleet removal policy",IF($W530="Low","Correct pressure and inspect",IF($W530="High","Correct pressure",IF($V530="Uneven","Inspect alignment, suspension, and rotation",IF($U530="Low","Schedule tire service",IF($Y530="Overdue","Complete inspection",IF($Y530="Due Soon","Schedule inspection","No action")))))))))</f>
        <v/>
      </c>
      <c r="AB530" s="27">
        <f>IF($A530="","",IF(OR($J530&lt;&gt;"Mounted",$Z530="OK",$Z530="N/A"),"",IF($U530="Critical",1,IF(OR($W530="Low",$W530="High"),2,IF(OR($U530="Low",$V530="Uneven"),3,IF($Y530="Overdue",4,5))))))</f>
        <v/>
      </c>
      <c r="AC530" s="27">
        <f>IF($A530="","",IF($AB530="","",IFERROR($AB530*100000+ROW(),"")))</f>
        <v/>
      </c>
    </row>
    <row r="531">
      <c r="A531" s="29" t="n"/>
      <c r="B531" s="23" t="n"/>
      <c r="C531" s="23" t="n"/>
      <c r="D531" s="23" t="n"/>
      <c r="E531" s="29" t="n"/>
      <c r="F531" s="42" t="n"/>
      <c r="G531" s="30" t="n"/>
      <c r="H531" s="43" t="n"/>
      <c r="I531" s="43" t="n"/>
      <c r="J531" s="23" t="n"/>
      <c r="K531" s="23" t="n"/>
      <c r="L531" s="45">
        <f>IF($A531="","",IF(COUNTIFS('Tire Inspections'!$E$5:$E$1004,$A531,'Tire Inspections'!$Y$5:$Y$1004,"OK")=0,"",IFERROR(MAXIFS('Tire Inspections'!$B$5:$B$1004,'Tire Inspections'!$E$5:$E$1004,$A531,'Tire Inspections'!$Y$5:$Y$1004,"OK"),"")))</f>
        <v/>
      </c>
      <c r="M531" s="27">
        <f>IF($A531="","",IF($L531="","",IFERROR(LOOKUP(2,1/(('Tire Inspections'!$E$5:$E$1004=$A531)*('Tire Inspections'!$B$5:$B$1004=$L531)*('Tire Inspections'!$Y$5:$Y$1004="OK")),'Tire Inspections'!$C$5:$C$1004),"")))</f>
        <v/>
      </c>
      <c r="N531" s="27">
        <f>IF($A531="","",IF($L531="","",IFERROR(LOOKUP(2,1/(('Tire Inspections'!$E$5:$E$1004=$A531)*('Tire Inspections'!$B$5:$B$1004=$L531)*('Tire Inspections'!$Y$5:$Y$1004="OK")),'Tire Inspections'!$F$5:$F$1004),"")))</f>
        <v/>
      </c>
      <c r="O531" s="27">
        <f>IF($A531="","",IF($L531="","",IFERROR(LOOKUP(2,1/(('Tire Inspections'!$E$5:$E$1004=$A531)*('Tire Inspections'!$B$5:$B$1004=$L531)*('Tire Inspections'!$Y$5:$Y$1004="OK")),'Tire Inspections'!$P$5:$P$1004),"")))</f>
        <v/>
      </c>
      <c r="P531" s="32">
        <f>IF($A531="","",IF($L531="","",IFERROR(LOOKUP(2,1/(('Tire Inspections'!$E$5:$E$1004=$A531)*('Tire Inspections'!$B$5:$B$1004=$L531)*('Tire Inspections'!$Y$5:$Y$1004="OK")),'Tire Inspections'!$D$5:$D$1004),"")))</f>
        <v/>
      </c>
      <c r="Q531" s="44">
        <f>IF($A531="","",IF($L531="","",IFERROR(LOOKUP(2,1/(('Tire Inspections'!$E$5:$E$1004=$A531)*('Tire Inspections'!$B$5:$B$1004=$L531)*('Tire Inspections'!$Y$5:$Y$1004="OK")),'Tire Inspections'!$R$5:$R$1004),"")))</f>
        <v/>
      </c>
      <c r="R531" s="44">
        <f>IF($A531="","",IF($L531="","",IFERROR(LOOKUP(2,1/(('Tire Inspections'!$E$5:$E$1004=$A531)*('Tire Inspections'!$B$5:$B$1004=$L531)*('Tire Inspections'!$Y$5:$Y$1004="OK")),'Tire Inspections'!$S$5:$S$1004),"")))</f>
        <v/>
      </c>
      <c r="S531" s="44">
        <f>IF($A531="","",IF($L531="","",IFERROR(LOOKUP(2,1/(('Tire Inspections'!$E$5:$E$1004=$A531)*('Tire Inspections'!$B$5:$B$1004=$L531)*('Tire Inspections'!$Y$5:$Y$1004="OK")),'Tire Inspections'!$L$5:$L$1004),"")))</f>
        <v/>
      </c>
      <c r="T531" s="33">
        <f>IF($A531="","",IF(OR($Q531="",$H531=""),"",IFERROR(MAX(0,MIN(1,($Q531-'Settings'!$B$6)/($H531-'Settings'!$B$6))),"")))</f>
        <v/>
      </c>
      <c r="U531" s="27">
        <f>IF($A531="","",IF($Q531="","No Data",IF($Q531&lt;='Settings'!$B$6,"Critical",IF($Q531&lt;='Settings'!$B$5,"Low","OK"))))</f>
        <v/>
      </c>
      <c r="V531" s="27">
        <f>IF($A531="","",IF($R531="","No Data",IF($R531&gt;='Settings'!$B$7,"Uneven","OK")))</f>
        <v/>
      </c>
      <c r="W531" s="27">
        <f>IF($A531="","",IF($J531&lt;&gt;"Mounted","N/A",IF(OR($S531="",$I531=""),"No Data",IF($S531&lt;$I531-'Settings'!$B$8,"Low",IF($S531&gt;$I531+'Settings'!$B$8,"High","OK")))))</f>
        <v/>
      </c>
      <c r="X531" s="45">
        <f>IF($A531="","",IF(OR($J531&lt;&gt;"Mounted",$L531=""),"",IFERROR($L531+'Settings'!$B$9,"")))</f>
        <v/>
      </c>
      <c r="Y531" s="27">
        <f>IF($A531="","",IF($J531&lt;&gt;"Mounted","N/A",IF($L531="","No Data",IF(TODAY()&gt;$X531,"Overdue",IF(TODAY()+'Settings'!$B$10&gt;=$X531,"Due Soon","Current")))))</f>
        <v/>
      </c>
      <c r="Z531" s="27">
        <f>IF($A531="","",IF($J531&lt;&gt;"Mounted","N/A",IF(OR($U531="No Data",$W531="No Data"),"No Data",IF($U531="Critical","Critical",IF(OR($U531="Low",$V531="Uneven",$W531="Low",$W531="High",$Y531="Overdue",$Y531="Due Soon"),"Attention","OK")))))</f>
        <v/>
      </c>
      <c r="AA531" s="27">
        <f>IF($A531="","",IF($J531&lt;&gt;"Mounted","No action",IF($U531="Critical","Inspect immediately and follow fleet removal policy",IF($W531="Low","Correct pressure and inspect",IF($W531="High","Correct pressure",IF($V531="Uneven","Inspect alignment, suspension, and rotation",IF($U531="Low","Schedule tire service",IF($Y531="Overdue","Complete inspection",IF($Y531="Due Soon","Schedule inspection","No action")))))))))</f>
        <v/>
      </c>
      <c r="AB531" s="27">
        <f>IF($A531="","",IF(OR($J531&lt;&gt;"Mounted",$Z531="OK",$Z531="N/A"),"",IF($U531="Critical",1,IF(OR($W531="Low",$W531="High"),2,IF(OR($U531="Low",$V531="Uneven"),3,IF($Y531="Overdue",4,5))))))</f>
        <v/>
      </c>
      <c r="AC531" s="27">
        <f>IF($A531="","",IF($AB531="","",IFERROR($AB531*100000+ROW(),"")))</f>
        <v/>
      </c>
    </row>
    <row r="532">
      <c r="A532" s="29" t="n"/>
      <c r="B532" s="23" t="n"/>
      <c r="C532" s="23" t="n"/>
      <c r="D532" s="23" t="n"/>
      <c r="E532" s="29" t="n"/>
      <c r="F532" s="42" t="n"/>
      <c r="G532" s="30" t="n"/>
      <c r="H532" s="43" t="n"/>
      <c r="I532" s="43" t="n"/>
      <c r="J532" s="23" t="n"/>
      <c r="K532" s="23" t="n"/>
      <c r="L532" s="45">
        <f>IF($A532="","",IF(COUNTIFS('Tire Inspections'!$E$5:$E$1004,$A532,'Tire Inspections'!$Y$5:$Y$1004,"OK")=0,"",IFERROR(MAXIFS('Tire Inspections'!$B$5:$B$1004,'Tire Inspections'!$E$5:$E$1004,$A532,'Tire Inspections'!$Y$5:$Y$1004,"OK"),"")))</f>
        <v/>
      </c>
      <c r="M532" s="27">
        <f>IF($A532="","",IF($L532="","",IFERROR(LOOKUP(2,1/(('Tire Inspections'!$E$5:$E$1004=$A532)*('Tire Inspections'!$B$5:$B$1004=$L532)*('Tire Inspections'!$Y$5:$Y$1004="OK")),'Tire Inspections'!$C$5:$C$1004),"")))</f>
        <v/>
      </c>
      <c r="N532" s="27">
        <f>IF($A532="","",IF($L532="","",IFERROR(LOOKUP(2,1/(('Tire Inspections'!$E$5:$E$1004=$A532)*('Tire Inspections'!$B$5:$B$1004=$L532)*('Tire Inspections'!$Y$5:$Y$1004="OK")),'Tire Inspections'!$F$5:$F$1004),"")))</f>
        <v/>
      </c>
      <c r="O532" s="27">
        <f>IF($A532="","",IF($L532="","",IFERROR(LOOKUP(2,1/(('Tire Inspections'!$E$5:$E$1004=$A532)*('Tire Inspections'!$B$5:$B$1004=$L532)*('Tire Inspections'!$Y$5:$Y$1004="OK")),'Tire Inspections'!$P$5:$P$1004),"")))</f>
        <v/>
      </c>
      <c r="P532" s="32">
        <f>IF($A532="","",IF($L532="","",IFERROR(LOOKUP(2,1/(('Tire Inspections'!$E$5:$E$1004=$A532)*('Tire Inspections'!$B$5:$B$1004=$L532)*('Tire Inspections'!$Y$5:$Y$1004="OK")),'Tire Inspections'!$D$5:$D$1004),"")))</f>
        <v/>
      </c>
      <c r="Q532" s="44">
        <f>IF($A532="","",IF($L532="","",IFERROR(LOOKUP(2,1/(('Tire Inspections'!$E$5:$E$1004=$A532)*('Tire Inspections'!$B$5:$B$1004=$L532)*('Tire Inspections'!$Y$5:$Y$1004="OK")),'Tire Inspections'!$R$5:$R$1004),"")))</f>
        <v/>
      </c>
      <c r="R532" s="44">
        <f>IF($A532="","",IF($L532="","",IFERROR(LOOKUP(2,1/(('Tire Inspections'!$E$5:$E$1004=$A532)*('Tire Inspections'!$B$5:$B$1004=$L532)*('Tire Inspections'!$Y$5:$Y$1004="OK")),'Tire Inspections'!$S$5:$S$1004),"")))</f>
        <v/>
      </c>
      <c r="S532" s="44">
        <f>IF($A532="","",IF($L532="","",IFERROR(LOOKUP(2,1/(('Tire Inspections'!$E$5:$E$1004=$A532)*('Tire Inspections'!$B$5:$B$1004=$L532)*('Tire Inspections'!$Y$5:$Y$1004="OK")),'Tire Inspections'!$L$5:$L$1004),"")))</f>
        <v/>
      </c>
      <c r="T532" s="33">
        <f>IF($A532="","",IF(OR($Q532="",$H532=""),"",IFERROR(MAX(0,MIN(1,($Q532-'Settings'!$B$6)/($H532-'Settings'!$B$6))),"")))</f>
        <v/>
      </c>
      <c r="U532" s="27">
        <f>IF($A532="","",IF($Q532="","No Data",IF($Q532&lt;='Settings'!$B$6,"Critical",IF($Q532&lt;='Settings'!$B$5,"Low","OK"))))</f>
        <v/>
      </c>
      <c r="V532" s="27">
        <f>IF($A532="","",IF($R532="","No Data",IF($R532&gt;='Settings'!$B$7,"Uneven","OK")))</f>
        <v/>
      </c>
      <c r="W532" s="27">
        <f>IF($A532="","",IF($J532&lt;&gt;"Mounted","N/A",IF(OR($S532="",$I532=""),"No Data",IF($S532&lt;$I532-'Settings'!$B$8,"Low",IF($S532&gt;$I532+'Settings'!$B$8,"High","OK")))))</f>
        <v/>
      </c>
      <c r="X532" s="45">
        <f>IF($A532="","",IF(OR($J532&lt;&gt;"Mounted",$L532=""),"",IFERROR($L532+'Settings'!$B$9,"")))</f>
        <v/>
      </c>
      <c r="Y532" s="27">
        <f>IF($A532="","",IF($J532&lt;&gt;"Mounted","N/A",IF($L532="","No Data",IF(TODAY()&gt;$X532,"Overdue",IF(TODAY()+'Settings'!$B$10&gt;=$X532,"Due Soon","Current")))))</f>
        <v/>
      </c>
      <c r="Z532" s="27">
        <f>IF($A532="","",IF($J532&lt;&gt;"Mounted","N/A",IF(OR($U532="No Data",$W532="No Data"),"No Data",IF($U532="Critical","Critical",IF(OR($U532="Low",$V532="Uneven",$W532="Low",$W532="High",$Y532="Overdue",$Y532="Due Soon"),"Attention","OK")))))</f>
        <v/>
      </c>
      <c r="AA532" s="27">
        <f>IF($A532="","",IF($J532&lt;&gt;"Mounted","No action",IF($U532="Critical","Inspect immediately and follow fleet removal policy",IF($W532="Low","Correct pressure and inspect",IF($W532="High","Correct pressure",IF($V532="Uneven","Inspect alignment, suspension, and rotation",IF($U532="Low","Schedule tire service",IF($Y532="Overdue","Complete inspection",IF($Y532="Due Soon","Schedule inspection","No action")))))))))</f>
        <v/>
      </c>
      <c r="AB532" s="27">
        <f>IF($A532="","",IF(OR($J532&lt;&gt;"Mounted",$Z532="OK",$Z532="N/A"),"",IF($U532="Critical",1,IF(OR($W532="Low",$W532="High"),2,IF(OR($U532="Low",$V532="Uneven"),3,IF($Y532="Overdue",4,5))))))</f>
        <v/>
      </c>
      <c r="AC532" s="27">
        <f>IF($A532="","",IF($AB532="","",IFERROR($AB532*100000+ROW(),"")))</f>
        <v/>
      </c>
    </row>
    <row r="533">
      <c r="A533" s="29" t="n"/>
      <c r="B533" s="23" t="n"/>
      <c r="C533" s="23" t="n"/>
      <c r="D533" s="23" t="n"/>
      <c r="E533" s="29" t="n"/>
      <c r="F533" s="42" t="n"/>
      <c r="G533" s="30" t="n"/>
      <c r="H533" s="43" t="n"/>
      <c r="I533" s="43" t="n"/>
      <c r="J533" s="23" t="n"/>
      <c r="K533" s="23" t="n"/>
      <c r="L533" s="45">
        <f>IF($A533="","",IF(COUNTIFS('Tire Inspections'!$E$5:$E$1004,$A533,'Tire Inspections'!$Y$5:$Y$1004,"OK")=0,"",IFERROR(MAXIFS('Tire Inspections'!$B$5:$B$1004,'Tire Inspections'!$E$5:$E$1004,$A533,'Tire Inspections'!$Y$5:$Y$1004,"OK"),"")))</f>
        <v/>
      </c>
      <c r="M533" s="27">
        <f>IF($A533="","",IF($L533="","",IFERROR(LOOKUP(2,1/(('Tire Inspections'!$E$5:$E$1004=$A533)*('Tire Inspections'!$B$5:$B$1004=$L533)*('Tire Inspections'!$Y$5:$Y$1004="OK")),'Tire Inspections'!$C$5:$C$1004),"")))</f>
        <v/>
      </c>
      <c r="N533" s="27">
        <f>IF($A533="","",IF($L533="","",IFERROR(LOOKUP(2,1/(('Tire Inspections'!$E$5:$E$1004=$A533)*('Tire Inspections'!$B$5:$B$1004=$L533)*('Tire Inspections'!$Y$5:$Y$1004="OK")),'Tire Inspections'!$F$5:$F$1004),"")))</f>
        <v/>
      </c>
      <c r="O533" s="27">
        <f>IF($A533="","",IF($L533="","",IFERROR(LOOKUP(2,1/(('Tire Inspections'!$E$5:$E$1004=$A533)*('Tire Inspections'!$B$5:$B$1004=$L533)*('Tire Inspections'!$Y$5:$Y$1004="OK")),'Tire Inspections'!$P$5:$P$1004),"")))</f>
        <v/>
      </c>
      <c r="P533" s="32">
        <f>IF($A533="","",IF($L533="","",IFERROR(LOOKUP(2,1/(('Tire Inspections'!$E$5:$E$1004=$A533)*('Tire Inspections'!$B$5:$B$1004=$L533)*('Tire Inspections'!$Y$5:$Y$1004="OK")),'Tire Inspections'!$D$5:$D$1004),"")))</f>
        <v/>
      </c>
      <c r="Q533" s="44">
        <f>IF($A533="","",IF($L533="","",IFERROR(LOOKUP(2,1/(('Tire Inspections'!$E$5:$E$1004=$A533)*('Tire Inspections'!$B$5:$B$1004=$L533)*('Tire Inspections'!$Y$5:$Y$1004="OK")),'Tire Inspections'!$R$5:$R$1004),"")))</f>
        <v/>
      </c>
      <c r="R533" s="44">
        <f>IF($A533="","",IF($L533="","",IFERROR(LOOKUP(2,1/(('Tire Inspections'!$E$5:$E$1004=$A533)*('Tire Inspections'!$B$5:$B$1004=$L533)*('Tire Inspections'!$Y$5:$Y$1004="OK")),'Tire Inspections'!$S$5:$S$1004),"")))</f>
        <v/>
      </c>
      <c r="S533" s="44">
        <f>IF($A533="","",IF($L533="","",IFERROR(LOOKUP(2,1/(('Tire Inspections'!$E$5:$E$1004=$A533)*('Tire Inspections'!$B$5:$B$1004=$L533)*('Tire Inspections'!$Y$5:$Y$1004="OK")),'Tire Inspections'!$L$5:$L$1004),"")))</f>
        <v/>
      </c>
      <c r="T533" s="33">
        <f>IF($A533="","",IF(OR($Q533="",$H533=""),"",IFERROR(MAX(0,MIN(1,($Q533-'Settings'!$B$6)/($H533-'Settings'!$B$6))),"")))</f>
        <v/>
      </c>
      <c r="U533" s="27">
        <f>IF($A533="","",IF($Q533="","No Data",IF($Q533&lt;='Settings'!$B$6,"Critical",IF($Q533&lt;='Settings'!$B$5,"Low","OK"))))</f>
        <v/>
      </c>
      <c r="V533" s="27">
        <f>IF($A533="","",IF($R533="","No Data",IF($R533&gt;='Settings'!$B$7,"Uneven","OK")))</f>
        <v/>
      </c>
      <c r="W533" s="27">
        <f>IF($A533="","",IF($J533&lt;&gt;"Mounted","N/A",IF(OR($S533="",$I533=""),"No Data",IF($S533&lt;$I533-'Settings'!$B$8,"Low",IF($S533&gt;$I533+'Settings'!$B$8,"High","OK")))))</f>
        <v/>
      </c>
      <c r="X533" s="45">
        <f>IF($A533="","",IF(OR($J533&lt;&gt;"Mounted",$L533=""),"",IFERROR($L533+'Settings'!$B$9,"")))</f>
        <v/>
      </c>
      <c r="Y533" s="27">
        <f>IF($A533="","",IF($J533&lt;&gt;"Mounted","N/A",IF($L533="","No Data",IF(TODAY()&gt;$X533,"Overdue",IF(TODAY()+'Settings'!$B$10&gt;=$X533,"Due Soon","Current")))))</f>
        <v/>
      </c>
      <c r="Z533" s="27">
        <f>IF($A533="","",IF($J533&lt;&gt;"Mounted","N/A",IF(OR($U533="No Data",$W533="No Data"),"No Data",IF($U533="Critical","Critical",IF(OR($U533="Low",$V533="Uneven",$W533="Low",$W533="High",$Y533="Overdue",$Y533="Due Soon"),"Attention","OK")))))</f>
        <v/>
      </c>
      <c r="AA533" s="27">
        <f>IF($A533="","",IF($J533&lt;&gt;"Mounted","No action",IF($U533="Critical","Inspect immediately and follow fleet removal policy",IF($W533="Low","Correct pressure and inspect",IF($W533="High","Correct pressure",IF($V533="Uneven","Inspect alignment, suspension, and rotation",IF($U533="Low","Schedule tire service",IF($Y533="Overdue","Complete inspection",IF($Y533="Due Soon","Schedule inspection","No action")))))))))</f>
        <v/>
      </c>
      <c r="AB533" s="27">
        <f>IF($A533="","",IF(OR($J533&lt;&gt;"Mounted",$Z533="OK",$Z533="N/A"),"",IF($U533="Critical",1,IF(OR($W533="Low",$W533="High"),2,IF(OR($U533="Low",$V533="Uneven"),3,IF($Y533="Overdue",4,5))))))</f>
        <v/>
      </c>
      <c r="AC533" s="27">
        <f>IF($A533="","",IF($AB533="","",IFERROR($AB533*100000+ROW(),"")))</f>
        <v/>
      </c>
    </row>
    <row r="534">
      <c r="A534" s="29" t="n"/>
      <c r="B534" s="23" t="n"/>
      <c r="C534" s="23" t="n"/>
      <c r="D534" s="23" t="n"/>
      <c r="E534" s="29" t="n"/>
      <c r="F534" s="42" t="n"/>
      <c r="G534" s="30" t="n"/>
      <c r="H534" s="43" t="n"/>
      <c r="I534" s="43" t="n"/>
      <c r="J534" s="23" t="n"/>
      <c r="K534" s="23" t="n"/>
      <c r="L534" s="45">
        <f>IF($A534="","",IF(COUNTIFS('Tire Inspections'!$E$5:$E$1004,$A534,'Tire Inspections'!$Y$5:$Y$1004,"OK")=0,"",IFERROR(MAXIFS('Tire Inspections'!$B$5:$B$1004,'Tire Inspections'!$E$5:$E$1004,$A534,'Tire Inspections'!$Y$5:$Y$1004,"OK"),"")))</f>
        <v/>
      </c>
      <c r="M534" s="27">
        <f>IF($A534="","",IF($L534="","",IFERROR(LOOKUP(2,1/(('Tire Inspections'!$E$5:$E$1004=$A534)*('Tire Inspections'!$B$5:$B$1004=$L534)*('Tire Inspections'!$Y$5:$Y$1004="OK")),'Tire Inspections'!$C$5:$C$1004),"")))</f>
        <v/>
      </c>
      <c r="N534" s="27">
        <f>IF($A534="","",IF($L534="","",IFERROR(LOOKUP(2,1/(('Tire Inspections'!$E$5:$E$1004=$A534)*('Tire Inspections'!$B$5:$B$1004=$L534)*('Tire Inspections'!$Y$5:$Y$1004="OK")),'Tire Inspections'!$F$5:$F$1004),"")))</f>
        <v/>
      </c>
      <c r="O534" s="27">
        <f>IF($A534="","",IF($L534="","",IFERROR(LOOKUP(2,1/(('Tire Inspections'!$E$5:$E$1004=$A534)*('Tire Inspections'!$B$5:$B$1004=$L534)*('Tire Inspections'!$Y$5:$Y$1004="OK")),'Tire Inspections'!$P$5:$P$1004),"")))</f>
        <v/>
      </c>
      <c r="P534" s="32">
        <f>IF($A534="","",IF($L534="","",IFERROR(LOOKUP(2,1/(('Tire Inspections'!$E$5:$E$1004=$A534)*('Tire Inspections'!$B$5:$B$1004=$L534)*('Tire Inspections'!$Y$5:$Y$1004="OK")),'Tire Inspections'!$D$5:$D$1004),"")))</f>
        <v/>
      </c>
      <c r="Q534" s="44">
        <f>IF($A534="","",IF($L534="","",IFERROR(LOOKUP(2,1/(('Tire Inspections'!$E$5:$E$1004=$A534)*('Tire Inspections'!$B$5:$B$1004=$L534)*('Tire Inspections'!$Y$5:$Y$1004="OK")),'Tire Inspections'!$R$5:$R$1004),"")))</f>
        <v/>
      </c>
      <c r="R534" s="44">
        <f>IF($A534="","",IF($L534="","",IFERROR(LOOKUP(2,1/(('Tire Inspections'!$E$5:$E$1004=$A534)*('Tire Inspections'!$B$5:$B$1004=$L534)*('Tire Inspections'!$Y$5:$Y$1004="OK")),'Tire Inspections'!$S$5:$S$1004),"")))</f>
        <v/>
      </c>
      <c r="S534" s="44">
        <f>IF($A534="","",IF($L534="","",IFERROR(LOOKUP(2,1/(('Tire Inspections'!$E$5:$E$1004=$A534)*('Tire Inspections'!$B$5:$B$1004=$L534)*('Tire Inspections'!$Y$5:$Y$1004="OK")),'Tire Inspections'!$L$5:$L$1004),"")))</f>
        <v/>
      </c>
      <c r="T534" s="33">
        <f>IF($A534="","",IF(OR($Q534="",$H534=""),"",IFERROR(MAX(0,MIN(1,($Q534-'Settings'!$B$6)/($H534-'Settings'!$B$6))),"")))</f>
        <v/>
      </c>
      <c r="U534" s="27">
        <f>IF($A534="","",IF($Q534="","No Data",IF($Q534&lt;='Settings'!$B$6,"Critical",IF($Q534&lt;='Settings'!$B$5,"Low","OK"))))</f>
        <v/>
      </c>
      <c r="V534" s="27">
        <f>IF($A534="","",IF($R534="","No Data",IF($R534&gt;='Settings'!$B$7,"Uneven","OK")))</f>
        <v/>
      </c>
      <c r="W534" s="27">
        <f>IF($A534="","",IF($J534&lt;&gt;"Mounted","N/A",IF(OR($S534="",$I534=""),"No Data",IF($S534&lt;$I534-'Settings'!$B$8,"Low",IF($S534&gt;$I534+'Settings'!$B$8,"High","OK")))))</f>
        <v/>
      </c>
      <c r="X534" s="45">
        <f>IF($A534="","",IF(OR($J534&lt;&gt;"Mounted",$L534=""),"",IFERROR($L534+'Settings'!$B$9,"")))</f>
        <v/>
      </c>
      <c r="Y534" s="27">
        <f>IF($A534="","",IF($J534&lt;&gt;"Mounted","N/A",IF($L534="","No Data",IF(TODAY()&gt;$X534,"Overdue",IF(TODAY()+'Settings'!$B$10&gt;=$X534,"Due Soon","Current")))))</f>
        <v/>
      </c>
      <c r="Z534" s="27">
        <f>IF($A534="","",IF($J534&lt;&gt;"Mounted","N/A",IF(OR($U534="No Data",$W534="No Data"),"No Data",IF($U534="Critical","Critical",IF(OR($U534="Low",$V534="Uneven",$W534="Low",$W534="High",$Y534="Overdue",$Y534="Due Soon"),"Attention","OK")))))</f>
        <v/>
      </c>
      <c r="AA534" s="27">
        <f>IF($A534="","",IF($J534&lt;&gt;"Mounted","No action",IF($U534="Critical","Inspect immediately and follow fleet removal policy",IF($W534="Low","Correct pressure and inspect",IF($W534="High","Correct pressure",IF($V534="Uneven","Inspect alignment, suspension, and rotation",IF($U534="Low","Schedule tire service",IF($Y534="Overdue","Complete inspection",IF($Y534="Due Soon","Schedule inspection","No action")))))))))</f>
        <v/>
      </c>
      <c r="AB534" s="27">
        <f>IF($A534="","",IF(OR($J534&lt;&gt;"Mounted",$Z534="OK",$Z534="N/A"),"",IF($U534="Critical",1,IF(OR($W534="Low",$W534="High"),2,IF(OR($U534="Low",$V534="Uneven"),3,IF($Y534="Overdue",4,5))))))</f>
        <v/>
      </c>
      <c r="AC534" s="27">
        <f>IF($A534="","",IF($AB534="","",IFERROR($AB534*100000+ROW(),"")))</f>
        <v/>
      </c>
    </row>
    <row r="535">
      <c r="A535" s="29" t="n"/>
      <c r="B535" s="23" t="n"/>
      <c r="C535" s="23" t="n"/>
      <c r="D535" s="23" t="n"/>
      <c r="E535" s="29" t="n"/>
      <c r="F535" s="42" t="n"/>
      <c r="G535" s="30" t="n"/>
      <c r="H535" s="43" t="n"/>
      <c r="I535" s="43" t="n"/>
      <c r="J535" s="23" t="n"/>
      <c r="K535" s="23" t="n"/>
      <c r="L535" s="45">
        <f>IF($A535="","",IF(COUNTIFS('Tire Inspections'!$E$5:$E$1004,$A535,'Tire Inspections'!$Y$5:$Y$1004,"OK")=0,"",IFERROR(MAXIFS('Tire Inspections'!$B$5:$B$1004,'Tire Inspections'!$E$5:$E$1004,$A535,'Tire Inspections'!$Y$5:$Y$1004,"OK"),"")))</f>
        <v/>
      </c>
      <c r="M535" s="27">
        <f>IF($A535="","",IF($L535="","",IFERROR(LOOKUP(2,1/(('Tire Inspections'!$E$5:$E$1004=$A535)*('Tire Inspections'!$B$5:$B$1004=$L535)*('Tire Inspections'!$Y$5:$Y$1004="OK")),'Tire Inspections'!$C$5:$C$1004),"")))</f>
        <v/>
      </c>
      <c r="N535" s="27">
        <f>IF($A535="","",IF($L535="","",IFERROR(LOOKUP(2,1/(('Tire Inspections'!$E$5:$E$1004=$A535)*('Tire Inspections'!$B$5:$B$1004=$L535)*('Tire Inspections'!$Y$5:$Y$1004="OK")),'Tire Inspections'!$F$5:$F$1004),"")))</f>
        <v/>
      </c>
      <c r="O535" s="27">
        <f>IF($A535="","",IF($L535="","",IFERROR(LOOKUP(2,1/(('Tire Inspections'!$E$5:$E$1004=$A535)*('Tire Inspections'!$B$5:$B$1004=$L535)*('Tire Inspections'!$Y$5:$Y$1004="OK")),'Tire Inspections'!$P$5:$P$1004),"")))</f>
        <v/>
      </c>
      <c r="P535" s="32">
        <f>IF($A535="","",IF($L535="","",IFERROR(LOOKUP(2,1/(('Tire Inspections'!$E$5:$E$1004=$A535)*('Tire Inspections'!$B$5:$B$1004=$L535)*('Tire Inspections'!$Y$5:$Y$1004="OK")),'Tire Inspections'!$D$5:$D$1004),"")))</f>
        <v/>
      </c>
      <c r="Q535" s="44">
        <f>IF($A535="","",IF($L535="","",IFERROR(LOOKUP(2,1/(('Tire Inspections'!$E$5:$E$1004=$A535)*('Tire Inspections'!$B$5:$B$1004=$L535)*('Tire Inspections'!$Y$5:$Y$1004="OK")),'Tire Inspections'!$R$5:$R$1004),"")))</f>
        <v/>
      </c>
      <c r="R535" s="44">
        <f>IF($A535="","",IF($L535="","",IFERROR(LOOKUP(2,1/(('Tire Inspections'!$E$5:$E$1004=$A535)*('Tire Inspections'!$B$5:$B$1004=$L535)*('Tire Inspections'!$Y$5:$Y$1004="OK")),'Tire Inspections'!$S$5:$S$1004),"")))</f>
        <v/>
      </c>
      <c r="S535" s="44">
        <f>IF($A535="","",IF($L535="","",IFERROR(LOOKUP(2,1/(('Tire Inspections'!$E$5:$E$1004=$A535)*('Tire Inspections'!$B$5:$B$1004=$L535)*('Tire Inspections'!$Y$5:$Y$1004="OK")),'Tire Inspections'!$L$5:$L$1004),"")))</f>
        <v/>
      </c>
      <c r="T535" s="33">
        <f>IF($A535="","",IF(OR($Q535="",$H535=""),"",IFERROR(MAX(0,MIN(1,($Q535-'Settings'!$B$6)/($H535-'Settings'!$B$6))),"")))</f>
        <v/>
      </c>
      <c r="U535" s="27">
        <f>IF($A535="","",IF($Q535="","No Data",IF($Q535&lt;='Settings'!$B$6,"Critical",IF($Q535&lt;='Settings'!$B$5,"Low","OK"))))</f>
        <v/>
      </c>
      <c r="V535" s="27">
        <f>IF($A535="","",IF($R535="","No Data",IF($R535&gt;='Settings'!$B$7,"Uneven","OK")))</f>
        <v/>
      </c>
      <c r="W535" s="27">
        <f>IF($A535="","",IF($J535&lt;&gt;"Mounted","N/A",IF(OR($S535="",$I535=""),"No Data",IF($S535&lt;$I535-'Settings'!$B$8,"Low",IF($S535&gt;$I535+'Settings'!$B$8,"High","OK")))))</f>
        <v/>
      </c>
      <c r="X535" s="45">
        <f>IF($A535="","",IF(OR($J535&lt;&gt;"Mounted",$L535=""),"",IFERROR($L535+'Settings'!$B$9,"")))</f>
        <v/>
      </c>
      <c r="Y535" s="27">
        <f>IF($A535="","",IF($J535&lt;&gt;"Mounted","N/A",IF($L535="","No Data",IF(TODAY()&gt;$X535,"Overdue",IF(TODAY()+'Settings'!$B$10&gt;=$X535,"Due Soon","Current")))))</f>
        <v/>
      </c>
      <c r="Z535" s="27">
        <f>IF($A535="","",IF($J535&lt;&gt;"Mounted","N/A",IF(OR($U535="No Data",$W535="No Data"),"No Data",IF($U535="Critical","Critical",IF(OR($U535="Low",$V535="Uneven",$W535="Low",$W535="High",$Y535="Overdue",$Y535="Due Soon"),"Attention","OK")))))</f>
        <v/>
      </c>
      <c r="AA535" s="27">
        <f>IF($A535="","",IF($J535&lt;&gt;"Mounted","No action",IF($U535="Critical","Inspect immediately and follow fleet removal policy",IF($W535="Low","Correct pressure and inspect",IF($W535="High","Correct pressure",IF($V535="Uneven","Inspect alignment, suspension, and rotation",IF($U535="Low","Schedule tire service",IF($Y535="Overdue","Complete inspection",IF($Y535="Due Soon","Schedule inspection","No action")))))))))</f>
        <v/>
      </c>
      <c r="AB535" s="27">
        <f>IF($A535="","",IF(OR($J535&lt;&gt;"Mounted",$Z535="OK",$Z535="N/A"),"",IF($U535="Critical",1,IF(OR($W535="Low",$W535="High"),2,IF(OR($U535="Low",$V535="Uneven"),3,IF($Y535="Overdue",4,5))))))</f>
        <v/>
      </c>
      <c r="AC535" s="27">
        <f>IF($A535="","",IF($AB535="","",IFERROR($AB535*100000+ROW(),"")))</f>
        <v/>
      </c>
    </row>
    <row r="536">
      <c r="A536" s="29" t="n"/>
      <c r="B536" s="23" t="n"/>
      <c r="C536" s="23" t="n"/>
      <c r="D536" s="23" t="n"/>
      <c r="E536" s="29" t="n"/>
      <c r="F536" s="42" t="n"/>
      <c r="G536" s="30" t="n"/>
      <c r="H536" s="43" t="n"/>
      <c r="I536" s="43" t="n"/>
      <c r="J536" s="23" t="n"/>
      <c r="K536" s="23" t="n"/>
      <c r="L536" s="45">
        <f>IF($A536="","",IF(COUNTIFS('Tire Inspections'!$E$5:$E$1004,$A536,'Tire Inspections'!$Y$5:$Y$1004,"OK")=0,"",IFERROR(MAXIFS('Tire Inspections'!$B$5:$B$1004,'Tire Inspections'!$E$5:$E$1004,$A536,'Tire Inspections'!$Y$5:$Y$1004,"OK"),"")))</f>
        <v/>
      </c>
      <c r="M536" s="27">
        <f>IF($A536="","",IF($L536="","",IFERROR(LOOKUP(2,1/(('Tire Inspections'!$E$5:$E$1004=$A536)*('Tire Inspections'!$B$5:$B$1004=$L536)*('Tire Inspections'!$Y$5:$Y$1004="OK")),'Tire Inspections'!$C$5:$C$1004),"")))</f>
        <v/>
      </c>
      <c r="N536" s="27">
        <f>IF($A536="","",IF($L536="","",IFERROR(LOOKUP(2,1/(('Tire Inspections'!$E$5:$E$1004=$A536)*('Tire Inspections'!$B$5:$B$1004=$L536)*('Tire Inspections'!$Y$5:$Y$1004="OK")),'Tire Inspections'!$F$5:$F$1004),"")))</f>
        <v/>
      </c>
      <c r="O536" s="27">
        <f>IF($A536="","",IF($L536="","",IFERROR(LOOKUP(2,1/(('Tire Inspections'!$E$5:$E$1004=$A536)*('Tire Inspections'!$B$5:$B$1004=$L536)*('Tire Inspections'!$Y$5:$Y$1004="OK")),'Tire Inspections'!$P$5:$P$1004),"")))</f>
        <v/>
      </c>
      <c r="P536" s="32">
        <f>IF($A536="","",IF($L536="","",IFERROR(LOOKUP(2,1/(('Tire Inspections'!$E$5:$E$1004=$A536)*('Tire Inspections'!$B$5:$B$1004=$L536)*('Tire Inspections'!$Y$5:$Y$1004="OK")),'Tire Inspections'!$D$5:$D$1004),"")))</f>
        <v/>
      </c>
      <c r="Q536" s="44">
        <f>IF($A536="","",IF($L536="","",IFERROR(LOOKUP(2,1/(('Tire Inspections'!$E$5:$E$1004=$A536)*('Tire Inspections'!$B$5:$B$1004=$L536)*('Tire Inspections'!$Y$5:$Y$1004="OK")),'Tire Inspections'!$R$5:$R$1004),"")))</f>
        <v/>
      </c>
      <c r="R536" s="44">
        <f>IF($A536="","",IF($L536="","",IFERROR(LOOKUP(2,1/(('Tire Inspections'!$E$5:$E$1004=$A536)*('Tire Inspections'!$B$5:$B$1004=$L536)*('Tire Inspections'!$Y$5:$Y$1004="OK")),'Tire Inspections'!$S$5:$S$1004),"")))</f>
        <v/>
      </c>
      <c r="S536" s="44">
        <f>IF($A536="","",IF($L536="","",IFERROR(LOOKUP(2,1/(('Tire Inspections'!$E$5:$E$1004=$A536)*('Tire Inspections'!$B$5:$B$1004=$L536)*('Tire Inspections'!$Y$5:$Y$1004="OK")),'Tire Inspections'!$L$5:$L$1004),"")))</f>
        <v/>
      </c>
      <c r="T536" s="33">
        <f>IF($A536="","",IF(OR($Q536="",$H536=""),"",IFERROR(MAX(0,MIN(1,($Q536-'Settings'!$B$6)/($H536-'Settings'!$B$6))),"")))</f>
        <v/>
      </c>
      <c r="U536" s="27">
        <f>IF($A536="","",IF($Q536="","No Data",IF($Q536&lt;='Settings'!$B$6,"Critical",IF($Q536&lt;='Settings'!$B$5,"Low","OK"))))</f>
        <v/>
      </c>
      <c r="V536" s="27">
        <f>IF($A536="","",IF($R536="","No Data",IF($R536&gt;='Settings'!$B$7,"Uneven","OK")))</f>
        <v/>
      </c>
      <c r="W536" s="27">
        <f>IF($A536="","",IF($J536&lt;&gt;"Mounted","N/A",IF(OR($S536="",$I536=""),"No Data",IF($S536&lt;$I536-'Settings'!$B$8,"Low",IF($S536&gt;$I536+'Settings'!$B$8,"High","OK")))))</f>
        <v/>
      </c>
      <c r="X536" s="45">
        <f>IF($A536="","",IF(OR($J536&lt;&gt;"Mounted",$L536=""),"",IFERROR($L536+'Settings'!$B$9,"")))</f>
        <v/>
      </c>
      <c r="Y536" s="27">
        <f>IF($A536="","",IF($J536&lt;&gt;"Mounted","N/A",IF($L536="","No Data",IF(TODAY()&gt;$X536,"Overdue",IF(TODAY()+'Settings'!$B$10&gt;=$X536,"Due Soon","Current")))))</f>
        <v/>
      </c>
      <c r="Z536" s="27">
        <f>IF($A536="","",IF($J536&lt;&gt;"Mounted","N/A",IF(OR($U536="No Data",$W536="No Data"),"No Data",IF($U536="Critical","Critical",IF(OR($U536="Low",$V536="Uneven",$W536="Low",$W536="High",$Y536="Overdue",$Y536="Due Soon"),"Attention","OK")))))</f>
        <v/>
      </c>
      <c r="AA536" s="27">
        <f>IF($A536="","",IF($J536&lt;&gt;"Mounted","No action",IF($U536="Critical","Inspect immediately and follow fleet removal policy",IF($W536="Low","Correct pressure and inspect",IF($W536="High","Correct pressure",IF($V536="Uneven","Inspect alignment, suspension, and rotation",IF($U536="Low","Schedule tire service",IF($Y536="Overdue","Complete inspection",IF($Y536="Due Soon","Schedule inspection","No action")))))))))</f>
        <v/>
      </c>
      <c r="AB536" s="27">
        <f>IF($A536="","",IF(OR($J536&lt;&gt;"Mounted",$Z536="OK",$Z536="N/A"),"",IF($U536="Critical",1,IF(OR($W536="Low",$W536="High"),2,IF(OR($U536="Low",$V536="Uneven"),3,IF($Y536="Overdue",4,5))))))</f>
        <v/>
      </c>
      <c r="AC536" s="27">
        <f>IF($A536="","",IF($AB536="","",IFERROR($AB536*100000+ROW(),"")))</f>
        <v/>
      </c>
    </row>
    <row r="537">
      <c r="A537" s="29" t="n"/>
      <c r="B537" s="23" t="n"/>
      <c r="C537" s="23" t="n"/>
      <c r="D537" s="23" t="n"/>
      <c r="E537" s="29" t="n"/>
      <c r="F537" s="42" t="n"/>
      <c r="G537" s="30" t="n"/>
      <c r="H537" s="43" t="n"/>
      <c r="I537" s="43" t="n"/>
      <c r="J537" s="23" t="n"/>
      <c r="K537" s="23" t="n"/>
      <c r="L537" s="45">
        <f>IF($A537="","",IF(COUNTIFS('Tire Inspections'!$E$5:$E$1004,$A537,'Tire Inspections'!$Y$5:$Y$1004,"OK")=0,"",IFERROR(MAXIFS('Tire Inspections'!$B$5:$B$1004,'Tire Inspections'!$E$5:$E$1004,$A537,'Tire Inspections'!$Y$5:$Y$1004,"OK"),"")))</f>
        <v/>
      </c>
      <c r="M537" s="27">
        <f>IF($A537="","",IF($L537="","",IFERROR(LOOKUP(2,1/(('Tire Inspections'!$E$5:$E$1004=$A537)*('Tire Inspections'!$B$5:$B$1004=$L537)*('Tire Inspections'!$Y$5:$Y$1004="OK")),'Tire Inspections'!$C$5:$C$1004),"")))</f>
        <v/>
      </c>
      <c r="N537" s="27">
        <f>IF($A537="","",IF($L537="","",IFERROR(LOOKUP(2,1/(('Tire Inspections'!$E$5:$E$1004=$A537)*('Tire Inspections'!$B$5:$B$1004=$L537)*('Tire Inspections'!$Y$5:$Y$1004="OK")),'Tire Inspections'!$F$5:$F$1004),"")))</f>
        <v/>
      </c>
      <c r="O537" s="27">
        <f>IF($A537="","",IF($L537="","",IFERROR(LOOKUP(2,1/(('Tire Inspections'!$E$5:$E$1004=$A537)*('Tire Inspections'!$B$5:$B$1004=$L537)*('Tire Inspections'!$Y$5:$Y$1004="OK")),'Tire Inspections'!$P$5:$P$1004),"")))</f>
        <v/>
      </c>
      <c r="P537" s="32">
        <f>IF($A537="","",IF($L537="","",IFERROR(LOOKUP(2,1/(('Tire Inspections'!$E$5:$E$1004=$A537)*('Tire Inspections'!$B$5:$B$1004=$L537)*('Tire Inspections'!$Y$5:$Y$1004="OK")),'Tire Inspections'!$D$5:$D$1004),"")))</f>
        <v/>
      </c>
      <c r="Q537" s="44">
        <f>IF($A537="","",IF($L537="","",IFERROR(LOOKUP(2,1/(('Tire Inspections'!$E$5:$E$1004=$A537)*('Tire Inspections'!$B$5:$B$1004=$L537)*('Tire Inspections'!$Y$5:$Y$1004="OK")),'Tire Inspections'!$R$5:$R$1004),"")))</f>
        <v/>
      </c>
      <c r="R537" s="44">
        <f>IF($A537="","",IF($L537="","",IFERROR(LOOKUP(2,1/(('Tire Inspections'!$E$5:$E$1004=$A537)*('Tire Inspections'!$B$5:$B$1004=$L537)*('Tire Inspections'!$Y$5:$Y$1004="OK")),'Tire Inspections'!$S$5:$S$1004),"")))</f>
        <v/>
      </c>
      <c r="S537" s="44">
        <f>IF($A537="","",IF($L537="","",IFERROR(LOOKUP(2,1/(('Tire Inspections'!$E$5:$E$1004=$A537)*('Tire Inspections'!$B$5:$B$1004=$L537)*('Tire Inspections'!$Y$5:$Y$1004="OK")),'Tire Inspections'!$L$5:$L$1004),"")))</f>
        <v/>
      </c>
      <c r="T537" s="33">
        <f>IF($A537="","",IF(OR($Q537="",$H537=""),"",IFERROR(MAX(0,MIN(1,($Q537-'Settings'!$B$6)/($H537-'Settings'!$B$6))),"")))</f>
        <v/>
      </c>
      <c r="U537" s="27">
        <f>IF($A537="","",IF($Q537="","No Data",IF($Q537&lt;='Settings'!$B$6,"Critical",IF($Q537&lt;='Settings'!$B$5,"Low","OK"))))</f>
        <v/>
      </c>
      <c r="V537" s="27">
        <f>IF($A537="","",IF($R537="","No Data",IF($R537&gt;='Settings'!$B$7,"Uneven","OK")))</f>
        <v/>
      </c>
      <c r="W537" s="27">
        <f>IF($A537="","",IF($J537&lt;&gt;"Mounted","N/A",IF(OR($S537="",$I537=""),"No Data",IF($S537&lt;$I537-'Settings'!$B$8,"Low",IF($S537&gt;$I537+'Settings'!$B$8,"High","OK")))))</f>
        <v/>
      </c>
      <c r="X537" s="45">
        <f>IF($A537="","",IF(OR($J537&lt;&gt;"Mounted",$L537=""),"",IFERROR($L537+'Settings'!$B$9,"")))</f>
        <v/>
      </c>
      <c r="Y537" s="27">
        <f>IF($A537="","",IF($J537&lt;&gt;"Mounted","N/A",IF($L537="","No Data",IF(TODAY()&gt;$X537,"Overdue",IF(TODAY()+'Settings'!$B$10&gt;=$X537,"Due Soon","Current")))))</f>
        <v/>
      </c>
      <c r="Z537" s="27">
        <f>IF($A537="","",IF($J537&lt;&gt;"Mounted","N/A",IF(OR($U537="No Data",$W537="No Data"),"No Data",IF($U537="Critical","Critical",IF(OR($U537="Low",$V537="Uneven",$W537="Low",$W537="High",$Y537="Overdue",$Y537="Due Soon"),"Attention","OK")))))</f>
        <v/>
      </c>
      <c r="AA537" s="27">
        <f>IF($A537="","",IF($J537&lt;&gt;"Mounted","No action",IF($U537="Critical","Inspect immediately and follow fleet removal policy",IF($W537="Low","Correct pressure and inspect",IF($W537="High","Correct pressure",IF($V537="Uneven","Inspect alignment, suspension, and rotation",IF($U537="Low","Schedule tire service",IF($Y537="Overdue","Complete inspection",IF($Y537="Due Soon","Schedule inspection","No action")))))))))</f>
        <v/>
      </c>
      <c r="AB537" s="27">
        <f>IF($A537="","",IF(OR($J537&lt;&gt;"Mounted",$Z537="OK",$Z537="N/A"),"",IF($U537="Critical",1,IF(OR($W537="Low",$W537="High"),2,IF(OR($U537="Low",$V537="Uneven"),3,IF($Y537="Overdue",4,5))))))</f>
        <v/>
      </c>
      <c r="AC537" s="27">
        <f>IF($A537="","",IF($AB537="","",IFERROR($AB537*100000+ROW(),"")))</f>
        <v/>
      </c>
    </row>
    <row r="538">
      <c r="A538" s="29" t="n"/>
      <c r="B538" s="23" t="n"/>
      <c r="C538" s="23" t="n"/>
      <c r="D538" s="23" t="n"/>
      <c r="E538" s="29" t="n"/>
      <c r="F538" s="42" t="n"/>
      <c r="G538" s="30" t="n"/>
      <c r="H538" s="43" t="n"/>
      <c r="I538" s="43" t="n"/>
      <c r="J538" s="23" t="n"/>
      <c r="K538" s="23" t="n"/>
      <c r="L538" s="45">
        <f>IF($A538="","",IF(COUNTIFS('Tire Inspections'!$E$5:$E$1004,$A538,'Tire Inspections'!$Y$5:$Y$1004,"OK")=0,"",IFERROR(MAXIFS('Tire Inspections'!$B$5:$B$1004,'Tire Inspections'!$E$5:$E$1004,$A538,'Tire Inspections'!$Y$5:$Y$1004,"OK"),"")))</f>
        <v/>
      </c>
      <c r="M538" s="27">
        <f>IF($A538="","",IF($L538="","",IFERROR(LOOKUP(2,1/(('Tire Inspections'!$E$5:$E$1004=$A538)*('Tire Inspections'!$B$5:$B$1004=$L538)*('Tire Inspections'!$Y$5:$Y$1004="OK")),'Tire Inspections'!$C$5:$C$1004),"")))</f>
        <v/>
      </c>
      <c r="N538" s="27">
        <f>IF($A538="","",IF($L538="","",IFERROR(LOOKUP(2,1/(('Tire Inspections'!$E$5:$E$1004=$A538)*('Tire Inspections'!$B$5:$B$1004=$L538)*('Tire Inspections'!$Y$5:$Y$1004="OK")),'Tire Inspections'!$F$5:$F$1004),"")))</f>
        <v/>
      </c>
      <c r="O538" s="27">
        <f>IF($A538="","",IF($L538="","",IFERROR(LOOKUP(2,1/(('Tire Inspections'!$E$5:$E$1004=$A538)*('Tire Inspections'!$B$5:$B$1004=$L538)*('Tire Inspections'!$Y$5:$Y$1004="OK")),'Tire Inspections'!$P$5:$P$1004),"")))</f>
        <v/>
      </c>
      <c r="P538" s="32">
        <f>IF($A538="","",IF($L538="","",IFERROR(LOOKUP(2,1/(('Tire Inspections'!$E$5:$E$1004=$A538)*('Tire Inspections'!$B$5:$B$1004=$L538)*('Tire Inspections'!$Y$5:$Y$1004="OK")),'Tire Inspections'!$D$5:$D$1004),"")))</f>
        <v/>
      </c>
      <c r="Q538" s="44">
        <f>IF($A538="","",IF($L538="","",IFERROR(LOOKUP(2,1/(('Tire Inspections'!$E$5:$E$1004=$A538)*('Tire Inspections'!$B$5:$B$1004=$L538)*('Tire Inspections'!$Y$5:$Y$1004="OK")),'Tire Inspections'!$R$5:$R$1004),"")))</f>
        <v/>
      </c>
      <c r="R538" s="44">
        <f>IF($A538="","",IF($L538="","",IFERROR(LOOKUP(2,1/(('Tire Inspections'!$E$5:$E$1004=$A538)*('Tire Inspections'!$B$5:$B$1004=$L538)*('Tire Inspections'!$Y$5:$Y$1004="OK")),'Tire Inspections'!$S$5:$S$1004),"")))</f>
        <v/>
      </c>
      <c r="S538" s="44">
        <f>IF($A538="","",IF($L538="","",IFERROR(LOOKUP(2,1/(('Tire Inspections'!$E$5:$E$1004=$A538)*('Tire Inspections'!$B$5:$B$1004=$L538)*('Tire Inspections'!$Y$5:$Y$1004="OK")),'Tire Inspections'!$L$5:$L$1004),"")))</f>
        <v/>
      </c>
      <c r="T538" s="33">
        <f>IF($A538="","",IF(OR($Q538="",$H538=""),"",IFERROR(MAX(0,MIN(1,($Q538-'Settings'!$B$6)/($H538-'Settings'!$B$6))),"")))</f>
        <v/>
      </c>
      <c r="U538" s="27">
        <f>IF($A538="","",IF($Q538="","No Data",IF($Q538&lt;='Settings'!$B$6,"Critical",IF($Q538&lt;='Settings'!$B$5,"Low","OK"))))</f>
        <v/>
      </c>
      <c r="V538" s="27">
        <f>IF($A538="","",IF($R538="","No Data",IF($R538&gt;='Settings'!$B$7,"Uneven","OK")))</f>
        <v/>
      </c>
      <c r="W538" s="27">
        <f>IF($A538="","",IF($J538&lt;&gt;"Mounted","N/A",IF(OR($S538="",$I538=""),"No Data",IF($S538&lt;$I538-'Settings'!$B$8,"Low",IF($S538&gt;$I538+'Settings'!$B$8,"High","OK")))))</f>
        <v/>
      </c>
      <c r="X538" s="45">
        <f>IF($A538="","",IF(OR($J538&lt;&gt;"Mounted",$L538=""),"",IFERROR($L538+'Settings'!$B$9,"")))</f>
        <v/>
      </c>
      <c r="Y538" s="27">
        <f>IF($A538="","",IF($J538&lt;&gt;"Mounted","N/A",IF($L538="","No Data",IF(TODAY()&gt;$X538,"Overdue",IF(TODAY()+'Settings'!$B$10&gt;=$X538,"Due Soon","Current")))))</f>
        <v/>
      </c>
      <c r="Z538" s="27">
        <f>IF($A538="","",IF($J538&lt;&gt;"Mounted","N/A",IF(OR($U538="No Data",$W538="No Data"),"No Data",IF($U538="Critical","Critical",IF(OR($U538="Low",$V538="Uneven",$W538="Low",$W538="High",$Y538="Overdue",$Y538="Due Soon"),"Attention","OK")))))</f>
        <v/>
      </c>
      <c r="AA538" s="27">
        <f>IF($A538="","",IF($J538&lt;&gt;"Mounted","No action",IF($U538="Critical","Inspect immediately and follow fleet removal policy",IF($W538="Low","Correct pressure and inspect",IF($W538="High","Correct pressure",IF($V538="Uneven","Inspect alignment, suspension, and rotation",IF($U538="Low","Schedule tire service",IF($Y538="Overdue","Complete inspection",IF($Y538="Due Soon","Schedule inspection","No action")))))))))</f>
        <v/>
      </c>
      <c r="AB538" s="27">
        <f>IF($A538="","",IF(OR($J538&lt;&gt;"Mounted",$Z538="OK",$Z538="N/A"),"",IF($U538="Critical",1,IF(OR($W538="Low",$W538="High"),2,IF(OR($U538="Low",$V538="Uneven"),3,IF($Y538="Overdue",4,5))))))</f>
        <v/>
      </c>
      <c r="AC538" s="27">
        <f>IF($A538="","",IF($AB538="","",IFERROR($AB538*100000+ROW(),"")))</f>
        <v/>
      </c>
    </row>
    <row r="539">
      <c r="A539" s="29" t="n"/>
      <c r="B539" s="23" t="n"/>
      <c r="C539" s="23" t="n"/>
      <c r="D539" s="23" t="n"/>
      <c r="E539" s="29" t="n"/>
      <c r="F539" s="42" t="n"/>
      <c r="G539" s="30" t="n"/>
      <c r="H539" s="43" t="n"/>
      <c r="I539" s="43" t="n"/>
      <c r="J539" s="23" t="n"/>
      <c r="K539" s="23" t="n"/>
      <c r="L539" s="45">
        <f>IF($A539="","",IF(COUNTIFS('Tire Inspections'!$E$5:$E$1004,$A539,'Tire Inspections'!$Y$5:$Y$1004,"OK")=0,"",IFERROR(MAXIFS('Tire Inspections'!$B$5:$B$1004,'Tire Inspections'!$E$5:$E$1004,$A539,'Tire Inspections'!$Y$5:$Y$1004,"OK"),"")))</f>
        <v/>
      </c>
      <c r="M539" s="27">
        <f>IF($A539="","",IF($L539="","",IFERROR(LOOKUP(2,1/(('Tire Inspections'!$E$5:$E$1004=$A539)*('Tire Inspections'!$B$5:$B$1004=$L539)*('Tire Inspections'!$Y$5:$Y$1004="OK")),'Tire Inspections'!$C$5:$C$1004),"")))</f>
        <v/>
      </c>
      <c r="N539" s="27">
        <f>IF($A539="","",IF($L539="","",IFERROR(LOOKUP(2,1/(('Tire Inspections'!$E$5:$E$1004=$A539)*('Tire Inspections'!$B$5:$B$1004=$L539)*('Tire Inspections'!$Y$5:$Y$1004="OK")),'Tire Inspections'!$F$5:$F$1004),"")))</f>
        <v/>
      </c>
      <c r="O539" s="27">
        <f>IF($A539="","",IF($L539="","",IFERROR(LOOKUP(2,1/(('Tire Inspections'!$E$5:$E$1004=$A539)*('Tire Inspections'!$B$5:$B$1004=$L539)*('Tire Inspections'!$Y$5:$Y$1004="OK")),'Tire Inspections'!$P$5:$P$1004),"")))</f>
        <v/>
      </c>
      <c r="P539" s="32">
        <f>IF($A539="","",IF($L539="","",IFERROR(LOOKUP(2,1/(('Tire Inspections'!$E$5:$E$1004=$A539)*('Tire Inspections'!$B$5:$B$1004=$L539)*('Tire Inspections'!$Y$5:$Y$1004="OK")),'Tire Inspections'!$D$5:$D$1004),"")))</f>
        <v/>
      </c>
      <c r="Q539" s="44">
        <f>IF($A539="","",IF($L539="","",IFERROR(LOOKUP(2,1/(('Tire Inspections'!$E$5:$E$1004=$A539)*('Tire Inspections'!$B$5:$B$1004=$L539)*('Tire Inspections'!$Y$5:$Y$1004="OK")),'Tire Inspections'!$R$5:$R$1004),"")))</f>
        <v/>
      </c>
      <c r="R539" s="44">
        <f>IF($A539="","",IF($L539="","",IFERROR(LOOKUP(2,1/(('Tire Inspections'!$E$5:$E$1004=$A539)*('Tire Inspections'!$B$5:$B$1004=$L539)*('Tire Inspections'!$Y$5:$Y$1004="OK")),'Tire Inspections'!$S$5:$S$1004),"")))</f>
        <v/>
      </c>
      <c r="S539" s="44">
        <f>IF($A539="","",IF($L539="","",IFERROR(LOOKUP(2,1/(('Tire Inspections'!$E$5:$E$1004=$A539)*('Tire Inspections'!$B$5:$B$1004=$L539)*('Tire Inspections'!$Y$5:$Y$1004="OK")),'Tire Inspections'!$L$5:$L$1004),"")))</f>
        <v/>
      </c>
      <c r="T539" s="33">
        <f>IF($A539="","",IF(OR($Q539="",$H539=""),"",IFERROR(MAX(0,MIN(1,($Q539-'Settings'!$B$6)/($H539-'Settings'!$B$6))),"")))</f>
        <v/>
      </c>
      <c r="U539" s="27">
        <f>IF($A539="","",IF($Q539="","No Data",IF($Q539&lt;='Settings'!$B$6,"Critical",IF($Q539&lt;='Settings'!$B$5,"Low","OK"))))</f>
        <v/>
      </c>
      <c r="V539" s="27">
        <f>IF($A539="","",IF($R539="","No Data",IF($R539&gt;='Settings'!$B$7,"Uneven","OK")))</f>
        <v/>
      </c>
      <c r="W539" s="27">
        <f>IF($A539="","",IF($J539&lt;&gt;"Mounted","N/A",IF(OR($S539="",$I539=""),"No Data",IF($S539&lt;$I539-'Settings'!$B$8,"Low",IF($S539&gt;$I539+'Settings'!$B$8,"High","OK")))))</f>
        <v/>
      </c>
      <c r="X539" s="45">
        <f>IF($A539="","",IF(OR($J539&lt;&gt;"Mounted",$L539=""),"",IFERROR($L539+'Settings'!$B$9,"")))</f>
        <v/>
      </c>
      <c r="Y539" s="27">
        <f>IF($A539="","",IF($J539&lt;&gt;"Mounted","N/A",IF($L539="","No Data",IF(TODAY()&gt;$X539,"Overdue",IF(TODAY()+'Settings'!$B$10&gt;=$X539,"Due Soon","Current")))))</f>
        <v/>
      </c>
      <c r="Z539" s="27">
        <f>IF($A539="","",IF($J539&lt;&gt;"Mounted","N/A",IF(OR($U539="No Data",$W539="No Data"),"No Data",IF($U539="Critical","Critical",IF(OR($U539="Low",$V539="Uneven",$W539="Low",$W539="High",$Y539="Overdue",$Y539="Due Soon"),"Attention","OK")))))</f>
        <v/>
      </c>
      <c r="AA539" s="27">
        <f>IF($A539="","",IF($J539&lt;&gt;"Mounted","No action",IF($U539="Critical","Inspect immediately and follow fleet removal policy",IF($W539="Low","Correct pressure and inspect",IF($W539="High","Correct pressure",IF($V539="Uneven","Inspect alignment, suspension, and rotation",IF($U539="Low","Schedule tire service",IF($Y539="Overdue","Complete inspection",IF($Y539="Due Soon","Schedule inspection","No action")))))))))</f>
        <v/>
      </c>
      <c r="AB539" s="27">
        <f>IF($A539="","",IF(OR($J539&lt;&gt;"Mounted",$Z539="OK",$Z539="N/A"),"",IF($U539="Critical",1,IF(OR($W539="Low",$W539="High"),2,IF(OR($U539="Low",$V539="Uneven"),3,IF($Y539="Overdue",4,5))))))</f>
        <v/>
      </c>
      <c r="AC539" s="27">
        <f>IF($A539="","",IF($AB539="","",IFERROR($AB539*100000+ROW(),"")))</f>
        <v/>
      </c>
    </row>
    <row r="540">
      <c r="A540" s="29" t="n"/>
      <c r="B540" s="23" t="n"/>
      <c r="C540" s="23" t="n"/>
      <c r="D540" s="23" t="n"/>
      <c r="E540" s="29" t="n"/>
      <c r="F540" s="42" t="n"/>
      <c r="G540" s="30" t="n"/>
      <c r="H540" s="43" t="n"/>
      <c r="I540" s="43" t="n"/>
      <c r="J540" s="23" t="n"/>
      <c r="K540" s="23" t="n"/>
      <c r="L540" s="45">
        <f>IF($A540="","",IF(COUNTIFS('Tire Inspections'!$E$5:$E$1004,$A540,'Tire Inspections'!$Y$5:$Y$1004,"OK")=0,"",IFERROR(MAXIFS('Tire Inspections'!$B$5:$B$1004,'Tire Inspections'!$E$5:$E$1004,$A540,'Tire Inspections'!$Y$5:$Y$1004,"OK"),"")))</f>
        <v/>
      </c>
      <c r="M540" s="27">
        <f>IF($A540="","",IF($L540="","",IFERROR(LOOKUP(2,1/(('Tire Inspections'!$E$5:$E$1004=$A540)*('Tire Inspections'!$B$5:$B$1004=$L540)*('Tire Inspections'!$Y$5:$Y$1004="OK")),'Tire Inspections'!$C$5:$C$1004),"")))</f>
        <v/>
      </c>
      <c r="N540" s="27">
        <f>IF($A540="","",IF($L540="","",IFERROR(LOOKUP(2,1/(('Tire Inspections'!$E$5:$E$1004=$A540)*('Tire Inspections'!$B$5:$B$1004=$L540)*('Tire Inspections'!$Y$5:$Y$1004="OK")),'Tire Inspections'!$F$5:$F$1004),"")))</f>
        <v/>
      </c>
      <c r="O540" s="27">
        <f>IF($A540="","",IF($L540="","",IFERROR(LOOKUP(2,1/(('Tire Inspections'!$E$5:$E$1004=$A540)*('Tire Inspections'!$B$5:$B$1004=$L540)*('Tire Inspections'!$Y$5:$Y$1004="OK")),'Tire Inspections'!$P$5:$P$1004),"")))</f>
        <v/>
      </c>
      <c r="P540" s="32">
        <f>IF($A540="","",IF($L540="","",IFERROR(LOOKUP(2,1/(('Tire Inspections'!$E$5:$E$1004=$A540)*('Tire Inspections'!$B$5:$B$1004=$L540)*('Tire Inspections'!$Y$5:$Y$1004="OK")),'Tire Inspections'!$D$5:$D$1004),"")))</f>
        <v/>
      </c>
      <c r="Q540" s="44">
        <f>IF($A540="","",IF($L540="","",IFERROR(LOOKUP(2,1/(('Tire Inspections'!$E$5:$E$1004=$A540)*('Tire Inspections'!$B$5:$B$1004=$L540)*('Tire Inspections'!$Y$5:$Y$1004="OK")),'Tire Inspections'!$R$5:$R$1004),"")))</f>
        <v/>
      </c>
      <c r="R540" s="44">
        <f>IF($A540="","",IF($L540="","",IFERROR(LOOKUP(2,1/(('Tire Inspections'!$E$5:$E$1004=$A540)*('Tire Inspections'!$B$5:$B$1004=$L540)*('Tire Inspections'!$Y$5:$Y$1004="OK")),'Tire Inspections'!$S$5:$S$1004),"")))</f>
        <v/>
      </c>
      <c r="S540" s="44">
        <f>IF($A540="","",IF($L540="","",IFERROR(LOOKUP(2,1/(('Tire Inspections'!$E$5:$E$1004=$A540)*('Tire Inspections'!$B$5:$B$1004=$L540)*('Tire Inspections'!$Y$5:$Y$1004="OK")),'Tire Inspections'!$L$5:$L$1004),"")))</f>
        <v/>
      </c>
      <c r="T540" s="33">
        <f>IF($A540="","",IF(OR($Q540="",$H540=""),"",IFERROR(MAX(0,MIN(1,($Q540-'Settings'!$B$6)/($H540-'Settings'!$B$6))),"")))</f>
        <v/>
      </c>
      <c r="U540" s="27">
        <f>IF($A540="","",IF($Q540="","No Data",IF($Q540&lt;='Settings'!$B$6,"Critical",IF($Q540&lt;='Settings'!$B$5,"Low","OK"))))</f>
        <v/>
      </c>
      <c r="V540" s="27">
        <f>IF($A540="","",IF($R540="","No Data",IF($R540&gt;='Settings'!$B$7,"Uneven","OK")))</f>
        <v/>
      </c>
      <c r="W540" s="27">
        <f>IF($A540="","",IF($J540&lt;&gt;"Mounted","N/A",IF(OR($S540="",$I540=""),"No Data",IF($S540&lt;$I540-'Settings'!$B$8,"Low",IF($S540&gt;$I540+'Settings'!$B$8,"High","OK")))))</f>
        <v/>
      </c>
      <c r="X540" s="45">
        <f>IF($A540="","",IF(OR($J540&lt;&gt;"Mounted",$L540=""),"",IFERROR($L540+'Settings'!$B$9,"")))</f>
        <v/>
      </c>
      <c r="Y540" s="27">
        <f>IF($A540="","",IF($J540&lt;&gt;"Mounted","N/A",IF($L540="","No Data",IF(TODAY()&gt;$X540,"Overdue",IF(TODAY()+'Settings'!$B$10&gt;=$X540,"Due Soon","Current")))))</f>
        <v/>
      </c>
      <c r="Z540" s="27">
        <f>IF($A540="","",IF($J540&lt;&gt;"Mounted","N/A",IF(OR($U540="No Data",$W540="No Data"),"No Data",IF($U540="Critical","Critical",IF(OR($U540="Low",$V540="Uneven",$W540="Low",$W540="High",$Y540="Overdue",$Y540="Due Soon"),"Attention","OK")))))</f>
        <v/>
      </c>
      <c r="AA540" s="27">
        <f>IF($A540="","",IF($J540&lt;&gt;"Mounted","No action",IF($U540="Critical","Inspect immediately and follow fleet removal policy",IF($W540="Low","Correct pressure and inspect",IF($W540="High","Correct pressure",IF($V540="Uneven","Inspect alignment, suspension, and rotation",IF($U540="Low","Schedule tire service",IF($Y540="Overdue","Complete inspection",IF($Y540="Due Soon","Schedule inspection","No action")))))))))</f>
        <v/>
      </c>
      <c r="AB540" s="27">
        <f>IF($A540="","",IF(OR($J540&lt;&gt;"Mounted",$Z540="OK",$Z540="N/A"),"",IF($U540="Critical",1,IF(OR($W540="Low",$W540="High"),2,IF(OR($U540="Low",$V540="Uneven"),3,IF($Y540="Overdue",4,5))))))</f>
        <v/>
      </c>
      <c r="AC540" s="27">
        <f>IF($A540="","",IF($AB540="","",IFERROR($AB540*100000+ROW(),"")))</f>
        <v/>
      </c>
    </row>
    <row r="541">
      <c r="A541" s="29" t="n"/>
      <c r="B541" s="23" t="n"/>
      <c r="C541" s="23" t="n"/>
      <c r="D541" s="23" t="n"/>
      <c r="E541" s="29" t="n"/>
      <c r="F541" s="42" t="n"/>
      <c r="G541" s="30" t="n"/>
      <c r="H541" s="43" t="n"/>
      <c r="I541" s="43" t="n"/>
      <c r="J541" s="23" t="n"/>
      <c r="K541" s="23" t="n"/>
      <c r="L541" s="45">
        <f>IF($A541="","",IF(COUNTIFS('Tire Inspections'!$E$5:$E$1004,$A541,'Tire Inspections'!$Y$5:$Y$1004,"OK")=0,"",IFERROR(MAXIFS('Tire Inspections'!$B$5:$B$1004,'Tire Inspections'!$E$5:$E$1004,$A541,'Tire Inspections'!$Y$5:$Y$1004,"OK"),"")))</f>
        <v/>
      </c>
      <c r="M541" s="27">
        <f>IF($A541="","",IF($L541="","",IFERROR(LOOKUP(2,1/(('Tire Inspections'!$E$5:$E$1004=$A541)*('Tire Inspections'!$B$5:$B$1004=$L541)*('Tire Inspections'!$Y$5:$Y$1004="OK")),'Tire Inspections'!$C$5:$C$1004),"")))</f>
        <v/>
      </c>
      <c r="N541" s="27">
        <f>IF($A541="","",IF($L541="","",IFERROR(LOOKUP(2,1/(('Tire Inspections'!$E$5:$E$1004=$A541)*('Tire Inspections'!$B$5:$B$1004=$L541)*('Tire Inspections'!$Y$5:$Y$1004="OK")),'Tire Inspections'!$F$5:$F$1004),"")))</f>
        <v/>
      </c>
      <c r="O541" s="27">
        <f>IF($A541="","",IF($L541="","",IFERROR(LOOKUP(2,1/(('Tire Inspections'!$E$5:$E$1004=$A541)*('Tire Inspections'!$B$5:$B$1004=$L541)*('Tire Inspections'!$Y$5:$Y$1004="OK")),'Tire Inspections'!$P$5:$P$1004),"")))</f>
        <v/>
      </c>
      <c r="P541" s="32">
        <f>IF($A541="","",IF($L541="","",IFERROR(LOOKUP(2,1/(('Tire Inspections'!$E$5:$E$1004=$A541)*('Tire Inspections'!$B$5:$B$1004=$L541)*('Tire Inspections'!$Y$5:$Y$1004="OK")),'Tire Inspections'!$D$5:$D$1004),"")))</f>
        <v/>
      </c>
      <c r="Q541" s="44">
        <f>IF($A541="","",IF($L541="","",IFERROR(LOOKUP(2,1/(('Tire Inspections'!$E$5:$E$1004=$A541)*('Tire Inspections'!$B$5:$B$1004=$L541)*('Tire Inspections'!$Y$5:$Y$1004="OK")),'Tire Inspections'!$R$5:$R$1004),"")))</f>
        <v/>
      </c>
      <c r="R541" s="44">
        <f>IF($A541="","",IF($L541="","",IFERROR(LOOKUP(2,1/(('Tire Inspections'!$E$5:$E$1004=$A541)*('Tire Inspections'!$B$5:$B$1004=$L541)*('Tire Inspections'!$Y$5:$Y$1004="OK")),'Tire Inspections'!$S$5:$S$1004),"")))</f>
        <v/>
      </c>
      <c r="S541" s="44">
        <f>IF($A541="","",IF($L541="","",IFERROR(LOOKUP(2,1/(('Tire Inspections'!$E$5:$E$1004=$A541)*('Tire Inspections'!$B$5:$B$1004=$L541)*('Tire Inspections'!$Y$5:$Y$1004="OK")),'Tire Inspections'!$L$5:$L$1004),"")))</f>
        <v/>
      </c>
      <c r="T541" s="33">
        <f>IF($A541="","",IF(OR($Q541="",$H541=""),"",IFERROR(MAX(0,MIN(1,($Q541-'Settings'!$B$6)/($H541-'Settings'!$B$6))),"")))</f>
        <v/>
      </c>
      <c r="U541" s="27">
        <f>IF($A541="","",IF($Q541="","No Data",IF($Q541&lt;='Settings'!$B$6,"Critical",IF($Q541&lt;='Settings'!$B$5,"Low","OK"))))</f>
        <v/>
      </c>
      <c r="V541" s="27">
        <f>IF($A541="","",IF($R541="","No Data",IF($R541&gt;='Settings'!$B$7,"Uneven","OK")))</f>
        <v/>
      </c>
      <c r="W541" s="27">
        <f>IF($A541="","",IF($J541&lt;&gt;"Mounted","N/A",IF(OR($S541="",$I541=""),"No Data",IF($S541&lt;$I541-'Settings'!$B$8,"Low",IF($S541&gt;$I541+'Settings'!$B$8,"High","OK")))))</f>
        <v/>
      </c>
      <c r="X541" s="45">
        <f>IF($A541="","",IF(OR($J541&lt;&gt;"Mounted",$L541=""),"",IFERROR($L541+'Settings'!$B$9,"")))</f>
        <v/>
      </c>
      <c r="Y541" s="27">
        <f>IF($A541="","",IF($J541&lt;&gt;"Mounted","N/A",IF($L541="","No Data",IF(TODAY()&gt;$X541,"Overdue",IF(TODAY()+'Settings'!$B$10&gt;=$X541,"Due Soon","Current")))))</f>
        <v/>
      </c>
      <c r="Z541" s="27">
        <f>IF($A541="","",IF($J541&lt;&gt;"Mounted","N/A",IF(OR($U541="No Data",$W541="No Data"),"No Data",IF($U541="Critical","Critical",IF(OR($U541="Low",$V541="Uneven",$W541="Low",$W541="High",$Y541="Overdue",$Y541="Due Soon"),"Attention","OK")))))</f>
        <v/>
      </c>
      <c r="AA541" s="27">
        <f>IF($A541="","",IF($J541&lt;&gt;"Mounted","No action",IF($U541="Critical","Inspect immediately and follow fleet removal policy",IF($W541="Low","Correct pressure and inspect",IF($W541="High","Correct pressure",IF($V541="Uneven","Inspect alignment, suspension, and rotation",IF($U541="Low","Schedule tire service",IF($Y541="Overdue","Complete inspection",IF($Y541="Due Soon","Schedule inspection","No action")))))))))</f>
        <v/>
      </c>
      <c r="AB541" s="27">
        <f>IF($A541="","",IF(OR($J541&lt;&gt;"Mounted",$Z541="OK",$Z541="N/A"),"",IF($U541="Critical",1,IF(OR($W541="Low",$W541="High"),2,IF(OR($U541="Low",$V541="Uneven"),3,IF($Y541="Overdue",4,5))))))</f>
        <v/>
      </c>
      <c r="AC541" s="27">
        <f>IF($A541="","",IF($AB541="","",IFERROR($AB541*100000+ROW(),"")))</f>
        <v/>
      </c>
    </row>
    <row r="542">
      <c r="A542" s="29" t="n"/>
      <c r="B542" s="23" t="n"/>
      <c r="C542" s="23" t="n"/>
      <c r="D542" s="23" t="n"/>
      <c r="E542" s="29" t="n"/>
      <c r="F542" s="42" t="n"/>
      <c r="G542" s="30" t="n"/>
      <c r="H542" s="43" t="n"/>
      <c r="I542" s="43" t="n"/>
      <c r="J542" s="23" t="n"/>
      <c r="K542" s="23" t="n"/>
      <c r="L542" s="45">
        <f>IF($A542="","",IF(COUNTIFS('Tire Inspections'!$E$5:$E$1004,$A542,'Tire Inspections'!$Y$5:$Y$1004,"OK")=0,"",IFERROR(MAXIFS('Tire Inspections'!$B$5:$B$1004,'Tire Inspections'!$E$5:$E$1004,$A542,'Tire Inspections'!$Y$5:$Y$1004,"OK"),"")))</f>
        <v/>
      </c>
      <c r="M542" s="27">
        <f>IF($A542="","",IF($L542="","",IFERROR(LOOKUP(2,1/(('Tire Inspections'!$E$5:$E$1004=$A542)*('Tire Inspections'!$B$5:$B$1004=$L542)*('Tire Inspections'!$Y$5:$Y$1004="OK")),'Tire Inspections'!$C$5:$C$1004),"")))</f>
        <v/>
      </c>
      <c r="N542" s="27">
        <f>IF($A542="","",IF($L542="","",IFERROR(LOOKUP(2,1/(('Tire Inspections'!$E$5:$E$1004=$A542)*('Tire Inspections'!$B$5:$B$1004=$L542)*('Tire Inspections'!$Y$5:$Y$1004="OK")),'Tire Inspections'!$F$5:$F$1004),"")))</f>
        <v/>
      </c>
      <c r="O542" s="27">
        <f>IF($A542="","",IF($L542="","",IFERROR(LOOKUP(2,1/(('Tire Inspections'!$E$5:$E$1004=$A542)*('Tire Inspections'!$B$5:$B$1004=$L542)*('Tire Inspections'!$Y$5:$Y$1004="OK")),'Tire Inspections'!$P$5:$P$1004),"")))</f>
        <v/>
      </c>
      <c r="P542" s="32">
        <f>IF($A542="","",IF($L542="","",IFERROR(LOOKUP(2,1/(('Tire Inspections'!$E$5:$E$1004=$A542)*('Tire Inspections'!$B$5:$B$1004=$L542)*('Tire Inspections'!$Y$5:$Y$1004="OK")),'Tire Inspections'!$D$5:$D$1004),"")))</f>
        <v/>
      </c>
      <c r="Q542" s="44">
        <f>IF($A542="","",IF($L542="","",IFERROR(LOOKUP(2,1/(('Tire Inspections'!$E$5:$E$1004=$A542)*('Tire Inspections'!$B$5:$B$1004=$L542)*('Tire Inspections'!$Y$5:$Y$1004="OK")),'Tire Inspections'!$R$5:$R$1004),"")))</f>
        <v/>
      </c>
      <c r="R542" s="44">
        <f>IF($A542="","",IF($L542="","",IFERROR(LOOKUP(2,1/(('Tire Inspections'!$E$5:$E$1004=$A542)*('Tire Inspections'!$B$5:$B$1004=$L542)*('Tire Inspections'!$Y$5:$Y$1004="OK")),'Tire Inspections'!$S$5:$S$1004),"")))</f>
        <v/>
      </c>
      <c r="S542" s="44">
        <f>IF($A542="","",IF($L542="","",IFERROR(LOOKUP(2,1/(('Tire Inspections'!$E$5:$E$1004=$A542)*('Tire Inspections'!$B$5:$B$1004=$L542)*('Tire Inspections'!$Y$5:$Y$1004="OK")),'Tire Inspections'!$L$5:$L$1004),"")))</f>
        <v/>
      </c>
      <c r="T542" s="33">
        <f>IF($A542="","",IF(OR($Q542="",$H542=""),"",IFERROR(MAX(0,MIN(1,($Q542-'Settings'!$B$6)/($H542-'Settings'!$B$6))),"")))</f>
        <v/>
      </c>
      <c r="U542" s="27">
        <f>IF($A542="","",IF($Q542="","No Data",IF($Q542&lt;='Settings'!$B$6,"Critical",IF($Q542&lt;='Settings'!$B$5,"Low","OK"))))</f>
        <v/>
      </c>
      <c r="V542" s="27">
        <f>IF($A542="","",IF($R542="","No Data",IF($R542&gt;='Settings'!$B$7,"Uneven","OK")))</f>
        <v/>
      </c>
      <c r="W542" s="27">
        <f>IF($A542="","",IF($J542&lt;&gt;"Mounted","N/A",IF(OR($S542="",$I542=""),"No Data",IF($S542&lt;$I542-'Settings'!$B$8,"Low",IF($S542&gt;$I542+'Settings'!$B$8,"High","OK")))))</f>
        <v/>
      </c>
      <c r="X542" s="45">
        <f>IF($A542="","",IF(OR($J542&lt;&gt;"Mounted",$L542=""),"",IFERROR($L542+'Settings'!$B$9,"")))</f>
        <v/>
      </c>
      <c r="Y542" s="27">
        <f>IF($A542="","",IF($J542&lt;&gt;"Mounted","N/A",IF($L542="","No Data",IF(TODAY()&gt;$X542,"Overdue",IF(TODAY()+'Settings'!$B$10&gt;=$X542,"Due Soon","Current")))))</f>
        <v/>
      </c>
      <c r="Z542" s="27">
        <f>IF($A542="","",IF($J542&lt;&gt;"Mounted","N/A",IF(OR($U542="No Data",$W542="No Data"),"No Data",IF($U542="Critical","Critical",IF(OR($U542="Low",$V542="Uneven",$W542="Low",$W542="High",$Y542="Overdue",$Y542="Due Soon"),"Attention","OK")))))</f>
        <v/>
      </c>
      <c r="AA542" s="27">
        <f>IF($A542="","",IF($J542&lt;&gt;"Mounted","No action",IF($U542="Critical","Inspect immediately and follow fleet removal policy",IF($W542="Low","Correct pressure and inspect",IF($W542="High","Correct pressure",IF($V542="Uneven","Inspect alignment, suspension, and rotation",IF($U542="Low","Schedule tire service",IF($Y542="Overdue","Complete inspection",IF($Y542="Due Soon","Schedule inspection","No action")))))))))</f>
        <v/>
      </c>
      <c r="AB542" s="27">
        <f>IF($A542="","",IF(OR($J542&lt;&gt;"Mounted",$Z542="OK",$Z542="N/A"),"",IF($U542="Critical",1,IF(OR($W542="Low",$W542="High"),2,IF(OR($U542="Low",$V542="Uneven"),3,IF($Y542="Overdue",4,5))))))</f>
        <v/>
      </c>
      <c r="AC542" s="27">
        <f>IF($A542="","",IF($AB542="","",IFERROR($AB542*100000+ROW(),"")))</f>
        <v/>
      </c>
    </row>
    <row r="543">
      <c r="A543" s="29" t="n"/>
      <c r="B543" s="23" t="n"/>
      <c r="C543" s="23" t="n"/>
      <c r="D543" s="23" t="n"/>
      <c r="E543" s="29" t="n"/>
      <c r="F543" s="42" t="n"/>
      <c r="G543" s="30" t="n"/>
      <c r="H543" s="43" t="n"/>
      <c r="I543" s="43" t="n"/>
      <c r="J543" s="23" t="n"/>
      <c r="K543" s="23" t="n"/>
      <c r="L543" s="45">
        <f>IF($A543="","",IF(COUNTIFS('Tire Inspections'!$E$5:$E$1004,$A543,'Tire Inspections'!$Y$5:$Y$1004,"OK")=0,"",IFERROR(MAXIFS('Tire Inspections'!$B$5:$B$1004,'Tire Inspections'!$E$5:$E$1004,$A543,'Tire Inspections'!$Y$5:$Y$1004,"OK"),"")))</f>
        <v/>
      </c>
      <c r="M543" s="27">
        <f>IF($A543="","",IF($L543="","",IFERROR(LOOKUP(2,1/(('Tire Inspections'!$E$5:$E$1004=$A543)*('Tire Inspections'!$B$5:$B$1004=$L543)*('Tire Inspections'!$Y$5:$Y$1004="OK")),'Tire Inspections'!$C$5:$C$1004),"")))</f>
        <v/>
      </c>
      <c r="N543" s="27">
        <f>IF($A543="","",IF($L543="","",IFERROR(LOOKUP(2,1/(('Tire Inspections'!$E$5:$E$1004=$A543)*('Tire Inspections'!$B$5:$B$1004=$L543)*('Tire Inspections'!$Y$5:$Y$1004="OK")),'Tire Inspections'!$F$5:$F$1004),"")))</f>
        <v/>
      </c>
      <c r="O543" s="27">
        <f>IF($A543="","",IF($L543="","",IFERROR(LOOKUP(2,1/(('Tire Inspections'!$E$5:$E$1004=$A543)*('Tire Inspections'!$B$5:$B$1004=$L543)*('Tire Inspections'!$Y$5:$Y$1004="OK")),'Tire Inspections'!$P$5:$P$1004),"")))</f>
        <v/>
      </c>
      <c r="P543" s="32">
        <f>IF($A543="","",IF($L543="","",IFERROR(LOOKUP(2,1/(('Tire Inspections'!$E$5:$E$1004=$A543)*('Tire Inspections'!$B$5:$B$1004=$L543)*('Tire Inspections'!$Y$5:$Y$1004="OK")),'Tire Inspections'!$D$5:$D$1004),"")))</f>
        <v/>
      </c>
      <c r="Q543" s="44">
        <f>IF($A543="","",IF($L543="","",IFERROR(LOOKUP(2,1/(('Tire Inspections'!$E$5:$E$1004=$A543)*('Tire Inspections'!$B$5:$B$1004=$L543)*('Tire Inspections'!$Y$5:$Y$1004="OK")),'Tire Inspections'!$R$5:$R$1004),"")))</f>
        <v/>
      </c>
      <c r="R543" s="44">
        <f>IF($A543="","",IF($L543="","",IFERROR(LOOKUP(2,1/(('Tire Inspections'!$E$5:$E$1004=$A543)*('Tire Inspections'!$B$5:$B$1004=$L543)*('Tire Inspections'!$Y$5:$Y$1004="OK")),'Tire Inspections'!$S$5:$S$1004),"")))</f>
        <v/>
      </c>
      <c r="S543" s="44">
        <f>IF($A543="","",IF($L543="","",IFERROR(LOOKUP(2,1/(('Tire Inspections'!$E$5:$E$1004=$A543)*('Tire Inspections'!$B$5:$B$1004=$L543)*('Tire Inspections'!$Y$5:$Y$1004="OK")),'Tire Inspections'!$L$5:$L$1004),"")))</f>
        <v/>
      </c>
      <c r="T543" s="33">
        <f>IF($A543="","",IF(OR($Q543="",$H543=""),"",IFERROR(MAX(0,MIN(1,($Q543-'Settings'!$B$6)/($H543-'Settings'!$B$6))),"")))</f>
        <v/>
      </c>
      <c r="U543" s="27">
        <f>IF($A543="","",IF($Q543="","No Data",IF($Q543&lt;='Settings'!$B$6,"Critical",IF($Q543&lt;='Settings'!$B$5,"Low","OK"))))</f>
        <v/>
      </c>
      <c r="V543" s="27">
        <f>IF($A543="","",IF($R543="","No Data",IF($R543&gt;='Settings'!$B$7,"Uneven","OK")))</f>
        <v/>
      </c>
      <c r="W543" s="27">
        <f>IF($A543="","",IF($J543&lt;&gt;"Mounted","N/A",IF(OR($S543="",$I543=""),"No Data",IF($S543&lt;$I543-'Settings'!$B$8,"Low",IF($S543&gt;$I543+'Settings'!$B$8,"High","OK")))))</f>
        <v/>
      </c>
      <c r="X543" s="45">
        <f>IF($A543="","",IF(OR($J543&lt;&gt;"Mounted",$L543=""),"",IFERROR($L543+'Settings'!$B$9,"")))</f>
        <v/>
      </c>
      <c r="Y543" s="27">
        <f>IF($A543="","",IF($J543&lt;&gt;"Mounted","N/A",IF($L543="","No Data",IF(TODAY()&gt;$X543,"Overdue",IF(TODAY()+'Settings'!$B$10&gt;=$X543,"Due Soon","Current")))))</f>
        <v/>
      </c>
      <c r="Z543" s="27">
        <f>IF($A543="","",IF($J543&lt;&gt;"Mounted","N/A",IF(OR($U543="No Data",$W543="No Data"),"No Data",IF($U543="Critical","Critical",IF(OR($U543="Low",$V543="Uneven",$W543="Low",$W543="High",$Y543="Overdue",$Y543="Due Soon"),"Attention","OK")))))</f>
        <v/>
      </c>
      <c r="AA543" s="27">
        <f>IF($A543="","",IF($J543&lt;&gt;"Mounted","No action",IF($U543="Critical","Inspect immediately and follow fleet removal policy",IF($W543="Low","Correct pressure and inspect",IF($W543="High","Correct pressure",IF($V543="Uneven","Inspect alignment, suspension, and rotation",IF($U543="Low","Schedule tire service",IF($Y543="Overdue","Complete inspection",IF($Y543="Due Soon","Schedule inspection","No action")))))))))</f>
        <v/>
      </c>
      <c r="AB543" s="27">
        <f>IF($A543="","",IF(OR($J543&lt;&gt;"Mounted",$Z543="OK",$Z543="N/A"),"",IF($U543="Critical",1,IF(OR($W543="Low",$W543="High"),2,IF(OR($U543="Low",$V543="Uneven"),3,IF($Y543="Overdue",4,5))))))</f>
        <v/>
      </c>
      <c r="AC543" s="27">
        <f>IF($A543="","",IF($AB543="","",IFERROR($AB543*100000+ROW(),"")))</f>
        <v/>
      </c>
    </row>
    <row r="544">
      <c r="A544" s="29" t="n"/>
      <c r="B544" s="23" t="n"/>
      <c r="C544" s="23" t="n"/>
      <c r="D544" s="23" t="n"/>
      <c r="E544" s="29" t="n"/>
      <c r="F544" s="42" t="n"/>
      <c r="G544" s="30" t="n"/>
      <c r="H544" s="43" t="n"/>
      <c r="I544" s="43" t="n"/>
      <c r="J544" s="23" t="n"/>
      <c r="K544" s="23" t="n"/>
      <c r="L544" s="45">
        <f>IF($A544="","",IF(COUNTIFS('Tire Inspections'!$E$5:$E$1004,$A544,'Tire Inspections'!$Y$5:$Y$1004,"OK")=0,"",IFERROR(MAXIFS('Tire Inspections'!$B$5:$B$1004,'Tire Inspections'!$E$5:$E$1004,$A544,'Tire Inspections'!$Y$5:$Y$1004,"OK"),"")))</f>
        <v/>
      </c>
      <c r="M544" s="27">
        <f>IF($A544="","",IF($L544="","",IFERROR(LOOKUP(2,1/(('Tire Inspections'!$E$5:$E$1004=$A544)*('Tire Inspections'!$B$5:$B$1004=$L544)*('Tire Inspections'!$Y$5:$Y$1004="OK")),'Tire Inspections'!$C$5:$C$1004),"")))</f>
        <v/>
      </c>
      <c r="N544" s="27">
        <f>IF($A544="","",IF($L544="","",IFERROR(LOOKUP(2,1/(('Tire Inspections'!$E$5:$E$1004=$A544)*('Tire Inspections'!$B$5:$B$1004=$L544)*('Tire Inspections'!$Y$5:$Y$1004="OK")),'Tire Inspections'!$F$5:$F$1004),"")))</f>
        <v/>
      </c>
      <c r="O544" s="27">
        <f>IF($A544="","",IF($L544="","",IFERROR(LOOKUP(2,1/(('Tire Inspections'!$E$5:$E$1004=$A544)*('Tire Inspections'!$B$5:$B$1004=$L544)*('Tire Inspections'!$Y$5:$Y$1004="OK")),'Tire Inspections'!$P$5:$P$1004),"")))</f>
        <v/>
      </c>
      <c r="P544" s="32">
        <f>IF($A544="","",IF($L544="","",IFERROR(LOOKUP(2,1/(('Tire Inspections'!$E$5:$E$1004=$A544)*('Tire Inspections'!$B$5:$B$1004=$L544)*('Tire Inspections'!$Y$5:$Y$1004="OK")),'Tire Inspections'!$D$5:$D$1004),"")))</f>
        <v/>
      </c>
      <c r="Q544" s="44">
        <f>IF($A544="","",IF($L544="","",IFERROR(LOOKUP(2,1/(('Tire Inspections'!$E$5:$E$1004=$A544)*('Tire Inspections'!$B$5:$B$1004=$L544)*('Tire Inspections'!$Y$5:$Y$1004="OK")),'Tire Inspections'!$R$5:$R$1004),"")))</f>
        <v/>
      </c>
      <c r="R544" s="44">
        <f>IF($A544="","",IF($L544="","",IFERROR(LOOKUP(2,1/(('Tire Inspections'!$E$5:$E$1004=$A544)*('Tire Inspections'!$B$5:$B$1004=$L544)*('Tire Inspections'!$Y$5:$Y$1004="OK")),'Tire Inspections'!$S$5:$S$1004),"")))</f>
        <v/>
      </c>
      <c r="S544" s="44">
        <f>IF($A544="","",IF($L544="","",IFERROR(LOOKUP(2,1/(('Tire Inspections'!$E$5:$E$1004=$A544)*('Tire Inspections'!$B$5:$B$1004=$L544)*('Tire Inspections'!$Y$5:$Y$1004="OK")),'Tire Inspections'!$L$5:$L$1004),"")))</f>
        <v/>
      </c>
      <c r="T544" s="33">
        <f>IF($A544="","",IF(OR($Q544="",$H544=""),"",IFERROR(MAX(0,MIN(1,($Q544-'Settings'!$B$6)/($H544-'Settings'!$B$6))),"")))</f>
        <v/>
      </c>
      <c r="U544" s="27">
        <f>IF($A544="","",IF($Q544="","No Data",IF($Q544&lt;='Settings'!$B$6,"Critical",IF($Q544&lt;='Settings'!$B$5,"Low","OK"))))</f>
        <v/>
      </c>
      <c r="V544" s="27">
        <f>IF($A544="","",IF($R544="","No Data",IF($R544&gt;='Settings'!$B$7,"Uneven","OK")))</f>
        <v/>
      </c>
      <c r="W544" s="27">
        <f>IF($A544="","",IF($J544&lt;&gt;"Mounted","N/A",IF(OR($S544="",$I544=""),"No Data",IF($S544&lt;$I544-'Settings'!$B$8,"Low",IF($S544&gt;$I544+'Settings'!$B$8,"High","OK")))))</f>
        <v/>
      </c>
      <c r="X544" s="45">
        <f>IF($A544="","",IF(OR($J544&lt;&gt;"Mounted",$L544=""),"",IFERROR($L544+'Settings'!$B$9,"")))</f>
        <v/>
      </c>
      <c r="Y544" s="27">
        <f>IF($A544="","",IF($J544&lt;&gt;"Mounted","N/A",IF($L544="","No Data",IF(TODAY()&gt;$X544,"Overdue",IF(TODAY()+'Settings'!$B$10&gt;=$X544,"Due Soon","Current")))))</f>
        <v/>
      </c>
      <c r="Z544" s="27">
        <f>IF($A544="","",IF($J544&lt;&gt;"Mounted","N/A",IF(OR($U544="No Data",$W544="No Data"),"No Data",IF($U544="Critical","Critical",IF(OR($U544="Low",$V544="Uneven",$W544="Low",$W544="High",$Y544="Overdue",$Y544="Due Soon"),"Attention","OK")))))</f>
        <v/>
      </c>
      <c r="AA544" s="27">
        <f>IF($A544="","",IF($J544&lt;&gt;"Mounted","No action",IF($U544="Critical","Inspect immediately and follow fleet removal policy",IF($W544="Low","Correct pressure and inspect",IF($W544="High","Correct pressure",IF($V544="Uneven","Inspect alignment, suspension, and rotation",IF($U544="Low","Schedule tire service",IF($Y544="Overdue","Complete inspection",IF($Y544="Due Soon","Schedule inspection","No action")))))))))</f>
        <v/>
      </c>
      <c r="AB544" s="27">
        <f>IF($A544="","",IF(OR($J544&lt;&gt;"Mounted",$Z544="OK",$Z544="N/A"),"",IF($U544="Critical",1,IF(OR($W544="Low",$W544="High"),2,IF(OR($U544="Low",$V544="Uneven"),3,IF($Y544="Overdue",4,5))))))</f>
        <v/>
      </c>
      <c r="AC544" s="27">
        <f>IF($A544="","",IF($AB544="","",IFERROR($AB544*100000+ROW(),"")))</f>
        <v/>
      </c>
    </row>
    <row r="545">
      <c r="A545" s="29" t="n"/>
      <c r="B545" s="23" t="n"/>
      <c r="C545" s="23" t="n"/>
      <c r="D545" s="23" t="n"/>
      <c r="E545" s="29" t="n"/>
      <c r="F545" s="42" t="n"/>
      <c r="G545" s="30" t="n"/>
      <c r="H545" s="43" t="n"/>
      <c r="I545" s="43" t="n"/>
      <c r="J545" s="23" t="n"/>
      <c r="K545" s="23" t="n"/>
      <c r="L545" s="45">
        <f>IF($A545="","",IF(COUNTIFS('Tire Inspections'!$E$5:$E$1004,$A545,'Tire Inspections'!$Y$5:$Y$1004,"OK")=0,"",IFERROR(MAXIFS('Tire Inspections'!$B$5:$B$1004,'Tire Inspections'!$E$5:$E$1004,$A545,'Tire Inspections'!$Y$5:$Y$1004,"OK"),"")))</f>
        <v/>
      </c>
      <c r="M545" s="27">
        <f>IF($A545="","",IF($L545="","",IFERROR(LOOKUP(2,1/(('Tire Inspections'!$E$5:$E$1004=$A545)*('Tire Inspections'!$B$5:$B$1004=$L545)*('Tire Inspections'!$Y$5:$Y$1004="OK")),'Tire Inspections'!$C$5:$C$1004),"")))</f>
        <v/>
      </c>
      <c r="N545" s="27">
        <f>IF($A545="","",IF($L545="","",IFERROR(LOOKUP(2,1/(('Tire Inspections'!$E$5:$E$1004=$A545)*('Tire Inspections'!$B$5:$B$1004=$L545)*('Tire Inspections'!$Y$5:$Y$1004="OK")),'Tire Inspections'!$F$5:$F$1004),"")))</f>
        <v/>
      </c>
      <c r="O545" s="27">
        <f>IF($A545="","",IF($L545="","",IFERROR(LOOKUP(2,1/(('Tire Inspections'!$E$5:$E$1004=$A545)*('Tire Inspections'!$B$5:$B$1004=$L545)*('Tire Inspections'!$Y$5:$Y$1004="OK")),'Tire Inspections'!$P$5:$P$1004),"")))</f>
        <v/>
      </c>
      <c r="P545" s="32">
        <f>IF($A545="","",IF($L545="","",IFERROR(LOOKUP(2,1/(('Tire Inspections'!$E$5:$E$1004=$A545)*('Tire Inspections'!$B$5:$B$1004=$L545)*('Tire Inspections'!$Y$5:$Y$1004="OK")),'Tire Inspections'!$D$5:$D$1004),"")))</f>
        <v/>
      </c>
      <c r="Q545" s="44">
        <f>IF($A545="","",IF($L545="","",IFERROR(LOOKUP(2,1/(('Tire Inspections'!$E$5:$E$1004=$A545)*('Tire Inspections'!$B$5:$B$1004=$L545)*('Tire Inspections'!$Y$5:$Y$1004="OK")),'Tire Inspections'!$R$5:$R$1004),"")))</f>
        <v/>
      </c>
      <c r="R545" s="44">
        <f>IF($A545="","",IF($L545="","",IFERROR(LOOKUP(2,1/(('Tire Inspections'!$E$5:$E$1004=$A545)*('Tire Inspections'!$B$5:$B$1004=$L545)*('Tire Inspections'!$Y$5:$Y$1004="OK")),'Tire Inspections'!$S$5:$S$1004),"")))</f>
        <v/>
      </c>
      <c r="S545" s="44">
        <f>IF($A545="","",IF($L545="","",IFERROR(LOOKUP(2,1/(('Tire Inspections'!$E$5:$E$1004=$A545)*('Tire Inspections'!$B$5:$B$1004=$L545)*('Tire Inspections'!$Y$5:$Y$1004="OK")),'Tire Inspections'!$L$5:$L$1004),"")))</f>
        <v/>
      </c>
      <c r="T545" s="33">
        <f>IF($A545="","",IF(OR($Q545="",$H545=""),"",IFERROR(MAX(0,MIN(1,($Q545-'Settings'!$B$6)/($H545-'Settings'!$B$6))),"")))</f>
        <v/>
      </c>
      <c r="U545" s="27">
        <f>IF($A545="","",IF($Q545="","No Data",IF($Q545&lt;='Settings'!$B$6,"Critical",IF($Q545&lt;='Settings'!$B$5,"Low","OK"))))</f>
        <v/>
      </c>
      <c r="V545" s="27">
        <f>IF($A545="","",IF($R545="","No Data",IF($R545&gt;='Settings'!$B$7,"Uneven","OK")))</f>
        <v/>
      </c>
      <c r="W545" s="27">
        <f>IF($A545="","",IF($J545&lt;&gt;"Mounted","N/A",IF(OR($S545="",$I545=""),"No Data",IF($S545&lt;$I545-'Settings'!$B$8,"Low",IF($S545&gt;$I545+'Settings'!$B$8,"High","OK")))))</f>
        <v/>
      </c>
      <c r="X545" s="45">
        <f>IF($A545="","",IF(OR($J545&lt;&gt;"Mounted",$L545=""),"",IFERROR($L545+'Settings'!$B$9,"")))</f>
        <v/>
      </c>
      <c r="Y545" s="27">
        <f>IF($A545="","",IF($J545&lt;&gt;"Mounted","N/A",IF($L545="","No Data",IF(TODAY()&gt;$X545,"Overdue",IF(TODAY()+'Settings'!$B$10&gt;=$X545,"Due Soon","Current")))))</f>
        <v/>
      </c>
      <c r="Z545" s="27">
        <f>IF($A545="","",IF($J545&lt;&gt;"Mounted","N/A",IF(OR($U545="No Data",$W545="No Data"),"No Data",IF($U545="Critical","Critical",IF(OR($U545="Low",$V545="Uneven",$W545="Low",$W545="High",$Y545="Overdue",$Y545="Due Soon"),"Attention","OK")))))</f>
        <v/>
      </c>
      <c r="AA545" s="27">
        <f>IF($A545="","",IF($J545&lt;&gt;"Mounted","No action",IF($U545="Critical","Inspect immediately and follow fleet removal policy",IF($W545="Low","Correct pressure and inspect",IF($W545="High","Correct pressure",IF($V545="Uneven","Inspect alignment, suspension, and rotation",IF($U545="Low","Schedule tire service",IF($Y545="Overdue","Complete inspection",IF($Y545="Due Soon","Schedule inspection","No action")))))))))</f>
        <v/>
      </c>
      <c r="AB545" s="27">
        <f>IF($A545="","",IF(OR($J545&lt;&gt;"Mounted",$Z545="OK",$Z545="N/A"),"",IF($U545="Critical",1,IF(OR($W545="Low",$W545="High"),2,IF(OR($U545="Low",$V545="Uneven"),3,IF($Y545="Overdue",4,5))))))</f>
        <v/>
      </c>
      <c r="AC545" s="27">
        <f>IF($A545="","",IF($AB545="","",IFERROR($AB545*100000+ROW(),"")))</f>
        <v/>
      </c>
    </row>
    <row r="546">
      <c r="A546" s="29" t="n"/>
      <c r="B546" s="23" t="n"/>
      <c r="C546" s="23" t="n"/>
      <c r="D546" s="23" t="n"/>
      <c r="E546" s="29" t="n"/>
      <c r="F546" s="42" t="n"/>
      <c r="G546" s="30" t="n"/>
      <c r="H546" s="43" t="n"/>
      <c r="I546" s="43" t="n"/>
      <c r="J546" s="23" t="n"/>
      <c r="K546" s="23" t="n"/>
      <c r="L546" s="45">
        <f>IF($A546="","",IF(COUNTIFS('Tire Inspections'!$E$5:$E$1004,$A546,'Tire Inspections'!$Y$5:$Y$1004,"OK")=0,"",IFERROR(MAXIFS('Tire Inspections'!$B$5:$B$1004,'Tire Inspections'!$E$5:$E$1004,$A546,'Tire Inspections'!$Y$5:$Y$1004,"OK"),"")))</f>
        <v/>
      </c>
      <c r="M546" s="27">
        <f>IF($A546="","",IF($L546="","",IFERROR(LOOKUP(2,1/(('Tire Inspections'!$E$5:$E$1004=$A546)*('Tire Inspections'!$B$5:$B$1004=$L546)*('Tire Inspections'!$Y$5:$Y$1004="OK")),'Tire Inspections'!$C$5:$C$1004),"")))</f>
        <v/>
      </c>
      <c r="N546" s="27">
        <f>IF($A546="","",IF($L546="","",IFERROR(LOOKUP(2,1/(('Tire Inspections'!$E$5:$E$1004=$A546)*('Tire Inspections'!$B$5:$B$1004=$L546)*('Tire Inspections'!$Y$5:$Y$1004="OK")),'Tire Inspections'!$F$5:$F$1004),"")))</f>
        <v/>
      </c>
      <c r="O546" s="27">
        <f>IF($A546="","",IF($L546="","",IFERROR(LOOKUP(2,1/(('Tire Inspections'!$E$5:$E$1004=$A546)*('Tire Inspections'!$B$5:$B$1004=$L546)*('Tire Inspections'!$Y$5:$Y$1004="OK")),'Tire Inspections'!$P$5:$P$1004),"")))</f>
        <v/>
      </c>
      <c r="P546" s="32">
        <f>IF($A546="","",IF($L546="","",IFERROR(LOOKUP(2,1/(('Tire Inspections'!$E$5:$E$1004=$A546)*('Tire Inspections'!$B$5:$B$1004=$L546)*('Tire Inspections'!$Y$5:$Y$1004="OK")),'Tire Inspections'!$D$5:$D$1004),"")))</f>
        <v/>
      </c>
      <c r="Q546" s="44">
        <f>IF($A546="","",IF($L546="","",IFERROR(LOOKUP(2,1/(('Tire Inspections'!$E$5:$E$1004=$A546)*('Tire Inspections'!$B$5:$B$1004=$L546)*('Tire Inspections'!$Y$5:$Y$1004="OK")),'Tire Inspections'!$R$5:$R$1004),"")))</f>
        <v/>
      </c>
      <c r="R546" s="44">
        <f>IF($A546="","",IF($L546="","",IFERROR(LOOKUP(2,1/(('Tire Inspections'!$E$5:$E$1004=$A546)*('Tire Inspections'!$B$5:$B$1004=$L546)*('Tire Inspections'!$Y$5:$Y$1004="OK")),'Tire Inspections'!$S$5:$S$1004),"")))</f>
        <v/>
      </c>
      <c r="S546" s="44">
        <f>IF($A546="","",IF($L546="","",IFERROR(LOOKUP(2,1/(('Tire Inspections'!$E$5:$E$1004=$A546)*('Tire Inspections'!$B$5:$B$1004=$L546)*('Tire Inspections'!$Y$5:$Y$1004="OK")),'Tire Inspections'!$L$5:$L$1004),"")))</f>
        <v/>
      </c>
      <c r="T546" s="33">
        <f>IF($A546="","",IF(OR($Q546="",$H546=""),"",IFERROR(MAX(0,MIN(1,($Q546-'Settings'!$B$6)/($H546-'Settings'!$B$6))),"")))</f>
        <v/>
      </c>
      <c r="U546" s="27">
        <f>IF($A546="","",IF($Q546="","No Data",IF($Q546&lt;='Settings'!$B$6,"Critical",IF($Q546&lt;='Settings'!$B$5,"Low","OK"))))</f>
        <v/>
      </c>
      <c r="V546" s="27">
        <f>IF($A546="","",IF($R546="","No Data",IF($R546&gt;='Settings'!$B$7,"Uneven","OK")))</f>
        <v/>
      </c>
      <c r="W546" s="27">
        <f>IF($A546="","",IF($J546&lt;&gt;"Mounted","N/A",IF(OR($S546="",$I546=""),"No Data",IF($S546&lt;$I546-'Settings'!$B$8,"Low",IF($S546&gt;$I546+'Settings'!$B$8,"High","OK")))))</f>
        <v/>
      </c>
      <c r="X546" s="45">
        <f>IF($A546="","",IF(OR($J546&lt;&gt;"Mounted",$L546=""),"",IFERROR($L546+'Settings'!$B$9,"")))</f>
        <v/>
      </c>
      <c r="Y546" s="27">
        <f>IF($A546="","",IF($J546&lt;&gt;"Mounted","N/A",IF($L546="","No Data",IF(TODAY()&gt;$X546,"Overdue",IF(TODAY()+'Settings'!$B$10&gt;=$X546,"Due Soon","Current")))))</f>
        <v/>
      </c>
      <c r="Z546" s="27">
        <f>IF($A546="","",IF($J546&lt;&gt;"Mounted","N/A",IF(OR($U546="No Data",$W546="No Data"),"No Data",IF($U546="Critical","Critical",IF(OR($U546="Low",$V546="Uneven",$W546="Low",$W546="High",$Y546="Overdue",$Y546="Due Soon"),"Attention","OK")))))</f>
        <v/>
      </c>
      <c r="AA546" s="27">
        <f>IF($A546="","",IF($J546&lt;&gt;"Mounted","No action",IF($U546="Critical","Inspect immediately and follow fleet removal policy",IF($W546="Low","Correct pressure and inspect",IF($W546="High","Correct pressure",IF($V546="Uneven","Inspect alignment, suspension, and rotation",IF($U546="Low","Schedule tire service",IF($Y546="Overdue","Complete inspection",IF($Y546="Due Soon","Schedule inspection","No action")))))))))</f>
        <v/>
      </c>
      <c r="AB546" s="27">
        <f>IF($A546="","",IF(OR($J546&lt;&gt;"Mounted",$Z546="OK",$Z546="N/A"),"",IF($U546="Critical",1,IF(OR($W546="Low",$W546="High"),2,IF(OR($U546="Low",$V546="Uneven"),3,IF($Y546="Overdue",4,5))))))</f>
        <v/>
      </c>
      <c r="AC546" s="27">
        <f>IF($A546="","",IF($AB546="","",IFERROR($AB546*100000+ROW(),"")))</f>
        <v/>
      </c>
    </row>
    <row r="547">
      <c r="A547" s="29" t="n"/>
      <c r="B547" s="23" t="n"/>
      <c r="C547" s="23" t="n"/>
      <c r="D547" s="23" t="n"/>
      <c r="E547" s="29" t="n"/>
      <c r="F547" s="42" t="n"/>
      <c r="G547" s="30" t="n"/>
      <c r="H547" s="43" t="n"/>
      <c r="I547" s="43" t="n"/>
      <c r="J547" s="23" t="n"/>
      <c r="K547" s="23" t="n"/>
      <c r="L547" s="45">
        <f>IF($A547="","",IF(COUNTIFS('Tire Inspections'!$E$5:$E$1004,$A547,'Tire Inspections'!$Y$5:$Y$1004,"OK")=0,"",IFERROR(MAXIFS('Tire Inspections'!$B$5:$B$1004,'Tire Inspections'!$E$5:$E$1004,$A547,'Tire Inspections'!$Y$5:$Y$1004,"OK"),"")))</f>
        <v/>
      </c>
      <c r="M547" s="27">
        <f>IF($A547="","",IF($L547="","",IFERROR(LOOKUP(2,1/(('Tire Inspections'!$E$5:$E$1004=$A547)*('Tire Inspections'!$B$5:$B$1004=$L547)*('Tire Inspections'!$Y$5:$Y$1004="OK")),'Tire Inspections'!$C$5:$C$1004),"")))</f>
        <v/>
      </c>
      <c r="N547" s="27">
        <f>IF($A547="","",IF($L547="","",IFERROR(LOOKUP(2,1/(('Tire Inspections'!$E$5:$E$1004=$A547)*('Tire Inspections'!$B$5:$B$1004=$L547)*('Tire Inspections'!$Y$5:$Y$1004="OK")),'Tire Inspections'!$F$5:$F$1004),"")))</f>
        <v/>
      </c>
      <c r="O547" s="27">
        <f>IF($A547="","",IF($L547="","",IFERROR(LOOKUP(2,1/(('Tire Inspections'!$E$5:$E$1004=$A547)*('Tire Inspections'!$B$5:$B$1004=$L547)*('Tire Inspections'!$Y$5:$Y$1004="OK")),'Tire Inspections'!$P$5:$P$1004),"")))</f>
        <v/>
      </c>
      <c r="P547" s="32">
        <f>IF($A547="","",IF($L547="","",IFERROR(LOOKUP(2,1/(('Tire Inspections'!$E$5:$E$1004=$A547)*('Tire Inspections'!$B$5:$B$1004=$L547)*('Tire Inspections'!$Y$5:$Y$1004="OK")),'Tire Inspections'!$D$5:$D$1004),"")))</f>
        <v/>
      </c>
      <c r="Q547" s="44">
        <f>IF($A547="","",IF($L547="","",IFERROR(LOOKUP(2,1/(('Tire Inspections'!$E$5:$E$1004=$A547)*('Tire Inspections'!$B$5:$B$1004=$L547)*('Tire Inspections'!$Y$5:$Y$1004="OK")),'Tire Inspections'!$R$5:$R$1004),"")))</f>
        <v/>
      </c>
      <c r="R547" s="44">
        <f>IF($A547="","",IF($L547="","",IFERROR(LOOKUP(2,1/(('Tire Inspections'!$E$5:$E$1004=$A547)*('Tire Inspections'!$B$5:$B$1004=$L547)*('Tire Inspections'!$Y$5:$Y$1004="OK")),'Tire Inspections'!$S$5:$S$1004),"")))</f>
        <v/>
      </c>
      <c r="S547" s="44">
        <f>IF($A547="","",IF($L547="","",IFERROR(LOOKUP(2,1/(('Tire Inspections'!$E$5:$E$1004=$A547)*('Tire Inspections'!$B$5:$B$1004=$L547)*('Tire Inspections'!$Y$5:$Y$1004="OK")),'Tire Inspections'!$L$5:$L$1004),"")))</f>
        <v/>
      </c>
      <c r="T547" s="33">
        <f>IF($A547="","",IF(OR($Q547="",$H547=""),"",IFERROR(MAX(0,MIN(1,($Q547-'Settings'!$B$6)/($H547-'Settings'!$B$6))),"")))</f>
        <v/>
      </c>
      <c r="U547" s="27">
        <f>IF($A547="","",IF($Q547="","No Data",IF($Q547&lt;='Settings'!$B$6,"Critical",IF($Q547&lt;='Settings'!$B$5,"Low","OK"))))</f>
        <v/>
      </c>
      <c r="V547" s="27">
        <f>IF($A547="","",IF($R547="","No Data",IF($R547&gt;='Settings'!$B$7,"Uneven","OK")))</f>
        <v/>
      </c>
      <c r="W547" s="27">
        <f>IF($A547="","",IF($J547&lt;&gt;"Mounted","N/A",IF(OR($S547="",$I547=""),"No Data",IF($S547&lt;$I547-'Settings'!$B$8,"Low",IF($S547&gt;$I547+'Settings'!$B$8,"High","OK")))))</f>
        <v/>
      </c>
      <c r="X547" s="45">
        <f>IF($A547="","",IF(OR($J547&lt;&gt;"Mounted",$L547=""),"",IFERROR($L547+'Settings'!$B$9,"")))</f>
        <v/>
      </c>
      <c r="Y547" s="27">
        <f>IF($A547="","",IF($J547&lt;&gt;"Mounted","N/A",IF($L547="","No Data",IF(TODAY()&gt;$X547,"Overdue",IF(TODAY()+'Settings'!$B$10&gt;=$X547,"Due Soon","Current")))))</f>
        <v/>
      </c>
      <c r="Z547" s="27">
        <f>IF($A547="","",IF($J547&lt;&gt;"Mounted","N/A",IF(OR($U547="No Data",$W547="No Data"),"No Data",IF($U547="Critical","Critical",IF(OR($U547="Low",$V547="Uneven",$W547="Low",$W547="High",$Y547="Overdue",$Y547="Due Soon"),"Attention","OK")))))</f>
        <v/>
      </c>
      <c r="AA547" s="27">
        <f>IF($A547="","",IF($J547&lt;&gt;"Mounted","No action",IF($U547="Critical","Inspect immediately and follow fleet removal policy",IF($W547="Low","Correct pressure and inspect",IF($W547="High","Correct pressure",IF($V547="Uneven","Inspect alignment, suspension, and rotation",IF($U547="Low","Schedule tire service",IF($Y547="Overdue","Complete inspection",IF($Y547="Due Soon","Schedule inspection","No action")))))))))</f>
        <v/>
      </c>
      <c r="AB547" s="27">
        <f>IF($A547="","",IF(OR($J547&lt;&gt;"Mounted",$Z547="OK",$Z547="N/A"),"",IF($U547="Critical",1,IF(OR($W547="Low",$W547="High"),2,IF(OR($U547="Low",$V547="Uneven"),3,IF($Y547="Overdue",4,5))))))</f>
        <v/>
      </c>
      <c r="AC547" s="27">
        <f>IF($A547="","",IF($AB547="","",IFERROR($AB547*100000+ROW(),"")))</f>
        <v/>
      </c>
    </row>
    <row r="548">
      <c r="A548" s="29" t="n"/>
      <c r="B548" s="23" t="n"/>
      <c r="C548" s="23" t="n"/>
      <c r="D548" s="23" t="n"/>
      <c r="E548" s="29" t="n"/>
      <c r="F548" s="42" t="n"/>
      <c r="G548" s="30" t="n"/>
      <c r="H548" s="43" t="n"/>
      <c r="I548" s="43" t="n"/>
      <c r="J548" s="23" t="n"/>
      <c r="K548" s="23" t="n"/>
      <c r="L548" s="45">
        <f>IF($A548="","",IF(COUNTIFS('Tire Inspections'!$E$5:$E$1004,$A548,'Tire Inspections'!$Y$5:$Y$1004,"OK")=0,"",IFERROR(MAXIFS('Tire Inspections'!$B$5:$B$1004,'Tire Inspections'!$E$5:$E$1004,$A548,'Tire Inspections'!$Y$5:$Y$1004,"OK"),"")))</f>
        <v/>
      </c>
      <c r="M548" s="27">
        <f>IF($A548="","",IF($L548="","",IFERROR(LOOKUP(2,1/(('Tire Inspections'!$E$5:$E$1004=$A548)*('Tire Inspections'!$B$5:$B$1004=$L548)*('Tire Inspections'!$Y$5:$Y$1004="OK")),'Tire Inspections'!$C$5:$C$1004),"")))</f>
        <v/>
      </c>
      <c r="N548" s="27">
        <f>IF($A548="","",IF($L548="","",IFERROR(LOOKUP(2,1/(('Tire Inspections'!$E$5:$E$1004=$A548)*('Tire Inspections'!$B$5:$B$1004=$L548)*('Tire Inspections'!$Y$5:$Y$1004="OK")),'Tire Inspections'!$F$5:$F$1004),"")))</f>
        <v/>
      </c>
      <c r="O548" s="27">
        <f>IF($A548="","",IF($L548="","",IFERROR(LOOKUP(2,1/(('Tire Inspections'!$E$5:$E$1004=$A548)*('Tire Inspections'!$B$5:$B$1004=$L548)*('Tire Inspections'!$Y$5:$Y$1004="OK")),'Tire Inspections'!$P$5:$P$1004),"")))</f>
        <v/>
      </c>
      <c r="P548" s="32">
        <f>IF($A548="","",IF($L548="","",IFERROR(LOOKUP(2,1/(('Tire Inspections'!$E$5:$E$1004=$A548)*('Tire Inspections'!$B$5:$B$1004=$L548)*('Tire Inspections'!$Y$5:$Y$1004="OK")),'Tire Inspections'!$D$5:$D$1004),"")))</f>
        <v/>
      </c>
      <c r="Q548" s="44">
        <f>IF($A548="","",IF($L548="","",IFERROR(LOOKUP(2,1/(('Tire Inspections'!$E$5:$E$1004=$A548)*('Tire Inspections'!$B$5:$B$1004=$L548)*('Tire Inspections'!$Y$5:$Y$1004="OK")),'Tire Inspections'!$R$5:$R$1004),"")))</f>
        <v/>
      </c>
      <c r="R548" s="44">
        <f>IF($A548="","",IF($L548="","",IFERROR(LOOKUP(2,1/(('Tire Inspections'!$E$5:$E$1004=$A548)*('Tire Inspections'!$B$5:$B$1004=$L548)*('Tire Inspections'!$Y$5:$Y$1004="OK")),'Tire Inspections'!$S$5:$S$1004),"")))</f>
        <v/>
      </c>
      <c r="S548" s="44">
        <f>IF($A548="","",IF($L548="","",IFERROR(LOOKUP(2,1/(('Tire Inspections'!$E$5:$E$1004=$A548)*('Tire Inspections'!$B$5:$B$1004=$L548)*('Tire Inspections'!$Y$5:$Y$1004="OK")),'Tire Inspections'!$L$5:$L$1004),"")))</f>
        <v/>
      </c>
      <c r="T548" s="33">
        <f>IF($A548="","",IF(OR($Q548="",$H548=""),"",IFERROR(MAX(0,MIN(1,($Q548-'Settings'!$B$6)/($H548-'Settings'!$B$6))),"")))</f>
        <v/>
      </c>
      <c r="U548" s="27">
        <f>IF($A548="","",IF($Q548="","No Data",IF($Q548&lt;='Settings'!$B$6,"Critical",IF($Q548&lt;='Settings'!$B$5,"Low","OK"))))</f>
        <v/>
      </c>
      <c r="V548" s="27">
        <f>IF($A548="","",IF($R548="","No Data",IF($R548&gt;='Settings'!$B$7,"Uneven","OK")))</f>
        <v/>
      </c>
      <c r="W548" s="27">
        <f>IF($A548="","",IF($J548&lt;&gt;"Mounted","N/A",IF(OR($S548="",$I548=""),"No Data",IF($S548&lt;$I548-'Settings'!$B$8,"Low",IF($S548&gt;$I548+'Settings'!$B$8,"High","OK")))))</f>
        <v/>
      </c>
      <c r="X548" s="45">
        <f>IF($A548="","",IF(OR($J548&lt;&gt;"Mounted",$L548=""),"",IFERROR($L548+'Settings'!$B$9,"")))</f>
        <v/>
      </c>
      <c r="Y548" s="27">
        <f>IF($A548="","",IF($J548&lt;&gt;"Mounted","N/A",IF($L548="","No Data",IF(TODAY()&gt;$X548,"Overdue",IF(TODAY()+'Settings'!$B$10&gt;=$X548,"Due Soon","Current")))))</f>
        <v/>
      </c>
      <c r="Z548" s="27">
        <f>IF($A548="","",IF($J548&lt;&gt;"Mounted","N/A",IF(OR($U548="No Data",$W548="No Data"),"No Data",IF($U548="Critical","Critical",IF(OR($U548="Low",$V548="Uneven",$W548="Low",$W548="High",$Y548="Overdue",$Y548="Due Soon"),"Attention","OK")))))</f>
        <v/>
      </c>
      <c r="AA548" s="27">
        <f>IF($A548="","",IF($J548&lt;&gt;"Mounted","No action",IF($U548="Critical","Inspect immediately and follow fleet removal policy",IF($W548="Low","Correct pressure and inspect",IF($W548="High","Correct pressure",IF($V548="Uneven","Inspect alignment, suspension, and rotation",IF($U548="Low","Schedule tire service",IF($Y548="Overdue","Complete inspection",IF($Y548="Due Soon","Schedule inspection","No action")))))))))</f>
        <v/>
      </c>
      <c r="AB548" s="27">
        <f>IF($A548="","",IF(OR($J548&lt;&gt;"Mounted",$Z548="OK",$Z548="N/A"),"",IF($U548="Critical",1,IF(OR($W548="Low",$W548="High"),2,IF(OR($U548="Low",$V548="Uneven"),3,IF($Y548="Overdue",4,5))))))</f>
        <v/>
      </c>
      <c r="AC548" s="27">
        <f>IF($A548="","",IF($AB548="","",IFERROR($AB548*100000+ROW(),"")))</f>
        <v/>
      </c>
    </row>
    <row r="549">
      <c r="A549" s="29" t="n"/>
      <c r="B549" s="23" t="n"/>
      <c r="C549" s="23" t="n"/>
      <c r="D549" s="23" t="n"/>
      <c r="E549" s="29" t="n"/>
      <c r="F549" s="42" t="n"/>
      <c r="G549" s="30" t="n"/>
      <c r="H549" s="43" t="n"/>
      <c r="I549" s="43" t="n"/>
      <c r="J549" s="23" t="n"/>
      <c r="K549" s="23" t="n"/>
      <c r="L549" s="45">
        <f>IF($A549="","",IF(COUNTIFS('Tire Inspections'!$E$5:$E$1004,$A549,'Tire Inspections'!$Y$5:$Y$1004,"OK")=0,"",IFERROR(MAXIFS('Tire Inspections'!$B$5:$B$1004,'Tire Inspections'!$E$5:$E$1004,$A549,'Tire Inspections'!$Y$5:$Y$1004,"OK"),"")))</f>
        <v/>
      </c>
      <c r="M549" s="27">
        <f>IF($A549="","",IF($L549="","",IFERROR(LOOKUP(2,1/(('Tire Inspections'!$E$5:$E$1004=$A549)*('Tire Inspections'!$B$5:$B$1004=$L549)*('Tire Inspections'!$Y$5:$Y$1004="OK")),'Tire Inspections'!$C$5:$C$1004),"")))</f>
        <v/>
      </c>
      <c r="N549" s="27">
        <f>IF($A549="","",IF($L549="","",IFERROR(LOOKUP(2,1/(('Tire Inspections'!$E$5:$E$1004=$A549)*('Tire Inspections'!$B$5:$B$1004=$L549)*('Tire Inspections'!$Y$5:$Y$1004="OK")),'Tire Inspections'!$F$5:$F$1004),"")))</f>
        <v/>
      </c>
      <c r="O549" s="27">
        <f>IF($A549="","",IF($L549="","",IFERROR(LOOKUP(2,1/(('Tire Inspections'!$E$5:$E$1004=$A549)*('Tire Inspections'!$B$5:$B$1004=$L549)*('Tire Inspections'!$Y$5:$Y$1004="OK")),'Tire Inspections'!$P$5:$P$1004),"")))</f>
        <v/>
      </c>
      <c r="P549" s="32">
        <f>IF($A549="","",IF($L549="","",IFERROR(LOOKUP(2,1/(('Tire Inspections'!$E$5:$E$1004=$A549)*('Tire Inspections'!$B$5:$B$1004=$L549)*('Tire Inspections'!$Y$5:$Y$1004="OK")),'Tire Inspections'!$D$5:$D$1004),"")))</f>
        <v/>
      </c>
      <c r="Q549" s="44">
        <f>IF($A549="","",IF($L549="","",IFERROR(LOOKUP(2,1/(('Tire Inspections'!$E$5:$E$1004=$A549)*('Tire Inspections'!$B$5:$B$1004=$L549)*('Tire Inspections'!$Y$5:$Y$1004="OK")),'Tire Inspections'!$R$5:$R$1004),"")))</f>
        <v/>
      </c>
      <c r="R549" s="44">
        <f>IF($A549="","",IF($L549="","",IFERROR(LOOKUP(2,1/(('Tire Inspections'!$E$5:$E$1004=$A549)*('Tire Inspections'!$B$5:$B$1004=$L549)*('Tire Inspections'!$Y$5:$Y$1004="OK")),'Tire Inspections'!$S$5:$S$1004),"")))</f>
        <v/>
      </c>
      <c r="S549" s="44">
        <f>IF($A549="","",IF($L549="","",IFERROR(LOOKUP(2,1/(('Tire Inspections'!$E$5:$E$1004=$A549)*('Tire Inspections'!$B$5:$B$1004=$L549)*('Tire Inspections'!$Y$5:$Y$1004="OK")),'Tire Inspections'!$L$5:$L$1004),"")))</f>
        <v/>
      </c>
      <c r="T549" s="33">
        <f>IF($A549="","",IF(OR($Q549="",$H549=""),"",IFERROR(MAX(0,MIN(1,($Q549-'Settings'!$B$6)/($H549-'Settings'!$B$6))),"")))</f>
        <v/>
      </c>
      <c r="U549" s="27">
        <f>IF($A549="","",IF($Q549="","No Data",IF($Q549&lt;='Settings'!$B$6,"Critical",IF($Q549&lt;='Settings'!$B$5,"Low","OK"))))</f>
        <v/>
      </c>
      <c r="V549" s="27">
        <f>IF($A549="","",IF($R549="","No Data",IF($R549&gt;='Settings'!$B$7,"Uneven","OK")))</f>
        <v/>
      </c>
      <c r="W549" s="27">
        <f>IF($A549="","",IF($J549&lt;&gt;"Mounted","N/A",IF(OR($S549="",$I549=""),"No Data",IF($S549&lt;$I549-'Settings'!$B$8,"Low",IF($S549&gt;$I549+'Settings'!$B$8,"High","OK")))))</f>
        <v/>
      </c>
      <c r="X549" s="45">
        <f>IF($A549="","",IF(OR($J549&lt;&gt;"Mounted",$L549=""),"",IFERROR($L549+'Settings'!$B$9,"")))</f>
        <v/>
      </c>
      <c r="Y549" s="27">
        <f>IF($A549="","",IF($J549&lt;&gt;"Mounted","N/A",IF($L549="","No Data",IF(TODAY()&gt;$X549,"Overdue",IF(TODAY()+'Settings'!$B$10&gt;=$X549,"Due Soon","Current")))))</f>
        <v/>
      </c>
      <c r="Z549" s="27">
        <f>IF($A549="","",IF($J549&lt;&gt;"Mounted","N/A",IF(OR($U549="No Data",$W549="No Data"),"No Data",IF($U549="Critical","Critical",IF(OR($U549="Low",$V549="Uneven",$W549="Low",$W549="High",$Y549="Overdue",$Y549="Due Soon"),"Attention","OK")))))</f>
        <v/>
      </c>
      <c r="AA549" s="27">
        <f>IF($A549="","",IF($J549&lt;&gt;"Mounted","No action",IF($U549="Critical","Inspect immediately and follow fleet removal policy",IF($W549="Low","Correct pressure and inspect",IF($W549="High","Correct pressure",IF($V549="Uneven","Inspect alignment, suspension, and rotation",IF($U549="Low","Schedule tire service",IF($Y549="Overdue","Complete inspection",IF($Y549="Due Soon","Schedule inspection","No action")))))))))</f>
        <v/>
      </c>
      <c r="AB549" s="27">
        <f>IF($A549="","",IF(OR($J549&lt;&gt;"Mounted",$Z549="OK",$Z549="N/A"),"",IF($U549="Critical",1,IF(OR($W549="Low",$W549="High"),2,IF(OR($U549="Low",$V549="Uneven"),3,IF($Y549="Overdue",4,5))))))</f>
        <v/>
      </c>
      <c r="AC549" s="27">
        <f>IF($A549="","",IF($AB549="","",IFERROR($AB549*100000+ROW(),"")))</f>
        <v/>
      </c>
    </row>
    <row r="550">
      <c r="A550" s="29" t="n"/>
      <c r="B550" s="23" t="n"/>
      <c r="C550" s="23" t="n"/>
      <c r="D550" s="23" t="n"/>
      <c r="E550" s="29" t="n"/>
      <c r="F550" s="42" t="n"/>
      <c r="G550" s="30" t="n"/>
      <c r="H550" s="43" t="n"/>
      <c r="I550" s="43" t="n"/>
      <c r="J550" s="23" t="n"/>
      <c r="K550" s="23" t="n"/>
      <c r="L550" s="45">
        <f>IF($A550="","",IF(COUNTIFS('Tire Inspections'!$E$5:$E$1004,$A550,'Tire Inspections'!$Y$5:$Y$1004,"OK")=0,"",IFERROR(MAXIFS('Tire Inspections'!$B$5:$B$1004,'Tire Inspections'!$E$5:$E$1004,$A550,'Tire Inspections'!$Y$5:$Y$1004,"OK"),"")))</f>
        <v/>
      </c>
      <c r="M550" s="27">
        <f>IF($A550="","",IF($L550="","",IFERROR(LOOKUP(2,1/(('Tire Inspections'!$E$5:$E$1004=$A550)*('Tire Inspections'!$B$5:$B$1004=$L550)*('Tire Inspections'!$Y$5:$Y$1004="OK")),'Tire Inspections'!$C$5:$C$1004),"")))</f>
        <v/>
      </c>
      <c r="N550" s="27">
        <f>IF($A550="","",IF($L550="","",IFERROR(LOOKUP(2,1/(('Tire Inspections'!$E$5:$E$1004=$A550)*('Tire Inspections'!$B$5:$B$1004=$L550)*('Tire Inspections'!$Y$5:$Y$1004="OK")),'Tire Inspections'!$F$5:$F$1004),"")))</f>
        <v/>
      </c>
      <c r="O550" s="27">
        <f>IF($A550="","",IF($L550="","",IFERROR(LOOKUP(2,1/(('Tire Inspections'!$E$5:$E$1004=$A550)*('Tire Inspections'!$B$5:$B$1004=$L550)*('Tire Inspections'!$Y$5:$Y$1004="OK")),'Tire Inspections'!$P$5:$P$1004),"")))</f>
        <v/>
      </c>
      <c r="P550" s="32">
        <f>IF($A550="","",IF($L550="","",IFERROR(LOOKUP(2,1/(('Tire Inspections'!$E$5:$E$1004=$A550)*('Tire Inspections'!$B$5:$B$1004=$L550)*('Tire Inspections'!$Y$5:$Y$1004="OK")),'Tire Inspections'!$D$5:$D$1004),"")))</f>
        <v/>
      </c>
      <c r="Q550" s="44">
        <f>IF($A550="","",IF($L550="","",IFERROR(LOOKUP(2,1/(('Tire Inspections'!$E$5:$E$1004=$A550)*('Tire Inspections'!$B$5:$B$1004=$L550)*('Tire Inspections'!$Y$5:$Y$1004="OK")),'Tire Inspections'!$R$5:$R$1004),"")))</f>
        <v/>
      </c>
      <c r="R550" s="44">
        <f>IF($A550="","",IF($L550="","",IFERROR(LOOKUP(2,1/(('Tire Inspections'!$E$5:$E$1004=$A550)*('Tire Inspections'!$B$5:$B$1004=$L550)*('Tire Inspections'!$Y$5:$Y$1004="OK")),'Tire Inspections'!$S$5:$S$1004),"")))</f>
        <v/>
      </c>
      <c r="S550" s="44">
        <f>IF($A550="","",IF($L550="","",IFERROR(LOOKUP(2,1/(('Tire Inspections'!$E$5:$E$1004=$A550)*('Tire Inspections'!$B$5:$B$1004=$L550)*('Tire Inspections'!$Y$5:$Y$1004="OK")),'Tire Inspections'!$L$5:$L$1004),"")))</f>
        <v/>
      </c>
      <c r="T550" s="33">
        <f>IF($A550="","",IF(OR($Q550="",$H550=""),"",IFERROR(MAX(0,MIN(1,($Q550-'Settings'!$B$6)/($H550-'Settings'!$B$6))),"")))</f>
        <v/>
      </c>
      <c r="U550" s="27">
        <f>IF($A550="","",IF($Q550="","No Data",IF($Q550&lt;='Settings'!$B$6,"Critical",IF($Q550&lt;='Settings'!$B$5,"Low","OK"))))</f>
        <v/>
      </c>
      <c r="V550" s="27">
        <f>IF($A550="","",IF($R550="","No Data",IF($R550&gt;='Settings'!$B$7,"Uneven","OK")))</f>
        <v/>
      </c>
      <c r="W550" s="27">
        <f>IF($A550="","",IF($J550&lt;&gt;"Mounted","N/A",IF(OR($S550="",$I550=""),"No Data",IF($S550&lt;$I550-'Settings'!$B$8,"Low",IF($S550&gt;$I550+'Settings'!$B$8,"High","OK")))))</f>
        <v/>
      </c>
      <c r="X550" s="45">
        <f>IF($A550="","",IF(OR($J550&lt;&gt;"Mounted",$L550=""),"",IFERROR($L550+'Settings'!$B$9,"")))</f>
        <v/>
      </c>
      <c r="Y550" s="27">
        <f>IF($A550="","",IF($J550&lt;&gt;"Mounted","N/A",IF($L550="","No Data",IF(TODAY()&gt;$X550,"Overdue",IF(TODAY()+'Settings'!$B$10&gt;=$X550,"Due Soon","Current")))))</f>
        <v/>
      </c>
      <c r="Z550" s="27">
        <f>IF($A550="","",IF($J550&lt;&gt;"Mounted","N/A",IF(OR($U550="No Data",$W550="No Data"),"No Data",IF($U550="Critical","Critical",IF(OR($U550="Low",$V550="Uneven",$W550="Low",$W550="High",$Y550="Overdue",$Y550="Due Soon"),"Attention","OK")))))</f>
        <v/>
      </c>
      <c r="AA550" s="27">
        <f>IF($A550="","",IF($J550&lt;&gt;"Mounted","No action",IF($U550="Critical","Inspect immediately and follow fleet removal policy",IF($W550="Low","Correct pressure and inspect",IF($W550="High","Correct pressure",IF($V550="Uneven","Inspect alignment, suspension, and rotation",IF($U550="Low","Schedule tire service",IF($Y550="Overdue","Complete inspection",IF($Y550="Due Soon","Schedule inspection","No action")))))))))</f>
        <v/>
      </c>
      <c r="AB550" s="27">
        <f>IF($A550="","",IF(OR($J550&lt;&gt;"Mounted",$Z550="OK",$Z550="N/A"),"",IF($U550="Critical",1,IF(OR($W550="Low",$W550="High"),2,IF(OR($U550="Low",$V550="Uneven"),3,IF($Y550="Overdue",4,5))))))</f>
        <v/>
      </c>
      <c r="AC550" s="27">
        <f>IF($A550="","",IF($AB550="","",IFERROR($AB550*100000+ROW(),"")))</f>
        <v/>
      </c>
    </row>
    <row r="551">
      <c r="A551" s="29" t="n"/>
      <c r="B551" s="23" t="n"/>
      <c r="C551" s="23" t="n"/>
      <c r="D551" s="23" t="n"/>
      <c r="E551" s="29" t="n"/>
      <c r="F551" s="42" t="n"/>
      <c r="G551" s="30" t="n"/>
      <c r="H551" s="43" t="n"/>
      <c r="I551" s="43" t="n"/>
      <c r="J551" s="23" t="n"/>
      <c r="K551" s="23" t="n"/>
      <c r="L551" s="45">
        <f>IF($A551="","",IF(COUNTIFS('Tire Inspections'!$E$5:$E$1004,$A551,'Tire Inspections'!$Y$5:$Y$1004,"OK")=0,"",IFERROR(MAXIFS('Tire Inspections'!$B$5:$B$1004,'Tire Inspections'!$E$5:$E$1004,$A551,'Tire Inspections'!$Y$5:$Y$1004,"OK"),"")))</f>
        <v/>
      </c>
      <c r="M551" s="27">
        <f>IF($A551="","",IF($L551="","",IFERROR(LOOKUP(2,1/(('Tire Inspections'!$E$5:$E$1004=$A551)*('Tire Inspections'!$B$5:$B$1004=$L551)*('Tire Inspections'!$Y$5:$Y$1004="OK")),'Tire Inspections'!$C$5:$C$1004),"")))</f>
        <v/>
      </c>
      <c r="N551" s="27">
        <f>IF($A551="","",IF($L551="","",IFERROR(LOOKUP(2,1/(('Tire Inspections'!$E$5:$E$1004=$A551)*('Tire Inspections'!$B$5:$B$1004=$L551)*('Tire Inspections'!$Y$5:$Y$1004="OK")),'Tire Inspections'!$F$5:$F$1004),"")))</f>
        <v/>
      </c>
      <c r="O551" s="27">
        <f>IF($A551="","",IF($L551="","",IFERROR(LOOKUP(2,1/(('Tire Inspections'!$E$5:$E$1004=$A551)*('Tire Inspections'!$B$5:$B$1004=$L551)*('Tire Inspections'!$Y$5:$Y$1004="OK")),'Tire Inspections'!$P$5:$P$1004),"")))</f>
        <v/>
      </c>
      <c r="P551" s="32">
        <f>IF($A551="","",IF($L551="","",IFERROR(LOOKUP(2,1/(('Tire Inspections'!$E$5:$E$1004=$A551)*('Tire Inspections'!$B$5:$B$1004=$L551)*('Tire Inspections'!$Y$5:$Y$1004="OK")),'Tire Inspections'!$D$5:$D$1004),"")))</f>
        <v/>
      </c>
      <c r="Q551" s="44">
        <f>IF($A551="","",IF($L551="","",IFERROR(LOOKUP(2,1/(('Tire Inspections'!$E$5:$E$1004=$A551)*('Tire Inspections'!$B$5:$B$1004=$L551)*('Tire Inspections'!$Y$5:$Y$1004="OK")),'Tire Inspections'!$R$5:$R$1004),"")))</f>
        <v/>
      </c>
      <c r="R551" s="44">
        <f>IF($A551="","",IF($L551="","",IFERROR(LOOKUP(2,1/(('Tire Inspections'!$E$5:$E$1004=$A551)*('Tire Inspections'!$B$5:$B$1004=$L551)*('Tire Inspections'!$Y$5:$Y$1004="OK")),'Tire Inspections'!$S$5:$S$1004),"")))</f>
        <v/>
      </c>
      <c r="S551" s="44">
        <f>IF($A551="","",IF($L551="","",IFERROR(LOOKUP(2,1/(('Tire Inspections'!$E$5:$E$1004=$A551)*('Tire Inspections'!$B$5:$B$1004=$L551)*('Tire Inspections'!$Y$5:$Y$1004="OK")),'Tire Inspections'!$L$5:$L$1004),"")))</f>
        <v/>
      </c>
      <c r="T551" s="33">
        <f>IF($A551="","",IF(OR($Q551="",$H551=""),"",IFERROR(MAX(0,MIN(1,($Q551-'Settings'!$B$6)/($H551-'Settings'!$B$6))),"")))</f>
        <v/>
      </c>
      <c r="U551" s="27">
        <f>IF($A551="","",IF($Q551="","No Data",IF($Q551&lt;='Settings'!$B$6,"Critical",IF($Q551&lt;='Settings'!$B$5,"Low","OK"))))</f>
        <v/>
      </c>
      <c r="V551" s="27">
        <f>IF($A551="","",IF($R551="","No Data",IF($R551&gt;='Settings'!$B$7,"Uneven","OK")))</f>
        <v/>
      </c>
      <c r="W551" s="27">
        <f>IF($A551="","",IF($J551&lt;&gt;"Mounted","N/A",IF(OR($S551="",$I551=""),"No Data",IF($S551&lt;$I551-'Settings'!$B$8,"Low",IF($S551&gt;$I551+'Settings'!$B$8,"High","OK")))))</f>
        <v/>
      </c>
      <c r="X551" s="45">
        <f>IF($A551="","",IF(OR($J551&lt;&gt;"Mounted",$L551=""),"",IFERROR($L551+'Settings'!$B$9,"")))</f>
        <v/>
      </c>
      <c r="Y551" s="27">
        <f>IF($A551="","",IF($J551&lt;&gt;"Mounted","N/A",IF($L551="","No Data",IF(TODAY()&gt;$X551,"Overdue",IF(TODAY()+'Settings'!$B$10&gt;=$X551,"Due Soon","Current")))))</f>
        <v/>
      </c>
      <c r="Z551" s="27">
        <f>IF($A551="","",IF($J551&lt;&gt;"Mounted","N/A",IF(OR($U551="No Data",$W551="No Data"),"No Data",IF($U551="Critical","Critical",IF(OR($U551="Low",$V551="Uneven",$W551="Low",$W551="High",$Y551="Overdue",$Y551="Due Soon"),"Attention","OK")))))</f>
        <v/>
      </c>
      <c r="AA551" s="27">
        <f>IF($A551="","",IF($J551&lt;&gt;"Mounted","No action",IF($U551="Critical","Inspect immediately and follow fleet removal policy",IF($W551="Low","Correct pressure and inspect",IF($W551="High","Correct pressure",IF($V551="Uneven","Inspect alignment, suspension, and rotation",IF($U551="Low","Schedule tire service",IF($Y551="Overdue","Complete inspection",IF($Y551="Due Soon","Schedule inspection","No action")))))))))</f>
        <v/>
      </c>
      <c r="AB551" s="27">
        <f>IF($A551="","",IF(OR($J551&lt;&gt;"Mounted",$Z551="OK",$Z551="N/A"),"",IF($U551="Critical",1,IF(OR($W551="Low",$W551="High"),2,IF(OR($U551="Low",$V551="Uneven"),3,IF($Y551="Overdue",4,5))))))</f>
        <v/>
      </c>
      <c r="AC551" s="27">
        <f>IF($A551="","",IF($AB551="","",IFERROR($AB551*100000+ROW(),"")))</f>
        <v/>
      </c>
    </row>
    <row r="552">
      <c r="A552" s="29" t="n"/>
      <c r="B552" s="23" t="n"/>
      <c r="C552" s="23" t="n"/>
      <c r="D552" s="23" t="n"/>
      <c r="E552" s="29" t="n"/>
      <c r="F552" s="42" t="n"/>
      <c r="G552" s="30" t="n"/>
      <c r="H552" s="43" t="n"/>
      <c r="I552" s="43" t="n"/>
      <c r="J552" s="23" t="n"/>
      <c r="K552" s="23" t="n"/>
      <c r="L552" s="45">
        <f>IF($A552="","",IF(COUNTIFS('Tire Inspections'!$E$5:$E$1004,$A552,'Tire Inspections'!$Y$5:$Y$1004,"OK")=0,"",IFERROR(MAXIFS('Tire Inspections'!$B$5:$B$1004,'Tire Inspections'!$E$5:$E$1004,$A552,'Tire Inspections'!$Y$5:$Y$1004,"OK"),"")))</f>
        <v/>
      </c>
      <c r="M552" s="27">
        <f>IF($A552="","",IF($L552="","",IFERROR(LOOKUP(2,1/(('Tire Inspections'!$E$5:$E$1004=$A552)*('Tire Inspections'!$B$5:$B$1004=$L552)*('Tire Inspections'!$Y$5:$Y$1004="OK")),'Tire Inspections'!$C$5:$C$1004),"")))</f>
        <v/>
      </c>
      <c r="N552" s="27">
        <f>IF($A552="","",IF($L552="","",IFERROR(LOOKUP(2,1/(('Tire Inspections'!$E$5:$E$1004=$A552)*('Tire Inspections'!$B$5:$B$1004=$L552)*('Tire Inspections'!$Y$5:$Y$1004="OK")),'Tire Inspections'!$F$5:$F$1004),"")))</f>
        <v/>
      </c>
      <c r="O552" s="27">
        <f>IF($A552="","",IF($L552="","",IFERROR(LOOKUP(2,1/(('Tire Inspections'!$E$5:$E$1004=$A552)*('Tire Inspections'!$B$5:$B$1004=$L552)*('Tire Inspections'!$Y$5:$Y$1004="OK")),'Tire Inspections'!$P$5:$P$1004),"")))</f>
        <v/>
      </c>
      <c r="P552" s="32">
        <f>IF($A552="","",IF($L552="","",IFERROR(LOOKUP(2,1/(('Tire Inspections'!$E$5:$E$1004=$A552)*('Tire Inspections'!$B$5:$B$1004=$L552)*('Tire Inspections'!$Y$5:$Y$1004="OK")),'Tire Inspections'!$D$5:$D$1004),"")))</f>
        <v/>
      </c>
      <c r="Q552" s="44">
        <f>IF($A552="","",IF($L552="","",IFERROR(LOOKUP(2,1/(('Tire Inspections'!$E$5:$E$1004=$A552)*('Tire Inspections'!$B$5:$B$1004=$L552)*('Tire Inspections'!$Y$5:$Y$1004="OK")),'Tire Inspections'!$R$5:$R$1004),"")))</f>
        <v/>
      </c>
      <c r="R552" s="44">
        <f>IF($A552="","",IF($L552="","",IFERROR(LOOKUP(2,1/(('Tire Inspections'!$E$5:$E$1004=$A552)*('Tire Inspections'!$B$5:$B$1004=$L552)*('Tire Inspections'!$Y$5:$Y$1004="OK")),'Tire Inspections'!$S$5:$S$1004),"")))</f>
        <v/>
      </c>
      <c r="S552" s="44">
        <f>IF($A552="","",IF($L552="","",IFERROR(LOOKUP(2,1/(('Tire Inspections'!$E$5:$E$1004=$A552)*('Tire Inspections'!$B$5:$B$1004=$L552)*('Tire Inspections'!$Y$5:$Y$1004="OK")),'Tire Inspections'!$L$5:$L$1004),"")))</f>
        <v/>
      </c>
      <c r="T552" s="33">
        <f>IF($A552="","",IF(OR($Q552="",$H552=""),"",IFERROR(MAX(0,MIN(1,($Q552-'Settings'!$B$6)/($H552-'Settings'!$B$6))),"")))</f>
        <v/>
      </c>
      <c r="U552" s="27">
        <f>IF($A552="","",IF($Q552="","No Data",IF($Q552&lt;='Settings'!$B$6,"Critical",IF($Q552&lt;='Settings'!$B$5,"Low","OK"))))</f>
        <v/>
      </c>
      <c r="V552" s="27">
        <f>IF($A552="","",IF($R552="","No Data",IF($R552&gt;='Settings'!$B$7,"Uneven","OK")))</f>
        <v/>
      </c>
      <c r="W552" s="27">
        <f>IF($A552="","",IF($J552&lt;&gt;"Mounted","N/A",IF(OR($S552="",$I552=""),"No Data",IF($S552&lt;$I552-'Settings'!$B$8,"Low",IF($S552&gt;$I552+'Settings'!$B$8,"High","OK")))))</f>
        <v/>
      </c>
      <c r="X552" s="45">
        <f>IF($A552="","",IF(OR($J552&lt;&gt;"Mounted",$L552=""),"",IFERROR($L552+'Settings'!$B$9,"")))</f>
        <v/>
      </c>
      <c r="Y552" s="27">
        <f>IF($A552="","",IF($J552&lt;&gt;"Mounted","N/A",IF($L552="","No Data",IF(TODAY()&gt;$X552,"Overdue",IF(TODAY()+'Settings'!$B$10&gt;=$X552,"Due Soon","Current")))))</f>
        <v/>
      </c>
      <c r="Z552" s="27">
        <f>IF($A552="","",IF($J552&lt;&gt;"Mounted","N/A",IF(OR($U552="No Data",$W552="No Data"),"No Data",IF($U552="Critical","Critical",IF(OR($U552="Low",$V552="Uneven",$W552="Low",$W552="High",$Y552="Overdue",$Y552="Due Soon"),"Attention","OK")))))</f>
        <v/>
      </c>
      <c r="AA552" s="27">
        <f>IF($A552="","",IF($J552&lt;&gt;"Mounted","No action",IF($U552="Critical","Inspect immediately and follow fleet removal policy",IF($W552="Low","Correct pressure and inspect",IF($W552="High","Correct pressure",IF($V552="Uneven","Inspect alignment, suspension, and rotation",IF($U552="Low","Schedule tire service",IF($Y552="Overdue","Complete inspection",IF($Y552="Due Soon","Schedule inspection","No action")))))))))</f>
        <v/>
      </c>
      <c r="AB552" s="27">
        <f>IF($A552="","",IF(OR($J552&lt;&gt;"Mounted",$Z552="OK",$Z552="N/A"),"",IF($U552="Critical",1,IF(OR($W552="Low",$W552="High"),2,IF(OR($U552="Low",$V552="Uneven"),3,IF($Y552="Overdue",4,5))))))</f>
        <v/>
      </c>
      <c r="AC552" s="27">
        <f>IF($A552="","",IF($AB552="","",IFERROR($AB552*100000+ROW(),"")))</f>
        <v/>
      </c>
    </row>
    <row r="553">
      <c r="A553" s="29" t="n"/>
      <c r="B553" s="23" t="n"/>
      <c r="C553" s="23" t="n"/>
      <c r="D553" s="23" t="n"/>
      <c r="E553" s="29" t="n"/>
      <c r="F553" s="42" t="n"/>
      <c r="G553" s="30" t="n"/>
      <c r="H553" s="43" t="n"/>
      <c r="I553" s="43" t="n"/>
      <c r="J553" s="23" t="n"/>
      <c r="K553" s="23" t="n"/>
      <c r="L553" s="45">
        <f>IF($A553="","",IF(COUNTIFS('Tire Inspections'!$E$5:$E$1004,$A553,'Tire Inspections'!$Y$5:$Y$1004,"OK")=0,"",IFERROR(MAXIFS('Tire Inspections'!$B$5:$B$1004,'Tire Inspections'!$E$5:$E$1004,$A553,'Tire Inspections'!$Y$5:$Y$1004,"OK"),"")))</f>
        <v/>
      </c>
      <c r="M553" s="27">
        <f>IF($A553="","",IF($L553="","",IFERROR(LOOKUP(2,1/(('Tire Inspections'!$E$5:$E$1004=$A553)*('Tire Inspections'!$B$5:$B$1004=$L553)*('Tire Inspections'!$Y$5:$Y$1004="OK")),'Tire Inspections'!$C$5:$C$1004),"")))</f>
        <v/>
      </c>
      <c r="N553" s="27">
        <f>IF($A553="","",IF($L553="","",IFERROR(LOOKUP(2,1/(('Tire Inspections'!$E$5:$E$1004=$A553)*('Tire Inspections'!$B$5:$B$1004=$L553)*('Tire Inspections'!$Y$5:$Y$1004="OK")),'Tire Inspections'!$F$5:$F$1004),"")))</f>
        <v/>
      </c>
      <c r="O553" s="27">
        <f>IF($A553="","",IF($L553="","",IFERROR(LOOKUP(2,1/(('Tire Inspections'!$E$5:$E$1004=$A553)*('Tire Inspections'!$B$5:$B$1004=$L553)*('Tire Inspections'!$Y$5:$Y$1004="OK")),'Tire Inspections'!$P$5:$P$1004),"")))</f>
        <v/>
      </c>
      <c r="P553" s="32">
        <f>IF($A553="","",IF($L553="","",IFERROR(LOOKUP(2,1/(('Tire Inspections'!$E$5:$E$1004=$A553)*('Tire Inspections'!$B$5:$B$1004=$L553)*('Tire Inspections'!$Y$5:$Y$1004="OK")),'Tire Inspections'!$D$5:$D$1004),"")))</f>
        <v/>
      </c>
      <c r="Q553" s="44">
        <f>IF($A553="","",IF($L553="","",IFERROR(LOOKUP(2,1/(('Tire Inspections'!$E$5:$E$1004=$A553)*('Tire Inspections'!$B$5:$B$1004=$L553)*('Tire Inspections'!$Y$5:$Y$1004="OK")),'Tire Inspections'!$R$5:$R$1004),"")))</f>
        <v/>
      </c>
      <c r="R553" s="44">
        <f>IF($A553="","",IF($L553="","",IFERROR(LOOKUP(2,1/(('Tire Inspections'!$E$5:$E$1004=$A553)*('Tire Inspections'!$B$5:$B$1004=$L553)*('Tire Inspections'!$Y$5:$Y$1004="OK")),'Tire Inspections'!$S$5:$S$1004),"")))</f>
        <v/>
      </c>
      <c r="S553" s="44">
        <f>IF($A553="","",IF($L553="","",IFERROR(LOOKUP(2,1/(('Tire Inspections'!$E$5:$E$1004=$A553)*('Tire Inspections'!$B$5:$B$1004=$L553)*('Tire Inspections'!$Y$5:$Y$1004="OK")),'Tire Inspections'!$L$5:$L$1004),"")))</f>
        <v/>
      </c>
      <c r="T553" s="33">
        <f>IF($A553="","",IF(OR($Q553="",$H553=""),"",IFERROR(MAX(0,MIN(1,($Q553-'Settings'!$B$6)/($H553-'Settings'!$B$6))),"")))</f>
        <v/>
      </c>
      <c r="U553" s="27">
        <f>IF($A553="","",IF($Q553="","No Data",IF($Q553&lt;='Settings'!$B$6,"Critical",IF($Q553&lt;='Settings'!$B$5,"Low","OK"))))</f>
        <v/>
      </c>
      <c r="V553" s="27">
        <f>IF($A553="","",IF($R553="","No Data",IF($R553&gt;='Settings'!$B$7,"Uneven","OK")))</f>
        <v/>
      </c>
      <c r="W553" s="27">
        <f>IF($A553="","",IF($J553&lt;&gt;"Mounted","N/A",IF(OR($S553="",$I553=""),"No Data",IF($S553&lt;$I553-'Settings'!$B$8,"Low",IF($S553&gt;$I553+'Settings'!$B$8,"High","OK")))))</f>
        <v/>
      </c>
      <c r="X553" s="45">
        <f>IF($A553="","",IF(OR($J553&lt;&gt;"Mounted",$L553=""),"",IFERROR($L553+'Settings'!$B$9,"")))</f>
        <v/>
      </c>
      <c r="Y553" s="27">
        <f>IF($A553="","",IF($J553&lt;&gt;"Mounted","N/A",IF($L553="","No Data",IF(TODAY()&gt;$X553,"Overdue",IF(TODAY()+'Settings'!$B$10&gt;=$X553,"Due Soon","Current")))))</f>
        <v/>
      </c>
      <c r="Z553" s="27">
        <f>IF($A553="","",IF($J553&lt;&gt;"Mounted","N/A",IF(OR($U553="No Data",$W553="No Data"),"No Data",IF($U553="Critical","Critical",IF(OR($U553="Low",$V553="Uneven",$W553="Low",$W553="High",$Y553="Overdue",$Y553="Due Soon"),"Attention","OK")))))</f>
        <v/>
      </c>
      <c r="AA553" s="27">
        <f>IF($A553="","",IF($J553&lt;&gt;"Mounted","No action",IF($U553="Critical","Inspect immediately and follow fleet removal policy",IF($W553="Low","Correct pressure and inspect",IF($W553="High","Correct pressure",IF($V553="Uneven","Inspect alignment, suspension, and rotation",IF($U553="Low","Schedule tire service",IF($Y553="Overdue","Complete inspection",IF($Y553="Due Soon","Schedule inspection","No action")))))))))</f>
        <v/>
      </c>
      <c r="AB553" s="27">
        <f>IF($A553="","",IF(OR($J553&lt;&gt;"Mounted",$Z553="OK",$Z553="N/A"),"",IF($U553="Critical",1,IF(OR($W553="Low",$W553="High"),2,IF(OR($U553="Low",$V553="Uneven"),3,IF($Y553="Overdue",4,5))))))</f>
        <v/>
      </c>
      <c r="AC553" s="27">
        <f>IF($A553="","",IF($AB553="","",IFERROR($AB553*100000+ROW(),"")))</f>
        <v/>
      </c>
    </row>
    <row r="554">
      <c r="A554" s="29" t="n"/>
      <c r="B554" s="23" t="n"/>
      <c r="C554" s="23" t="n"/>
      <c r="D554" s="23" t="n"/>
      <c r="E554" s="29" t="n"/>
      <c r="F554" s="42" t="n"/>
      <c r="G554" s="30" t="n"/>
      <c r="H554" s="43" t="n"/>
      <c r="I554" s="43" t="n"/>
      <c r="J554" s="23" t="n"/>
      <c r="K554" s="23" t="n"/>
      <c r="L554" s="45">
        <f>IF($A554="","",IF(COUNTIFS('Tire Inspections'!$E$5:$E$1004,$A554,'Tire Inspections'!$Y$5:$Y$1004,"OK")=0,"",IFERROR(MAXIFS('Tire Inspections'!$B$5:$B$1004,'Tire Inspections'!$E$5:$E$1004,$A554,'Tire Inspections'!$Y$5:$Y$1004,"OK"),"")))</f>
        <v/>
      </c>
      <c r="M554" s="27">
        <f>IF($A554="","",IF($L554="","",IFERROR(LOOKUP(2,1/(('Tire Inspections'!$E$5:$E$1004=$A554)*('Tire Inspections'!$B$5:$B$1004=$L554)*('Tire Inspections'!$Y$5:$Y$1004="OK")),'Tire Inspections'!$C$5:$C$1004),"")))</f>
        <v/>
      </c>
      <c r="N554" s="27">
        <f>IF($A554="","",IF($L554="","",IFERROR(LOOKUP(2,1/(('Tire Inspections'!$E$5:$E$1004=$A554)*('Tire Inspections'!$B$5:$B$1004=$L554)*('Tire Inspections'!$Y$5:$Y$1004="OK")),'Tire Inspections'!$F$5:$F$1004),"")))</f>
        <v/>
      </c>
      <c r="O554" s="27">
        <f>IF($A554="","",IF($L554="","",IFERROR(LOOKUP(2,1/(('Tire Inspections'!$E$5:$E$1004=$A554)*('Tire Inspections'!$B$5:$B$1004=$L554)*('Tire Inspections'!$Y$5:$Y$1004="OK")),'Tire Inspections'!$P$5:$P$1004),"")))</f>
        <v/>
      </c>
      <c r="P554" s="32">
        <f>IF($A554="","",IF($L554="","",IFERROR(LOOKUP(2,1/(('Tire Inspections'!$E$5:$E$1004=$A554)*('Tire Inspections'!$B$5:$B$1004=$L554)*('Tire Inspections'!$Y$5:$Y$1004="OK")),'Tire Inspections'!$D$5:$D$1004),"")))</f>
        <v/>
      </c>
      <c r="Q554" s="44">
        <f>IF($A554="","",IF($L554="","",IFERROR(LOOKUP(2,1/(('Tire Inspections'!$E$5:$E$1004=$A554)*('Tire Inspections'!$B$5:$B$1004=$L554)*('Tire Inspections'!$Y$5:$Y$1004="OK")),'Tire Inspections'!$R$5:$R$1004),"")))</f>
        <v/>
      </c>
      <c r="R554" s="44">
        <f>IF($A554="","",IF($L554="","",IFERROR(LOOKUP(2,1/(('Tire Inspections'!$E$5:$E$1004=$A554)*('Tire Inspections'!$B$5:$B$1004=$L554)*('Tire Inspections'!$Y$5:$Y$1004="OK")),'Tire Inspections'!$S$5:$S$1004),"")))</f>
        <v/>
      </c>
      <c r="S554" s="44">
        <f>IF($A554="","",IF($L554="","",IFERROR(LOOKUP(2,1/(('Tire Inspections'!$E$5:$E$1004=$A554)*('Tire Inspections'!$B$5:$B$1004=$L554)*('Tire Inspections'!$Y$5:$Y$1004="OK")),'Tire Inspections'!$L$5:$L$1004),"")))</f>
        <v/>
      </c>
      <c r="T554" s="33">
        <f>IF($A554="","",IF(OR($Q554="",$H554=""),"",IFERROR(MAX(0,MIN(1,($Q554-'Settings'!$B$6)/($H554-'Settings'!$B$6))),"")))</f>
        <v/>
      </c>
      <c r="U554" s="27">
        <f>IF($A554="","",IF($Q554="","No Data",IF($Q554&lt;='Settings'!$B$6,"Critical",IF($Q554&lt;='Settings'!$B$5,"Low","OK"))))</f>
        <v/>
      </c>
      <c r="V554" s="27">
        <f>IF($A554="","",IF($R554="","No Data",IF($R554&gt;='Settings'!$B$7,"Uneven","OK")))</f>
        <v/>
      </c>
      <c r="W554" s="27">
        <f>IF($A554="","",IF($J554&lt;&gt;"Mounted","N/A",IF(OR($S554="",$I554=""),"No Data",IF($S554&lt;$I554-'Settings'!$B$8,"Low",IF($S554&gt;$I554+'Settings'!$B$8,"High","OK")))))</f>
        <v/>
      </c>
      <c r="X554" s="45">
        <f>IF($A554="","",IF(OR($J554&lt;&gt;"Mounted",$L554=""),"",IFERROR($L554+'Settings'!$B$9,"")))</f>
        <v/>
      </c>
      <c r="Y554" s="27">
        <f>IF($A554="","",IF($J554&lt;&gt;"Mounted","N/A",IF($L554="","No Data",IF(TODAY()&gt;$X554,"Overdue",IF(TODAY()+'Settings'!$B$10&gt;=$X554,"Due Soon","Current")))))</f>
        <v/>
      </c>
      <c r="Z554" s="27">
        <f>IF($A554="","",IF($J554&lt;&gt;"Mounted","N/A",IF(OR($U554="No Data",$W554="No Data"),"No Data",IF($U554="Critical","Critical",IF(OR($U554="Low",$V554="Uneven",$W554="Low",$W554="High",$Y554="Overdue",$Y554="Due Soon"),"Attention","OK")))))</f>
        <v/>
      </c>
      <c r="AA554" s="27">
        <f>IF($A554="","",IF($J554&lt;&gt;"Mounted","No action",IF($U554="Critical","Inspect immediately and follow fleet removal policy",IF($W554="Low","Correct pressure and inspect",IF($W554="High","Correct pressure",IF($V554="Uneven","Inspect alignment, suspension, and rotation",IF($U554="Low","Schedule tire service",IF($Y554="Overdue","Complete inspection",IF($Y554="Due Soon","Schedule inspection","No action")))))))))</f>
        <v/>
      </c>
      <c r="AB554" s="27">
        <f>IF($A554="","",IF(OR($J554&lt;&gt;"Mounted",$Z554="OK",$Z554="N/A"),"",IF($U554="Critical",1,IF(OR($W554="Low",$W554="High"),2,IF(OR($U554="Low",$V554="Uneven"),3,IF($Y554="Overdue",4,5))))))</f>
        <v/>
      </c>
      <c r="AC554" s="27">
        <f>IF($A554="","",IF($AB554="","",IFERROR($AB554*100000+ROW(),"")))</f>
        <v/>
      </c>
    </row>
    <row r="555">
      <c r="A555" s="29" t="n"/>
      <c r="B555" s="23" t="n"/>
      <c r="C555" s="23" t="n"/>
      <c r="D555" s="23" t="n"/>
      <c r="E555" s="29" t="n"/>
      <c r="F555" s="42" t="n"/>
      <c r="G555" s="30" t="n"/>
      <c r="H555" s="43" t="n"/>
      <c r="I555" s="43" t="n"/>
      <c r="J555" s="23" t="n"/>
      <c r="K555" s="23" t="n"/>
      <c r="L555" s="45">
        <f>IF($A555="","",IF(COUNTIFS('Tire Inspections'!$E$5:$E$1004,$A555,'Tire Inspections'!$Y$5:$Y$1004,"OK")=0,"",IFERROR(MAXIFS('Tire Inspections'!$B$5:$B$1004,'Tire Inspections'!$E$5:$E$1004,$A555,'Tire Inspections'!$Y$5:$Y$1004,"OK"),"")))</f>
        <v/>
      </c>
      <c r="M555" s="27">
        <f>IF($A555="","",IF($L555="","",IFERROR(LOOKUP(2,1/(('Tire Inspections'!$E$5:$E$1004=$A555)*('Tire Inspections'!$B$5:$B$1004=$L555)*('Tire Inspections'!$Y$5:$Y$1004="OK")),'Tire Inspections'!$C$5:$C$1004),"")))</f>
        <v/>
      </c>
      <c r="N555" s="27">
        <f>IF($A555="","",IF($L555="","",IFERROR(LOOKUP(2,1/(('Tire Inspections'!$E$5:$E$1004=$A555)*('Tire Inspections'!$B$5:$B$1004=$L555)*('Tire Inspections'!$Y$5:$Y$1004="OK")),'Tire Inspections'!$F$5:$F$1004),"")))</f>
        <v/>
      </c>
      <c r="O555" s="27">
        <f>IF($A555="","",IF($L555="","",IFERROR(LOOKUP(2,1/(('Tire Inspections'!$E$5:$E$1004=$A555)*('Tire Inspections'!$B$5:$B$1004=$L555)*('Tire Inspections'!$Y$5:$Y$1004="OK")),'Tire Inspections'!$P$5:$P$1004),"")))</f>
        <v/>
      </c>
      <c r="P555" s="32">
        <f>IF($A555="","",IF($L555="","",IFERROR(LOOKUP(2,1/(('Tire Inspections'!$E$5:$E$1004=$A555)*('Tire Inspections'!$B$5:$B$1004=$L555)*('Tire Inspections'!$Y$5:$Y$1004="OK")),'Tire Inspections'!$D$5:$D$1004),"")))</f>
        <v/>
      </c>
      <c r="Q555" s="44">
        <f>IF($A555="","",IF($L555="","",IFERROR(LOOKUP(2,1/(('Tire Inspections'!$E$5:$E$1004=$A555)*('Tire Inspections'!$B$5:$B$1004=$L555)*('Tire Inspections'!$Y$5:$Y$1004="OK")),'Tire Inspections'!$R$5:$R$1004),"")))</f>
        <v/>
      </c>
      <c r="R555" s="44">
        <f>IF($A555="","",IF($L555="","",IFERROR(LOOKUP(2,1/(('Tire Inspections'!$E$5:$E$1004=$A555)*('Tire Inspections'!$B$5:$B$1004=$L555)*('Tire Inspections'!$Y$5:$Y$1004="OK")),'Tire Inspections'!$S$5:$S$1004),"")))</f>
        <v/>
      </c>
      <c r="S555" s="44">
        <f>IF($A555="","",IF($L555="","",IFERROR(LOOKUP(2,1/(('Tire Inspections'!$E$5:$E$1004=$A555)*('Tire Inspections'!$B$5:$B$1004=$L555)*('Tire Inspections'!$Y$5:$Y$1004="OK")),'Tire Inspections'!$L$5:$L$1004),"")))</f>
        <v/>
      </c>
      <c r="T555" s="33">
        <f>IF($A555="","",IF(OR($Q555="",$H555=""),"",IFERROR(MAX(0,MIN(1,($Q555-'Settings'!$B$6)/($H555-'Settings'!$B$6))),"")))</f>
        <v/>
      </c>
      <c r="U555" s="27">
        <f>IF($A555="","",IF($Q555="","No Data",IF($Q555&lt;='Settings'!$B$6,"Critical",IF($Q555&lt;='Settings'!$B$5,"Low","OK"))))</f>
        <v/>
      </c>
      <c r="V555" s="27">
        <f>IF($A555="","",IF($R555="","No Data",IF($R555&gt;='Settings'!$B$7,"Uneven","OK")))</f>
        <v/>
      </c>
      <c r="W555" s="27">
        <f>IF($A555="","",IF($J555&lt;&gt;"Mounted","N/A",IF(OR($S555="",$I555=""),"No Data",IF($S555&lt;$I555-'Settings'!$B$8,"Low",IF($S555&gt;$I555+'Settings'!$B$8,"High","OK")))))</f>
        <v/>
      </c>
      <c r="X555" s="45">
        <f>IF($A555="","",IF(OR($J555&lt;&gt;"Mounted",$L555=""),"",IFERROR($L555+'Settings'!$B$9,"")))</f>
        <v/>
      </c>
      <c r="Y555" s="27">
        <f>IF($A555="","",IF($J555&lt;&gt;"Mounted","N/A",IF($L555="","No Data",IF(TODAY()&gt;$X555,"Overdue",IF(TODAY()+'Settings'!$B$10&gt;=$X555,"Due Soon","Current")))))</f>
        <v/>
      </c>
      <c r="Z555" s="27">
        <f>IF($A555="","",IF($J555&lt;&gt;"Mounted","N/A",IF(OR($U555="No Data",$W555="No Data"),"No Data",IF($U555="Critical","Critical",IF(OR($U555="Low",$V555="Uneven",$W555="Low",$W555="High",$Y555="Overdue",$Y555="Due Soon"),"Attention","OK")))))</f>
        <v/>
      </c>
      <c r="AA555" s="27">
        <f>IF($A555="","",IF($J555&lt;&gt;"Mounted","No action",IF($U555="Critical","Inspect immediately and follow fleet removal policy",IF($W555="Low","Correct pressure and inspect",IF($W555="High","Correct pressure",IF($V555="Uneven","Inspect alignment, suspension, and rotation",IF($U555="Low","Schedule tire service",IF($Y555="Overdue","Complete inspection",IF($Y555="Due Soon","Schedule inspection","No action")))))))))</f>
        <v/>
      </c>
      <c r="AB555" s="27">
        <f>IF($A555="","",IF(OR($J555&lt;&gt;"Mounted",$Z555="OK",$Z555="N/A"),"",IF($U555="Critical",1,IF(OR($W555="Low",$W555="High"),2,IF(OR($U555="Low",$V555="Uneven"),3,IF($Y555="Overdue",4,5))))))</f>
        <v/>
      </c>
      <c r="AC555" s="27">
        <f>IF($A555="","",IF($AB555="","",IFERROR($AB555*100000+ROW(),"")))</f>
        <v/>
      </c>
    </row>
    <row r="556">
      <c r="A556" s="29" t="n"/>
      <c r="B556" s="23" t="n"/>
      <c r="C556" s="23" t="n"/>
      <c r="D556" s="23" t="n"/>
      <c r="E556" s="29" t="n"/>
      <c r="F556" s="42" t="n"/>
      <c r="G556" s="30" t="n"/>
      <c r="H556" s="43" t="n"/>
      <c r="I556" s="43" t="n"/>
      <c r="J556" s="23" t="n"/>
      <c r="K556" s="23" t="n"/>
      <c r="L556" s="45">
        <f>IF($A556="","",IF(COUNTIFS('Tire Inspections'!$E$5:$E$1004,$A556,'Tire Inspections'!$Y$5:$Y$1004,"OK")=0,"",IFERROR(MAXIFS('Tire Inspections'!$B$5:$B$1004,'Tire Inspections'!$E$5:$E$1004,$A556,'Tire Inspections'!$Y$5:$Y$1004,"OK"),"")))</f>
        <v/>
      </c>
      <c r="M556" s="27">
        <f>IF($A556="","",IF($L556="","",IFERROR(LOOKUP(2,1/(('Tire Inspections'!$E$5:$E$1004=$A556)*('Tire Inspections'!$B$5:$B$1004=$L556)*('Tire Inspections'!$Y$5:$Y$1004="OK")),'Tire Inspections'!$C$5:$C$1004),"")))</f>
        <v/>
      </c>
      <c r="N556" s="27">
        <f>IF($A556="","",IF($L556="","",IFERROR(LOOKUP(2,1/(('Tire Inspections'!$E$5:$E$1004=$A556)*('Tire Inspections'!$B$5:$B$1004=$L556)*('Tire Inspections'!$Y$5:$Y$1004="OK")),'Tire Inspections'!$F$5:$F$1004),"")))</f>
        <v/>
      </c>
      <c r="O556" s="27">
        <f>IF($A556="","",IF($L556="","",IFERROR(LOOKUP(2,1/(('Tire Inspections'!$E$5:$E$1004=$A556)*('Tire Inspections'!$B$5:$B$1004=$L556)*('Tire Inspections'!$Y$5:$Y$1004="OK")),'Tire Inspections'!$P$5:$P$1004),"")))</f>
        <v/>
      </c>
      <c r="P556" s="32">
        <f>IF($A556="","",IF($L556="","",IFERROR(LOOKUP(2,1/(('Tire Inspections'!$E$5:$E$1004=$A556)*('Tire Inspections'!$B$5:$B$1004=$L556)*('Tire Inspections'!$Y$5:$Y$1004="OK")),'Tire Inspections'!$D$5:$D$1004),"")))</f>
        <v/>
      </c>
      <c r="Q556" s="44">
        <f>IF($A556="","",IF($L556="","",IFERROR(LOOKUP(2,1/(('Tire Inspections'!$E$5:$E$1004=$A556)*('Tire Inspections'!$B$5:$B$1004=$L556)*('Tire Inspections'!$Y$5:$Y$1004="OK")),'Tire Inspections'!$R$5:$R$1004),"")))</f>
        <v/>
      </c>
      <c r="R556" s="44">
        <f>IF($A556="","",IF($L556="","",IFERROR(LOOKUP(2,1/(('Tire Inspections'!$E$5:$E$1004=$A556)*('Tire Inspections'!$B$5:$B$1004=$L556)*('Tire Inspections'!$Y$5:$Y$1004="OK")),'Tire Inspections'!$S$5:$S$1004),"")))</f>
        <v/>
      </c>
      <c r="S556" s="44">
        <f>IF($A556="","",IF($L556="","",IFERROR(LOOKUP(2,1/(('Tire Inspections'!$E$5:$E$1004=$A556)*('Tire Inspections'!$B$5:$B$1004=$L556)*('Tire Inspections'!$Y$5:$Y$1004="OK")),'Tire Inspections'!$L$5:$L$1004),"")))</f>
        <v/>
      </c>
      <c r="T556" s="33">
        <f>IF($A556="","",IF(OR($Q556="",$H556=""),"",IFERROR(MAX(0,MIN(1,($Q556-'Settings'!$B$6)/($H556-'Settings'!$B$6))),"")))</f>
        <v/>
      </c>
      <c r="U556" s="27">
        <f>IF($A556="","",IF($Q556="","No Data",IF($Q556&lt;='Settings'!$B$6,"Critical",IF($Q556&lt;='Settings'!$B$5,"Low","OK"))))</f>
        <v/>
      </c>
      <c r="V556" s="27">
        <f>IF($A556="","",IF($R556="","No Data",IF($R556&gt;='Settings'!$B$7,"Uneven","OK")))</f>
        <v/>
      </c>
      <c r="W556" s="27">
        <f>IF($A556="","",IF($J556&lt;&gt;"Mounted","N/A",IF(OR($S556="",$I556=""),"No Data",IF($S556&lt;$I556-'Settings'!$B$8,"Low",IF($S556&gt;$I556+'Settings'!$B$8,"High","OK")))))</f>
        <v/>
      </c>
      <c r="X556" s="45">
        <f>IF($A556="","",IF(OR($J556&lt;&gt;"Mounted",$L556=""),"",IFERROR($L556+'Settings'!$B$9,"")))</f>
        <v/>
      </c>
      <c r="Y556" s="27">
        <f>IF($A556="","",IF($J556&lt;&gt;"Mounted","N/A",IF($L556="","No Data",IF(TODAY()&gt;$X556,"Overdue",IF(TODAY()+'Settings'!$B$10&gt;=$X556,"Due Soon","Current")))))</f>
        <v/>
      </c>
      <c r="Z556" s="27">
        <f>IF($A556="","",IF($J556&lt;&gt;"Mounted","N/A",IF(OR($U556="No Data",$W556="No Data"),"No Data",IF($U556="Critical","Critical",IF(OR($U556="Low",$V556="Uneven",$W556="Low",$W556="High",$Y556="Overdue",$Y556="Due Soon"),"Attention","OK")))))</f>
        <v/>
      </c>
      <c r="AA556" s="27">
        <f>IF($A556="","",IF($J556&lt;&gt;"Mounted","No action",IF($U556="Critical","Inspect immediately and follow fleet removal policy",IF($W556="Low","Correct pressure and inspect",IF($W556="High","Correct pressure",IF($V556="Uneven","Inspect alignment, suspension, and rotation",IF($U556="Low","Schedule tire service",IF($Y556="Overdue","Complete inspection",IF($Y556="Due Soon","Schedule inspection","No action")))))))))</f>
        <v/>
      </c>
      <c r="AB556" s="27">
        <f>IF($A556="","",IF(OR($J556&lt;&gt;"Mounted",$Z556="OK",$Z556="N/A"),"",IF($U556="Critical",1,IF(OR($W556="Low",$W556="High"),2,IF(OR($U556="Low",$V556="Uneven"),3,IF($Y556="Overdue",4,5))))))</f>
        <v/>
      </c>
      <c r="AC556" s="27">
        <f>IF($A556="","",IF($AB556="","",IFERROR($AB556*100000+ROW(),"")))</f>
        <v/>
      </c>
    </row>
    <row r="557">
      <c r="A557" s="29" t="n"/>
      <c r="B557" s="23" t="n"/>
      <c r="C557" s="23" t="n"/>
      <c r="D557" s="23" t="n"/>
      <c r="E557" s="29" t="n"/>
      <c r="F557" s="42" t="n"/>
      <c r="G557" s="30" t="n"/>
      <c r="H557" s="43" t="n"/>
      <c r="I557" s="43" t="n"/>
      <c r="J557" s="23" t="n"/>
      <c r="K557" s="23" t="n"/>
      <c r="L557" s="45">
        <f>IF($A557="","",IF(COUNTIFS('Tire Inspections'!$E$5:$E$1004,$A557,'Tire Inspections'!$Y$5:$Y$1004,"OK")=0,"",IFERROR(MAXIFS('Tire Inspections'!$B$5:$B$1004,'Tire Inspections'!$E$5:$E$1004,$A557,'Tire Inspections'!$Y$5:$Y$1004,"OK"),"")))</f>
        <v/>
      </c>
      <c r="M557" s="27">
        <f>IF($A557="","",IF($L557="","",IFERROR(LOOKUP(2,1/(('Tire Inspections'!$E$5:$E$1004=$A557)*('Tire Inspections'!$B$5:$B$1004=$L557)*('Tire Inspections'!$Y$5:$Y$1004="OK")),'Tire Inspections'!$C$5:$C$1004),"")))</f>
        <v/>
      </c>
      <c r="N557" s="27">
        <f>IF($A557="","",IF($L557="","",IFERROR(LOOKUP(2,1/(('Tire Inspections'!$E$5:$E$1004=$A557)*('Tire Inspections'!$B$5:$B$1004=$L557)*('Tire Inspections'!$Y$5:$Y$1004="OK")),'Tire Inspections'!$F$5:$F$1004),"")))</f>
        <v/>
      </c>
      <c r="O557" s="27">
        <f>IF($A557="","",IF($L557="","",IFERROR(LOOKUP(2,1/(('Tire Inspections'!$E$5:$E$1004=$A557)*('Tire Inspections'!$B$5:$B$1004=$L557)*('Tire Inspections'!$Y$5:$Y$1004="OK")),'Tire Inspections'!$P$5:$P$1004),"")))</f>
        <v/>
      </c>
      <c r="P557" s="32">
        <f>IF($A557="","",IF($L557="","",IFERROR(LOOKUP(2,1/(('Tire Inspections'!$E$5:$E$1004=$A557)*('Tire Inspections'!$B$5:$B$1004=$L557)*('Tire Inspections'!$Y$5:$Y$1004="OK")),'Tire Inspections'!$D$5:$D$1004),"")))</f>
        <v/>
      </c>
      <c r="Q557" s="44">
        <f>IF($A557="","",IF($L557="","",IFERROR(LOOKUP(2,1/(('Tire Inspections'!$E$5:$E$1004=$A557)*('Tire Inspections'!$B$5:$B$1004=$L557)*('Tire Inspections'!$Y$5:$Y$1004="OK")),'Tire Inspections'!$R$5:$R$1004),"")))</f>
        <v/>
      </c>
      <c r="R557" s="44">
        <f>IF($A557="","",IF($L557="","",IFERROR(LOOKUP(2,1/(('Tire Inspections'!$E$5:$E$1004=$A557)*('Tire Inspections'!$B$5:$B$1004=$L557)*('Tire Inspections'!$Y$5:$Y$1004="OK")),'Tire Inspections'!$S$5:$S$1004),"")))</f>
        <v/>
      </c>
      <c r="S557" s="44">
        <f>IF($A557="","",IF($L557="","",IFERROR(LOOKUP(2,1/(('Tire Inspections'!$E$5:$E$1004=$A557)*('Tire Inspections'!$B$5:$B$1004=$L557)*('Tire Inspections'!$Y$5:$Y$1004="OK")),'Tire Inspections'!$L$5:$L$1004),"")))</f>
        <v/>
      </c>
      <c r="T557" s="33">
        <f>IF($A557="","",IF(OR($Q557="",$H557=""),"",IFERROR(MAX(0,MIN(1,($Q557-'Settings'!$B$6)/($H557-'Settings'!$B$6))),"")))</f>
        <v/>
      </c>
      <c r="U557" s="27">
        <f>IF($A557="","",IF($Q557="","No Data",IF($Q557&lt;='Settings'!$B$6,"Critical",IF($Q557&lt;='Settings'!$B$5,"Low","OK"))))</f>
        <v/>
      </c>
      <c r="V557" s="27">
        <f>IF($A557="","",IF($R557="","No Data",IF($R557&gt;='Settings'!$B$7,"Uneven","OK")))</f>
        <v/>
      </c>
      <c r="W557" s="27">
        <f>IF($A557="","",IF($J557&lt;&gt;"Mounted","N/A",IF(OR($S557="",$I557=""),"No Data",IF($S557&lt;$I557-'Settings'!$B$8,"Low",IF($S557&gt;$I557+'Settings'!$B$8,"High","OK")))))</f>
        <v/>
      </c>
      <c r="X557" s="45">
        <f>IF($A557="","",IF(OR($J557&lt;&gt;"Mounted",$L557=""),"",IFERROR($L557+'Settings'!$B$9,"")))</f>
        <v/>
      </c>
      <c r="Y557" s="27">
        <f>IF($A557="","",IF($J557&lt;&gt;"Mounted","N/A",IF($L557="","No Data",IF(TODAY()&gt;$X557,"Overdue",IF(TODAY()+'Settings'!$B$10&gt;=$X557,"Due Soon","Current")))))</f>
        <v/>
      </c>
      <c r="Z557" s="27">
        <f>IF($A557="","",IF($J557&lt;&gt;"Mounted","N/A",IF(OR($U557="No Data",$W557="No Data"),"No Data",IF($U557="Critical","Critical",IF(OR($U557="Low",$V557="Uneven",$W557="Low",$W557="High",$Y557="Overdue",$Y557="Due Soon"),"Attention","OK")))))</f>
        <v/>
      </c>
      <c r="AA557" s="27">
        <f>IF($A557="","",IF($J557&lt;&gt;"Mounted","No action",IF($U557="Critical","Inspect immediately and follow fleet removal policy",IF($W557="Low","Correct pressure and inspect",IF($W557="High","Correct pressure",IF($V557="Uneven","Inspect alignment, suspension, and rotation",IF($U557="Low","Schedule tire service",IF($Y557="Overdue","Complete inspection",IF($Y557="Due Soon","Schedule inspection","No action")))))))))</f>
        <v/>
      </c>
      <c r="AB557" s="27">
        <f>IF($A557="","",IF(OR($J557&lt;&gt;"Mounted",$Z557="OK",$Z557="N/A"),"",IF($U557="Critical",1,IF(OR($W557="Low",$W557="High"),2,IF(OR($U557="Low",$V557="Uneven"),3,IF($Y557="Overdue",4,5))))))</f>
        <v/>
      </c>
      <c r="AC557" s="27">
        <f>IF($A557="","",IF($AB557="","",IFERROR($AB557*100000+ROW(),"")))</f>
        <v/>
      </c>
    </row>
    <row r="558">
      <c r="A558" s="29" t="n"/>
      <c r="B558" s="23" t="n"/>
      <c r="C558" s="23" t="n"/>
      <c r="D558" s="23" t="n"/>
      <c r="E558" s="29" t="n"/>
      <c r="F558" s="42" t="n"/>
      <c r="G558" s="30" t="n"/>
      <c r="H558" s="43" t="n"/>
      <c r="I558" s="43" t="n"/>
      <c r="J558" s="23" t="n"/>
      <c r="K558" s="23" t="n"/>
      <c r="L558" s="45">
        <f>IF($A558="","",IF(COUNTIFS('Tire Inspections'!$E$5:$E$1004,$A558,'Tire Inspections'!$Y$5:$Y$1004,"OK")=0,"",IFERROR(MAXIFS('Tire Inspections'!$B$5:$B$1004,'Tire Inspections'!$E$5:$E$1004,$A558,'Tire Inspections'!$Y$5:$Y$1004,"OK"),"")))</f>
        <v/>
      </c>
      <c r="M558" s="27">
        <f>IF($A558="","",IF($L558="","",IFERROR(LOOKUP(2,1/(('Tire Inspections'!$E$5:$E$1004=$A558)*('Tire Inspections'!$B$5:$B$1004=$L558)*('Tire Inspections'!$Y$5:$Y$1004="OK")),'Tire Inspections'!$C$5:$C$1004),"")))</f>
        <v/>
      </c>
      <c r="N558" s="27">
        <f>IF($A558="","",IF($L558="","",IFERROR(LOOKUP(2,1/(('Tire Inspections'!$E$5:$E$1004=$A558)*('Tire Inspections'!$B$5:$B$1004=$L558)*('Tire Inspections'!$Y$5:$Y$1004="OK")),'Tire Inspections'!$F$5:$F$1004),"")))</f>
        <v/>
      </c>
      <c r="O558" s="27">
        <f>IF($A558="","",IF($L558="","",IFERROR(LOOKUP(2,1/(('Tire Inspections'!$E$5:$E$1004=$A558)*('Tire Inspections'!$B$5:$B$1004=$L558)*('Tire Inspections'!$Y$5:$Y$1004="OK")),'Tire Inspections'!$P$5:$P$1004),"")))</f>
        <v/>
      </c>
      <c r="P558" s="32">
        <f>IF($A558="","",IF($L558="","",IFERROR(LOOKUP(2,1/(('Tire Inspections'!$E$5:$E$1004=$A558)*('Tire Inspections'!$B$5:$B$1004=$L558)*('Tire Inspections'!$Y$5:$Y$1004="OK")),'Tire Inspections'!$D$5:$D$1004),"")))</f>
        <v/>
      </c>
      <c r="Q558" s="44">
        <f>IF($A558="","",IF($L558="","",IFERROR(LOOKUP(2,1/(('Tire Inspections'!$E$5:$E$1004=$A558)*('Tire Inspections'!$B$5:$B$1004=$L558)*('Tire Inspections'!$Y$5:$Y$1004="OK")),'Tire Inspections'!$R$5:$R$1004),"")))</f>
        <v/>
      </c>
      <c r="R558" s="44">
        <f>IF($A558="","",IF($L558="","",IFERROR(LOOKUP(2,1/(('Tire Inspections'!$E$5:$E$1004=$A558)*('Tire Inspections'!$B$5:$B$1004=$L558)*('Tire Inspections'!$Y$5:$Y$1004="OK")),'Tire Inspections'!$S$5:$S$1004),"")))</f>
        <v/>
      </c>
      <c r="S558" s="44">
        <f>IF($A558="","",IF($L558="","",IFERROR(LOOKUP(2,1/(('Tire Inspections'!$E$5:$E$1004=$A558)*('Tire Inspections'!$B$5:$B$1004=$L558)*('Tire Inspections'!$Y$5:$Y$1004="OK")),'Tire Inspections'!$L$5:$L$1004),"")))</f>
        <v/>
      </c>
      <c r="T558" s="33">
        <f>IF($A558="","",IF(OR($Q558="",$H558=""),"",IFERROR(MAX(0,MIN(1,($Q558-'Settings'!$B$6)/($H558-'Settings'!$B$6))),"")))</f>
        <v/>
      </c>
      <c r="U558" s="27">
        <f>IF($A558="","",IF($Q558="","No Data",IF($Q558&lt;='Settings'!$B$6,"Critical",IF($Q558&lt;='Settings'!$B$5,"Low","OK"))))</f>
        <v/>
      </c>
      <c r="V558" s="27">
        <f>IF($A558="","",IF($R558="","No Data",IF($R558&gt;='Settings'!$B$7,"Uneven","OK")))</f>
        <v/>
      </c>
      <c r="W558" s="27">
        <f>IF($A558="","",IF($J558&lt;&gt;"Mounted","N/A",IF(OR($S558="",$I558=""),"No Data",IF($S558&lt;$I558-'Settings'!$B$8,"Low",IF($S558&gt;$I558+'Settings'!$B$8,"High","OK")))))</f>
        <v/>
      </c>
      <c r="X558" s="45">
        <f>IF($A558="","",IF(OR($J558&lt;&gt;"Mounted",$L558=""),"",IFERROR($L558+'Settings'!$B$9,"")))</f>
        <v/>
      </c>
      <c r="Y558" s="27">
        <f>IF($A558="","",IF($J558&lt;&gt;"Mounted","N/A",IF($L558="","No Data",IF(TODAY()&gt;$X558,"Overdue",IF(TODAY()+'Settings'!$B$10&gt;=$X558,"Due Soon","Current")))))</f>
        <v/>
      </c>
      <c r="Z558" s="27">
        <f>IF($A558="","",IF($J558&lt;&gt;"Mounted","N/A",IF(OR($U558="No Data",$W558="No Data"),"No Data",IF($U558="Critical","Critical",IF(OR($U558="Low",$V558="Uneven",$W558="Low",$W558="High",$Y558="Overdue",$Y558="Due Soon"),"Attention","OK")))))</f>
        <v/>
      </c>
      <c r="AA558" s="27">
        <f>IF($A558="","",IF($J558&lt;&gt;"Mounted","No action",IF($U558="Critical","Inspect immediately and follow fleet removal policy",IF($W558="Low","Correct pressure and inspect",IF($W558="High","Correct pressure",IF($V558="Uneven","Inspect alignment, suspension, and rotation",IF($U558="Low","Schedule tire service",IF($Y558="Overdue","Complete inspection",IF($Y558="Due Soon","Schedule inspection","No action")))))))))</f>
        <v/>
      </c>
      <c r="AB558" s="27">
        <f>IF($A558="","",IF(OR($J558&lt;&gt;"Mounted",$Z558="OK",$Z558="N/A"),"",IF($U558="Critical",1,IF(OR($W558="Low",$W558="High"),2,IF(OR($U558="Low",$V558="Uneven"),3,IF($Y558="Overdue",4,5))))))</f>
        <v/>
      </c>
      <c r="AC558" s="27">
        <f>IF($A558="","",IF($AB558="","",IFERROR($AB558*100000+ROW(),"")))</f>
        <v/>
      </c>
    </row>
    <row r="559">
      <c r="A559" s="29" t="n"/>
      <c r="B559" s="23" t="n"/>
      <c r="C559" s="23" t="n"/>
      <c r="D559" s="23" t="n"/>
      <c r="E559" s="29" t="n"/>
      <c r="F559" s="42" t="n"/>
      <c r="G559" s="30" t="n"/>
      <c r="H559" s="43" t="n"/>
      <c r="I559" s="43" t="n"/>
      <c r="J559" s="23" t="n"/>
      <c r="K559" s="23" t="n"/>
      <c r="L559" s="45">
        <f>IF($A559="","",IF(COUNTIFS('Tire Inspections'!$E$5:$E$1004,$A559,'Tire Inspections'!$Y$5:$Y$1004,"OK")=0,"",IFERROR(MAXIFS('Tire Inspections'!$B$5:$B$1004,'Tire Inspections'!$E$5:$E$1004,$A559,'Tire Inspections'!$Y$5:$Y$1004,"OK"),"")))</f>
        <v/>
      </c>
      <c r="M559" s="27">
        <f>IF($A559="","",IF($L559="","",IFERROR(LOOKUP(2,1/(('Tire Inspections'!$E$5:$E$1004=$A559)*('Tire Inspections'!$B$5:$B$1004=$L559)*('Tire Inspections'!$Y$5:$Y$1004="OK")),'Tire Inspections'!$C$5:$C$1004),"")))</f>
        <v/>
      </c>
      <c r="N559" s="27">
        <f>IF($A559="","",IF($L559="","",IFERROR(LOOKUP(2,1/(('Tire Inspections'!$E$5:$E$1004=$A559)*('Tire Inspections'!$B$5:$B$1004=$L559)*('Tire Inspections'!$Y$5:$Y$1004="OK")),'Tire Inspections'!$F$5:$F$1004),"")))</f>
        <v/>
      </c>
      <c r="O559" s="27">
        <f>IF($A559="","",IF($L559="","",IFERROR(LOOKUP(2,1/(('Tire Inspections'!$E$5:$E$1004=$A559)*('Tire Inspections'!$B$5:$B$1004=$L559)*('Tire Inspections'!$Y$5:$Y$1004="OK")),'Tire Inspections'!$P$5:$P$1004),"")))</f>
        <v/>
      </c>
      <c r="P559" s="32">
        <f>IF($A559="","",IF($L559="","",IFERROR(LOOKUP(2,1/(('Tire Inspections'!$E$5:$E$1004=$A559)*('Tire Inspections'!$B$5:$B$1004=$L559)*('Tire Inspections'!$Y$5:$Y$1004="OK")),'Tire Inspections'!$D$5:$D$1004),"")))</f>
        <v/>
      </c>
      <c r="Q559" s="44">
        <f>IF($A559="","",IF($L559="","",IFERROR(LOOKUP(2,1/(('Tire Inspections'!$E$5:$E$1004=$A559)*('Tire Inspections'!$B$5:$B$1004=$L559)*('Tire Inspections'!$Y$5:$Y$1004="OK")),'Tire Inspections'!$R$5:$R$1004),"")))</f>
        <v/>
      </c>
      <c r="R559" s="44">
        <f>IF($A559="","",IF($L559="","",IFERROR(LOOKUP(2,1/(('Tire Inspections'!$E$5:$E$1004=$A559)*('Tire Inspections'!$B$5:$B$1004=$L559)*('Tire Inspections'!$Y$5:$Y$1004="OK")),'Tire Inspections'!$S$5:$S$1004),"")))</f>
        <v/>
      </c>
      <c r="S559" s="44">
        <f>IF($A559="","",IF($L559="","",IFERROR(LOOKUP(2,1/(('Tire Inspections'!$E$5:$E$1004=$A559)*('Tire Inspections'!$B$5:$B$1004=$L559)*('Tire Inspections'!$Y$5:$Y$1004="OK")),'Tire Inspections'!$L$5:$L$1004),"")))</f>
        <v/>
      </c>
      <c r="T559" s="33">
        <f>IF($A559="","",IF(OR($Q559="",$H559=""),"",IFERROR(MAX(0,MIN(1,($Q559-'Settings'!$B$6)/($H559-'Settings'!$B$6))),"")))</f>
        <v/>
      </c>
      <c r="U559" s="27">
        <f>IF($A559="","",IF($Q559="","No Data",IF($Q559&lt;='Settings'!$B$6,"Critical",IF($Q559&lt;='Settings'!$B$5,"Low","OK"))))</f>
        <v/>
      </c>
      <c r="V559" s="27">
        <f>IF($A559="","",IF($R559="","No Data",IF($R559&gt;='Settings'!$B$7,"Uneven","OK")))</f>
        <v/>
      </c>
      <c r="W559" s="27">
        <f>IF($A559="","",IF($J559&lt;&gt;"Mounted","N/A",IF(OR($S559="",$I559=""),"No Data",IF($S559&lt;$I559-'Settings'!$B$8,"Low",IF($S559&gt;$I559+'Settings'!$B$8,"High","OK")))))</f>
        <v/>
      </c>
      <c r="X559" s="45">
        <f>IF($A559="","",IF(OR($J559&lt;&gt;"Mounted",$L559=""),"",IFERROR($L559+'Settings'!$B$9,"")))</f>
        <v/>
      </c>
      <c r="Y559" s="27">
        <f>IF($A559="","",IF($J559&lt;&gt;"Mounted","N/A",IF($L559="","No Data",IF(TODAY()&gt;$X559,"Overdue",IF(TODAY()+'Settings'!$B$10&gt;=$X559,"Due Soon","Current")))))</f>
        <v/>
      </c>
      <c r="Z559" s="27">
        <f>IF($A559="","",IF($J559&lt;&gt;"Mounted","N/A",IF(OR($U559="No Data",$W559="No Data"),"No Data",IF($U559="Critical","Critical",IF(OR($U559="Low",$V559="Uneven",$W559="Low",$W559="High",$Y559="Overdue",$Y559="Due Soon"),"Attention","OK")))))</f>
        <v/>
      </c>
      <c r="AA559" s="27">
        <f>IF($A559="","",IF($J559&lt;&gt;"Mounted","No action",IF($U559="Critical","Inspect immediately and follow fleet removal policy",IF($W559="Low","Correct pressure and inspect",IF($W559="High","Correct pressure",IF($V559="Uneven","Inspect alignment, suspension, and rotation",IF($U559="Low","Schedule tire service",IF($Y559="Overdue","Complete inspection",IF($Y559="Due Soon","Schedule inspection","No action")))))))))</f>
        <v/>
      </c>
      <c r="AB559" s="27">
        <f>IF($A559="","",IF(OR($J559&lt;&gt;"Mounted",$Z559="OK",$Z559="N/A"),"",IF($U559="Critical",1,IF(OR($W559="Low",$W559="High"),2,IF(OR($U559="Low",$V559="Uneven"),3,IF($Y559="Overdue",4,5))))))</f>
        <v/>
      </c>
      <c r="AC559" s="27">
        <f>IF($A559="","",IF($AB559="","",IFERROR($AB559*100000+ROW(),"")))</f>
        <v/>
      </c>
    </row>
    <row r="560">
      <c r="A560" s="29" t="n"/>
      <c r="B560" s="23" t="n"/>
      <c r="C560" s="23" t="n"/>
      <c r="D560" s="23" t="n"/>
      <c r="E560" s="29" t="n"/>
      <c r="F560" s="42" t="n"/>
      <c r="G560" s="30" t="n"/>
      <c r="H560" s="43" t="n"/>
      <c r="I560" s="43" t="n"/>
      <c r="J560" s="23" t="n"/>
      <c r="K560" s="23" t="n"/>
      <c r="L560" s="45">
        <f>IF($A560="","",IF(COUNTIFS('Tire Inspections'!$E$5:$E$1004,$A560,'Tire Inspections'!$Y$5:$Y$1004,"OK")=0,"",IFERROR(MAXIFS('Tire Inspections'!$B$5:$B$1004,'Tire Inspections'!$E$5:$E$1004,$A560,'Tire Inspections'!$Y$5:$Y$1004,"OK"),"")))</f>
        <v/>
      </c>
      <c r="M560" s="27">
        <f>IF($A560="","",IF($L560="","",IFERROR(LOOKUP(2,1/(('Tire Inspections'!$E$5:$E$1004=$A560)*('Tire Inspections'!$B$5:$B$1004=$L560)*('Tire Inspections'!$Y$5:$Y$1004="OK")),'Tire Inspections'!$C$5:$C$1004),"")))</f>
        <v/>
      </c>
      <c r="N560" s="27">
        <f>IF($A560="","",IF($L560="","",IFERROR(LOOKUP(2,1/(('Tire Inspections'!$E$5:$E$1004=$A560)*('Tire Inspections'!$B$5:$B$1004=$L560)*('Tire Inspections'!$Y$5:$Y$1004="OK")),'Tire Inspections'!$F$5:$F$1004),"")))</f>
        <v/>
      </c>
      <c r="O560" s="27">
        <f>IF($A560="","",IF($L560="","",IFERROR(LOOKUP(2,1/(('Tire Inspections'!$E$5:$E$1004=$A560)*('Tire Inspections'!$B$5:$B$1004=$L560)*('Tire Inspections'!$Y$5:$Y$1004="OK")),'Tire Inspections'!$P$5:$P$1004),"")))</f>
        <v/>
      </c>
      <c r="P560" s="32">
        <f>IF($A560="","",IF($L560="","",IFERROR(LOOKUP(2,1/(('Tire Inspections'!$E$5:$E$1004=$A560)*('Tire Inspections'!$B$5:$B$1004=$L560)*('Tire Inspections'!$Y$5:$Y$1004="OK")),'Tire Inspections'!$D$5:$D$1004),"")))</f>
        <v/>
      </c>
      <c r="Q560" s="44">
        <f>IF($A560="","",IF($L560="","",IFERROR(LOOKUP(2,1/(('Tire Inspections'!$E$5:$E$1004=$A560)*('Tire Inspections'!$B$5:$B$1004=$L560)*('Tire Inspections'!$Y$5:$Y$1004="OK")),'Tire Inspections'!$R$5:$R$1004),"")))</f>
        <v/>
      </c>
      <c r="R560" s="44">
        <f>IF($A560="","",IF($L560="","",IFERROR(LOOKUP(2,1/(('Tire Inspections'!$E$5:$E$1004=$A560)*('Tire Inspections'!$B$5:$B$1004=$L560)*('Tire Inspections'!$Y$5:$Y$1004="OK")),'Tire Inspections'!$S$5:$S$1004),"")))</f>
        <v/>
      </c>
      <c r="S560" s="44">
        <f>IF($A560="","",IF($L560="","",IFERROR(LOOKUP(2,1/(('Tire Inspections'!$E$5:$E$1004=$A560)*('Tire Inspections'!$B$5:$B$1004=$L560)*('Tire Inspections'!$Y$5:$Y$1004="OK")),'Tire Inspections'!$L$5:$L$1004),"")))</f>
        <v/>
      </c>
      <c r="T560" s="33">
        <f>IF($A560="","",IF(OR($Q560="",$H560=""),"",IFERROR(MAX(0,MIN(1,($Q560-'Settings'!$B$6)/($H560-'Settings'!$B$6))),"")))</f>
        <v/>
      </c>
      <c r="U560" s="27">
        <f>IF($A560="","",IF($Q560="","No Data",IF($Q560&lt;='Settings'!$B$6,"Critical",IF($Q560&lt;='Settings'!$B$5,"Low","OK"))))</f>
        <v/>
      </c>
      <c r="V560" s="27">
        <f>IF($A560="","",IF($R560="","No Data",IF($R560&gt;='Settings'!$B$7,"Uneven","OK")))</f>
        <v/>
      </c>
      <c r="W560" s="27">
        <f>IF($A560="","",IF($J560&lt;&gt;"Mounted","N/A",IF(OR($S560="",$I560=""),"No Data",IF($S560&lt;$I560-'Settings'!$B$8,"Low",IF($S560&gt;$I560+'Settings'!$B$8,"High","OK")))))</f>
        <v/>
      </c>
      <c r="X560" s="45">
        <f>IF($A560="","",IF(OR($J560&lt;&gt;"Mounted",$L560=""),"",IFERROR($L560+'Settings'!$B$9,"")))</f>
        <v/>
      </c>
      <c r="Y560" s="27">
        <f>IF($A560="","",IF($J560&lt;&gt;"Mounted","N/A",IF($L560="","No Data",IF(TODAY()&gt;$X560,"Overdue",IF(TODAY()+'Settings'!$B$10&gt;=$X560,"Due Soon","Current")))))</f>
        <v/>
      </c>
      <c r="Z560" s="27">
        <f>IF($A560="","",IF($J560&lt;&gt;"Mounted","N/A",IF(OR($U560="No Data",$W560="No Data"),"No Data",IF($U560="Critical","Critical",IF(OR($U560="Low",$V560="Uneven",$W560="Low",$W560="High",$Y560="Overdue",$Y560="Due Soon"),"Attention","OK")))))</f>
        <v/>
      </c>
      <c r="AA560" s="27">
        <f>IF($A560="","",IF($J560&lt;&gt;"Mounted","No action",IF($U560="Critical","Inspect immediately and follow fleet removal policy",IF($W560="Low","Correct pressure and inspect",IF($W560="High","Correct pressure",IF($V560="Uneven","Inspect alignment, suspension, and rotation",IF($U560="Low","Schedule tire service",IF($Y560="Overdue","Complete inspection",IF($Y560="Due Soon","Schedule inspection","No action")))))))))</f>
        <v/>
      </c>
      <c r="AB560" s="27">
        <f>IF($A560="","",IF(OR($J560&lt;&gt;"Mounted",$Z560="OK",$Z560="N/A"),"",IF($U560="Critical",1,IF(OR($W560="Low",$W560="High"),2,IF(OR($U560="Low",$V560="Uneven"),3,IF($Y560="Overdue",4,5))))))</f>
        <v/>
      </c>
      <c r="AC560" s="27">
        <f>IF($A560="","",IF($AB560="","",IFERROR($AB560*100000+ROW(),"")))</f>
        <v/>
      </c>
    </row>
    <row r="561">
      <c r="A561" s="29" t="n"/>
      <c r="B561" s="23" t="n"/>
      <c r="C561" s="23" t="n"/>
      <c r="D561" s="23" t="n"/>
      <c r="E561" s="29" t="n"/>
      <c r="F561" s="42" t="n"/>
      <c r="G561" s="30" t="n"/>
      <c r="H561" s="43" t="n"/>
      <c r="I561" s="43" t="n"/>
      <c r="J561" s="23" t="n"/>
      <c r="K561" s="23" t="n"/>
      <c r="L561" s="45">
        <f>IF($A561="","",IF(COUNTIFS('Tire Inspections'!$E$5:$E$1004,$A561,'Tire Inspections'!$Y$5:$Y$1004,"OK")=0,"",IFERROR(MAXIFS('Tire Inspections'!$B$5:$B$1004,'Tire Inspections'!$E$5:$E$1004,$A561,'Tire Inspections'!$Y$5:$Y$1004,"OK"),"")))</f>
        <v/>
      </c>
      <c r="M561" s="27">
        <f>IF($A561="","",IF($L561="","",IFERROR(LOOKUP(2,1/(('Tire Inspections'!$E$5:$E$1004=$A561)*('Tire Inspections'!$B$5:$B$1004=$L561)*('Tire Inspections'!$Y$5:$Y$1004="OK")),'Tire Inspections'!$C$5:$C$1004),"")))</f>
        <v/>
      </c>
      <c r="N561" s="27">
        <f>IF($A561="","",IF($L561="","",IFERROR(LOOKUP(2,1/(('Tire Inspections'!$E$5:$E$1004=$A561)*('Tire Inspections'!$B$5:$B$1004=$L561)*('Tire Inspections'!$Y$5:$Y$1004="OK")),'Tire Inspections'!$F$5:$F$1004),"")))</f>
        <v/>
      </c>
      <c r="O561" s="27">
        <f>IF($A561="","",IF($L561="","",IFERROR(LOOKUP(2,1/(('Tire Inspections'!$E$5:$E$1004=$A561)*('Tire Inspections'!$B$5:$B$1004=$L561)*('Tire Inspections'!$Y$5:$Y$1004="OK")),'Tire Inspections'!$P$5:$P$1004),"")))</f>
        <v/>
      </c>
      <c r="P561" s="32">
        <f>IF($A561="","",IF($L561="","",IFERROR(LOOKUP(2,1/(('Tire Inspections'!$E$5:$E$1004=$A561)*('Tire Inspections'!$B$5:$B$1004=$L561)*('Tire Inspections'!$Y$5:$Y$1004="OK")),'Tire Inspections'!$D$5:$D$1004),"")))</f>
        <v/>
      </c>
      <c r="Q561" s="44">
        <f>IF($A561="","",IF($L561="","",IFERROR(LOOKUP(2,1/(('Tire Inspections'!$E$5:$E$1004=$A561)*('Tire Inspections'!$B$5:$B$1004=$L561)*('Tire Inspections'!$Y$5:$Y$1004="OK")),'Tire Inspections'!$R$5:$R$1004),"")))</f>
        <v/>
      </c>
      <c r="R561" s="44">
        <f>IF($A561="","",IF($L561="","",IFERROR(LOOKUP(2,1/(('Tire Inspections'!$E$5:$E$1004=$A561)*('Tire Inspections'!$B$5:$B$1004=$L561)*('Tire Inspections'!$Y$5:$Y$1004="OK")),'Tire Inspections'!$S$5:$S$1004),"")))</f>
        <v/>
      </c>
      <c r="S561" s="44">
        <f>IF($A561="","",IF($L561="","",IFERROR(LOOKUP(2,1/(('Tire Inspections'!$E$5:$E$1004=$A561)*('Tire Inspections'!$B$5:$B$1004=$L561)*('Tire Inspections'!$Y$5:$Y$1004="OK")),'Tire Inspections'!$L$5:$L$1004),"")))</f>
        <v/>
      </c>
      <c r="T561" s="33">
        <f>IF($A561="","",IF(OR($Q561="",$H561=""),"",IFERROR(MAX(0,MIN(1,($Q561-'Settings'!$B$6)/($H561-'Settings'!$B$6))),"")))</f>
        <v/>
      </c>
      <c r="U561" s="27">
        <f>IF($A561="","",IF($Q561="","No Data",IF($Q561&lt;='Settings'!$B$6,"Critical",IF($Q561&lt;='Settings'!$B$5,"Low","OK"))))</f>
        <v/>
      </c>
      <c r="V561" s="27">
        <f>IF($A561="","",IF($R561="","No Data",IF($R561&gt;='Settings'!$B$7,"Uneven","OK")))</f>
        <v/>
      </c>
      <c r="W561" s="27">
        <f>IF($A561="","",IF($J561&lt;&gt;"Mounted","N/A",IF(OR($S561="",$I561=""),"No Data",IF($S561&lt;$I561-'Settings'!$B$8,"Low",IF($S561&gt;$I561+'Settings'!$B$8,"High","OK")))))</f>
        <v/>
      </c>
      <c r="X561" s="45">
        <f>IF($A561="","",IF(OR($J561&lt;&gt;"Mounted",$L561=""),"",IFERROR($L561+'Settings'!$B$9,"")))</f>
        <v/>
      </c>
      <c r="Y561" s="27">
        <f>IF($A561="","",IF($J561&lt;&gt;"Mounted","N/A",IF($L561="","No Data",IF(TODAY()&gt;$X561,"Overdue",IF(TODAY()+'Settings'!$B$10&gt;=$X561,"Due Soon","Current")))))</f>
        <v/>
      </c>
      <c r="Z561" s="27">
        <f>IF($A561="","",IF($J561&lt;&gt;"Mounted","N/A",IF(OR($U561="No Data",$W561="No Data"),"No Data",IF($U561="Critical","Critical",IF(OR($U561="Low",$V561="Uneven",$W561="Low",$W561="High",$Y561="Overdue",$Y561="Due Soon"),"Attention","OK")))))</f>
        <v/>
      </c>
      <c r="AA561" s="27">
        <f>IF($A561="","",IF($J561&lt;&gt;"Mounted","No action",IF($U561="Critical","Inspect immediately and follow fleet removal policy",IF($W561="Low","Correct pressure and inspect",IF($W561="High","Correct pressure",IF($V561="Uneven","Inspect alignment, suspension, and rotation",IF($U561="Low","Schedule tire service",IF($Y561="Overdue","Complete inspection",IF($Y561="Due Soon","Schedule inspection","No action")))))))))</f>
        <v/>
      </c>
      <c r="AB561" s="27">
        <f>IF($A561="","",IF(OR($J561&lt;&gt;"Mounted",$Z561="OK",$Z561="N/A"),"",IF($U561="Critical",1,IF(OR($W561="Low",$W561="High"),2,IF(OR($U561="Low",$V561="Uneven"),3,IF($Y561="Overdue",4,5))))))</f>
        <v/>
      </c>
      <c r="AC561" s="27">
        <f>IF($A561="","",IF($AB561="","",IFERROR($AB561*100000+ROW(),"")))</f>
        <v/>
      </c>
    </row>
    <row r="562">
      <c r="A562" s="29" t="n"/>
      <c r="B562" s="23" t="n"/>
      <c r="C562" s="23" t="n"/>
      <c r="D562" s="23" t="n"/>
      <c r="E562" s="29" t="n"/>
      <c r="F562" s="42" t="n"/>
      <c r="G562" s="30" t="n"/>
      <c r="H562" s="43" t="n"/>
      <c r="I562" s="43" t="n"/>
      <c r="J562" s="23" t="n"/>
      <c r="K562" s="23" t="n"/>
      <c r="L562" s="45">
        <f>IF($A562="","",IF(COUNTIFS('Tire Inspections'!$E$5:$E$1004,$A562,'Tire Inspections'!$Y$5:$Y$1004,"OK")=0,"",IFERROR(MAXIFS('Tire Inspections'!$B$5:$B$1004,'Tire Inspections'!$E$5:$E$1004,$A562,'Tire Inspections'!$Y$5:$Y$1004,"OK"),"")))</f>
        <v/>
      </c>
      <c r="M562" s="27">
        <f>IF($A562="","",IF($L562="","",IFERROR(LOOKUP(2,1/(('Tire Inspections'!$E$5:$E$1004=$A562)*('Tire Inspections'!$B$5:$B$1004=$L562)*('Tire Inspections'!$Y$5:$Y$1004="OK")),'Tire Inspections'!$C$5:$C$1004),"")))</f>
        <v/>
      </c>
      <c r="N562" s="27">
        <f>IF($A562="","",IF($L562="","",IFERROR(LOOKUP(2,1/(('Tire Inspections'!$E$5:$E$1004=$A562)*('Tire Inspections'!$B$5:$B$1004=$L562)*('Tire Inspections'!$Y$5:$Y$1004="OK")),'Tire Inspections'!$F$5:$F$1004),"")))</f>
        <v/>
      </c>
      <c r="O562" s="27">
        <f>IF($A562="","",IF($L562="","",IFERROR(LOOKUP(2,1/(('Tire Inspections'!$E$5:$E$1004=$A562)*('Tire Inspections'!$B$5:$B$1004=$L562)*('Tire Inspections'!$Y$5:$Y$1004="OK")),'Tire Inspections'!$P$5:$P$1004),"")))</f>
        <v/>
      </c>
      <c r="P562" s="32">
        <f>IF($A562="","",IF($L562="","",IFERROR(LOOKUP(2,1/(('Tire Inspections'!$E$5:$E$1004=$A562)*('Tire Inspections'!$B$5:$B$1004=$L562)*('Tire Inspections'!$Y$5:$Y$1004="OK")),'Tire Inspections'!$D$5:$D$1004),"")))</f>
        <v/>
      </c>
      <c r="Q562" s="44">
        <f>IF($A562="","",IF($L562="","",IFERROR(LOOKUP(2,1/(('Tire Inspections'!$E$5:$E$1004=$A562)*('Tire Inspections'!$B$5:$B$1004=$L562)*('Tire Inspections'!$Y$5:$Y$1004="OK")),'Tire Inspections'!$R$5:$R$1004),"")))</f>
        <v/>
      </c>
      <c r="R562" s="44">
        <f>IF($A562="","",IF($L562="","",IFERROR(LOOKUP(2,1/(('Tire Inspections'!$E$5:$E$1004=$A562)*('Tire Inspections'!$B$5:$B$1004=$L562)*('Tire Inspections'!$Y$5:$Y$1004="OK")),'Tire Inspections'!$S$5:$S$1004),"")))</f>
        <v/>
      </c>
      <c r="S562" s="44">
        <f>IF($A562="","",IF($L562="","",IFERROR(LOOKUP(2,1/(('Tire Inspections'!$E$5:$E$1004=$A562)*('Tire Inspections'!$B$5:$B$1004=$L562)*('Tire Inspections'!$Y$5:$Y$1004="OK")),'Tire Inspections'!$L$5:$L$1004),"")))</f>
        <v/>
      </c>
      <c r="T562" s="33">
        <f>IF($A562="","",IF(OR($Q562="",$H562=""),"",IFERROR(MAX(0,MIN(1,($Q562-'Settings'!$B$6)/($H562-'Settings'!$B$6))),"")))</f>
        <v/>
      </c>
      <c r="U562" s="27">
        <f>IF($A562="","",IF($Q562="","No Data",IF($Q562&lt;='Settings'!$B$6,"Critical",IF($Q562&lt;='Settings'!$B$5,"Low","OK"))))</f>
        <v/>
      </c>
      <c r="V562" s="27">
        <f>IF($A562="","",IF($R562="","No Data",IF($R562&gt;='Settings'!$B$7,"Uneven","OK")))</f>
        <v/>
      </c>
      <c r="W562" s="27">
        <f>IF($A562="","",IF($J562&lt;&gt;"Mounted","N/A",IF(OR($S562="",$I562=""),"No Data",IF($S562&lt;$I562-'Settings'!$B$8,"Low",IF($S562&gt;$I562+'Settings'!$B$8,"High","OK")))))</f>
        <v/>
      </c>
      <c r="X562" s="45">
        <f>IF($A562="","",IF(OR($J562&lt;&gt;"Mounted",$L562=""),"",IFERROR($L562+'Settings'!$B$9,"")))</f>
        <v/>
      </c>
      <c r="Y562" s="27">
        <f>IF($A562="","",IF($J562&lt;&gt;"Mounted","N/A",IF($L562="","No Data",IF(TODAY()&gt;$X562,"Overdue",IF(TODAY()+'Settings'!$B$10&gt;=$X562,"Due Soon","Current")))))</f>
        <v/>
      </c>
      <c r="Z562" s="27">
        <f>IF($A562="","",IF($J562&lt;&gt;"Mounted","N/A",IF(OR($U562="No Data",$W562="No Data"),"No Data",IF($U562="Critical","Critical",IF(OR($U562="Low",$V562="Uneven",$W562="Low",$W562="High",$Y562="Overdue",$Y562="Due Soon"),"Attention","OK")))))</f>
        <v/>
      </c>
      <c r="AA562" s="27">
        <f>IF($A562="","",IF($J562&lt;&gt;"Mounted","No action",IF($U562="Critical","Inspect immediately and follow fleet removal policy",IF($W562="Low","Correct pressure and inspect",IF($W562="High","Correct pressure",IF($V562="Uneven","Inspect alignment, suspension, and rotation",IF($U562="Low","Schedule tire service",IF($Y562="Overdue","Complete inspection",IF($Y562="Due Soon","Schedule inspection","No action")))))))))</f>
        <v/>
      </c>
      <c r="AB562" s="27">
        <f>IF($A562="","",IF(OR($J562&lt;&gt;"Mounted",$Z562="OK",$Z562="N/A"),"",IF($U562="Critical",1,IF(OR($W562="Low",$W562="High"),2,IF(OR($U562="Low",$V562="Uneven"),3,IF($Y562="Overdue",4,5))))))</f>
        <v/>
      </c>
      <c r="AC562" s="27">
        <f>IF($A562="","",IF($AB562="","",IFERROR($AB562*100000+ROW(),"")))</f>
        <v/>
      </c>
    </row>
    <row r="563">
      <c r="A563" s="29" t="n"/>
      <c r="B563" s="23" t="n"/>
      <c r="C563" s="23" t="n"/>
      <c r="D563" s="23" t="n"/>
      <c r="E563" s="29" t="n"/>
      <c r="F563" s="42" t="n"/>
      <c r="G563" s="30" t="n"/>
      <c r="H563" s="43" t="n"/>
      <c r="I563" s="43" t="n"/>
      <c r="J563" s="23" t="n"/>
      <c r="K563" s="23" t="n"/>
      <c r="L563" s="45">
        <f>IF($A563="","",IF(COUNTIFS('Tire Inspections'!$E$5:$E$1004,$A563,'Tire Inspections'!$Y$5:$Y$1004,"OK")=0,"",IFERROR(MAXIFS('Tire Inspections'!$B$5:$B$1004,'Tire Inspections'!$E$5:$E$1004,$A563,'Tire Inspections'!$Y$5:$Y$1004,"OK"),"")))</f>
        <v/>
      </c>
      <c r="M563" s="27">
        <f>IF($A563="","",IF($L563="","",IFERROR(LOOKUP(2,1/(('Tire Inspections'!$E$5:$E$1004=$A563)*('Tire Inspections'!$B$5:$B$1004=$L563)*('Tire Inspections'!$Y$5:$Y$1004="OK")),'Tire Inspections'!$C$5:$C$1004),"")))</f>
        <v/>
      </c>
      <c r="N563" s="27">
        <f>IF($A563="","",IF($L563="","",IFERROR(LOOKUP(2,1/(('Tire Inspections'!$E$5:$E$1004=$A563)*('Tire Inspections'!$B$5:$B$1004=$L563)*('Tire Inspections'!$Y$5:$Y$1004="OK")),'Tire Inspections'!$F$5:$F$1004),"")))</f>
        <v/>
      </c>
      <c r="O563" s="27">
        <f>IF($A563="","",IF($L563="","",IFERROR(LOOKUP(2,1/(('Tire Inspections'!$E$5:$E$1004=$A563)*('Tire Inspections'!$B$5:$B$1004=$L563)*('Tire Inspections'!$Y$5:$Y$1004="OK")),'Tire Inspections'!$P$5:$P$1004),"")))</f>
        <v/>
      </c>
      <c r="P563" s="32">
        <f>IF($A563="","",IF($L563="","",IFERROR(LOOKUP(2,1/(('Tire Inspections'!$E$5:$E$1004=$A563)*('Tire Inspections'!$B$5:$B$1004=$L563)*('Tire Inspections'!$Y$5:$Y$1004="OK")),'Tire Inspections'!$D$5:$D$1004),"")))</f>
        <v/>
      </c>
      <c r="Q563" s="44">
        <f>IF($A563="","",IF($L563="","",IFERROR(LOOKUP(2,1/(('Tire Inspections'!$E$5:$E$1004=$A563)*('Tire Inspections'!$B$5:$B$1004=$L563)*('Tire Inspections'!$Y$5:$Y$1004="OK")),'Tire Inspections'!$R$5:$R$1004),"")))</f>
        <v/>
      </c>
      <c r="R563" s="44">
        <f>IF($A563="","",IF($L563="","",IFERROR(LOOKUP(2,1/(('Tire Inspections'!$E$5:$E$1004=$A563)*('Tire Inspections'!$B$5:$B$1004=$L563)*('Tire Inspections'!$Y$5:$Y$1004="OK")),'Tire Inspections'!$S$5:$S$1004),"")))</f>
        <v/>
      </c>
      <c r="S563" s="44">
        <f>IF($A563="","",IF($L563="","",IFERROR(LOOKUP(2,1/(('Tire Inspections'!$E$5:$E$1004=$A563)*('Tire Inspections'!$B$5:$B$1004=$L563)*('Tire Inspections'!$Y$5:$Y$1004="OK")),'Tire Inspections'!$L$5:$L$1004),"")))</f>
        <v/>
      </c>
      <c r="T563" s="33">
        <f>IF($A563="","",IF(OR($Q563="",$H563=""),"",IFERROR(MAX(0,MIN(1,($Q563-'Settings'!$B$6)/($H563-'Settings'!$B$6))),"")))</f>
        <v/>
      </c>
      <c r="U563" s="27">
        <f>IF($A563="","",IF($Q563="","No Data",IF($Q563&lt;='Settings'!$B$6,"Critical",IF($Q563&lt;='Settings'!$B$5,"Low","OK"))))</f>
        <v/>
      </c>
      <c r="V563" s="27">
        <f>IF($A563="","",IF($R563="","No Data",IF($R563&gt;='Settings'!$B$7,"Uneven","OK")))</f>
        <v/>
      </c>
      <c r="W563" s="27">
        <f>IF($A563="","",IF($J563&lt;&gt;"Mounted","N/A",IF(OR($S563="",$I563=""),"No Data",IF($S563&lt;$I563-'Settings'!$B$8,"Low",IF($S563&gt;$I563+'Settings'!$B$8,"High","OK")))))</f>
        <v/>
      </c>
      <c r="X563" s="45">
        <f>IF($A563="","",IF(OR($J563&lt;&gt;"Mounted",$L563=""),"",IFERROR($L563+'Settings'!$B$9,"")))</f>
        <v/>
      </c>
      <c r="Y563" s="27">
        <f>IF($A563="","",IF($J563&lt;&gt;"Mounted","N/A",IF($L563="","No Data",IF(TODAY()&gt;$X563,"Overdue",IF(TODAY()+'Settings'!$B$10&gt;=$X563,"Due Soon","Current")))))</f>
        <v/>
      </c>
      <c r="Z563" s="27">
        <f>IF($A563="","",IF($J563&lt;&gt;"Mounted","N/A",IF(OR($U563="No Data",$W563="No Data"),"No Data",IF($U563="Critical","Critical",IF(OR($U563="Low",$V563="Uneven",$W563="Low",$W563="High",$Y563="Overdue",$Y563="Due Soon"),"Attention","OK")))))</f>
        <v/>
      </c>
      <c r="AA563" s="27">
        <f>IF($A563="","",IF($J563&lt;&gt;"Mounted","No action",IF($U563="Critical","Inspect immediately and follow fleet removal policy",IF($W563="Low","Correct pressure and inspect",IF($W563="High","Correct pressure",IF($V563="Uneven","Inspect alignment, suspension, and rotation",IF($U563="Low","Schedule tire service",IF($Y563="Overdue","Complete inspection",IF($Y563="Due Soon","Schedule inspection","No action")))))))))</f>
        <v/>
      </c>
      <c r="AB563" s="27">
        <f>IF($A563="","",IF(OR($J563&lt;&gt;"Mounted",$Z563="OK",$Z563="N/A"),"",IF($U563="Critical",1,IF(OR($W563="Low",$W563="High"),2,IF(OR($U563="Low",$V563="Uneven"),3,IF($Y563="Overdue",4,5))))))</f>
        <v/>
      </c>
      <c r="AC563" s="27">
        <f>IF($A563="","",IF($AB563="","",IFERROR($AB563*100000+ROW(),"")))</f>
        <v/>
      </c>
    </row>
    <row r="564">
      <c r="A564" s="29" t="n"/>
      <c r="B564" s="23" t="n"/>
      <c r="C564" s="23" t="n"/>
      <c r="D564" s="23" t="n"/>
      <c r="E564" s="29" t="n"/>
      <c r="F564" s="42" t="n"/>
      <c r="G564" s="30" t="n"/>
      <c r="H564" s="43" t="n"/>
      <c r="I564" s="43" t="n"/>
      <c r="J564" s="23" t="n"/>
      <c r="K564" s="23" t="n"/>
      <c r="L564" s="45">
        <f>IF($A564="","",IF(COUNTIFS('Tire Inspections'!$E$5:$E$1004,$A564,'Tire Inspections'!$Y$5:$Y$1004,"OK")=0,"",IFERROR(MAXIFS('Tire Inspections'!$B$5:$B$1004,'Tire Inspections'!$E$5:$E$1004,$A564,'Tire Inspections'!$Y$5:$Y$1004,"OK"),"")))</f>
        <v/>
      </c>
      <c r="M564" s="27">
        <f>IF($A564="","",IF($L564="","",IFERROR(LOOKUP(2,1/(('Tire Inspections'!$E$5:$E$1004=$A564)*('Tire Inspections'!$B$5:$B$1004=$L564)*('Tire Inspections'!$Y$5:$Y$1004="OK")),'Tire Inspections'!$C$5:$C$1004),"")))</f>
        <v/>
      </c>
      <c r="N564" s="27">
        <f>IF($A564="","",IF($L564="","",IFERROR(LOOKUP(2,1/(('Tire Inspections'!$E$5:$E$1004=$A564)*('Tire Inspections'!$B$5:$B$1004=$L564)*('Tire Inspections'!$Y$5:$Y$1004="OK")),'Tire Inspections'!$F$5:$F$1004),"")))</f>
        <v/>
      </c>
      <c r="O564" s="27">
        <f>IF($A564="","",IF($L564="","",IFERROR(LOOKUP(2,1/(('Tire Inspections'!$E$5:$E$1004=$A564)*('Tire Inspections'!$B$5:$B$1004=$L564)*('Tire Inspections'!$Y$5:$Y$1004="OK")),'Tire Inspections'!$P$5:$P$1004),"")))</f>
        <v/>
      </c>
      <c r="P564" s="32">
        <f>IF($A564="","",IF($L564="","",IFERROR(LOOKUP(2,1/(('Tire Inspections'!$E$5:$E$1004=$A564)*('Tire Inspections'!$B$5:$B$1004=$L564)*('Tire Inspections'!$Y$5:$Y$1004="OK")),'Tire Inspections'!$D$5:$D$1004),"")))</f>
        <v/>
      </c>
      <c r="Q564" s="44">
        <f>IF($A564="","",IF($L564="","",IFERROR(LOOKUP(2,1/(('Tire Inspections'!$E$5:$E$1004=$A564)*('Tire Inspections'!$B$5:$B$1004=$L564)*('Tire Inspections'!$Y$5:$Y$1004="OK")),'Tire Inspections'!$R$5:$R$1004),"")))</f>
        <v/>
      </c>
      <c r="R564" s="44">
        <f>IF($A564="","",IF($L564="","",IFERROR(LOOKUP(2,1/(('Tire Inspections'!$E$5:$E$1004=$A564)*('Tire Inspections'!$B$5:$B$1004=$L564)*('Tire Inspections'!$Y$5:$Y$1004="OK")),'Tire Inspections'!$S$5:$S$1004),"")))</f>
        <v/>
      </c>
      <c r="S564" s="44">
        <f>IF($A564="","",IF($L564="","",IFERROR(LOOKUP(2,1/(('Tire Inspections'!$E$5:$E$1004=$A564)*('Tire Inspections'!$B$5:$B$1004=$L564)*('Tire Inspections'!$Y$5:$Y$1004="OK")),'Tire Inspections'!$L$5:$L$1004),"")))</f>
        <v/>
      </c>
      <c r="T564" s="33">
        <f>IF($A564="","",IF(OR($Q564="",$H564=""),"",IFERROR(MAX(0,MIN(1,($Q564-'Settings'!$B$6)/($H564-'Settings'!$B$6))),"")))</f>
        <v/>
      </c>
      <c r="U564" s="27">
        <f>IF($A564="","",IF($Q564="","No Data",IF($Q564&lt;='Settings'!$B$6,"Critical",IF($Q564&lt;='Settings'!$B$5,"Low","OK"))))</f>
        <v/>
      </c>
      <c r="V564" s="27">
        <f>IF($A564="","",IF($R564="","No Data",IF($R564&gt;='Settings'!$B$7,"Uneven","OK")))</f>
        <v/>
      </c>
      <c r="W564" s="27">
        <f>IF($A564="","",IF($J564&lt;&gt;"Mounted","N/A",IF(OR($S564="",$I564=""),"No Data",IF($S564&lt;$I564-'Settings'!$B$8,"Low",IF($S564&gt;$I564+'Settings'!$B$8,"High","OK")))))</f>
        <v/>
      </c>
      <c r="X564" s="45">
        <f>IF($A564="","",IF(OR($J564&lt;&gt;"Mounted",$L564=""),"",IFERROR($L564+'Settings'!$B$9,"")))</f>
        <v/>
      </c>
      <c r="Y564" s="27">
        <f>IF($A564="","",IF($J564&lt;&gt;"Mounted","N/A",IF($L564="","No Data",IF(TODAY()&gt;$X564,"Overdue",IF(TODAY()+'Settings'!$B$10&gt;=$X564,"Due Soon","Current")))))</f>
        <v/>
      </c>
      <c r="Z564" s="27">
        <f>IF($A564="","",IF($J564&lt;&gt;"Mounted","N/A",IF(OR($U564="No Data",$W564="No Data"),"No Data",IF($U564="Critical","Critical",IF(OR($U564="Low",$V564="Uneven",$W564="Low",$W564="High",$Y564="Overdue",$Y564="Due Soon"),"Attention","OK")))))</f>
        <v/>
      </c>
      <c r="AA564" s="27">
        <f>IF($A564="","",IF($J564&lt;&gt;"Mounted","No action",IF($U564="Critical","Inspect immediately and follow fleet removal policy",IF($W564="Low","Correct pressure and inspect",IF($W564="High","Correct pressure",IF($V564="Uneven","Inspect alignment, suspension, and rotation",IF($U564="Low","Schedule tire service",IF($Y564="Overdue","Complete inspection",IF($Y564="Due Soon","Schedule inspection","No action")))))))))</f>
        <v/>
      </c>
      <c r="AB564" s="27">
        <f>IF($A564="","",IF(OR($J564&lt;&gt;"Mounted",$Z564="OK",$Z564="N/A"),"",IF($U564="Critical",1,IF(OR($W564="Low",$W564="High"),2,IF(OR($U564="Low",$V564="Uneven"),3,IF($Y564="Overdue",4,5))))))</f>
        <v/>
      </c>
      <c r="AC564" s="27">
        <f>IF($A564="","",IF($AB564="","",IFERROR($AB564*100000+ROW(),"")))</f>
        <v/>
      </c>
    </row>
    <row r="565">
      <c r="A565" s="29" t="n"/>
      <c r="B565" s="23" t="n"/>
      <c r="C565" s="23" t="n"/>
      <c r="D565" s="23" t="n"/>
      <c r="E565" s="29" t="n"/>
      <c r="F565" s="42" t="n"/>
      <c r="G565" s="30" t="n"/>
      <c r="H565" s="43" t="n"/>
      <c r="I565" s="43" t="n"/>
      <c r="J565" s="23" t="n"/>
      <c r="K565" s="23" t="n"/>
      <c r="L565" s="45">
        <f>IF($A565="","",IF(COUNTIFS('Tire Inspections'!$E$5:$E$1004,$A565,'Tire Inspections'!$Y$5:$Y$1004,"OK")=0,"",IFERROR(MAXIFS('Tire Inspections'!$B$5:$B$1004,'Tire Inspections'!$E$5:$E$1004,$A565,'Tire Inspections'!$Y$5:$Y$1004,"OK"),"")))</f>
        <v/>
      </c>
      <c r="M565" s="27">
        <f>IF($A565="","",IF($L565="","",IFERROR(LOOKUP(2,1/(('Tire Inspections'!$E$5:$E$1004=$A565)*('Tire Inspections'!$B$5:$B$1004=$L565)*('Tire Inspections'!$Y$5:$Y$1004="OK")),'Tire Inspections'!$C$5:$C$1004),"")))</f>
        <v/>
      </c>
      <c r="N565" s="27">
        <f>IF($A565="","",IF($L565="","",IFERROR(LOOKUP(2,1/(('Tire Inspections'!$E$5:$E$1004=$A565)*('Tire Inspections'!$B$5:$B$1004=$L565)*('Tire Inspections'!$Y$5:$Y$1004="OK")),'Tire Inspections'!$F$5:$F$1004),"")))</f>
        <v/>
      </c>
      <c r="O565" s="27">
        <f>IF($A565="","",IF($L565="","",IFERROR(LOOKUP(2,1/(('Tire Inspections'!$E$5:$E$1004=$A565)*('Tire Inspections'!$B$5:$B$1004=$L565)*('Tire Inspections'!$Y$5:$Y$1004="OK")),'Tire Inspections'!$P$5:$P$1004),"")))</f>
        <v/>
      </c>
      <c r="P565" s="32">
        <f>IF($A565="","",IF($L565="","",IFERROR(LOOKUP(2,1/(('Tire Inspections'!$E$5:$E$1004=$A565)*('Tire Inspections'!$B$5:$B$1004=$L565)*('Tire Inspections'!$Y$5:$Y$1004="OK")),'Tire Inspections'!$D$5:$D$1004),"")))</f>
        <v/>
      </c>
      <c r="Q565" s="44">
        <f>IF($A565="","",IF($L565="","",IFERROR(LOOKUP(2,1/(('Tire Inspections'!$E$5:$E$1004=$A565)*('Tire Inspections'!$B$5:$B$1004=$L565)*('Tire Inspections'!$Y$5:$Y$1004="OK")),'Tire Inspections'!$R$5:$R$1004),"")))</f>
        <v/>
      </c>
      <c r="R565" s="44">
        <f>IF($A565="","",IF($L565="","",IFERROR(LOOKUP(2,1/(('Tire Inspections'!$E$5:$E$1004=$A565)*('Tire Inspections'!$B$5:$B$1004=$L565)*('Tire Inspections'!$Y$5:$Y$1004="OK")),'Tire Inspections'!$S$5:$S$1004),"")))</f>
        <v/>
      </c>
      <c r="S565" s="44">
        <f>IF($A565="","",IF($L565="","",IFERROR(LOOKUP(2,1/(('Tire Inspections'!$E$5:$E$1004=$A565)*('Tire Inspections'!$B$5:$B$1004=$L565)*('Tire Inspections'!$Y$5:$Y$1004="OK")),'Tire Inspections'!$L$5:$L$1004),"")))</f>
        <v/>
      </c>
      <c r="T565" s="33">
        <f>IF($A565="","",IF(OR($Q565="",$H565=""),"",IFERROR(MAX(0,MIN(1,($Q565-'Settings'!$B$6)/($H565-'Settings'!$B$6))),"")))</f>
        <v/>
      </c>
      <c r="U565" s="27">
        <f>IF($A565="","",IF($Q565="","No Data",IF($Q565&lt;='Settings'!$B$6,"Critical",IF($Q565&lt;='Settings'!$B$5,"Low","OK"))))</f>
        <v/>
      </c>
      <c r="V565" s="27">
        <f>IF($A565="","",IF($R565="","No Data",IF($R565&gt;='Settings'!$B$7,"Uneven","OK")))</f>
        <v/>
      </c>
      <c r="W565" s="27">
        <f>IF($A565="","",IF($J565&lt;&gt;"Mounted","N/A",IF(OR($S565="",$I565=""),"No Data",IF($S565&lt;$I565-'Settings'!$B$8,"Low",IF($S565&gt;$I565+'Settings'!$B$8,"High","OK")))))</f>
        <v/>
      </c>
      <c r="X565" s="45">
        <f>IF($A565="","",IF(OR($J565&lt;&gt;"Mounted",$L565=""),"",IFERROR($L565+'Settings'!$B$9,"")))</f>
        <v/>
      </c>
      <c r="Y565" s="27">
        <f>IF($A565="","",IF($J565&lt;&gt;"Mounted","N/A",IF($L565="","No Data",IF(TODAY()&gt;$X565,"Overdue",IF(TODAY()+'Settings'!$B$10&gt;=$X565,"Due Soon","Current")))))</f>
        <v/>
      </c>
      <c r="Z565" s="27">
        <f>IF($A565="","",IF($J565&lt;&gt;"Mounted","N/A",IF(OR($U565="No Data",$W565="No Data"),"No Data",IF($U565="Critical","Critical",IF(OR($U565="Low",$V565="Uneven",$W565="Low",$W565="High",$Y565="Overdue",$Y565="Due Soon"),"Attention","OK")))))</f>
        <v/>
      </c>
      <c r="AA565" s="27">
        <f>IF($A565="","",IF($J565&lt;&gt;"Mounted","No action",IF($U565="Critical","Inspect immediately and follow fleet removal policy",IF($W565="Low","Correct pressure and inspect",IF($W565="High","Correct pressure",IF($V565="Uneven","Inspect alignment, suspension, and rotation",IF($U565="Low","Schedule tire service",IF($Y565="Overdue","Complete inspection",IF($Y565="Due Soon","Schedule inspection","No action")))))))))</f>
        <v/>
      </c>
      <c r="AB565" s="27">
        <f>IF($A565="","",IF(OR($J565&lt;&gt;"Mounted",$Z565="OK",$Z565="N/A"),"",IF($U565="Critical",1,IF(OR($W565="Low",$W565="High"),2,IF(OR($U565="Low",$V565="Uneven"),3,IF($Y565="Overdue",4,5))))))</f>
        <v/>
      </c>
      <c r="AC565" s="27">
        <f>IF($A565="","",IF($AB565="","",IFERROR($AB565*100000+ROW(),"")))</f>
        <v/>
      </c>
    </row>
    <row r="566">
      <c r="A566" s="29" t="n"/>
      <c r="B566" s="23" t="n"/>
      <c r="C566" s="23" t="n"/>
      <c r="D566" s="23" t="n"/>
      <c r="E566" s="29" t="n"/>
      <c r="F566" s="42" t="n"/>
      <c r="G566" s="30" t="n"/>
      <c r="H566" s="43" t="n"/>
      <c r="I566" s="43" t="n"/>
      <c r="J566" s="23" t="n"/>
      <c r="K566" s="23" t="n"/>
      <c r="L566" s="45">
        <f>IF($A566="","",IF(COUNTIFS('Tire Inspections'!$E$5:$E$1004,$A566,'Tire Inspections'!$Y$5:$Y$1004,"OK")=0,"",IFERROR(MAXIFS('Tire Inspections'!$B$5:$B$1004,'Tire Inspections'!$E$5:$E$1004,$A566,'Tire Inspections'!$Y$5:$Y$1004,"OK"),"")))</f>
        <v/>
      </c>
      <c r="M566" s="27">
        <f>IF($A566="","",IF($L566="","",IFERROR(LOOKUP(2,1/(('Tire Inspections'!$E$5:$E$1004=$A566)*('Tire Inspections'!$B$5:$B$1004=$L566)*('Tire Inspections'!$Y$5:$Y$1004="OK")),'Tire Inspections'!$C$5:$C$1004),"")))</f>
        <v/>
      </c>
      <c r="N566" s="27">
        <f>IF($A566="","",IF($L566="","",IFERROR(LOOKUP(2,1/(('Tire Inspections'!$E$5:$E$1004=$A566)*('Tire Inspections'!$B$5:$B$1004=$L566)*('Tire Inspections'!$Y$5:$Y$1004="OK")),'Tire Inspections'!$F$5:$F$1004),"")))</f>
        <v/>
      </c>
      <c r="O566" s="27">
        <f>IF($A566="","",IF($L566="","",IFERROR(LOOKUP(2,1/(('Tire Inspections'!$E$5:$E$1004=$A566)*('Tire Inspections'!$B$5:$B$1004=$L566)*('Tire Inspections'!$Y$5:$Y$1004="OK")),'Tire Inspections'!$P$5:$P$1004),"")))</f>
        <v/>
      </c>
      <c r="P566" s="32">
        <f>IF($A566="","",IF($L566="","",IFERROR(LOOKUP(2,1/(('Tire Inspections'!$E$5:$E$1004=$A566)*('Tire Inspections'!$B$5:$B$1004=$L566)*('Tire Inspections'!$Y$5:$Y$1004="OK")),'Tire Inspections'!$D$5:$D$1004),"")))</f>
        <v/>
      </c>
      <c r="Q566" s="44">
        <f>IF($A566="","",IF($L566="","",IFERROR(LOOKUP(2,1/(('Tire Inspections'!$E$5:$E$1004=$A566)*('Tire Inspections'!$B$5:$B$1004=$L566)*('Tire Inspections'!$Y$5:$Y$1004="OK")),'Tire Inspections'!$R$5:$R$1004),"")))</f>
        <v/>
      </c>
      <c r="R566" s="44">
        <f>IF($A566="","",IF($L566="","",IFERROR(LOOKUP(2,1/(('Tire Inspections'!$E$5:$E$1004=$A566)*('Tire Inspections'!$B$5:$B$1004=$L566)*('Tire Inspections'!$Y$5:$Y$1004="OK")),'Tire Inspections'!$S$5:$S$1004),"")))</f>
        <v/>
      </c>
      <c r="S566" s="44">
        <f>IF($A566="","",IF($L566="","",IFERROR(LOOKUP(2,1/(('Tire Inspections'!$E$5:$E$1004=$A566)*('Tire Inspections'!$B$5:$B$1004=$L566)*('Tire Inspections'!$Y$5:$Y$1004="OK")),'Tire Inspections'!$L$5:$L$1004),"")))</f>
        <v/>
      </c>
      <c r="T566" s="33">
        <f>IF($A566="","",IF(OR($Q566="",$H566=""),"",IFERROR(MAX(0,MIN(1,($Q566-'Settings'!$B$6)/($H566-'Settings'!$B$6))),"")))</f>
        <v/>
      </c>
      <c r="U566" s="27">
        <f>IF($A566="","",IF($Q566="","No Data",IF($Q566&lt;='Settings'!$B$6,"Critical",IF($Q566&lt;='Settings'!$B$5,"Low","OK"))))</f>
        <v/>
      </c>
      <c r="V566" s="27">
        <f>IF($A566="","",IF($R566="","No Data",IF($R566&gt;='Settings'!$B$7,"Uneven","OK")))</f>
        <v/>
      </c>
      <c r="W566" s="27">
        <f>IF($A566="","",IF($J566&lt;&gt;"Mounted","N/A",IF(OR($S566="",$I566=""),"No Data",IF($S566&lt;$I566-'Settings'!$B$8,"Low",IF($S566&gt;$I566+'Settings'!$B$8,"High","OK")))))</f>
        <v/>
      </c>
      <c r="X566" s="45">
        <f>IF($A566="","",IF(OR($J566&lt;&gt;"Mounted",$L566=""),"",IFERROR($L566+'Settings'!$B$9,"")))</f>
        <v/>
      </c>
      <c r="Y566" s="27">
        <f>IF($A566="","",IF($J566&lt;&gt;"Mounted","N/A",IF($L566="","No Data",IF(TODAY()&gt;$X566,"Overdue",IF(TODAY()+'Settings'!$B$10&gt;=$X566,"Due Soon","Current")))))</f>
        <v/>
      </c>
      <c r="Z566" s="27">
        <f>IF($A566="","",IF($J566&lt;&gt;"Mounted","N/A",IF(OR($U566="No Data",$W566="No Data"),"No Data",IF($U566="Critical","Critical",IF(OR($U566="Low",$V566="Uneven",$W566="Low",$W566="High",$Y566="Overdue",$Y566="Due Soon"),"Attention","OK")))))</f>
        <v/>
      </c>
      <c r="AA566" s="27">
        <f>IF($A566="","",IF($J566&lt;&gt;"Mounted","No action",IF($U566="Critical","Inspect immediately and follow fleet removal policy",IF($W566="Low","Correct pressure and inspect",IF($W566="High","Correct pressure",IF($V566="Uneven","Inspect alignment, suspension, and rotation",IF($U566="Low","Schedule tire service",IF($Y566="Overdue","Complete inspection",IF($Y566="Due Soon","Schedule inspection","No action")))))))))</f>
        <v/>
      </c>
      <c r="AB566" s="27">
        <f>IF($A566="","",IF(OR($J566&lt;&gt;"Mounted",$Z566="OK",$Z566="N/A"),"",IF($U566="Critical",1,IF(OR($W566="Low",$W566="High"),2,IF(OR($U566="Low",$V566="Uneven"),3,IF($Y566="Overdue",4,5))))))</f>
        <v/>
      </c>
      <c r="AC566" s="27">
        <f>IF($A566="","",IF($AB566="","",IFERROR($AB566*100000+ROW(),"")))</f>
        <v/>
      </c>
    </row>
    <row r="567">
      <c r="A567" s="29" t="n"/>
      <c r="B567" s="23" t="n"/>
      <c r="C567" s="23" t="n"/>
      <c r="D567" s="23" t="n"/>
      <c r="E567" s="29" t="n"/>
      <c r="F567" s="42" t="n"/>
      <c r="G567" s="30" t="n"/>
      <c r="H567" s="43" t="n"/>
      <c r="I567" s="43" t="n"/>
      <c r="J567" s="23" t="n"/>
      <c r="K567" s="23" t="n"/>
      <c r="L567" s="45">
        <f>IF($A567="","",IF(COUNTIFS('Tire Inspections'!$E$5:$E$1004,$A567,'Tire Inspections'!$Y$5:$Y$1004,"OK")=0,"",IFERROR(MAXIFS('Tire Inspections'!$B$5:$B$1004,'Tire Inspections'!$E$5:$E$1004,$A567,'Tire Inspections'!$Y$5:$Y$1004,"OK"),"")))</f>
        <v/>
      </c>
      <c r="M567" s="27">
        <f>IF($A567="","",IF($L567="","",IFERROR(LOOKUP(2,1/(('Tire Inspections'!$E$5:$E$1004=$A567)*('Tire Inspections'!$B$5:$B$1004=$L567)*('Tire Inspections'!$Y$5:$Y$1004="OK")),'Tire Inspections'!$C$5:$C$1004),"")))</f>
        <v/>
      </c>
      <c r="N567" s="27">
        <f>IF($A567="","",IF($L567="","",IFERROR(LOOKUP(2,1/(('Tire Inspections'!$E$5:$E$1004=$A567)*('Tire Inspections'!$B$5:$B$1004=$L567)*('Tire Inspections'!$Y$5:$Y$1004="OK")),'Tire Inspections'!$F$5:$F$1004),"")))</f>
        <v/>
      </c>
      <c r="O567" s="27">
        <f>IF($A567="","",IF($L567="","",IFERROR(LOOKUP(2,1/(('Tire Inspections'!$E$5:$E$1004=$A567)*('Tire Inspections'!$B$5:$B$1004=$L567)*('Tire Inspections'!$Y$5:$Y$1004="OK")),'Tire Inspections'!$P$5:$P$1004),"")))</f>
        <v/>
      </c>
      <c r="P567" s="32">
        <f>IF($A567="","",IF($L567="","",IFERROR(LOOKUP(2,1/(('Tire Inspections'!$E$5:$E$1004=$A567)*('Tire Inspections'!$B$5:$B$1004=$L567)*('Tire Inspections'!$Y$5:$Y$1004="OK")),'Tire Inspections'!$D$5:$D$1004),"")))</f>
        <v/>
      </c>
      <c r="Q567" s="44">
        <f>IF($A567="","",IF($L567="","",IFERROR(LOOKUP(2,1/(('Tire Inspections'!$E$5:$E$1004=$A567)*('Tire Inspections'!$B$5:$B$1004=$L567)*('Tire Inspections'!$Y$5:$Y$1004="OK")),'Tire Inspections'!$R$5:$R$1004),"")))</f>
        <v/>
      </c>
      <c r="R567" s="44">
        <f>IF($A567="","",IF($L567="","",IFERROR(LOOKUP(2,1/(('Tire Inspections'!$E$5:$E$1004=$A567)*('Tire Inspections'!$B$5:$B$1004=$L567)*('Tire Inspections'!$Y$5:$Y$1004="OK")),'Tire Inspections'!$S$5:$S$1004),"")))</f>
        <v/>
      </c>
      <c r="S567" s="44">
        <f>IF($A567="","",IF($L567="","",IFERROR(LOOKUP(2,1/(('Tire Inspections'!$E$5:$E$1004=$A567)*('Tire Inspections'!$B$5:$B$1004=$L567)*('Tire Inspections'!$Y$5:$Y$1004="OK")),'Tire Inspections'!$L$5:$L$1004),"")))</f>
        <v/>
      </c>
      <c r="T567" s="33">
        <f>IF($A567="","",IF(OR($Q567="",$H567=""),"",IFERROR(MAX(0,MIN(1,($Q567-'Settings'!$B$6)/($H567-'Settings'!$B$6))),"")))</f>
        <v/>
      </c>
      <c r="U567" s="27">
        <f>IF($A567="","",IF($Q567="","No Data",IF($Q567&lt;='Settings'!$B$6,"Critical",IF($Q567&lt;='Settings'!$B$5,"Low","OK"))))</f>
        <v/>
      </c>
      <c r="V567" s="27">
        <f>IF($A567="","",IF($R567="","No Data",IF($R567&gt;='Settings'!$B$7,"Uneven","OK")))</f>
        <v/>
      </c>
      <c r="W567" s="27">
        <f>IF($A567="","",IF($J567&lt;&gt;"Mounted","N/A",IF(OR($S567="",$I567=""),"No Data",IF($S567&lt;$I567-'Settings'!$B$8,"Low",IF($S567&gt;$I567+'Settings'!$B$8,"High","OK")))))</f>
        <v/>
      </c>
      <c r="X567" s="45">
        <f>IF($A567="","",IF(OR($J567&lt;&gt;"Mounted",$L567=""),"",IFERROR($L567+'Settings'!$B$9,"")))</f>
        <v/>
      </c>
      <c r="Y567" s="27">
        <f>IF($A567="","",IF($J567&lt;&gt;"Mounted","N/A",IF($L567="","No Data",IF(TODAY()&gt;$X567,"Overdue",IF(TODAY()+'Settings'!$B$10&gt;=$X567,"Due Soon","Current")))))</f>
        <v/>
      </c>
      <c r="Z567" s="27">
        <f>IF($A567="","",IF($J567&lt;&gt;"Mounted","N/A",IF(OR($U567="No Data",$W567="No Data"),"No Data",IF($U567="Critical","Critical",IF(OR($U567="Low",$V567="Uneven",$W567="Low",$W567="High",$Y567="Overdue",$Y567="Due Soon"),"Attention","OK")))))</f>
        <v/>
      </c>
      <c r="AA567" s="27">
        <f>IF($A567="","",IF($J567&lt;&gt;"Mounted","No action",IF($U567="Critical","Inspect immediately and follow fleet removal policy",IF($W567="Low","Correct pressure and inspect",IF($W567="High","Correct pressure",IF($V567="Uneven","Inspect alignment, suspension, and rotation",IF($U567="Low","Schedule tire service",IF($Y567="Overdue","Complete inspection",IF($Y567="Due Soon","Schedule inspection","No action")))))))))</f>
        <v/>
      </c>
      <c r="AB567" s="27">
        <f>IF($A567="","",IF(OR($J567&lt;&gt;"Mounted",$Z567="OK",$Z567="N/A"),"",IF($U567="Critical",1,IF(OR($W567="Low",$W567="High"),2,IF(OR($U567="Low",$V567="Uneven"),3,IF($Y567="Overdue",4,5))))))</f>
        <v/>
      </c>
      <c r="AC567" s="27">
        <f>IF($A567="","",IF($AB567="","",IFERROR($AB567*100000+ROW(),"")))</f>
        <v/>
      </c>
    </row>
    <row r="568">
      <c r="A568" s="29" t="n"/>
      <c r="B568" s="23" t="n"/>
      <c r="C568" s="23" t="n"/>
      <c r="D568" s="23" t="n"/>
      <c r="E568" s="29" t="n"/>
      <c r="F568" s="42" t="n"/>
      <c r="G568" s="30" t="n"/>
      <c r="H568" s="43" t="n"/>
      <c r="I568" s="43" t="n"/>
      <c r="J568" s="23" t="n"/>
      <c r="K568" s="23" t="n"/>
      <c r="L568" s="45">
        <f>IF($A568="","",IF(COUNTIFS('Tire Inspections'!$E$5:$E$1004,$A568,'Tire Inspections'!$Y$5:$Y$1004,"OK")=0,"",IFERROR(MAXIFS('Tire Inspections'!$B$5:$B$1004,'Tire Inspections'!$E$5:$E$1004,$A568,'Tire Inspections'!$Y$5:$Y$1004,"OK"),"")))</f>
        <v/>
      </c>
      <c r="M568" s="27">
        <f>IF($A568="","",IF($L568="","",IFERROR(LOOKUP(2,1/(('Tire Inspections'!$E$5:$E$1004=$A568)*('Tire Inspections'!$B$5:$B$1004=$L568)*('Tire Inspections'!$Y$5:$Y$1004="OK")),'Tire Inspections'!$C$5:$C$1004),"")))</f>
        <v/>
      </c>
      <c r="N568" s="27">
        <f>IF($A568="","",IF($L568="","",IFERROR(LOOKUP(2,1/(('Tire Inspections'!$E$5:$E$1004=$A568)*('Tire Inspections'!$B$5:$B$1004=$L568)*('Tire Inspections'!$Y$5:$Y$1004="OK")),'Tire Inspections'!$F$5:$F$1004),"")))</f>
        <v/>
      </c>
      <c r="O568" s="27">
        <f>IF($A568="","",IF($L568="","",IFERROR(LOOKUP(2,1/(('Tire Inspections'!$E$5:$E$1004=$A568)*('Tire Inspections'!$B$5:$B$1004=$L568)*('Tire Inspections'!$Y$5:$Y$1004="OK")),'Tire Inspections'!$P$5:$P$1004),"")))</f>
        <v/>
      </c>
      <c r="P568" s="32">
        <f>IF($A568="","",IF($L568="","",IFERROR(LOOKUP(2,1/(('Tire Inspections'!$E$5:$E$1004=$A568)*('Tire Inspections'!$B$5:$B$1004=$L568)*('Tire Inspections'!$Y$5:$Y$1004="OK")),'Tire Inspections'!$D$5:$D$1004),"")))</f>
        <v/>
      </c>
      <c r="Q568" s="44">
        <f>IF($A568="","",IF($L568="","",IFERROR(LOOKUP(2,1/(('Tire Inspections'!$E$5:$E$1004=$A568)*('Tire Inspections'!$B$5:$B$1004=$L568)*('Tire Inspections'!$Y$5:$Y$1004="OK")),'Tire Inspections'!$R$5:$R$1004),"")))</f>
        <v/>
      </c>
      <c r="R568" s="44">
        <f>IF($A568="","",IF($L568="","",IFERROR(LOOKUP(2,1/(('Tire Inspections'!$E$5:$E$1004=$A568)*('Tire Inspections'!$B$5:$B$1004=$L568)*('Tire Inspections'!$Y$5:$Y$1004="OK")),'Tire Inspections'!$S$5:$S$1004),"")))</f>
        <v/>
      </c>
      <c r="S568" s="44">
        <f>IF($A568="","",IF($L568="","",IFERROR(LOOKUP(2,1/(('Tire Inspections'!$E$5:$E$1004=$A568)*('Tire Inspections'!$B$5:$B$1004=$L568)*('Tire Inspections'!$Y$5:$Y$1004="OK")),'Tire Inspections'!$L$5:$L$1004),"")))</f>
        <v/>
      </c>
      <c r="T568" s="33">
        <f>IF($A568="","",IF(OR($Q568="",$H568=""),"",IFERROR(MAX(0,MIN(1,($Q568-'Settings'!$B$6)/($H568-'Settings'!$B$6))),"")))</f>
        <v/>
      </c>
      <c r="U568" s="27">
        <f>IF($A568="","",IF($Q568="","No Data",IF($Q568&lt;='Settings'!$B$6,"Critical",IF($Q568&lt;='Settings'!$B$5,"Low","OK"))))</f>
        <v/>
      </c>
      <c r="V568" s="27">
        <f>IF($A568="","",IF($R568="","No Data",IF($R568&gt;='Settings'!$B$7,"Uneven","OK")))</f>
        <v/>
      </c>
      <c r="W568" s="27">
        <f>IF($A568="","",IF($J568&lt;&gt;"Mounted","N/A",IF(OR($S568="",$I568=""),"No Data",IF($S568&lt;$I568-'Settings'!$B$8,"Low",IF($S568&gt;$I568+'Settings'!$B$8,"High","OK")))))</f>
        <v/>
      </c>
      <c r="X568" s="45">
        <f>IF($A568="","",IF(OR($J568&lt;&gt;"Mounted",$L568=""),"",IFERROR($L568+'Settings'!$B$9,"")))</f>
        <v/>
      </c>
      <c r="Y568" s="27">
        <f>IF($A568="","",IF($J568&lt;&gt;"Mounted","N/A",IF($L568="","No Data",IF(TODAY()&gt;$X568,"Overdue",IF(TODAY()+'Settings'!$B$10&gt;=$X568,"Due Soon","Current")))))</f>
        <v/>
      </c>
      <c r="Z568" s="27">
        <f>IF($A568="","",IF($J568&lt;&gt;"Mounted","N/A",IF(OR($U568="No Data",$W568="No Data"),"No Data",IF($U568="Critical","Critical",IF(OR($U568="Low",$V568="Uneven",$W568="Low",$W568="High",$Y568="Overdue",$Y568="Due Soon"),"Attention","OK")))))</f>
        <v/>
      </c>
      <c r="AA568" s="27">
        <f>IF($A568="","",IF($J568&lt;&gt;"Mounted","No action",IF($U568="Critical","Inspect immediately and follow fleet removal policy",IF($W568="Low","Correct pressure and inspect",IF($W568="High","Correct pressure",IF($V568="Uneven","Inspect alignment, suspension, and rotation",IF($U568="Low","Schedule tire service",IF($Y568="Overdue","Complete inspection",IF($Y568="Due Soon","Schedule inspection","No action")))))))))</f>
        <v/>
      </c>
      <c r="AB568" s="27">
        <f>IF($A568="","",IF(OR($J568&lt;&gt;"Mounted",$Z568="OK",$Z568="N/A"),"",IF($U568="Critical",1,IF(OR($W568="Low",$W568="High"),2,IF(OR($U568="Low",$V568="Uneven"),3,IF($Y568="Overdue",4,5))))))</f>
        <v/>
      </c>
      <c r="AC568" s="27">
        <f>IF($A568="","",IF($AB568="","",IFERROR($AB568*100000+ROW(),"")))</f>
        <v/>
      </c>
    </row>
    <row r="569">
      <c r="A569" s="29" t="n"/>
      <c r="B569" s="23" t="n"/>
      <c r="C569" s="23" t="n"/>
      <c r="D569" s="23" t="n"/>
      <c r="E569" s="29" t="n"/>
      <c r="F569" s="42" t="n"/>
      <c r="G569" s="30" t="n"/>
      <c r="H569" s="43" t="n"/>
      <c r="I569" s="43" t="n"/>
      <c r="J569" s="23" t="n"/>
      <c r="K569" s="23" t="n"/>
      <c r="L569" s="45">
        <f>IF($A569="","",IF(COUNTIFS('Tire Inspections'!$E$5:$E$1004,$A569,'Tire Inspections'!$Y$5:$Y$1004,"OK")=0,"",IFERROR(MAXIFS('Tire Inspections'!$B$5:$B$1004,'Tire Inspections'!$E$5:$E$1004,$A569,'Tire Inspections'!$Y$5:$Y$1004,"OK"),"")))</f>
        <v/>
      </c>
      <c r="M569" s="27">
        <f>IF($A569="","",IF($L569="","",IFERROR(LOOKUP(2,1/(('Tire Inspections'!$E$5:$E$1004=$A569)*('Tire Inspections'!$B$5:$B$1004=$L569)*('Tire Inspections'!$Y$5:$Y$1004="OK")),'Tire Inspections'!$C$5:$C$1004),"")))</f>
        <v/>
      </c>
      <c r="N569" s="27">
        <f>IF($A569="","",IF($L569="","",IFERROR(LOOKUP(2,1/(('Tire Inspections'!$E$5:$E$1004=$A569)*('Tire Inspections'!$B$5:$B$1004=$L569)*('Tire Inspections'!$Y$5:$Y$1004="OK")),'Tire Inspections'!$F$5:$F$1004),"")))</f>
        <v/>
      </c>
      <c r="O569" s="27">
        <f>IF($A569="","",IF($L569="","",IFERROR(LOOKUP(2,1/(('Tire Inspections'!$E$5:$E$1004=$A569)*('Tire Inspections'!$B$5:$B$1004=$L569)*('Tire Inspections'!$Y$5:$Y$1004="OK")),'Tire Inspections'!$P$5:$P$1004),"")))</f>
        <v/>
      </c>
      <c r="P569" s="32">
        <f>IF($A569="","",IF($L569="","",IFERROR(LOOKUP(2,1/(('Tire Inspections'!$E$5:$E$1004=$A569)*('Tire Inspections'!$B$5:$B$1004=$L569)*('Tire Inspections'!$Y$5:$Y$1004="OK")),'Tire Inspections'!$D$5:$D$1004),"")))</f>
        <v/>
      </c>
      <c r="Q569" s="44">
        <f>IF($A569="","",IF($L569="","",IFERROR(LOOKUP(2,1/(('Tire Inspections'!$E$5:$E$1004=$A569)*('Tire Inspections'!$B$5:$B$1004=$L569)*('Tire Inspections'!$Y$5:$Y$1004="OK")),'Tire Inspections'!$R$5:$R$1004),"")))</f>
        <v/>
      </c>
      <c r="R569" s="44">
        <f>IF($A569="","",IF($L569="","",IFERROR(LOOKUP(2,1/(('Tire Inspections'!$E$5:$E$1004=$A569)*('Tire Inspections'!$B$5:$B$1004=$L569)*('Tire Inspections'!$Y$5:$Y$1004="OK")),'Tire Inspections'!$S$5:$S$1004),"")))</f>
        <v/>
      </c>
      <c r="S569" s="44">
        <f>IF($A569="","",IF($L569="","",IFERROR(LOOKUP(2,1/(('Tire Inspections'!$E$5:$E$1004=$A569)*('Tire Inspections'!$B$5:$B$1004=$L569)*('Tire Inspections'!$Y$5:$Y$1004="OK")),'Tire Inspections'!$L$5:$L$1004),"")))</f>
        <v/>
      </c>
      <c r="T569" s="33">
        <f>IF($A569="","",IF(OR($Q569="",$H569=""),"",IFERROR(MAX(0,MIN(1,($Q569-'Settings'!$B$6)/($H569-'Settings'!$B$6))),"")))</f>
        <v/>
      </c>
      <c r="U569" s="27">
        <f>IF($A569="","",IF($Q569="","No Data",IF($Q569&lt;='Settings'!$B$6,"Critical",IF($Q569&lt;='Settings'!$B$5,"Low","OK"))))</f>
        <v/>
      </c>
      <c r="V569" s="27">
        <f>IF($A569="","",IF($R569="","No Data",IF($R569&gt;='Settings'!$B$7,"Uneven","OK")))</f>
        <v/>
      </c>
      <c r="W569" s="27">
        <f>IF($A569="","",IF($J569&lt;&gt;"Mounted","N/A",IF(OR($S569="",$I569=""),"No Data",IF($S569&lt;$I569-'Settings'!$B$8,"Low",IF($S569&gt;$I569+'Settings'!$B$8,"High","OK")))))</f>
        <v/>
      </c>
      <c r="X569" s="45">
        <f>IF($A569="","",IF(OR($J569&lt;&gt;"Mounted",$L569=""),"",IFERROR($L569+'Settings'!$B$9,"")))</f>
        <v/>
      </c>
      <c r="Y569" s="27">
        <f>IF($A569="","",IF($J569&lt;&gt;"Mounted","N/A",IF($L569="","No Data",IF(TODAY()&gt;$X569,"Overdue",IF(TODAY()+'Settings'!$B$10&gt;=$X569,"Due Soon","Current")))))</f>
        <v/>
      </c>
      <c r="Z569" s="27">
        <f>IF($A569="","",IF($J569&lt;&gt;"Mounted","N/A",IF(OR($U569="No Data",$W569="No Data"),"No Data",IF($U569="Critical","Critical",IF(OR($U569="Low",$V569="Uneven",$W569="Low",$W569="High",$Y569="Overdue",$Y569="Due Soon"),"Attention","OK")))))</f>
        <v/>
      </c>
      <c r="AA569" s="27">
        <f>IF($A569="","",IF($J569&lt;&gt;"Mounted","No action",IF($U569="Critical","Inspect immediately and follow fleet removal policy",IF($W569="Low","Correct pressure and inspect",IF($W569="High","Correct pressure",IF($V569="Uneven","Inspect alignment, suspension, and rotation",IF($U569="Low","Schedule tire service",IF($Y569="Overdue","Complete inspection",IF($Y569="Due Soon","Schedule inspection","No action")))))))))</f>
        <v/>
      </c>
      <c r="AB569" s="27">
        <f>IF($A569="","",IF(OR($J569&lt;&gt;"Mounted",$Z569="OK",$Z569="N/A"),"",IF($U569="Critical",1,IF(OR($W569="Low",$W569="High"),2,IF(OR($U569="Low",$V569="Uneven"),3,IF($Y569="Overdue",4,5))))))</f>
        <v/>
      </c>
      <c r="AC569" s="27">
        <f>IF($A569="","",IF($AB569="","",IFERROR($AB569*100000+ROW(),"")))</f>
        <v/>
      </c>
    </row>
    <row r="570">
      <c r="A570" s="29" t="n"/>
      <c r="B570" s="23" t="n"/>
      <c r="C570" s="23" t="n"/>
      <c r="D570" s="23" t="n"/>
      <c r="E570" s="29" t="n"/>
      <c r="F570" s="42" t="n"/>
      <c r="G570" s="30" t="n"/>
      <c r="H570" s="43" t="n"/>
      <c r="I570" s="43" t="n"/>
      <c r="J570" s="23" t="n"/>
      <c r="K570" s="23" t="n"/>
      <c r="L570" s="45">
        <f>IF($A570="","",IF(COUNTIFS('Tire Inspections'!$E$5:$E$1004,$A570,'Tire Inspections'!$Y$5:$Y$1004,"OK")=0,"",IFERROR(MAXIFS('Tire Inspections'!$B$5:$B$1004,'Tire Inspections'!$E$5:$E$1004,$A570,'Tire Inspections'!$Y$5:$Y$1004,"OK"),"")))</f>
        <v/>
      </c>
      <c r="M570" s="27">
        <f>IF($A570="","",IF($L570="","",IFERROR(LOOKUP(2,1/(('Tire Inspections'!$E$5:$E$1004=$A570)*('Tire Inspections'!$B$5:$B$1004=$L570)*('Tire Inspections'!$Y$5:$Y$1004="OK")),'Tire Inspections'!$C$5:$C$1004),"")))</f>
        <v/>
      </c>
      <c r="N570" s="27">
        <f>IF($A570="","",IF($L570="","",IFERROR(LOOKUP(2,1/(('Tire Inspections'!$E$5:$E$1004=$A570)*('Tire Inspections'!$B$5:$B$1004=$L570)*('Tire Inspections'!$Y$5:$Y$1004="OK")),'Tire Inspections'!$F$5:$F$1004),"")))</f>
        <v/>
      </c>
      <c r="O570" s="27">
        <f>IF($A570="","",IF($L570="","",IFERROR(LOOKUP(2,1/(('Tire Inspections'!$E$5:$E$1004=$A570)*('Tire Inspections'!$B$5:$B$1004=$L570)*('Tire Inspections'!$Y$5:$Y$1004="OK")),'Tire Inspections'!$P$5:$P$1004),"")))</f>
        <v/>
      </c>
      <c r="P570" s="32">
        <f>IF($A570="","",IF($L570="","",IFERROR(LOOKUP(2,1/(('Tire Inspections'!$E$5:$E$1004=$A570)*('Tire Inspections'!$B$5:$B$1004=$L570)*('Tire Inspections'!$Y$5:$Y$1004="OK")),'Tire Inspections'!$D$5:$D$1004),"")))</f>
        <v/>
      </c>
      <c r="Q570" s="44">
        <f>IF($A570="","",IF($L570="","",IFERROR(LOOKUP(2,1/(('Tire Inspections'!$E$5:$E$1004=$A570)*('Tire Inspections'!$B$5:$B$1004=$L570)*('Tire Inspections'!$Y$5:$Y$1004="OK")),'Tire Inspections'!$R$5:$R$1004),"")))</f>
        <v/>
      </c>
      <c r="R570" s="44">
        <f>IF($A570="","",IF($L570="","",IFERROR(LOOKUP(2,1/(('Tire Inspections'!$E$5:$E$1004=$A570)*('Tire Inspections'!$B$5:$B$1004=$L570)*('Tire Inspections'!$Y$5:$Y$1004="OK")),'Tire Inspections'!$S$5:$S$1004),"")))</f>
        <v/>
      </c>
      <c r="S570" s="44">
        <f>IF($A570="","",IF($L570="","",IFERROR(LOOKUP(2,1/(('Tire Inspections'!$E$5:$E$1004=$A570)*('Tire Inspections'!$B$5:$B$1004=$L570)*('Tire Inspections'!$Y$5:$Y$1004="OK")),'Tire Inspections'!$L$5:$L$1004),"")))</f>
        <v/>
      </c>
      <c r="T570" s="33">
        <f>IF($A570="","",IF(OR($Q570="",$H570=""),"",IFERROR(MAX(0,MIN(1,($Q570-'Settings'!$B$6)/($H570-'Settings'!$B$6))),"")))</f>
        <v/>
      </c>
      <c r="U570" s="27">
        <f>IF($A570="","",IF($Q570="","No Data",IF($Q570&lt;='Settings'!$B$6,"Critical",IF($Q570&lt;='Settings'!$B$5,"Low","OK"))))</f>
        <v/>
      </c>
      <c r="V570" s="27">
        <f>IF($A570="","",IF($R570="","No Data",IF($R570&gt;='Settings'!$B$7,"Uneven","OK")))</f>
        <v/>
      </c>
      <c r="W570" s="27">
        <f>IF($A570="","",IF($J570&lt;&gt;"Mounted","N/A",IF(OR($S570="",$I570=""),"No Data",IF($S570&lt;$I570-'Settings'!$B$8,"Low",IF($S570&gt;$I570+'Settings'!$B$8,"High","OK")))))</f>
        <v/>
      </c>
      <c r="X570" s="45">
        <f>IF($A570="","",IF(OR($J570&lt;&gt;"Mounted",$L570=""),"",IFERROR($L570+'Settings'!$B$9,"")))</f>
        <v/>
      </c>
      <c r="Y570" s="27">
        <f>IF($A570="","",IF($J570&lt;&gt;"Mounted","N/A",IF($L570="","No Data",IF(TODAY()&gt;$X570,"Overdue",IF(TODAY()+'Settings'!$B$10&gt;=$X570,"Due Soon","Current")))))</f>
        <v/>
      </c>
      <c r="Z570" s="27">
        <f>IF($A570="","",IF($J570&lt;&gt;"Mounted","N/A",IF(OR($U570="No Data",$W570="No Data"),"No Data",IF($U570="Critical","Critical",IF(OR($U570="Low",$V570="Uneven",$W570="Low",$W570="High",$Y570="Overdue",$Y570="Due Soon"),"Attention","OK")))))</f>
        <v/>
      </c>
      <c r="AA570" s="27">
        <f>IF($A570="","",IF($J570&lt;&gt;"Mounted","No action",IF($U570="Critical","Inspect immediately and follow fleet removal policy",IF($W570="Low","Correct pressure and inspect",IF($W570="High","Correct pressure",IF($V570="Uneven","Inspect alignment, suspension, and rotation",IF($U570="Low","Schedule tire service",IF($Y570="Overdue","Complete inspection",IF($Y570="Due Soon","Schedule inspection","No action")))))))))</f>
        <v/>
      </c>
      <c r="AB570" s="27">
        <f>IF($A570="","",IF(OR($J570&lt;&gt;"Mounted",$Z570="OK",$Z570="N/A"),"",IF($U570="Critical",1,IF(OR($W570="Low",$W570="High"),2,IF(OR($U570="Low",$V570="Uneven"),3,IF($Y570="Overdue",4,5))))))</f>
        <v/>
      </c>
      <c r="AC570" s="27">
        <f>IF($A570="","",IF($AB570="","",IFERROR($AB570*100000+ROW(),"")))</f>
        <v/>
      </c>
    </row>
    <row r="571">
      <c r="A571" s="29" t="n"/>
      <c r="B571" s="23" t="n"/>
      <c r="C571" s="23" t="n"/>
      <c r="D571" s="23" t="n"/>
      <c r="E571" s="29" t="n"/>
      <c r="F571" s="42" t="n"/>
      <c r="G571" s="30" t="n"/>
      <c r="H571" s="43" t="n"/>
      <c r="I571" s="43" t="n"/>
      <c r="J571" s="23" t="n"/>
      <c r="K571" s="23" t="n"/>
      <c r="L571" s="45">
        <f>IF($A571="","",IF(COUNTIFS('Tire Inspections'!$E$5:$E$1004,$A571,'Tire Inspections'!$Y$5:$Y$1004,"OK")=0,"",IFERROR(MAXIFS('Tire Inspections'!$B$5:$B$1004,'Tire Inspections'!$E$5:$E$1004,$A571,'Tire Inspections'!$Y$5:$Y$1004,"OK"),"")))</f>
        <v/>
      </c>
      <c r="M571" s="27">
        <f>IF($A571="","",IF($L571="","",IFERROR(LOOKUP(2,1/(('Tire Inspections'!$E$5:$E$1004=$A571)*('Tire Inspections'!$B$5:$B$1004=$L571)*('Tire Inspections'!$Y$5:$Y$1004="OK")),'Tire Inspections'!$C$5:$C$1004),"")))</f>
        <v/>
      </c>
      <c r="N571" s="27">
        <f>IF($A571="","",IF($L571="","",IFERROR(LOOKUP(2,1/(('Tire Inspections'!$E$5:$E$1004=$A571)*('Tire Inspections'!$B$5:$B$1004=$L571)*('Tire Inspections'!$Y$5:$Y$1004="OK")),'Tire Inspections'!$F$5:$F$1004),"")))</f>
        <v/>
      </c>
      <c r="O571" s="27">
        <f>IF($A571="","",IF($L571="","",IFERROR(LOOKUP(2,1/(('Tire Inspections'!$E$5:$E$1004=$A571)*('Tire Inspections'!$B$5:$B$1004=$L571)*('Tire Inspections'!$Y$5:$Y$1004="OK")),'Tire Inspections'!$P$5:$P$1004),"")))</f>
        <v/>
      </c>
      <c r="P571" s="32">
        <f>IF($A571="","",IF($L571="","",IFERROR(LOOKUP(2,1/(('Tire Inspections'!$E$5:$E$1004=$A571)*('Tire Inspections'!$B$5:$B$1004=$L571)*('Tire Inspections'!$Y$5:$Y$1004="OK")),'Tire Inspections'!$D$5:$D$1004),"")))</f>
        <v/>
      </c>
      <c r="Q571" s="44">
        <f>IF($A571="","",IF($L571="","",IFERROR(LOOKUP(2,1/(('Tire Inspections'!$E$5:$E$1004=$A571)*('Tire Inspections'!$B$5:$B$1004=$L571)*('Tire Inspections'!$Y$5:$Y$1004="OK")),'Tire Inspections'!$R$5:$R$1004),"")))</f>
        <v/>
      </c>
      <c r="R571" s="44">
        <f>IF($A571="","",IF($L571="","",IFERROR(LOOKUP(2,1/(('Tire Inspections'!$E$5:$E$1004=$A571)*('Tire Inspections'!$B$5:$B$1004=$L571)*('Tire Inspections'!$Y$5:$Y$1004="OK")),'Tire Inspections'!$S$5:$S$1004),"")))</f>
        <v/>
      </c>
      <c r="S571" s="44">
        <f>IF($A571="","",IF($L571="","",IFERROR(LOOKUP(2,1/(('Tire Inspections'!$E$5:$E$1004=$A571)*('Tire Inspections'!$B$5:$B$1004=$L571)*('Tire Inspections'!$Y$5:$Y$1004="OK")),'Tire Inspections'!$L$5:$L$1004),"")))</f>
        <v/>
      </c>
      <c r="T571" s="33">
        <f>IF($A571="","",IF(OR($Q571="",$H571=""),"",IFERROR(MAX(0,MIN(1,($Q571-'Settings'!$B$6)/($H571-'Settings'!$B$6))),"")))</f>
        <v/>
      </c>
      <c r="U571" s="27">
        <f>IF($A571="","",IF($Q571="","No Data",IF($Q571&lt;='Settings'!$B$6,"Critical",IF($Q571&lt;='Settings'!$B$5,"Low","OK"))))</f>
        <v/>
      </c>
      <c r="V571" s="27">
        <f>IF($A571="","",IF($R571="","No Data",IF($R571&gt;='Settings'!$B$7,"Uneven","OK")))</f>
        <v/>
      </c>
      <c r="W571" s="27">
        <f>IF($A571="","",IF($J571&lt;&gt;"Mounted","N/A",IF(OR($S571="",$I571=""),"No Data",IF($S571&lt;$I571-'Settings'!$B$8,"Low",IF($S571&gt;$I571+'Settings'!$B$8,"High","OK")))))</f>
        <v/>
      </c>
      <c r="X571" s="45">
        <f>IF($A571="","",IF(OR($J571&lt;&gt;"Mounted",$L571=""),"",IFERROR($L571+'Settings'!$B$9,"")))</f>
        <v/>
      </c>
      <c r="Y571" s="27">
        <f>IF($A571="","",IF($J571&lt;&gt;"Mounted","N/A",IF($L571="","No Data",IF(TODAY()&gt;$X571,"Overdue",IF(TODAY()+'Settings'!$B$10&gt;=$X571,"Due Soon","Current")))))</f>
        <v/>
      </c>
      <c r="Z571" s="27">
        <f>IF($A571="","",IF($J571&lt;&gt;"Mounted","N/A",IF(OR($U571="No Data",$W571="No Data"),"No Data",IF($U571="Critical","Critical",IF(OR($U571="Low",$V571="Uneven",$W571="Low",$W571="High",$Y571="Overdue",$Y571="Due Soon"),"Attention","OK")))))</f>
        <v/>
      </c>
      <c r="AA571" s="27">
        <f>IF($A571="","",IF($J571&lt;&gt;"Mounted","No action",IF($U571="Critical","Inspect immediately and follow fleet removal policy",IF($W571="Low","Correct pressure and inspect",IF($W571="High","Correct pressure",IF($V571="Uneven","Inspect alignment, suspension, and rotation",IF($U571="Low","Schedule tire service",IF($Y571="Overdue","Complete inspection",IF($Y571="Due Soon","Schedule inspection","No action")))))))))</f>
        <v/>
      </c>
      <c r="AB571" s="27">
        <f>IF($A571="","",IF(OR($J571&lt;&gt;"Mounted",$Z571="OK",$Z571="N/A"),"",IF($U571="Critical",1,IF(OR($W571="Low",$W571="High"),2,IF(OR($U571="Low",$V571="Uneven"),3,IF($Y571="Overdue",4,5))))))</f>
        <v/>
      </c>
      <c r="AC571" s="27">
        <f>IF($A571="","",IF($AB571="","",IFERROR($AB571*100000+ROW(),"")))</f>
        <v/>
      </c>
    </row>
    <row r="572">
      <c r="A572" s="29" t="n"/>
      <c r="B572" s="23" t="n"/>
      <c r="C572" s="23" t="n"/>
      <c r="D572" s="23" t="n"/>
      <c r="E572" s="29" t="n"/>
      <c r="F572" s="42" t="n"/>
      <c r="G572" s="30" t="n"/>
      <c r="H572" s="43" t="n"/>
      <c r="I572" s="43" t="n"/>
      <c r="J572" s="23" t="n"/>
      <c r="K572" s="23" t="n"/>
      <c r="L572" s="45">
        <f>IF($A572="","",IF(COUNTIFS('Tire Inspections'!$E$5:$E$1004,$A572,'Tire Inspections'!$Y$5:$Y$1004,"OK")=0,"",IFERROR(MAXIFS('Tire Inspections'!$B$5:$B$1004,'Tire Inspections'!$E$5:$E$1004,$A572,'Tire Inspections'!$Y$5:$Y$1004,"OK"),"")))</f>
        <v/>
      </c>
      <c r="M572" s="27">
        <f>IF($A572="","",IF($L572="","",IFERROR(LOOKUP(2,1/(('Tire Inspections'!$E$5:$E$1004=$A572)*('Tire Inspections'!$B$5:$B$1004=$L572)*('Tire Inspections'!$Y$5:$Y$1004="OK")),'Tire Inspections'!$C$5:$C$1004),"")))</f>
        <v/>
      </c>
      <c r="N572" s="27">
        <f>IF($A572="","",IF($L572="","",IFERROR(LOOKUP(2,1/(('Tire Inspections'!$E$5:$E$1004=$A572)*('Tire Inspections'!$B$5:$B$1004=$L572)*('Tire Inspections'!$Y$5:$Y$1004="OK")),'Tire Inspections'!$F$5:$F$1004),"")))</f>
        <v/>
      </c>
      <c r="O572" s="27">
        <f>IF($A572="","",IF($L572="","",IFERROR(LOOKUP(2,1/(('Tire Inspections'!$E$5:$E$1004=$A572)*('Tire Inspections'!$B$5:$B$1004=$L572)*('Tire Inspections'!$Y$5:$Y$1004="OK")),'Tire Inspections'!$P$5:$P$1004),"")))</f>
        <v/>
      </c>
      <c r="P572" s="32">
        <f>IF($A572="","",IF($L572="","",IFERROR(LOOKUP(2,1/(('Tire Inspections'!$E$5:$E$1004=$A572)*('Tire Inspections'!$B$5:$B$1004=$L572)*('Tire Inspections'!$Y$5:$Y$1004="OK")),'Tire Inspections'!$D$5:$D$1004),"")))</f>
        <v/>
      </c>
      <c r="Q572" s="44">
        <f>IF($A572="","",IF($L572="","",IFERROR(LOOKUP(2,1/(('Tire Inspections'!$E$5:$E$1004=$A572)*('Tire Inspections'!$B$5:$B$1004=$L572)*('Tire Inspections'!$Y$5:$Y$1004="OK")),'Tire Inspections'!$R$5:$R$1004),"")))</f>
        <v/>
      </c>
      <c r="R572" s="44">
        <f>IF($A572="","",IF($L572="","",IFERROR(LOOKUP(2,1/(('Tire Inspections'!$E$5:$E$1004=$A572)*('Tire Inspections'!$B$5:$B$1004=$L572)*('Tire Inspections'!$Y$5:$Y$1004="OK")),'Tire Inspections'!$S$5:$S$1004),"")))</f>
        <v/>
      </c>
      <c r="S572" s="44">
        <f>IF($A572="","",IF($L572="","",IFERROR(LOOKUP(2,1/(('Tire Inspections'!$E$5:$E$1004=$A572)*('Tire Inspections'!$B$5:$B$1004=$L572)*('Tire Inspections'!$Y$5:$Y$1004="OK")),'Tire Inspections'!$L$5:$L$1004),"")))</f>
        <v/>
      </c>
      <c r="T572" s="33">
        <f>IF($A572="","",IF(OR($Q572="",$H572=""),"",IFERROR(MAX(0,MIN(1,($Q572-'Settings'!$B$6)/($H572-'Settings'!$B$6))),"")))</f>
        <v/>
      </c>
      <c r="U572" s="27">
        <f>IF($A572="","",IF($Q572="","No Data",IF($Q572&lt;='Settings'!$B$6,"Critical",IF($Q572&lt;='Settings'!$B$5,"Low","OK"))))</f>
        <v/>
      </c>
      <c r="V572" s="27">
        <f>IF($A572="","",IF($R572="","No Data",IF($R572&gt;='Settings'!$B$7,"Uneven","OK")))</f>
        <v/>
      </c>
      <c r="W572" s="27">
        <f>IF($A572="","",IF($J572&lt;&gt;"Mounted","N/A",IF(OR($S572="",$I572=""),"No Data",IF($S572&lt;$I572-'Settings'!$B$8,"Low",IF($S572&gt;$I572+'Settings'!$B$8,"High","OK")))))</f>
        <v/>
      </c>
      <c r="X572" s="45">
        <f>IF($A572="","",IF(OR($J572&lt;&gt;"Mounted",$L572=""),"",IFERROR($L572+'Settings'!$B$9,"")))</f>
        <v/>
      </c>
      <c r="Y572" s="27">
        <f>IF($A572="","",IF($J572&lt;&gt;"Mounted","N/A",IF($L572="","No Data",IF(TODAY()&gt;$X572,"Overdue",IF(TODAY()+'Settings'!$B$10&gt;=$X572,"Due Soon","Current")))))</f>
        <v/>
      </c>
      <c r="Z572" s="27">
        <f>IF($A572="","",IF($J572&lt;&gt;"Mounted","N/A",IF(OR($U572="No Data",$W572="No Data"),"No Data",IF($U572="Critical","Critical",IF(OR($U572="Low",$V572="Uneven",$W572="Low",$W572="High",$Y572="Overdue",$Y572="Due Soon"),"Attention","OK")))))</f>
        <v/>
      </c>
      <c r="AA572" s="27">
        <f>IF($A572="","",IF($J572&lt;&gt;"Mounted","No action",IF($U572="Critical","Inspect immediately and follow fleet removal policy",IF($W572="Low","Correct pressure and inspect",IF($W572="High","Correct pressure",IF($V572="Uneven","Inspect alignment, suspension, and rotation",IF($U572="Low","Schedule tire service",IF($Y572="Overdue","Complete inspection",IF($Y572="Due Soon","Schedule inspection","No action")))))))))</f>
        <v/>
      </c>
      <c r="AB572" s="27">
        <f>IF($A572="","",IF(OR($J572&lt;&gt;"Mounted",$Z572="OK",$Z572="N/A"),"",IF($U572="Critical",1,IF(OR($W572="Low",$W572="High"),2,IF(OR($U572="Low",$V572="Uneven"),3,IF($Y572="Overdue",4,5))))))</f>
        <v/>
      </c>
      <c r="AC572" s="27">
        <f>IF($A572="","",IF($AB572="","",IFERROR($AB572*100000+ROW(),"")))</f>
        <v/>
      </c>
    </row>
    <row r="573">
      <c r="A573" s="29" t="n"/>
      <c r="B573" s="23" t="n"/>
      <c r="C573" s="23" t="n"/>
      <c r="D573" s="23" t="n"/>
      <c r="E573" s="29" t="n"/>
      <c r="F573" s="42" t="n"/>
      <c r="G573" s="30" t="n"/>
      <c r="H573" s="43" t="n"/>
      <c r="I573" s="43" t="n"/>
      <c r="J573" s="23" t="n"/>
      <c r="K573" s="23" t="n"/>
      <c r="L573" s="45">
        <f>IF($A573="","",IF(COUNTIFS('Tire Inspections'!$E$5:$E$1004,$A573,'Tire Inspections'!$Y$5:$Y$1004,"OK")=0,"",IFERROR(MAXIFS('Tire Inspections'!$B$5:$B$1004,'Tire Inspections'!$E$5:$E$1004,$A573,'Tire Inspections'!$Y$5:$Y$1004,"OK"),"")))</f>
        <v/>
      </c>
      <c r="M573" s="27">
        <f>IF($A573="","",IF($L573="","",IFERROR(LOOKUP(2,1/(('Tire Inspections'!$E$5:$E$1004=$A573)*('Tire Inspections'!$B$5:$B$1004=$L573)*('Tire Inspections'!$Y$5:$Y$1004="OK")),'Tire Inspections'!$C$5:$C$1004),"")))</f>
        <v/>
      </c>
      <c r="N573" s="27">
        <f>IF($A573="","",IF($L573="","",IFERROR(LOOKUP(2,1/(('Tire Inspections'!$E$5:$E$1004=$A573)*('Tire Inspections'!$B$5:$B$1004=$L573)*('Tire Inspections'!$Y$5:$Y$1004="OK")),'Tire Inspections'!$F$5:$F$1004),"")))</f>
        <v/>
      </c>
      <c r="O573" s="27">
        <f>IF($A573="","",IF($L573="","",IFERROR(LOOKUP(2,1/(('Tire Inspections'!$E$5:$E$1004=$A573)*('Tire Inspections'!$B$5:$B$1004=$L573)*('Tire Inspections'!$Y$5:$Y$1004="OK")),'Tire Inspections'!$P$5:$P$1004),"")))</f>
        <v/>
      </c>
      <c r="P573" s="32">
        <f>IF($A573="","",IF($L573="","",IFERROR(LOOKUP(2,1/(('Tire Inspections'!$E$5:$E$1004=$A573)*('Tire Inspections'!$B$5:$B$1004=$L573)*('Tire Inspections'!$Y$5:$Y$1004="OK")),'Tire Inspections'!$D$5:$D$1004),"")))</f>
        <v/>
      </c>
      <c r="Q573" s="44">
        <f>IF($A573="","",IF($L573="","",IFERROR(LOOKUP(2,1/(('Tire Inspections'!$E$5:$E$1004=$A573)*('Tire Inspections'!$B$5:$B$1004=$L573)*('Tire Inspections'!$Y$5:$Y$1004="OK")),'Tire Inspections'!$R$5:$R$1004),"")))</f>
        <v/>
      </c>
      <c r="R573" s="44">
        <f>IF($A573="","",IF($L573="","",IFERROR(LOOKUP(2,1/(('Tire Inspections'!$E$5:$E$1004=$A573)*('Tire Inspections'!$B$5:$B$1004=$L573)*('Tire Inspections'!$Y$5:$Y$1004="OK")),'Tire Inspections'!$S$5:$S$1004),"")))</f>
        <v/>
      </c>
      <c r="S573" s="44">
        <f>IF($A573="","",IF($L573="","",IFERROR(LOOKUP(2,1/(('Tire Inspections'!$E$5:$E$1004=$A573)*('Tire Inspections'!$B$5:$B$1004=$L573)*('Tire Inspections'!$Y$5:$Y$1004="OK")),'Tire Inspections'!$L$5:$L$1004),"")))</f>
        <v/>
      </c>
      <c r="T573" s="33">
        <f>IF($A573="","",IF(OR($Q573="",$H573=""),"",IFERROR(MAX(0,MIN(1,($Q573-'Settings'!$B$6)/($H573-'Settings'!$B$6))),"")))</f>
        <v/>
      </c>
      <c r="U573" s="27">
        <f>IF($A573="","",IF($Q573="","No Data",IF($Q573&lt;='Settings'!$B$6,"Critical",IF($Q573&lt;='Settings'!$B$5,"Low","OK"))))</f>
        <v/>
      </c>
      <c r="V573" s="27">
        <f>IF($A573="","",IF($R573="","No Data",IF($R573&gt;='Settings'!$B$7,"Uneven","OK")))</f>
        <v/>
      </c>
      <c r="W573" s="27">
        <f>IF($A573="","",IF($J573&lt;&gt;"Mounted","N/A",IF(OR($S573="",$I573=""),"No Data",IF($S573&lt;$I573-'Settings'!$B$8,"Low",IF($S573&gt;$I573+'Settings'!$B$8,"High","OK")))))</f>
        <v/>
      </c>
      <c r="X573" s="45">
        <f>IF($A573="","",IF(OR($J573&lt;&gt;"Mounted",$L573=""),"",IFERROR($L573+'Settings'!$B$9,"")))</f>
        <v/>
      </c>
      <c r="Y573" s="27">
        <f>IF($A573="","",IF($J573&lt;&gt;"Mounted","N/A",IF($L573="","No Data",IF(TODAY()&gt;$X573,"Overdue",IF(TODAY()+'Settings'!$B$10&gt;=$X573,"Due Soon","Current")))))</f>
        <v/>
      </c>
      <c r="Z573" s="27">
        <f>IF($A573="","",IF($J573&lt;&gt;"Mounted","N/A",IF(OR($U573="No Data",$W573="No Data"),"No Data",IF($U573="Critical","Critical",IF(OR($U573="Low",$V573="Uneven",$W573="Low",$W573="High",$Y573="Overdue",$Y573="Due Soon"),"Attention","OK")))))</f>
        <v/>
      </c>
      <c r="AA573" s="27">
        <f>IF($A573="","",IF($J573&lt;&gt;"Mounted","No action",IF($U573="Critical","Inspect immediately and follow fleet removal policy",IF($W573="Low","Correct pressure and inspect",IF($W573="High","Correct pressure",IF($V573="Uneven","Inspect alignment, suspension, and rotation",IF($U573="Low","Schedule tire service",IF($Y573="Overdue","Complete inspection",IF($Y573="Due Soon","Schedule inspection","No action")))))))))</f>
        <v/>
      </c>
      <c r="AB573" s="27">
        <f>IF($A573="","",IF(OR($J573&lt;&gt;"Mounted",$Z573="OK",$Z573="N/A"),"",IF($U573="Critical",1,IF(OR($W573="Low",$W573="High"),2,IF(OR($U573="Low",$V573="Uneven"),3,IF($Y573="Overdue",4,5))))))</f>
        <v/>
      </c>
      <c r="AC573" s="27">
        <f>IF($A573="","",IF($AB573="","",IFERROR($AB573*100000+ROW(),"")))</f>
        <v/>
      </c>
    </row>
    <row r="574">
      <c r="A574" s="29" t="n"/>
      <c r="B574" s="23" t="n"/>
      <c r="C574" s="23" t="n"/>
      <c r="D574" s="23" t="n"/>
      <c r="E574" s="29" t="n"/>
      <c r="F574" s="42" t="n"/>
      <c r="G574" s="30" t="n"/>
      <c r="H574" s="43" t="n"/>
      <c r="I574" s="43" t="n"/>
      <c r="J574" s="23" t="n"/>
      <c r="K574" s="23" t="n"/>
      <c r="L574" s="45">
        <f>IF($A574="","",IF(COUNTIFS('Tire Inspections'!$E$5:$E$1004,$A574,'Tire Inspections'!$Y$5:$Y$1004,"OK")=0,"",IFERROR(MAXIFS('Tire Inspections'!$B$5:$B$1004,'Tire Inspections'!$E$5:$E$1004,$A574,'Tire Inspections'!$Y$5:$Y$1004,"OK"),"")))</f>
        <v/>
      </c>
      <c r="M574" s="27">
        <f>IF($A574="","",IF($L574="","",IFERROR(LOOKUP(2,1/(('Tire Inspections'!$E$5:$E$1004=$A574)*('Tire Inspections'!$B$5:$B$1004=$L574)*('Tire Inspections'!$Y$5:$Y$1004="OK")),'Tire Inspections'!$C$5:$C$1004),"")))</f>
        <v/>
      </c>
      <c r="N574" s="27">
        <f>IF($A574="","",IF($L574="","",IFERROR(LOOKUP(2,1/(('Tire Inspections'!$E$5:$E$1004=$A574)*('Tire Inspections'!$B$5:$B$1004=$L574)*('Tire Inspections'!$Y$5:$Y$1004="OK")),'Tire Inspections'!$F$5:$F$1004),"")))</f>
        <v/>
      </c>
      <c r="O574" s="27">
        <f>IF($A574="","",IF($L574="","",IFERROR(LOOKUP(2,1/(('Tire Inspections'!$E$5:$E$1004=$A574)*('Tire Inspections'!$B$5:$B$1004=$L574)*('Tire Inspections'!$Y$5:$Y$1004="OK")),'Tire Inspections'!$P$5:$P$1004),"")))</f>
        <v/>
      </c>
      <c r="P574" s="32">
        <f>IF($A574="","",IF($L574="","",IFERROR(LOOKUP(2,1/(('Tire Inspections'!$E$5:$E$1004=$A574)*('Tire Inspections'!$B$5:$B$1004=$L574)*('Tire Inspections'!$Y$5:$Y$1004="OK")),'Tire Inspections'!$D$5:$D$1004),"")))</f>
        <v/>
      </c>
      <c r="Q574" s="44">
        <f>IF($A574="","",IF($L574="","",IFERROR(LOOKUP(2,1/(('Tire Inspections'!$E$5:$E$1004=$A574)*('Tire Inspections'!$B$5:$B$1004=$L574)*('Tire Inspections'!$Y$5:$Y$1004="OK")),'Tire Inspections'!$R$5:$R$1004),"")))</f>
        <v/>
      </c>
      <c r="R574" s="44">
        <f>IF($A574="","",IF($L574="","",IFERROR(LOOKUP(2,1/(('Tire Inspections'!$E$5:$E$1004=$A574)*('Tire Inspections'!$B$5:$B$1004=$L574)*('Tire Inspections'!$Y$5:$Y$1004="OK")),'Tire Inspections'!$S$5:$S$1004),"")))</f>
        <v/>
      </c>
      <c r="S574" s="44">
        <f>IF($A574="","",IF($L574="","",IFERROR(LOOKUP(2,1/(('Tire Inspections'!$E$5:$E$1004=$A574)*('Tire Inspections'!$B$5:$B$1004=$L574)*('Tire Inspections'!$Y$5:$Y$1004="OK")),'Tire Inspections'!$L$5:$L$1004),"")))</f>
        <v/>
      </c>
      <c r="T574" s="33">
        <f>IF($A574="","",IF(OR($Q574="",$H574=""),"",IFERROR(MAX(0,MIN(1,($Q574-'Settings'!$B$6)/($H574-'Settings'!$B$6))),"")))</f>
        <v/>
      </c>
      <c r="U574" s="27">
        <f>IF($A574="","",IF($Q574="","No Data",IF($Q574&lt;='Settings'!$B$6,"Critical",IF($Q574&lt;='Settings'!$B$5,"Low","OK"))))</f>
        <v/>
      </c>
      <c r="V574" s="27">
        <f>IF($A574="","",IF($R574="","No Data",IF($R574&gt;='Settings'!$B$7,"Uneven","OK")))</f>
        <v/>
      </c>
      <c r="W574" s="27">
        <f>IF($A574="","",IF($J574&lt;&gt;"Mounted","N/A",IF(OR($S574="",$I574=""),"No Data",IF($S574&lt;$I574-'Settings'!$B$8,"Low",IF($S574&gt;$I574+'Settings'!$B$8,"High","OK")))))</f>
        <v/>
      </c>
      <c r="X574" s="45">
        <f>IF($A574="","",IF(OR($J574&lt;&gt;"Mounted",$L574=""),"",IFERROR($L574+'Settings'!$B$9,"")))</f>
        <v/>
      </c>
      <c r="Y574" s="27">
        <f>IF($A574="","",IF($J574&lt;&gt;"Mounted","N/A",IF($L574="","No Data",IF(TODAY()&gt;$X574,"Overdue",IF(TODAY()+'Settings'!$B$10&gt;=$X574,"Due Soon","Current")))))</f>
        <v/>
      </c>
      <c r="Z574" s="27">
        <f>IF($A574="","",IF($J574&lt;&gt;"Mounted","N/A",IF(OR($U574="No Data",$W574="No Data"),"No Data",IF($U574="Critical","Critical",IF(OR($U574="Low",$V574="Uneven",$W574="Low",$W574="High",$Y574="Overdue",$Y574="Due Soon"),"Attention","OK")))))</f>
        <v/>
      </c>
      <c r="AA574" s="27">
        <f>IF($A574="","",IF($J574&lt;&gt;"Mounted","No action",IF($U574="Critical","Inspect immediately and follow fleet removal policy",IF($W574="Low","Correct pressure and inspect",IF($W574="High","Correct pressure",IF($V574="Uneven","Inspect alignment, suspension, and rotation",IF($U574="Low","Schedule tire service",IF($Y574="Overdue","Complete inspection",IF($Y574="Due Soon","Schedule inspection","No action")))))))))</f>
        <v/>
      </c>
      <c r="AB574" s="27">
        <f>IF($A574="","",IF(OR($J574&lt;&gt;"Mounted",$Z574="OK",$Z574="N/A"),"",IF($U574="Critical",1,IF(OR($W574="Low",$W574="High"),2,IF(OR($U574="Low",$V574="Uneven"),3,IF($Y574="Overdue",4,5))))))</f>
        <v/>
      </c>
      <c r="AC574" s="27">
        <f>IF($A574="","",IF($AB574="","",IFERROR($AB574*100000+ROW(),"")))</f>
        <v/>
      </c>
    </row>
    <row r="575">
      <c r="A575" s="29" t="n"/>
      <c r="B575" s="23" t="n"/>
      <c r="C575" s="23" t="n"/>
      <c r="D575" s="23" t="n"/>
      <c r="E575" s="29" t="n"/>
      <c r="F575" s="42" t="n"/>
      <c r="G575" s="30" t="n"/>
      <c r="H575" s="43" t="n"/>
      <c r="I575" s="43" t="n"/>
      <c r="J575" s="23" t="n"/>
      <c r="K575" s="23" t="n"/>
      <c r="L575" s="45">
        <f>IF($A575="","",IF(COUNTIFS('Tire Inspections'!$E$5:$E$1004,$A575,'Tire Inspections'!$Y$5:$Y$1004,"OK")=0,"",IFERROR(MAXIFS('Tire Inspections'!$B$5:$B$1004,'Tire Inspections'!$E$5:$E$1004,$A575,'Tire Inspections'!$Y$5:$Y$1004,"OK"),"")))</f>
        <v/>
      </c>
      <c r="M575" s="27">
        <f>IF($A575="","",IF($L575="","",IFERROR(LOOKUP(2,1/(('Tire Inspections'!$E$5:$E$1004=$A575)*('Tire Inspections'!$B$5:$B$1004=$L575)*('Tire Inspections'!$Y$5:$Y$1004="OK")),'Tire Inspections'!$C$5:$C$1004),"")))</f>
        <v/>
      </c>
      <c r="N575" s="27">
        <f>IF($A575="","",IF($L575="","",IFERROR(LOOKUP(2,1/(('Tire Inspections'!$E$5:$E$1004=$A575)*('Tire Inspections'!$B$5:$B$1004=$L575)*('Tire Inspections'!$Y$5:$Y$1004="OK")),'Tire Inspections'!$F$5:$F$1004),"")))</f>
        <v/>
      </c>
      <c r="O575" s="27">
        <f>IF($A575="","",IF($L575="","",IFERROR(LOOKUP(2,1/(('Tire Inspections'!$E$5:$E$1004=$A575)*('Tire Inspections'!$B$5:$B$1004=$L575)*('Tire Inspections'!$Y$5:$Y$1004="OK")),'Tire Inspections'!$P$5:$P$1004),"")))</f>
        <v/>
      </c>
      <c r="P575" s="32">
        <f>IF($A575="","",IF($L575="","",IFERROR(LOOKUP(2,1/(('Tire Inspections'!$E$5:$E$1004=$A575)*('Tire Inspections'!$B$5:$B$1004=$L575)*('Tire Inspections'!$Y$5:$Y$1004="OK")),'Tire Inspections'!$D$5:$D$1004),"")))</f>
        <v/>
      </c>
      <c r="Q575" s="44">
        <f>IF($A575="","",IF($L575="","",IFERROR(LOOKUP(2,1/(('Tire Inspections'!$E$5:$E$1004=$A575)*('Tire Inspections'!$B$5:$B$1004=$L575)*('Tire Inspections'!$Y$5:$Y$1004="OK")),'Tire Inspections'!$R$5:$R$1004),"")))</f>
        <v/>
      </c>
      <c r="R575" s="44">
        <f>IF($A575="","",IF($L575="","",IFERROR(LOOKUP(2,1/(('Tire Inspections'!$E$5:$E$1004=$A575)*('Tire Inspections'!$B$5:$B$1004=$L575)*('Tire Inspections'!$Y$5:$Y$1004="OK")),'Tire Inspections'!$S$5:$S$1004),"")))</f>
        <v/>
      </c>
      <c r="S575" s="44">
        <f>IF($A575="","",IF($L575="","",IFERROR(LOOKUP(2,1/(('Tire Inspections'!$E$5:$E$1004=$A575)*('Tire Inspections'!$B$5:$B$1004=$L575)*('Tire Inspections'!$Y$5:$Y$1004="OK")),'Tire Inspections'!$L$5:$L$1004),"")))</f>
        <v/>
      </c>
      <c r="T575" s="33">
        <f>IF($A575="","",IF(OR($Q575="",$H575=""),"",IFERROR(MAX(0,MIN(1,($Q575-'Settings'!$B$6)/($H575-'Settings'!$B$6))),"")))</f>
        <v/>
      </c>
      <c r="U575" s="27">
        <f>IF($A575="","",IF($Q575="","No Data",IF($Q575&lt;='Settings'!$B$6,"Critical",IF($Q575&lt;='Settings'!$B$5,"Low","OK"))))</f>
        <v/>
      </c>
      <c r="V575" s="27">
        <f>IF($A575="","",IF($R575="","No Data",IF($R575&gt;='Settings'!$B$7,"Uneven","OK")))</f>
        <v/>
      </c>
      <c r="W575" s="27">
        <f>IF($A575="","",IF($J575&lt;&gt;"Mounted","N/A",IF(OR($S575="",$I575=""),"No Data",IF($S575&lt;$I575-'Settings'!$B$8,"Low",IF($S575&gt;$I575+'Settings'!$B$8,"High","OK")))))</f>
        <v/>
      </c>
      <c r="X575" s="45">
        <f>IF($A575="","",IF(OR($J575&lt;&gt;"Mounted",$L575=""),"",IFERROR($L575+'Settings'!$B$9,"")))</f>
        <v/>
      </c>
      <c r="Y575" s="27">
        <f>IF($A575="","",IF($J575&lt;&gt;"Mounted","N/A",IF($L575="","No Data",IF(TODAY()&gt;$X575,"Overdue",IF(TODAY()+'Settings'!$B$10&gt;=$X575,"Due Soon","Current")))))</f>
        <v/>
      </c>
      <c r="Z575" s="27">
        <f>IF($A575="","",IF($J575&lt;&gt;"Mounted","N/A",IF(OR($U575="No Data",$W575="No Data"),"No Data",IF($U575="Critical","Critical",IF(OR($U575="Low",$V575="Uneven",$W575="Low",$W575="High",$Y575="Overdue",$Y575="Due Soon"),"Attention","OK")))))</f>
        <v/>
      </c>
      <c r="AA575" s="27">
        <f>IF($A575="","",IF($J575&lt;&gt;"Mounted","No action",IF($U575="Critical","Inspect immediately and follow fleet removal policy",IF($W575="Low","Correct pressure and inspect",IF($W575="High","Correct pressure",IF($V575="Uneven","Inspect alignment, suspension, and rotation",IF($U575="Low","Schedule tire service",IF($Y575="Overdue","Complete inspection",IF($Y575="Due Soon","Schedule inspection","No action")))))))))</f>
        <v/>
      </c>
      <c r="AB575" s="27">
        <f>IF($A575="","",IF(OR($J575&lt;&gt;"Mounted",$Z575="OK",$Z575="N/A"),"",IF($U575="Critical",1,IF(OR($W575="Low",$W575="High"),2,IF(OR($U575="Low",$V575="Uneven"),3,IF($Y575="Overdue",4,5))))))</f>
        <v/>
      </c>
      <c r="AC575" s="27">
        <f>IF($A575="","",IF($AB575="","",IFERROR($AB575*100000+ROW(),"")))</f>
        <v/>
      </c>
    </row>
    <row r="576">
      <c r="A576" s="29" t="n"/>
      <c r="B576" s="23" t="n"/>
      <c r="C576" s="23" t="n"/>
      <c r="D576" s="23" t="n"/>
      <c r="E576" s="29" t="n"/>
      <c r="F576" s="42" t="n"/>
      <c r="G576" s="30" t="n"/>
      <c r="H576" s="43" t="n"/>
      <c r="I576" s="43" t="n"/>
      <c r="J576" s="23" t="n"/>
      <c r="K576" s="23" t="n"/>
      <c r="L576" s="45">
        <f>IF($A576="","",IF(COUNTIFS('Tire Inspections'!$E$5:$E$1004,$A576,'Tire Inspections'!$Y$5:$Y$1004,"OK")=0,"",IFERROR(MAXIFS('Tire Inspections'!$B$5:$B$1004,'Tire Inspections'!$E$5:$E$1004,$A576,'Tire Inspections'!$Y$5:$Y$1004,"OK"),"")))</f>
        <v/>
      </c>
      <c r="M576" s="27">
        <f>IF($A576="","",IF($L576="","",IFERROR(LOOKUP(2,1/(('Tire Inspections'!$E$5:$E$1004=$A576)*('Tire Inspections'!$B$5:$B$1004=$L576)*('Tire Inspections'!$Y$5:$Y$1004="OK")),'Tire Inspections'!$C$5:$C$1004),"")))</f>
        <v/>
      </c>
      <c r="N576" s="27">
        <f>IF($A576="","",IF($L576="","",IFERROR(LOOKUP(2,1/(('Tire Inspections'!$E$5:$E$1004=$A576)*('Tire Inspections'!$B$5:$B$1004=$L576)*('Tire Inspections'!$Y$5:$Y$1004="OK")),'Tire Inspections'!$F$5:$F$1004),"")))</f>
        <v/>
      </c>
      <c r="O576" s="27">
        <f>IF($A576="","",IF($L576="","",IFERROR(LOOKUP(2,1/(('Tire Inspections'!$E$5:$E$1004=$A576)*('Tire Inspections'!$B$5:$B$1004=$L576)*('Tire Inspections'!$Y$5:$Y$1004="OK")),'Tire Inspections'!$P$5:$P$1004),"")))</f>
        <v/>
      </c>
      <c r="P576" s="32">
        <f>IF($A576="","",IF($L576="","",IFERROR(LOOKUP(2,1/(('Tire Inspections'!$E$5:$E$1004=$A576)*('Tire Inspections'!$B$5:$B$1004=$L576)*('Tire Inspections'!$Y$5:$Y$1004="OK")),'Tire Inspections'!$D$5:$D$1004),"")))</f>
        <v/>
      </c>
      <c r="Q576" s="44">
        <f>IF($A576="","",IF($L576="","",IFERROR(LOOKUP(2,1/(('Tire Inspections'!$E$5:$E$1004=$A576)*('Tire Inspections'!$B$5:$B$1004=$L576)*('Tire Inspections'!$Y$5:$Y$1004="OK")),'Tire Inspections'!$R$5:$R$1004),"")))</f>
        <v/>
      </c>
      <c r="R576" s="44">
        <f>IF($A576="","",IF($L576="","",IFERROR(LOOKUP(2,1/(('Tire Inspections'!$E$5:$E$1004=$A576)*('Tire Inspections'!$B$5:$B$1004=$L576)*('Tire Inspections'!$Y$5:$Y$1004="OK")),'Tire Inspections'!$S$5:$S$1004),"")))</f>
        <v/>
      </c>
      <c r="S576" s="44">
        <f>IF($A576="","",IF($L576="","",IFERROR(LOOKUP(2,1/(('Tire Inspections'!$E$5:$E$1004=$A576)*('Tire Inspections'!$B$5:$B$1004=$L576)*('Tire Inspections'!$Y$5:$Y$1004="OK")),'Tire Inspections'!$L$5:$L$1004),"")))</f>
        <v/>
      </c>
      <c r="T576" s="33">
        <f>IF($A576="","",IF(OR($Q576="",$H576=""),"",IFERROR(MAX(0,MIN(1,($Q576-'Settings'!$B$6)/($H576-'Settings'!$B$6))),"")))</f>
        <v/>
      </c>
      <c r="U576" s="27">
        <f>IF($A576="","",IF($Q576="","No Data",IF($Q576&lt;='Settings'!$B$6,"Critical",IF($Q576&lt;='Settings'!$B$5,"Low","OK"))))</f>
        <v/>
      </c>
      <c r="V576" s="27">
        <f>IF($A576="","",IF($R576="","No Data",IF($R576&gt;='Settings'!$B$7,"Uneven","OK")))</f>
        <v/>
      </c>
      <c r="W576" s="27">
        <f>IF($A576="","",IF($J576&lt;&gt;"Mounted","N/A",IF(OR($S576="",$I576=""),"No Data",IF($S576&lt;$I576-'Settings'!$B$8,"Low",IF($S576&gt;$I576+'Settings'!$B$8,"High","OK")))))</f>
        <v/>
      </c>
      <c r="X576" s="45">
        <f>IF($A576="","",IF(OR($J576&lt;&gt;"Mounted",$L576=""),"",IFERROR($L576+'Settings'!$B$9,"")))</f>
        <v/>
      </c>
      <c r="Y576" s="27">
        <f>IF($A576="","",IF($J576&lt;&gt;"Mounted","N/A",IF($L576="","No Data",IF(TODAY()&gt;$X576,"Overdue",IF(TODAY()+'Settings'!$B$10&gt;=$X576,"Due Soon","Current")))))</f>
        <v/>
      </c>
      <c r="Z576" s="27">
        <f>IF($A576="","",IF($J576&lt;&gt;"Mounted","N/A",IF(OR($U576="No Data",$W576="No Data"),"No Data",IF($U576="Critical","Critical",IF(OR($U576="Low",$V576="Uneven",$W576="Low",$W576="High",$Y576="Overdue",$Y576="Due Soon"),"Attention","OK")))))</f>
        <v/>
      </c>
      <c r="AA576" s="27">
        <f>IF($A576="","",IF($J576&lt;&gt;"Mounted","No action",IF($U576="Critical","Inspect immediately and follow fleet removal policy",IF($W576="Low","Correct pressure and inspect",IF($W576="High","Correct pressure",IF($V576="Uneven","Inspect alignment, suspension, and rotation",IF($U576="Low","Schedule tire service",IF($Y576="Overdue","Complete inspection",IF($Y576="Due Soon","Schedule inspection","No action")))))))))</f>
        <v/>
      </c>
      <c r="AB576" s="27">
        <f>IF($A576="","",IF(OR($J576&lt;&gt;"Mounted",$Z576="OK",$Z576="N/A"),"",IF($U576="Critical",1,IF(OR($W576="Low",$W576="High"),2,IF(OR($U576="Low",$V576="Uneven"),3,IF($Y576="Overdue",4,5))))))</f>
        <v/>
      </c>
      <c r="AC576" s="27">
        <f>IF($A576="","",IF($AB576="","",IFERROR($AB576*100000+ROW(),"")))</f>
        <v/>
      </c>
    </row>
    <row r="577">
      <c r="A577" s="29" t="n"/>
      <c r="B577" s="23" t="n"/>
      <c r="C577" s="23" t="n"/>
      <c r="D577" s="23" t="n"/>
      <c r="E577" s="29" t="n"/>
      <c r="F577" s="42" t="n"/>
      <c r="G577" s="30" t="n"/>
      <c r="H577" s="43" t="n"/>
      <c r="I577" s="43" t="n"/>
      <c r="J577" s="23" t="n"/>
      <c r="K577" s="23" t="n"/>
      <c r="L577" s="45">
        <f>IF($A577="","",IF(COUNTIFS('Tire Inspections'!$E$5:$E$1004,$A577,'Tire Inspections'!$Y$5:$Y$1004,"OK")=0,"",IFERROR(MAXIFS('Tire Inspections'!$B$5:$B$1004,'Tire Inspections'!$E$5:$E$1004,$A577,'Tire Inspections'!$Y$5:$Y$1004,"OK"),"")))</f>
        <v/>
      </c>
      <c r="M577" s="27">
        <f>IF($A577="","",IF($L577="","",IFERROR(LOOKUP(2,1/(('Tire Inspections'!$E$5:$E$1004=$A577)*('Tire Inspections'!$B$5:$B$1004=$L577)*('Tire Inspections'!$Y$5:$Y$1004="OK")),'Tire Inspections'!$C$5:$C$1004),"")))</f>
        <v/>
      </c>
      <c r="N577" s="27">
        <f>IF($A577="","",IF($L577="","",IFERROR(LOOKUP(2,1/(('Tire Inspections'!$E$5:$E$1004=$A577)*('Tire Inspections'!$B$5:$B$1004=$L577)*('Tire Inspections'!$Y$5:$Y$1004="OK")),'Tire Inspections'!$F$5:$F$1004),"")))</f>
        <v/>
      </c>
      <c r="O577" s="27">
        <f>IF($A577="","",IF($L577="","",IFERROR(LOOKUP(2,1/(('Tire Inspections'!$E$5:$E$1004=$A577)*('Tire Inspections'!$B$5:$B$1004=$L577)*('Tire Inspections'!$Y$5:$Y$1004="OK")),'Tire Inspections'!$P$5:$P$1004),"")))</f>
        <v/>
      </c>
      <c r="P577" s="32">
        <f>IF($A577="","",IF($L577="","",IFERROR(LOOKUP(2,1/(('Tire Inspections'!$E$5:$E$1004=$A577)*('Tire Inspections'!$B$5:$B$1004=$L577)*('Tire Inspections'!$Y$5:$Y$1004="OK")),'Tire Inspections'!$D$5:$D$1004),"")))</f>
        <v/>
      </c>
      <c r="Q577" s="44">
        <f>IF($A577="","",IF($L577="","",IFERROR(LOOKUP(2,1/(('Tire Inspections'!$E$5:$E$1004=$A577)*('Tire Inspections'!$B$5:$B$1004=$L577)*('Tire Inspections'!$Y$5:$Y$1004="OK")),'Tire Inspections'!$R$5:$R$1004),"")))</f>
        <v/>
      </c>
      <c r="R577" s="44">
        <f>IF($A577="","",IF($L577="","",IFERROR(LOOKUP(2,1/(('Tire Inspections'!$E$5:$E$1004=$A577)*('Tire Inspections'!$B$5:$B$1004=$L577)*('Tire Inspections'!$Y$5:$Y$1004="OK")),'Tire Inspections'!$S$5:$S$1004),"")))</f>
        <v/>
      </c>
      <c r="S577" s="44">
        <f>IF($A577="","",IF($L577="","",IFERROR(LOOKUP(2,1/(('Tire Inspections'!$E$5:$E$1004=$A577)*('Tire Inspections'!$B$5:$B$1004=$L577)*('Tire Inspections'!$Y$5:$Y$1004="OK")),'Tire Inspections'!$L$5:$L$1004),"")))</f>
        <v/>
      </c>
      <c r="T577" s="33">
        <f>IF($A577="","",IF(OR($Q577="",$H577=""),"",IFERROR(MAX(0,MIN(1,($Q577-'Settings'!$B$6)/($H577-'Settings'!$B$6))),"")))</f>
        <v/>
      </c>
      <c r="U577" s="27">
        <f>IF($A577="","",IF($Q577="","No Data",IF($Q577&lt;='Settings'!$B$6,"Critical",IF($Q577&lt;='Settings'!$B$5,"Low","OK"))))</f>
        <v/>
      </c>
      <c r="V577" s="27">
        <f>IF($A577="","",IF($R577="","No Data",IF($R577&gt;='Settings'!$B$7,"Uneven","OK")))</f>
        <v/>
      </c>
      <c r="W577" s="27">
        <f>IF($A577="","",IF($J577&lt;&gt;"Mounted","N/A",IF(OR($S577="",$I577=""),"No Data",IF($S577&lt;$I577-'Settings'!$B$8,"Low",IF($S577&gt;$I577+'Settings'!$B$8,"High","OK")))))</f>
        <v/>
      </c>
      <c r="X577" s="45">
        <f>IF($A577="","",IF(OR($J577&lt;&gt;"Mounted",$L577=""),"",IFERROR($L577+'Settings'!$B$9,"")))</f>
        <v/>
      </c>
      <c r="Y577" s="27">
        <f>IF($A577="","",IF($J577&lt;&gt;"Mounted","N/A",IF($L577="","No Data",IF(TODAY()&gt;$X577,"Overdue",IF(TODAY()+'Settings'!$B$10&gt;=$X577,"Due Soon","Current")))))</f>
        <v/>
      </c>
      <c r="Z577" s="27">
        <f>IF($A577="","",IF($J577&lt;&gt;"Mounted","N/A",IF(OR($U577="No Data",$W577="No Data"),"No Data",IF($U577="Critical","Critical",IF(OR($U577="Low",$V577="Uneven",$W577="Low",$W577="High",$Y577="Overdue",$Y577="Due Soon"),"Attention","OK")))))</f>
        <v/>
      </c>
      <c r="AA577" s="27">
        <f>IF($A577="","",IF($J577&lt;&gt;"Mounted","No action",IF($U577="Critical","Inspect immediately and follow fleet removal policy",IF($W577="Low","Correct pressure and inspect",IF($W577="High","Correct pressure",IF($V577="Uneven","Inspect alignment, suspension, and rotation",IF($U577="Low","Schedule tire service",IF($Y577="Overdue","Complete inspection",IF($Y577="Due Soon","Schedule inspection","No action")))))))))</f>
        <v/>
      </c>
      <c r="AB577" s="27">
        <f>IF($A577="","",IF(OR($J577&lt;&gt;"Mounted",$Z577="OK",$Z577="N/A"),"",IF($U577="Critical",1,IF(OR($W577="Low",$W577="High"),2,IF(OR($U577="Low",$V577="Uneven"),3,IF($Y577="Overdue",4,5))))))</f>
        <v/>
      </c>
      <c r="AC577" s="27">
        <f>IF($A577="","",IF($AB577="","",IFERROR($AB577*100000+ROW(),"")))</f>
        <v/>
      </c>
    </row>
    <row r="578">
      <c r="A578" s="29" t="n"/>
      <c r="B578" s="23" t="n"/>
      <c r="C578" s="23" t="n"/>
      <c r="D578" s="23" t="n"/>
      <c r="E578" s="29" t="n"/>
      <c r="F578" s="42" t="n"/>
      <c r="G578" s="30" t="n"/>
      <c r="H578" s="43" t="n"/>
      <c r="I578" s="43" t="n"/>
      <c r="J578" s="23" t="n"/>
      <c r="K578" s="23" t="n"/>
      <c r="L578" s="45">
        <f>IF($A578="","",IF(COUNTIFS('Tire Inspections'!$E$5:$E$1004,$A578,'Tire Inspections'!$Y$5:$Y$1004,"OK")=0,"",IFERROR(MAXIFS('Tire Inspections'!$B$5:$B$1004,'Tire Inspections'!$E$5:$E$1004,$A578,'Tire Inspections'!$Y$5:$Y$1004,"OK"),"")))</f>
        <v/>
      </c>
      <c r="M578" s="27">
        <f>IF($A578="","",IF($L578="","",IFERROR(LOOKUP(2,1/(('Tire Inspections'!$E$5:$E$1004=$A578)*('Tire Inspections'!$B$5:$B$1004=$L578)*('Tire Inspections'!$Y$5:$Y$1004="OK")),'Tire Inspections'!$C$5:$C$1004),"")))</f>
        <v/>
      </c>
      <c r="N578" s="27">
        <f>IF($A578="","",IF($L578="","",IFERROR(LOOKUP(2,1/(('Tire Inspections'!$E$5:$E$1004=$A578)*('Tire Inspections'!$B$5:$B$1004=$L578)*('Tire Inspections'!$Y$5:$Y$1004="OK")),'Tire Inspections'!$F$5:$F$1004),"")))</f>
        <v/>
      </c>
      <c r="O578" s="27">
        <f>IF($A578="","",IF($L578="","",IFERROR(LOOKUP(2,1/(('Tire Inspections'!$E$5:$E$1004=$A578)*('Tire Inspections'!$B$5:$B$1004=$L578)*('Tire Inspections'!$Y$5:$Y$1004="OK")),'Tire Inspections'!$P$5:$P$1004),"")))</f>
        <v/>
      </c>
      <c r="P578" s="32">
        <f>IF($A578="","",IF($L578="","",IFERROR(LOOKUP(2,1/(('Tire Inspections'!$E$5:$E$1004=$A578)*('Tire Inspections'!$B$5:$B$1004=$L578)*('Tire Inspections'!$Y$5:$Y$1004="OK")),'Tire Inspections'!$D$5:$D$1004),"")))</f>
        <v/>
      </c>
      <c r="Q578" s="44">
        <f>IF($A578="","",IF($L578="","",IFERROR(LOOKUP(2,1/(('Tire Inspections'!$E$5:$E$1004=$A578)*('Tire Inspections'!$B$5:$B$1004=$L578)*('Tire Inspections'!$Y$5:$Y$1004="OK")),'Tire Inspections'!$R$5:$R$1004),"")))</f>
        <v/>
      </c>
      <c r="R578" s="44">
        <f>IF($A578="","",IF($L578="","",IFERROR(LOOKUP(2,1/(('Tire Inspections'!$E$5:$E$1004=$A578)*('Tire Inspections'!$B$5:$B$1004=$L578)*('Tire Inspections'!$Y$5:$Y$1004="OK")),'Tire Inspections'!$S$5:$S$1004),"")))</f>
        <v/>
      </c>
      <c r="S578" s="44">
        <f>IF($A578="","",IF($L578="","",IFERROR(LOOKUP(2,1/(('Tire Inspections'!$E$5:$E$1004=$A578)*('Tire Inspections'!$B$5:$B$1004=$L578)*('Tire Inspections'!$Y$5:$Y$1004="OK")),'Tire Inspections'!$L$5:$L$1004),"")))</f>
        <v/>
      </c>
      <c r="T578" s="33">
        <f>IF($A578="","",IF(OR($Q578="",$H578=""),"",IFERROR(MAX(0,MIN(1,($Q578-'Settings'!$B$6)/($H578-'Settings'!$B$6))),"")))</f>
        <v/>
      </c>
      <c r="U578" s="27">
        <f>IF($A578="","",IF($Q578="","No Data",IF($Q578&lt;='Settings'!$B$6,"Critical",IF($Q578&lt;='Settings'!$B$5,"Low","OK"))))</f>
        <v/>
      </c>
      <c r="V578" s="27">
        <f>IF($A578="","",IF($R578="","No Data",IF($R578&gt;='Settings'!$B$7,"Uneven","OK")))</f>
        <v/>
      </c>
      <c r="W578" s="27">
        <f>IF($A578="","",IF($J578&lt;&gt;"Mounted","N/A",IF(OR($S578="",$I578=""),"No Data",IF($S578&lt;$I578-'Settings'!$B$8,"Low",IF($S578&gt;$I578+'Settings'!$B$8,"High","OK")))))</f>
        <v/>
      </c>
      <c r="X578" s="45">
        <f>IF($A578="","",IF(OR($J578&lt;&gt;"Mounted",$L578=""),"",IFERROR($L578+'Settings'!$B$9,"")))</f>
        <v/>
      </c>
      <c r="Y578" s="27">
        <f>IF($A578="","",IF($J578&lt;&gt;"Mounted","N/A",IF($L578="","No Data",IF(TODAY()&gt;$X578,"Overdue",IF(TODAY()+'Settings'!$B$10&gt;=$X578,"Due Soon","Current")))))</f>
        <v/>
      </c>
      <c r="Z578" s="27">
        <f>IF($A578="","",IF($J578&lt;&gt;"Mounted","N/A",IF(OR($U578="No Data",$W578="No Data"),"No Data",IF($U578="Critical","Critical",IF(OR($U578="Low",$V578="Uneven",$W578="Low",$W578="High",$Y578="Overdue",$Y578="Due Soon"),"Attention","OK")))))</f>
        <v/>
      </c>
      <c r="AA578" s="27">
        <f>IF($A578="","",IF($J578&lt;&gt;"Mounted","No action",IF($U578="Critical","Inspect immediately and follow fleet removal policy",IF($W578="Low","Correct pressure and inspect",IF($W578="High","Correct pressure",IF($V578="Uneven","Inspect alignment, suspension, and rotation",IF($U578="Low","Schedule tire service",IF($Y578="Overdue","Complete inspection",IF($Y578="Due Soon","Schedule inspection","No action")))))))))</f>
        <v/>
      </c>
      <c r="AB578" s="27">
        <f>IF($A578="","",IF(OR($J578&lt;&gt;"Mounted",$Z578="OK",$Z578="N/A"),"",IF($U578="Critical",1,IF(OR($W578="Low",$W578="High"),2,IF(OR($U578="Low",$V578="Uneven"),3,IF($Y578="Overdue",4,5))))))</f>
        <v/>
      </c>
      <c r="AC578" s="27">
        <f>IF($A578="","",IF($AB578="","",IFERROR($AB578*100000+ROW(),"")))</f>
        <v/>
      </c>
    </row>
    <row r="579">
      <c r="A579" s="29" t="n"/>
      <c r="B579" s="23" t="n"/>
      <c r="C579" s="23" t="n"/>
      <c r="D579" s="23" t="n"/>
      <c r="E579" s="29" t="n"/>
      <c r="F579" s="42" t="n"/>
      <c r="G579" s="30" t="n"/>
      <c r="H579" s="43" t="n"/>
      <c r="I579" s="43" t="n"/>
      <c r="J579" s="23" t="n"/>
      <c r="K579" s="23" t="n"/>
      <c r="L579" s="45">
        <f>IF($A579="","",IF(COUNTIFS('Tire Inspections'!$E$5:$E$1004,$A579,'Tire Inspections'!$Y$5:$Y$1004,"OK")=0,"",IFERROR(MAXIFS('Tire Inspections'!$B$5:$B$1004,'Tire Inspections'!$E$5:$E$1004,$A579,'Tire Inspections'!$Y$5:$Y$1004,"OK"),"")))</f>
        <v/>
      </c>
      <c r="M579" s="27">
        <f>IF($A579="","",IF($L579="","",IFERROR(LOOKUP(2,1/(('Tire Inspections'!$E$5:$E$1004=$A579)*('Tire Inspections'!$B$5:$B$1004=$L579)*('Tire Inspections'!$Y$5:$Y$1004="OK")),'Tire Inspections'!$C$5:$C$1004),"")))</f>
        <v/>
      </c>
      <c r="N579" s="27">
        <f>IF($A579="","",IF($L579="","",IFERROR(LOOKUP(2,1/(('Tire Inspections'!$E$5:$E$1004=$A579)*('Tire Inspections'!$B$5:$B$1004=$L579)*('Tire Inspections'!$Y$5:$Y$1004="OK")),'Tire Inspections'!$F$5:$F$1004),"")))</f>
        <v/>
      </c>
      <c r="O579" s="27">
        <f>IF($A579="","",IF($L579="","",IFERROR(LOOKUP(2,1/(('Tire Inspections'!$E$5:$E$1004=$A579)*('Tire Inspections'!$B$5:$B$1004=$L579)*('Tire Inspections'!$Y$5:$Y$1004="OK")),'Tire Inspections'!$P$5:$P$1004),"")))</f>
        <v/>
      </c>
      <c r="P579" s="32">
        <f>IF($A579="","",IF($L579="","",IFERROR(LOOKUP(2,1/(('Tire Inspections'!$E$5:$E$1004=$A579)*('Tire Inspections'!$B$5:$B$1004=$L579)*('Tire Inspections'!$Y$5:$Y$1004="OK")),'Tire Inspections'!$D$5:$D$1004),"")))</f>
        <v/>
      </c>
      <c r="Q579" s="44">
        <f>IF($A579="","",IF($L579="","",IFERROR(LOOKUP(2,1/(('Tire Inspections'!$E$5:$E$1004=$A579)*('Tire Inspections'!$B$5:$B$1004=$L579)*('Tire Inspections'!$Y$5:$Y$1004="OK")),'Tire Inspections'!$R$5:$R$1004),"")))</f>
        <v/>
      </c>
      <c r="R579" s="44">
        <f>IF($A579="","",IF($L579="","",IFERROR(LOOKUP(2,1/(('Tire Inspections'!$E$5:$E$1004=$A579)*('Tire Inspections'!$B$5:$B$1004=$L579)*('Tire Inspections'!$Y$5:$Y$1004="OK")),'Tire Inspections'!$S$5:$S$1004),"")))</f>
        <v/>
      </c>
      <c r="S579" s="44">
        <f>IF($A579="","",IF($L579="","",IFERROR(LOOKUP(2,1/(('Tire Inspections'!$E$5:$E$1004=$A579)*('Tire Inspections'!$B$5:$B$1004=$L579)*('Tire Inspections'!$Y$5:$Y$1004="OK")),'Tire Inspections'!$L$5:$L$1004),"")))</f>
        <v/>
      </c>
      <c r="T579" s="33">
        <f>IF($A579="","",IF(OR($Q579="",$H579=""),"",IFERROR(MAX(0,MIN(1,($Q579-'Settings'!$B$6)/($H579-'Settings'!$B$6))),"")))</f>
        <v/>
      </c>
      <c r="U579" s="27">
        <f>IF($A579="","",IF($Q579="","No Data",IF($Q579&lt;='Settings'!$B$6,"Critical",IF($Q579&lt;='Settings'!$B$5,"Low","OK"))))</f>
        <v/>
      </c>
      <c r="V579" s="27">
        <f>IF($A579="","",IF($R579="","No Data",IF($R579&gt;='Settings'!$B$7,"Uneven","OK")))</f>
        <v/>
      </c>
      <c r="W579" s="27">
        <f>IF($A579="","",IF($J579&lt;&gt;"Mounted","N/A",IF(OR($S579="",$I579=""),"No Data",IF($S579&lt;$I579-'Settings'!$B$8,"Low",IF($S579&gt;$I579+'Settings'!$B$8,"High","OK")))))</f>
        <v/>
      </c>
      <c r="X579" s="45">
        <f>IF($A579="","",IF(OR($J579&lt;&gt;"Mounted",$L579=""),"",IFERROR($L579+'Settings'!$B$9,"")))</f>
        <v/>
      </c>
      <c r="Y579" s="27">
        <f>IF($A579="","",IF($J579&lt;&gt;"Mounted","N/A",IF($L579="","No Data",IF(TODAY()&gt;$X579,"Overdue",IF(TODAY()+'Settings'!$B$10&gt;=$X579,"Due Soon","Current")))))</f>
        <v/>
      </c>
      <c r="Z579" s="27">
        <f>IF($A579="","",IF($J579&lt;&gt;"Mounted","N/A",IF(OR($U579="No Data",$W579="No Data"),"No Data",IF($U579="Critical","Critical",IF(OR($U579="Low",$V579="Uneven",$W579="Low",$W579="High",$Y579="Overdue",$Y579="Due Soon"),"Attention","OK")))))</f>
        <v/>
      </c>
      <c r="AA579" s="27">
        <f>IF($A579="","",IF($J579&lt;&gt;"Mounted","No action",IF($U579="Critical","Inspect immediately and follow fleet removal policy",IF($W579="Low","Correct pressure and inspect",IF($W579="High","Correct pressure",IF($V579="Uneven","Inspect alignment, suspension, and rotation",IF($U579="Low","Schedule tire service",IF($Y579="Overdue","Complete inspection",IF($Y579="Due Soon","Schedule inspection","No action")))))))))</f>
        <v/>
      </c>
      <c r="AB579" s="27">
        <f>IF($A579="","",IF(OR($J579&lt;&gt;"Mounted",$Z579="OK",$Z579="N/A"),"",IF($U579="Critical",1,IF(OR($W579="Low",$W579="High"),2,IF(OR($U579="Low",$V579="Uneven"),3,IF($Y579="Overdue",4,5))))))</f>
        <v/>
      </c>
      <c r="AC579" s="27">
        <f>IF($A579="","",IF($AB579="","",IFERROR($AB579*100000+ROW(),"")))</f>
        <v/>
      </c>
    </row>
    <row r="580">
      <c r="A580" s="29" t="n"/>
      <c r="B580" s="23" t="n"/>
      <c r="C580" s="23" t="n"/>
      <c r="D580" s="23" t="n"/>
      <c r="E580" s="29" t="n"/>
      <c r="F580" s="42" t="n"/>
      <c r="G580" s="30" t="n"/>
      <c r="H580" s="43" t="n"/>
      <c r="I580" s="43" t="n"/>
      <c r="J580" s="23" t="n"/>
      <c r="K580" s="23" t="n"/>
      <c r="L580" s="45">
        <f>IF($A580="","",IF(COUNTIFS('Tire Inspections'!$E$5:$E$1004,$A580,'Tire Inspections'!$Y$5:$Y$1004,"OK")=0,"",IFERROR(MAXIFS('Tire Inspections'!$B$5:$B$1004,'Tire Inspections'!$E$5:$E$1004,$A580,'Tire Inspections'!$Y$5:$Y$1004,"OK"),"")))</f>
        <v/>
      </c>
      <c r="M580" s="27">
        <f>IF($A580="","",IF($L580="","",IFERROR(LOOKUP(2,1/(('Tire Inspections'!$E$5:$E$1004=$A580)*('Tire Inspections'!$B$5:$B$1004=$L580)*('Tire Inspections'!$Y$5:$Y$1004="OK")),'Tire Inspections'!$C$5:$C$1004),"")))</f>
        <v/>
      </c>
      <c r="N580" s="27">
        <f>IF($A580="","",IF($L580="","",IFERROR(LOOKUP(2,1/(('Tire Inspections'!$E$5:$E$1004=$A580)*('Tire Inspections'!$B$5:$B$1004=$L580)*('Tire Inspections'!$Y$5:$Y$1004="OK")),'Tire Inspections'!$F$5:$F$1004),"")))</f>
        <v/>
      </c>
      <c r="O580" s="27">
        <f>IF($A580="","",IF($L580="","",IFERROR(LOOKUP(2,1/(('Tire Inspections'!$E$5:$E$1004=$A580)*('Tire Inspections'!$B$5:$B$1004=$L580)*('Tire Inspections'!$Y$5:$Y$1004="OK")),'Tire Inspections'!$P$5:$P$1004),"")))</f>
        <v/>
      </c>
      <c r="P580" s="32">
        <f>IF($A580="","",IF($L580="","",IFERROR(LOOKUP(2,1/(('Tire Inspections'!$E$5:$E$1004=$A580)*('Tire Inspections'!$B$5:$B$1004=$L580)*('Tire Inspections'!$Y$5:$Y$1004="OK")),'Tire Inspections'!$D$5:$D$1004),"")))</f>
        <v/>
      </c>
      <c r="Q580" s="44">
        <f>IF($A580="","",IF($L580="","",IFERROR(LOOKUP(2,1/(('Tire Inspections'!$E$5:$E$1004=$A580)*('Tire Inspections'!$B$5:$B$1004=$L580)*('Tire Inspections'!$Y$5:$Y$1004="OK")),'Tire Inspections'!$R$5:$R$1004),"")))</f>
        <v/>
      </c>
      <c r="R580" s="44">
        <f>IF($A580="","",IF($L580="","",IFERROR(LOOKUP(2,1/(('Tire Inspections'!$E$5:$E$1004=$A580)*('Tire Inspections'!$B$5:$B$1004=$L580)*('Tire Inspections'!$Y$5:$Y$1004="OK")),'Tire Inspections'!$S$5:$S$1004),"")))</f>
        <v/>
      </c>
      <c r="S580" s="44">
        <f>IF($A580="","",IF($L580="","",IFERROR(LOOKUP(2,1/(('Tire Inspections'!$E$5:$E$1004=$A580)*('Tire Inspections'!$B$5:$B$1004=$L580)*('Tire Inspections'!$Y$5:$Y$1004="OK")),'Tire Inspections'!$L$5:$L$1004),"")))</f>
        <v/>
      </c>
      <c r="T580" s="33">
        <f>IF($A580="","",IF(OR($Q580="",$H580=""),"",IFERROR(MAX(0,MIN(1,($Q580-'Settings'!$B$6)/($H580-'Settings'!$B$6))),"")))</f>
        <v/>
      </c>
      <c r="U580" s="27">
        <f>IF($A580="","",IF($Q580="","No Data",IF($Q580&lt;='Settings'!$B$6,"Critical",IF($Q580&lt;='Settings'!$B$5,"Low","OK"))))</f>
        <v/>
      </c>
      <c r="V580" s="27">
        <f>IF($A580="","",IF($R580="","No Data",IF($R580&gt;='Settings'!$B$7,"Uneven","OK")))</f>
        <v/>
      </c>
      <c r="W580" s="27">
        <f>IF($A580="","",IF($J580&lt;&gt;"Mounted","N/A",IF(OR($S580="",$I580=""),"No Data",IF($S580&lt;$I580-'Settings'!$B$8,"Low",IF($S580&gt;$I580+'Settings'!$B$8,"High","OK")))))</f>
        <v/>
      </c>
      <c r="X580" s="45">
        <f>IF($A580="","",IF(OR($J580&lt;&gt;"Mounted",$L580=""),"",IFERROR($L580+'Settings'!$B$9,"")))</f>
        <v/>
      </c>
      <c r="Y580" s="27">
        <f>IF($A580="","",IF($J580&lt;&gt;"Mounted","N/A",IF($L580="","No Data",IF(TODAY()&gt;$X580,"Overdue",IF(TODAY()+'Settings'!$B$10&gt;=$X580,"Due Soon","Current")))))</f>
        <v/>
      </c>
      <c r="Z580" s="27">
        <f>IF($A580="","",IF($J580&lt;&gt;"Mounted","N/A",IF(OR($U580="No Data",$W580="No Data"),"No Data",IF($U580="Critical","Critical",IF(OR($U580="Low",$V580="Uneven",$W580="Low",$W580="High",$Y580="Overdue",$Y580="Due Soon"),"Attention","OK")))))</f>
        <v/>
      </c>
      <c r="AA580" s="27">
        <f>IF($A580="","",IF($J580&lt;&gt;"Mounted","No action",IF($U580="Critical","Inspect immediately and follow fleet removal policy",IF($W580="Low","Correct pressure and inspect",IF($W580="High","Correct pressure",IF($V580="Uneven","Inspect alignment, suspension, and rotation",IF($U580="Low","Schedule tire service",IF($Y580="Overdue","Complete inspection",IF($Y580="Due Soon","Schedule inspection","No action")))))))))</f>
        <v/>
      </c>
      <c r="AB580" s="27">
        <f>IF($A580="","",IF(OR($J580&lt;&gt;"Mounted",$Z580="OK",$Z580="N/A"),"",IF($U580="Critical",1,IF(OR($W580="Low",$W580="High"),2,IF(OR($U580="Low",$V580="Uneven"),3,IF($Y580="Overdue",4,5))))))</f>
        <v/>
      </c>
      <c r="AC580" s="27">
        <f>IF($A580="","",IF($AB580="","",IFERROR($AB580*100000+ROW(),"")))</f>
        <v/>
      </c>
    </row>
    <row r="581">
      <c r="A581" s="29" t="n"/>
      <c r="B581" s="23" t="n"/>
      <c r="C581" s="23" t="n"/>
      <c r="D581" s="23" t="n"/>
      <c r="E581" s="29" t="n"/>
      <c r="F581" s="42" t="n"/>
      <c r="G581" s="30" t="n"/>
      <c r="H581" s="43" t="n"/>
      <c r="I581" s="43" t="n"/>
      <c r="J581" s="23" t="n"/>
      <c r="K581" s="23" t="n"/>
      <c r="L581" s="45">
        <f>IF($A581="","",IF(COUNTIFS('Tire Inspections'!$E$5:$E$1004,$A581,'Tire Inspections'!$Y$5:$Y$1004,"OK")=0,"",IFERROR(MAXIFS('Tire Inspections'!$B$5:$B$1004,'Tire Inspections'!$E$5:$E$1004,$A581,'Tire Inspections'!$Y$5:$Y$1004,"OK"),"")))</f>
        <v/>
      </c>
      <c r="M581" s="27">
        <f>IF($A581="","",IF($L581="","",IFERROR(LOOKUP(2,1/(('Tire Inspections'!$E$5:$E$1004=$A581)*('Tire Inspections'!$B$5:$B$1004=$L581)*('Tire Inspections'!$Y$5:$Y$1004="OK")),'Tire Inspections'!$C$5:$C$1004),"")))</f>
        <v/>
      </c>
      <c r="N581" s="27">
        <f>IF($A581="","",IF($L581="","",IFERROR(LOOKUP(2,1/(('Tire Inspections'!$E$5:$E$1004=$A581)*('Tire Inspections'!$B$5:$B$1004=$L581)*('Tire Inspections'!$Y$5:$Y$1004="OK")),'Tire Inspections'!$F$5:$F$1004),"")))</f>
        <v/>
      </c>
      <c r="O581" s="27">
        <f>IF($A581="","",IF($L581="","",IFERROR(LOOKUP(2,1/(('Tire Inspections'!$E$5:$E$1004=$A581)*('Tire Inspections'!$B$5:$B$1004=$L581)*('Tire Inspections'!$Y$5:$Y$1004="OK")),'Tire Inspections'!$P$5:$P$1004),"")))</f>
        <v/>
      </c>
      <c r="P581" s="32">
        <f>IF($A581="","",IF($L581="","",IFERROR(LOOKUP(2,1/(('Tire Inspections'!$E$5:$E$1004=$A581)*('Tire Inspections'!$B$5:$B$1004=$L581)*('Tire Inspections'!$Y$5:$Y$1004="OK")),'Tire Inspections'!$D$5:$D$1004),"")))</f>
        <v/>
      </c>
      <c r="Q581" s="44">
        <f>IF($A581="","",IF($L581="","",IFERROR(LOOKUP(2,1/(('Tire Inspections'!$E$5:$E$1004=$A581)*('Tire Inspections'!$B$5:$B$1004=$L581)*('Tire Inspections'!$Y$5:$Y$1004="OK")),'Tire Inspections'!$R$5:$R$1004),"")))</f>
        <v/>
      </c>
      <c r="R581" s="44">
        <f>IF($A581="","",IF($L581="","",IFERROR(LOOKUP(2,1/(('Tire Inspections'!$E$5:$E$1004=$A581)*('Tire Inspections'!$B$5:$B$1004=$L581)*('Tire Inspections'!$Y$5:$Y$1004="OK")),'Tire Inspections'!$S$5:$S$1004),"")))</f>
        <v/>
      </c>
      <c r="S581" s="44">
        <f>IF($A581="","",IF($L581="","",IFERROR(LOOKUP(2,1/(('Tire Inspections'!$E$5:$E$1004=$A581)*('Tire Inspections'!$B$5:$B$1004=$L581)*('Tire Inspections'!$Y$5:$Y$1004="OK")),'Tire Inspections'!$L$5:$L$1004),"")))</f>
        <v/>
      </c>
      <c r="T581" s="33">
        <f>IF($A581="","",IF(OR($Q581="",$H581=""),"",IFERROR(MAX(0,MIN(1,($Q581-'Settings'!$B$6)/($H581-'Settings'!$B$6))),"")))</f>
        <v/>
      </c>
      <c r="U581" s="27">
        <f>IF($A581="","",IF($Q581="","No Data",IF($Q581&lt;='Settings'!$B$6,"Critical",IF($Q581&lt;='Settings'!$B$5,"Low","OK"))))</f>
        <v/>
      </c>
      <c r="V581" s="27">
        <f>IF($A581="","",IF($R581="","No Data",IF($R581&gt;='Settings'!$B$7,"Uneven","OK")))</f>
        <v/>
      </c>
      <c r="W581" s="27">
        <f>IF($A581="","",IF($J581&lt;&gt;"Mounted","N/A",IF(OR($S581="",$I581=""),"No Data",IF($S581&lt;$I581-'Settings'!$B$8,"Low",IF($S581&gt;$I581+'Settings'!$B$8,"High","OK")))))</f>
        <v/>
      </c>
      <c r="X581" s="45">
        <f>IF($A581="","",IF(OR($J581&lt;&gt;"Mounted",$L581=""),"",IFERROR($L581+'Settings'!$B$9,"")))</f>
        <v/>
      </c>
      <c r="Y581" s="27">
        <f>IF($A581="","",IF($J581&lt;&gt;"Mounted","N/A",IF($L581="","No Data",IF(TODAY()&gt;$X581,"Overdue",IF(TODAY()+'Settings'!$B$10&gt;=$X581,"Due Soon","Current")))))</f>
        <v/>
      </c>
      <c r="Z581" s="27">
        <f>IF($A581="","",IF($J581&lt;&gt;"Mounted","N/A",IF(OR($U581="No Data",$W581="No Data"),"No Data",IF($U581="Critical","Critical",IF(OR($U581="Low",$V581="Uneven",$W581="Low",$W581="High",$Y581="Overdue",$Y581="Due Soon"),"Attention","OK")))))</f>
        <v/>
      </c>
      <c r="AA581" s="27">
        <f>IF($A581="","",IF($J581&lt;&gt;"Mounted","No action",IF($U581="Critical","Inspect immediately and follow fleet removal policy",IF($W581="Low","Correct pressure and inspect",IF($W581="High","Correct pressure",IF($V581="Uneven","Inspect alignment, suspension, and rotation",IF($U581="Low","Schedule tire service",IF($Y581="Overdue","Complete inspection",IF($Y581="Due Soon","Schedule inspection","No action")))))))))</f>
        <v/>
      </c>
      <c r="AB581" s="27">
        <f>IF($A581="","",IF(OR($J581&lt;&gt;"Mounted",$Z581="OK",$Z581="N/A"),"",IF($U581="Critical",1,IF(OR($W581="Low",$W581="High"),2,IF(OR($U581="Low",$V581="Uneven"),3,IF($Y581="Overdue",4,5))))))</f>
        <v/>
      </c>
      <c r="AC581" s="27">
        <f>IF($A581="","",IF($AB581="","",IFERROR($AB581*100000+ROW(),"")))</f>
        <v/>
      </c>
    </row>
    <row r="582">
      <c r="A582" s="29" t="n"/>
      <c r="B582" s="23" t="n"/>
      <c r="C582" s="23" t="n"/>
      <c r="D582" s="23" t="n"/>
      <c r="E582" s="29" t="n"/>
      <c r="F582" s="42" t="n"/>
      <c r="G582" s="30" t="n"/>
      <c r="H582" s="43" t="n"/>
      <c r="I582" s="43" t="n"/>
      <c r="J582" s="23" t="n"/>
      <c r="K582" s="23" t="n"/>
      <c r="L582" s="45">
        <f>IF($A582="","",IF(COUNTIFS('Tire Inspections'!$E$5:$E$1004,$A582,'Tire Inspections'!$Y$5:$Y$1004,"OK")=0,"",IFERROR(MAXIFS('Tire Inspections'!$B$5:$B$1004,'Tire Inspections'!$E$5:$E$1004,$A582,'Tire Inspections'!$Y$5:$Y$1004,"OK"),"")))</f>
        <v/>
      </c>
      <c r="M582" s="27">
        <f>IF($A582="","",IF($L582="","",IFERROR(LOOKUP(2,1/(('Tire Inspections'!$E$5:$E$1004=$A582)*('Tire Inspections'!$B$5:$B$1004=$L582)*('Tire Inspections'!$Y$5:$Y$1004="OK")),'Tire Inspections'!$C$5:$C$1004),"")))</f>
        <v/>
      </c>
      <c r="N582" s="27">
        <f>IF($A582="","",IF($L582="","",IFERROR(LOOKUP(2,1/(('Tire Inspections'!$E$5:$E$1004=$A582)*('Tire Inspections'!$B$5:$B$1004=$L582)*('Tire Inspections'!$Y$5:$Y$1004="OK")),'Tire Inspections'!$F$5:$F$1004),"")))</f>
        <v/>
      </c>
      <c r="O582" s="27">
        <f>IF($A582="","",IF($L582="","",IFERROR(LOOKUP(2,1/(('Tire Inspections'!$E$5:$E$1004=$A582)*('Tire Inspections'!$B$5:$B$1004=$L582)*('Tire Inspections'!$Y$5:$Y$1004="OK")),'Tire Inspections'!$P$5:$P$1004),"")))</f>
        <v/>
      </c>
      <c r="P582" s="32">
        <f>IF($A582="","",IF($L582="","",IFERROR(LOOKUP(2,1/(('Tire Inspections'!$E$5:$E$1004=$A582)*('Tire Inspections'!$B$5:$B$1004=$L582)*('Tire Inspections'!$Y$5:$Y$1004="OK")),'Tire Inspections'!$D$5:$D$1004),"")))</f>
        <v/>
      </c>
      <c r="Q582" s="44">
        <f>IF($A582="","",IF($L582="","",IFERROR(LOOKUP(2,1/(('Tire Inspections'!$E$5:$E$1004=$A582)*('Tire Inspections'!$B$5:$B$1004=$L582)*('Tire Inspections'!$Y$5:$Y$1004="OK")),'Tire Inspections'!$R$5:$R$1004),"")))</f>
        <v/>
      </c>
      <c r="R582" s="44">
        <f>IF($A582="","",IF($L582="","",IFERROR(LOOKUP(2,1/(('Tire Inspections'!$E$5:$E$1004=$A582)*('Tire Inspections'!$B$5:$B$1004=$L582)*('Tire Inspections'!$Y$5:$Y$1004="OK")),'Tire Inspections'!$S$5:$S$1004),"")))</f>
        <v/>
      </c>
      <c r="S582" s="44">
        <f>IF($A582="","",IF($L582="","",IFERROR(LOOKUP(2,1/(('Tire Inspections'!$E$5:$E$1004=$A582)*('Tire Inspections'!$B$5:$B$1004=$L582)*('Tire Inspections'!$Y$5:$Y$1004="OK")),'Tire Inspections'!$L$5:$L$1004),"")))</f>
        <v/>
      </c>
      <c r="T582" s="33">
        <f>IF($A582="","",IF(OR($Q582="",$H582=""),"",IFERROR(MAX(0,MIN(1,($Q582-'Settings'!$B$6)/($H582-'Settings'!$B$6))),"")))</f>
        <v/>
      </c>
      <c r="U582" s="27">
        <f>IF($A582="","",IF($Q582="","No Data",IF($Q582&lt;='Settings'!$B$6,"Critical",IF($Q582&lt;='Settings'!$B$5,"Low","OK"))))</f>
        <v/>
      </c>
      <c r="V582" s="27">
        <f>IF($A582="","",IF($R582="","No Data",IF($R582&gt;='Settings'!$B$7,"Uneven","OK")))</f>
        <v/>
      </c>
      <c r="W582" s="27">
        <f>IF($A582="","",IF($J582&lt;&gt;"Mounted","N/A",IF(OR($S582="",$I582=""),"No Data",IF($S582&lt;$I582-'Settings'!$B$8,"Low",IF($S582&gt;$I582+'Settings'!$B$8,"High","OK")))))</f>
        <v/>
      </c>
      <c r="X582" s="45">
        <f>IF($A582="","",IF(OR($J582&lt;&gt;"Mounted",$L582=""),"",IFERROR($L582+'Settings'!$B$9,"")))</f>
        <v/>
      </c>
      <c r="Y582" s="27">
        <f>IF($A582="","",IF($J582&lt;&gt;"Mounted","N/A",IF($L582="","No Data",IF(TODAY()&gt;$X582,"Overdue",IF(TODAY()+'Settings'!$B$10&gt;=$X582,"Due Soon","Current")))))</f>
        <v/>
      </c>
      <c r="Z582" s="27">
        <f>IF($A582="","",IF($J582&lt;&gt;"Mounted","N/A",IF(OR($U582="No Data",$W582="No Data"),"No Data",IF($U582="Critical","Critical",IF(OR($U582="Low",$V582="Uneven",$W582="Low",$W582="High",$Y582="Overdue",$Y582="Due Soon"),"Attention","OK")))))</f>
        <v/>
      </c>
      <c r="AA582" s="27">
        <f>IF($A582="","",IF($J582&lt;&gt;"Mounted","No action",IF($U582="Critical","Inspect immediately and follow fleet removal policy",IF($W582="Low","Correct pressure and inspect",IF($W582="High","Correct pressure",IF($V582="Uneven","Inspect alignment, suspension, and rotation",IF($U582="Low","Schedule tire service",IF($Y582="Overdue","Complete inspection",IF($Y582="Due Soon","Schedule inspection","No action")))))))))</f>
        <v/>
      </c>
      <c r="AB582" s="27">
        <f>IF($A582="","",IF(OR($J582&lt;&gt;"Mounted",$Z582="OK",$Z582="N/A"),"",IF($U582="Critical",1,IF(OR($W582="Low",$W582="High"),2,IF(OR($U582="Low",$V582="Uneven"),3,IF($Y582="Overdue",4,5))))))</f>
        <v/>
      </c>
      <c r="AC582" s="27">
        <f>IF($A582="","",IF($AB582="","",IFERROR($AB582*100000+ROW(),"")))</f>
        <v/>
      </c>
    </row>
    <row r="583">
      <c r="A583" s="29" t="n"/>
      <c r="B583" s="23" t="n"/>
      <c r="C583" s="23" t="n"/>
      <c r="D583" s="23" t="n"/>
      <c r="E583" s="29" t="n"/>
      <c r="F583" s="42" t="n"/>
      <c r="G583" s="30" t="n"/>
      <c r="H583" s="43" t="n"/>
      <c r="I583" s="43" t="n"/>
      <c r="J583" s="23" t="n"/>
      <c r="K583" s="23" t="n"/>
      <c r="L583" s="45">
        <f>IF($A583="","",IF(COUNTIFS('Tire Inspections'!$E$5:$E$1004,$A583,'Tire Inspections'!$Y$5:$Y$1004,"OK")=0,"",IFERROR(MAXIFS('Tire Inspections'!$B$5:$B$1004,'Tire Inspections'!$E$5:$E$1004,$A583,'Tire Inspections'!$Y$5:$Y$1004,"OK"),"")))</f>
        <v/>
      </c>
      <c r="M583" s="27">
        <f>IF($A583="","",IF($L583="","",IFERROR(LOOKUP(2,1/(('Tire Inspections'!$E$5:$E$1004=$A583)*('Tire Inspections'!$B$5:$B$1004=$L583)*('Tire Inspections'!$Y$5:$Y$1004="OK")),'Tire Inspections'!$C$5:$C$1004),"")))</f>
        <v/>
      </c>
      <c r="N583" s="27">
        <f>IF($A583="","",IF($L583="","",IFERROR(LOOKUP(2,1/(('Tire Inspections'!$E$5:$E$1004=$A583)*('Tire Inspections'!$B$5:$B$1004=$L583)*('Tire Inspections'!$Y$5:$Y$1004="OK")),'Tire Inspections'!$F$5:$F$1004),"")))</f>
        <v/>
      </c>
      <c r="O583" s="27">
        <f>IF($A583="","",IF($L583="","",IFERROR(LOOKUP(2,1/(('Tire Inspections'!$E$5:$E$1004=$A583)*('Tire Inspections'!$B$5:$B$1004=$L583)*('Tire Inspections'!$Y$5:$Y$1004="OK")),'Tire Inspections'!$P$5:$P$1004),"")))</f>
        <v/>
      </c>
      <c r="P583" s="32">
        <f>IF($A583="","",IF($L583="","",IFERROR(LOOKUP(2,1/(('Tire Inspections'!$E$5:$E$1004=$A583)*('Tire Inspections'!$B$5:$B$1004=$L583)*('Tire Inspections'!$Y$5:$Y$1004="OK")),'Tire Inspections'!$D$5:$D$1004),"")))</f>
        <v/>
      </c>
      <c r="Q583" s="44">
        <f>IF($A583="","",IF($L583="","",IFERROR(LOOKUP(2,1/(('Tire Inspections'!$E$5:$E$1004=$A583)*('Tire Inspections'!$B$5:$B$1004=$L583)*('Tire Inspections'!$Y$5:$Y$1004="OK")),'Tire Inspections'!$R$5:$R$1004),"")))</f>
        <v/>
      </c>
      <c r="R583" s="44">
        <f>IF($A583="","",IF($L583="","",IFERROR(LOOKUP(2,1/(('Tire Inspections'!$E$5:$E$1004=$A583)*('Tire Inspections'!$B$5:$B$1004=$L583)*('Tire Inspections'!$Y$5:$Y$1004="OK")),'Tire Inspections'!$S$5:$S$1004),"")))</f>
        <v/>
      </c>
      <c r="S583" s="44">
        <f>IF($A583="","",IF($L583="","",IFERROR(LOOKUP(2,1/(('Tire Inspections'!$E$5:$E$1004=$A583)*('Tire Inspections'!$B$5:$B$1004=$L583)*('Tire Inspections'!$Y$5:$Y$1004="OK")),'Tire Inspections'!$L$5:$L$1004),"")))</f>
        <v/>
      </c>
      <c r="T583" s="33">
        <f>IF($A583="","",IF(OR($Q583="",$H583=""),"",IFERROR(MAX(0,MIN(1,($Q583-'Settings'!$B$6)/($H583-'Settings'!$B$6))),"")))</f>
        <v/>
      </c>
      <c r="U583" s="27">
        <f>IF($A583="","",IF($Q583="","No Data",IF($Q583&lt;='Settings'!$B$6,"Critical",IF($Q583&lt;='Settings'!$B$5,"Low","OK"))))</f>
        <v/>
      </c>
      <c r="V583" s="27">
        <f>IF($A583="","",IF($R583="","No Data",IF($R583&gt;='Settings'!$B$7,"Uneven","OK")))</f>
        <v/>
      </c>
      <c r="W583" s="27">
        <f>IF($A583="","",IF($J583&lt;&gt;"Mounted","N/A",IF(OR($S583="",$I583=""),"No Data",IF($S583&lt;$I583-'Settings'!$B$8,"Low",IF($S583&gt;$I583+'Settings'!$B$8,"High","OK")))))</f>
        <v/>
      </c>
      <c r="X583" s="45">
        <f>IF($A583="","",IF(OR($J583&lt;&gt;"Mounted",$L583=""),"",IFERROR($L583+'Settings'!$B$9,"")))</f>
        <v/>
      </c>
      <c r="Y583" s="27">
        <f>IF($A583="","",IF($J583&lt;&gt;"Mounted","N/A",IF($L583="","No Data",IF(TODAY()&gt;$X583,"Overdue",IF(TODAY()+'Settings'!$B$10&gt;=$X583,"Due Soon","Current")))))</f>
        <v/>
      </c>
      <c r="Z583" s="27">
        <f>IF($A583="","",IF($J583&lt;&gt;"Mounted","N/A",IF(OR($U583="No Data",$W583="No Data"),"No Data",IF($U583="Critical","Critical",IF(OR($U583="Low",$V583="Uneven",$W583="Low",$W583="High",$Y583="Overdue",$Y583="Due Soon"),"Attention","OK")))))</f>
        <v/>
      </c>
      <c r="AA583" s="27">
        <f>IF($A583="","",IF($J583&lt;&gt;"Mounted","No action",IF($U583="Critical","Inspect immediately and follow fleet removal policy",IF($W583="Low","Correct pressure and inspect",IF($W583="High","Correct pressure",IF($V583="Uneven","Inspect alignment, suspension, and rotation",IF($U583="Low","Schedule tire service",IF($Y583="Overdue","Complete inspection",IF($Y583="Due Soon","Schedule inspection","No action")))))))))</f>
        <v/>
      </c>
      <c r="AB583" s="27">
        <f>IF($A583="","",IF(OR($J583&lt;&gt;"Mounted",$Z583="OK",$Z583="N/A"),"",IF($U583="Critical",1,IF(OR($W583="Low",$W583="High"),2,IF(OR($U583="Low",$V583="Uneven"),3,IF($Y583="Overdue",4,5))))))</f>
        <v/>
      </c>
      <c r="AC583" s="27">
        <f>IF($A583="","",IF($AB583="","",IFERROR($AB583*100000+ROW(),"")))</f>
        <v/>
      </c>
    </row>
    <row r="584">
      <c r="A584" s="29" t="n"/>
      <c r="B584" s="23" t="n"/>
      <c r="C584" s="23" t="n"/>
      <c r="D584" s="23" t="n"/>
      <c r="E584" s="29" t="n"/>
      <c r="F584" s="42" t="n"/>
      <c r="G584" s="30" t="n"/>
      <c r="H584" s="43" t="n"/>
      <c r="I584" s="43" t="n"/>
      <c r="J584" s="23" t="n"/>
      <c r="K584" s="23" t="n"/>
      <c r="L584" s="45">
        <f>IF($A584="","",IF(COUNTIFS('Tire Inspections'!$E$5:$E$1004,$A584,'Tire Inspections'!$Y$5:$Y$1004,"OK")=0,"",IFERROR(MAXIFS('Tire Inspections'!$B$5:$B$1004,'Tire Inspections'!$E$5:$E$1004,$A584,'Tire Inspections'!$Y$5:$Y$1004,"OK"),"")))</f>
        <v/>
      </c>
      <c r="M584" s="27">
        <f>IF($A584="","",IF($L584="","",IFERROR(LOOKUP(2,1/(('Tire Inspections'!$E$5:$E$1004=$A584)*('Tire Inspections'!$B$5:$B$1004=$L584)*('Tire Inspections'!$Y$5:$Y$1004="OK")),'Tire Inspections'!$C$5:$C$1004),"")))</f>
        <v/>
      </c>
      <c r="N584" s="27">
        <f>IF($A584="","",IF($L584="","",IFERROR(LOOKUP(2,1/(('Tire Inspections'!$E$5:$E$1004=$A584)*('Tire Inspections'!$B$5:$B$1004=$L584)*('Tire Inspections'!$Y$5:$Y$1004="OK")),'Tire Inspections'!$F$5:$F$1004),"")))</f>
        <v/>
      </c>
      <c r="O584" s="27">
        <f>IF($A584="","",IF($L584="","",IFERROR(LOOKUP(2,1/(('Tire Inspections'!$E$5:$E$1004=$A584)*('Tire Inspections'!$B$5:$B$1004=$L584)*('Tire Inspections'!$Y$5:$Y$1004="OK")),'Tire Inspections'!$P$5:$P$1004),"")))</f>
        <v/>
      </c>
      <c r="P584" s="32">
        <f>IF($A584="","",IF($L584="","",IFERROR(LOOKUP(2,1/(('Tire Inspections'!$E$5:$E$1004=$A584)*('Tire Inspections'!$B$5:$B$1004=$L584)*('Tire Inspections'!$Y$5:$Y$1004="OK")),'Tire Inspections'!$D$5:$D$1004),"")))</f>
        <v/>
      </c>
      <c r="Q584" s="44">
        <f>IF($A584="","",IF($L584="","",IFERROR(LOOKUP(2,1/(('Tire Inspections'!$E$5:$E$1004=$A584)*('Tire Inspections'!$B$5:$B$1004=$L584)*('Tire Inspections'!$Y$5:$Y$1004="OK")),'Tire Inspections'!$R$5:$R$1004),"")))</f>
        <v/>
      </c>
      <c r="R584" s="44">
        <f>IF($A584="","",IF($L584="","",IFERROR(LOOKUP(2,1/(('Tire Inspections'!$E$5:$E$1004=$A584)*('Tire Inspections'!$B$5:$B$1004=$L584)*('Tire Inspections'!$Y$5:$Y$1004="OK")),'Tire Inspections'!$S$5:$S$1004),"")))</f>
        <v/>
      </c>
      <c r="S584" s="44">
        <f>IF($A584="","",IF($L584="","",IFERROR(LOOKUP(2,1/(('Tire Inspections'!$E$5:$E$1004=$A584)*('Tire Inspections'!$B$5:$B$1004=$L584)*('Tire Inspections'!$Y$5:$Y$1004="OK")),'Tire Inspections'!$L$5:$L$1004),"")))</f>
        <v/>
      </c>
      <c r="T584" s="33">
        <f>IF($A584="","",IF(OR($Q584="",$H584=""),"",IFERROR(MAX(0,MIN(1,($Q584-'Settings'!$B$6)/($H584-'Settings'!$B$6))),"")))</f>
        <v/>
      </c>
      <c r="U584" s="27">
        <f>IF($A584="","",IF($Q584="","No Data",IF($Q584&lt;='Settings'!$B$6,"Critical",IF($Q584&lt;='Settings'!$B$5,"Low","OK"))))</f>
        <v/>
      </c>
      <c r="V584" s="27">
        <f>IF($A584="","",IF($R584="","No Data",IF($R584&gt;='Settings'!$B$7,"Uneven","OK")))</f>
        <v/>
      </c>
      <c r="W584" s="27">
        <f>IF($A584="","",IF($J584&lt;&gt;"Mounted","N/A",IF(OR($S584="",$I584=""),"No Data",IF($S584&lt;$I584-'Settings'!$B$8,"Low",IF($S584&gt;$I584+'Settings'!$B$8,"High","OK")))))</f>
        <v/>
      </c>
      <c r="X584" s="45">
        <f>IF($A584="","",IF(OR($J584&lt;&gt;"Mounted",$L584=""),"",IFERROR($L584+'Settings'!$B$9,"")))</f>
        <v/>
      </c>
      <c r="Y584" s="27">
        <f>IF($A584="","",IF($J584&lt;&gt;"Mounted","N/A",IF($L584="","No Data",IF(TODAY()&gt;$X584,"Overdue",IF(TODAY()+'Settings'!$B$10&gt;=$X584,"Due Soon","Current")))))</f>
        <v/>
      </c>
      <c r="Z584" s="27">
        <f>IF($A584="","",IF($J584&lt;&gt;"Mounted","N/A",IF(OR($U584="No Data",$W584="No Data"),"No Data",IF($U584="Critical","Critical",IF(OR($U584="Low",$V584="Uneven",$W584="Low",$W584="High",$Y584="Overdue",$Y584="Due Soon"),"Attention","OK")))))</f>
        <v/>
      </c>
      <c r="AA584" s="27">
        <f>IF($A584="","",IF($J584&lt;&gt;"Mounted","No action",IF($U584="Critical","Inspect immediately and follow fleet removal policy",IF($W584="Low","Correct pressure and inspect",IF($W584="High","Correct pressure",IF($V584="Uneven","Inspect alignment, suspension, and rotation",IF($U584="Low","Schedule tire service",IF($Y584="Overdue","Complete inspection",IF($Y584="Due Soon","Schedule inspection","No action")))))))))</f>
        <v/>
      </c>
      <c r="AB584" s="27">
        <f>IF($A584="","",IF(OR($J584&lt;&gt;"Mounted",$Z584="OK",$Z584="N/A"),"",IF($U584="Critical",1,IF(OR($W584="Low",$W584="High"),2,IF(OR($U584="Low",$V584="Uneven"),3,IF($Y584="Overdue",4,5))))))</f>
        <v/>
      </c>
      <c r="AC584" s="27">
        <f>IF($A584="","",IF($AB584="","",IFERROR($AB584*100000+ROW(),"")))</f>
        <v/>
      </c>
    </row>
    <row r="585">
      <c r="A585" s="29" t="n"/>
      <c r="B585" s="23" t="n"/>
      <c r="C585" s="23" t="n"/>
      <c r="D585" s="23" t="n"/>
      <c r="E585" s="29" t="n"/>
      <c r="F585" s="42" t="n"/>
      <c r="G585" s="30" t="n"/>
      <c r="H585" s="43" t="n"/>
      <c r="I585" s="43" t="n"/>
      <c r="J585" s="23" t="n"/>
      <c r="K585" s="23" t="n"/>
      <c r="L585" s="45">
        <f>IF($A585="","",IF(COUNTIFS('Tire Inspections'!$E$5:$E$1004,$A585,'Tire Inspections'!$Y$5:$Y$1004,"OK")=0,"",IFERROR(MAXIFS('Tire Inspections'!$B$5:$B$1004,'Tire Inspections'!$E$5:$E$1004,$A585,'Tire Inspections'!$Y$5:$Y$1004,"OK"),"")))</f>
        <v/>
      </c>
      <c r="M585" s="27">
        <f>IF($A585="","",IF($L585="","",IFERROR(LOOKUP(2,1/(('Tire Inspections'!$E$5:$E$1004=$A585)*('Tire Inspections'!$B$5:$B$1004=$L585)*('Tire Inspections'!$Y$5:$Y$1004="OK")),'Tire Inspections'!$C$5:$C$1004),"")))</f>
        <v/>
      </c>
      <c r="N585" s="27">
        <f>IF($A585="","",IF($L585="","",IFERROR(LOOKUP(2,1/(('Tire Inspections'!$E$5:$E$1004=$A585)*('Tire Inspections'!$B$5:$B$1004=$L585)*('Tire Inspections'!$Y$5:$Y$1004="OK")),'Tire Inspections'!$F$5:$F$1004),"")))</f>
        <v/>
      </c>
      <c r="O585" s="27">
        <f>IF($A585="","",IF($L585="","",IFERROR(LOOKUP(2,1/(('Tire Inspections'!$E$5:$E$1004=$A585)*('Tire Inspections'!$B$5:$B$1004=$L585)*('Tire Inspections'!$Y$5:$Y$1004="OK")),'Tire Inspections'!$P$5:$P$1004),"")))</f>
        <v/>
      </c>
      <c r="P585" s="32">
        <f>IF($A585="","",IF($L585="","",IFERROR(LOOKUP(2,1/(('Tire Inspections'!$E$5:$E$1004=$A585)*('Tire Inspections'!$B$5:$B$1004=$L585)*('Tire Inspections'!$Y$5:$Y$1004="OK")),'Tire Inspections'!$D$5:$D$1004),"")))</f>
        <v/>
      </c>
      <c r="Q585" s="44">
        <f>IF($A585="","",IF($L585="","",IFERROR(LOOKUP(2,1/(('Tire Inspections'!$E$5:$E$1004=$A585)*('Tire Inspections'!$B$5:$B$1004=$L585)*('Tire Inspections'!$Y$5:$Y$1004="OK")),'Tire Inspections'!$R$5:$R$1004),"")))</f>
        <v/>
      </c>
      <c r="R585" s="44">
        <f>IF($A585="","",IF($L585="","",IFERROR(LOOKUP(2,1/(('Tire Inspections'!$E$5:$E$1004=$A585)*('Tire Inspections'!$B$5:$B$1004=$L585)*('Tire Inspections'!$Y$5:$Y$1004="OK")),'Tire Inspections'!$S$5:$S$1004),"")))</f>
        <v/>
      </c>
      <c r="S585" s="44">
        <f>IF($A585="","",IF($L585="","",IFERROR(LOOKUP(2,1/(('Tire Inspections'!$E$5:$E$1004=$A585)*('Tire Inspections'!$B$5:$B$1004=$L585)*('Tire Inspections'!$Y$5:$Y$1004="OK")),'Tire Inspections'!$L$5:$L$1004),"")))</f>
        <v/>
      </c>
      <c r="T585" s="33">
        <f>IF($A585="","",IF(OR($Q585="",$H585=""),"",IFERROR(MAX(0,MIN(1,($Q585-'Settings'!$B$6)/($H585-'Settings'!$B$6))),"")))</f>
        <v/>
      </c>
      <c r="U585" s="27">
        <f>IF($A585="","",IF($Q585="","No Data",IF($Q585&lt;='Settings'!$B$6,"Critical",IF($Q585&lt;='Settings'!$B$5,"Low","OK"))))</f>
        <v/>
      </c>
      <c r="V585" s="27">
        <f>IF($A585="","",IF($R585="","No Data",IF($R585&gt;='Settings'!$B$7,"Uneven","OK")))</f>
        <v/>
      </c>
      <c r="W585" s="27">
        <f>IF($A585="","",IF($J585&lt;&gt;"Mounted","N/A",IF(OR($S585="",$I585=""),"No Data",IF($S585&lt;$I585-'Settings'!$B$8,"Low",IF($S585&gt;$I585+'Settings'!$B$8,"High","OK")))))</f>
        <v/>
      </c>
      <c r="X585" s="45">
        <f>IF($A585="","",IF(OR($J585&lt;&gt;"Mounted",$L585=""),"",IFERROR($L585+'Settings'!$B$9,"")))</f>
        <v/>
      </c>
      <c r="Y585" s="27">
        <f>IF($A585="","",IF($J585&lt;&gt;"Mounted","N/A",IF($L585="","No Data",IF(TODAY()&gt;$X585,"Overdue",IF(TODAY()+'Settings'!$B$10&gt;=$X585,"Due Soon","Current")))))</f>
        <v/>
      </c>
      <c r="Z585" s="27">
        <f>IF($A585="","",IF($J585&lt;&gt;"Mounted","N/A",IF(OR($U585="No Data",$W585="No Data"),"No Data",IF($U585="Critical","Critical",IF(OR($U585="Low",$V585="Uneven",$W585="Low",$W585="High",$Y585="Overdue",$Y585="Due Soon"),"Attention","OK")))))</f>
        <v/>
      </c>
      <c r="AA585" s="27">
        <f>IF($A585="","",IF($J585&lt;&gt;"Mounted","No action",IF($U585="Critical","Inspect immediately and follow fleet removal policy",IF($W585="Low","Correct pressure and inspect",IF($W585="High","Correct pressure",IF($V585="Uneven","Inspect alignment, suspension, and rotation",IF($U585="Low","Schedule tire service",IF($Y585="Overdue","Complete inspection",IF($Y585="Due Soon","Schedule inspection","No action")))))))))</f>
        <v/>
      </c>
      <c r="AB585" s="27">
        <f>IF($A585="","",IF(OR($J585&lt;&gt;"Mounted",$Z585="OK",$Z585="N/A"),"",IF($U585="Critical",1,IF(OR($W585="Low",$W585="High"),2,IF(OR($U585="Low",$V585="Uneven"),3,IF($Y585="Overdue",4,5))))))</f>
        <v/>
      </c>
      <c r="AC585" s="27">
        <f>IF($A585="","",IF($AB585="","",IFERROR($AB585*100000+ROW(),"")))</f>
        <v/>
      </c>
    </row>
    <row r="586">
      <c r="A586" s="29" t="n"/>
      <c r="B586" s="23" t="n"/>
      <c r="C586" s="23" t="n"/>
      <c r="D586" s="23" t="n"/>
      <c r="E586" s="29" t="n"/>
      <c r="F586" s="42" t="n"/>
      <c r="G586" s="30" t="n"/>
      <c r="H586" s="43" t="n"/>
      <c r="I586" s="43" t="n"/>
      <c r="J586" s="23" t="n"/>
      <c r="K586" s="23" t="n"/>
      <c r="L586" s="45">
        <f>IF($A586="","",IF(COUNTIFS('Tire Inspections'!$E$5:$E$1004,$A586,'Tire Inspections'!$Y$5:$Y$1004,"OK")=0,"",IFERROR(MAXIFS('Tire Inspections'!$B$5:$B$1004,'Tire Inspections'!$E$5:$E$1004,$A586,'Tire Inspections'!$Y$5:$Y$1004,"OK"),"")))</f>
        <v/>
      </c>
      <c r="M586" s="27">
        <f>IF($A586="","",IF($L586="","",IFERROR(LOOKUP(2,1/(('Tire Inspections'!$E$5:$E$1004=$A586)*('Tire Inspections'!$B$5:$B$1004=$L586)*('Tire Inspections'!$Y$5:$Y$1004="OK")),'Tire Inspections'!$C$5:$C$1004),"")))</f>
        <v/>
      </c>
      <c r="N586" s="27">
        <f>IF($A586="","",IF($L586="","",IFERROR(LOOKUP(2,1/(('Tire Inspections'!$E$5:$E$1004=$A586)*('Tire Inspections'!$B$5:$B$1004=$L586)*('Tire Inspections'!$Y$5:$Y$1004="OK")),'Tire Inspections'!$F$5:$F$1004),"")))</f>
        <v/>
      </c>
      <c r="O586" s="27">
        <f>IF($A586="","",IF($L586="","",IFERROR(LOOKUP(2,1/(('Tire Inspections'!$E$5:$E$1004=$A586)*('Tire Inspections'!$B$5:$B$1004=$L586)*('Tire Inspections'!$Y$5:$Y$1004="OK")),'Tire Inspections'!$P$5:$P$1004),"")))</f>
        <v/>
      </c>
      <c r="P586" s="32">
        <f>IF($A586="","",IF($L586="","",IFERROR(LOOKUP(2,1/(('Tire Inspections'!$E$5:$E$1004=$A586)*('Tire Inspections'!$B$5:$B$1004=$L586)*('Tire Inspections'!$Y$5:$Y$1004="OK")),'Tire Inspections'!$D$5:$D$1004),"")))</f>
        <v/>
      </c>
      <c r="Q586" s="44">
        <f>IF($A586="","",IF($L586="","",IFERROR(LOOKUP(2,1/(('Tire Inspections'!$E$5:$E$1004=$A586)*('Tire Inspections'!$B$5:$B$1004=$L586)*('Tire Inspections'!$Y$5:$Y$1004="OK")),'Tire Inspections'!$R$5:$R$1004),"")))</f>
        <v/>
      </c>
      <c r="R586" s="44">
        <f>IF($A586="","",IF($L586="","",IFERROR(LOOKUP(2,1/(('Tire Inspections'!$E$5:$E$1004=$A586)*('Tire Inspections'!$B$5:$B$1004=$L586)*('Tire Inspections'!$Y$5:$Y$1004="OK")),'Tire Inspections'!$S$5:$S$1004),"")))</f>
        <v/>
      </c>
      <c r="S586" s="44">
        <f>IF($A586="","",IF($L586="","",IFERROR(LOOKUP(2,1/(('Tire Inspections'!$E$5:$E$1004=$A586)*('Tire Inspections'!$B$5:$B$1004=$L586)*('Tire Inspections'!$Y$5:$Y$1004="OK")),'Tire Inspections'!$L$5:$L$1004),"")))</f>
        <v/>
      </c>
      <c r="T586" s="33">
        <f>IF($A586="","",IF(OR($Q586="",$H586=""),"",IFERROR(MAX(0,MIN(1,($Q586-'Settings'!$B$6)/($H586-'Settings'!$B$6))),"")))</f>
        <v/>
      </c>
      <c r="U586" s="27">
        <f>IF($A586="","",IF($Q586="","No Data",IF($Q586&lt;='Settings'!$B$6,"Critical",IF($Q586&lt;='Settings'!$B$5,"Low","OK"))))</f>
        <v/>
      </c>
      <c r="V586" s="27">
        <f>IF($A586="","",IF($R586="","No Data",IF($R586&gt;='Settings'!$B$7,"Uneven","OK")))</f>
        <v/>
      </c>
      <c r="W586" s="27">
        <f>IF($A586="","",IF($J586&lt;&gt;"Mounted","N/A",IF(OR($S586="",$I586=""),"No Data",IF($S586&lt;$I586-'Settings'!$B$8,"Low",IF($S586&gt;$I586+'Settings'!$B$8,"High","OK")))))</f>
        <v/>
      </c>
      <c r="X586" s="45">
        <f>IF($A586="","",IF(OR($J586&lt;&gt;"Mounted",$L586=""),"",IFERROR($L586+'Settings'!$B$9,"")))</f>
        <v/>
      </c>
      <c r="Y586" s="27">
        <f>IF($A586="","",IF($J586&lt;&gt;"Mounted","N/A",IF($L586="","No Data",IF(TODAY()&gt;$X586,"Overdue",IF(TODAY()+'Settings'!$B$10&gt;=$X586,"Due Soon","Current")))))</f>
        <v/>
      </c>
      <c r="Z586" s="27">
        <f>IF($A586="","",IF($J586&lt;&gt;"Mounted","N/A",IF(OR($U586="No Data",$W586="No Data"),"No Data",IF($U586="Critical","Critical",IF(OR($U586="Low",$V586="Uneven",$W586="Low",$W586="High",$Y586="Overdue",$Y586="Due Soon"),"Attention","OK")))))</f>
        <v/>
      </c>
      <c r="AA586" s="27">
        <f>IF($A586="","",IF($J586&lt;&gt;"Mounted","No action",IF($U586="Critical","Inspect immediately and follow fleet removal policy",IF($W586="Low","Correct pressure and inspect",IF($W586="High","Correct pressure",IF($V586="Uneven","Inspect alignment, suspension, and rotation",IF($U586="Low","Schedule tire service",IF($Y586="Overdue","Complete inspection",IF($Y586="Due Soon","Schedule inspection","No action")))))))))</f>
        <v/>
      </c>
      <c r="AB586" s="27">
        <f>IF($A586="","",IF(OR($J586&lt;&gt;"Mounted",$Z586="OK",$Z586="N/A"),"",IF($U586="Critical",1,IF(OR($W586="Low",$W586="High"),2,IF(OR($U586="Low",$V586="Uneven"),3,IF($Y586="Overdue",4,5))))))</f>
        <v/>
      </c>
      <c r="AC586" s="27">
        <f>IF($A586="","",IF($AB586="","",IFERROR($AB586*100000+ROW(),"")))</f>
        <v/>
      </c>
    </row>
    <row r="587">
      <c r="A587" s="29" t="n"/>
      <c r="B587" s="23" t="n"/>
      <c r="C587" s="23" t="n"/>
      <c r="D587" s="23" t="n"/>
      <c r="E587" s="29" t="n"/>
      <c r="F587" s="42" t="n"/>
      <c r="G587" s="30" t="n"/>
      <c r="H587" s="43" t="n"/>
      <c r="I587" s="43" t="n"/>
      <c r="J587" s="23" t="n"/>
      <c r="K587" s="23" t="n"/>
      <c r="L587" s="45">
        <f>IF($A587="","",IF(COUNTIFS('Tire Inspections'!$E$5:$E$1004,$A587,'Tire Inspections'!$Y$5:$Y$1004,"OK")=0,"",IFERROR(MAXIFS('Tire Inspections'!$B$5:$B$1004,'Tire Inspections'!$E$5:$E$1004,$A587,'Tire Inspections'!$Y$5:$Y$1004,"OK"),"")))</f>
        <v/>
      </c>
      <c r="M587" s="27">
        <f>IF($A587="","",IF($L587="","",IFERROR(LOOKUP(2,1/(('Tire Inspections'!$E$5:$E$1004=$A587)*('Tire Inspections'!$B$5:$B$1004=$L587)*('Tire Inspections'!$Y$5:$Y$1004="OK")),'Tire Inspections'!$C$5:$C$1004),"")))</f>
        <v/>
      </c>
      <c r="N587" s="27">
        <f>IF($A587="","",IF($L587="","",IFERROR(LOOKUP(2,1/(('Tire Inspections'!$E$5:$E$1004=$A587)*('Tire Inspections'!$B$5:$B$1004=$L587)*('Tire Inspections'!$Y$5:$Y$1004="OK")),'Tire Inspections'!$F$5:$F$1004),"")))</f>
        <v/>
      </c>
      <c r="O587" s="27">
        <f>IF($A587="","",IF($L587="","",IFERROR(LOOKUP(2,1/(('Tire Inspections'!$E$5:$E$1004=$A587)*('Tire Inspections'!$B$5:$B$1004=$L587)*('Tire Inspections'!$Y$5:$Y$1004="OK")),'Tire Inspections'!$P$5:$P$1004),"")))</f>
        <v/>
      </c>
      <c r="P587" s="32">
        <f>IF($A587="","",IF($L587="","",IFERROR(LOOKUP(2,1/(('Tire Inspections'!$E$5:$E$1004=$A587)*('Tire Inspections'!$B$5:$B$1004=$L587)*('Tire Inspections'!$Y$5:$Y$1004="OK")),'Tire Inspections'!$D$5:$D$1004),"")))</f>
        <v/>
      </c>
      <c r="Q587" s="44">
        <f>IF($A587="","",IF($L587="","",IFERROR(LOOKUP(2,1/(('Tire Inspections'!$E$5:$E$1004=$A587)*('Tire Inspections'!$B$5:$B$1004=$L587)*('Tire Inspections'!$Y$5:$Y$1004="OK")),'Tire Inspections'!$R$5:$R$1004),"")))</f>
        <v/>
      </c>
      <c r="R587" s="44">
        <f>IF($A587="","",IF($L587="","",IFERROR(LOOKUP(2,1/(('Tire Inspections'!$E$5:$E$1004=$A587)*('Tire Inspections'!$B$5:$B$1004=$L587)*('Tire Inspections'!$Y$5:$Y$1004="OK")),'Tire Inspections'!$S$5:$S$1004),"")))</f>
        <v/>
      </c>
      <c r="S587" s="44">
        <f>IF($A587="","",IF($L587="","",IFERROR(LOOKUP(2,1/(('Tire Inspections'!$E$5:$E$1004=$A587)*('Tire Inspections'!$B$5:$B$1004=$L587)*('Tire Inspections'!$Y$5:$Y$1004="OK")),'Tire Inspections'!$L$5:$L$1004),"")))</f>
        <v/>
      </c>
      <c r="T587" s="33">
        <f>IF($A587="","",IF(OR($Q587="",$H587=""),"",IFERROR(MAX(0,MIN(1,($Q587-'Settings'!$B$6)/($H587-'Settings'!$B$6))),"")))</f>
        <v/>
      </c>
      <c r="U587" s="27">
        <f>IF($A587="","",IF($Q587="","No Data",IF($Q587&lt;='Settings'!$B$6,"Critical",IF($Q587&lt;='Settings'!$B$5,"Low","OK"))))</f>
        <v/>
      </c>
      <c r="V587" s="27">
        <f>IF($A587="","",IF($R587="","No Data",IF($R587&gt;='Settings'!$B$7,"Uneven","OK")))</f>
        <v/>
      </c>
      <c r="W587" s="27">
        <f>IF($A587="","",IF($J587&lt;&gt;"Mounted","N/A",IF(OR($S587="",$I587=""),"No Data",IF($S587&lt;$I587-'Settings'!$B$8,"Low",IF($S587&gt;$I587+'Settings'!$B$8,"High","OK")))))</f>
        <v/>
      </c>
      <c r="X587" s="45">
        <f>IF($A587="","",IF(OR($J587&lt;&gt;"Mounted",$L587=""),"",IFERROR($L587+'Settings'!$B$9,"")))</f>
        <v/>
      </c>
      <c r="Y587" s="27">
        <f>IF($A587="","",IF($J587&lt;&gt;"Mounted","N/A",IF($L587="","No Data",IF(TODAY()&gt;$X587,"Overdue",IF(TODAY()+'Settings'!$B$10&gt;=$X587,"Due Soon","Current")))))</f>
        <v/>
      </c>
      <c r="Z587" s="27">
        <f>IF($A587="","",IF($J587&lt;&gt;"Mounted","N/A",IF(OR($U587="No Data",$W587="No Data"),"No Data",IF($U587="Critical","Critical",IF(OR($U587="Low",$V587="Uneven",$W587="Low",$W587="High",$Y587="Overdue",$Y587="Due Soon"),"Attention","OK")))))</f>
        <v/>
      </c>
      <c r="AA587" s="27">
        <f>IF($A587="","",IF($J587&lt;&gt;"Mounted","No action",IF($U587="Critical","Inspect immediately and follow fleet removal policy",IF($W587="Low","Correct pressure and inspect",IF($W587="High","Correct pressure",IF($V587="Uneven","Inspect alignment, suspension, and rotation",IF($U587="Low","Schedule tire service",IF($Y587="Overdue","Complete inspection",IF($Y587="Due Soon","Schedule inspection","No action")))))))))</f>
        <v/>
      </c>
      <c r="AB587" s="27">
        <f>IF($A587="","",IF(OR($J587&lt;&gt;"Mounted",$Z587="OK",$Z587="N/A"),"",IF($U587="Critical",1,IF(OR($W587="Low",$W587="High"),2,IF(OR($U587="Low",$V587="Uneven"),3,IF($Y587="Overdue",4,5))))))</f>
        <v/>
      </c>
      <c r="AC587" s="27">
        <f>IF($A587="","",IF($AB587="","",IFERROR($AB587*100000+ROW(),"")))</f>
        <v/>
      </c>
    </row>
    <row r="588">
      <c r="A588" s="29" t="n"/>
      <c r="B588" s="23" t="n"/>
      <c r="C588" s="23" t="n"/>
      <c r="D588" s="23" t="n"/>
      <c r="E588" s="29" t="n"/>
      <c r="F588" s="42" t="n"/>
      <c r="G588" s="30" t="n"/>
      <c r="H588" s="43" t="n"/>
      <c r="I588" s="43" t="n"/>
      <c r="J588" s="23" t="n"/>
      <c r="K588" s="23" t="n"/>
      <c r="L588" s="45">
        <f>IF($A588="","",IF(COUNTIFS('Tire Inspections'!$E$5:$E$1004,$A588,'Tire Inspections'!$Y$5:$Y$1004,"OK")=0,"",IFERROR(MAXIFS('Tire Inspections'!$B$5:$B$1004,'Tire Inspections'!$E$5:$E$1004,$A588,'Tire Inspections'!$Y$5:$Y$1004,"OK"),"")))</f>
        <v/>
      </c>
      <c r="M588" s="27">
        <f>IF($A588="","",IF($L588="","",IFERROR(LOOKUP(2,1/(('Tire Inspections'!$E$5:$E$1004=$A588)*('Tire Inspections'!$B$5:$B$1004=$L588)*('Tire Inspections'!$Y$5:$Y$1004="OK")),'Tire Inspections'!$C$5:$C$1004),"")))</f>
        <v/>
      </c>
      <c r="N588" s="27">
        <f>IF($A588="","",IF($L588="","",IFERROR(LOOKUP(2,1/(('Tire Inspections'!$E$5:$E$1004=$A588)*('Tire Inspections'!$B$5:$B$1004=$L588)*('Tire Inspections'!$Y$5:$Y$1004="OK")),'Tire Inspections'!$F$5:$F$1004),"")))</f>
        <v/>
      </c>
      <c r="O588" s="27">
        <f>IF($A588="","",IF($L588="","",IFERROR(LOOKUP(2,1/(('Tire Inspections'!$E$5:$E$1004=$A588)*('Tire Inspections'!$B$5:$B$1004=$L588)*('Tire Inspections'!$Y$5:$Y$1004="OK")),'Tire Inspections'!$P$5:$P$1004),"")))</f>
        <v/>
      </c>
      <c r="P588" s="32">
        <f>IF($A588="","",IF($L588="","",IFERROR(LOOKUP(2,1/(('Tire Inspections'!$E$5:$E$1004=$A588)*('Tire Inspections'!$B$5:$B$1004=$L588)*('Tire Inspections'!$Y$5:$Y$1004="OK")),'Tire Inspections'!$D$5:$D$1004),"")))</f>
        <v/>
      </c>
      <c r="Q588" s="44">
        <f>IF($A588="","",IF($L588="","",IFERROR(LOOKUP(2,1/(('Tire Inspections'!$E$5:$E$1004=$A588)*('Tire Inspections'!$B$5:$B$1004=$L588)*('Tire Inspections'!$Y$5:$Y$1004="OK")),'Tire Inspections'!$R$5:$R$1004),"")))</f>
        <v/>
      </c>
      <c r="R588" s="44">
        <f>IF($A588="","",IF($L588="","",IFERROR(LOOKUP(2,1/(('Tire Inspections'!$E$5:$E$1004=$A588)*('Tire Inspections'!$B$5:$B$1004=$L588)*('Tire Inspections'!$Y$5:$Y$1004="OK")),'Tire Inspections'!$S$5:$S$1004),"")))</f>
        <v/>
      </c>
      <c r="S588" s="44">
        <f>IF($A588="","",IF($L588="","",IFERROR(LOOKUP(2,1/(('Tire Inspections'!$E$5:$E$1004=$A588)*('Tire Inspections'!$B$5:$B$1004=$L588)*('Tire Inspections'!$Y$5:$Y$1004="OK")),'Tire Inspections'!$L$5:$L$1004),"")))</f>
        <v/>
      </c>
      <c r="T588" s="33">
        <f>IF($A588="","",IF(OR($Q588="",$H588=""),"",IFERROR(MAX(0,MIN(1,($Q588-'Settings'!$B$6)/($H588-'Settings'!$B$6))),"")))</f>
        <v/>
      </c>
      <c r="U588" s="27">
        <f>IF($A588="","",IF($Q588="","No Data",IF($Q588&lt;='Settings'!$B$6,"Critical",IF($Q588&lt;='Settings'!$B$5,"Low","OK"))))</f>
        <v/>
      </c>
      <c r="V588" s="27">
        <f>IF($A588="","",IF($R588="","No Data",IF($R588&gt;='Settings'!$B$7,"Uneven","OK")))</f>
        <v/>
      </c>
      <c r="W588" s="27">
        <f>IF($A588="","",IF($J588&lt;&gt;"Mounted","N/A",IF(OR($S588="",$I588=""),"No Data",IF($S588&lt;$I588-'Settings'!$B$8,"Low",IF($S588&gt;$I588+'Settings'!$B$8,"High","OK")))))</f>
        <v/>
      </c>
      <c r="X588" s="45">
        <f>IF($A588="","",IF(OR($J588&lt;&gt;"Mounted",$L588=""),"",IFERROR($L588+'Settings'!$B$9,"")))</f>
        <v/>
      </c>
      <c r="Y588" s="27">
        <f>IF($A588="","",IF($J588&lt;&gt;"Mounted","N/A",IF($L588="","No Data",IF(TODAY()&gt;$X588,"Overdue",IF(TODAY()+'Settings'!$B$10&gt;=$X588,"Due Soon","Current")))))</f>
        <v/>
      </c>
      <c r="Z588" s="27">
        <f>IF($A588="","",IF($J588&lt;&gt;"Mounted","N/A",IF(OR($U588="No Data",$W588="No Data"),"No Data",IF($U588="Critical","Critical",IF(OR($U588="Low",$V588="Uneven",$W588="Low",$W588="High",$Y588="Overdue",$Y588="Due Soon"),"Attention","OK")))))</f>
        <v/>
      </c>
      <c r="AA588" s="27">
        <f>IF($A588="","",IF($J588&lt;&gt;"Mounted","No action",IF($U588="Critical","Inspect immediately and follow fleet removal policy",IF($W588="Low","Correct pressure and inspect",IF($W588="High","Correct pressure",IF($V588="Uneven","Inspect alignment, suspension, and rotation",IF($U588="Low","Schedule tire service",IF($Y588="Overdue","Complete inspection",IF($Y588="Due Soon","Schedule inspection","No action")))))))))</f>
        <v/>
      </c>
      <c r="AB588" s="27">
        <f>IF($A588="","",IF(OR($J588&lt;&gt;"Mounted",$Z588="OK",$Z588="N/A"),"",IF($U588="Critical",1,IF(OR($W588="Low",$W588="High"),2,IF(OR($U588="Low",$V588="Uneven"),3,IF($Y588="Overdue",4,5))))))</f>
        <v/>
      </c>
      <c r="AC588" s="27">
        <f>IF($A588="","",IF($AB588="","",IFERROR($AB588*100000+ROW(),"")))</f>
        <v/>
      </c>
    </row>
    <row r="589">
      <c r="A589" s="29" t="n"/>
      <c r="B589" s="23" t="n"/>
      <c r="C589" s="23" t="n"/>
      <c r="D589" s="23" t="n"/>
      <c r="E589" s="29" t="n"/>
      <c r="F589" s="42" t="n"/>
      <c r="G589" s="30" t="n"/>
      <c r="H589" s="43" t="n"/>
      <c r="I589" s="43" t="n"/>
      <c r="J589" s="23" t="n"/>
      <c r="K589" s="23" t="n"/>
      <c r="L589" s="45">
        <f>IF($A589="","",IF(COUNTIFS('Tire Inspections'!$E$5:$E$1004,$A589,'Tire Inspections'!$Y$5:$Y$1004,"OK")=0,"",IFERROR(MAXIFS('Tire Inspections'!$B$5:$B$1004,'Tire Inspections'!$E$5:$E$1004,$A589,'Tire Inspections'!$Y$5:$Y$1004,"OK"),"")))</f>
        <v/>
      </c>
      <c r="M589" s="27">
        <f>IF($A589="","",IF($L589="","",IFERROR(LOOKUP(2,1/(('Tire Inspections'!$E$5:$E$1004=$A589)*('Tire Inspections'!$B$5:$B$1004=$L589)*('Tire Inspections'!$Y$5:$Y$1004="OK")),'Tire Inspections'!$C$5:$C$1004),"")))</f>
        <v/>
      </c>
      <c r="N589" s="27">
        <f>IF($A589="","",IF($L589="","",IFERROR(LOOKUP(2,1/(('Tire Inspections'!$E$5:$E$1004=$A589)*('Tire Inspections'!$B$5:$B$1004=$L589)*('Tire Inspections'!$Y$5:$Y$1004="OK")),'Tire Inspections'!$F$5:$F$1004),"")))</f>
        <v/>
      </c>
      <c r="O589" s="27">
        <f>IF($A589="","",IF($L589="","",IFERROR(LOOKUP(2,1/(('Tire Inspections'!$E$5:$E$1004=$A589)*('Tire Inspections'!$B$5:$B$1004=$L589)*('Tire Inspections'!$Y$5:$Y$1004="OK")),'Tire Inspections'!$P$5:$P$1004),"")))</f>
        <v/>
      </c>
      <c r="P589" s="32">
        <f>IF($A589="","",IF($L589="","",IFERROR(LOOKUP(2,1/(('Tire Inspections'!$E$5:$E$1004=$A589)*('Tire Inspections'!$B$5:$B$1004=$L589)*('Tire Inspections'!$Y$5:$Y$1004="OK")),'Tire Inspections'!$D$5:$D$1004),"")))</f>
        <v/>
      </c>
      <c r="Q589" s="44">
        <f>IF($A589="","",IF($L589="","",IFERROR(LOOKUP(2,1/(('Tire Inspections'!$E$5:$E$1004=$A589)*('Tire Inspections'!$B$5:$B$1004=$L589)*('Tire Inspections'!$Y$5:$Y$1004="OK")),'Tire Inspections'!$R$5:$R$1004),"")))</f>
        <v/>
      </c>
      <c r="R589" s="44">
        <f>IF($A589="","",IF($L589="","",IFERROR(LOOKUP(2,1/(('Tire Inspections'!$E$5:$E$1004=$A589)*('Tire Inspections'!$B$5:$B$1004=$L589)*('Tire Inspections'!$Y$5:$Y$1004="OK")),'Tire Inspections'!$S$5:$S$1004),"")))</f>
        <v/>
      </c>
      <c r="S589" s="44">
        <f>IF($A589="","",IF($L589="","",IFERROR(LOOKUP(2,1/(('Tire Inspections'!$E$5:$E$1004=$A589)*('Tire Inspections'!$B$5:$B$1004=$L589)*('Tire Inspections'!$Y$5:$Y$1004="OK")),'Tire Inspections'!$L$5:$L$1004),"")))</f>
        <v/>
      </c>
      <c r="T589" s="33">
        <f>IF($A589="","",IF(OR($Q589="",$H589=""),"",IFERROR(MAX(0,MIN(1,($Q589-'Settings'!$B$6)/($H589-'Settings'!$B$6))),"")))</f>
        <v/>
      </c>
      <c r="U589" s="27">
        <f>IF($A589="","",IF($Q589="","No Data",IF($Q589&lt;='Settings'!$B$6,"Critical",IF($Q589&lt;='Settings'!$B$5,"Low","OK"))))</f>
        <v/>
      </c>
      <c r="V589" s="27">
        <f>IF($A589="","",IF($R589="","No Data",IF($R589&gt;='Settings'!$B$7,"Uneven","OK")))</f>
        <v/>
      </c>
      <c r="W589" s="27">
        <f>IF($A589="","",IF($J589&lt;&gt;"Mounted","N/A",IF(OR($S589="",$I589=""),"No Data",IF($S589&lt;$I589-'Settings'!$B$8,"Low",IF($S589&gt;$I589+'Settings'!$B$8,"High","OK")))))</f>
        <v/>
      </c>
      <c r="X589" s="45">
        <f>IF($A589="","",IF(OR($J589&lt;&gt;"Mounted",$L589=""),"",IFERROR($L589+'Settings'!$B$9,"")))</f>
        <v/>
      </c>
      <c r="Y589" s="27">
        <f>IF($A589="","",IF($J589&lt;&gt;"Mounted","N/A",IF($L589="","No Data",IF(TODAY()&gt;$X589,"Overdue",IF(TODAY()+'Settings'!$B$10&gt;=$X589,"Due Soon","Current")))))</f>
        <v/>
      </c>
      <c r="Z589" s="27">
        <f>IF($A589="","",IF($J589&lt;&gt;"Mounted","N/A",IF(OR($U589="No Data",$W589="No Data"),"No Data",IF($U589="Critical","Critical",IF(OR($U589="Low",$V589="Uneven",$W589="Low",$W589="High",$Y589="Overdue",$Y589="Due Soon"),"Attention","OK")))))</f>
        <v/>
      </c>
      <c r="AA589" s="27">
        <f>IF($A589="","",IF($J589&lt;&gt;"Mounted","No action",IF($U589="Critical","Inspect immediately and follow fleet removal policy",IF($W589="Low","Correct pressure and inspect",IF($W589="High","Correct pressure",IF($V589="Uneven","Inspect alignment, suspension, and rotation",IF($U589="Low","Schedule tire service",IF($Y589="Overdue","Complete inspection",IF($Y589="Due Soon","Schedule inspection","No action")))))))))</f>
        <v/>
      </c>
      <c r="AB589" s="27">
        <f>IF($A589="","",IF(OR($J589&lt;&gt;"Mounted",$Z589="OK",$Z589="N/A"),"",IF($U589="Critical",1,IF(OR($W589="Low",$W589="High"),2,IF(OR($U589="Low",$V589="Uneven"),3,IF($Y589="Overdue",4,5))))))</f>
        <v/>
      </c>
      <c r="AC589" s="27">
        <f>IF($A589="","",IF($AB589="","",IFERROR($AB589*100000+ROW(),"")))</f>
        <v/>
      </c>
    </row>
    <row r="590">
      <c r="A590" s="29" t="n"/>
      <c r="B590" s="23" t="n"/>
      <c r="C590" s="23" t="n"/>
      <c r="D590" s="23" t="n"/>
      <c r="E590" s="29" t="n"/>
      <c r="F590" s="42" t="n"/>
      <c r="G590" s="30" t="n"/>
      <c r="H590" s="43" t="n"/>
      <c r="I590" s="43" t="n"/>
      <c r="J590" s="23" t="n"/>
      <c r="K590" s="23" t="n"/>
      <c r="L590" s="45">
        <f>IF($A590="","",IF(COUNTIFS('Tire Inspections'!$E$5:$E$1004,$A590,'Tire Inspections'!$Y$5:$Y$1004,"OK")=0,"",IFERROR(MAXIFS('Tire Inspections'!$B$5:$B$1004,'Tire Inspections'!$E$5:$E$1004,$A590,'Tire Inspections'!$Y$5:$Y$1004,"OK"),"")))</f>
        <v/>
      </c>
      <c r="M590" s="27">
        <f>IF($A590="","",IF($L590="","",IFERROR(LOOKUP(2,1/(('Tire Inspections'!$E$5:$E$1004=$A590)*('Tire Inspections'!$B$5:$B$1004=$L590)*('Tire Inspections'!$Y$5:$Y$1004="OK")),'Tire Inspections'!$C$5:$C$1004),"")))</f>
        <v/>
      </c>
      <c r="N590" s="27">
        <f>IF($A590="","",IF($L590="","",IFERROR(LOOKUP(2,1/(('Tire Inspections'!$E$5:$E$1004=$A590)*('Tire Inspections'!$B$5:$B$1004=$L590)*('Tire Inspections'!$Y$5:$Y$1004="OK")),'Tire Inspections'!$F$5:$F$1004),"")))</f>
        <v/>
      </c>
      <c r="O590" s="27">
        <f>IF($A590="","",IF($L590="","",IFERROR(LOOKUP(2,1/(('Tire Inspections'!$E$5:$E$1004=$A590)*('Tire Inspections'!$B$5:$B$1004=$L590)*('Tire Inspections'!$Y$5:$Y$1004="OK")),'Tire Inspections'!$P$5:$P$1004),"")))</f>
        <v/>
      </c>
      <c r="P590" s="32">
        <f>IF($A590="","",IF($L590="","",IFERROR(LOOKUP(2,1/(('Tire Inspections'!$E$5:$E$1004=$A590)*('Tire Inspections'!$B$5:$B$1004=$L590)*('Tire Inspections'!$Y$5:$Y$1004="OK")),'Tire Inspections'!$D$5:$D$1004),"")))</f>
        <v/>
      </c>
      <c r="Q590" s="44">
        <f>IF($A590="","",IF($L590="","",IFERROR(LOOKUP(2,1/(('Tire Inspections'!$E$5:$E$1004=$A590)*('Tire Inspections'!$B$5:$B$1004=$L590)*('Tire Inspections'!$Y$5:$Y$1004="OK")),'Tire Inspections'!$R$5:$R$1004),"")))</f>
        <v/>
      </c>
      <c r="R590" s="44">
        <f>IF($A590="","",IF($L590="","",IFERROR(LOOKUP(2,1/(('Tire Inspections'!$E$5:$E$1004=$A590)*('Tire Inspections'!$B$5:$B$1004=$L590)*('Tire Inspections'!$Y$5:$Y$1004="OK")),'Tire Inspections'!$S$5:$S$1004),"")))</f>
        <v/>
      </c>
      <c r="S590" s="44">
        <f>IF($A590="","",IF($L590="","",IFERROR(LOOKUP(2,1/(('Tire Inspections'!$E$5:$E$1004=$A590)*('Tire Inspections'!$B$5:$B$1004=$L590)*('Tire Inspections'!$Y$5:$Y$1004="OK")),'Tire Inspections'!$L$5:$L$1004),"")))</f>
        <v/>
      </c>
      <c r="T590" s="33">
        <f>IF($A590="","",IF(OR($Q590="",$H590=""),"",IFERROR(MAX(0,MIN(1,($Q590-'Settings'!$B$6)/($H590-'Settings'!$B$6))),"")))</f>
        <v/>
      </c>
      <c r="U590" s="27">
        <f>IF($A590="","",IF($Q590="","No Data",IF($Q590&lt;='Settings'!$B$6,"Critical",IF($Q590&lt;='Settings'!$B$5,"Low","OK"))))</f>
        <v/>
      </c>
      <c r="V590" s="27">
        <f>IF($A590="","",IF($R590="","No Data",IF($R590&gt;='Settings'!$B$7,"Uneven","OK")))</f>
        <v/>
      </c>
      <c r="W590" s="27">
        <f>IF($A590="","",IF($J590&lt;&gt;"Mounted","N/A",IF(OR($S590="",$I590=""),"No Data",IF($S590&lt;$I590-'Settings'!$B$8,"Low",IF($S590&gt;$I590+'Settings'!$B$8,"High","OK")))))</f>
        <v/>
      </c>
      <c r="X590" s="45">
        <f>IF($A590="","",IF(OR($J590&lt;&gt;"Mounted",$L590=""),"",IFERROR($L590+'Settings'!$B$9,"")))</f>
        <v/>
      </c>
      <c r="Y590" s="27">
        <f>IF($A590="","",IF($J590&lt;&gt;"Mounted","N/A",IF($L590="","No Data",IF(TODAY()&gt;$X590,"Overdue",IF(TODAY()+'Settings'!$B$10&gt;=$X590,"Due Soon","Current")))))</f>
        <v/>
      </c>
      <c r="Z590" s="27">
        <f>IF($A590="","",IF($J590&lt;&gt;"Mounted","N/A",IF(OR($U590="No Data",$W590="No Data"),"No Data",IF($U590="Critical","Critical",IF(OR($U590="Low",$V590="Uneven",$W590="Low",$W590="High",$Y590="Overdue",$Y590="Due Soon"),"Attention","OK")))))</f>
        <v/>
      </c>
      <c r="AA590" s="27">
        <f>IF($A590="","",IF($J590&lt;&gt;"Mounted","No action",IF($U590="Critical","Inspect immediately and follow fleet removal policy",IF($W590="Low","Correct pressure and inspect",IF($W590="High","Correct pressure",IF($V590="Uneven","Inspect alignment, suspension, and rotation",IF($U590="Low","Schedule tire service",IF($Y590="Overdue","Complete inspection",IF($Y590="Due Soon","Schedule inspection","No action")))))))))</f>
        <v/>
      </c>
      <c r="AB590" s="27">
        <f>IF($A590="","",IF(OR($J590&lt;&gt;"Mounted",$Z590="OK",$Z590="N/A"),"",IF($U590="Critical",1,IF(OR($W590="Low",$W590="High"),2,IF(OR($U590="Low",$V590="Uneven"),3,IF($Y590="Overdue",4,5))))))</f>
        <v/>
      </c>
      <c r="AC590" s="27">
        <f>IF($A590="","",IF($AB590="","",IFERROR($AB590*100000+ROW(),"")))</f>
        <v/>
      </c>
    </row>
    <row r="591">
      <c r="A591" s="29" t="n"/>
      <c r="B591" s="23" t="n"/>
      <c r="C591" s="23" t="n"/>
      <c r="D591" s="23" t="n"/>
      <c r="E591" s="29" t="n"/>
      <c r="F591" s="42" t="n"/>
      <c r="G591" s="30" t="n"/>
      <c r="H591" s="43" t="n"/>
      <c r="I591" s="43" t="n"/>
      <c r="J591" s="23" t="n"/>
      <c r="K591" s="23" t="n"/>
      <c r="L591" s="45">
        <f>IF($A591="","",IF(COUNTIFS('Tire Inspections'!$E$5:$E$1004,$A591,'Tire Inspections'!$Y$5:$Y$1004,"OK")=0,"",IFERROR(MAXIFS('Tire Inspections'!$B$5:$B$1004,'Tire Inspections'!$E$5:$E$1004,$A591,'Tire Inspections'!$Y$5:$Y$1004,"OK"),"")))</f>
        <v/>
      </c>
      <c r="M591" s="27">
        <f>IF($A591="","",IF($L591="","",IFERROR(LOOKUP(2,1/(('Tire Inspections'!$E$5:$E$1004=$A591)*('Tire Inspections'!$B$5:$B$1004=$L591)*('Tire Inspections'!$Y$5:$Y$1004="OK")),'Tire Inspections'!$C$5:$C$1004),"")))</f>
        <v/>
      </c>
      <c r="N591" s="27">
        <f>IF($A591="","",IF($L591="","",IFERROR(LOOKUP(2,1/(('Tire Inspections'!$E$5:$E$1004=$A591)*('Tire Inspections'!$B$5:$B$1004=$L591)*('Tire Inspections'!$Y$5:$Y$1004="OK")),'Tire Inspections'!$F$5:$F$1004),"")))</f>
        <v/>
      </c>
      <c r="O591" s="27">
        <f>IF($A591="","",IF($L591="","",IFERROR(LOOKUP(2,1/(('Tire Inspections'!$E$5:$E$1004=$A591)*('Tire Inspections'!$B$5:$B$1004=$L591)*('Tire Inspections'!$Y$5:$Y$1004="OK")),'Tire Inspections'!$P$5:$P$1004),"")))</f>
        <v/>
      </c>
      <c r="P591" s="32">
        <f>IF($A591="","",IF($L591="","",IFERROR(LOOKUP(2,1/(('Tire Inspections'!$E$5:$E$1004=$A591)*('Tire Inspections'!$B$5:$B$1004=$L591)*('Tire Inspections'!$Y$5:$Y$1004="OK")),'Tire Inspections'!$D$5:$D$1004),"")))</f>
        <v/>
      </c>
      <c r="Q591" s="44">
        <f>IF($A591="","",IF($L591="","",IFERROR(LOOKUP(2,1/(('Tire Inspections'!$E$5:$E$1004=$A591)*('Tire Inspections'!$B$5:$B$1004=$L591)*('Tire Inspections'!$Y$5:$Y$1004="OK")),'Tire Inspections'!$R$5:$R$1004),"")))</f>
        <v/>
      </c>
      <c r="R591" s="44">
        <f>IF($A591="","",IF($L591="","",IFERROR(LOOKUP(2,1/(('Tire Inspections'!$E$5:$E$1004=$A591)*('Tire Inspections'!$B$5:$B$1004=$L591)*('Tire Inspections'!$Y$5:$Y$1004="OK")),'Tire Inspections'!$S$5:$S$1004),"")))</f>
        <v/>
      </c>
      <c r="S591" s="44">
        <f>IF($A591="","",IF($L591="","",IFERROR(LOOKUP(2,1/(('Tire Inspections'!$E$5:$E$1004=$A591)*('Tire Inspections'!$B$5:$B$1004=$L591)*('Tire Inspections'!$Y$5:$Y$1004="OK")),'Tire Inspections'!$L$5:$L$1004),"")))</f>
        <v/>
      </c>
      <c r="T591" s="33">
        <f>IF($A591="","",IF(OR($Q591="",$H591=""),"",IFERROR(MAX(0,MIN(1,($Q591-'Settings'!$B$6)/($H591-'Settings'!$B$6))),"")))</f>
        <v/>
      </c>
      <c r="U591" s="27">
        <f>IF($A591="","",IF($Q591="","No Data",IF($Q591&lt;='Settings'!$B$6,"Critical",IF($Q591&lt;='Settings'!$B$5,"Low","OK"))))</f>
        <v/>
      </c>
      <c r="V591" s="27">
        <f>IF($A591="","",IF($R591="","No Data",IF($R591&gt;='Settings'!$B$7,"Uneven","OK")))</f>
        <v/>
      </c>
      <c r="W591" s="27">
        <f>IF($A591="","",IF($J591&lt;&gt;"Mounted","N/A",IF(OR($S591="",$I591=""),"No Data",IF($S591&lt;$I591-'Settings'!$B$8,"Low",IF($S591&gt;$I591+'Settings'!$B$8,"High","OK")))))</f>
        <v/>
      </c>
      <c r="X591" s="45">
        <f>IF($A591="","",IF(OR($J591&lt;&gt;"Mounted",$L591=""),"",IFERROR($L591+'Settings'!$B$9,"")))</f>
        <v/>
      </c>
      <c r="Y591" s="27">
        <f>IF($A591="","",IF($J591&lt;&gt;"Mounted","N/A",IF($L591="","No Data",IF(TODAY()&gt;$X591,"Overdue",IF(TODAY()+'Settings'!$B$10&gt;=$X591,"Due Soon","Current")))))</f>
        <v/>
      </c>
      <c r="Z591" s="27">
        <f>IF($A591="","",IF($J591&lt;&gt;"Mounted","N/A",IF(OR($U591="No Data",$W591="No Data"),"No Data",IF($U591="Critical","Critical",IF(OR($U591="Low",$V591="Uneven",$W591="Low",$W591="High",$Y591="Overdue",$Y591="Due Soon"),"Attention","OK")))))</f>
        <v/>
      </c>
      <c r="AA591" s="27">
        <f>IF($A591="","",IF($J591&lt;&gt;"Mounted","No action",IF($U591="Critical","Inspect immediately and follow fleet removal policy",IF($W591="Low","Correct pressure and inspect",IF($W591="High","Correct pressure",IF($V591="Uneven","Inspect alignment, suspension, and rotation",IF($U591="Low","Schedule tire service",IF($Y591="Overdue","Complete inspection",IF($Y591="Due Soon","Schedule inspection","No action")))))))))</f>
        <v/>
      </c>
      <c r="AB591" s="27">
        <f>IF($A591="","",IF(OR($J591&lt;&gt;"Mounted",$Z591="OK",$Z591="N/A"),"",IF($U591="Critical",1,IF(OR($W591="Low",$W591="High"),2,IF(OR($U591="Low",$V591="Uneven"),3,IF($Y591="Overdue",4,5))))))</f>
        <v/>
      </c>
      <c r="AC591" s="27">
        <f>IF($A591="","",IF($AB591="","",IFERROR($AB591*100000+ROW(),"")))</f>
        <v/>
      </c>
    </row>
    <row r="592">
      <c r="A592" s="29" t="n"/>
      <c r="B592" s="23" t="n"/>
      <c r="C592" s="23" t="n"/>
      <c r="D592" s="23" t="n"/>
      <c r="E592" s="29" t="n"/>
      <c r="F592" s="42" t="n"/>
      <c r="G592" s="30" t="n"/>
      <c r="H592" s="43" t="n"/>
      <c r="I592" s="43" t="n"/>
      <c r="J592" s="23" t="n"/>
      <c r="K592" s="23" t="n"/>
      <c r="L592" s="45">
        <f>IF($A592="","",IF(COUNTIFS('Tire Inspections'!$E$5:$E$1004,$A592,'Tire Inspections'!$Y$5:$Y$1004,"OK")=0,"",IFERROR(MAXIFS('Tire Inspections'!$B$5:$B$1004,'Tire Inspections'!$E$5:$E$1004,$A592,'Tire Inspections'!$Y$5:$Y$1004,"OK"),"")))</f>
        <v/>
      </c>
      <c r="M592" s="27">
        <f>IF($A592="","",IF($L592="","",IFERROR(LOOKUP(2,1/(('Tire Inspections'!$E$5:$E$1004=$A592)*('Tire Inspections'!$B$5:$B$1004=$L592)*('Tire Inspections'!$Y$5:$Y$1004="OK")),'Tire Inspections'!$C$5:$C$1004),"")))</f>
        <v/>
      </c>
      <c r="N592" s="27">
        <f>IF($A592="","",IF($L592="","",IFERROR(LOOKUP(2,1/(('Tire Inspections'!$E$5:$E$1004=$A592)*('Tire Inspections'!$B$5:$B$1004=$L592)*('Tire Inspections'!$Y$5:$Y$1004="OK")),'Tire Inspections'!$F$5:$F$1004),"")))</f>
        <v/>
      </c>
      <c r="O592" s="27">
        <f>IF($A592="","",IF($L592="","",IFERROR(LOOKUP(2,1/(('Tire Inspections'!$E$5:$E$1004=$A592)*('Tire Inspections'!$B$5:$B$1004=$L592)*('Tire Inspections'!$Y$5:$Y$1004="OK")),'Tire Inspections'!$P$5:$P$1004),"")))</f>
        <v/>
      </c>
      <c r="P592" s="32">
        <f>IF($A592="","",IF($L592="","",IFERROR(LOOKUP(2,1/(('Tire Inspections'!$E$5:$E$1004=$A592)*('Tire Inspections'!$B$5:$B$1004=$L592)*('Tire Inspections'!$Y$5:$Y$1004="OK")),'Tire Inspections'!$D$5:$D$1004),"")))</f>
        <v/>
      </c>
      <c r="Q592" s="44">
        <f>IF($A592="","",IF($L592="","",IFERROR(LOOKUP(2,1/(('Tire Inspections'!$E$5:$E$1004=$A592)*('Tire Inspections'!$B$5:$B$1004=$L592)*('Tire Inspections'!$Y$5:$Y$1004="OK")),'Tire Inspections'!$R$5:$R$1004),"")))</f>
        <v/>
      </c>
      <c r="R592" s="44">
        <f>IF($A592="","",IF($L592="","",IFERROR(LOOKUP(2,1/(('Tire Inspections'!$E$5:$E$1004=$A592)*('Tire Inspections'!$B$5:$B$1004=$L592)*('Tire Inspections'!$Y$5:$Y$1004="OK")),'Tire Inspections'!$S$5:$S$1004),"")))</f>
        <v/>
      </c>
      <c r="S592" s="44">
        <f>IF($A592="","",IF($L592="","",IFERROR(LOOKUP(2,1/(('Tire Inspections'!$E$5:$E$1004=$A592)*('Tire Inspections'!$B$5:$B$1004=$L592)*('Tire Inspections'!$Y$5:$Y$1004="OK")),'Tire Inspections'!$L$5:$L$1004),"")))</f>
        <v/>
      </c>
      <c r="T592" s="33">
        <f>IF($A592="","",IF(OR($Q592="",$H592=""),"",IFERROR(MAX(0,MIN(1,($Q592-'Settings'!$B$6)/($H592-'Settings'!$B$6))),"")))</f>
        <v/>
      </c>
      <c r="U592" s="27">
        <f>IF($A592="","",IF($Q592="","No Data",IF($Q592&lt;='Settings'!$B$6,"Critical",IF($Q592&lt;='Settings'!$B$5,"Low","OK"))))</f>
        <v/>
      </c>
      <c r="V592" s="27">
        <f>IF($A592="","",IF($R592="","No Data",IF($R592&gt;='Settings'!$B$7,"Uneven","OK")))</f>
        <v/>
      </c>
      <c r="W592" s="27">
        <f>IF($A592="","",IF($J592&lt;&gt;"Mounted","N/A",IF(OR($S592="",$I592=""),"No Data",IF($S592&lt;$I592-'Settings'!$B$8,"Low",IF($S592&gt;$I592+'Settings'!$B$8,"High","OK")))))</f>
        <v/>
      </c>
      <c r="X592" s="45">
        <f>IF($A592="","",IF(OR($J592&lt;&gt;"Mounted",$L592=""),"",IFERROR($L592+'Settings'!$B$9,"")))</f>
        <v/>
      </c>
      <c r="Y592" s="27">
        <f>IF($A592="","",IF($J592&lt;&gt;"Mounted","N/A",IF($L592="","No Data",IF(TODAY()&gt;$X592,"Overdue",IF(TODAY()+'Settings'!$B$10&gt;=$X592,"Due Soon","Current")))))</f>
        <v/>
      </c>
      <c r="Z592" s="27">
        <f>IF($A592="","",IF($J592&lt;&gt;"Mounted","N/A",IF(OR($U592="No Data",$W592="No Data"),"No Data",IF($U592="Critical","Critical",IF(OR($U592="Low",$V592="Uneven",$W592="Low",$W592="High",$Y592="Overdue",$Y592="Due Soon"),"Attention","OK")))))</f>
        <v/>
      </c>
      <c r="AA592" s="27">
        <f>IF($A592="","",IF($J592&lt;&gt;"Mounted","No action",IF($U592="Critical","Inspect immediately and follow fleet removal policy",IF($W592="Low","Correct pressure and inspect",IF($W592="High","Correct pressure",IF($V592="Uneven","Inspect alignment, suspension, and rotation",IF($U592="Low","Schedule tire service",IF($Y592="Overdue","Complete inspection",IF($Y592="Due Soon","Schedule inspection","No action")))))))))</f>
        <v/>
      </c>
      <c r="AB592" s="27">
        <f>IF($A592="","",IF(OR($J592&lt;&gt;"Mounted",$Z592="OK",$Z592="N/A"),"",IF($U592="Critical",1,IF(OR($W592="Low",$W592="High"),2,IF(OR($U592="Low",$V592="Uneven"),3,IF($Y592="Overdue",4,5))))))</f>
        <v/>
      </c>
      <c r="AC592" s="27">
        <f>IF($A592="","",IF($AB592="","",IFERROR($AB592*100000+ROW(),"")))</f>
        <v/>
      </c>
    </row>
    <row r="593">
      <c r="A593" s="29" t="n"/>
      <c r="B593" s="23" t="n"/>
      <c r="C593" s="23" t="n"/>
      <c r="D593" s="23" t="n"/>
      <c r="E593" s="29" t="n"/>
      <c r="F593" s="42" t="n"/>
      <c r="G593" s="30" t="n"/>
      <c r="H593" s="43" t="n"/>
      <c r="I593" s="43" t="n"/>
      <c r="J593" s="23" t="n"/>
      <c r="K593" s="23" t="n"/>
      <c r="L593" s="45">
        <f>IF($A593="","",IF(COUNTIFS('Tire Inspections'!$E$5:$E$1004,$A593,'Tire Inspections'!$Y$5:$Y$1004,"OK")=0,"",IFERROR(MAXIFS('Tire Inspections'!$B$5:$B$1004,'Tire Inspections'!$E$5:$E$1004,$A593,'Tire Inspections'!$Y$5:$Y$1004,"OK"),"")))</f>
        <v/>
      </c>
      <c r="M593" s="27">
        <f>IF($A593="","",IF($L593="","",IFERROR(LOOKUP(2,1/(('Tire Inspections'!$E$5:$E$1004=$A593)*('Tire Inspections'!$B$5:$B$1004=$L593)*('Tire Inspections'!$Y$5:$Y$1004="OK")),'Tire Inspections'!$C$5:$C$1004),"")))</f>
        <v/>
      </c>
      <c r="N593" s="27">
        <f>IF($A593="","",IF($L593="","",IFERROR(LOOKUP(2,1/(('Tire Inspections'!$E$5:$E$1004=$A593)*('Tire Inspections'!$B$5:$B$1004=$L593)*('Tire Inspections'!$Y$5:$Y$1004="OK")),'Tire Inspections'!$F$5:$F$1004),"")))</f>
        <v/>
      </c>
      <c r="O593" s="27">
        <f>IF($A593="","",IF($L593="","",IFERROR(LOOKUP(2,1/(('Tire Inspections'!$E$5:$E$1004=$A593)*('Tire Inspections'!$B$5:$B$1004=$L593)*('Tire Inspections'!$Y$5:$Y$1004="OK")),'Tire Inspections'!$P$5:$P$1004),"")))</f>
        <v/>
      </c>
      <c r="P593" s="32">
        <f>IF($A593="","",IF($L593="","",IFERROR(LOOKUP(2,1/(('Tire Inspections'!$E$5:$E$1004=$A593)*('Tire Inspections'!$B$5:$B$1004=$L593)*('Tire Inspections'!$Y$5:$Y$1004="OK")),'Tire Inspections'!$D$5:$D$1004),"")))</f>
        <v/>
      </c>
      <c r="Q593" s="44">
        <f>IF($A593="","",IF($L593="","",IFERROR(LOOKUP(2,1/(('Tire Inspections'!$E$5:$E$1004=$A593)*('Tire Inspections'!$B$5:$B$1004=$L593)*('Tire Inspections'!$Y$5:$Y$1004="OK")),'Tire Inspections'!$R$5:$R$1004),"")))</f>
        <v/>
      </c>
      <c r="R593" s="44">
        <f>IF($A593="","",IF($L593="","",IFERROR(LOOKUP(2,1/(('Tire Inspections'!$E$5:$E$1004=$A593)*('Tire Inspections'!$B$5:$B$1004=$L593)*('Tire Inspections'!$Y$5:$Y$1004="OK")),'Tire Inspections'!$S$5:$S$1004),"")))</f>
        <v/>
      </c>
      <c r="S593" s="44">
        <f>IF($A593="","",IF($L593="","",IFERROR(LOOKUP(2,1/(('Tire Inspections'!$E$5:$E$1004=$A593)*('Tire Inspections'!$B$5:$B$1004=$L593)*('Tire Inspections'!$Y$5:$Y$1004="OK")),'Tire Inspections'!$L$5:$L$1004),"")))</f>
        <v/>
      </c>
      <c r="T593" s="33">
        <f>IF($A593="","",IF(OR($Q593="",$H593=""),"",IFERROR(MAX(0,MIN(1,($Q593-'Settings'!$B$6)/($H593-'Settings'!$B$6))),"")))</f>
        <v/>
      </c>
      <c r="U593" s="27">
        <f>IF($A593="","",IF($Q593="","No Data",IF($Q593&lt;='Settings'!$B$6,"Critical",IF($Q593&lt;='Settings'!$B$5,"Low","OK"))))</f>
        <v/>
      </c>
      <c r="V593" s="27">
        <f>IF($A593="","",IF($R593="","No Data",IF($R593&gt;='Settings'!$B$7,"Uneven","OK")))</f>
        <v/>
      </c>
      <c r="W593" s="27">
        <f>IF($A593="","",IF($J593&lt;&gt;"Mounted","N/A",IF(OR($S593="",$I593=""),"No Data",IF($S593&lt;$I593-'Settings'!$B$8,"Low",IF($S593&gt;$I593+'Settings'!$B$8,"High","OK")))))</f>
        <v/>
      </c>
      <c r="X593" s="45">
        <f>IF($A593="","",IF(OR($J593&lt;&gt;"Mounted",$L593=""),"",IFERROR($L593+'Settings'!$B$9,"")))</f>
        <v/>
      </c>
      <c r="Y593" s="27">
        <f>IF($A593="","",IF($J593&lt;&gt;"Mounted","N/A",IF($L593="","No Data",IF(TODAY()&gt;$X593,"Overdue",IF(TODAY()+'Settings'!$B$10&gt;=$X593,"Due Soon","Current")))))</f>
        <v/>
      </c>
      <c r="Z593" s="27">
        <f>IF($A593="","",IF($J593&lt;&gt;"Mounted","N/A",IF(OR($U593="No Data",$W593="No Data"),"No Data",IF($U593="Critical","Critical",IF(OR($U593="Low",$V593="Uneven",$W593="Low",$W593="High",$Y593="Overdue",$Y593="Due Soon"),"Attention","OK")))))</f>
        <v/>
      </c>
      <c r="AA593" s="27">
        <f>IF($A593="","",IF($J593&lt;&gt;"Mounted","No action",IF($U593="Critical","Inspect immediately and follow fleet removal policy",IF($W593="Low","Correct pressure and inspect",IF($W593="High","Correct pressure",IF($V593="Uneven","Inspect alignment, suspension, and rotation",IF($U593="Low","Schedule tire service",IF($Y593="Overdue","Complete inspection",IF($Y593="Due Soon","Schedule inspection","No action")))))))))</f>
        <v/>
      </c>
      <c r="AB593" s="27">
        <f>IF($A593="","",IF(OR($J593&lt;&gt;"Mounted",$Z593="OK",$Z593="N/A"),"",IF($U593="Critical",1,IF(OR($W593="Low",$W593="High"),2,IF(OR($U593="Low",$V593="Uneven"),3,IF($Y593="Overdue",4,5))))))</f>
        <v/>
      </c>
      <c r="AC593" s="27">
        <f>IF($A593="","",IF($AB593="","",IFERROR($AB593*100000+ROW(),"")))</f>
        <v/>
      </c>
    </row>
    <row r="594">
      <c r="A594" s="29" t="n"/>
      <c r="B594" s="23" t="n"/>
      <c r="C594" s="23" t="n"/>
      <c r="D594" s="23" t="n"/>
      <c r="E594" s="29" t="n"/>
      <c r="F594" s="42" t="n"/>
      <c r="G594" s="30" t="n"/>
      <c r="H594" s="43" t="n"/>
      <c r="I594" s="43" t="n"/>
      <c r="J594" s="23" t="n"/>
      <c r="K594" s="23" t="n"/>
      <c r="L594" s="45">
        <f>IF($A594="","",IF(COUNTIFS('Tire Inspections'!$E$5:$E$1004,$A594,'Tire Inspections'!$Y$5:$Y$1004,"OK")=0,"",IFERROR(MAXIFS('Tire Inspections'!$B$5:$B$1004,'Tire Inspections'!$E$5:$E$1004,$A594,'Tire Inspections'!$Y$5:$Y$1004,"OK"),"")))</f>
        <v/>
      </c>
      <c r="M594" s="27">
        <f>IF($A594="","",IF($L594="","",IFERROR(LOOKUP(2,1/(('Tire Inspections'!$E$5:$E$1004=$A594)*('Tire Inspections'!$B$5:$B$1004=$L594)*('Tire Inspections'!$Y$5:$Y$1004="OK")),'Tire Inspections'!$C$5:$C$1004),"")))</f>
        <v/>
      </c>
      <c r="N594" s="27">
        <f>IF($A594="","",IF($L594="","",IFERROR(LOOKUP(2,1/(('Tire Inspections'!$E$5:$E$1004=$A594)*('Tire Inspections'!$B$5:$B$1004=$L594)*('Tire Inspections'!$Y$5:$Y$1004="OK")),'Tire Inspections'!$F$5:$F$1004),"")))</f>
        <v/>
      </c>
      <c r="O594" s="27">
        <f>IF($A594="","",IF($L594="","",IFERROR(LOOKUP(2,1/(('Tire Inspections'!$E$5:$E$1004=$A594)*('Tire Inspections'!$B$5:$B$1004=$L594)*('Tire Inspections'!$Y$5:$Y$1004="OK")),'Tire Inspections'!$P$5:$P$1004),"")))</f>
        <v/>
      </c>
      <c r="P594" s="32">
        <f>IF($A594="","",IF($L594="","",IFERROR(LOOKUP(2,1/(('Tire Inspections'!$E$5:$E$1004=$A594)*('Tire Inspections'!$B$5:$B$1004=$L594)*('Tire Inspections'!$Y$5:$Y$1004="OK")),'Tire Inspections'!$D$5:$D$1004),"")))</f>
        <v/>
      </c>
      <c r="Q594" s="44">
        <f>IF($A594="","",IF($L594="","",IFERROR(LOOKUP(2,1/(('Tire Inspections'!$E$5:$E$1004=$A594)*('Tire Inspections'!$B$5:$B$1004=$L594)*('Tire Inspections'!$Y$5:$Y$1004="OK")),'Tire Inspections'!$R$5:$R$1004),"")))</f>
        <v/>
      </c>
      <c r="R594" s="44">
        <f>IF($A594="","",IF($L594="","",IFERROR(LOOKUP(2,1/(('Tire Inspections'!$E$5:$E$1004=$A594)*('Tire Inspections'!$B$5:$B$1004=$L594)*('Tire Inspections'!$Y$5:$Y$1004="OK")),'Tire Inspections'!$S$5:$S$1004),"")))</f>
        <v/>
      </c>
      <c r="S594" s="44">
        <f>IF($A594="","",IF($L594="","",IFERROR(LOOKUP(2,1/(('Tire Inspections'!$E$5:$E$1004=$A594)*('Tire Inspections'!$B$5:$B$1004=$L594)*('Tire Inspections'!$Y$5:$Y$1004="OK")),'Tire Inspections'!$L$5:$L$1004),"")))</f>
        <v/>
      </c>
      <c r="T594" s="33">
        <f>IF($A594="","",IF(OR($Q594="",$H594=""),"",IFERROR(MAX(0,MIN(1,($Q594-'Settings'!$B$6)/($H594-'Settings'!$B$6))),"")))</f>
        <v/>
      </c>
      <c r="U594" s="27">
        <f>IF($A594="","",IF($Q594="","No Data",IF($Q594&lt;='Settings'!$B$6,"Critical",IF($Q594&lt;='Settings'!$B$5,"Low","OK"))))</f>
        <v/>
      </c>
      <c r="V594" s="27">
        <f>IF($A594="","",IF($R594="","No Data",IF($R594&gt;='Settings'!$B$7,"Uneven","OK")))</f>
        <v/>
      </c>
      <c r="W594" s="27">
        <f>IF($A594="","",IF($J594&lt;&gt;"Mounted","N/A",IF(OR($S594="",$I594=""),"No Data",IF($S594&lt;$I594-'Settings'!$B$8,"Low",IF($S594&gt;$I594+'Settings'!$B$8,"High","OK")))))</f>
        <v/>
      </c>
      <c r="X594" s="45">
        <f>IF($A594="","",IF(OR($J594&lt;&gt;"Mounted",$L594=""),"",IFERROR($L594+'Settings'!$B$9,"")))</f>
        <v/>
      </c>
      <c r="Y594" s="27">
        <f>IF($A594="","",IF($J594&lt;&gt;"Mounted","N/A",IF($L594="","No Data",IF(TODAY()&gt;$X594,"Overdue",IF(TODAY()+'Settings'!$B$10&gt;=$X594,"Due Soon","Current")))))</f>
        <v/>
      </c>
      <c r="Z594" s="27">
        <f>IF($A594="","",IF($J594&lt;&gt;"Mounted","N/A",IF(OR($U594="No Data",$W594="No Data"),"No Data",IF($U594="Critical","Critical",IF(OR($U594="Low",$V594="Uneven",$W594="Low",$W594="High",$Y594="Overdue",$Y594="Due Soon"),"Attention","OK")))))</f>
        <v/>
      </c>
      <c r="AA594" s="27">
        <f>IF($A594="","",IF($J594&lt;&gt;"Mounted","No action",IF($U594="Critical","Inspect immediately and follow fleet removal policy",IF($W594="Low","Correct pressure and inspect",IF($W594="High","Correct pressure",IF($V594="Uneven","Inspect alignment, suspension, and rotation",IF($U594="Low","Schedule tire service",IF($Y594="Overdue","Complete inspection",IF($Y594="Due Soon","Schedule inspection","No action")))))))))</f>
        <v/>
      </c>
      <c r="AB594" s="27">
        <f>IF($A594="","",IF(OR($J594&lt;&gt;"Mounted",$Z594="OK",$Z594="N/A"),"",IF($U594="Critical",1,IF(OR($W594="Low",$W594="High"),2,IF(OR($U594="Low",$V594="Uneven"),3,IF($Y594="Overdue",4,5))))))</f>
        <v/>
      </c>
      <c r="AC594" s="27">
        <f>IF($A594="","",IF($AB594="","",IFERROR($AB594*100000+ROW(),"")))</f>
        <v/>
      </c>
    </row>
    <row r="595">
      <c r="A595" s="29" t="n"/>
      <c r="B595" s="23" t="n"/>
      <c r="C595" s="23" t="n"/>
      <c r="D595" s="23" t="n"/>
      <c r="E595" s="29" t="n"/>
      <c r="F595" s="42" t="n"/>
      <c r="G595" s="30" t="n"/>
      <c r="H595" s="43" t="n"/>
      <c r="I595" s="43" t="n"/>
      <c r="J595" s="23" t="n"/>
      <c r="K595" s="23" t="n"/>
      <c r="L595" s="45">
        <f>IF($A595="","",IF(COUNTIFS('Tire Inspections'!$E$5:$E$1004,$A595,'Tire Inspections'!$Y$5:$Y$1004,"OK")=0,"",IFERROR(MAXIFS('Tire Inspections'!$B$5:$B$1004,'Tire Inspections'!$E$5:$E$1004,$A595,'Tire Inspections'!$Y$5:$Y$1004,"OK"),"")))</f>
        <v/>
      </c>
      <c r="M595" s="27">
        <f>IF($A595="","",IF($L595="","",IFERROR(LOOKUP(2,1/(('Tire Inspections'!$E$5:$E$1004=$A595)*('Tire Inspections'!$B$5:$B$1004=$L595)*('Tire Inspections'!$Y$5:$Y$1004="OK")),'Tire Inspections'!$C$5:$C$1004),"")))</f>
        <v/>
      </c>
      <c r="N595" s="27">
        <f>IF($A595="","",IF($L595="","",IFERROR(LOOKUP(2,1/(('Tire Inspections'!$E$5:$E$1004=$A595)*('Tire Inspections'!$B$5:$B$1004=$L595)*('Tire Inspections'!$Y$5:$Y$1004="OK")),'Tire Inspections'!$F$5:$F$1004),"")))</f>
        <v/>
      </c>
      <c r="O595" s="27">
        <f>IF($A595="","",IF($L595="","",IFERROR(LOOKUP(2,1/(('Tire Inspections'!$E$5:$E$1004=$A595)*('Tire Inspections'!$B$5:$B$1004=$L595)*('Tire Inspections'!$Y$5:$Y$1004="OK")),'Tire Inspections'!$P$5:$P$1004),"")))</f>
        <v/>
      </c>
      <c r="P595" s="32">
        <f>IF($A595="","",IF($L595="","",IFERROR(LOOKUP(2,1/(('Tire Inspections'!$E$5:$E$1004=$A595)*('Tire Inspections'!$B$5:$B$1004=$L595)*('Tire Inspections'!$Y$5:$Y$1004="OK")),'Tire Inspections'!$D$5:$D$1004),"")))</f>
        <v/>
      </c>
      <c r="Q595" s="44">
        <f>IF($A595="","",IF($L595="","",IFERROR(LOOKUP(2,1/(('Tire Inspections'!$E$5:$E$1004=$A595)*('Tire Inspections'!$B$5:$B$1004=$L595)*('Tire Inspections'!$Y$5:$Y$1004="OK")),'Tire Inspections'!$R$5:$R$1004),"")))</f>
        <v/>
      </c>
      <c r="R595" s="44">
        <f>IF($A595="","",IF($L595="","",IFERROR(LOOKUP(2,1/(('Tire Inspections'!$E$5:$E$1004=$A595)*('Tire Inspections'!$B$5:$B$1004=$L595)*('Tire Inspections'!$Y$5:$Y$1004="OK")),'Tire Inspections'!$S$5:$S$1004),"")))</f>
        <v/>
      </c>
      <c r="S595" s="44">
        <f>IF($A595="","",IF($L595="","",IFERROR(LOOKUP(2,1/(('Tire Inspections'!$E$5:$E$1004=$A595)*('Tire Inspections'!$B$5:$B$1004=$L595)*('Tire Inspections'!$Y$5:$Y$1004="OK")),'Tire Inspections'!$L$5:$L$1004),"")))</f>
        <v/>
      </c>
      <c r="T595" s="33">
        <f>IF($A595="","",IF(OR($Q595="",$H595=""),"",IFERROR(MAX(0,MIN(1,($Q595-'Settings'!$B$6)/($H595-'Settings'!$B$6))),"")))</f>
        <v/>
      </c>
      <c r="U595" s="27">
        <f>IF($A595="","",IF($Q595="","No Data",IF($Q595&lt;='Settings'!$B$6,"Critical",IF($Q595&lt;='Settings'!$B$5,"Low","OK"))))</f>
        <v/>
      </c>
      <c r="V595" s="27">
        <f>IF($A595="","",IF($R595="","No Data",IF($R595&gt;='Settings'!$B$7,"Uneven","OK")))</f>
        <v/>
      </c>
      <c r="W595" s="27">
        <f>IF($A595="","",IF($J595&lt;&gt;"Mounted","N/A",IF(OR($S595="",$I595=""),"No Data",IF($S595&lt;$I595-'Settings'!$B$8,"Low",IF($S595&gt;$I595+'Settings'!$B$8,"High","OK")))))</f>
        <v/>
      </c>
      <c r="X595" s="45">
        <f>IF($A595="","",IF(OR($J595&lt;&gt;"Mounted",$L595=""),"",IFERROR($L595+'Settings'!$B$9,"")))</f>
        <v/>
      </c>
      <c r="Y595" s="27">
        <f>IF($A595="","",IF($J595&lt;&gt;"Mounted","N/A",IF($L595="","No Data",IF(TODAY()&gt;$X595,"Overdue",IF(TODAY()+'Settings'!$B$10&gt;=$X595,"Due Soon","Current")))))</f>
        <v/>
      </c>
      <c r="Z595" s="27">
        <f>IF($A595="","",IF($J595&lt;&gt;"Mounted","N/A",IF(OR($U595="No Data",$W595="No Data"),"No Data",IF($U595="Critical","Critical",IF(OR($U595="Low",$V595="Uneven",$W595="Low",$W595="High",$Y595="Overdue",$Y595="Due Soon"),"Attention","OK")))))</f>
        <v/>
      </c>
      <c r="AA595" s="27">
        <f>IF($A595="","",IF($J595&lt;&gt;"Mounted","No action",IF($U595="Critical","Inspect immediately and follow fleet removal policy",IF($W595="Low","Correct pressure and inspect",IF($W595="High","Correct pressure",IF($V595="Uneven","Inspect alignment, suspension, and rotation",IF($U595="Low","Schedule tire service",IF($Y595="Overdue","Complete inspection",IF($Y595="Due Soon","Schedule inspection","No action")))))))))</f>
        <v/>
      </c>
      <c r="AB595" s="27">
        <f>IF($A595="","",IF(OR($J595&lt;&gt;"Mounted",$Z595="OK",$Z595="N/A"),"",IF($U595="Critical",1,IF(OR($W595="Low",$W595="High"),2,IF(OR($U595="Low",$V595="Uneven"),3,IF($Y595="Overdue",4,5))))))</f>
        <v/>
      </c>
      <c r="AC595" s="27">
        <f>IF($A595="","",IF($AB595="","",IFERROR($AB595*100000+ROW(),"")))</f>
        <v/>
      </c>
    </row>
    <row r="596">
      <c r="A596" s="29" t="n"/>
      <c r="B596" s="23" t="n"/>
      <c r="C596" s="23" t="n"/>
      <c r="D596" s="23" t="n"/>
      <c r="E596" s="29" t="n"/>
      <c r="F596" s="42" t="n"/>
      <c r="G596" s="30" t="n"/>
      <c r="H596" s="43" t="n"/>
      <c r="I596" s="43" t="n"/>
      <c r="J596" s="23" t="n"/>
      <c r="K596" s="23" t="n"/>
      <c r="L596" s="45">
        <f>IF($A596="","",IF(COUNTIFS('Tire Inspections'!$E$5:$E$1004,$A596,'Tire Inspections'!$Y$5:$Y$1004,"OK")=0,"",IFERROR(MAXIFS('Tire Inspections'!$B$5:$B$1004,'Tire Inspections'!$E$5:$E$1004,$A596,'Tire Inspections'!$Y$5:$Y$1004,"OK"),"")))</f>
        <v/>
      </c>
      <c r="M596" s="27">
        <f>IF($A596="","",IF($L596="","",IFERROR(LOOKUP(2,1/(('Tire Inspections'!$E$5:$E$1004=$A596)*('Tire Inspections'!$B$5:$B$1004=$L596)*('Tire Inspections'!$Y$5:$Y$1004="OK")),'Tire Inspections'!$C$5:$C$1004),"")))</f>
        <v/>
      </c>
      <c r="N596" s="27">
        <f>IF($A596="","",IF($L596="","",IFERROR(LOOKUP(2,1/(('Tire Inspections'!$E$5:$E$1004=$A596)*('Tire Inspections'!$B$5:$B$1004=$L596)*('Tire Inspections'!$Y$5:$Y$1004="OK")),'Tire Inspections'!$F$5:$F$1004),"")))</f>
        <v/>
      </c>
      <c r="O596" s="27">
        <f>IF($A596="","",IF($L596="","",IFERROR(LOOKUP(2,1/(('Tire Inspections'!$E$5:$E$1004=$A596)*('Tire Inspections'!$B$5:$B$1004=$L596)*('Tire Inspections'!$Y$5:$Y$1004="OK")),'Tire Inspections'!$P$5:$P$1004),"")))</f>
        <v/>
      </c>
      <c r="P596" s="32">
        <f>IF($A596="","",IF($L596="","",IFERROR(LOOKUP(2,1/(('Tire Inspections'!$E$5:$E$1004=$A596)*('Tire Inspections'!$B$5:$B$1004=$L596)*('Tire Inspections'!$Y$5:$Y$1004="OK")),'Tire Inspections'!$D$5:$D$1004),"")))</f>
        <v/>
      </c>
      <c r="Q596" s="44">
        <f>IF($A596="","",IF($L596="","",IFERROR(LOOKUP(2,1/(('Tire Inspections'!$E$5:$E$1004=$A596)*('Tire Inspections'!$B$5:$B$1004=$L596)*('Tire Inspections'!$Y$5:$Y$1004="OK")),'Tire Inspections'!$R$5:$R$1004),"")))</f>
        <v/>
      </c>
      <c r="R596" s="44">
        <f>IF($A596="","",IF($L596="","",IFERROR(LOOKUP(2,1/(('Tire Inspections'!$E$5:$E$1004=$A596)*('Tire Inspections'!$B$5:$B$1004=$L596)*('Tire Inspections'!$Y$5:$Y$1004="OK")),'Tire Inspections'!$S$5:$S$1004),"")))</f>
        <v/>
      </c>
      <c r="S596" s="44">
        <f>IF($A596="","",IF($L596="","",IFERROR(LOOKUP(2,1/(('Tire Inspections'!$E$5:$E$1004=$A596)*('Tire Inspections'!$B$5:$B$1004=$L596)*('Tire Inspections'!$Y$5:$Y$1004="OK")),'Tire Inspections'!$L$5:$L$1004),"")))</f>
        <v/>
      </c>
      <c r="T596" s="33">
        <f>IF($A596="","",IF(OR($Q596="",$H596=""),"",IFERROR(MAX(0,MIN(1,($Q596-'Settings'!$B$6)/($H596-'Settings'!$B$6))),"")))</f>
        <v/>
      </c>
      <c r="U596" s="27">
        <f>IF($A596="","",IF($Q596="","No Data",IF($Q596&lt;='Settings'!$B$6,"Critical",IF($Q596&lt;='Settings'!$B$5,"Low","OK"))))</f>
        <v/>
      </c>
      <c r="V596" s="27">
        <f>IF($A596="","",IF($R596="","No Data",IF($R596&gt;='Settings'!$B$7,"Uneven","OK")))</f>
        <v/>
      </c>
      <c r="W596" s="27">
        <f>IF($A596="","",IF($J596&lt;&gt;"Mounted","N/A",IF(OR($S596="",$I596=""),"No Data",IF($S596&lt;$I596-'Settings'!$B$8,"Low",IF($S596&gt;$I596+'Settings'!$B$8,"High","OK")))))</f>
        <v/>
      </c>
      <c r="X596" s="45">
        <f>IF($A596="","",IF(OR($J596&lt;&gt;"Mounted",$L596=""),"",IFERROR($L596+'Settings'!$B$9,"")))</f>
        <v/>
      </c>
      <c r="Y596" s="27">
        <f>IF($A596="","",IF($J596&lt;&gt;"Mounted","N/A",IF($L596="","No Data",IF(TODAY()&gt;$X596,"Overdue",IF(TODAY()+'Settings'!$B$10&gt;=$X596,"Due Soon","Current")))))</f>
        <v/>
      </c>
      <c r="Z596" s="27">
        <f>IF($A596="","",IF($J596&lt;&gt;"Mounted","N/A",IF(OR($U596="No Data",$W596="No Data"),"No Data",IF($U596="Critical","Critical",IF(OR($U596="Low",$V596="Uneven",$W596="Low",$W596="High",$Y596="Overdue",$Y596="Due Soon"),"Attention","OK")))))</f>
        <v/>
      </c>
      <c r="AA596" s="27">
        <f>IF($A596="","",IF($J596&lt;&gt;"Mounted","No action",IF($U596="Critical","Inspect immediately and follow fleet removal policy",IF($W596="Low","Correct pressure and inspect",IF($W596="High","Correct pressure",IF($V596="Uneven","Inspect alignment, suspension, and rotation",IF($U596="Low","Schedule tire service",IF($Y596="Overdue","Complete inspection",IF($Y596="Due Soon","Schedule inspection","No action")))))))))</f>
        <v/>
      </c>
      <c r="AB596" s="27">
        <f>IF($A596="","",IF(OR($J596&lt;&gt;"Mounted",$Z596="OK",$Z596="N/A"),"",IF($U596="Critical",1,IF(OR($W596="Low",$W596="High"),2,IF(OR($U596="Low",$V596="Uneven"),3,IF($Y596="Overdue",4,5))))))</f>
        <v/>
      </c>
      <c r="AC596" s="27">
        <f>IF($A596="","",IF($AB596="","",IFERROR($AB596*100000+ROW(),"")))</f>
        <v/>
      </c>
    </row>
    <row r="597">
      <c r="A597" s="29" t="n"/>
      <c r="B597" s="23" t="n"/>
      <c r="C597" s="23" t="n"/>
      <c r="D597" s="23" t="n"/>
      <c r="E597" s="29" t="n"/>
      <c r="F597" s="42" t="n"/>
      <c r="G597" s="30" t="n"/>
      <c r="H597" s="43" t="n"/>
      <c r="I597" s="43" t="n"/>
      <c r="J597" s="23" t="n"/>
      <c r="K597" s="23" t="n"/>
      <c r="L597" s="45">
        <f>IF($A597="","",IF(COUNTIFS('Tire Inspections'!$E$5:$E$1004,$A597,'Tire Inspections'!$Y$5:$Y$1004,"OK")=0,"",IFERROR(MAXIFS('Tire Inspections'!$B$5:$B$1004,'Tire Inspections'!$E$5:$E$1004,$A597,'Tire Inspections'!$Y$5:$Y$1004,"OK"),"")))</f>
        <v/>
      </c>
      <c r="M597" s="27">
        <f>IF($A597="","",IF($L597="","",IFERROR(LOOKUP(2,1/(('Tire Inspections'!$E$5:$E$1004=$A597)*('Tire Inspections'!$B$5:$B$1004=$L597)*('Tire Inspections'!$Y$5:$Y$1004="OK")),'Tire Inspections'!$C$5:$C$1004),"")))</f>
        <v/>
      </c>
      <c r="N597" s="27">
        <f>IF($A597="","",IF($L597="","",IFERROR(LOOKUP(2,1/(('Tire Inspections'!$E$5:$E$1004=$A597)*('Tire Inspections'!$B$5:$B$1004=$L597)*('Tire Inspections'!$Y$5:$Y$1004="OK")),'Tire Inspections'!$F$5:$F$1004),"")))</f>
        <v/>
      </c>
      <c r="O597" s="27">
        <f>IF($A597="","",IF($L597="","",IFERROR(LOOKUP(2,1/(('Tire Inspections'!$E$5:$E$1004=$A597)*('Tire Inspections'!$B$5:$B$1004=$L597)*('Tire Inspections'!$Y$5:$Y$1004="OK")),'Tire Inspections'!$P$5:$P$1004),"")))</f>
        <v/>
      </c>
      <c r="P597" s="32">
        <f>IF($A597="","",IF($L597="","",IFERROR(LOOKUP(2,1/(('Tire Inspections'!$E$5:$E$1004=$A597)*('Tire Inspections'!$B$5:$B$1004=$L597)*('Tire Inspections'!$Y$5:$Y$1004="OK")),'Tire Inspections'!$D$5:$D$1004),"")))</f>
        <v/>
      </c>
      <c r="Q597" s="44">
        <f>IF($A597="","",IF($L597="","",IFERROR(LOOKUP(2,1/(('Tire Inspections'!$E$5:$E$1004=$A597)*('Tire Inspections'!$B$5:$B$1004=$L597)*('Tire Inspections'!$Y$5:$Y$1004="OK")),'Tire Inspections'!$R$5:$R$1004),"")))</f>
        <v/>
      </c>
      <c r="R597" s="44">
        <f>IF($A597="","",IF($L597="","",IFERROR(LOOKUP(2,1/(('Tire Inspections'!$E$5:$E$1004=$A597)*('Tire Inspections'!$B$5:$B$1004=$L597)*('Tire Inspections'!$Y$5:$Y$1004="OK")),'Tire Inspections'!$S$5:$S$1004),"")))</f>
        <v/>
      </c>
      <c r="S597" s="44">
        <f>IF($A597="","",IF($L597="","",IFERROR(LOOKUP(2,1/(('Tire Inspections'!$E$5:$E$1004=$A597)*('Tire Inspections'!$B$5:$B$1004=$L597)*('Tire Inspections'!$Y$5:$Y$1004="OK")),'Tire Inspections'!$L$5:$L$1004),"")))</f>
        <v/>
      </c>
      <c r="T597" s="33">
        <f>IF($A597="","",IF(OR($Q597="",$H597=""),"",IFERROR(MAX(0,MIN(1,($Q597-'Settings'!$B$6)/($H597-'Settings'!$B$6))),"")))</f>
        <v/>
      </c>
      <c r="U597" s="27">
        <f>IF($A597="","",IF($Q597="","No Data",IF($Q597&lt;='Settings'!$B$6,"Critical",IF($Q597&lt;='Settings'!$B$5,"Low","OK"))))</f>
        <v/>
      </c>
      <c r="V597" s="27">
        <f>IF($A597="","",IF($R597="","No Data",IF($R597&gt;='Settings'!$B$7,"Uneven","OK")))</f>
        <v/>
      </c>
      <c r="W597" s="27">
        <f>IF($A597="","",IF($J597&lt;&gt;"Mounted","N/A",IF(OR($S597="",$I597=""),"No Data",IF($S597&lt;$I597-'Settings'!$B$8,"Low",IF($S597&gt;$I597+'Settings'!$B$8,"High","OK")))))</f>
        <v/>
      </c>
      <c r="X597" s="45">
        <f>IF($A597="","",IF(OR($J597&lt;&gt;"Mounted",$L597=""),"",IFERROR($L597+'Settings'!$B$9,"")))</f>
        <v/>
      </c>
      <c r="Y597" s="27">
        <f>IF($A597="","",IF($J597&lt;&gt;"Mounted","N/A",IF($L597="","No Data",IF(TODAY()&gt;$X597,"Overdue",IF(TODAY()+'Settings'!$B$10&gt;=$X597,"Due Soon","Current")))))</f>
        <v/>
      </c>
      <c r="Z597" s="27">
        <f>IF($A597="","",IF($J597&lt;&gt;"Mounted","N/A",IF(OR($U597="No Data",$W597="No Data"),"No Data",IF($U597="Critical","Critical",IF(OR($U597="Low",$V597="Uneven",$W597="Low",$W597="High",$Y597="Overdue",$Y597="Due Soon"),"Attention","OK")))))</f>
        <v/>
      </c>
      <c r="AA597" s="27">
        <f>IF($A597="","",IF($J597&lt;&gt;"Mounted","No action",IF($U597="Critical","Inspect immediately and follow fleet removal policy",IF($W597="Low","Correct pressure and inspect",IF($W597="High","Correct pressure",IF($V597="Uneven","Inspect alignment, suspension, and rotation",IF($U597="Low","Schedule tire service",IF($Y597="Overdue","Complete inspection",IF($Y597="Due Soon","Schedule inspection","No action")))))))))</f>
        <v/>
      </c>
      <c r="AB597" s="27">
        <f>IF($A597="","",IF(OR($J597&lt;&gt;"Mounted",$Z597="OK",$Z597="N/A"),"",IF($U597="Critical",1,IF(OR($W597="Low",$W597="High"),2,IF(OR($U597="Low",$V597="Uneven"),3,IF($Y597="Overdue",4,5))))))</f>
        <v/>
      </c>
      <c r="AC597" s="27">
        <f>IF($A597="","",IF($AB597="","",IFERROR($AB597*100000+ROW(),"")))</f>
        <v/>
      </c>
    </row>
    <row r="598">
      <c r="A598" s="29" t="n"/>
      <c r="B598" s="23" t="n"/>
      <c r="C598" s="23" t="n"/>
      <c r="D598" s="23" t="n"/>
      <c r="E598" s="29" t="n"/>
      <c r="F598" s="42" t="n"/>
      <c r="G598" s="30" t="n"/>
      <c r="H598" s="43" t="n"/>
      <c r="I598" s="43" t="n"/>
      <c r="J598" s="23" t="n"/>
      <c r="K598" s="23" t="n"/>
      <c r="L598" s="45">
        <f>IF($A598="","",IF(COUNTIFS('Tire Inspections'!$E$5:$E$1004,$A598,'Tire Inspections'!$Y$5:$Y$1004,"OK")=0,"",IFERROR(MAXIFS('Tire Inspections'!$B$5:$B$1004,'Tire Inspections'!$E$5:$E$1004,$A598,'Tire Inspections'!$Y$5:$Y$1004,"OK"),"")))</f>
        <v/>
      </c>
      <c r="M598" s="27">
        <f>IF($A598="","",IF($L598="","",IFERROR(LOOKUP(2,1/(('Tire Inspections'!$E$5:$E$1004=$A598)*('Tire Inspections'!$B$5:$B$1004=$L598)*('Tire Inspections'!$Y$5:$Y$1004="OK")),'Tire Inspections'!$C$5:$C$1004),"")))</f>
        <v/>
      </c>
      <c r="N598" s="27">
        <f>IF($A598="","",IF($L598="","",IFERROR(LOOKUP(2,1/(('Tire Inspections'!$E$5:$E$1004=$A598)*('Tire Inspections'!$B$5:$B$1004=$L598)*('Tire Inspections'!$Y$5:$Y$1004="OK")),'Tire Inspections'!$F$5:$F$1004),"")))</f>
        <v/>
      </c>
      <c r="O598" s="27">
        <f>IF($A598="","",IF($L598="","",IFERROR(LOOKUP(2,1/(('Tire Inspections'!$E$5:$E$1004=$A598)*('Tire Inspections'!$B$5:$B$1004=$L598)*('Tire Inspections'!$Y$5:$Y$1004="OK")),'Tire Inspections'!$P$5:$P$1004),"")))</f>
        <v/>
      </c>
      <c r="P598" s="32">
        <f>IF($A598="","",IF($L598="","",IFERROR(LOOKUP(2,1/(('Tire Inspections'!$E$5:$E$1004=$A598)*('Tire Inspections'!$B$5:$B$1004=$L598)*('Tire Inspections'!$Y$5:$Y$1004="OK")),'Tire Inspections'!$D$5:$D$1004),"")))</f>
        <v/>
      </c>
      <c r="Q598" s="44">
        <f>IF($A598="","",IF($L598="","",IFERROR(LOOKUP(2,1/(('Tire Inspections'!$E$5:$E$1004=$A598)*('Tire Inspections'!$B$5:$B$1004=$L598)*('Tire Inspections'!$Y$5:$Y$1004="OK")),'Tire Inspections'!$R$5:$R$1004),"")))</f>
        <v/>
      </c>
      <c r="R598" s="44">
        <f>IF($A598="","",IF($L598="","",IFERROR(LOOKUP(2,1/(('Tire Inspections'!$E$5:$E$1004=$A598)*('Tire Inspections'!$B$5:$B$1004=$L598)*('Tire Inspections'!$Y$5:$Y$1004="OK")),'Tire Inspections'!$S$5:$S$1004),"")))</f>
        <v/>
      </c>
      <c r="S598" s="44">
        <f>IF($A598="","",IF($L598="","",IFERROR(LOOKUP(2,1/(('Tire Inspections'!$E$5:$E$1004=$A598)*('Tire Inspections'!$B$5:$B$1004=$L598)*('Tire Inspections'!$Y$5:$Y$1004="OK")),'Tire Inspections'!$L$5:$L$1004),"")))</f>
        <v/>
      </c>
      <c r="T598" s="33">
        <f>IF($A598="","",IF(OR($Q598="",$H598=""),"",IFERROR(MAX(0,MIN(1,($Q598-'Settings'!$B$6)/($H598-'Settings'!$B$6))),"")))</f>
        <v/>
      </c>
      <c r="U598" s="27">
        <f>IF($A598="","",IF($Q598="","No Data",IF($Q598&lt;='Settings'!$B$6,"Critical",IF($Q598&lt;='Settings'!$B$5,"Low","OK"))))</f>
        <v/>
      </c>
      <c r="V598" s="27">
        <f>IF($A598="","",IF($R598="","No Data",IF($R598&gt;='Settings'!$B$7,"Uneven","OK")))</f>
        <v/>
      </c>
      <c r="W598" s="27">
        <f>IF($A598="","",IF($J598&lt;&gt;"Mounted","N/A",IF(OR($S598="",$I598=""),"No Data",IF($S598&lt;$I598-'Settings'!$B$8,"Low",IF($S598&gt;$I598+'Settings'!$B$8,"High","OK")))))</f>
        <v/>
      </c>
      <c r="X598" s="45">
        <f>IF($A598="","",IF(OR($J598&lt;&gt;"Mounted",$L598=""),"",IFERROR($L598+'Settings'!$B$9,"")))</f>
        <v/>
      </c>
      <c r="Y598" s="27">
        <f>IF($A598="","",IF($J598&lt;&gt;"Mounted","N/A",IF($L598="","No Data",IF(TODAY()&gt;$X598,"Overdue",IF(TODAY()+'Settings'!$B$10&gt;=$X598,"Due Soon","Current")))))</f>
        <v/>
      </c>
      <c r="Z598" s="27">
        <f>IF($A598="","",IF($J598&lt;&gt;"Mounted","N/A",IF(OR($U598="No Data",$W598="No Data"),"No Data",IF($U598="Critical","Critical",IF(OR($U598="Low",$V598="Uneven",$W598="Low",$W598="High",$Y598="Overdue",$Y598="Due Soon"),"Attention","OK")))))</f>
        <v/>
      </c>
      <c r="AA598" s="27">
        <f>IF($A598="","",IF($J598&lt;&gt;"Mounted","No action",IF($U598="Critical","Inspect immediately and follow fleet removal policy",IF($W598="Low","Correct pressure and inspect",IF($W598="High","Correct pressure",IF($V598="Uneven","Inspect alignment, suspension, and rotation",IF($U598="Low","Schedule tire service",IF($Y598="Overdue","Complete inspection",IF($Y598="Due Soon","Schedule inspection","No action")))))))))</f>
        <v/>
      </c>
      <c r="AB598" s="27">
        <f>IF($A598="","",IF(OR($J598&lt;&gt;"Mounted",$Z598="OK",$Z598="N/A"),"",IF($U598="Critical",1,IF(OR($W598="Low",$W598="High"),2,IF(OR($U598="Low",$V598="Uneven"),3,IF($Y598="Overdue",4,5))))))</f>
        <v/>
      </c>
      <c r="AC598" s="27">
        <f>IF($A598="","",IF($AB598="","",IFERROR($AB598*100000+ROW(),"")))</f>
        <v/>
      </c>
    </row>
    <row r="599">
      <c r="A599" s="29" t="n"/>
      <c r="B599" s="23" t="n"/>
      <c r="C599" s="23" t="n"/>
      <c r="D599" s="23" t="n"/>
      <c r="E599" s="29" t="n"/>
      <c r="F599" s="42" t="n"/>
      <c r="G599" s="30" t="n"/>
      <c r="H599" s="43" t="n"/>
      <c r="I599" s="43" t="n"/>
      <c r="J599" s="23" t="n"/>
      <c r="K599" s="23" t="n"/>
      <c r="L599" s="45">
        <f>IF($A599="","",IF(COUNTIFS('Tire Inspections'!$E$5:$E$1004,$A599,'Tire Inspections'!$Y$5:$Y$1004,"OK")=0,"",IFERROR(MAXIFS('Tire Inspections'!$B$5:$B$1004,'Tire Inspections'!$E$5:$E$1004,$A599,'Tire Inspections'!$Y$5:$Y$1004,"OK"),"")))</f>
        <v/>
      </c>
      <c r="M599" s="27">
        <f>IF($A599="","",IF($L599="","",IFERROR(LOOKUP(2,1/(('Tire Inspections'!$E$5:$E$1004=$A599)*('Tire Inspections'!$B$5:$B$1004=$L599)*('Tire Inspections'!$Y$5:$Y$1004="OK")),'Tire Inspections'!$C$5:$C$1004),"")))</f>
        <v/>
      </c>
      <c r="N599" s="27">
        <f>IF($A599="","",IF($L599="","",IFERROR(LOOKUP(2,1/(('Tire Inspections'!$E$5:$E$1004=$A599)*('Tire Inspections'!$B$5:$B$1004=$L599)*('Tire Inspections'!$Y$5:$Y$1004="OK")),'Tire Inspections'!$F$5:$F$1004),"")))</f>
        <v/>
      </c>
      <c r="O599" s="27">
        <f>IF($A599="","",IF($L599="","",IFERROR(LOOKUP(2,1/(('Tire Inspections'!$E$5:$E$1004=$A599)*('Tire Inspections'!$B$5:$B$1004=$L599)*('Tire Inspections'!$Y$5:$Y$1004="OK")),'Tire Inspections'!$P$5:$P$1004),"")))</f>
        <v/>
      </c>
      <c r="P599" s="32">
        <f>IF($A599="","",IF($L599="","",IFERROR(LOOKUP(2,1/(('Tire Inspections'!$E$5:$E$1004=$A599)*('Tire Inspections'!$B$5:$B$1004=$L599)*('Tire Inspections'!$Y$5:$Y$1004="OK")),'Tire Inspections'!$D$5:$D$1004),"")))</f>
        <v/>
      </c>
      <c r="Q599" s="44">
        <f>IF($A599="","",IF($L599="","",IFERROR(LOOKUP(2,1/(('Tire Inspections'!$E$5:$E$1004=$A599)*('Tire Inspections'!$B$5:$B$1004=$L599)*('Tire Inspections'!$Y$5:$Y$1004="OK")),'Tire Inspections'!$R$5:$R$1004),"")))</f>
        <v/>
      </c>
      <c r="R599" s="44">
        <f>IF($A599="","",IF($L599="","",IFERROR(LOOKUP(2,1/(('Tire Inspections'!$E$5:$E$1004=$A599)*('Tire Inspections'!$B$5:$B$1004=$L599)*('Tire Inspections'!$Y$5:$Y$1004="OK")),'Tire Inspections'!$S$5:$S$1004),"")))</f>
        <v/>
      </c>
      <c r="S599" s="44">
        <f>IF($A599="","",IF($L599="","",IFERROR(LOOKUP(2,1/(('Tire Inspections'!$E$5:$E$1004=$A599)*('Tire Inspections'!$B$5:$B$1004=$L599)*('Tire Inspections'!$Y$5:$Y$1004="OK")),'Tire Inspections'!$L$5:$L$1004),"")))</f>
        <v/>
      </c>
      <c r="T599" s="33">
        <f>IF($A599="","",IF(OR($Q599="",$H599=""),"",IFERROR(MAX(0,MIN(1,($Q599-'Settings'!$B$6)/($H599-'Settings'!$B$6))),"")))</f>
        <v/>
      </c>
      <c r="U599" s="27">
        <f>IF($A599="","",IF($Q599="","No Data",IF($Q599&lt;='Settings'!$B$6,"Critical",IF($Q599&lt;='Settings'!$B$5,"Low","OK"))))</f>
        <v/>
      </c>
      <c r="V599" s="27">
        <f>IF($A599="","",IF($R599="","No Data",IF($R599&gt;='Settings'!$B$7,"Uneven","OK")))</f>
        <v/>
      </c>
      <c r="W599" s="27">
        <f>IF($A599="","",IF($J599&lt;&gt;"Mounted","N/A",IF(OR($S599="",$I599=""),"No Data",IF($S599&lt;$I599-'Settings'!$B$8,"Low",IF($S599&gt;$I599+'Settings'!$B$8,"High","OK")))))</f>
        <v/>
      </c>
      <c r="X599" s="45">
        <f>IF($A599="","",IF(OR($J599&lt;&gt;"Mounted",$L599=""),"",IFERROR($L599+'Settings'!$B$9,"")))</f>
        <v/>
      </c>
      <c r="Y599" s="27">
        <f>IF($A599="","",IF($J599&lt;&gt;"Mounted","N/A",IF($L599="","No Data",IF(TODAY()&gt;$X599,"Overdue",IF(TODAY()+'Settings'!$B$10&gt;=$X599,"Due Soon","Current")))))</f>
        <v/>
      </c>
      <c r="Z599" s="27">
        <f>IF($A599="","",IF($J599&lt;&gt;"Mounted","N/A",IF(OR($U599="No Data",$W599="No Data"),"No Data",IF($U599="Critical","Critical",IF(OR($U599="Low",$V599="Uneven",$W599="Low",$W599="High",$Y599="Overdue",$Y599="Due Soon"),"Attention","OK")))))</f>
        <v/>
      </c>
      <c r="AA599" s="27">
        <f>IF($A599="","",IF($J599&lt;&gt;"Mounted","No action",IF($U599="Critical","Inspect immediately and follow fleet removal policy",IF($W599="Low","Correct pressure and inspect",IF($W599="High","Correct pressure",IF($V599="Uneven","Inspect alignment, suspension, and rotation",IF($U599="Low","Schedule tire service",IF($Y599="Overdue","Complete inspection",IF($Y599="Due Soon","Schedule inspection","No action")))))))))</f>
        <v/>
      </c>
      <c r="AB599" s="27">
        <f>IF($A599="","",IF(OR($J599&lt;&gt;"Mounted",$Z599="OK",$Z599="N/A"),"",IF($U599="Critical",1,IF(OR($W599="Low",$W599="High"),2,IF(OR($U599="Low",$V599="Uneven"),3,IF($Y599="Overdue",4,5))))))</f>
        <v/>
      </c>
      <c r="AC599" s="27">
        <f>IF($A599="","",IF($AB599="","",IFERROR($AB599*100000+ROW(),"")))</f>
        <v/>
      </c>
    </row>
    <row r="600">
      <c r="A600" s="29" t="n"/>
      <c r="B600" s="23" t="n"/>
      <c r="C600" s="23" t="n"/>
      <c r="D600" s="23" t="n"/>
      <c r="E600" s="29" t="n"/>
      <c r="F600" s="42" t="n"/>
      <c r="G600" s="30" t="n"/>
      <c r="H600" s="43" t="n"/>
      <c r="I600" s="43" t="n"/>
      <c r="J600" s="23" t="n"/>
      <c r="K600" s="23" t="n"/>
      <c r="L600" s="45">
        <f>IF($A600="","",IF(COUNTIFS('Tire Inspections'!$E$5:$E$1004,$A600,'Tire Inspections'!$Y$5:$Y$1004,"OK")=0,"",IFERROR(MAXIFS('Tire Inspections'!$B$5:$B$1004,'Tire Inspections'!$E$5:$E$1004,$A600,'Tire Inspections'!$Y$5:$Y$1004,"OK"),"")))</f>
        <v/>
      </c>
      <c r="M600" s="27">
        <f>IF($A600="","",IF($L600="","",IFERROR(LOOKUP(2,1/(('Tire Inspections'!$E$5:$E$1004=$A600)*('Tire Inspections'!$B$5:$B$1004=$L600)*('Tire Inspections'!$Y$5:$Y$1004="OK")),'Tire Inspections'!$C$5:$C$1004),"")))</f>
        <v/>
      </c>
      <c r="N600" s="27">
        <f>IF($A600="","",IF($L600="","",IFERROR(LOOKUP(2,1/(('Tire Inspections'!$E$5:$E$1004=$A600)*('Tire Inspections'!$B$5:$B$1004=$L600)*('Tire Inspections'!$Y$5:$Y$1004="OK")),'Tire Inspections'!$F$5:$F$1004),"")))</f>
        <v/>
      </c>
      <c r="O600" s="27">
        <f>IF($A600="","",IF($L600="","",IFERROR(LOOKUP(2,1/(('Tire Inspections'!$E$5:$E$1004=$A600)*('Tire Inspections'!$B$5:$B$1004=$L600)*('Tire Inspections'!$Y$5:$Y$1004="OK")),'Tire Inspections'!$P$5:$P$1004),"")))</f>
        <v/>
      </c>
      <c r="P600" s="32">
        <f>IF($A600="","",IF($L600="","",IFERROR(LOOKUP(2,1/(('Tire Inspections'!$E$5:$E$1004=$A600)*('Tire Inspections'!$B$5:$B$1004=$L600)*('Tire Inspections'!$Y$5:$Y$1004="OK")),'Tire Inspections'!$D$5:$D$1004),"")))</f>
        <v/>
      </c>
      <c r="Q600" s="44">
        <f>IF($A600="","",IF($L600="","",IFERROR(LOOKUP(2,1/(('Tire Inspections'!$E$5:$E$1004=$A600)*('Tire Inspections'!$B$5:$B$1004=$L600)*('Tire Inspections'!$Y$5:$Y$1004="OK")),'Tire Inspections'!$R$5:$R$1004),"")))</f>
        <v/>
      </c>
      <c r="R600" s="44">
        <f>IF($A600="","",IF($L600="","",IFERROR(LOOKUP(2,1/(('Tire Inspections'!$E$5:$E$1004=$A600)*('Tire Inspections'!$B$5:$B$1004=$L600)*('Tire Inspections'!$Y$5:$Y$1004="OK")),'Tire Inspections'!$S$5:$S$1004),"")))</f>
        <v/>
      </c>
      <c r="S600" s="44">
        <f>IF($A600="","",IF($L600="","",IFERROR(LOOKUP(2,1/(('Tire Inspections'!$E$5:$E$1004=$A600)*('Tire Inspections'!$B$5:$B$1004=$L600)*('Tire Inspections'!$Y$5:$Y$1004="OK")),'Tire Inspections'!$L$5:$L$1004),"")))</f>
        <v/>
      </c>
      <c r="T600" s="33">
        <f>IF($A600="","",IF(OR($Q600="",$H600=""),"",IFERROR(MAX(0,MIN(1,($Q600-'Settings'!$B$6)/($H600-'Settings'!$B$6))),"")))</f>
        <v/>
      </c>
      <c r="U600" s="27">
        <f>IF($A600="","",IF($Q600="","No Data",IF($Q600&lt;='Settings'!$B$6,"Critical",IF($Q600&lt;='Settings'!$B$5,"Low","OK"))))</f>
        <v/>
      </c>
      <c r="V600" s="27">
        <f>IF($A600="","",IF($R600="","No Data",IF($R600&gt;='Settings'!$B$7,"Uneven","OK")))</f>
        <v/>
      </c>
      <c r="W600" s="27">
        <f>IF($A600="","",IF($J600&lt;&gt;"Mounted","N/A",IF(OR($S600="",$I600=""),"No Data",IF($S600&lt;$I600-'Settings'!$B$8,"Low",IF($S600&gt;$I600+'Settings'!$B$8,"High","OK")))))</f>
        <v/>
      </c>
      <c r="X600" s="45">
        <f>IF($A600="","",IF(OR($J600&lt;&gt;"Mounted",$L600=""),"",IFERROR($L600+'Settings'!$B$9,"")))</f>
        <v/>
      </c>
      <c r="Y600" s="27">
        <f>IF($A600="","",IF($J600&lt;&gt;"Mounted","N/A",IF($L600="","No Data",IF(TODAY()&gt;$X600,"Overdue",IF(TODAY()+'Settings'!$B$10&gt;=$X600,"Due Soon","Current")))))</f>
        <v/>
      </c>
      <c r="Z600" s="27">
        <f>IF($A600="","",IF($J600&lt;&gt;"Mounted","N/A",IF(OR($U600="No Data",$W600="No Data"),"No Data",IF($U600="Critical","Critical",IF(OR($U600="Low",$V600="Uneven",$W600="Low",$W600="High",$Y600="Overdue",$Y600="Due Soon"),"Attention","OK")))))</f>
        <v/>
      </c>
      <c r="AA600" s="27">
        <f>IF($A600="","",IF($J600&lt;&gt;"Mounted","No action",IF($U600="Critical","Inspect immediately and follow fleet removal policy",IF($W600="Low","Correct pressure and inspect",IF($W600="High","Correct pressure",IF($V600="Uneven","Inspect alignment, suspension, and rotation",IF($U600="Low","Schedule tire service",IF($Y600="Overdue","Complete inspection",IF($Y600="Due Soon","Schedule inspection","No action")))))))))</f>
        <v/>
      </c>
      <c r="AB600" s="27">
        <f>IF($A600="","",IF(OR($J600&lt;&gt;"Mounted",$Z600="OK",$Z600="N/A"),"",IF($U600="Critical",1,IF(OR($W600="Low",$W600="High"),2,IF(OR($U600="Low",$V600="Uneven"),3,IF($Y600="Overdue",4,5))))))</f>
        <v/>
      </c>
      <c r="AC600" s="27">
        <f>IF($A600="","",IF($AB600="","",IFERROR($AB600*100000+ROW(),"")))</f>
        <v/>
      </c>
    </row>
    <row r="601">
      <c r="A601" s="29" t="n"/>
      <c r="B601" s="23" t="n"/>
      <c r="C601" s="23" t="n"/>
      <c r="D601" s="23" t="n"/>
      <c r="E601" s="29" t="n"/>
      <c r="F601" s="42" t="n"/>
      <c r="G601" s="30" t="n"/>
      <c r="H601" s="43" t="n"/>
      <c r="I601" s="43" t="n"/>
      <c r="J601" s="23" t="n"/>
      <c r="K601" s="23" t="n"/>
      <c r="L601" s="45">
        <f>IF($A601="","",IF(COUNTIFS('Tire Inspections'!$E$5:$E$1004,$A601,'Tire Inspections'!$Y$5:$Y$1004,"OK")=0,"",IFERROR(MAXIFS('Tire Inspections'!$B$5:$B$1004,'Tire Inspections'!$E$5:$E$1004,$A601,'Tire Inspections'!$Y$5:$Y$1004,"OK"),"")))</f>
        <v/>
      </c>
      <c r="M601" s="27">
        <f>IF($A601="","",IF($L601="","",IFERROR(LOOKUP(2,1/(('Tire Inspections'!$E$5:$E$1004=$A601)*('Tire Inspections'!$B$5:$B$1004=$L601)*('Tire Inspections'!$Y$5:$Y$1004="OK")),'Tire Inspections'!$C$5:$C$1004),"")))</f>
        <v/>
      </c>
      <c r="N601" s="27">
        <f>IF($A601="","",IF($L601="","",IFERROR(LOOKUP(2,1/(('Tire Inspections'!$E$5:$E$1004=$A601)*('Tire Inspections'!$B$5:$B$1004=$L601)*('Tire Inspections'!$Y$5:$Y$1004="OK")),'Tire Inspections'!$F$5:$F$1004),"")))</f>
        <v/>
      </c>
      <c r="O601" s="27">
        <f>IF($A601="","",IF($L601="","",IFERROR(LOOKUP(2,1/(('Tire Inspections'!$E$5:$E$1004=$A601)*('Tire Inspections'!$B$5:$B$1004=$L601)*('Tire Inspections'!$Y$5:$Y$1004="OK")),'Tire Inspections'!$P$5:$P$1004),"")))</f>
        <v/>
      </c>
      <c r="P601" s="32">
        <f>IF($A601="","",IF($L601="","",IFERROR(LOOKUP(2,1/(('Tire Inspections'!$E$5:$E$1004=$A601)*('Tire Inspections'!$B$5:$B$1004=$L601)*('Tire Inspections'!$Y$5:$Y$1004="OK")),'Tire Inspections'!$D$5:$D$1004),"")))</f>
        <v/>
      </c>
      <c r="Q601" s="44">
        <f>IF($A601="","",IF($L601="","",IFERROR(LOOKUP(2,1/(('Tire Inspections'!$E$5:$E$1004=$A601)*('Tire Inspections'!$B$5:$B$1004=$L601)*('Tire Inspections'!$Y$5:$Y$1004="OK")),'Tire Inspections'!$R$5:$R$1004),"")))</f>
        <v/>
      </c>
      <c r="R601" s="44">
        <f>IF($A601="","",IF($L601="","",IFERROR(LOOKUP(2,1/(('Tire Inspections'!$E$5:$E$1004=$A601)*('Tire Inspections'!$B$5:$B$1004=$L601)*('Tire Inspections'!$Y$5:$Y$1004="OK")),'Tire Inspections'!$S$5:$S$1004),"")))</f>
        <v/>
      </c>
      <c r="S601" s="44">
        <f>IF($A601="","",IF($L601="","",IFERROR(LOOKUP(2,1/(('Tire Inspections'!$E$5:$E$1004=$A601)*('Tire Inspections'!$B$5:$B$1004=$L601)*('Tire Inspections'!$Y$5:$Y$1004="OK")),'Tire Inspections'!$L$5:$L$1004),"")))</f>
        <v/>
      </c>
      <c r="T601" s="33">
        <f>IF($A601="","",IF(OR($Q601="",$H601=""),"",IFERROR(MAX(0,MIN(1,($Q601-'Settings'!$B$6)/($H601-'Settings'!$B$6))),"")))</f>
        <v/>
      </c>
      <c r="U601" s="27">
        <f>IF($A601="","",IF($Q601="","No Data",IF($Q601&lt;='Settings'!$B$6,"Critical",IF($Q601&lt;='Settings'!$B$5,"Low","OK"))))</f>
        <v/>
      </c>
      <c r="V601" s="27">
        <f>IF($A601="","",IF($R601="","No Data",IF($R601&gt;='Settings'!$B$7,"Uneven","OK")))</f>
        <v/>
      </c>
      <c r="W601" s="27">
        <f>IF($A601="","",IF($J601&lt;&gt;"Mounted","N/A",IF(OR($S601="",$I601=""),"No Data",IF($S601&lt;$I601-'Settings'!$B$8,"Low",IF($S601&gt;$I601+'Settings'!$B$8,"High","OK")))))</f>
        <v/>
      </c>
      <c r="X601" s="45">
        <f>IF($A601="","",IF(OR($J601&lt;&gt;"Mounted",$L601=""),"",IFERROR($L601+'Settings'!$B$9,"")))</f>
        <v/>
      </c>
      <c r="Y601" s="27">
        <f>IF($A601="","",IF($J601&lt;&gt;"Mounted","N/A",IF($L601="","No Data",IF(TODAY()&gt;$X601,"Overdue",IF(TODAY()+'Settings'!$B$10&gt;=$X601,"Due Soon","Current")))))</f>
        <v/>
      </c>
      <c r="Z601" s="27">
        <f>IF($A601="","",IF($J601&lt;&gt;"Mounted","N/A",IF(OR($U601="No Data",$W601="No Data"),"No Data",IF($U601="Critical","Critical",IF(OR($U601="Low",$V601="Uneven",$W601="Low",$W601="High",$Y601="Overdue",$Y601="Due Soon"),"Attention","OK")))))</f>
        <v/>
      </c>
      <c r="AA601" s="27">
        <f>IF($A601="","",IF($J601&lt;&gt;"Mounted","No action",IF($U601="Critical","Inspect immediately and follow fleet removal policy",IF($W601="Low","Correct pressure and inspect",IF($W601="High","Correct pressure",IF($V601="Uneven","Inspect alignment, suspension, and rotation",IF($U601="Low","Schedule tire service",IF($Y601="Overdue","Complete inspection",IF($Y601="Due Soon","Schedule inspection","No action")))))))))</f>
        <v/>
      </c>
      <c r="AB601" s="27">
        <f>IF($A601="","",IF(OR($J601&lt;&gt;"Mounted",$Z601="OK",$Z601="N/A"),"",IF($U601="Critical",1,IF(OR($W601="Low",$W601="High"),2,IF(OR($U601="Low",$V601="Uneven"),3,IF($Y601="Overdue",4,5))))))</f>
        <v/>
      </c>
      <c r="AC601" s="27">
        <f>IF($A601="","",IF($AB601="","",IFERROR($AB601*100000+ROW(),"")))</f>
        <v/>
      </c>
    </row>
    <row r="602">
      <c r="A602" s="29" t="n"/>
      <c r="B602" s="23" t="n"/>
      <c r="C602" s="23" t="n"/>
      <c r="D602" s="23" t="n"/>
      <c r="E602" s="29" t="n"/>
      <c r="F602" s="42" t="n"/>
      <c r="G602" s="30" t="n"/>
      <c r="H602" s="43" t="n"/>
      <c r="I602" s="43" t="n"/>
      <c r="J602" s="23" t="n"/>
      <c r="K602" s="23" t="n"/>
      <c r="L602" s="45">
        <f>IF($A602="","",IF(COUNTIFS('Tire Inspections'!$E$5:$E$1004,$A602,'Tire Inspections'!$Y$5:$Y$1004,"OK")=0,"",IFERROR(MAXIFS('Tire Inspections'!$B$5:$B$1004,'Tire Inspections'!$E$5:$E$1004,$A602,'Tire Inspections'!$Y$5:$Y$1004,"OK"),"")))</f>
        <v/>
      </c>
      <c r="M602" s="27">
        <f>IF($A602="","",IF($L602="","",IFERROR(LOOKUP(2,1/(('Tire Inspections'!$E$5:$E$1004=$A602)*('Tire Inspections'!$B$5:$B$1004=$L602)*('Tire Inspections'!$Y$5:$Y$1004="OK")),'Tire Inspections'!$C$5:$C$1004),"")))</f>
        <v/>
      </c>
      <c r="N602" s="27">
        <f>IF($A602="","",IF($L602="","",IFERROR(LOOKUP(2,1/(('Tire Inspections'!$E$5:$E$1004=$A602)*('Tire Inspections'!$B$5:$B$1004=$L602)*('Tire Inspections'!$Y$5:$Y$1004="OK")),'Tire Inspections'!$F$5:$F$1004),"")))</f>
        <v/>
      </c>
      <c r="O602" s="27">
        <f>IF($A602="","",IF($L602="","",IFERROR(LOOKUP(2,1/(('Tire Inspections'!$E$5:$E$1004=$A602)*('Tire Inspections'!$B$5:$B$1004=$L602)*('Tire Inspections'!$Y$5:$Y$1004="OK")),'Tire Inspections'!$P$5:$P$1004),"")))</f>
        <v/>
      </c>
      <c r="P602" s="32">
        <f>IF($A602="","",IF($L602="","",IFERROR(LOOKUP(2,1/(('Tire Inspections'!$E$5:$E$1004=$A602)*('Tire Inspections'!$B$5:$B$1004=$L602)*('Tire Inspections'!$Y$5:$Y$1004="OK")),'Tire Inspections'!$D$5:$D$1004),"")))</f>
        <v/>
      </c>
      <c r="Q602" s="44">
        <f>IF($A602="","",IF($L602="","",IFERROR(LOOKUP(2,1/(('Tire Inspections'!$E$5:$E$1004=$A602)*('Tire Inspections'!$B$5:$B$1004=$L602)*('Tire Inspections'!$Y$5:$Y$1004="OK")),'Tire Inspections'!$R$5:$R$1004),"")))</f>
        <v/>
      </c>
      <c r="R602" s="44">
        <f>IF($A602="","",IF($L602="","",IFERROR(LOOKUP(2,1/(('Tire Inspections'!$E$5:$E$1004=$A602)*('Tire Inspections'!$B$5:$B$1004=$L602)*('Tire Inspections'!$Y$5:$Y$1004="OK")),'Tire Inspections'!$S$5:$S$1004),"")))</f>
        <v/>
      </c>
      <c r="S602" s="44">
        <f>IF($A602="","",IF($L602="","",IFERROR(LOOKUP(2,1/(('Tire Inspections'!$E$5:$E$1004=$A602)*('Tire Inspections'!$B$5:$B$1004=$L602)*('Tire Inspections'!$Y$5:$Y$1004="OK")),'Tire Inspections'!$L$5:$L$1004),"")))</f>
        <v/>
      </c>
      <c r="T602" s="33">
        <f>IF($A602="","",IF(OR($Q602="",$H602=""),"",IFERROR(MAX(0,MIN(1,($Q602-'Settings'!$B$6)/($H602-'Settings'!$B$6))),"")))</f>
        <v/>
      </c>
      <c r="U602" s="27">
        <f>IF($A602="","",IF($Q602="","No Data",IF($Q602&lt;='Settings'!$B$6,"Critical",IF($Q602&lt;='Settings'!$B$5,"Low","OK"))))</f>
        <v/>
      </c>
      <c r="V602" s="27">
        <f>IF($A602="","",IF($R602="","No Data",IF($R602&gt;='Settings'!$B$7,"Uneven","OK")))</f>
        <v/>
      </c>
      <c r="W602" s="27">
        <f>IF($A602="","",IF($J602&lt;&gt;"Mounted","N/A",IF(OR($S602="",$I602=""),"No Data",IF($S602&lt;$I602-'Settings'!$B$8,"Low",IF($S602&gt;$I602+'Settings'!$B$8,"High","OK")))))</f>
        <v/>
      </c>
      <c r="X602" s="45">
        <f>IF($A602="","",IF(OR($J602&lt;&gt;"Mounted",$L602=""),"",IFERROR($L602+'Settings'!$B$9,"")))</f>
        <v/>
      </c>
      <c r="Y602" s="27">
        <f>IF($A602="","",IF($J602&lt;&gt;"Mounted","N/A",IF($L602="","No Data",IF(TODAY()&gt;$X602,"Overdue",IF(TODAY()+'Settings'!$B$10&gt;=$X602,"Due Soon","Current")))))</f>
        <v/>
      </c>
      <c r="Z602" s="27">
        <f>IF($A602="","",IF($J602&lt;&gt;"Mounted","N/A",IF(OR($U602="No Data",$W602="No Data"),"No Data",IF($U602="Critical","Critical",IF(OR($U602="Low",$V602="Uneven",$W602="Low",$W602="High",$Y602="Overdue",$Y602="Due Soon"),"Attention","OK")))))</f>
        <v/>
      </c>
      <c r="AA602" s="27">
        <f>IF($A602="","",IF($J602&lt;&gt;"Mounted","No action",IF($U602="Critical","Inspect immediately and follow fleet removal policy",IF($W602="Low","Correct pressure and inspect",IF($W602="High","Correct pressure",IF($V602="Uneven","Inspect alignment, suspension, and rotation",IF($U602="Low","Schedule tire service",IF($Y602="Overdue","Complete inspection",IF($Y602="Due Soon","Schedule inspection","No action")))))))))</f>
        <v/>
      </c>
      <c r="AB602" s="27">
        <f>IF($A602="","",IF(OR($J602&lt;&gt;"Mounted",$Z602="OK",$Z602="N/A"),"",IF($U602="Critical",1,IF(OR($W602="Low",$W602="High"),2,IF(OR($U602="Low",$V602="Uneven"),3,IF($Y602="Overdue",4,5))))))</f>
        <v/>
      </c>
      <c r="AC602" s="27">
        <f>IF($A602="","",IF($AB602="","",IFERROR($AB602*100000+ROW(),"")))</f>
        <v/>
      </c>
    </row>
    <row r="603">
      <c r="A603" s="29" t="n"/>
      <c r="B603" s="23" t="n"/>
      <c r="C603" s="23" t="n"/>
      <c r="D603" s="23" t="n"/>
      <c r="E603" s="29" t="n"/>
      <c r="F603" s="42" t="n"/>
      <c r="G603" s="30" t="n"/>
      <c r="H603" s="43" t="n"/>
      <c r="I603" s="43" t="n"/>
      <c r="J603" s="23" t="n"/>
      <c r="K603" s="23" t="n"/>
      <c r="L603" s="45">
        <f>IF($A603="","",IF(COUNTIFS('Tire Inspections'!$E$5:$E$1004,$A603,'Tire Inspections'!$Y$5:$Y$1004,"OK")=0,"",IFERROR(MAXIFS('Tire Inspections'!$B$5:$B$1004,'Tire Inspections'!$E$5:$E$1004,$A603,'Tire Inspections'!$Y$5:$Y$1004,"OK"),"")))</f>
        <v/>
      </c>
      <c r="M603" s="27">
        <f>IF($A603="","",IF($L603="","",IFERROR(LOOKUP(2,1/(('Tire Inspections'!$E$5:$E$1004=$A603)*('Tire Inspections'!$B$5:$B$1004=$L603)*('Tire Inspections'!$Y$5:$Y$1004="OK")),'Tire Inspections'!$C$5:$C$1004),"")))</f>
        <v/>
      </c>
      <c r="N603" s="27">
        <f>IF($A603="","",IF($L603="","",IFERROR(LOOKUP(2,1/(('Tire Inspections'!$E$5:$E$1004=$A603)*('Tire Inspections'!$B$5:$B$1004=$L603)*('Tire Inspections'!$Y$5:$Y$1004="OK")),'Tire Inspections'!$F$5:$F$1004),"")))</f>
        <v/>
      </c>
      <c r="O603" s="27">
        <f>IF($A603="","",IF($L603="","",IFERROR(LOOKUP(2,1/(('Tire Inspections'!$E$5:$E$1004=$A603)*('Tire Inspections'!$B$5:$B$1004=$L603)*('Tire Inspections'!$Y$5:$Y$1004="OK")),'Tire Inspections'!$P$5:$P$1004),"")))</f>
        <v/>
      </c>
      <c r="P603" s="32">
        <f>IF($A603="","",IF($L603="","",IFERROR(LOOKUP(2,1/(('Tire Inspections'!$E$5:$E$1004=$A603)*('Tire Inspections'!$B$5:$B$1004=$L603)*('Tire Inspections'!$Y$5:$Y$1004="OK")),'Tire Inspections'!$D$5:$D$1004),"")))</f>
        <v/>
      </c>
      <c r="Q603" s="44">
        <f>IF($A603="","",IF($L603="","",IFERROR(LOOKUP(2,1/(('Tire Inspections'!$E$5:$E$1004=$A603)*('Tire Inspections'!$B$5:$B$1004=$L603)*('Tire Inspections'!$Y$5:$Y$1004="OK")),'Tire Inspections'!$R$5:$R$1004),"")))</f>
        <v/>
      </c>
      <c r="R603" s="44">
        <f>IF($A603="","",IF($L603="","",IFERROR(LOOKUP(2,1/(('Tire Inspections'!$E$5:$E$1004=$A603)*('Tire Inspections'!$B$5:$B$1004=$L603)*('Tire Inspections'!$Y$5:$Y$1004="OK")),'Tire Inspections'!$S$5:$S$1004),"")))</f>
        <v/>
      </c>
      <c r="S603" s="44">
        <f>IF($A603="","",IF($L603="","",IFERROR(LOOKUP(2,1/(('Tire Inspections'!$E$5:$E$1004=$A603)*('Tire Inspections'!$B$5:$B$1004=$L603)*('Tire Inspections'!$Y$5:$Y$1004="OK")),'Tire Inspections'!$L$5:$L$1004),"")))</f>
        <v/>
      </c>
      <c r="T603" s="33">
        <f>IF($A603="","",IF(OR($Q603="",$H603=""),"",IFERROR(MAX(0,MIN(1,($Q603-'Settings'!$B$6)/($H603-'Settings'!$B$6))),"")))</f>
        <v/>
      </c>
      <c r="U603" s="27">
        <f>IF($A603="","",IF($Q603="","No Data",IF($Q603&lt;='Settings'!$B$6,"Critical",IF($Q603&lt;='Settings'!$B$5,"Low","OK"))))</f>
        <v/>
      </c>
      <c r="V603" s="27">
        <f>IF($A603="","",IF($R603="","No Data",IF($R603&gt;='Settings'!$B$7,"Uneven","OK")))</f>
        <v/>
      </c>
      <c r="W603" s="27">
        <f>IF($A603="","",IF($J603&lt;&gt;"Mounted","N/A",IF(OR($S603="",$I603=""),"No Data",IF($S603&lt;$I603-'Settings'!$B$8,"Low",IF($S603&gt;$I603+'Settings'!$B$8,"High","OK")))))</f>
        <v/>
      </c>
      <c r="X603" s="45">
        <f>IF($A603="","",IF(OR($J603&lt;&gt;"Mounted",$L603=""),"",IFERROR($L603+'Settings'!$B$9,"")))</f>
        <v/>
      </c>
      <c r="Y603" s="27">
        <f>IF($A603="","",IF($J603&lt;&gt;"Mounted","N/A",IF($L603="","No Data",IF(TODAY()&gt;$X603,"Overdue",IF(TODAY()+'Settings'!$B$10&gt;=$X603,"Due Soon","Current")))))</f>
        <v/>
      </c>
      <c r="Z603" s="27">
        <f>IF($A603="","",IF($J603&lt;&gt;"Mounted","N/A",IF(OR($U603="No Data",$W603="No Data"),"No Data",IF($U603="Critical","Critical",IF(OR($U603="Low",$V603="Uneven",$W603="Low",$W603="High",$Y603="Overdue",$Y603="Due Soon"),"Attention","OK")))))</f>
        <v/>
      </c>
      <c r="AA603" s="27">
        <f>IF($A603="","",IF($J603&lt;&gt;"Mounted","No action",IF($U603="Critical","Inspect immediately and follow fleet removal policy",IF($W603="Low","Correct pressure and inspect",IF($W603="High","Correct pressure",IF($V603="Uneven","Inspect alignment, suspension, and rotation",IF($U603="Low","Schedule tire service",IF($Y603="Overdue","Complete inspection",IF($Y603="Due Soon","Schedule inspection","No action")))))))))</f>
        <v/>
      </c>
      <c r="AB603" s="27">
        <f>IF($A603="","",IF(OR($J603&lt;&gt;"Mounted",$Z603="OK",$Z603="N/A"),"",IF($U603="Critical",1,IF(OR($W603="Low",$W603="High"),2,IF(OR($U603="Low",$V603="Uneven"),3,IF($Y603="Overdue",4,5))))))</f>
        <v/>
      </c>
      <c r="AC603" s="27">
        <f>IF($A603="","",IF($AB603="","",IFERROR($AB603*100000+ROW(),"")))</f>
        <v/>
      </c>
    </row>
    <row r="604">
      <c r="A604" s="29" t="n"/>
      <c r="B604" s="23" t="n"/>
      <c r="C604" s="23" t="n"/>
      <c r="D604" s="23" t="n"/>
      <c r="E604" s="29" t="n"/>
      <c r="F604" s="42" t="n"/>
      <c r="G604" s="30" t="n"/>
      <c r="H604" s="43" t="n"/>
      <c r="I604" s="43" t="n"/>
      <c r="J604" s="23" t="n"/>
      <c r="K604" s="23" t="n"/>
      <c r="L604" s="45">
        <f>IF($A604="","",IF(COUNTIFS('Tire Inspections'!$E$5:$E$1004,$A604,'Tire Inspections'!$Y$5:$Y$1004,"OK")=0,"",IFERROR(MAXIFS('Tire Inspections'!$B$5:$B$1004,'Tire Inspections'!$E$5:$E$1004,$A604,'Tire Inspections'!$Y$5:$Y$1004,"OK"),"")))</f>
        <v/>
      </c>
      <c r="M604" s="27">
        <f>IF($A604="","",IF($L604="","",IFERROR(LOOKUP(2,1/(('Tire Inspections'!$E$5:$E$1004=$A604)*('Tire Inspections'!$B$5:$B$1004=$L604)*('Tire Inspections'!$Y$5:$Y$1004="OK")),'Tire Inspections'!$C$5:$C$1004),"")))</f>
        <v/>
      </c>
      <c r="N604" s="27">
        <f>IF($A604="","",IF($L604="","",IFERROR(LOOKUP(2,1/(('Tire Inspections'!$E$5:$E$1004=$A604)*('Tire Inspections'!$B$5:$B$1004=$L604)*('Tire Inspections'!$Y$5:$Y$1004="OK")),'Tire Inspections'!$F$5:$F$1004),"")))</f>
        <v/>
      </c>
      <c r="O604" s="27">
        <f>IF($A604="","",IF($L604="","",IFERROR(LOOKUP(2,1/(('Tire Inspections'!$E$5:$E$1004=$A604)*('Tire Inspections'!$B$5:$B$1004=$L604)*('Tire Inspections'!$Y$5:$Y$1004="OK")),'Tire Inspections'!$P$5:$P$1004),"")))</f>
        <v/>
      </c>
      <c r="P604" s="32">
        <f>IF($A604="","",IF($L604="","",IFERROR(LOOKUP(2,1/(('Tire Inspections'!$E$5:$E$1004=$A604)*('Tire Inspections'!$B$5:$B$1004=$L604)*('Tire Inspections'!$Y$5:$Y$1004="OK")),'Tire Inspections'!$D$5:$D$1004),"")))</f>
        <v/>
      </c>
      <c r="Q604" s="44">
        <f>IF($A604="","",IF($L604="","",IFERROR(LOOKUP(2,1/(('Tire Inspections'!$E$5:$E$1004=$A604)*('Tire Inspections'!$B$5:$B$1004=$L604)*('Tire Inspections'!$Y$5:$Y$1004="OK")),'Tire Inspections'!$R$5:$R$1004),"")))</f>
        <v/>
      </c>
      <c r="R604" s="44">
        <f>IF($A604="","",IF($L604="","",IFERROR(LOOKUP(2,1/(('Tire Inspections'!$E$5:$E$1004=$A604)*('Tire Inspections'!$B$5:$B$1004=$L604)*('Tire Inspections'!$Y$5:$Y$1004="OK")),'Tire Inspections'!$S$5:$S$1004),"")))</f>
        <v/>
      </c>
      <c r="S604" s="44">
        <f>IF($A604="","",IF($L604="","",IFERROR(LOOKUP(2,1/(('Tire Inspections'!$E$5:$E$1004=$A604)*('Tire Inspections'!$B$5:$B$1004=$L604)*('Tire Inspections'!$Y$5:$Y$1004="OK")),'Tire Inspections'!$L$5:$L$1004),"")))</f>
        <v/>
      </c>
      <c r="T604" s="33">
        <f>IF($A604="","",IF(OR($Q604="",$H604=""),"",IFERROR(MAX(0,MIN(1,($Q604-'Settings'!$B$6)/($H604-'Settings'!$B$6))),"")))</f>
        <v/>
      </c>
      <c r="U604" s="27">
        <f>IF($A604="","",IF($Q604="","No Data",IF($Q604&lt;='Settings'!$B$6,"Critical",IF($Q604&lt;='Settings'!$B$5,"Low","OK"))))</f>
        <v/>
      </c>
      <c r="V604" s="27">
        <f>IF($A604="","",IF($R604="","No Data",IF($R604&gt;='Settings'!$B$7,"Uneven","OK")))</f>
        <v/>
      </c>
      <c r="W604" s="27">
        <f>IF($A604="","",IF($J604&lt;&gt;"Mounted","N/A",IF(OR($S604="",$I604=""),"No Data",IF($S604&lt;$I604-'Settings'!$B$8,"Low",IF($S604&gt;$I604+'Settings'!$B$8,"High","OK")))))</f>
        <v/>
      </c>
      <c r="X604" s="45">
        <f>IF($A604="","",IF(OR($J604&lt;&gt;"Mounted",$L604=""),"",IFERROR($L604+'Settings'!$B$9,"")))</f>
        <v/>
      </c>
      <c r="Y604" s="27">
        <f>IF($A604="","",IF($J604&lt;&gt;"Mounted","N/A",IF($L604="","No Data",IF(TODAY()&gt;$X604,"Overdue",IF(TODAY()+'Settings'!$B$10&gt;=$X604,"Due Soon","Current")))))</f>
        <v/>
      </c>
      <c r="Z604" s="27">
        <f>IF($A604="","",IF($J604&lt;&gt;"Mounted","N/A",IF(OR($U604="No Data",$W604="No Data"),"No Data",IF($U604="Critical","Critical",IF(OR($U604="Low",$V604="Uneven",$W604="Low",$W604="High",$Y604="Overdue",$Y604="Due Soon"),"Attention","OK")))))</f>
        <v/>
      </c>
      <c r="AA604" s="27">
        <f>IF($A604="","",IF($J604&lt;&gt;"Mounted","No action",IF($U604="Critical","Inspect immediately and follow fleet removal policy",IF($W604="Low","Correct pressure and inspect",IF($W604="High","Correct pressure",IF($V604="Uneven","Inspect alignment, suspension, and rotation",IF($U604="Low","Schedule tire service",IF($Y604="Overdue","Complete inspection",IF($Y604="Due Soon","Schedule inspection","No action")))))))))</f>
        <v/>
      </c>
      <c r="AB604" s="27">
        <f>IF($A604="","",IF(OR($J604&lt;&gt;"Mounted",$Z604="OK",$Z604="N/A"),"",IF($U604="Critical",1,IF(OR($W604="Low",$W604="High"),2,IF(OR($U604="Low",$V604="Uneven"),3,IF($Y604="Overdue",4,5))))))</f>
        <v/>
      </c>
      <c r="AC604" s="27">
        <f>IF($A604="","",IF($AB604="","",IFERROR($AB604*100000+ROW(),"")))</f>
        <v/>
      </c>
    </row>
    <row r="605">
      <c r="A605" s="29" t="n"/>
      <c r="B605" s="23" t="n"/>
      <c r="C605" s="23" t="n"/>
      <c r="D605" s="23" t="n"/>
      <c r="E605" s="29" t="n"/>
      <c r="F605" s="42" t="n"/>
      <c r="G605" s="30" t="n"/>
      <c r="H605" s="43" t="n"/>
      <c r="I605" s="43" t="n"/>
      <c r="J605" s="23" t="n"/>
      <c r="K605" s="23" t="n"/>
      <c r="L605" s="45">
        <f>IF($A605="","",IF(COUNTIFS('Tire Inspections'!$E$5:$E$1004,$A605,'Tire Inspections'!$Y$5:$Y$1004,"OK")=0,"",IFERROR(MAXIFS('Tire Inspections'!$B$5:$B$1004,'Tire Inspections'!$E$5:$E$1004,$A605,'Tire Inspections'!$Y$5:$Y$1004,"OK"),"")))</f>
        <v/>
      </c>
      <c r="M605" s="27">
        <f>IF($A605="","",IF($L605="","",IFERROR(LOOKUP(2,1/(('Tire Inspections'!$E$5:$E$1004=$A605)*('Tire Inspections'!$B$5:$B$1004=$L605)*('Tire Inspections'!$Y$5:$Y$1004="OK")),'Tire Inspections'!$C$5:$C$1004),"")))</f>
        <v/>
      </c>
      <c r="N605" s="27">
        <f>IF($A605="","",IF($L605="","",IFERROR(LOOKUP(2,1/(('Tire Inspections'!$E$5:$E$1004=$A605)*('Tire Inspections'!$B$5:$B$1004=$L605)*('Tire Inspections'!$Y$5:$Y$1004="OK")),'Tire Inspections'!$F$5:$F$1004),"")))</f>
        <v/>
      </c>
      <c r="O605" s="27">
        <f>IF($A605="","",IF($L605="","",IFERROR(LOOKUP(2,1/(('Tire Inspections'!$E$5:$E$1004=$A605)*('Tire Inspections'!$B$5:$B$1004=$L605)*('Tire Inspections'!$Y$5:$Y$1004="OK")),'Tire Inspections'!$P$5:$P$1004),"")))</f>
        <v/>
      </c>
      <c r="P605" s="32">
        <f>IF($A605="","",IF($L605="","",IFERROR(LOOKUP(2,1/(('Tire Inspections'!$E$5:$E$1004=$A605)*('Tire Inspections'!$B$5:$B$1004=$L605)*('Tire Inspections'!$Y$5:$Y$1004="OK")),'Tire Inspections'!$D$5:$D$1004),"")))</f>
        <v/>
      </c>
      <c r="Q605" s="44">
        <f>IF($A605="","",IF($L605="","",IFERROR(LOOKUP(2,1/(('Tire Inspections'!$E$5:$E$1004=$A605)*('Tire Inspections'!$B$5:$B$1004=$L605)*('Tire Inspections'!$Y$5:$Y$1004="OK")),'Tire Inspections'!$R$5:$R$1004),"")))</f>
        <v/>
      </c>
      <c r="R605" s="44">
        <f>IF($A605="","",IF($L605="","",IFERROR(LOOKUP(2,1/(('Tire Inspections'!$E$5:$E$1004=$A605)*('Tire Inspections'!$B$5:$B$1004=$L605)*('Tire Inspections'!$Y$5:$Y$1004="OK")),'Tire Inspections'!$S$5:$S$1004),"")))</f>
        <v/>
      </c>
      <c r="S605" s="44">
        <f>IF($A605="","",IF($L605="","",IFERROR(LOOKUP(2,1/(('Tire Inspections'!$E$5:$E$1004=$A605)*('Tire Inspections'!$B$5:$B$1004=$L605)*('Tire Inspections'!$Y$5:$Y$1004="OK")),'Tire Inspections'!$L$5:$L$1004),"")))</f>
        <v/>
      </c>
      <c r="T605" s="33">
        <f>IF($A605="","",IF(OR($Q605="",$H605=""),"",IFERROR(MAX(0,MIN(1,($Q605-'Settings'!$B$6)/($H605-'Settings'!$B$6))),"")))</f>
        <v/>
      </c>
      <c r="U605" s="27">
        <f>IF($A605="","",IF($Q605="","No Data",IF($Q605&lt;='Settings'!$B$6,"Critical",IF($Q605&lt;='Settings'!$B$5,"Low","OK"))))</f>
        <v/>
      </c>
      <c r="V605" s="27">
        <f>IF($A605="","",IF($R605="","No Data",IF($R605&gt;='Settings'!$B$7,"Uneven","OK")))</f>
        <v/>
      </c>
      <c r="W605" s="27">
        <f>IF($A605="","",IF($J605&lt;&gt;"Mounted","N/A",IF(OR($S605="",$I605=""),"No Data",IF($S605&lt;$I605-'Settings'!$B$8,"Low",IF($S605&gt;$I605+'Settings'!$B$8,"High","OK")))))</f>
        <v/>
      </c>
      <c r="X605" s="45">
        <f>IF($A605="","",IF(OR($J605&lt;&gt;"Mounted",$L605=""),"",IFERROR($L605+'Settings'!$B$9,"")))</f>
        <v/>
      </c>
      <c r="Y605" s="27">
        <f>IF($A605="","",IF($J605&lt;&gt;"Mounted","N/A",IF($L605="","No Data",IF(TODAY()&gt;$X605,"Overdue",IF(TODAY()+'Settings'!$B$10&gt;=$X605,"Due Soon","Current")))))</f>
        <v/>
      </c>
      <c r="Z605" s="27">
        <f>IF($A605="","",IF($J605&lt;&gt;"Mounted","N/A",IF(OR($U605="No Data",$W605="No Data"),"No Data",IF($U605="Critical","Critical",IF(OR($U605="Low",$V605="Uneven",$W605="Low",$W605="High",$Y605="Overdue",$Y605="Due Soon"),"Attention","OK")))))</f>
        <v/>
      </c>
      <c r="AA605" s="27">
        <f>IF($A605="","",IF($J605&lt;&gt;"Mounted","No action",IF($U605="Critical","Inspect immediately and follow fleet removal policy",IF($W605="Low","Correct pressure and inspect",IF($W605="High","Correct pressure",IF($V605="Uneven","Inspect alignment, suspension, and rotation",IF($U605="Low","Schedule tire service",IF($Y605="Overdue","Complete inspection",IF($Y605="Due Soon","Schedule inspection","No action")))))))))</f>
        <v/>
      </c>
      <c r="AB605" s="27">
        <f>IF($A605="","",IF(OR($J605&lt;&gt;"Mounted",$Z605="OK",$Z605="N/A"),"",IF($U605="Critical",1,IF(OR($W605="Low",$W605="High"),2,IF(OR($U605="Low",$V605="Uneven"),3,IF($Y605="Overdue",4,5))))))</f>
        <v/>
      </c>
      <c r="AC605" s="27">
        <f>IF($A605="","",IF($AB605="","",IFERROR($AB605*100000+ROW(),"")))</f>
        <v/>
      </c>
    </row>
    <row r="606">
      <c r="A606" s="29" t="n"/>
      <c r="B606" s="23" t="n"/>
      <c r="C606" s="23" t="n"/>
      <c r="D606" s="23" t="n"/>
      <c r="E606" s="29" t="n"/>
      <c r="F606" s="42" t="n"/>
      <c r="G606" s="30" t="n"/>
      <c r="H606" s="43" t="n"/>
      <c r="I606" s="43" t="n"/>
      <c r="J606" s="23" t="n"/>
      <c r="K606" s="23" t="n"/>
      <c r="L606" s="45">
        <f>IF($A606="","",IF(COUNTIFS('Tire Inspections'!$E$5:$E$1004,$A606,'Tire Inspections'!$Y$5:$Y$1004,"OK")=0,"",IFERROR(MAXIFS('Tire Inspections'!$B$5:$B$1004,'Tire Inspections'!$E$5:$E$1004,$A606,'Tire Inspections'!$Y$5:$Y$1004,"OK"),"")))</f>
        <v/>
      </c>
      <c r="M606" s="27">
        <f>IF($A606="","",IF($L606="","",IFERROR(LOOKUP(2,1/(('Tire Inspections'!$E$5:$E$1004=$A606)*('Tire Inspections'!$B$5:$B$1004=$L606)*('Tire Inspections'!$Y$5:$Y$1004="OK")),'Tire Inspections'!$C$5:$C$1004),"")))</f>
        <v/>
      </c>
      <c r="N606" s="27">
        <f>IF($A606="","",IF($L606="","",IFERROR(LOOKUP(2,1/(('Tire Inspections'!$E$5:$E$1004=$A606)*('Tire Inspections'!$B$5:$B$1004=$L606)*('Tire Inspections'!$Y$5:$Y$1004="OK")),'Tire Inspections'!$F$5:$F$1004),"")))</f>
        <v/>
      </c>
      <c r="O606" s="27">
        <f>IF($A606="","",IF($L606="","",IFERROR(LOOKUP(2,1/(('Tire Inspections'!$E$5:$E$1004=$A606)*('Tire Inspections'!$B$5:$B$1004=$L606)*('Tire Inspections'!$Y$5:$Y$1004="OK")),'Tire Inspections'!$P$5:$P$1004),"")))</f>
        <v/>
      </c>
      <c r="P606" s="32">
        <f>IF($A606="","",IF($L606="","",IFERROR(LOOKUP(2,1/(('Tire Inspections'!$E$5:$E$1004=$A606)*('Tire Inspections'!$B$5:$B$1004=$L606)*('Tire Inspections'!$Y$5:$Y$1004="OK")),'Tire Inspections'!$D$5:$D$1004),"")))</f>
        <v/>
      </c>
      <c r="Q606" s="44">
        <f>IF($A606="","",IF($L606="","",IFERROR(LOOKUP(2,1/(('Tire Inspections'!$E$5:$E$1004=$A606)*('Tire Inspections'!$B$5:$B$1004=$L606)*('Tire Inspections'!$Y$5:$Y$1004="OK")),'Tire Inspections'!$R$5:$R$1004),"")))</f>
        <v/>
      </c>
      <c r="R606" s="44">
        <f>IF($A606="","",IF($L606="","",IFERROR(LOOKUP(2,1/(('Tire Inspections'!$E$5:$E$1004=$A606)*('Tire Inspections'!$B$5:$B$1004=$L606)*('Tire Inspections'!$Y$5:$Y$1004="OK")),'Tire Inspections'!$S$5:$S$1004),"")))</f>
        <v/>
      </c>
      <c r="S606" s="44">
        <f>IF($A606="","",IF($L606="","",IFERROR(LOOKUP(2,1/(('Tire Inspections'!$E$5:$E$1004=$A606)*('Tire Inspections'!$B$5:$B$1004=$L606)*('Tire Inspections'!$Y$5:$Y$1004="OK")),'Tire Inspections'!$L$5:$L$1004),"")))</f>
        <v/>
      </c>
      <c r="T606" s="33">
        <f>IF($A606="","",IF(OR($Q606="",$H606=""),"",IFERROR(MAX(0,MIN(1,($Q606-'Settings'!$B$6)/($H606-'Settings'!$B$6))),"")))</f>
        <v/>
      </c>
      <c r="U606" s="27">
        <f>IF($A606="","",IF($Q606="","No Data",IF($Q606&lt;='Settings'!$B$6,"Critical",IF($Q606&lt;='Settings'!$B$5,"Low","OK"))))</f>
        <v/>
      </c>
      <c r="V606" s="27">
        <f>IF($A606="","",IF($R606="","No Data",IF($R606&gt;='Settings'!$B$7,"Uneven","OK")))</f>
        <v/>
      </c>
      <c r="W606" s="27">
        <f>IF($A606="","",IF($J606&lt;&gt;"Mounted","N/A",IF(OR($S606="",$I606=""),"No Data",IF($S606&lt;$I606-'Settings'!$B$8,"Low",IF($S606&gt;$I606+'Settings'!$B$8,"High","OK")))))</f>
        <v/>
      </c>
      <c r="X606" s="45">
        <f>IF($A606="","",IF(OR($J606&lt;&gt;"Mounted",$L606=""),"",IFERROR($L606+'Settings'!$B$9,"")))</f>
        <v/>
      </c>
      <c r="Y606" s="27">
        <f>IF($A606="","",IF($J606&lt;&gt;"Mounted","N/A",IF($L606="","No Data",IF(TODAY()&gt;$X606,"Overdue",IF(TODAY()+'Settings'!$B$10&gt;=$X606,"Due Soon","Current")))))</f>
        <v/>
      </c>
      <c r="Z606" s="27">
        <f>IF($A606="","",IF($J606&lt;&gt;"Mounted","N/A",IF(OR($U606="No Data",$W606="No Data"),"No Data",IF($U606="Critical","Critical",IF(OR($U606="Low",$V606="Uneven",$W606="Low",$W606="High",$Y606="Overdue",$Y606="Due Soon"),"Attention","OK")))))</f>
        <v/>
      </c>
      <c r="AA606" s="27">
        <f>IF($A606="","",IF($J606&lt;&gt;"Mounted","No action",IF($U606="Critical","Inspect immediately and follow fleet removal policy",IF($W606="Low","Correct pressure and inspect",IF($W606="High","Correct pressure",IF($V606="Uneven","Inspect alignment, suspension, and rotation",IF($U606="Low","Schedule tire service",IF($Y606="Overdue","Complete inspection",IF($Y606="Due Soon","Schedule inspection","No action")))))))))</f>
        <v/>
      </c>
      <c r="AB606" s="27">
        <f>IF($A606="","",IF(OR($J606&lt;&gt;"Mounted",$Z606="OK",$Z606="N/A"),"",IF($U606="Critical",1,IF(OR($W606="Low",$W606="High"),2,IF(OR($U606="Low",$V606="Uneven"),3,IF($Y606="Overdue",4,5))))))</f>
        <v/>
      </c>
      <c r="AC606" s="27">
        <f>IF($A606="","",IF($AB606="","",IFERROR($AB606*100000+ROW(),"")))</f>
        <v/>
      </c>
    </row>
    <row r="607">
      <c r="A607" s="29" t="n"/>
      <c r="B607" s="23" t="n"/>
      <c r="C607" s="23" t="n"/>
      <c r="D607" s="23" t="n"/>
      <c r="E607" s="29" t="n"/>
      <c r="F607" s="42" t="n"/>
      <c r="G607" s="30" t="n"/>
      <c r="H607" s="43" t="n"/>
      <c r="I607" s="43" t="n"/>
      <c r="J607" s="23" t="n"/>
      <c r="K607" s="23" t="n"/>
      <c r="L607" s="45">
        <f>IF($A607="","",IF(COUNTIFS('Tire Inspections'!$E$5:$E$1004,$A607,'Tire Inspections'!$Y$5:$Y$1004,"OK")=0,"",IFERROR(MAXIFS('Tire Inspections'!$B$5:$B$1004,'Tire Inspections'!$E$5:$E$1004,$A607,'Tire Inspections'!$Y$5:$Y$1004,"OK"),"")))</f>
        <v/>
      </c>
      <c r="M607" s="27">
        <f>IF($A607="","",IF($L607="","",IFERROR(LOOKUP(2,1/(('Tire Inspections'!$E$5:$E$1004=$A607)*('Tire Inspections'!$B$5:$B$1004=$L607)*('Tire Inspections'!$Y$5:$Y$1004="OK")),'Tire Inspections'!$C$5:$C$1004),"")))</f>
        <v/>
      </c>
      <c r="N607" s="27">
        <f>IF($A607="","",IF($L607="","",IFERROR(LOOKUP(2,1/(('Tire Inspections'!$E$5:$E$1004=$A607)*('Tire Inspections'!$B$5:$B$1004=$L607)*('Tire Inspections'!$Y$5:$Y$1004="OK")),'Tire Inspections'!$F$5:$F$1004),"")))</f>
        <v/>
      </c>
      <c r="O607" s="27">
        <f>IF($A607="","",IF($L607="","",IFERROR(LOOKUP(2,1/(('Tire Inspections'!$E$5:$E$1004=$A607)*('Tire Inspections'!$B$5:$B$1004=$L607)*('Tire Inspections'!$Y$5:$Y$1004="OK")),'Tire Inspections'!$P$5:$P$1004),"")))</f>
        <v/>
      </c>
      <c r="P607" s="32">
        <f>IF($A607="","",IF($L607="","",IFERROR(LOOKUP(2,1/(('Tire Inspections'!$E$5:$E$1004=$A607)*('Tire Inspections'!$B$5:$B$1004=$L607)*('Tire Inspections'!$Y$5:$Y$1004="OK")),'Tire Inspections'!$D$5:$D$1004),"")))</f>
        <v/>
      </c>
      <c r="Q607" s="44">
        <f>IF($A607="","",IF($L607="","",IFERROR(LOOKUP(2,1/(('Tire Inspections'!$E$5:$E$1004=$A607)*('Tire Inspections'!$B$5:$B$1004=$L607)*('Tire Inspections'!$Y$5:$Y$1004="OK")),'Tire Inspections'!$R$5:$R$1004),"")))</f>
        <v/>
      </c>
      <c r="R607" s="44">
        <f>IF($A607="","",IF($L607="","",IFERROR(LOOKUP(2,1/(('Tire Inspections'!$E$5:$E$1004=$A607)*('Tire Inspections'!$B$5:$B$1004=$L607)*('Tire Inspections'!$Y$5:$Y$1004="OK")),'Tire Inspections'!$S$5:$S$1004),"")))</f>
        <v/>
      </c>
      <c r="S607" s="44">
        <f>IF($A607="","",IF($L607="","",IFERROR(LOOKUP(2,1/(('Tire Inspections'!$E$5:$E$1004=$A607)*('Tire Inspections'!$B$5:$B$1004=$L607)*('Tire Inspections'!$Y$5:$Y$1004="OK")),'Tire Inspections'!$L$5:$L$1004),"")))</f>
        <v/>
      </c>
      <c r="T607" s="33">
        <f>IF($A607="","",IF(OR($Q607="",$H607=""),"",IFERROR(MAX(0,MIN(1,($Q607-'Settings'!$B$6)/($H607-'Settings'!$B$6))),"")))</f>
        <v/>
      </c>
      <c r="U607" s="27">
        <f>IF($A607="","",IF($Q607="","No Data",IF($Q607&lt;='Settings'!$B$6,"Critical",IF($Q607&lt;='Settings'!$B$5,"Low","OK"))))</f>
        <v/>
      </c>
      <c r="V607" s="27">
        <f>IF($A607="","",IF($R607="","No Data",IF($R607&gt;='Settings'!$B$7,"Uneven","OK")))</f>
        <v/>
      </c>
      <c r="W607" s="27">
        <f>IF($A607="","",IF($J607&lt;&gt;"Mounted","N/A",IF(OR($S607="",$I607=""),"No Data",IF($S607&lt;$I607-'Settings'!$B$8,"Low",IF($S607&gt;$I607+'Settings'!$B$8,"High","OK")))))</f>
        <v/>
      </c>
      <c r="X607" s="45">
        <f>IF($A607="","",IF(OR($J607&lt;&gt;"Mounted",$L607=""),"",IFERROR($L607+'Settings'!$B$9,"")))</f>
        <v/>
      </c>
      <c r="Y607" s="27">
        <f>IF($A607="","",IF($J607&lt;&gt;"Mounted","N/A",IF($L607="","No Data",IF(TODAY()&gt;$X607,"Overdue",IF(TODAY()+'Settings'!$B$10&gt;=$X607,"Due Soon","Current")))))</f>
        <v/>
      </c>
      <c r="Z607" s="27">
        <f>IF($A607="","",IF($J607&lt;&gt;"Mounted","N/A",IF(OR($U607="No Data",$W607="No Data"),"No Data",IF($U607="Critical","Critical",IF(OR($U607="Low",$V607="Uneven",$W607="Low",$W607="High",$Y607="Overdue",$Y607="Due Soon"),"Attention","OK")))))</f>
        <v/>
      </c>
      <c r="AA607" s="27">
        <f>IF($A607="","",IF($J607&lt;&gt;"Mounted","No action",IF($U607="Critical","Inspect immediately and follow fleet removal policy",IF($W607="Low","Correct pressure and inspect",IF($W607="High","Correct pressure",IF($V607="Uneven","Inspect alignment, suspension, and rotation",IF($U607="Low","Schedule tire service",IF($Y607="Overdue","Complete inspection",IF($Y607="Due Soon","Schedule inspection","No action")))))))))</f>
        <v/>
      </c>
      <c r="AB607" s="27">
        <f>IF($A607="","",IF(OR($J607&lt;&gt;"Mounted",$Z607="OK",$Z607="N/A"),"",IF($U607="Critical",1,IF(OR($W607="Low",$W607="High"),2,IF(OR($U607="Low",$V607="Uneven"),3,IF($Y607="Overdue",4,5))))))</f>
        <v/>
      </c>
      <c r="AC607" s="27">
        <f>IF($A607="","",IF($AB607="","",IFERROR($AB607*100000+ROW(),"")))</f>
        <v/>
      </c>
    </row>
    <row r="608">
      <c r="A608" s="29" t="n"/>
      <c r="B608" s="23" t="n"/>
      <c r="C608" s="23" t="n"/>
      <c r="D608" s="23" t="n"/>
      <c r="E608" s="29" t="n"/>
      <c r="F608" s="42" t="n"/>
      <c r="G608" s="30" t="n"/>
      <c r="H608" s="43" t="n"/>
      <c r="I608" s="43" t="n"/>
      <c r="J608" s="23" t="n"/>
      <c r="K608" s="23" t="n"/>
      <c r="L608" s="45">
        <f>IF($A608="","",IF(COUNTIFS('Tire Inspections'!$E$5:$E$1004,$A608,'Tire Inspections'!$Y$5:$Y$1004,"OK")=0,"",IFERROR(MAXIFS('Tire Inspections'!$B$5:$B$1004,'Tire Inspections'!$E$5:$E$1004,$A608,'Tire Inspections'!$Y$5:$Y$1004,"OK"),"")))</f>
        <v/>
      </c>
      <c r="M608" s="27">
        <f>IF($A608="","",IF($L608="","",IFERROR(LOOKUP(2,1/(('Tire Inspections'!$E$5:$E$1004=$A608)*('Tire Inspections'!$B$5:$B$1004=$L608)*('Tire Inspections'!$Y$5:$Y$1004="OK")),'Tire Inspections'!$C$5:$C$1004),"")))</f>
        <v/>
      </c>
      <c r="N608" s="27">
        <f>IF($A608="","",IF($L608="","",IFERROR(LOOKUP(2,1/(('Tire Inspections'!$E$5:$E$1004=$A608)*('Tire Inspections'!$B$5:$B$1004=$L608)*('Tire Inspections'!$Y$5:$Y$1004="OK")),'Tire Inspections'!$F$5:$F$1004),"")))</f>
        <v/>
      </c>
      <c r="O608" s="27">
        <f>IF($A608="","",IF($L608="","",IFERROR(LOOKUP(2,1/(('Tire Inspections'!$E$5:$E$1004=$A608)*('Tire Inspections'!$B$5:$B$1004=$L608)*('Tire Inspections'!$Y$5:$Y$1004="OK")),'Tire Inspections'!$P$5:$P$1004),"")))</f>
        <v/>
      </c>
      <c r="P608" s="32">
        <f>IF($A608="","",IF($L608="","",IFERROR(LOOKUP(2,1/(('Tire Inspections'!$E$5:$E$1004=$A608)*('Tire Inspections'!$B$5:$B$1004=$L608)*('Tire Inspections'!$Y$5:$Y$1004="OK")),'Tire Inspections'!$D$5:$D$1004),"")))</f>
        <v/>
      </c>
      <c r="Q608" s="44">
        <f>IF($A608="","",IF($L608="","",IFERROR(LOOKUP(2,1/(('Tire Inspections'!$E$5:$E$1004=$A608)*('Tire Inspections'!$B$5:$B$1004=$L608)*('Tire Inspections'!$Y$5:$Y$1004="OK")),'Tire Inspections'!$R$5:$R$1004),"")))</f>
        <v/>
      </c>
      <c r="R608" s="44">
        <f>IF($A608="","",IF($L608="","",IFERROR(LOOKUP(2,1/(('Tire Inspections'!$E$5:$E$1004=$A608)*('Tire Inspections'!$B$5:$B$1004=$L608)*('Tire Inspections'!$Y$5:$Y$1004="OK")),'Tire Inspections'!$S$5:$S$1004),"")))</f>
        <v/>
      </c>
      <c r="S608" s="44">
        <f>IF($A608="","",IF($L608="","",IFERROR(LOOKUP(2,1/(('Tire Inspections'!$E$5:$E$1004=$A608)*('Tire Inspections'!$B$5:$B$1004=$L608)*('Tire Inspections'!$Y$5:$Y$1004="OK")),'Tire Inspections'!$L$5:$L$1004),"")))</f>
        <v/>
      </c>
      <c r="T608" s="33">
        <f>IF($A608="","",IF(OR($Q608="",$H608=""),"",IFERROR(MAX(0,MIN(1,($Q608-'Settings'!$B$6)/($H608-'Settings'!$B$6))),"")))</f>
        <v/>
      </c>
      <c r="U608" s="27">
        <f>IF($A608="","",IF($Q608="","No Data",IF($Q608&lt;='Settings'!$B$6,"Critical",IF($Q608&lt;='Settings'!$B$5,"Low","OK"))))</f>
        <v/>
      </c>
      <c r="V608" s="27">
        <f>IF($A608="","",IF($R608="","No Data",IF($R608&gt;='Settings'!$B$7,"Uneven","OK")))</f>
        <v/>
      </c>
      <c r="W608" s="27">
        <f>IF($A608="","",IF($J608&lt;&gt;"Mounted","N/A",IF(OR($S608="",$I608=""),"No Data",IF($S608&lt;$I608-'Settings'!$B$8,"Low",IF($S608&gt;$I608+'Settings'!$B$8,"High","OK")))))</f>
        <v/>
      </c>
      <c r="X608" s="45">
        <f>IF($A608="","",IF(OR($J608&lt;&gt;"Mounted",$L608=""),"",IFERROR($L608+'Settings'!$B$9,"")))</f>
        <v/>
      </c>
      <c r="Y608" s="27">
        <f>IF($A608="","",IF($J608&lt;&gt;"Mounted","N/A",IF($L608="","No Data",IF(TODAY()&gt;$X608,"Overdue",IF(TODAY()+'Settings'!$B$10&gt;=$X608,"Due Soon","Current")))))</f>
        <v/>
      </c>
      <c r="Z608" s="27">
        <f>IF($A608="","",IF($J608&lt;&gt;"Mounted","N/A",IF(OR($U608="No Data",$W608="No Data"),"No Data",IF($U608="Critical","Critical",IF(OR($U608="Low",$V608="Uneven",$W608="Low",$W608="High",$Y608="Overdue",$Y608="Due Soon"),"Attention","OK")))))</f>
        <v/>
      </c>
      <c r="AA608" s="27">
        <f>IF($A608="","",IF($J608&lt;&gt;"Mounted","No action",IF($U608="Critical","Inspect immediately and follow fleet removal policy",IF($W608="Low","Correct pressure and inspect",IF($W608="High","Correct pressure",IF($V608="Uneven","Inspect alignment, suspension, and rotation",IF($U608="Low","Schedule tire service",IF($Y608="Overdue","Complete inspection",IF($Y608="Due Soon","Schedule inspection","No action")))))))))</f>
        <v/>
      </c>
      <c r="AB608" s="27">
        <f>IF($A608="","",IF(OR($J608&lt;&gt;"Mounted",$Z608="OK",$Z608="N/A"),"",IF($U608="Critical",1,IF(OR($W608="Low",$W608="High"),2,IF(OR($U608="Low",$V608="Uneven"),3,IF($Y608="Overdue",4,5))))))</f>
        <v/>
      </c>
      <c r="AC608" s="27">
        <f>IF($A608="","",IF($AB608="","",IFERROR($AB608*100000+ROW(),"")))</f>
        <v/>
      </c>
    </row>
    <row r="609">
      <c r="A609" s="29" t="n"/>
      <c r="B609" s="23" t="n"/>
      <c r="C609" s="23" t="n"/>
      <c r="D609" s="23" t="n"/>
      <c r="E609" s="29" t="n"/>
      <c r="F609" s="42" t="n"/>
      <c r="G609" s="30" t="n"/>
      <c r="H609" s="43" t="n"/>
      <c r="I609" s="43" t="n"/>
      <c r="J609" s="23" t="n"/>
      <c r="K609" s="23" t="n"/>
      <c r="L609" s="45">
        <f>IF($A609="","",IF(COUNTIFS('Tire Inspections'!$E$5:$E$1004,$A609,'Tire Inspections'!$Y$5:$Y$1004,"OK")=0,"",IFERROR(MAXIFS('Tire Inspections'!$B$5:$B$1004,'Tire Inspections'!$E$5:$E$1004,$A609,'Tire Inspections'!$Y$5:$Y$1004,"OK"),"")))</f>
        <v/>
      </c>
      <c r="M609" s="27">
        <f>IF($A609="","",IF($L609="","",IFERROR(LOOKUP(2,1/(('Tire Inspections'!$E$5:$E$1004=$A609)*('Tire Inspections'!$B$5:$B$1004=$L609)*('Tire Inspections'!$Y$5:$Y$1004="OK")),'Tire Inspections'!$C$5:$C$1004),"")))</f>
        <v/>
      </c>
      <c r="N609" s="27">
        <f>IF($A609="","",IF($L609="","",IFERROR(LOOKUP(2,1/(('Tire Inspections'!$E$5:$E$1004=$A609)*('Tire Inspections'!$B$5:$B$1004=$L609)*('Tire Inspections'!$Y$5:$Y$1004="OK")),'Tire Inspections'!$F$5:$F$1004),"")))</f>
        <v/>
      </c>
      <c r="O609" s="27">
        <f>IF($A609="","",IF($L609="","",IFERROR(LOOKUP(2,1/(('Tire Inspections'!$E$5:$E$1004=$A609)*('Tire Inspections'!$B$5:$B$1004=$L609)*('Tire Inspections'!$Y$5:$Y$1004="OK")),'Tire Inspections'!$P$5:$P$1004),"")))</f>
        <v/>
      </c>
      <c r="P609" s="32">
        <f>IF($A609="","",IF($L609="","",IFERROR(LOOKUP(2,1/(('Tire Inspections'!$E$5:$E$1004=$A609)*('Tire Inspections'!$B$5:$B$1004=$L609)*('Tire Inspections'!$Y$5:$Y$1004="OK")),'Tire Inspections'!$D$5:$D$1004),"")))</f>
        <v/>
      </c>
      <c r="Q609" s="44">
        <f>IF($A609="","",IF($L609="","",IFERROR(LOOKUP(2,1/(('Tire Inspections'!$E$5:$E$1004=$A609)*('Tire Inspections'!$B$5:$B$1004=$L609)*('Tire Inspections'!$Y$5:$Y$1004="OK")),'Tire Inspections'!$R$5:$R$1004),"")))</f>
        <v/>
      </c>
      <c r="R609" s="44">
        <f>IF($A609="","",IF($L609="","",IFERROR(LOOKUP(2,1/(('Tire Inspections'!$E$5:$E$1004=$A609)*('Tire Inspections'!$B$5:$B$1004=$L609)*('Tire Inspections'!$Y$5:$Y$1004="OK")),'Tire Inspections'!$S$5:$S$1004),"")))</f>
        <v/>
      </c>
      <c r="S609" s="44">
        <f>IF($A609="","",IF($L609="","",IFERROR(LOOKUP(2,1/(('Tire Inspections'!$E$5:$E$1004=$A609)*('Tire Inspections'!$B$5:$B$1004=$L609)*('Tire Inspections'!$Y$5:$Y$1004="OK")),'Tire Inspections'!$L$5:$L$1004),"")))</f>
        <v/>
      </c>
      <c r="T609" s="33">
        <f>IF($A609="","",IF(OR($Q609="",$H609=""),"",IFERROR(MAX(0,MIN(1,($Q609-'Settings'!$B$6)/($H609-'Settings'!$B$6))),"")))</f>
        <v/>
      </c>
      <c r="U609" s="27">
        <f>IF($A609="","",IF($Q609="","No Data",IF($Q609&lt;='Settings'!$B$6,"Critical",IF($Q609&lt;='Settings'!$B$5,"Low","OK"))))</f>
        <v/>
      </c>
      <c r="V609" s="27">
        <f>IF($A609="","",IF($R609="","No Data",IF($R609&gt;='Settings'!$B$7,"Uneven","OK")))</f>
        <v/>
      </c>
      <c r="W609" s="27">
        <f>IF($A609="","",IF($J609&lt;&gt;"Mounted","N/A",IF(OR($S609="",$I609=""),"No Data",IF($S609&lt;$I609-'Settings'!$B$8,"Low",IF($S609&gt;$I609+'Settings'!$B$8,"High","OK")))))</f>
        <v/>
      </c>
      <c r="X609" s="45">
        <f>IF($A609="","",IF(OR($J609&lt;&gt;"Mounted",$L609=""),"",IFERROR($L609+'Settings'!$B$9,"")))</f>
        <v/>
      </c>
      <c r="Y609" s="27">
        <f>IF($A609="","",IF($J609&lt;&gt;"Mounted","N/A",IF($L609="","No Data",IF(TODAY()&gt;$X609,"Overdue",IF(TODAY()+'Settings'!$B$10&gt;=$X609,"Due Soon","Current")))))</f>
        <v/>
      </c>
      <c r="Z609" s="27">
        <f>IF($A609="","",IF($J609&lt;&gt;"Mounted","N/A",IF(OR($U609="No Data",$W609="No Data"),"No Data",IF($U609="Critical","Critical",IF(OR($U609="Low",$V609="Uneven",$W609="Low",$W609="High",$Y609="Overdue",$Y609="Due Soon"),"Attention","OK")))))</f>
        <v/>
      </c>
      <c r="AA609" s="27">
        <f>IF($A609="","",IF($J609&lt;&gt;"Mounted","No action",IF($U609="Critical","Inspect immediately and follow fleet removal policy",IF($W609="Low","Correct pressure and inspect",IF($W609="High","Correct pressure",IF($V609="Uneven","Inspect alignment, suspension, and rotation",IF($U609="Low","Schedule tire service",IF($Y609="Overdue","Complete inspection",IF($Y609="Due Soon","Schedule inspection","No action")))))))))</f>
        <v/>
      </c>
      <c r="AB609" s="27">
        <f>IF($A609="","",IF(OR($J609&lt;&gt;"Mounted",$Z609="OK",$Z609="N/A"),"",IF($U609="Critical",1,IF(OR($W609="Low",$W609="High"),2,IF(OR($U609="Low",$V609="Uneven"),3,IF($Y609="Overdue",4,5))))))</f>
        <v/>
      </c>
      <c r="AC609" s="27">
        <f>IF($A609="","",IF($AB609="","",IFERROR($AB609*100000+ROW(),"")))</f>
        <v/>
      </c>
    </row>
    <row r="610">
      <c r="A610" s="29" t="n"/>
      <c r="B610" s="23" t="n"/>
      <c r="C610" s="23" t="n"/>
      <c r="D610" s="23" t="n"/>
      <c r="E610" s="29" t="n"/>
      <c r="F610" s="42" t="n"/>
      <c r="G610" s="30" t="n"/>
      <c r="H610" s="43" t="n"/>
      <c r="I610" s="43" t="n"/>
      <c r="J610" s="23" t="n"/>
      <c r="K610" s="23" t="n"/>
      <c r="L610" s="45">
        <f>IF($A610="","",IF(COUNTIFS('Tire Inspections'!$E$5:$E$1004,$A610,'Tire Inspections'!$Y$5:$Y$1004,"OK")=0,"",IFERROR(MAXIFS('Tire Inspections'!$B$5:$B$1004,'Tire Inspections'!$E$5:$E$1004,$A610,'Tire Inspections'!$Y$5:$Y$1004,"OK"),"")))</f>
        <v/>
      </c>
      <c r="M610" s="27">
        <f>IF($A610="","",IF($L610="","",IFERROR(LOOKUP(2,1/(('Tire Inspections'!$E$5:$E$1004=$A610)*('Tire Inspections'!$B$5:$B$1004=$L610)*('Tire Inspections'!$Y$5:$Y$1004="OK")),'Tire Inspections'!$C$5:$C$1004),"")))</f>
        <v/>
      </c>
      <c r="N610" s="27">
        <f>IF($A610="","",IF($L610="","",IFERROR(LOOKUP(2,1/(('Tire Inspections'!$E$5:$E$1004=$A610)*('Tire Inspections'!$B$5:$B$1004=$L610)*('Tire Inspections'!$Y$5:$Y$1004="OK")),'Tire Inspections'!$F$5:$F$1004),"")))</f>
        <v/>
      </c>
      <c r="O610" s="27">
        <f>IF($A610="","",IF($L610="","",IFERROR(LOOKUP(2,1/(('Tire Inspections'!$E$5:$E$1004=$A610)*('Tire Inspections'!$B$5:$B$1004=$L610)*('Tire Inspections'!$Y$5:$Y$1004="OK")),'Tire Inspections'!$P$5:$P$1004),"")))</f>
        <v/>
      </c>
      <c r="P610" s="32">
        <f>IF($A610="","",IF($L610="","",IFERROR(LOOKUP(2,1/(('Tire Inspections'!$E$5:$E$1004=$A610)*('Tire Inspections'!$B$5:$B$1004=$L610)*('Tire Inspections'!$Y$5:$Y$1004="OK")),'Tire Inspections'!$D$5:$D$1004),"")))</f>
        <v/>
      </c>
      <c r="Q610" s="44">
        <f>IF($A610="","",IF($L610="","",IFERROR(LOOKUP(2,1/(('Tire Inspections'!$E$5:$E$1004=$A610)*('Tire Inspections'!$B$5:$B$1004=$L610)*('Tire Inspections'!$Y$5:$Y$1004="OK")),'Tire Inspections'!$R$5:$R$1004),"")))</f>
        <v/>
      </c>
      <c r="R610" s="44">
        <f>IF($A610="","",IF($L610="","",IFERROR(LOOKUP(2,1/(('Tire Inspections'!$E$5:$E$1004=$A610)*('Tire Inspections'!$B$5:$B$1004=$L610)*('Tire Inspections'!$Y$5:$Y$1004="OK")),'Tire Inspections'!$S$5:$S$1004),"")))</f>
        <v/>
      </c>
      <c r="S610" s="44">
        <f>IF($A610="","",IF($L610="","",IFERROR(LOOKUP(2,1/(('Tire Inspections'!$E$5:$E$1004=$A610)*('Tire Inspections'!$B$5:$B$1004=$L610)*('Tire Inspections'!$Y$5:$Y$1004="OK")),'Tire Inspections'!$L$5:$L$1004),"")))</f>
        <v/>
      </c>
      <c r="T610" s="33">
        <f>IF($A610="","",IF(OR($Q610="",$H610=""),"",IFERROR(MAX(0,MIN(1,($Q610-'Settings'!$B$6)/($H610-'Settings'!$B$6))),"")))</f>
        <v/>
      </c>
      <c r="U610" s="27">
        <f>IF($A610="","",IF($Q610="","No Data",IF($Q610&lt;='Settings'!$B$6,"Critical",IF($Q610&lt;='Settings'!$B$5,"Low","OK"))))</f>
        <v/>
      </c>
      <c r="V610" s="27">
        <f>IF($A610="","",IF($R610="","No Data",IF($R610&gt;='Settings'!$B$7,"Uneven","OK")))</f>
        <v/>
      </c>
      <c r="W610" s="27">
        <f>IF($A610="","",IF($J610&lt;&gt;"Mounted","N/A",IF(OR($S610="",$I610=""),"No Data",IF($S610&lt;$I610-'Settings'!$B$8,"Low",IF($S610&gt;$I610+'Settings'!$B$8,"High","OK")))))</f>
        <v/>
      </c>
      <c r="X610" s="45">
        <f>IF($A610="","",IF(OR($J610&lt;&gt;"Mounted",$L610=""),"",IFERROR($L610+'Settings'!$B$9,"")))</f>
        <v/>
      </c>
      <c r="Y610" s="27">
        <f>IF($A610="","",IF($J610&lt;&gt;"Mounted","N/A",IF($L610="","No Data",IF(TODAY()&gt;$X610,"Overdue",IF(TODAY()+'Settings'!$B$10&gt;=$X610,"Due Soon","Current")))))</f>
        <v/>
      </c>
      <c r="Z610" s="27">
        <f>IF($A610="","",IF($J610&lt;&gt;"Mounted","N/A",IF(OR($U610="No Data",$W610="No Data"),"No Data",IF($U610="Critical","Critical",IF(OR($U610="Low",$V610="Uneven",$W610="Low",$W610="High",$Y610="Overdue",$Y610="Due Soon"),"Attention","OK")))))</f>
        <v/>
      </c>
      <c r="AA610" s="27">
        <f>IF($A610="","",IF($J610&lt;&gt;"Mounted","No action",IF($U610="Critical","Inspect immediately and follow fleet removal policy",IF($W610="Low","Correct pressure and inspect",IF($W610="High","Correct pressure",IF($V610="Uneven","Inspect alignment, suspension, and rotation",IF($U610="Low","Schedule tire service",IF($Y610="Overdue","Complete inspection",IF($Y610="Due Soon","Schedule inspection","No action")))))))))</f>
        <v/>
      </c>
      <c r="AB610" s="27">
        <f>IF($A610="","",IF(OR($J610&lt;&gt;"Mounted",$Z610="OK",$Z610="N/A"),"",IF($U610="Critical",1,IF(OR($W610="Low",$W610="High"),2,IF(OR($U610="Low",$V610="Uneven"),3,IF($Y610="Overdue",4,5))))))</f>
        <v/>
      </c>
      <c r="AC610" s="27">
        <f>IF($A610="","",IF($AB610="","",IFERROR($AB610*100000+ROW(),"")))</f>
        <v/>
      </c>
    </row>
    <row r="611">
      <c r="A611" s="29" t="n"/>
      <c r="B611" s="23" t="n"/>
      <c r="C611" s="23" t="n"/>
      <c r="D611" s="23" t="n"/>
      <c r="E611" s="29" t="n"/>
      <c r="F611" s="42" t="n"/>
      <c r="G611" s="30" t="n"/>
      <c r="H611" s="43" t="n"/>
      <c r="I611" s="43" t="n"/>
      <c r="J611" s="23" t="n"/>
      <c r="K611" s="23" t="n"/>
      <c r="L611" s="45">
        <f>IF($A611="","",IF(COUNTIFS('Tire Inspections'!$E$5:$E$1004,$A611,'Tire Inspections'!$Y$5:$Y$1004,"OK")=0,"",IFERROR(MAXIFS('Tire Inspections'!$B$5:$B$1004,'Tire Inspections'!$E$5:$E$1004,$A611,'Tire Inspections'!$Y$5:$Y$1004,"OK"),"")))</f>
        <v/>
      </c>
      <c r="M611" s="27">
        <f>IF($A611="","",IF($L611="","",IFERROR(LOOKUP(2,1/(('Tire Inspections'!$E$5:$E$1004=$A611)*('Tire Inspections'!$B$5:$B$1004=$L611)*('Tire Inspections'!$Y$5:$Y$1004="OK")),'Tire Inspections'!$C$5:$C$1004),"")))</f>
        <v/>
      </c>
      <c r="N611" s="27">
        <f>IF($A611="","",IF($L611="","",IFERROR(LOOKUP(2,1/(('Tire Inspections'!$E$5:$E$1004=$A611)*('Tire Inspections'!$B$5:$B$1004=$L611)*('Tire Inspections'!$Y$5:$Y$1004="OK")),'Tire Inspections'!$F$5:$F$1004),"")))</f>
        <v/>
      </c>
      <c r="O611" s="27">
        <f>IF($A611="","",IF($L611="","",IFERROR(LOOKUP(2,1/(('Tire Inspections'!$E$5:$E$1004=$A611)*('Tire Inspections'!$B$5:$B$1004=$L611)*('Tire Inspections'!$Y$5:$Y$1004="OK")),'Tire Inspections'!$P$5:$P$1004),"")))</f>
        <v/>
      </c>
      <c r="P611" s="32">
        <f>IF($A611="","",IF($L611="","",IFERROR(LOOKUP(2,1/(('Tire Inspections'!$E$5:$E$1004=$A611)*('Tire Inspections'!$B$5:$B$1004=$L611)*('Tire Inspections'!$Y$5:$Y$1004="OK")),'Tire Inspections'!$D$5:$D$1004),"")))</f>
        <v/>
      </c>
      <c r="Q611" s="44">
        <f>IF($A611="","",IF($L611="","",IFERROR(LOOKUP(2,1/(('Tire Inspections'!$E$5:$E$1004=$A611)*('Tire Inspections'!$B$5:$B$1004=$L611)*('Tire Inspections'!$Y$5:$Y$1004="OK")),'Tire Inspections'!$R$5:$R$1004),"")))</f>
        <v/>
      </c>
      <c r="R611" s="44">
        <f>IF($A611="","",IF($L611="","",IFERROR(LOOKUP(2,1/(('Tire Inspections'!$E$5:$E$1004=$A611)*('Tire Inspections'!$B$5:$B$1004=$L611)*('Tire Inspections'!$Y$5:$Y$1004="OK")),'Tire Inspections'!$S$5:$S$1004),"")))</f>
        <v/>
      </c>
      <c r="S611" s="44">
        <f>IF($A611="","",IF($L611="","",IFERROR(LOOKUP(2,1/(('Tire Inspections'!$E$5:$E$1004=$A611)*('Tire Inspections'!$B$5:$B$1004=$L611)*('Tire Inspections'!$Y$5:$Y$1004="OK")),'Tire Inspections'!$L$5:$L$1004),"")))</f>
        <v/>
      </c>
      <c r="T611" s="33">
        <f>IF($A611="","",IF(OR($Q611="",$H611=""),"",IFERROR(MAX(0,MIN(1,($Q611-'Settings'!$B$6)/($H611-'Settings'!$B$6))),"")))</f>
        <v/>
      </c>
      <c r="U611" s="27">
        <f>IF($A611="","",IF($Q611="","No Data",IF($Q611&lt;='Settings'!$B$6,"Critical",IF($Q611&lt;='Settings'!$B$5,"Low","OK"))))</f>
        <v/>
      </c>
      <c r="V611" s="27">
        <f>IF($A611="","",IF($R611="","No Data",IF($R611&gt;='Settings'!$B$7,"Uneven","OK")))</f>
        <v/>
      </c>
      <c r="W611" s="27">
        <f>IF($A611="","",IF($J611&lt;&gt;"Mounted","N/A",IF(OR($S611="",$I611=""),"No Data",IF($S611&lt;$I611-'Settings'!$B$8,"Low",IF($S611&gt;$I611+'Settings'!$B$8,"High","OK")))))</f>
        <v/>
      </c>
      <c r="X611" s="45">
        <f>IF($A611="","",IF(OR($J611&lt;&gt;"Mounted",$L611=""),"",IFERROR($L611+'Settings'!$B$9,"")))</f>
        <v/>
      </c>
      <c r="Y611" s="27">
        <f>IF($A611="","",IF($J611&lt;&gt;"Mounted","N/A",IF($L611="","No Data",IF(TODAY()&gt;$X611,"Overdue",IF(TODAY()+'Settings'!$B$10&gt;=$X611,"Due Soon","Current")))))</f>
        <v/>
      </c>
      <c r="Z611" s="27">
        <f>IF($A611="","",IF($J611&lt;&gt;"Mounted","N/A",IF(OR($U611="No Data",$W611="No Data"),"No Data",IF($U611="Critical","Critical",IF(OR($U611="Low",$V611="Uneven",$W611="Low",$W611="High",$Y611="Overdue",$Y611="Due Soon"),"Attention","OK")))))</f>
        <v/>
      </c>
      <c r="AA611" s="27">
        <f>IF($A611="","",IF($J611&lt;&gt;"Mounted","No action",IF($U611="Critical","Inspect immediately and follow fleet removal policy",IF($W611="Low","Correct pressure and inspect",IF($W611="High","Correct pressure",IF($V611="Uneven","Inspect alignment, suspension, and rotation",IF($U611="Low","Schedule tire service",IF($Y611="Overdue","Complete inspection",IF($Y611="Due Soon","Schedule inspection","No action")))))))))</f>
        <v/>
      </c>
      <c r="AB611" s="27">
        <f>IF($A611="","",IF(OR($J611&lt;&gt;"Mounted",$Z611="OK",$Z611="N/A"),"",IF($U611="Critical",1,IF(OR($W611="Low",$W611="High"),2,IF(OR($U611="Low",$V611="Uneven"),3,IF($Y611="Overdue",4,5))))))</f>
        <v/>
      </c>
      <c r="AC611" s="27">
        <f>IF($A611="","",IF($AB611="","",IFERROR($AB611*100000+ROW(),"")))</f>
        <v/>
      </c>
    </row>
    <row r="612">
      <c r="A612" s="29" t="n"/>
      <c r="B612" s="23" t="n"/>
      <c r="C612" s="23" t="n"/>
      <c r="D612" s="23" t="n"/>
      <c r="E612" s="29" t="n"/>
      <c r="F612" s="42" t="n"/>
      <c r="G612" s="30" t="n"/>
      <c r="H612" s="43" t="n"/>
      <c r="I612" s="43" t="n"/>
      <c r="J612" s="23" t="n"/>
      <c r="K612" s="23" t="n"/>
      <c r="L612" s="45">
        <f>IF($A612="","",IF(COUNTIFS('Tire Inspections'!$E$5:$E$1004,$A612,'Tire Inspections'!$Y$5:$Y$1004,"OK")=0,"",IFERROR(MAXIFS('Tire Inspections'!$B$5:$B$1004,'Tire Inspections'!$E$5:$E$1004,$A612,'Tire Inspections'!$Y$5:$Y$1004,"OK"),"")))</f>
        <v/>
      </c>
      <c r="M612" s="27">
        <f>IF($A612="","",IF($L612="","",IFERROR(LOOKUP(2,1/(('Tire Inspections'!$E$5:$E$1004=$A612)*('Tire Inspections'!$B$5:$B$1004=$L612)*('Tire Inspections'!$Y$5:$Y$1004="OK")),'Tire Inspections'!$C$5:$C$1004),"")))</f>
        <v/>
      </c>
      <c r="N612" s="27">
        <f>IF($A612="","",IF($L612="","",IFERROR(LOOKUP(2,1/(('Tire Inspections'!$E$5:$E$1004=$A612)*('Tire Inspections'!$B$5:$B$1004=$L612)*('Tire Inspections'!$Y$5:$Y$1004="OK")),'Tire Inspections'!$F$5:$F$1004),"")))</f>
        <v/>
      </c>
      <c r="O612" s="27">
        <f>IF($A612="","",IF($L612="","",IFERROR(LOOKUP(2,1/(('Tire Inspections'!$E$5:$E$1004=$A612)*('Tire Inspections'!$B$5:$B$1004=$L612)*('Tire Inspections'!$Y$5:$Y$1004="OK")),'Tire Inspections'!$P$5:$P$1004),"")))</f>
        <v/>
      </c>
      <c r="P612" s="32">
        <f>IF($A612="","",IF($L612="","",IFERROR(LOOKUP(2,1/(('Tire Inspections'!$E$5:$E$1004=$A612)*('Tire Inspections'!$B$5:$B$1004=$L612)*('Tire Inspections'!$Y$5:$Y$1004="OK")),'Tire Inspections'!$D$5:$D$1004),"")))</f>
        <v/>
      </c>
      <c r="Q612" s="44">
        <f>IF($A612="","",IF($L612="","",IFERROR(LOOKUP(2,1/(('Tire Inspections'!$E$5:$E$1004=$A612)*('Tire Inspections'!$B$5:$B$1004=$L612)*('Tire Inspections'!$Y$5:$Y$1004="OK")),'Tire Inspections'!$R$5:$R$1004),"")))</f>
        <v/>
      </c>
      <c r="R612" s="44">
        <f>IF($A612="","",IF($L612="","",IFERROR(LOOKUP(2,1/(('Tire Inspections'!$E$5:$E$1004=$A612)*('Tire Inspections'!$B$5:$B$1004=$L612)*('Tire Inspections'!$Y$5:$Y$1004="OK")),'Tire Inspections'!$S$5:$S$1004),"")))</f>
        <v/>
      </c>
      <c r="S612" s="44">
        <f>IF($A612="","",IF($L612="","",IFERROR(LOOKUP(2,1/(('Tire Inspections'!$E$5:$E$1004=$A612)*('Tire Inspections'!$B$5:$B$1004=$L612)*('Tire Inspections'!$Y$5:$Y$1004="OK")),'Tire Inspections'!$L$5:$L$1004),"")))</f>
        <v/>
      </c>
      <c r="T612" s="33">
        <f>IF($A612="","",IF(OR($Q612="",$H612=""),"",IFERROR(MAX(0,MIN(1,($Q612-'Settings'!$B$6)/($H612-'Settings'!$B$6))),"")))</f>
        <v/>
      </c>
      <c r="U612" s="27">
        <f>IF($A612="","",IF($Q612="","No Data",IF($Q612&lt;='Settings'!$B$6,"Critical",IF($Q612&lt;='Settings'!$B$5,"Low","OK"))))</f>
        <v/>
      </c>
      <c r="V612" s="27">
        <f>IF($A612="","",IF($R612="","No Data",IF($R612&gt;='Settings'!$B$7,"Uneven","OK")))</f>
        <v/>
      </c>
      <c r="W612" s="27">
        <f>IF($A612="","",IF($J612&lt;&gt;"Mounted","N/A",IF(OR($S612="",$I612=""),"No Data",IF($S612&lt;$I612-'Settings'!$B$8,"Low",IF($S612&gt;$I612+'Settings'!$B$8,"High","OK")))))</f>
        <v/>
      </c>
      <c r="X612" s="45">
        <f>IF($A612="","",IF(OR($J612&lt;&gt;"Mounted",$L612=""),"",IFERROR($L612+'Settings'!$B$9,"")))</f>
        <v/>
      </c>
      <c r="Y612" s="27">
        <f>IF($A612="","",IF($J612&lt;&gt;"Mounted","N/A",IF($L612="","No Data",IF(TODAY()&gt;$X612,"Overdue",IF(TODAY()+'Settings'!$B$10&gt;=$X612,"Due Soon","Current")))))</f>
        <v/>
      </c>
      <c r="Z612" s="27">
        <f>IF($A612="","",IF($J612&lt;&gt;"Mounted","N/A",IF(OR($U612="No Data",$W612="No Data"),"No Data",IF($U612="Critical","Critical",IF(OR($U612="Low",$V612="Uneven",$W612="Low",$W612="High",$Y612="Overdue",$Y612="Due Soon"),"Attention","OK")))))</f>
        <v/>
      </c>
      <c r="AA612" s="27">
        <f>IF($A612="","",IF($J612&lt;&gt;"Mounted","No action",IF($U612="Critical","Inspect immediately and follow fleet removal policy",IF($W612="Low","Correct pressure and inspect",IF($W612="High","Correct pressure",IF($V612="Uneven","Inspect alignment, suspension, and rotation",IF($U612="Low","Schedule tire service",IF($Y612="Overdue","Complete inspection",IF($Y612="Due Soon","Schedule inspection","No action")))))))))</f>
        <v/>
      </c>
      <c r="AB612" s="27">
        <f>IF($A612="","",IF(OR($J612&lt;&gt;"Mounted",$Z612="OK",$Z612="N/A"),"",IF($U612="Critical",1,IF(OR($W612="Low",$W612="High"),2,IF(OR($U612="Low",$V612="Uneven"),3,IF($Y612="Overdue",4,5))))))</f>
        <v/>
      </c>
      <c r="AC612" s="27">
        <f>IF($A612="","",IF($AB612="","",IFERROR($AB612*100000+ROW(),"")))</f>
        <v/>
      </c>
    </row>
    <row r="613">
      <c r="A613" s="29" t="n"/>
      <c r="B613" s="23" t="n"/>
      <c r="C613" s="23" t="n"/>
      <c r="D613" s="23" t="n"/>
      <c r="E613" s="29" t="n"/>
      <c r="F613" s="42" t="n"/>
      <c r="G613" s="30" t="n"/>
      <c r="H613" s="43" t="n"/>
      <c r="I613" s="43" t="n"/>
      <c r="J613" s="23" t="n"/>
      <c r="K613" s="23" t="n"/>
      <c r="L613" s="45">
        <f>IF($A613="","",IF(COUNTIFS('Tire Inspections'!$E$5:$E$1004,$A613,'Tire Inspections'!$Y$5:$Y$1004,"OK")=0,"",IFERROR(MAXIFS('Tire Inspections'!$B$5:$B$1004,'Tire Inspections'!$E$5:$E$1004,$A613,'Tire Inspections'!$Y$5:$Y$1004,"OK"),"")))</f>
        <v/>
      </c>
      <c r="M613" s="27">
        <f>IF($A613="","",IF($L613="","",IFERROR(LOOKUP(2,1/(('Tire Inspections'!$E$5:$E$1004=$A613)*('Tire Inspections'!$B$5:$B$1004=$L613)*('Tire Inspections'!$Y$5:$Y$1004="OK")),'Tire Inspections'!$C$5:$C$1004),"")))</f>
        <v/>
      </c>
      <c r="N613" s="27">
        <f>IF($A613="","",IF($L613="","",IFERROR(LOOKUP(2,1/(('Tire Inspections'!$E$5:$E$1004=$A613)*('Tire Inspections'!$B$5:$B$1004=$L613)*('Tire Inspections'!$Y$5:$Y$1004="OK")),'Tire Inspections'!$F$5:$F$1004),"")))</f>
        <v/>
      </c>
      <c r="O613" s="27">
        <f>IF($A613="","",IF($L613="","",IFERROR(LOOKUP(2,1/(('Tire Inspections'!$E$5:$E$1004=$A613)*('Tire Inspections'!$B$5:$B$1004=$L613)*('Tire Inspections'!$Y$5:$Y$1004="OK")),'Tire Inspections'!$P$5:$P$1004),"")))</f>
        <v/>
      </c>
      <c r="P613" s="32">
        <f>IF($A613="","",IF($L613="","",IFERROR(LOOKUP(2,1/(('Tire Inspections'!$E$5:$E$1004=$A613)*('Tire Inspections'!$B$5:$B$1004=$L613)*('Tire Inspections'!$Y$5:$Y$1004="OK")),'Tire Inspections'!$D$5:$D$1004),"")))</f>
        <v/>
      </c>
      <c r="Q613" s="44">
        <f>IF($A613="","",IF($L613="","",IFERROR(LOOKUP(2,1/(('Tire Inspections'!$E$5:$E$1004=$A613)*('Tire Inspections'!$B$5:$B$1004=$L613)*('Tire Inspections'!$Y$5:$Y$1004="OK")),'Tire Inspections'!$R$5:$R$1004),"")))</f>
        <v/>
      </c>
      <c r="R613" s="44">
        <f>IF($A613="","",IF($L613="","",IFERROR(LOOKUP(2,1/(('Tire Inspections'!$E$5:$E$1004=$A613)*('Tire Inspections'!$B$5:$B$1004=$L613)*('Tire Inspections'!$Y$5:$Y$1004="OK")),'Tire Inspections'!$S$5:$S$1004),"")))</f>
        <v/>
      </c>
      <c r="S613" s="44">
        <f>IF($A613="","",IF($L613="","",IFERROR(LOOKUP(2,1/(('Tire Inspections'!$E$5:$E$1004=$A613)*('Tire Inspections'!$B$5:$B$1004=$L613)*('Tire Inspections'!$Y$5:$Y$1004="OK")),'Tire Inspections'!$L$5:$L$1004),"")))</f>
        <v/>
      </c>
      <c r="T613" s="33">
        <f>IF($A613="","",IF(OR($Q613="",$H613=""),"",IFERROR(MAX(0,MIN(1,($Q613-'Settings'!$B$6)/($H613-'Settings'!$B$6))),"")))</f>
        <v/>
      </c>
      <c r="U613" s="27">
        <f>IF($A613="","",IF($Q613="","No Data",IF($Q613&lt;='Settings'!$B$6,"Critical",IF($Q613&lt;='Settings'!$B$5,"Low","OK"))))</f>
        <v/>
      </c>
      <c r="V613" s="27">
        <f>IF($A613="","",IF($R613="","No Data",IF($R613&gt;='Settings'!$B$7,"Uneven","OK")))</f>
        <v/>
      </c>
      <c r="W613" s="27">
        <f>IF($A613="","",IF($J613&lt;&gt;"Mounted","N/A",IF(OR($S613="",$I613=""),"No Data",IF($S613&lt;$I613-'Settings'!$B$8,"Low",IF($S613&gt;$I613+'Settings'!$B$8,"High","OK")))))</f>
        <v/>
      </c>
      <c r="X613" s="45">
        <f>IF($A613="","",IF(OR($J613&lt;&gt;"Mounted",$L613=""),"",IFERROR($L613+'Settings'!$B$9,"")))</f>
        <v/>
      </c>
      <c r="Y613" s="27">
        <f>IF($A613="","",IF($J613&lt;&gt;"Mounted","N/A",IF($L613="","No Data",IF(TODAY()&gt;$X613,"Overdue",IF(TODAY()+'Settings'!$B$10&gt;=$X613,"Due Soon","Current")))))</f>
        <v/>
      </c>
      <c r="Z613" s="27">
        <f>IF($A613="","",IF($J613&lt;&gt;"Mounted","N/A",IF(OR($U613="No Data",$W613="No Data"),"No Data",IF($U613="Critical","Critical",IF(OR($U613="Low",$V613="Uneven",$W613="Low",$W613="High",$Y613="Overdue",$Y613="Due Soon"),"Attention","OK")))))</f>
        <v/>
      </c>
      <c r="AA613" s="27">
        <f>IF($A613="","",IF($J613&lt;&gt;"Mounted","No action",IF($U613="Critical","Inspect immediately and follow fleet removal policy",IF($W613="Low","Correct pressure and inspect",IF($W613="High","Correct pressure",IF($V613="Uneven","Inspect alignment, suspension, and rotation",IF($U613="Low","Schedule tire service",IF($Y613="Overdue","Complete inspection",IF($Y613="Due Soon","Schedule inspection","No action")))))))))</f>
        <v/>
      </c>
      <c r="AB613" s="27">
        <f>IF($A613="","",IF(OR($J613&lt;&gt;"Mounted",$Z613="OK",$Z613="N/A"),"",IF($U613="Critical",1,IF(OR($W613="Low",$W613="High"),2,IF(OR($U613="Low",$V613="Uneven"),3,IF($Y613="Overdue",4,5))))))</f>
        <v/>
      </c>
      <c r="AC613" s="27">
        <f>IF($A613="","",IF($AB613="","",IFERROR($AB613*100000+ROW(),"")))</f>
        <v/>
      </c>
    </row>
    <row r="614">
      <c r="A614" s="29" t="n"/>
      <c r="B614" s="23" t="n"/>
      <c r="C614" s="23" t="n"/>
      <c r="D614" s="23" t="n"/>
      <c r="E614" s="29" t="n"/>
      <c r="F614" s="42" t="n"/>
      <c r="G614" s="30" t="n"/>
      <c r="H614" s="43" t="n"/>
      <c r="I614" s="43" t="n"/>
      <c r="J614" s="23" t="n"/>
      <c r="K614" s="23" t="n"/>
      <c r="L614" s="45">
        <f>IF($A614="","",IF(COUNTIFS('Tire Inspections'!$E$5:$E$1004,$A614,'Tire Inspections'!$Y$5:$Y$1004,"OK")=0,"",IFERROR(MAXIFS('Tire Inspections'!$B$5:$B$1004,'Tire Inspections'!$E$5:$E$1004,$A614,'Tire Inspections'!$Y$5:$Y$1004,"OK"),"")))</f>
        <v/>
      </c>
      <c r="M614" s="27">
        <f>IF($A614="","",IF($L614="","",IFERROR(LOOKUP(2,1/(('Tire Inspections'!$E$5:$E$1004=$A614)*('Tire Inspections'!$B$5:$B$1004=$L614)*('Tire Inspections'!$Y$5:$Y$1004="OK")),'Tire Inspections'!$C$5:$C$1004),"")))</f>
        <v/>
      </c>
      <c r="N614" s="27">
        <f>IF($A614="","",IF($L614="","",IFERROR(LOOKUP(2,1/(('Tire Inspections'!$E$5:$E$1004=$A614)*('Tire Inspections'!$B$5:$B$1004=$L614)*('Tire Inspections'!$Y$5:$Y$1004="OK")),'Tire Inspections'!$F$5:$F$1004),"")))</f>
        <v/>
      </c>
      <c r="O614" s="27">
        <f>IF($A614="","",IF($L614="","",IFERROR(LOOKUP(2,1/(('Tire Inspections'!$E$5:$E$1004=$A614)*('Tire Inspections'!$B$5:$B$1004=$L614)*('Tire Inspections'!$Y$5:$Y$1004="OK")),'Tire Inspections'!$P$5:$P$1004),"")))</f>
        <v/>
      </c>
      <c r="P614" s="32">
        <f>IF($A614="","",IF($L614="","",IFERROR(LOOKUP(2,1/(('Tire Inspections'!$E$5:$E$1004=$A614)*('Tire Inspections'!$B$5:$B$1004=$L614)*('Tire Inspections'!$Y$5:$Y$1004="OK")),'Tire Inspections'!$D$5:$D$1004),"")))</f>
        <v/>
      </c>
      <c r="Q614" s="44">
        <f>IF($A614="","",IF($L614="","",IFERROR(LOOKUP(2,1/(('Tire Inspections'!$E$5:$E$1004=$A614)*('Tire Inspections'!$B$5:$B$1004=$L614)*('Tire Inspections'!$Y$5:$Y$1004="OK")),'Tire Inspections'!$R$5:$R$1004),"")))</f>
        <v/>
      </c>
      <c r="R614" s="44">
        <f>IF($A614="","",IF($L614="","",IFERROR(LOOKUP(2,1/(('Tire Inspections'!$E$5:$E$1004=$A614)*('Tire Inspections'!$B$5:$B$1004=$L614)*('Tire Inspections'!$Y$5:$Y$1004="OK")),'Tire Inspections'!$S$5:$S$1004),"")))</f>
        <v/>
      </c>
      <c r="S614" s="44">
        <f>IF($A614="","",IF($L614="","",IFERROR(LOOKUP(2,1/(('Tire Inspections'!$E$5:$E$1004=$A614)*('Tire Inspections'!$B$5:$B$1004=$L614)*('Tire Inspections'!$Y$5:$Y$1004="OK")),'Tire Inspections'!$L$5:$L$1004),"")))</f>
        <v/>
      </c>
      <c r="T614" s="33">
        <f>IF($A614="","",IF(OR($Q614="",$H614=""),"",IFERROR(MAX(0,MIN(1,($Q614-'Settings'!$B$6)/($H614-'Settings'!$B$6))),"")))</f>
        <v/>
      </c>
      <c r="U614" s="27">
        <f>IF($A614="","",IF($Q614="","No Data",IF($Q614&lt;='Settings'!$B$6,"Critical",IF($Q614&lt;='Settings'!$B$5,"Low","OK"))))</f>
        <v/>
      </c>
      <c r="V614" s="27">
        <f>IF($A614="","",IF($R614="","No Data",IF($R614&gt;='Settings'!$B$7,"Uneven","OK")))</f>
        <v/>
      </c>
      <c r="W614" s="27">
        <f>IF($A614="","",IF($J614&lt;&gt;"Mounted","N/A",IF(OR($S614="",$I614=""),"No Data",IF($S614&lt;$I614-'Settings'!$B$8,"Low",IF($S614&gt;$I614+'Settings'!$B$8,"High","OK")))))</f>
        <v/>
      </c>
      <c r="X614" s="45">
        <f>IF($A614="","",IF(OR($J614&lt;&gt;"Mounted",$L614=""),"",IFERROR($L614+'Settings'!$B$9,"")))</f>
        <v/>
      </c>
      <c r="Y614" s="27">
        <f>IF($A614="","",IF($J614&lt;&gt;"Mounted","N/A",IF($L614="","No Data",IF(TODAY()&gt;$X614,"Overdue",IF(TODAY()+'Settings'!$B$10&gt;=$X614,"Due Soon","Current")))))</f>
        <v/>
      </c>
      <c r="Z614" s="27">
        <f>IF($A614="","",IF($J614&lt;&gt;"Mounted","N/A",IF(OR($U614="No Data",$W614="No Data"),"No Data",IF($U614="Critical","Critical",IF(OR($U614="Low",$V614="Uneven",$W614="Low",$W614="High",$Y614="Overdue",$Y614="Due Soon"),"Attention","OK")))))</f>
        <v/>
      </c>
      <c r="AA614" s="27">
        <f>IF($A614="","",IF($J614&lt;&gt;"Mounted","No action",IF($U614="Critical","Inspect immediately and follow fleet removal policy",IF($W614="Low","Correct pressure and inspect",IF($W614="High","Correct pressure",IF($V614="Uneven","Inspect alignment, suspension, and rotation",IF($U614="Low","Schedule tire service",IF($Y614="Overdue","Complete inspection",IF($Y614="Due Soon","Schedule inspection","No action")))))))))</f>
        <v/>
      </c>
      <c r="AB614" s="27">
        <f>IF($A614="","",IF(OR($J614&lt;&gt;"Mounted",$Z614="OK",$Z614="N/A"),"",IF($U614="Critical",1,IF(OR($W614="Low",$W614="High"),2,IF(OR($U614="Low",$V614="Uneven"),3,IF($Y614="Overdue",4,5))))))</f>
        <v/>
      </c>
      <c r="AC614" s="27">
        <f>IF($A614="","",IF($AB614="","",IFERROR($AB614*100000+ROW(),"")))</f>
        <v/>
      </c>
    </row>
    <row r="615">
      <c r="A615" s="29" t="n"/>
      <c r="B615" s="23" t="n"/>
      <c r="C615" s="23" t="n"/>
      <c r="D615" s="23" t="n"/>
      <c r="E615" s="29" t="n"/>
      <c r="F615" s="42" t="n"/>
      <c r="G615" s="30" t="n"/>
      <c r="H615" s="43" t="n"/>
      <c r="I615" s="43" t="n"/>
      <c r="J615" s="23" t="n"/>
      <c r="K615" s="23" t="n"/>
      <c r="L615" s="45">
        <f>IF($A615="","",IF(COUNTIFS('Tire Inspections'!$E$5:$E$1004,$A615,'Tire Inspections'!$Y$5:$Y$1004,"OK")=0,"",IFERROR(MAXIFS('Tire Inspections'!$B$5:$B$1004,'Tire Inspections'!$E$5:$E$1004,$A615,'Tire Inspections'!$Y$5:$Y$1004,"OK"),"")))</f>
        <v/>
      </c>
      <c r="M615" s="27">
        <f>IF($A615="","",IF($L615="","",IFERROR(LOOKUP(2,1/(('Tire Inspections'!$E$5:$E$1004=$A615)*('Tire Inspections'!$B$5:$B$1004=$L615)*('Tire Inspections'!$Y$5:$Y$1004="OK")),'Tire Inspections'!$C$5:$C$1004),"")))</f>
        <v/>
      </c>
      <c r="N615" s="27">
        <f>IF($A615="","",IF($L615="","",IFERROR(LOOKUP(2,1/(('Tire Inspections'!$E$5:$E$1004=$A615)*('Tire Inspections'!$B$5:$B$1004=$L615)*('Tire Inspections'!$Y$5:$Y$1004="OK")),'Tire Inspections'!$F$5:$F$1004),"")))</f>
        <v/>
      </c>
      <c r="O615" s="27">
        <f>IF($A615="","",IF($L615="","",IFERROR(LOOKUP(2,1/(('Tire Inspections'!$E$5:$E$1004=$A615)*('Tire Inspections'!$B$5:$B$1004=$L615)*('Tire Inspections'!$Y$5:$Y$1004="OK")),'Tire Inspections'!$P$5:$P$1004),"")))</f>
        <v/>
      </c>
      <c r="P615" s="32">
        <f>IF($A615="","",IF($L615="","",IFERROR(LOOKUP(2,1/(('Tire Inspections'!$E$5:$E$1004=$A615)*('Tire Inspections'!$B$5:$B$1004=$L615)*('Tire Inspections'!$Y$5:$Y$1004="OK")),'Tire Inspections'!$D$5:$D$1004),"")))</f>
        <v/>
      </c>
      <c r="Q615" s="44">
        <f>IF($A615="","",IF($L615="","",IFERROR(LOOKUP(2,1/(('Tire Inspections'!$E$5:$E$1004=$A615)*('Tire Inspections'!$B$5:$B$1004=$L615)*('Tire Inspections'!$Y$5:$Y$1004="OK")),'Tire Inspections'!$R$5:$R$1004),"")))</f>
        <v/>
      </c>
      <c r="R615" s="44">
        <f>IF($A615="","",IF($L615="","",IFERROR(LOOKUP(2,1/(('Tire Inspections'!$E$5:$E$1004=$A615)*('Tire Inspections'!$B$5:$B$1004=$L615)*('Tire Inspections'!$Y$5:$Y$1004="OK")),'Tire Inspections'!$S$5:$S$1004),"")))</f>
        <v/>
      </c>
      <c r="S615" s="44">
        <f>IF($A615="","",IF($L615="","",IFERROR(LOOKUP(2,1/(('Tire Inspections'!$E$5:$E$1004=$A615)*('Tire Inspections'!$B$5:$B$1004=$L615)*('Tire Inspections'!$Y$5:$Y$1004="OK")),'Tire Inspections'!$L$5:$L$1004),"")))</f>
        <v/>
      </c>
      <c r="T615" s="33">
        <f>IF($A615="","",IF(OR($Q615="",$H615=""),"",IFERROR(MAX(0,MIN(1,($Q615-'Settings'!$B$6)/($H615-'Settings'!$B$6))),"")))</f>
        <v/>
      </c>
      <c r="U615" s="27">
        <f>IF($A615="","",IF($Q615="","No Data",IF($Q615&lt;='Settings'!$B$6,"Critical",IF($Q615&lt;='Settings'!$B$5,"Low","OK"))))</f>
        <v/>
      </c>
      <c r="V615" s="27">
        <f>IF($A615="","",IF($R615="","No Data",IF($R615&gt;='Settings'!$B$7,"Uneven","OK")))</f>
        <v/>
      </c>
      <c r="W615" s="27">
        <f>IF($A615="","",IF($J615&lt;&gt;"Mounted","N/A",IF(OR($S615="",$I615=""),"No Data",IF($S615&lt;$I615-'Settings'!$B$8,"Low",IF($S615&gt;$I615+'Settings'!$B$8,"High","OK")))))</f>
        <v/>
      </c>
      <c r="X615" s="45">
        <f>IF($A615="","",IF(OR($J615&lt;&gt;"Mounted",$L615=""),"",IFERROR($L615+'Settings'!$B$9,"")))</f>
        <v/>
      </c>
      <c r="Y615" s="27">
        <f>IF($A615="","",IF($J615&lt;&gt;"Mounted","N/A",IF($L615="","No Data",IF(TODAY()&gt;$X615,"Overdue",IF(TODAY()+'Settings'!$B$10&gt;=$X615,"Due Soon","Current")))))</f>
        <v/>
      </c>
      <c r="Z615" s="27">
        <f>IF($A615="","",IF($J615&lt;&gt;"Mounted","N/A",IF(OR($U615="No Data",$W615="No Data"),"No Data",IF($U615="Critical","Critical",IF(OR($U615="Low",$V615="Uneven",$W615="Low",$W615="High",$Y615="Overdue",$Y615="Due Soon"),"Attention","OK")))))</f>
        <v/>
      </c>
      <c r="AA615" s="27">
        <f>IF($A615="","",IF($J615&lt;&gt;"Mounted","No action",IF($U615="Critical","Inspect immediately and follow fleet removal policy",IF($W615="Low","Correct pressure and inspect",IF($W615="High","Correct pressure",IF($V615="Uneven","Inspect alignment, suspension, and rotation",IF($U615="Low","Schedule tire service",IF($Y615="Overdue","Complete inspection",IF($Y615="Due Soon","Schedule inspection","No action")))))))))</f>
        <v/>
      </c>
      <c r="AB615" s="27">
        <f>IF($A615="","",IF(OR($J615&lt;&gt;"Mounted",$Z615="OK",$Z615="N/A"),"",IF($U615="Critical",1,IF(OR($W615="Low",$W615="High"),2,IF(OR($U615="Low",$V615="Uneven"),3,IF($Y615="Overdue",4,5))))))</f>
        <v/>
      </c>
      <c r="AC615" s="27">
        <f>IF($A615="","",IF($AB615="","",IFERROR($AB615*100000+ROW(),"")))</f>
        <v/>
      </c>
    </row>
    <row r="616">
      <c r="A616" s="29" t="n"/>
      <c r="B616" s="23" t="n"/>
      <c r="C616" s="23" t="n"/>
      <c r="D616" s="23" t="n"/>
      <c r="E616" s="29" t="n"/>
      <c r="F616" s="42" t="n"/>
      <c r="G616" s="30" t="n"/>
      <c r="H616" s="43" t="n"/>
      <c r="I616" s="43" t="n"/>
      <c r="J616" s="23" t="n"/>
      <c r="K616" s="23" t="n"/>
      <c r="L616" s="45">
        <f>IF($A616="","",IF(COUNTIFS('Tire Inspections'!$E$5:$E$1004,$A616,'Tire Inspections'!$Y$5:$Y$1004,"OK")=0,"",IFERROR(MAXIFS('Tire Inspections'!$B$5:$B$1004,'Tire Inspections'!$E$5:$E$1004,$A616,'Tire Inspections'!$Y$5:$Y$1004,"OK"),"")))</f>
        <v/>
      </c>
      <c r="M616" s="27">
        <f>IF($A616="","",IF($L616="","",IFERROR(LOOKUP(2,1/(('Tire Inspections'!$E$5:$E$1004=$A616)*('Tire Inspections'!$B$5:$B$1004=$L616)*('Tire Inspections'!$Y$5:$Y$1004="OK")),'Tire Inspections'!$C$5:$C$1004),"")))</f>
        <v/>
      </c>
      <c r="N616" s="27">
        <f>IF($A616="","",IF($L616="","",IFERROR(LOOKUP(2,1/(('Tire Inspections'!$E$5:$E$1004=$A616)*('Tire Inspections'!$B$5:$B$1004=$L616)*('Tire Inspections'!$Y$5:$Y$1004="OK")),'Tire Inspections'!$F$5:$F$1004),"")))</f>
        <v/>
      </c>
      <c r="O616" s="27">
        <f>IF($A616="","",IF($L616="","",IFERROR(LOOKUP(2,1/(('Tire Inspections'!$E$5:$E$1004=$A616)*('Tire Inspections'!$B$5:$B$1004=$L616)*('Tire Inspections'!$Y$5:$Y$1004="OK")),'Tire Inspections'!$P$5:$P$1004),"")))</f>
        <v/>
      </c>
      <c r="P616" s="32">
        <f>IF($A616="","",IF($L616="","",IFERROR(LOOKUP(2,1/(('Tire Inspections'!$E$5:$E$1004=$A616)*('Tire Inspections'!$B$5:$B$1004=$L616)*('Tire Inspections'!$Y$5:$Y$1004="OK")),'Tire Inspections'!$D$5:$D$1004),"")))</f>
        <v/>
      </c>
      <c r="Q616" s="44">
        <f>IF($A616="","",IF($L616="","",IFERROR(LOOKUP(2,1/(('Tire Inspections'!$E$5:$E$1004=$A616)*('Tire Inspections'!$B$5:$B$1004=$L616)*('Tire Inspections'!$Y$5:$Y$1004="OK")),'Tire Inspections'!$R$5:$R$1004),"")))</f>
        <v/>
      </c>
      <c r="R616" s="44">
        <f>IF($A616="","",IF($L616="","",IFERROR(LOOKUP(2,1/(('Tire Inspections'!$E$5:$E$1004=$A616)*('Tire Inspections'!$B$5:$B$1004=$L616)*('Tire Inspections'!$Y$5:$Y$1004="OK")),'Tire Inspections'!$S$5:$S$1004),"")))</f>
        <v/>
      </c>
      <c r="S616" s="44">
        <f>IF($A616="","",IF($L616="","",IFERROR(LOOKUP(2,1/(('Tire Inspections'!$E$5:$E$1004=$A616)*('Tire Inspections'!$B$5:$B$1004=$L616)*('Tire Inspections'!$Y$5:$Y$1004="OK")),'Tire Inspections'!$L$5:$L$1004),"")))</f>
        <v/>
      </c>
      <c r="T616" s="33">
        <f>IF($A616="","",IF(OR($Q616="",$H616=""),"",IFERROR(MAX(0,MIN(1,($Q616-'Settings'!$B$6)/($H616-'Settings'!$B$6))),"")))</f>
        <v/>
      </c>
      <c r="U616" s="27">
        <f>IF($A616="","",IF($Q616="","No Data",IF($Q616&lt;='Settings'!$B$6,"Critical",IF($Q616&lt;='Settings'!$B$5,"Low","OK"))))</f>
        <v/>
      </c>
      <c r="V616" s="27">
        <f>IF($A616="","",IF($R616="","No Data",IF($R616&gt;='Settings'!$B$7,"Uneven","OK")))</f>
        <v/>
      </c>
      <c r="W616" s="27">
        <f>IF($A616="","",IF($J616&lt;&gt;"Mounted","N/A",IF(OR($S616="",$I616=""),"No Data",IF($S616&lt;$I616-'Settings'!$B$8,"Low",IF($S616&gt;$I616+'Settings'!$B$8,"High","OK")))))</f>
        <v/>
      </c>
      <c r="X616" s="45">
        <f>IF($A616="","",IF(OR($J616&lt;&gt;"Mounted",$L616=""),"",IFERROR($L616+'Settings'!$B$9,"")))</f>
        <v/>
      </c>
      <c r="Y616" s="27">
        <f>IF($A616="","",IF($J616&lt;&gt;"Mounted","N/A",IF($L616="","No Data",IF(TODAY()&gt;$X616,"Overdue",IF(TODAY()+'Settings'!$B$10&gt;=$X616,"Due Soon","Current")))))</f>
        <v/>
      </c>
      <c r="Z616" s="27">
        <f>IF($A616="","",IF($J616&lt;&gt;"Mounted","N/A",IF(OR($U616="No Data",$W616="No Data"),"No Data",IF($U616="Critical","Critical",IF(OR($U616="Low",$V616="Uneven",$W616="Low",$W616="High",$Y616="Overdue",$Y616="Due Soon"),"Attention","OK")))))</f>
        <v/>
      </c>
      <c r="AA616" s="27">
        <f>IF($A616="","",IF($J616&lt;&gt;"Mounted","No action",IF($U616="Critical","Inspect immediately and follow fleet removal policy",IF($W616="Low","Correct pressure and inspect",IF($W616="High","Correct pressure",IF($V616="Uneven","Inspect alignment, suspension, and rotation",IF($U616="Low","Schedule tire service",IF($Y616="Overdue","Complete inspection",IF($Y616="Due Soon","Schedule inspection","No action")))))))))</f>
        <v/>
      </c>
      <c r="AB616" s="27">
        <f>IF($A616="","",IF(OR($J616&lt;&gt;"Mounted",$Z616="OK",$Z616="N/A"),"",IF($U616="Critical",1,IF(OR($W616="Low",$W616="High"),2,IF(OR($U616="Low",$V616="Uneven"),3,IF($Y616="Overdue",4,5))))))</f>
        <v/>
      </c>
      <c r="AC616" s="27">
        <f>IF($A616="","",IF($AB616="","",IFERROR($AB616*100000+ROW(),"")))</f>
        <v/>
      </c>
    </row>
    <row r="617">
      <c r="A617" s="29" t="n"/>
      <c r="B617" s="23" t="n"/>
      <c r="C617" s="23" t="n"/>
      <c r="D617" s="23" t="n"/>
      <c r="E617" s="29" t="n"/>
      <c r="F617" s="42" t="n"/>
      <c r="G617" s="30" t="n"/>
      <c r="H617" s="43" t="n"/>
      <c r="I617" s="43" t="n"/>
      <c r="J617" s="23" t="n"/>
      <c r="K617" s="23" t="n"/>
      <c r="L617" s="45">
        <f>IF($A617="","",IF(COUNTIFS('Tire Inspections'!$E$5:$E$1004,$A617,'Tire Inspections'!$Y$5:$Y$1004,"OK")=0,"",IFERROR(MAXIFS('Tire Inspections'!$B$5:$B$1004,'Tire Inspections'!$E$5:$E$1004,$A617,'Tire Inspections'!$Y$5:$Y$1004,"OK"),"")))</f>
        <v/>
      </c>
      <c r="M617" s="27">
        <f>IF($A617="","",IF($L617="","",IFERROR(LOOKUP(2,1/(('Tire Inspections'!$E$5:$E$1004=$A617)*('Tire Inspections'!$B$5:$B$1004=$L617)*('Tire Inspections'!$Y$5:$Y$1004="OK")),'Tire Inspections'!$C$5:$C$1004),"")))</f>
        <v/>
      </c>
      <c r="N617" s="27">
        <f>IF($A617="","",IF($L617="","",IFERROR(LOOKUP(2,1/(('Tire Inspections'!$E$5:$E$1004=$A617)*('Tire Inspections'!$B$5:$B$1004=$L617)*('Tire Inspections'!$Y$5:$Y$1004="OK")),'Tire Inspections'!$F$5:$F$1004),"")))</f>
        <v/>
      </c>
      <c r="O617" s="27">
        <f>IF($A617="","",IF($L617="","",IFERROR(LOOKUP(2,1/(('Tire Inspections'!$E$5:$E$1004=$A617)*('Tire Inspections'!$B$5:$B$1004=$L617)*('Tire Inspections'!$Y$5:$Y$1004="OK")),'Tire Inspections'!$P$5:$P$1004),"")))</f>
        <v/>
      </c>
      <c r="P617" s="32">
        <f>IF($A617="","",IF($L617="","",IFERROR(LOOKUP(2,1/(('Tire Inspections'!$E$5:$E$1004=$A617)*('Tire Inspections'!$B$5:$B$1004=$L617)*('Tire Inspections'!$Y$5:$Y$1004="OK")),'Tire Inspections'!$D$5:$D$1004),"")))</f>
        <v/>
      </c>
      <c r="Q617" s="44">
        <f>IF($A617="","",IF($L617="","",IFERROR(LOOKUP(2,1/(('Tire Inspections'!$E$5:$E$1004=$A617)*('Tire Inspections'!$B$5:$B$1004=$L617)*('Tire Inspections'!$Y$5:$Y$1004="OK")),'Tire Inspections'!$R$5:$R$1004),"")))</f>
        <v/>
      </c>
      <c r="R617" s="44">
        <f>IF($A617="","",IF($L617="","",IFERROR(LOOKUP(2,1/(('Tire Inspections'!$E$5:$E$1004=$A617)*('Tire Inspections'!$B$5:$B$1004=$L617)*('Tire Inspections'!$Y$5:$Y$1004="OK")),'Tire Inspections'!$S$5:$S$1004),"")))</f>
        <v/>
      </c>
      <c r="S617" s="44">
        <f>IF($A617="","",IF($L617="","",IFERROR(LOOKUP(2,1/(('Tire Inspections'!$E$5:$E$1004=$A617)*('Tire Inspections'!$B$5:$B$1004=$L617)*('Tire Inspections'!$Y$5:$Y$1004="OK")),'Tire Inspections'!$L$5:$L$1004),"")))</f>
        <v/>
      </c>
      <c r="T617" s="33">
        <f>IF($A617="","",IF(OR($Q617="",$H617=""),"",IFERROR(MAX(0,MIN(1,($Q617-'Settings'!$B$6)/($H617-'Settings'!$B$6))),"")))</f>
        <v/>
      </c>
      <c r="U617" s="27">
        <f>IF($A617="","",IF($Q617="","No Data",IF($Q617&lt;='Settings'!$B$6,"Critical",IF($Q617&lt;='Settings'!$B$5,"Low","OK"))))</f>
        <v/>
      </c>
      <c r="V617" s="27">
        <f>IF($A617="","",IF($R617="","No Data",IF($R617&gt;='Settings'!$B$7,"Uneven","OK")))</f>
        <v/>
      </c>
      <c r="W617" s="27">
        <f>IF($A617="","",IF($J617&lt;&gt;"Mounted","N/A",IF(OR($S617="",$I617=""),"No Data",IF($S617&lt;$I617-'Settings'!$B$8,"Low",IF($S617&gt;$I617+'Settings'!$B$8,"High","OK")))))</f>
        <v/>
      </c>
      <c r="X617" s="45">
        <f>IF($A617="","",IF(OR($J617&lt;&gt;"Mounted",$L617=""),"",IFERROR($L617+'Settings'!$B$9,"")))</f>
        <v/>
      </c>
      <c r="Y617" s="27">
        <f>IF($A617="","",IF($J617&lt;&gt;"Mounted","N/A",IF($L617="","No Data",IF(TODAY()&gt;$X617,"Overdue",IF(TODAY()+'Settings'!$B$10&gt;=$X617,"Due Soon","Current")))))</f>
        <v/>
      </c>
      <c r="Z617" s="27">
        <f>IF($A617="","",IF($J617&lt;&gt;"Mounted","N/A",IF(OR($U617="No Data",$W617="No Data"),"No Data",IF($U617="Critical","Critical",IF(OR($U617="Low",$V617="Uneven",$W617="Low",$W617="High",$Y617="Overdue",$Y617="Due Soon"),"Attention","OK")))))</f>
        <v/>
      </c>
      <c r="AA617" s="27">
        <f>IF($A617="","",IF($J617&lt;&gt;"Mounted","No action",IF($U617="Critical","Inspect immediately and follow fleet removal policy",IF($W617="Low","Correct pressure and inspect",IF($W617="High","Correct pressure",IF($V617="Uneven","Inspect alignment, suspension, and rotation",IF($U617="Low","Schedule tire service",IF($Y617="Overdue","Complete inspection",IF($Y617="Due Soon","Schedule inspection","No action")))))))))</f>
        <v/>
      </c>
      <c r="AB617" s="27">
        <f>IF($A617="","",IF(OR($J617&lt;&gt;"Mounted",$Z617="OK",$Z617="N/A"),"",IF($U617="Critical",1,IF(OR($W617="Low",$W617="High"),2,IF(OR($U617="Low",$V617="Uneven"),3,IF($Y617="Overdue",4,5))))))</f>
        <v/>
      </c>
      <c r="AC617" s="27">
        <f>IF($A617="","",IF($AB617="","",IFERROR($AB617*100000+ROW(),"")))</f>
        <v/>
      </c>
    </row>
    <row r="618">
      <c r="A618" s="29" t="n"/>
      <c r="B618" s="23" t="n"/>
      <c r="C618" s="23" t="n"/>
      <c r="D618" s="23" t="n"/>
      <c r="E618" s="29" t="n"/>
      <c r="F618" s="42" t="n"/>
      <c r="G618" s="30" t="n"/>
      <c r="H618" s="43" t="n"/>
      <c r="I618" s="43" t="n"/>
      <c r="J618" s="23" t="n"/>
      <c r="K618" s="23" t="n"/>
      <c r="L618" s="45">
        <f>IF($A618="","",IF(COUNTIFS('Tire Inspections'!$E$5:$E$1004,$A618,'Tire Inspections'!$Y$5:$Y$1004,"OK")=0,"",IFERROR(MAXIFS('Tire Inspections'!$B$5:$B$1004,'Tire Inspections'!$E$5:$E$1004,$A618,'Tire Inspections'!$Y$5:$Y$1004,"OK"),"")))</f>
        <v/>
      </c>
      <c r="M618" s="27">
        <f>IF($A618="","",IF($L618="","",IFERROR(LOOKUP(2,1/(('Tire Inspections'!$E$5:$E$1004=$A618)*('Tire Inspections'!$B$5:$B$1004=$L618)*('Tire Inspections'!$Y$5:$Y$1004="OK")),'Tire Inspections'!$C$5:$C$1004),"")))</f>
        <v/>
      </c>
      <c r="N618" s="27">
        <f>IF($A618="","",IF($L618="","",IFERROR(LOOKUP(2,1/(('Tire Inspections'!$E$5:$E$1004=$A618)*('Tire Inspections'!$B$5:$B$1004=$L618)*('Tire Inspections'!$Y$5:$Y$1004="OK")),'Tire Inspections'!$F$5:$F$1004),"")))</f>
        <v/>
      </c>
      <c r="O618" s="27">
        <f>IF($A618="","",IF($L618="","",IFERROR(LOOKUP(2,1/(('Tire Inspections'!$E$5:$E$1004=$A618)*('Tire Inspections'!$B$5:$B$1004=$L618)*('Tire Inspections'!$Y$5:$Y$1004="OK")),'Tire Inspections'!$P$5:$P$1004),"")))</f>
        <v/>
      </c>
      <c r="P618" s="32">
        <f>IF($A618="","",IF($L618="","",IFERROR(LOOKUP(2,1/(('Tire Inspections'!$E$5:$E$1004=$A618)*('Tire Inspections'!$B$5:$B$1004=$L618)*('Tire Inspections'!$Y$5:$Y$1004="OK")),'Tire Inspections'!$D$5:$D$1004),"")))</f>
        <v/>
      </c>
      <c r="Q618" s="44">
        <f>IF($A618="","",IF($L618="","",IFERROR(LOOKUP(2,1/(('Tire Inspections'!$E$5:$E$1004=$A618)*('Tire Inspections'!$B$5:$B$1004=$L618)*('Tire Inspections'!$Y$5:$Y$1004="OK")),'Tire Inspections'!$R$5:$R$1004),"")))</f>
        <v/>
      </c>
      <c r="R618" s="44">
        <f>IF($A618="","",IF($L618="","",IFERROR(LOOKUP(2,1/(('Tire Inspections'!$E$5:$E$1004=$A618)*('Tire Inspections'!$B$5:$B$1004=$L618)*('Tire Inspections'!$Y$5:$Y$1004="OK")),'Tire Inspections'!$S$5:$S$1004),"")))</f>
        <v/>
      </c>
      <c r="S618" s="44">
        <f>IF($A618="","",IF($L618="","",IFERROR(LOOKUP(2,1/(('Tire Inspections'!$E$5:$E$1004=$A618)*('Tire Inspections'!$B$5:$B$1004=$L618)*('Tire Inspections'!$Y$5:$Y$1004="OK")),'Tire Inspections'!$L$5:$L$1004),"")))</f>
        <v/>
      </c>
      <c r="T618" s="33">
        <f>IF($A618="","",IF(OR($Q618="",$H618=""),"",IFERROR(MAX(0,MIN(1,($Q618-'Settings'!$B$6)/($H618-'Settings'!$B$6))),"")))</f>
        <v/>
      </c>
      <c r="U618" s="27">
        <f>IF($A618="","",IF($Q618="","No Data",IF($Q618&lt;='Settings'!$B$6,"Critical",IF($Q618&lt;='Settings'!$B$5,"Low","OK"))))</f>
        <v/>
      </c>
      <c r="V618" s="27">
        <f>IF($A618="","",IF($R618="","No Data",IF($R618&gt;='Settings'!$B$7,"Uneven","OK")))</f>
        <v/>
      </c>
      <c r="W618" s="27">
        <f>IF($A618="","",IF($J618&lt;&gt;"Mounted","N/A",IF(OR($S618="",$I618=""),"No Data",IF($S618&lt;$I618-'Settings'!$B$8,"Low",IF($S618&gt;$I618+'Settings'!$B$8,"High","OK")))))</f>
        <v/>
      </c>
      <c r="X618" s="45">
        <f>IF($A618="","",IF(OR($J618&lt;&gt;"Mounted",$L618=""),"",IFERROR($L618+'Settings'!$B$9,"")))</f>
        <v/>
      </c>
      <c r="Y618" s="27">
        <f>IF($A618="","",IF($J618&lt;&gt;"Mounted","N/A",IF($L618="","No Data",IF(TODAY()&gt;$X618,"Overdue",IF(TODAY()+'Settings'!$B$10&gt;=$X618,"Due Soon","Current")))))</f>
        <v/>
      </c>
      <c r="Z618" s="27">
        <f>IF($A618="","",IF($J618&lt;&gt;"Mounted","N/A",IF(OR($U618="No Data",$W618="No Data"),"No Data",IF($U618="Critical","Critical",IF(OR($U618="Low",$V618="Uneven",$W618="Low",$W618="High",$Y618="Overdue",$Y618="Due Soon"),"Attention","OK")))))</f>
        <v/>
      </c>
      <c r="AA618" s="27">
        <f>IF($A618="","",IF($J618&lt;&gt;"Mounted","No action",IF($U618="Critical","Inspect immediately and follow fleet removal policy",IF($W618="Low","Correct pressure and inspect",IF($W618="High","Correct pressure",IF($V618="Uneven","Inspect alignment, suspension, and rotation",IF($U618="Low","Schedule tire service",IF($Y618="Overdue","Complete inspection",IF($Y618="Due Soon","Schedule inspection","No action")))))))))</f>
        <v/>
      </c>
      <c r="AB618" s="27">
        <f>IF($A618="","",IF(OR($J618&lt;&gt;"Mounted",$Z618="OK",$Z618="N/A"),"",IF($U618="Critical",1,IF(OR($W618="Low",$W618="High"),2,IF(OR($U618="Low",$V618="Uneven"),3,IF($Y618="Overdue",4,5))))))</f>
        <v/>
      </c>
      <c r="AC618" s="27">
        <f>IF($A618="","",IF($AB618="","",IFERROR($AB618*100000+ROW(),"")))</f>
        <v/>
      </c>
    </row>
    <row r="619">
      <c r="A619" s="29" t="n"/>
      <c r="B619" s="23" t="n"/>
      <c r="C619" s="23" t="n"/>
      <c r="D619" s="23" t="n"/>
      <c r="E619" s="29" t="n"/>
      <c r="F619" s="42" t="n"/>
      <c r="G619" s="30" t="n"/>
      <c r="H619" s="43" t="n"/>
      <c r="I619" s="43" t="n"/>
      <c r="J619" s="23" t="n"/>
      <c r="K619" s="23" t="n"/>
      <c r="L619" s="45">
        <f>IF($A619="","",IF(COUNTIFS('Tire Inspections'!$E$5:$E$1004,$A619,'Tire Inspections'!$Y$5:$Y$1004,"OK")=0,"",IFERROR(MAXIFS('Tire Inspections'!$B$5:$B$1004,'Tire Inspections'!$E$5:$E$1004,$A619,'Tire Inspections'!$Y$5:$Y$1004,"OK"),"")))</f>
        <v/>
      </c>
      <c r="M619" s="27">
        <f>IF($A619="","",IF($L619="","",IFERROR(LOOKUP(2,1/(('Tire Inspections'!$E$5:$E$1004=$A619)*('Tire Inspections'!$B$5:$B$1004=$L619)*('Tire Inspections'!$Y$5:$Y$1004="OK")),'Tire Inspections'!$C$5:$C$1004),"")))</f>
        <v/>
      </c>
      <c r="N619" s="27">
        <f>IF($A619="","",IF($L619="","",IFERROR(LOOKUP(2,1/(('Tire Inspections'!$E$5:$E$1004=$A619)*('Tire Inspections'!$B$5:$B$1004=$L619)*('Tire Inspections'!$Y$5:$Y$1004="OK")),'Tire Inspections'!$F$5:$F$1004),"")))</f>
        <v/>
      </c>
      <c r="O619" s="27">
        <f>IF($A619="","",IF($L619="","",IFERROR(LOOKUP(2,1/(('Tire Inspections'!$E$5:$E$1004=$A619)*('Tire Inspections'!$B$5:$B$1004=$L619)*('Tire Inspections'!$Y$5:$Y$1004="OK")),'Tire Inspections'!$P$5:$P$1004),"")))</f>
        <v/>
      </c>
      <c r="P619" s="32">
        <f>IF($A619="","",IF($L619="","",IFERROR(LOOKUP(2,1/(('Tire Inspections'!$E$5:$E$1004=$A619)*('Tire Inspections'!$B$5:$B$1004=$L619)*('Tire Inspections'!$Y$5:$Y$1004="OK")),'Tire Inspections'!$D$5:$D$1004),"")))</f>
        <v/>
      </c>
      <c r="Q619" s="44">
        <f>IF($A619="","",IF($L619="","",IFERROR(LOOKUP(2,1/(('Tire Inspections'!$E$5:$E$1004=$A619)*('Tire Inspections'!$B$5:$B$1004=$L619)*('Tire Inspections'!$Y$5:$Y$1004="OK")),'Tire Inspections'!$R$5:$R$1004),"")))</f>
        <v/>
      </c>
      <c r="R619" s="44">
        <f>IF($A619="","",IF($L619="","",IFERROR(LOOKUP(2,1/(('Tire Inspections'!$E$5:$E$1004=$A619)*('Tire Inspections'!$B$5:$B$1004=$L619)*('Tire Inspections'!$Y$5:$Y$1004="OK")),'Tire Inspections'!$S$5:$S$1004),"")))</f>
        <v/>
      </c>
      <c r="S619" s="44">
        <f>IF($A619="","",IF($L619="","",IFERROR(LOOKUP(2,1/(('Tire Inspections'!$E$5:$E$1004=$A619)*('Tire Inspections'!$B$5:$B$1004=$L619)*('Tire Inspections'!$Y$5:$Y$1004="OK")),'Tire Inspections'!$L$5:$L$1004),"")))</f>
        <v/>
      </c>
      <c r="T619" s="33">
        <f>IF($A619="","",IF(OR($Q619="",$H619=""),"",IFERROR(MAX(0,MIN(1,($Q619-'Settings'!$B$6)/($H619-'Settings'!$B$6))),"")))</f>
        <v/>
      </c>
      <c r="U619" s="27">
        <f>IF($A619="","",IF($Q619="","No Data",IF($Q619&lt;='Settings'!$B$6,"Critical",IF($Q619&lt;='Settings'!$B$5,"Low","OK"))))</f>
        <v/>
      </c>
      <c r="V619" s="27">
        <f>IF($A619="","",IF($R619="","No Data",IF($R619&gt;='Settings'!$B$7,"Uneven","OK")))</f>
        <v/>
      </c>
      <c r="W619" s="27">
        <f>IF($A619="","",IF($J619&lt;&gt;"Mounted","N/A",IF(OR($S619="",$I619=""),"No Data",IF($S619&lt;$I619-'Settings'!$B$8,"Low",IF($S619&gt;$I619+'Settings'!$B$8,"High","OK")))))</f>
        <v/>
      </c>
      <c r="X619" s="45">
        <f>IF($A619="","",IF(OR($J619&lt;&gt;"Mounted",$L619=""),"",IFERROR($L619+'Settings'!$B$9,"")))</f>
        <v/>
      </c>
      <c r="Y619" s="27">
        <f>IF($A619="","",IF($J619&lt;&gt;"Mounted","N/A",IF($L619="","No Data",IF(TODAY()&gt;$X619,"Overdue",IF(TODAY()+'Settings'!$B$10&gt;=$X619,"Due Soon","Current")))))</f>
        <v/>
      </c>
      <c r="Z619" s="27">
        <f>IF($A619="","",IF($J619&lt;&gt;"Mounted","N/A",IF(OR($U619="No Data",$W619="No Data"),"No Data",IF($U619="Critical","Critical",IF(OR($U619="Low",$V619="Uneven",$W619="Low",$W619="High",$Y619="Overdue",$Y619="Due Soon"),"Attention","OK")))))</f>
        <v/>
      </c>
      <c r="AA619" s="27">
        <f>IF($A619="","",IF($J619&lt;&gt;"Mounted","No action",IF($U619="Critical","Inspect immediately and follow fleet removal policy",IF($W619="Low","Correct pressure and inspect",IF($W619="High","Correct pressure",IF($V619="Uneven","Inspect alignment, suspension, and rotation",IF($U619="Low","Schedule tire service",IF($Y619="Overdue","Complete inspection",IF($Y619="Due Soon","Schedule inspection","No action")))))))))</f>
        <v/>
      </c>
      <c r="AB619" s="27">
        <f>IF($A619="","",IF(OR($J619&lt;&gt;"Mounted",$Z619="OK",$Z619="N/A"),"",IF($U619="Critical",1,IF(OR($W619="Low",$W619="High"),2,IF(OR($U619="Low",$V619="Uneven"),3,IF($Y619="Overdue",4,5))))))</f>
        <v/>
      </c>
      <c r="AC619" s="27">
        <f>IF($A619="","",IF($AB619="","",IFERROR($AB619*100000+ROW(),"")))</f>
        <v/>
      </c>
    </row>
    <row r="620">
      <c r="A620" s="29" t="n"/>
      <c r="B620" s="23" t="n"/>
      <c r="C620" s="23" t="n"/>
      <c r="D620" s="23" t="n"/>
      <c r="E620" s="29" t="n"/>
      <c r="F620" s="42" t="n"/>
      <c r="G620" s="30" t="n"/>
      <c r="H620" s="43" t="n"/>
      <c r="I620" s="43" t="n"/>
      <c r="J620" s="23" t="n"/>
      <c r="K620" s="23" t="n"/>
      <c r="L620" s="45">
        <f>IF($A620="","",IF(COUNTIFS('Tire Inspections'!$E$5:$E$1004,$A620,'Tire Inspections'!$Y$5:$Y$1004,"OK")=0,"",IFERROR(MAXIFS('Tire Inspections'!$B$5:$B$1004,'Tire Inspections'!$E$5:$E$1004,$A620,'Tire Inspections'!$Y$5:$Y$1004,"OK"),"")))</f>
        <v/>
      </c>
      <c r="M620" s="27">
        <f>IF($A620="","",IF($L620="","",IFERROR(LOOKUP(2,1/(('Tire Inspections'!$E$5:$E$1004=$A620)*('Tire Inspections'!$B$5:$B$1004=$L620)*('Tire Inspections'!$Y$5:$Y$1004="OK")),'Tire Inspections'!$C$5:$C$1004),"")))</f>
        <v/>
      </c>
      <c r="N620" s="27">
        <f>IF($A620="","",IF($L620="","",IFERROR(LOOKUP(2,1/(('Tire Inspections'!$E$5:$E$1004=$A620)*('Tire Inspections'!$B$5:$B$1004=$L620)*('Tire Inspections'!$Y$5:$Y$1004="OK")),'Tire Inspections'!$F$5:$F$1004),"")))</f>
        <v/>
      </c>
      <c r="O620" s="27">
        <f>IF($A620="","",IF($L620="","",IFERROR(LOOKUP(2,1/(('Tire Inspections'!$E$5:$E$1004=$A620)*('Tire Inspections'!$B$5:$B$1004=$L620)*('Tire Inspections'!$Y$5:$Y$1004="OK")),'Tire Inspections'!$P$5:$P$1004),"")))</f>
        <v/>
      </c>
      <c r="P620" s="32">
        <f>IF($A620="","",IF($L620="","",IFERROR(LOOKUP(2,1/(('Tire Inspections'!$E$5:$E$1004=$A620)*('Tire Inspections'!$B$5:$B$1004=$L620)*('Tire Inspections'!$Y$5:$Y$1004="OK")),'Tire Inspections'!$D$5:$D$1004),"")))</f>
        <v/>
      </c>
      <c r="Q620" s="44">
        <f>IF($A620="","",IF($L620="","",IFERROR(LOOKUP(2,1/(('Tire Inspections'!$E$5:$E$1004=$A620)*('Tire Inspections'!$B$5:$B$1004=$L620)*('Tire Inspections'!$Y$5:$Y$1004="OK")),'Tire Inspections'!$R$5:$R$1004),"")))</f>
        <v/>
      </c>
      <c r="R620" s="44">
        <f>IF($A620="","",IF($L620="","",IFERROR(LOOKUP(2,1/(('Tire Inspections'!$E$5:$E$1004=$A620)*('Tire Inspections'!$B$5:$B$1004=$L620)*('Tire Inspections'!$Y$5:$Y$1004="OK")),'Tire Inspections'!$S$5:$S$1004),"")))</f>
        <v/>
      </c>
      <c r="S620" s="44">
        <f>IF($A620="","",IF($L620="","",IFERROR(LOOKUP(2,1/(('Tire Inspections'!$E$5:$E$1004=$A620)*('Tire Inspections'!$B$5:$B$1004=$L620)*('Tire Inspections'!$Y$5:$Y$1004="OK")),'Tire Inspections'!$L$5:$L$1004),"")))</f>
        <v/>
      </c>
      <c r="T620" s="33">
        <f>IF($A620="","",IF(OR($Q620="",$H620=""),"",IFERROR(MAX(0,MIN(1,($Q620-'Settings'!$B$6)/($H620-'Settings'!$B$6))),"")))</f>
        <v/>
      </c>
      <c r="U620" s="27">
        <f>IF($A620="","",IF($Q620="","No Data",IF($Q620&lt;='Settings'!$B$6,"Critical",IF($Q620&lt;='Settings'!$B$5,"Low","OK"))))</f>
        <v/>
      </c>
      <c r="V620" s="27">
        <f>IF($A620="","",IF($R620="","No Data",IF($R620&gt;='Settings'!$B$7,"Uneven","OK")))</f>
        <v/>
      </c>
      <c r="W620" s="27">
        <f>IF($A620="","",IF($J620&lt;&gt;"Mounted","N/A",IF(OR($S620="",$I620=""),"No Data",IF($S620&lt;$I620-'Settings'!$B$8,"Low",IF($S620&gt;$I620+'Settings'!$B$8,"High","OK")))))</f>
        <v/>
      </c>
      <c r="X620" s="45">
        <f>IF($A620="","",IF(OR($J620&lt;&gt;"Mounted",$L620=""),"",IFERROR($L620+'Settings'!$B$9,"")))</f>
        <v/>
      </c>
      <c r="Y620" s="27">
        <f>IF($A620="","",IF($J620&lt;&gt;"Mounted","N/A",IF($L620="","No Data",IF(TODAY()&gt;$X620,"Overdue",IF(TODAY()+'Settings'!$B$10&gt;=$X620,"Due Soon","Current")))))</f>
        <v/>
      </c>
      <c r="Z620" s="27">
        <f>IF($A620="","",IF($J620&lt;&gt;"Mounted","N/A",IF(OR($U620="No Data",$W620="No Data"),"No Data",IF($U620="Critical","Critical",IF(OR($U620="Low",$V620="Uneven",$W620="Low",$W620="High",$Y620="Overdue",$Y620="Due Soon"),"Attention","OK")))))</f>
        <v/>
      </c>
      <c r="AA620" s="27">
        <f>IF($A620="","",IF($J620&lt;&gt;"Mounted","No action",IF($U620="Critical","Inspect immediately and follow fleet removal policy",IF($W620="Low","Correct pressure and inspect",IF($W620="High","Correct pressure",IF($V620="Uneven","Inspect alignment, suspension, and rotation",IF($U620="Low","Schedule tire service",IF($Y620="Overdue","Complete inspection",IF($Y620="Due Soon","Schedule inspection","No action")))))))))</f>
        <v/>
      </c>
      <c r="AB620" s="27">
        <f>IF($A620="","",IF(OR($J620&lt;&gt;"Mounted",$Z620="OK",$Z620="N/A"),"",IF($U620="Critical",1,IF(OR($W620="Low",$W620="High"),2,IF(OR($U620="Low",$V620="Uneven"),3,IF($Y620="Overdue",4,5))))))</f>
        <v/>
      </c>
      <c r="AC620" s="27">
        <f>IF($A620="","",IF($AB620="","",IFERROR($AB620*100000+ROW(),"")))</f>
        <v/>
      </c>
    </row>
    <row r="621">
      <c r="A621" s="29" t="n"/>
      <c r="B621" s="23" t="n"/>
      <c r="C621" s="23" t="n"/>
      <c r="D621" s="23" t="n"/>
      <c r="E621" s="29" t="n"/>
      <c r="F621" s="42" t="n"/>
      <c r="G621" s="30" t="n"/>
      <c r="H621" s="43" t="n"/>
      <c r="I621" s="43" t="n"/>
      <c r="J621" s="23" t="n"/>
      <c r="K621" s="23" t="n"/>
      <c r="L621" s="45">
        <f>IF($A621="","",IF(COUNTIFS('Tire Inspections'!$E$5:$E$1004,$A621,'Tire Inspections'!$Y$5:$Y$1004,"OK")=0,"",IFERROR(MAXIFS('Tire Inspections'!$B$5:$B$1004,'Tire Inspections'!$E$5:$E$1004,$A621,'Tire Inspections'!$Y$5:$Y$1004,"OK"),"")))</f>
        <v/>
      </c>
      <c r="M621" s="27">
        <f>IF($A621="","",IF($L621="","",IFERROR(LOOKUP(2,1/(('Tire Inspections'!$E$5:$E$1004=$A621)*('Tire Inspections'!$B$5:$B$1004=$L621)*('Tire Inspections'!$Y$5:$Y$1004="OK")),'Tire Inspections'!$C$5:$C$1004),"")))</f>
        <v/>
      </c>
      <c r="N621" s="27">
        <f>IF($A621="","",IF($L621="","",IFERROR(LOOKUP(2,1/(('Tire Inspections'!$E$5:$E$1004=$A621)*('Tire Inspections'!$B$5:$B$1004=$L621)*('Tire Inspections'!$Y$5:$Y$1004="OK")),'Tire Inspections'!$F$5:$F$1004),"")))</f>
        <v/>
      </c>
      <c r="O621" s="27">
        <f>IF($A621="","",IF($L621="","",IFERROR(LOOKUP(2,1/(('Tire Inspections'!$E$5:$E$1004=$A621)*('Tire Inspections'!$B$5:$B$1004=$L621)*('Tire Inspections'!$Y$5:$Y$1004="OK")),'Tire Inspections'!$P$5:$P$1004),"")))</f>
        <v/>
      </c>
      <c r="P621" s="32">
        <f>IF($A621="","",IF($L621="","",IFERROR(LOOKUP(2,1/(('Tire Inspections'!$E$5:$E$1004=$A621)*('Tire Inspections'!$B$5:$B$1004=$L621)*('Tire Inspections'!$Y$5:$Y$1004="OK")),'Tire Inspections'!$D$5:$D$1004),"")))</f>
        <v/>
      </c>
      <c r="Q621" s="44">
        <f>IF($A621="","",IF($L621="","",IFERROR(LOOKUP(2,1/(('Tire Inspections'!$E$5:$E$1004=$A621)*('Tire Inspections'!$B$5:$B$1004=$L621)*('Tire Inspections'!$Y$5:$Y$1004="OK")),'Tire Inspections'!$R$5:$R$1004),"")))</f>
        <v/>
      </c>
      <c r="R621" s="44">
        <f>IF($A621="","",IF($L621="","",IFERROR(LOOKUP(2,1/(('Tire Inspections'!$E$5:$E$1004=$A621)*('Tire Inspections'!$B$5:$B$1004=$L621)*('Tire Inspections'!$Y$5:$Y$1004="OK")),'Tire Inspections'!$S$5:$S$1004),"")))</f>
        <v/>
      </c>
      <c r="S621" s="44">
        <f>IF($A621="","",IF($L621="","",IFERROR(LOOKUP(2,1/(('Tire Inspections'!$E$5:$E$1004=$A621)*('Tire Inspections'!$B$5:$B$1004=$L621)*('Tire Inspections'!$Y$5:$Y$1004="OK")),'Tire Inspections'!$L$5:$L$1004),"")))</f>
        <v/>
      </c>
      <c r="T621" s="33">
        <f>IF($A621="","",IF(OR($Q621="",$H621=""),"",IFERROR(MAX(0,MIN(1,($Q621-'Settings'!$B$6)/($H621-'Settings'!$B$6))),"")))</f>
        <v/>
      </c>
      <c r="U621" s="27">
        <f>IF($A621="","",IF($Q621="","No Data",IF($Q621&lt;='Settings'!$B$6,"Critical",IF($Q621&lt;='Settings'!$B$5,"Low","OK"))))</f>
        <v/>
      </c>
      <c r="V621" s="27">
        <f>IF($A621="","",IF($R621="","No Data",IF($R621&gt;='Settings'!$B$7,"Uneven","OK")))</f>
        <v/>
      </c>
      <c r="W621" s="27">
        <f>IF($A621="","",IF($J621&lt;&gt;"Mounted","N/A",IF(OR($S621="",$I621=""),"No Data",IF($S621&lt;$I621-'Settings'!$B$8,"Low",IF($S621&gt;$I621+'Settings'!$B$8,"High","OK")))))</f>
        <v/>
      </c>
      <c r="X621" s="45">
        <f>IF($A621="","",IF(OR($J621&lt;&gt;"Mounted",$L621=""),"",IFERROR($L621+'Settings'!$B$9,"")))</f>
        <v/>
      </c>
      <c r="Y621" s="27">
        <f>IF($A621="","",IF($J621&lt;&gt;"Mounted","N/A",IF($L621="","No Data",IF(TODAY()&gt;$X621,"Overdue",IF(TODAY()+'Settings'!$B$10&gt;=$X621,"Due Soon","Current")))))</f>
        <v/>
      </c>
      <c r="Z621" s="27">
        <f>IF($A621="","",IF($J621&lt;&gt;"Mounted","N/A",IF(OR($U621="No Data",$W621="No Data"),"No Data",IF($U621="Critical","Critical",IF(OR($U621="Low",$V621="Uneven",$W621="Low",$W621="High",$Y621="Overdue",$Y621="Due Soon"),"Attention","OK")))))</f>
        <v/>
      </c>
      <c r="AA621" s="27">
        <f>IF($A621="","",IF($J621&lt;&gt;"Mounted","No action",IF($U621="Critical","Inspect immediately and follow fleet removal policy",IF($W621="Low","Correct pressure and inspect",IF($W621="High","Correct pressure",IF($V621="Uneven","Inspect alignment, suspension, and rotation",IF($U621="Low","Schedule tire service",IF($Y621="Overdue","Complete inspection",IF($Y621="Due Soon","Schedule inspection","No action")))))))))</f>
        <v/>
      </c>
      <c r="AB621" s="27">
        <f>IF($A621="","",IF(OR($J621&lt;&gt;"Mounted",$Z621="OK",$Z621="N/A"),"",IF($U621="Critical",1,IF(OR($W621="Low",$W621="High"),2,IF(OR($U621="Low",$V621="Uneven"),3,IF($Y621="Overdue",4,5))))))</f>
        <v/>
      </c>
      <c r="AC621" s="27">
        <f>IF($A621="","",IF($AB621="","",IFERROR($AB621*100000+ROW(),"")))</f>
        <v/>
      </c>
    </row>
    <row r="622">
      <c r="A622" s="29" t="n"/>
      <c r="B622" s="23" t="n"/>
      <c r="C622" s="23" t="n"/>
      <c r="D622" s="23" t="n"/>
      <c r="E622" s="29" t="n"/>
      <c r="F622" s="42" t="n"/>
      <c r="G622" s="30" t="n"/>
      <c r="H622" s="43" t="n"/>
      <c r="I622" s="43" t="n"/>
      <c r="J622" s="23" t="n"/>
      <c r="K622" s="23" t="n"/>
      <c r="L622" s="45">
        <f>IF($A622="","",IF(COUNTIFS('Tire Inspections'!$E$5:$E$1004,$A622,'Tire Inspections'!$Y$5:$Y$1004,"OK")=0,"",IFERROR(MAXIFS('Tire Inspections'!$B$5:$B$1004,'Tire Inspections'!$E$5:$E$1004,$A622,'Tire Inspections'!$Y$5:$Y$1004,"OK"),"")))</f>
        <v/>
      </c>
      <c r="M622" s="27">
        <f>IF($A622="","",IF($L622="","",IFERROR(LOOKUP(2,1/(('Tire Inspections'!$E$5:$E$1004=$A622)*('Tire Inspections'!$B$5:$B$1004=$L622)*('Tire Inspections'!$Y$5:$Y$1004="OK")),'Tire Inspections'!$C$5:$C$1004),"")))</f>
        <v/>
      </c>
      <c r="N622" s="27">
        <f>IF($A622="","",IF($L622="","",IFERROR(LOOKUP(2,1/(('Tire Inspections'!$E$5:$E$1004=$A622)*('Tire Inspections'!$B$5:$B$1004=$L622)*('Tire Inspections'!$Y$5:$Y$1004="OK")),'Tire Inspections'!$F$5:$F$1004),"")))</f>
        <v/>
      </c>
      <c r="O622" s="27">
        <f>IF($A622="","",IF($L622="","",IFERROR(LOOKUP(2,1/(('Tire Inspections'!$E$5:$E$1004=$A622)*('Tire Inspections'!$B$5:$B$1004=$L622)*('Tire Inspections'!$Y$5:$Y$1004="OK")),'Tire Inspections'!$P$5:$P$1004),"")))</f>
        <v/>
      </c>
      <c r="P622" s="32">
        <f>IF($A622="","",IF($L622="","",IFERROR(LOOKUP(2,1/(('Tire Inspections'!$E$5:$E$1004=$A622)*('Tire Inspections'!$B$5:$B$1004=$L622)*('Tire Inspections'!$Y$5:$Y$1004="OK")),'Tire Inspections'!$D$5:$D$1004),"")))</f>
        <v/>
      </c>
      <c r="Q622" s="44">
        <f>IF($A622="","",IF($L622="","",IFERROR(LOOKUP(2,1/(('Tire Inspections'!$E$5:$E$1004=$A622)*('Tire Inspections'!$B$5:$B$1004=$L622)*('Tire Inspections'!$Y$5:$Y$1004="OK")),'Tire Inspections'!$R$5:$R$1004),"")))</f>
        <v/>
      </c>
      <c r="R622" s="44">
        <f>IF($A622="","",IF($L622="","",IFERROR(LOOKUP(2,1/(('Tire Inspections'!$E$5:$E$1004=$A622)*('Tire Inspections'!$B$5:$B$1004=$L622)*('Tire Inspections'!$Y$5:$Y$1004="OK")),'Tire Inspections'!$S$5:$S$1004),"")))</f>
        <v/>
      </c>
      <c r="S622" s="44">
        <f>IF($A622="","",IF($L622="","",IFERROR(LOOKUP(2,1/(('Tire Inspections'!$E$5:$E$1004=$A622)*('Tire Inspections'!$B$5:$B$1004=$L622)*('Tire Inspections'!$Y$5:$Y$1004="OK")),'Tire Inspections'!$L$5:$L$1004),"")))</f>
        <v/>
      </c>
      <c r="T622" s="33">
        <f>IF($A622="","",IF(OR($Q622="",$H622=""),"",IFERROR(MAX(0,MIN(1,($Q622-'Settings'!$B$6)/($H622-'Settings'!$B$6))),"")))</f>
        <v/>
      </c>
      <c r="U622" s="27">
        <f>IF($A622="","",IF($Q622="","No Data",IF($Q622&lt;='Settings'!$B$6,"Critical",IF($Q622&lt;='Settings'!$B$5,"Low","OK"))))</f>
        <v/>
      </c>
      <c r="V622" s="27">
        <f>IF($A622="","",IF($R622="","No Data",IF($R622&gt;='Settings'!$B$7,"Uneven","OK")))</f>
        <v/>
      </c>
      <c r="W622" s="27">
        <f>IF($A622="","",IF($J622&lt;&gt;"Mounted","N/A",IF(OR($S622="",$I622=""),"No Data",IF($S622&lt;$I622-'Settings'!$B$8,"Low",IF($S622&gt;$I622+'Settings'!$B$8,"High","OK")))))</f>
        <v/>
      </c>
      <c r="X622" s="45">
        <f>IF($A622="","",IF(OR($J622&lt;&gt;"Mounted",$L622=""),"",IFERROR($L622+'Settings'!$B$9,"")))</f>
        <v/>
      </c>
      <c r="Y622" s="27">
        <f>IF($A622="","",IF($J622&lt;&gt;"Mounted","N/A",IF($L622="","No Data",IF(TODAY()&gt;$X622,"Overdue",IF(TODAY()+'Settings'!$B$10&gt;=$X622,"Due Soon","Current")))))</f>
        <v/>
      </c>
      <c r="Z622" s="27">
        <f>IF($A622="","",IF($J622&lt;&gt;"Mounted","N/A",IF(OR($U622="No Data",$W622="No Data"),"No Data",IF($U622="Critical","Critical",IF(OR($U622="Low",$V622="Uneven",$W622="Low",$W622="High",$Y622="Overdue",$Y622="Due Soon"),"Attention","OK")))))</f>
        <v/>
      </c>
      <c r="AA622" s="27">
        <f>IF($A622="","",IF($J622&lt;&gt;"Mounted","No action",IF($U622="Critical","Inspect immediately and follow fleet removal policy",IF($W622="Low","Correct pressure and inspect",IF($W622="High","Correct pressure",IF($V622="Uneven","Inspect alignment, suspension, and rotation",IF($U622="Low","Schedule tire service",IF($Y622="Overdue","Complete inspection",IF($Y622="Due Soon","Schedule inspection","No action")))))))))</f>
        <v/>
      </c>
      <c r="AB622" s="27">
        <f>IF($A622="","",IF(OR($J622&lt;&gt;"Mounted",$Z622="OK",$Z622="N/A"),"",IF($U622="Critical",1,IF(OR($W622="Low",$W622="High"),2,IF(OR($U622="Low",$V622="Uneven"),3,IF($Y622="Overdue",4,5))))))</f>
        <v/>
      </c>
      <c r="AC622" s="27">
        <f>IF($A622="","",IF($AB622="","",IFERROR($AB622*100000+ROW(),"")))</f>
        <v/>
      </c>
    </row>
    <row r="623">
      <c r="A623" s="29" t="n"/>
      <c r="B623" s="23" t="n"/>
      <c r="C623" s="23" t="n"/>
      <c r="D623" s="23" t="n"/>
      <c r="E623" s="29" t="n"/>
      <c r="F623" s="42" t="n"/>
      <c r="G623" s="30" t="n"/>
      <c r="H623" s="43" t="n"/>
      <c r="I623" s="43" t="n"/>
      <c r="J623" s="23" t="n"/>
      <c r="K623" s="23" t="n"/>
      <c r="L623" s="45">
        <f>IF($A623="","",IF(COUNTIFS('Tire Inspections'!$E$5:$E$1004,$A623,'Tire Inspections'!$Y$5:$Y$1004,"OK")=0,"",IFERROR(MAXIFS('Tire Inspections'!$B$5:$B$1004,'Tire Inspections'!$E$5:$E$1004,$A623,'Tire Inspections'!$Y$5:$Y$1004,"OK"),"")))</f>
        <v/>
      </c>
      <c r="M623" s="27">
        <f>IF($A623="","",IF($L623="","",IFERROR(LOOKUP(2,1/(('Tire Inspections'!$E$5:$E$1004=$A623)*('Tire Inspections'!$B$5:$B$1004=$L623)*('Tire Inspections'!$Y$5:$Y$1004="OK")),'Tire Inspections'!$C$5:$C$1004),"")))</f>
        <v/>
      </c>
      <c r="N623" s="27">
        <f>IF($A623="","",IF($L623="","",IFERROR(LOOKUP(2,1/(('Tire Inspections'!$E$5:$E$1004=$A623)*('Tire Inspections'!$B$5:$B$1004=$L623)*('Tire Inspections'!$Y$5:$Y$1004="OK")),'Tire Inspections'!$F$5:$F$1004),"")))</f>
        <v/>
      </c>
      <c r="O623" s="27">
        <f>IF($A623="","",IF($L623="","",IFERROR(LOOKUP(2,1/(('Tire Inspections'!$E$5:$E$1004=$A623)*('Tire Inspections'!$B$5:$B$1004=$L623)*('Tire Inspections'!$Y$5:$Y$1004="OK")),'Tire Inspections'!$P$5:$P$1004),"")))</f>
        <v/>
      </c>
      <c r="P623" s="32">
        <f>IF($A623="","",IF($L623="","",IFERROR(LOOKUP(2,1/(('Tire Inspections'!$E$5:$E$1004=$A623)*('Tire Inspections'!$B$5:$B$1004=$L623)*('Tire Inspections'!$Y$5:$Y$1004="OK")),'Tire Inspections'!$D$5:$D$1004),"")))</f>
        <v/>
      </c>
      <c r="Q623" s="44">
        <f>IF($A623="","",IF($L623="","",IFERROR(LOOKUP(2,1/(('Tire Inspections'!$E$5:$E$1004=$A623)*('Tire Inspections'!$B$5:$B$1004=$L623)*('Tire Inspections'!$Y$5:$Y$1004="OK")),'Tire Inspections'!$R$5:$R$1004),"")))</f>
        <v/>
      </c>
      <c r="R623" s="44">
        <f>IF($A623="","",IF($L623="","",IFERROR(LOOKUP(2,1/(('Tire Inspections'!$E$5:$E$1004=$A623)*('Tire Inspections'!$B$5:$B$1004=$L623)*('Tire Inspections'!$Y$5:$Y$1004="OK")),'Tire Inspections'!$S$5:$S$1004),"")))</f>
        <v/>
      </c>
      <c r="S623" s="44">
        <f>IF($A623="","",IF($L623="","",IFERROR(LOOKUP(2,1/(('Tire Inspections'!$E$5:$E$1004=$A623)*('Tire Inspections'!$B$5:$B$1004=$L623)*('Tire Inspections'!$Y$5:$Y$1004="OK")),'Tire Inspections'!$L$5:$L$1004),"")))</f>
        <v/>
      </c>
      <c r="T623" s="33">
        <f>IF($A623="","",IF(OR($Q623="",$H623=""),"",IFERROR(MAX(0,MIN(1,($Q623-'Settings'!$B$6)/($H623-'Settings'!$B$6))),"")))</f>
        <v/>
      </c>
      <c r="U623" s="27">
        <f>IF($A623="","",IF($Q623="","No Data",IF($Q623&lt;='Settings'!$B$6,"Critical",IF($Q623&lt;='Settings'!$B$5,"Low","OK"))))</f>
        <v/>
      </c>
      <c r="V623" s="27">
        <f>IF($A623="","",IF($R623="","No Data",IF($R623&gt;='Settings'!$B$7,"Uneven","OK")))</f>
        <v/>
      </c>
      <c r="W623" s="27">
        <f>IF($A623="","",IF($J623&lt;&gt;"Mounted","N/A",IF(OR($S623="",$I623=""),"No Data",IF($S623&lt;$I623-'Settings'!$B$8,"Low",IF($S623&gt;$I623+'Settings'!$B$8,"High","OK")))))</f>
        <v/>
      </c>
      <c r="X623" s="45">
        <f>IF($A623="","",IF(OR($J623&lt;&gt;"Mounted",$L623=""),"",IFERROR($L623+'Settings'!$B$9,"")))</f>
        <v/>
      </c>
      <c r="Y623" s="27">
        <f>IF($A623="","",IF($J623&lt;&gt;"Mounted","N/A",IF($L623="","No Data",IF(TODAY()&gt;$X623,"Overdue",IF(TODAY()+'Settings'!$B$10&gt;=$X623,"Due Soon","Current")))))</f>
        <v/>
      </c>
      <c r="Z623" s="27">
        <f>IF($A623="","",IF($J623&lt;&gt;"Mounted","N/A",IF(OR($U623="No Data",$W623="No Data"),"No Data",IF($U623="Critical","Critical",IF(OR($U623="Low",$V623="Uneven",$W623="Low",$W623="High",$Y623="Overdue",$Y623="Due Soon"),"Attention","OK")))))</f>
        <v/>
      </c>
      <c r="AA623" s="27">
        <f>IF($A623="","",IF($J623&lt;&gt;"Mounted","No action",IF($U623="Critical","Inspect immediately and follow fleet removal policy",IF($W623="Low","Correct pressure and inspect",IF($W623="High","Correct pressure",IF($V623="Uneven","Inspect alignment, suspension, and rotation",IF($U623="Low","Schedule tire service",IF($Y623="Overdue","Complete inspection",IF($Y623="Due Soon","Schedule inspection","No action")))))))))</f>
        <v/>
      </c>
      <c r="AB623" s="27">
        <f>IF($A623="","",IF(OR($J623&lt;&gt;"Mounted",$Z623="OK",$Z623="N/A"),"",IF($U623="Critical",1,IF(OR($W623="Low",$W623="High"),2,IF(OR($U623="Low",$V623="Uneven"),3,IF($Y623="Overdue",4,5))))))</f>
        <v/>
      </c>
      <c r="AC623" s="27">
        <f>IF($A623="","",IF($AB623="","",IFERROR($AB623*100000+ROW(),"")))</f>
        <v/>
      </c>
    </row>
    <row r="624">
      <c r="A624" s="29" t="n"/>
      <c r="B624" s="23" t="n"/>
      <c r="C624" s="23" t="n"/>
      <c r="D624" s="23" t="n"/>
      <c r="E624" s="29" t="n"/>
      <c r="F624" s="42" t="n"/>
      <c r="G624" s="30" t="n"/>
      <c r="H624" s="43" t="n"/>
      <c r="I624" s="43" t="n"/>
      <c r="J624" s="23" t="n"/>
      <c r="K624" s="23" t="n"/>
      <c r="L624" s="45">
        <f>IF($A624="","",IF(COUNTIFS('Tire Inspections'!$E$5:$E$1004,$A624,'Tire Inspections'!$Y$5:$Y$1004,"OK")=0,"",IFERROR(MAXIFS('Tire Inspections'!$B$5:$B$1004,'Tire Inspections'!$E$5:$E$1004,$A624,'Tire Inspections'!$Y$5:$Y$1004,"OK"),"")))</f>
        <v/>
      </c>
      <c r="M624" s="27">
        <f>IF($A624="","",IF($L624="","",IFERROR(LOOKUP(2,1/(('Tire Inspections'!$E$5:$E$1004=$A624)*('Tire Inspections'!$B$5:$B$1004=$L624)*('Tire Inspections'!$Y$5:$Y$1004="OK")),'Tire Inspections'!$C$5:$C$1004),"")))</f>
        <v/>
      </c>
      <c r="N624" s="27">
        <f>IF($A624="","",IF($L624="","",IFERROR(LOOKUP(2,1/(('Tire Inspections'!$E$5:$E$1004=$A624)*('Tire Inspections'!$B$5:$B$1004=$L624)*('Tire Inspections'!$Y$5:$Y$1004="OK")),'Tire Inspections'!$F$5:$F$1004),"")))</f>
        <v/>
      </c>
      <c r="O624" s="27">
        <f>IF($A624="","",IF($L624="","",IFERROR(LOOKUP(2,1/(('Tire Inspections'!$E$5:$E$1004=$A624)*('Tire Inspections'!$B$5:$B$1004=$L624)*('Tire Inspections'!$Y$5:$Y$1004="OK")),'Tire Inspections'!$P$5:$P$1004),"")))</f>
        <v/>
      </c>
      <c r="P624" s="32">
        <f>IF($A624="","",IF($L624="","",IFERROR(LOOKUP(2,1/(('Tire Inspections'!$E$5:$E$1004=$A624)*('Tire Inspections'!$B$5:$B$1004=$L624)*('Tire Inspections'!$Y$5:$Y$1004="OK")),'Tire Inspections'!$D$5:$D$1004),"")))</f>
        <v/>
      </c>
      <c r="Q624" s="44">
        <f>IF($A624="","",IF($L624="","",IFERROR(LOOKUP(2,1/(('Tire Inspections'!$E$5:$E$1004=$A624)*('Tire Inspections'!$B$5:$B$1004=$L624)*('Tire Inspections'!$Y$5:$Y$1004="OK")),'Tire Inspections'!$R$5:$R$1004),"")))</f>
        <v/>
      </c>
      <c r="R624" s="44">
        <f>IF($A624="","",IF($L624="","",IFERROR(LOOKUP(2,1/(('Tire Inspections'!$E$5:$E$1004=$A624)*('Tire Inspections'!$B$5:$B$1004=$L624)*('Tire Inspections'!$Y$5:$Y$1004="OK")),'Tire Inspections'!$S$5:$S$1004),"")))</f>
        <v/>
      </c>
      <c r="S624" s="44">
        <f>IF($A624="","",IF($L624="","",IFERROR(LOOKUP(2,1/(('Tire Inspections'!$E$5:$E$1004=$A624)*('Tire Inspections'!$B$5:$B$1004=$L624)*('Tire Inspections'!$Y$5:$Y$1004="OK")),'Tire Inspections'!$L$5:$L$1004),"")))</f>
        <v/>
      </c>
      <c r="T624" s="33">
        <f>IF($A624="","",IF(OR($Q624="",$H624=""),"",IFERROR(MAX(0,MIN(1,($Q624-'Settings'!$B$6)/($H624-'Settings'!$B$6))),"")))</f>
        <v/>
      </c>
      <c r="U624" s="27">
        <f>IF($A624="","",IF($Q624="","No Data",IF($Q624&lt;='Settings'!$B$6,"Critical",IF($Q624&lt;='Settings'!$B$5,"Low","OK"))))</f>
        <v/>
      </c>
      <c r="V624" s="27">
        <f>IF($A624="","",IF($R624="","No Data",IF($R624&gt;='Settings'!$B$7,"Uneven","OK")))</f>
        <v/>
      </c>
      <c r="W624" s="27">
        <f>IF($A624="","",IF($J624&lt;&gt;"Mounted","N/A",IF(OR($S624="",$I624=""),"No Data",IF($S624&lt;$I624-'Settings'!$B$8,"Low",IF($S624&gt;$I624+'Settings'!$B$8,"High","OK")))))</f>
        <v/>
      </c>
      <c r="X624" s="45">
        <f>IF($A624="","",IF(OR($J624&lt;&gt;"Mounted",$L624=""),"",IFERROR($L624+'Settings'!$B$9,"")))</f>
        <v/>
      </c>
      <c r="Y624" s="27">
        <f>IF($A624="","",IF($J624&lt;&gt;"Mounted","N/A",IF($L624="","No Data",IF(TODAY()&gt;$X624,"Overdue",IF(TODAY()+'Settings'!$B$10&gt;=$X624,"Due Soon","Current")))))</f>
        <v/>
      </c>
      <c r="Z624" s="27">
        <f>IF($A624="","",IF($J624&lt;&gt;"Mounted","N/A",IF(OR($U624="No Data",$W624="No Data"),"No Data",IF($U624="Critical","Critical",IF(OR($U624="Low",$V624="Uneven",$W624="Low",$W624="High",$Y624="Overdue",$Y624="Due Soon"),"Attention","OK")))))</f>
        <v/>
      </c>
      <c r="AA624" s="27">
        <f>IF($A624="","",IF($J624&lt;&gt;"Mounted","No action",IF($U624="Critical","Inspect immediately and follow fleet removal policy",IF($W624="Low","Correct pressure and inspect",IF($W624="High","Correct pressure",IF($V624="Uneven","Inspect alignment, suspension, and rotation",IF($U624="Low","Schedule tire service",IF($Y624="Overdue","Complete inspection",IF($Y624="Due Soon","Schedule inspection","No action")))))))))</f>
        <v/>
      </c>
      <c r="AB624" s="27">
        <f>IF($A624="","",IF(OR($J624&lt;&gt;"Mounted",$Z624="OK",$Z624="N/A"),"",IF($U624="Critical",1,IF(OR($W624="Low",$W624="High"),2,IF(OR($U624="Low",$V624="Uneven"),3,IF($Y624="Overdue",4,5))))))</f>
        <v/>
      </c>
      <c r="AC624" s="27">
        <f>IF($A624="","",IF($AB624="","",IFERROR($AB624*100000+ROW(),"")))</f>
        <v/>
      </c>
    </row>
    <row r="625">
      <c r="A625" s="29" t="n"/>
      <c r="B625" s="23" t="n"/>
      <c r="C625" s="23" t="n"/>
      <c r="D625" s="23" t="n"/>
      <c r="E625" s="29" t="n"/>
      <c r="F625" s="42" t="n"/>
      <c r="G625" s="30" t="n"/>
      <c r="H625" s="43" t="n"/>
      <c r="I625" s="43" t="n"/>
      <c r="J625" s="23" t="n"/>
      <c r="K625" s="23" t="n"/>
      <c r="L625" s="45">
        <f>IF($A625="","",IF(COUNTIFS('Tire Inspections'!$E$5:$E$1004,$A625,'Tire Inspections'!$Y$5:$Y$1004,"OK")=0,"",IFERROR(MAXIFS('Tire Inspections'!$B$5:$B$1004,'Tire Inspections'!$E$5:$E$1004,$A625,'Tire Inspections'!$Y$5:$Y$1004,"OK"),"")))</f>
        <v/>
      </c>
      <c r="M625" s="27">
        <f>IF($A625="","",IF($L625="","",IFERROR(LOOKUP(2,1/(('Tire Inspections'!$E$5:$E$1004=$A625)*('Tire Inspections'!$B$5:$B$1004=$L625)*('Tire Inspections'!$Y$5:$Y$1004="OK")),'Tire Inspections'!$C$5:$C$1004),"")))</f>
        <v/>
      </c>
      <c r="N625" s="27">
        <f>IF($A625="","",IF($L625="","",IFERROR(LOOKUP(2,1/(('Tire Inspections'!$E$5:$E$1004=$A625)*('Tire Inspections'!$B$5:$B$1004=$L625)*('Tire Inspections'!$Y$5:$Y$1004="OK")),'Tire Inspections'!$F$5:$F$1004),"")))</f>
        <v/>
      </c>
      <c r="O625" s="27">
        <f>IF($A625="","",IF($L625="","",IFERROR(LOOKUP(2,1/(('Tire Inspections'!$E$5:$E$1004=$A625)*('Tire Inspections'!$B$5:$B$1004=$L625)*('Tire Inspections'!$Y$5:$Y$1004="OK")),'Tire Inspections'!$P$5:$P$1004),"")))</f>
        <v/>
      </c>
      <c r="P625" s="32">
        <f>IF($A625="","",IF($L625="","",IFERROR(LOOKUP(2,1/(('Tire Inspections'!$E$5:$E$1004=$A625)*('Tire Inspections'!$B$5:$B$1004=$L625)*('Tire Inspections'!$Y$5:$Y$1004="OK")),'Tire Inspections'!$D$5:$D$1004),"")))</f>
        <v/>
      </c>
      <c r="Q625" s="44">
        <f>IF($A625="","",IF($L625="","",IFERROR(LOOKUP(2,1/(('Tire Inspections'!$E$5:$E$1004=$A625)*('Tire Inspections'!$B$5:$B$1004=$L625)*('Tire Inspections'!$Y$5:$Y$1004="OK")),'Tire Inspections'!$R$5:$R$1004),"")))</f>
        <v/>
      </c>
      <c r="R625" s="44">
        <f>IF($A625="","",IF($L625="","",IFERROR(LOOKUP(2,1/(('Tire Inspections'!$E$5:$E$1004=$A625)*('Tire Inspections'!$B$5:$B$1004=$L625)*('Tire Inspections'!$Y$5:$Y$1004="OK")),'Tire Inspections'!$S$5:$S$1004),"")))</f>
        <v/>
      </c>
      <c r="S625" s="44">
        <f>IF($A625="","",IF($L625="","",IFERROR(LOOKUP(2,1/(('Tire Inspections'!$E$5:$E$1004=$A625)*('Tire Inspections'!$B$5:$B$1004=$L625)*('Tire Inspections'!$Y$5:$Y$1004="OK")),'Tire Inspections'!$L$5:$L$1004),"")))</f>
        <v/>
      </c>
      <c r="T625" s="33">
        <f>IF($A625="","",IF(OR($Q625="",$H625=""),"",IFERROR(MAX(0,MIN(1,($Q625-'Settings'!$B$6)/($H625-'Settings'!$B$6))),"")))</f>
        <v/>
      </c>
      <c r="U625" s="27">
        <f>IF($A625="","",IF($Q625="","No Data",IF($Q625&lt;='Settings'!$B$6,"Critical",IF($Q625&lt;='Settings'!$B$5,"Low","OK"))))</f>
        <v/>
      </c>
      <c r="V625" s="27">
        <f>IF($A625="","",IF($R625="","No Data",IF($R625&gt;='Settings'!$B$7,"Uneven","OK")))</f>
        <v/>
      </c>
      <c r="W625" s="27">
        <f>IF($A625="","",IF($J625&lt;&gt;"Mounted","N/A",IF(OR($S625="",$I625=""),"No Data",IF($S625&lt;$I625-'Settings'!$B$8,"Low",IF($S625&gt;$I625+'Settings'!$B$8,"High","OK")))))</f>
        <v/>
      </c>
      <c r="X625" s="45">
        <f>IF($A625="","",IF(OR($J625&lt;&gt;"Mounted",$L625=""),"",IFERROR($L625+'Settings'!$B$9,"")))</f>
        <v/>
      </c>
      <c r="Y625" s="27">
        <f>IF($A625="","",IF($J625&lt;&gt;"Mounted","N/A",IF($L625="","No Data",IF(TODAY()&gt;$X625,"Overdue",IF(TODAY()+'Settings'!$B$10&gt;=$X625,"Due Soon","Current")))))</f>
        <v/>
      </c>
      <c r="Z625" s="27">
        <f>IF($A625="","",IF($J625&lt;&gt;"Mounted","N/A",IF(OR($U625="No Data",$W625="No Data"),"No Data",IF($U625="Critical","Critical",IF(OR($U625="Low",$V625="Uneven",$W625="Low",$W625="High",$Y625="Overdue",$Y625="Due Soon"),"Attention","OK")))))</f>
        <v/>
      </c>
      <c r="AA625" s="27">
        <f>IF($A625="","",IF($J625&lt;&gt;"Mounted","No action",IF($U625="Critical","Inspect immediately and follow fleet removal policy",IF($W625="Low","Correct pressure and inspect",IF($W625="High","Correct pressure",IF($V625="Uneven","Inspect alignment, suspension, and rotation",IF($U625="Low","Schedule tire service",IF($Y625="Overdue","Complete inspection",IF($Y625="Due Soon","Schedule inspection","No action")))))))))</f>
        <v/>
      </c>
      <c r="AB625" s="27">
        <f>IF($A625="","",IF(OR($J625&lt;&gt;"Mounted",$Z625="OK",$Z625="N/A"),"",IF($U625="Critical",1,IF(OR($W625="Low",$W625="High"),2,IF(OR($U625="Low",$V625="Uneven"),3,IF($Y625="Overdue",4,5))))))</f>
        <v/>
      </c>
      <c r="AC625" s="27">
        <f>IF($A625="","",IF($AB625="","",IFERROR($AB625*100000+ROW(),"")))</f>
        <v/>
      </c>
    </row>
    <row r="626">
      <c r="A626" s="29" t="n"/>
      <c r="B626" s="23" t="n"/>
      <c r="C626" s="23" t="n"/>
      <c r="D626" s="23" t="n"/>
      <c r="E626" s="29" t="n"/>
      <c r="F626" s="42" t="n"/>
      <c r="G626" s="30" t="n"/>
      <c r="H626" s="43" t="n"/>
      <c r="I626" s="43" t="n"/>
      <c r="J626" s="23" t="n"/>
      <c r="K626" s="23" t="n"/>
      <c r="L626" s="45">
        <f>IF($A626="","",IF(COUNTIFS('Tire Inspections'!$E$5:$E$1004,$A626,'Tire Inspections'!$Y$5:$Y$1004,"OK")=0,"",IFERROR(MAXIFS('Tire Inspections'!$B$5:$B$1004,'Tire Inspections'!$E$5:$E$1004,$A626,'Tire Inspections'!$Y$5:$Y$1004,"OK"),"")))</f>
        <v/>
      </c>
      <c r="M626" s="27">
        <f>IF($A626="","",IF($L626="","",IFERROR(LOOKUP(2,1/(('Tire Inspections'!$E$5:$E$1004=$A626)*('Tire Inspections'!$B$5:$B$1004=$L626)*('Tire Inspections'!$Y$5:$Y$1004="OK")),'Tire Inspections'!$C$5:$C$1004),"")))</f>
        <v/>
      </c>
      <c r="N626" s="27">
        <f>IF($A626="","",IF($L626="","",IFERROR(LOOKUP(2,1/(('Tire Inspections'!$E$5:$E$1004=$A626)*('Tire Inspections'!$B$5:$B$1004=$L626)*('Tire Inspections'!$Y$5:$Y$1004="OK")),'Tire Inspections'!$F$5:$F$1004),"")))</f>
        <v/>
      </c>
      <c r="O626" s="27">
        <f>IF($A626="","",IF($L626="","",IFERROR(LOOKUP(2,1/(('Tire Inspections'!$E$5:$E$1004=$A626)*('Tire Inspections'!$B$5:$B$1004=$L626)*('Tire Inspections'!$Y$5:$Y$1004="OK")),'Tire Inspections'!$P$5:$P$1004),"")))</f>
        <v/>
      </c>
      <c r="P626" s="32">
        <f>IF($A626="","",IF($L626="","",IFERROR(LOOKUP(2,1/(('Tire Inspections'!$E$5:$E$1004=$A626)*('Tire Inspections'!$B$5:$B$1004=$L626)*('Tire Inspections'!$Y$5:$Y$1004="OK")),'Tire Inspections'!$D$5:$D$1004),"")))</f>
        <v/>
      </c>
      <c r="Q626" s="44">
        <f>IF($A626="","",IF($L626="","",IFERROR(LOOKUP(2,1/(('Tire Inspections'!$E$5:$E$1004=$A626)*('Tire Inspections'!$B$5:$B$1004=$L626)*('Tire Inspections'!$Y$5:$Y$1004="OK")),'Tire Inspections'!$R$5:$R$1004),"")))</f>
        <v/>
      </c>
      <c r="R626" s="44">
        <f>IF($A626="","",IF($L626="","",IFERROR(LOOKUP(2,1/(('Tire Inspections'!$E$5:$E$1004=$A626)*('Tire Inspections'!$B$5:$B$1004=$L626)*('Tire Inspections'!$Y$5:$Y$1004="OK")),'Tire Inspections'!$S$5:$S$1004),"")))</f>
        <v/>
      </c>
      <c r="S626" s="44">
        <f>IF($A626="","",IF($L626="","",IFERROR(LOOKUP(2,1/(('Tire Inspections'!$E$5:$E$1004=$A626)*('Tire Inspections'!$B$5:$B$1004=$L626)*('Tire Inspections'!$Y$5:$Y$1004="OK")),'Tire Inspections'!$L$5:$L$1004),"")))</f>
        <v/>
      </c>
      <c r="T626" s="33">
        <f>IF($A626="","",IF(OR($Q626="",$H626=""),"",IFERROR(MAX(0,MIN(1,($Q626-'Settings'!$B$6)/($H626-'Settings'!$B$6))),"")))</f>
        <v/>
      </c>
      <c r="U626" s="27">
        <f>IF($A626="","",IF($Q626="","No Data",IF($Q626&lt;='Settings'!$B$6,"Critical",IF($Q626&lt;='Settings'!$B$5,"Low","OK"))))</f>
        <v/>
      </c>
      <c r="V626" s="27">
        <f>IF($A626="","",IF($R626="","No Data",IF($R626&gt;='Settings'!$B$7,"Uneven","OK")))</f>
        <v/>
      </c>
      <c r="W626" s="27">
        <f>IF($A626="","",IF($J626&lt;&gt;"Mounted","N/A",IF(OR($S626="",$I626=""),"No Data",IF($S626&lt;$I626-'Settings'!$B$8,"Low",IF($S626&gt;$I626+'Settings'!$B$8,"High","OK")))))</f>
        <v/>
      </c>
      <c r="X626" s="45">
        <f>IF($A626="","",IF(OR($J626&lt;&gt;"Mounted",$L626=""),"",IFERROR($L626+'Settings'!$B$9,"")))</f>
        <v/>
      </c>
      <c r="Y626" s="27">
        <f>IF($A626="","",IF($J626&lt;&gt;"Mounted","N/A",IF($L626="","No Data",IF(TODAY()&gt;$X626,"Overdue",IF(TODAY()+'Settings'!$B$10&gt;=$X626,"Due Soon","Current")))))</f>
        <v/>
      </c>
      <c r="Z626" s="27">
        <f>IF($A626="","",IF($J626&lt;&gt;"Mounted","N/A",IF(OR($U626="No Data",$W626="No Data"),"No Data",IF($U626="Critical","Critical",IF(OR($U626="Low",$V626="Uneven",$W626="Low",$W626="High",$Y626="Overdue",$Y626="Due Soon"),"Attention","OK")))))</f>
        <v/>
      </c>
      <c r="AA626" s="27">
        <f>IF($A626="","",IF($J626&lt;&gt;"Mounted","No action",IF($U626="Critical","Inspect immediately and follow fleet removal policy",IF($W626="Low","Correct pressure and inspect",IF($W626="High","Correct pressure",IF($V626="Uneven","Inspect alignment, suspension, and rotation",IF($U626="Low","Schedule tire service",IF($Y626="Overdue","Complete inspection",IF($Y626="Due Soon","Schedule inspection","No action")))))))))</f>
        <v/>
      </c>
      <c r="AB626" s="27">
        <f>IF($A626="","",IF(OR($J626&lt;&gt;"Mounted",$Z626="OK",$Z626="N/A"),"",IF($U626="Critical",1,IF(OR($W626="Low",$W626="High"),2,IF(OR($U626="Low",$V626="Uneven"),3,IF($Y626="Overdue",4,5))))))</f>
        <v/>
      </c>
      <c r="AC626" s="27">
        <f>IF($A626="","",IF($AB626="","",IFERROR($AB626*100000+ROW(),"")))</f>
        <v/>
      </c>
    </row>
    <row r="627">
      <c r="A627" s="29" t="n"/>
      <c r="B627" s="23" t="n"/>
      <c r="C627" s="23" t="n"/>
      <c r="D627" s="23" t="n"/>
      <c r="E627" s="29" t="n"/>
      <c r="F627" s="42" t="n"/>
      <c r="G627" s="30" t="n"/>
      <c r="H627" s="43" t="n"/>
      <c r="I627" s="43" t="n"/>
      <c r="J627" s="23" t="n"/>
      <c r="K627" s="23" t="n"/>
      <c r="L627" s="45">
        <f>IF($A627="","",IF(COUNTIFS('Tire Inspections'!$E$5:$E$1004,$A627,'Tire Inspections'!$Y$5:$Y$1004,"OK")=0,"",IFERROR(MAXIFS('Tire Inspections'!$B$5:$B$1004,'Tire Inspections'!$E$5:$E$1004,$A627,'Tire Inspections'!$Y$5:$Y$1004,"OK"),"")))</f>
        <v/>
      </c>
      <c r="M627" s="27">
        <f>IF($A627="","",IF($L627="","",IFERROR(LOOKUP(2,1/(('Tire Inspections'!$E$5:$E$1004=$A627)*('Tire Inspections'!$B$5:$B$1004=$L627)*('Tire Inspections'!$Y$5:$Y$1004="OK")),'Tire Inspections'!$C$5:$C$1004),"")))</f>
        <v/>
      </c>
      <c r="N627" s="27">
        <f>IF($A627="","",IF($L627="","",IFERROR(LOOKUP(2,1/(('Tire Inspections'!$E$5:$E$1004=$A627)*('Tire Inspections'!$B$5:$B$1004=$L627)*('Tire Inspections'!$Y$5:$Y$1004="OK")),'Tire Inspections'!$F$5:$F$1004),"")))</f>
        <v/>
      </c>
      <c r="O627" s="27">
        <f>IF($A627="","",IF($L627="","",IFERROR(LOOKUP(2,1/(('Tire Inspections'!$E$5:$E$1004=$A627)*('Tire Inspections'!$B$5:$B$1004=$L627)*('Tire Inspections'!$Y$5:$Y$1004="OK")),'Tire Inspections'!$P$5:$P$1004),"")))</f>
        <v/>
      </c>
      <c r="P627" s="32">
        <f>IF($A627="","",IF($L627="","",IFERROR(LOOKUP(2,1/(('Tire Inspections'!$E$5:$E$1004=$A627)*('Tire Inspections'!$B$5:$B$1004=$L627)*('Tire Inspections'!$Y$5:$Y$1004="OK")),'Tire Inspections'!$D$5:$D$1004),"")))</f>
        <v/>
      </c>
      <c r="Q627" s="44">
        <f>IF($A627="","",IF($L627="","",IFERROR(LOOKUP(2,1/(('Tire Inspections'!$E$5:$E$1004=$A627)*('Tire Inspections'!$B$5:$B$1004=$L627)*('Tire Inspections'!$Y$5:$Y$1004="OK")),'Tire Inspections'!$R$5:$R$1004),"")))</f>
        <v/>
      </c>
      <c r="R627" s="44">
        <f>IF($A627="","",IF($L627="","",IFERROR(LOOKUP(2,1/(('Tire Inspections'!$E$5:$E$1004=$A627)*('Tire Inspections'!$B$5:$B$1004=$L627)*('Tire Inspections'!$Y$5:$Y$1004="OK")),'Tire Inspections'!$S$5:$S$1004),"")))</f>
        <v/>
      </c>
      <c r="S627" s="44">
        <f>IF($A627="","",IF($L627="","",IFERROR(LOOKUP(2,1/(('Tire Inspections'!$E$5:$E$1004=$A627)*('Tire Inspections'!$B$5:$B$1004=$L627)*('Tire Inspections'!$Y$5:$Y$1004="OK")),'Tire Inspections'!$L$5:$L$1004),"")))</f>
        <v/>
      </c>
      <c r="T627" s="33">
        <f>IF($A627="","",IF(OR($Q627="",$H627=""),"",IFERROR(MAX(0,MIN(1,($Q627-'Settings'!$B$6)/($H627-'Settings'!$B$6))),"")))</f>
        <v/>
      </c>
      <c r="U627" s="27">
        <f>IF($A627="","",IF($Q627="","No Data",IF($Q627&lt;='Settings'!$B$6,"Critical",IF($Q627&lt;='Settings'!$B$5,"Low","OK"))))</f>
        <v/>
      </c>
      <c r="V627" s="27">
        <f>IF($A627="","",IF($R627="","No Data",IF($R627&gt;='Settings'!$B$7,"Uneven","OK")))</f>
        <v/>
      </c>
      <c r="W627" s="27">
        <f>IF($A627="","",IF($J627&lt;&gt;"Mounted","N/A",IF(OR($S627="",$I627=""),"No Data",IF($S627&lt;$I627-'Settings'!$B$8,"Low",IF($S627&gt;$I627+'Settings'!$B$8,"High","OK")))))</f>
        <v/>
      </c>
      <c r="X627" s="45">
        <f>IF($A627="","",IF(OR($J627&lt;&gt;"Mounted",$L627=""),"",IFERROR($L627+'Settings'!$B$9,"")))</f>
        <v/>
      </c>
      <c r="Y627" s="27">
        <f>IF($A627="","",IF($J627&lt;&gt;"Mounted","N/A",IF($L627="","No Data",IF(TODAY()&gt;$X627,"Overdue",IF(TODAY()+'Settings'!$B$10&gt;=$X627,"Due Soon","Current")))))</f>
        <v/>
      </c>
      <c r="Z627" s="27">
        <f>IF($A627="","",IF($J627&lt;&gt;"Mounted","N/A",IF(OR($U627="No Data",$W627="No Data"),"No Data",IF($U627="Critical","Critical",IF(OR($U627="Low",$V627="Uneven",$W627="Low",$W627="High",$Y627="Overdue",$Y627="Due Soon"),"Attention","OK")))))</f>
        <v/>
      </c>
      <c r="AA627" s="27">
        <f>IF($A627="","",IF($J627&lt;&gt;"Mounted","No action",IF($U627="Critical","Inspect immediately and follow fleet removal policy",IF($W627="Low","Correct pressure and inspect",IF($W627="High","Correct pressure",IF($V627="Uneven","Inspect alignment, suspension, and rotation",IF($U627="Low","Schedule tire service",IF($Y627="Overdue","Complete inspection",IF($Y627="Due Soon","Schedule inspection","No action")))))))))</f>
        <v/>
      </c>
      <c r="AB627" s="27">
        <f>IF($A627="","",IF(OR($J627&lt;&gt;"Mounted",$Z627="OK",$Z627="N/A"),"",IF($U627="Critical",1,IF(OR($W627="Low",$W627="High"),2,IF(OR($U627="Low",$V627="Uneven"),3,IF($Y627="Overdue",4,5))))))</f>
        <v/>
      </c>
      <c r="AC627" s="27">
        <f>IF($A627="","",IF($AB627="","",IFERROR($AB627*100000+ROW(),"")))</f>
        <v/>
      </c>
    </row>
    <row r="628">
      <c r="A628" s="29" t="n"/>
      <c r="B628" s="23" t="n"/>
      <c r="C628" s="23" t="n"/>
      <c r="D628" s="23" t="n"/>
      <c r="E628" s="29" t="n"/>
      <c r="F628" s="42" t="n"/>
      <c r="G628" s="30" t="n"/>
      <c r="H628" s="43" t="n"/>
      <c r="I628" s="43" t="n"/>
      <c r="J628" s="23" t="n"/>
      <c r="K628" s="23" t="n"/>
      <c r="L628" s="45">
        <f>IF($A628="","",IF(COUNTIFS('Tire Inspections'!$E$5:$E$1004,$A628,'Tire Inspections'!$Y$5:$Y$1004,"OK")=0,"",IFERROR(MAXIFS('Tire Inspections'!$B$5:$B$1004,'Tire Inspections'!$E$5:$E$1004,$A628,'Tire Inspections'!$Y$5:$Y$1004,"OK"),"")))</f>
        <v/>
      </c>
      <c r="M628" s="27">
        <f>IF($A628="","",IF($L628="","",IFERROR(LOOKUP(2,1/(('Tire Inspections'!$E$5:$E$1004=$A628)*('Tire Inspections'!$B$5:$B$1004=$L628)*('Tire Inspections'!$Y$5:$Y$1004="OK")),'Tire Inspections'!$C$5:$C$1004),"")))</f>
        <v/>
      </c>
      <c r="N628" s="27">
        <f>IF($A628="","",IF($L628="","",IFERROR(LOOKUP(2,1/(('Tire Inspections'!$E$5:$E$1004=$A628)*('Tire Inspections'!$B$5:$B$1004=$L628)*('Tire Inspections'!$Y$5:$Y$1004="OK")),'Tire Inspections'!$F$5:$F$1004),"")))</f>
        <v/>
      </c>
      <c r="O628" s="27">
        <f>IF($A628="","",IF($L628="","",IFERROR(LOOKUP(2,1/(('Tire Inspections'!$E$5:$E$1004=$A628)*('Tire Inspections'!$B$5:$B$1004=$L628)*('Tire Inspections'!$Y$5:$Y$1004="OK")),'Tire Inspections'!$P$5:$P$1004),"")))</f>
        <v/>
      </c>
      <c r="P628" s="32">
        <f>IF($A628="","",IF($L628="","",IFERROR(LOOKUP(2,1/(('Tire Inspections'!$E$5:$E$1004=$A628)*('Tire Inspections'!$B$5:$B$1004=$L628)*('Tire Inspections'!$Y$5:$Y$1004="OK")),'Tire Inspections'!$D$5:$D$1004),"")))</f>
        <v/>
      </c>
      <c r="Q628" s="44">
        <f>IF($A628="","",IF($L628="","",IFERROR(LOOKUP(2,1/(('Tire Inspections'!$E$5:$E$1004=$A628)*('Tire Inspections'!$B$5:$B$1004=$L628)*('Tire Inspections'!$Y$5:$Y$1004="OK")),'Tire Inspections'!$R$5:$R$1004),"")))</f>
        <v/>
      </c>
      <c r="R628" s="44">
        <f>IF($A628="","",IF($L628="","",IFERROR(LOOKUP(2,1/(('Tire Inspections'!$E$5:$E$1004=$A628)*('Tire Inspections'!$B$5:$B$1004=$L628)*('Tire Inspections'!$Y$5:$Y$1004="OK")),'Tire Inspections'!$S$5:$S$1004),"")))</f>
        <v/>
      </c>
      <c r="S628" s="44">
        <f>IF($A628="","",IF($L628="","",IFERROR(LOOKUP(2,1/(('Tire Inspections'!$E$5:$E$1004=$A628)*('Tire Inspections'!$B$5:$B$1004=$L628)*('Tire Inspections'!$Y$5:$Y$1004="OK")),'Tire Inspections'!$L$5:$L$1004),"")))</f>
        <v/>
      </c>
      <c r="T628" s="33">
        <f>IF($A628="","",IF(OR($Q628="",$H628=""),"",IFERROR(MAX(0,MIN(1,($Q628-'Settings'!$B$6)/($H628-'Settings'!$B$6))),"")))</f>
        <v/>
      </c>
      <c r="U628" s="27">
        <f>IF($A628="","",IF($Q628="","No Data",IF($Q628&lt;='Settings'!$B$6,"Critical",IF($Q628&lt;='Settings'!$B$5,"Low","OK"))))</f>
        <v/>
      </c>
      <c r="V628" s="27">
        <f>IF($A628="","",IF($R628="","No Data",IF($R628&gt;='Settings'!$B$7,"Uneven","OK")))</f>
        <v/>
      </c>
      <c r="W628" s="27">
        <f>IF($A628="","",IF($J628&lt;&gt;"Mounted","N/A",IF(OR($S628="",$I628=""),"No Data",IF($S628&lt;$I628-'Settings'!$B$8,"Low",IF($S628&gt;$I628+'Settings'!$B$8,"High","OK")))))</f>
        <v/>
      </c>
      <c r="X628" s="45">
        <f>IF($A628="","",IF(OR($J628&lt;&gt;"Mounted",$L628=""),"",IFERROR($L628+'Settings'!$B$9,"")))</f>
        <v/>
      </c>
      <c r="Y628" s="27">
        <f>IF($A628="","",IF($J628&lt;&gt;"Mounted","N/A",IF($L628="","No Data",IF(TODAY()&gt;$X628,"Overdue",IF(TODAY()+'Settings'!$B$10&gt;=$X628,"Due Soon","Current")))))</f>
        <v/>
      </c>
      <c r="Z628" s="27">
        <f>IF($A628="","",IF($J628&lt;&gt;"Mounted","N/A",IF(OR($U628="No Data",$W628="No Data"),"No Data",IF($U628="Critical","Critical",IF(OR($U628="Low",$V628="Uneven",$W628="Low",$W628="High",$Y628="Overdue",$Y628="Due Soon"),"Attention","OK")))))</f>
        <v/>
      </c>
      <c r="AA628" s="27">
        <f>IF($A628="","",IF($J628&lt;&gt;"Mounted","No action",IF($U628="Critical","Inspect immediately and follow fleet removal policy",IF($W628="Low","Correct pressure and inspect",IF($W628="High","Correct pressure",IF($V628="Uneven","Inspect alignment, suspension, and rotation",IF($U628="Low","Schedule tire service",IF($Y628="Overdue","Complete inspection",IF($Y628="Due Soon","Schedule inspection","No action")))))))))</f>
        <v/>
      </c>
      <c r="AB628" s="27">
        <f>IF($A628="","",IF(OR($J628&lt;&gt;"Mounted",$Z628="OK",$Z628="N/A"),"",IF($U628="Critical",1,IF(OR($W628="Low",$W628="High"),2,IF(OR($U628="Low",$V628="Uneven"),3,IF($Y628="Overdue",4,5))))))</f>
        <v/>
      </c>
      <c r="AC628" s="27">
        <f>IF($A628="","",IF($AB628="","",IFERROR($AB628*100000+ROW(),"")))</f>
        <v/>
      </c>
    </row>
    <row r="629">
      <c r="A629" s="29" t="n"/>
      <c r="B629" s="23" t="n"/>
      <c r="C629" s="23" t="n"/>
      <c r="D629" s="23" t="n"/>
      <c r="E629" s="29" t="n"/>
      <c r="F629" s="42" t="n"/>
      <c r="G629" s="30" t="n"/>
      <c r="H629" s="43" t="n"/>
      <c r="I629" s="43" t="n"/>
      <c r="J629" s="23" t="n"/>
      <c r="K629" s="23" t="n"/>
      <c r="L629" s="45">
        <f>IF($A629="","",IF(COUNTIFS('Tire Inspections'!$E$5:$E$1004,$A629,'Tire Inspections'!$Y$5:$Y$1004,"OK")=0,"",IFERROR(MAXIFS('Tire Inspections'!$B$5:$B$1004,'Tire Inspections'!$E$5:$E$1004,$A629,'Tire Inspections'!$Y$5:$Y$1004,"OK"),"")))</f>
        <v/>
      </c>
      <c r="M629" s="27">
        <f>IF($A629="","",IF($L629="","",IFERROR(LOOKUP(2,1/(('Tire Inspections'!$E$5:$E$1004=$A629)*('Tire Inspections'!$B$5:$B$1004=$L629)*('Tire Inspections'!$Y$5:$Y$1004="OK")),'Tire Inspections'!$C$5:$C$1004),"")))</f>
        <v/>
      </c>
      <c r="N629" s="27">
        <f>IF($A629="","",IF($L629="","",IFERROR(LOOKUP(2,1/(('Tire Inspections'!$E$5:$E$1004=$A629)*('Tire Inspections'!$B$5:$B$1004=$L629)*('Tire Inspections'!$Y$5:$Y$1004="OK")),'Tire Inspections'!$F$5:$F$1004),"")))</f>
        <v/>
      </c>
      <c r="O629" s="27">
        <f>IF($A629="","",IF($L629="","",IFERROR(LOOKUP(2,1/(('Tire Inspections'!$E$5:$E$1004=$A629)*('Tire Inspections'!$B$5:$B$1004=$L629)*('Tire Inspections'!$Y$5:$Y$1004="OK")),'Tire Inspections'!$P$5:$P$1004),"")))</f>
        <v/>
      </c>
      <c r="P629" s="32">
        <f>IF($A629="","",IF($L629="","",IFERROR(LOOKUP(2,1/(('Tire Inspections'!$E$5:$E$1004=$A629)*('Tire Inspections'!$B$5:$B$1004=$L629)*('Tire Inspections'!$Y$5:$Y$1004="OK")),'Tire Inspections'!$D$5:$D$1004),"")))</f>
        <v/>
      </c>
      <c r="Q629" s="44">
        <f>IF($A629="","",IF($L629="","",IFERROR(LOOKUP(2,1/(('Tire Inspections'!$E$5:$E$1004=$A629)*('Tire Inspections'!$B$5:$B$1004=$L629)*('Tire Inspections'!$Y$5:$Y$1004="OK")),'Tire Inspections'!$R$5:$R$1004),"")))</f>
        <v/>
      </c>
      <c r="R629" s="44">
        <f>IF($A629="","",IF($L629="","",IFERROR(LOOKUP(2,1/(('Tire Inspections'!$E$5:$E$1004=$A629)*('Tire Inspections'!$B$5:$B$1004=$L629)*('Tire Inspections'!$Y$5:$Y$1004="OK")),'Tire Inspections'!$S$5:$S$1004),"")))</f>
        <v/>
      </c>
      <c r="S629" s="44">
        <f>IF($A629="","",IF($L629="","",IFERROR(LOOKUP(2,1/(('Tire Inspections'!$E$5:$E$1004=$A629)*('Tire Inspections'!$B$5:$B$1004=$L629)*('Tire Inspections'!$Y$5:$Y$1004="OK")),'Tire Inspections'!$L$5:$L$1004),"")))</f>
        <v/>
      </c>
      <c r="T629" s="33">
        <f>IF($A629="","",IF(OR($Q629="",$H629=""),"",IFERROR(MAX(0,MIN(1,($Q629-'Settings'!$B$6)/($H629-'Settings'!$B$6))),"")))</f>
        <v/>
      </c>
      <c r="U629" s="27">
        <f>IF($A629="","",IF($Q629="","No Data",IF($Q629&lt;='Settings'!$B$6,"Critical",IF($Q629&lt;='Settings'!$B$5,"Low","OK"))))</f>
        <v/>
      </c>
      <c r="V629" s="27">
        <f>IF($A629="","",IF($R629="","No Data",IF($R629&gt;='Settings'!$B$7,"Uneven","OK")))</f>
        <v/>
      </c>
      <c r="W629" s="27">
        <f>IF($A629="","",IF($J629&lt;&gt;"Mounted","N/A",IF(OR($S629="",$I629=""),"No Data",IF($S629&lt;$I629-'Settings'!$B$8,"Low",IF($S629&gt;$I629+'Settings'!$B$8,"High","OK")))))</f>
        <v/>
      </c>
      <c r="X629" s="45">
        <f>IF($A629="","",IF(OR($J629&lt;&gt;"Mounted",$L629=""),"",IFERROR($L629+'Settings'!$B$9,"")))</f>
        <v/>
      </c>
      <c r="Y629" s="27">
        <f>IF($A629="","",IF($J629&lt;&gt;"Mounted","N/A",IF($L629="","No Data",IF(TODAY()&gt;$X629,"Overdue",IF(TODAY()+'Settings'!$B$10&gt;=$X629,"Due Soon","Current")))))</f>
        <v/>
      </c>
      <c r="Z629" s="27">
        <f>IF($A629="","",IF($J629&lt;&gt;"Mounted","N/A",IF(OR($U629="No Data",$W629="No Data"),"No Data",IF($U629="Critical","Critical",IF(OR($U629="Low",$V629="Uneven",$W629="Low",$W629="High",$Y629="Overdue",$Y629="Due Soon"),"Attention","OK")))))</f>
        <v/>
      </c>
      <c r="AA629" s="27">
        <f>IF($A629="","",IF($J629&lt;&gt;"Mounted","No action",IF($U629="Critical","Inspect immediately and follow fleet removal policy",IF($W629="Low","Correct pressure and inspect",IF($W629="High","Correct pressure",IF($V629="Uneven","Inspect alignment, suspension, and rotation",IF($U629="Low","Schedule tire service",IF($Y629="Overdue","Complete inspection",IF($Y629="Due Soon","Schedule inspection","No action")))))))))</f>
        <v/>
      </c>
      <c r="AB629" s="27">
        <f>IF($A629="","",IF(OR($J629&lt;&gt;"Mounted",$Z629="OK",$Z629="N/A"),"",IF($U629="Critical",1,IF(OR($W629="Low",$W629="High"),2,IF(OR($U629="Low",$V629="Uneven"),3,IF($Y629="Overdue",4,5))))))</f>
        <v/>
      </c>
      <c r="AC629" s="27">
        <f>IF($A629="","",IF($AB629="","",IFERROR($AB629*100000+ROW(),"")))</f>
        <v/>
      </c>
    </row>
    <row r="630">
      <c r="A630" s="29" t="n"/>
      <c r="B630" s="23" t="n"/>
      <c r="C630" s="23" t="n"/>
      <c r="D630" s="23" t="n"/>
      <c r="E630" s="29" t="n"/>
      <c r="F630" s="42" t="n"/>
      <c r="G630" s="30" t="n"/>
      <c r="H630" s="43" t="n"/>
      <c r="I630" s="43" t="n"/>
      <c r="J630" s="23" t="n"/>
      <c r="K630" s="23" t="n"/>
      <c r="L630" s="45">
        <f>IF($A630="","",IF(COUNTIFS('Tire Inspections'!$E$5:$E$1004,$A630,'Tire Inspections'!$Y$5:$Y$1004,"OK")=0,"",IFERROR(MAXIFS('Tire Inspections'!$B$5:$B$1004,'Tire Inspections'!$E$5:$E$1004,$A630,'Tire Inspections'!$Y$5:$Y$1004,"OK"),"")))</f>
        <v/>
      </c>
      <c r="M630" s="27">
        <f>IF($A630="","",IF($L630="","",IFERROR(LOOKUP(2,1/(('Tire Inspections'!$E$5:$E$1004=$A630)*('Tire Inspections'!$B$5:$B$1004=$L630)*('Tire Inspections'!$Y$5:$Y$1004="OK")),'Tire Inspections'!$C$5:$C$1004),"")))</f>
        <v/>
      </c>
      <c r="N630" s="27">
        <f>IF($A630="","",IF($L630="","",IFERROR(LOOKUP(2,1/(('Tire Inspections'!$E$5:$E$1004=$A630)*('Tire Inspections'!$B$5:$B$1004=$L630)*('Tire Inspections'!$Y$5:$Y$1004="OK")),'Tire Inspections'!$F$5:$F$1004),"")))</f>
        <v/>
      </c>
      <c r="O630" s="27">
        <f>IF($A630="","",IF($L630="","",IFERROR(LOOKUP(2,1/(('Tire Inspections'!$E$5:$E$1004=$A630)*('Tire Inspections'!$B$5:$B$1004=$L630)*('Tire Inspections'!$Y$5:$Y$1004="OK")),'Tire Inspections'!$P$5:$P$1004),"")))</f>
        <v/>
      </c>
      <c r="P630" s="32">
        <f>IF($A630="","",IF($L630="","",IFERROR(LOOKUP(2,1/(('Tire Inspections'!$E$5:$E$1004=$A630)*('Tire Inspections'!$B$5:$B$1004=$L630)*('Tire Inspections'!$Y$5:$Y$1004="OK")),'Tire Inspections'!$D$5:$D$1004),"")))</f>
        <v/>
      </c>
      <c r="Q630" s="44">
        <f>IF($A630="","",IF($L630="","",IFERROR(LOOKUP(2,1/(('Tire Inspections'!$E$5:$E$1004=$A630)*('Tire Inspections'!$B$5:$B$1004=$L630)*('Tire Inspections'!$Y$5:$Y$1004="OK")),'Tire Inspections'!$R$5:$R$1004),"")))</f>
        <v/>
      </c>
      <c r="R630" s="44">
        <f>IF($A630="","",IF($L630="","",IFERROR(LOOKUP(2,1/(('Tire Inspections'!$E$5:$E$1004=$A630)*('Tire Inspections'!$B$5:$B$1004=$L630)*('Tire Inspections'!$Y$5:$Y$1004="OK")),'Tire Inspections'!$S$5:$S$1004),"")))</f>
        <v/>
      </c>
      <c r="S630" s="44">
        <f>IF($A630="","",IF($L630="","",IFERROR(LOOKUP(2,1/(('Tire Inspections'!$E$5:$E$1004=$A630)*('Tire Inspections'!$B$5:$B$1004=$L630)*('Tire Inspections'!$Y$5:$Y$1004="OK")),'Tire Inspections'!$L$5:$L$1004),"")))</f>
        <v/>
      </c>
      <c r="T630" s="33">
        <f>IF($A630="","",IF(OR($Q630="",$H630=""),"",IFERROR(MAX(0,MIN(1,($Q630-'Settings'!$B$6)/($H630-'Settings'!$B$6))),"")))</f>
        <v/>
      </c>
      <c r="U630" s="27">
        <f>IF($A630="","",IF($Q630="","No Data",IF($Q630&lt;='Settings'!$B$6,"Critical",IF($Q630&lt;='Settings'!$B$5,"Low","OK"))))</f>
        <v/>
      </c>
      <c r="V630" s="27">
        <f>IF($A630="","",IF($R630="","No Data",IF($R630&gt;='Settings'!$B$7,"Uneven","OK")))</f>
        <v/>
      </c>
      <c r="W630" s="27">
        <f>IF($A630="","",IF($J630&lt;&gt;"Mounted","N/A",IF(OR($S630="",$I630=""),"No Data",IF($S630&lt;$I630-'Settings'!$B$8,"Low",IF($S630&gt;$I630+'Settings'!$B$8,"High","OK")))))</f>
        <v/>
      </c>
      <c r="X630" s="45">
        <f>IF($A630="","",IF(OR($J630&lt;&gt;"Mounted",$L630=""),"",IFERROR($L630+'Settings'!$B$9,"")))</f>
        <v/>
      </c>
      <c r="Y630" s="27">
        <f>IF($A630="","",IF($J630&lt;&gt;"Mounted","N/A",IF($L630="","No Data",IF(TODAY()&gt;$X630,"Overdue",IF(TODAY()+'Settings'!$B$10&gt;=$X630,"Due Soon","Current")))))</f>
        <v/>
      </c>
      <c r="Z630" s="27">
        <f>IF($A630="","",IF($J630&lt;&gt;"Mounted","N/A",IF(OR($U630="No Data",$W630="No Data"),"No Data",IF($U630="Critical","Critical",IF(OR($U630="Low",$V630="Uneven",$W630="Low",$W630="High",$Y630="Overdue",$Y630="Due Soon"),"Attention","OK")))))</f>
        <v/>
      </c>
      <c r="AA630" s="27">
        <f>IF($A630="","",IF($J630&lt;&gt;"Mounted","No action",IF($U630="Critical","Inspect immediately and follow fleet removal policy",IF($W630="Low","Correct pressure and inspect",IF($W630="High","Correct pressure",IF($V630="Uneven","Inspect alignment, suspension, and rotation",IF($U630="Low","Schedule tire service",IF($Y630="Overdue","Complete inspection",IF($Y630="Due Soon","Schedule inspection","No action")))))))))</f>
        <v/>
      </c>
      <c r="AB630" s="27">
        <f>IF($A630="","",IF(OR($J630&lt;&gt;"Mounted",$Z630="OK",$Z630="N/A"),"",IF($U630="Critical",1,IF(OR($W630="Low",$W630="High"),2,IF(OR($U630="Low",$V630="Uneven"),3,IF($Y630="Overdue",4,5))))))</f>
        <v/>
      </c>
      <c r="AC630" s="27">
        <f>IF($A630="","",IF($AB630="","",IFERROR($AB630*100000+ROW(),"")))</f>
        <v/>
      </c>
    </row>
    <row r="631">
      <c r="A631" s="29" t="n"/>
      <c r="B631" s="23" t="n"/>
      <c r="C631" s="23" t="n"/>
      <c r="D631" s="23" t="n"/>
      <c r="E631" s="29" t="n"/>
      <c r="F631" s="42" t="n"/>
      <c r="G631" s="30" t="n"/>
      <c r="H631" s="43" t="n"/>
      <c r="I631" s="43" t="n"/>
      <c r="J631" s="23" t="n"/>
      <c r="K631" s="23" t="n"/>
      <c r="L631" s="45">
        <f>IF($A631="","",IF(COUNTIFS('Tire Inspections'!$E$5:$E$1004,$A631,'Tire Inspections'!$Y$5:$Y$1004,"OK")=0,"",IFERROR(MAXIFS('Tire Inspections'!$B$5:$B$1004,'Tire Inspections'!$E$5:$E$1004,$A631,'Tire Inspections'!$Y$5:$Y$1004,"OK"),"")))</f>
        <v/>
      </c>
      <c r="M631" s="27">
        <f>IF($A631="","",IF($L631="","",IFERROR(LOOKUP(2,1/(('Tire Inspections'!$E$5:$E$1004=$A631)*('Tire Inspections'!$B$5:$B$1004=$L631)*('Tire Inspections'!$Y$5:$Y$1004="OK")),'Tire Inspections'!$C$5:$C$1004),"")))</f>
        <v/>
      </c>
      <c r="N631" s="27">
        <f>IF($A631="","",IF($L631="","",IFERROR(LOOKUP(2,1/(('Tire Inspections'!$E$5:$E$1004=$A631)*('Tire Inspections'!$B$5:$B$1004=$L631)*('Tire Inspections'!$Y$5:$Y$1004="OK")),'Tire Inspections'!$F$5:$F$1004),"")))</f>
        <v/>
      </c>
      <c r="O631" s="27">
        <f>IF($A631="","",IF($L631="","",IFERROR(LOOKUP(2,1/(('Tire Inspections'!$E$5:$E$1004=$A631)*('Tire Inspections'!$B$5:$B$1004=$L631)*('Tire Inspections'!$Y$5:$Y$1004="OK")),'Tire Inspections'!$P$5:$P$1004),"")))</f>
        <v/>
      </c>
      <c r="P631" s="32">
        <f>IF($A631="","",IF($L631="","",IFERROR(LOOKUP(2,1/(('Tire Inspections'!$E$5:$E$1004=$A631)*('Tire Inspections'!$B$5:$B$1004=$L631)*('Tire Inspections'!$Y$5:$Y$1004="OK")),'Tire Inspections'!$D$5:$D$1004),"")))</f>
        <v/>
      </c>
      <c r="Q631" s="44">
        <f>IF($A631="","",IF($L631="","",IFERROR(LOOKUP(2,1/(('Tire Inspections'!$E$5:$E$1004=$A631)*('Tire Inspections'!$B$5:$B$1004=$L631)*('Tire Inspections'!$Y$5:$Y$1004="OK")),'Tire Inspections'!$R$5:$R$1004),"")))</f>
        <v/>
      </c>
      <c r="R631" s="44">
        <f>IF($A631="","",IF($L631="","",IFERROR(LOOKUP(2,1/(('Tire Inspections'!$E$5:$E$1004=$A631)*('Tire Inspections'!$B$5:$B$1004=$L631)*('Tire Inspections'!$Y$5:$Y$1004="OK")),'Tire Inspections'!$S$5:$S$1004),"")))</f>
        <v/>
      </c>
      <c r="S631" s="44">
        <f>IF($A631="","",IF($L631="","",IFERROR(LOOKUP(2,1/(('Tire Inspections'!$E$5:$E$1004=$A631)*('Tire Inspections'!$B$5:$B$1004=$L631)*('Tire Inspections'!$Y$5:$Y$1004="OK")),'Tire Inspections'!$L$5:$L$1004),"")))</f>
        <v/>
      </c>
      <c r="T631" s="33">
        <f>IF($A631="","",IF(OR($Q631="",$H631=""),"",IFERROR(MAX(0,MIN(1,($Q631-'Settings'!$B$6)/($H631-'Settings'!$B$6))),"")))</f>
        <v/>
      </c>
      <c r="U631" s="27">
        <f>IF($A631="","",IF($Q631="","No Data",IF($Q631&lt;='Settings'!$B$6,"Critical",IF($Q631&lt;='Settings'!$B$5,"Low","OK"))))</f>
        <v/>
      </c>
      <c r="V631" s="27">
        <f>IF($A631="","",IF($R631="","No Data",IF($R631&gt;='Settings'!$B$7,"Uneven","OK")))</f>
        <v/>
      </c>
      <c r="W631" s="27">
        <f>IF($A631="","",IF($J631&lt;&gt;"Mounted","N/A",IF(OR($S631="",$I631=""),"No Data",IF($S631&lt;$I631-'Settings'!$B$8,"Low",IF($S631&gt;$I631+'Settings'!$B$8,"High","OK")))))</f>
        <v/>
      </c>
      <c r="X631" s="45">
        <f>IF($A631="","",IF(OR($J631&lt;&gt;"Mounted",$L631=""),"",IFERROR($L631+'Settings'!$B$9,"")))</f>
        <v/>
      </c>
      <c r="Y631" s="27">
        <f>IF($A631="","",IF($J631&lt;&gt;"Mounted","N/A",IF($L631="","No Data",IF(TODAY()&gt;$X631,"Overdue",IF(TODAY()+'Settings'!$B$10&gt;=$X631,"Due Soon","Current")))))</f>
        <v/>
      </c>
      <c r="Z631" s="27">
        <f>IF($A631="","",IF($J631&lt;&gt;"Mounted","N/A",IF(OR($U631="No Data",$W631="No Data"),"No Data",IF($U631="Critical","Critical",IF(OR($U631="Low",$V631="Uneven",$W631="Low",$W631="High",$Y631="Overdue",$Y631="Due Soon"),"Attention","OK")))))</f>
        <v/>
      </c>
      <c r="AA631" s="27">
        <f>IF($A631="","",IF($J631&lt;&gt;"Mounted","No action",IF($U631="Critical","Inspect immediately and follow fleet removal policy",IF($W631="Low","Correct pressure and inspect",IF($W631="High","Correct pressure",IF($V631="Uneven","Inspect alignment, suspension, and rotation",IF($U631="Low","Schedule tire service",IF($Y631="Overdue","Complete inspection",IF($Y631="Due Soon","Schedule inspection","No action")))))))))</f>
        <v/>
      </c>
      <c r="AB631" s="27">
        <f>IF($A631="","",IF(OR($J631&lt;&gt;"Mounted",$Z631="OK",$Z631="N/A"),"",IF($U631="Critical",1,IF(OR($W631="Low",$W631="High"),2,IF(OR($U631="Low",$V631="Uneven"),3,IF($Y631="Overdue",4,5))))))</f>
        <v/>
      </c>
      <c r="AC631" s="27">
        <f>IF($A631="","",IF($AB631="","",IFERROR($AB631*100000+ROW(),"")))</f>
        <v/>
      </c>
    </row>
    <row r="632">
      <c r="A632" s="29" t="n"/>
      <c r="B632" s="23" t="n"/>
      <c r="C632" s="23" t="n"/>
      <c r="D632" s="23" t="n"/>
      <c r="E632" s="29" t="n"/>
      <c r="F632" s="42" t="n"/>
      <c r="G632" s="30" t="n"/>
      <c r="H632" s="43" t="n"/>
      <c r="I632" s="43" t="n"/>
      <c r="J632" s="23" t="n"/>
      <c r="K632" s="23" t="n"/>
      <c r="L632" s="45">
        <f>IF($A632="","",IF(COUNTIFS('Tire Inspections'!$E$5:$E$1004,$A632,'Tire Inspections'!$Y$5:$Y$1004,"OK")=0,"",IFERROR(MAXIFS('Tire Inspections'!$B$5:$B$1004,'Tire Inspections'!$E$5:$E$1004,$A632,'Tire Inspections'!$Y$5:$Y$1004,"OK"),"")))</f>
        <v/>
      </c>
      <c r="M632" s="27">
        <f>IF($A632="","",IF($L632="","",IFERROR(LOOKUP(2,1/(('Tire Inspections'!$E$5:$E$1004=$A632)*('Tire Inspections'!$B$5:$B$1004=$L632)*('Tire Inspections'!$Y$5:$Y$1004="OK")),'Tire Inspections'!$C$5:$C$1004),"")))</f>
        <v/>
      </c>
      <c r="N632" s="27">
        <f>IF($A632="","",IF($L632="","",IFERROR(LOOKUP(2,1/(('Tire Inspections'!$E$5:$E$1004=$A632)*('Tire Inspections'!$B$5:$B$1004=$L632)*('Tire Inspections'!$Y$5:$Y$1004="OK")),'Tire Inspections'!$F$5:$F$1004),"")))</f>
        <v/>
      </c>
      <c r="O632" s="27">
        <f>IF($A632="","",IF($L632="","",IFERROR(LOOKUP(2,1/(('Tire Inspections'!$E$5:$E$1004=$A632)*('Tire Inspections'!$B$5:$B$1004=$L632)*('Tire Inspections'!$Y$5:$Y$1004="OK")),'Tire Inspections'!$P$5:$P$1004),"")))</f>
        <v/>
      </c>
      <c r="P632" s="32">
        <f>IF($A632="","",IF($L632="","",IFERROR(LOOKUP(2,1/(('Tire Inspections'!$E$5:$E$1004=$A632)*('Tire Inspections'!$B$5:$B$1004=$L632)*('Tire Inspections'!$Y$5:$Y$1004="OK")),'Tire Inspections'!$D$5:$D$1004),"")))</f>
        <v/>
      </c>
      <c r="Q632" s="44">
        <f>IF($A632="","",IF($L632="","",IFERROR(LOOKUP(2,1/(('Tire Inspections'!$E$5:$E$1004=$A632)*('Tire Inspections'!$B$5:$B$1004=$L632)*('Tire Inspections'!$Y$5:$Y$1004="OK")),'Tire Inspections'!$R$5:$R$1004),"")))</f>
        <v/>
      </c>
      <c r="R632" s="44">
        <f>IF($A632="","",IF($L632="","",IFERROR(LOOKUP(2,1/(('Tire Inspections'!$E$5:$E$1004=$A632)*('Tire Inspections'!$B$5:$B$1004=$L632)*('Tire Inspections'!$Y$5:$Y$1004="OK")),'Tire Inspections'!$S$5:$S$1004),"")))</f>
        <v/>
      </c>
      <c r="S632" s="44">
        <f>IF($A632="","",IF($L632="","",IFERROR(LOOKUP(2,1/(('Tire Inspections'!$E$5:$E$1004=$A632)*('Tire Inspections'!$B$5:$B$1004=$L632)*('Tire Inspections'!$Y$5:$Y$1004="OK")),'Tire Inspections'!$L$5:$L$1004),"")))</f>
        <v/>
      </c>
      <c r="T632" s="33">
        <f>IF($A632="","",IF(OR($Q632="",$H632=""),"",IFERROR(MAX(0,MIN(1,($Q632-'Settings'!$B$6)/($H632-'Settings'!$B$6))),"")))</f>
        <v/>
      </c>
      <c r="U632" s="27">
        <f>IF($A632="","",IF($Q632="","No Data",IF($Q632&lt;='Settings'!$B$6,"Critical",IF($Q632&lt;='Settings'!$B$5,"Low","OK"))))</f>
        <v/>
      </c>
      <c r="V632" s="27">
        <f>IF($A632="","",IF($R632="","No Data",IF($R632&gt;='Settings'!$B$7,"Uneven","OK")))</f>
        <v/>
      </c>
      <c r="W632" s="27">
        <f>IF($A632="","",IF($J632&lt;&gt;"Mounted","N/A",IF(OR($S632="",$I632=""),"No Data",IF($S632&lt;$I632-'Settings'!$B$8,"Low",IF($S632&gt;$I632+'Settings'!$B$8,"High","OK")))))</f>
        <v/>
      </c>
      <c r="X632" s="45">
        <f>IF($A632="","",IF(OR($J632&lt;&gt;"Mounted",$L632=""),"",IFERROR($L632+'Settings'!$B$9,"")))</f>
        <v/>
      </c>
      <c r="Y632" s="27">
        <f>IF($A632="","",IF($J632&lt;&gt;"Mounted","N/A",IF($L632="","No Data",IF(TODAY()&gt;$X632,"Overdue",IF(TODAY()+'Settings'!$B$10&gt;=$X632,"Due Soon","Current")))))</f>
        <v/>
      </c>
      <c r="Z632" s="27">
        <f>IF($A632="","",IF($J632&lt;&gt;"Mounted","N/A",IF(OR($U632="No Data",$W632="No Data"),"No Data",IF($U632="Critical","Critical",IF(OR($U632="Low",$V632="Uneven",$W632="Low",$W632="High",$Y632="Overdue",$Y632="Due Soon"),"Attention","OK")))))</f>
        <v/>
      </c>
      <c r="AA632" s="27">
        <f>IF($A632="","",IF($J632&lt;&gt;"Mounted","No action",IF($U632="Critical","Inspect immediately and follow fleet removal policy",IF($W632="Low","Correct pressure and inspect",IF($W632="High","Correct pressure",IF($V632="Uneven","Inspect alignment, suspension, and rotation",IF($U632="Low","Schedule tire service",IF($Y632="Overdue","Complete inspection",IF($Y632="Due Soon","Schedule inspection","No action")))))))))</f>
        <v/>
      </c>
      <c r="AB632" s="27">
        <f>IF($A632="","",IF(OR($J632&lt;&gt;"Mounted",$Z632="OK",$Z632="N/A"),"",IF($U632="Critical",1,IF(OR($W632="Low",$W632="High"),2,IF(OR($U632="Low",$V632="Uneven"),3,IF($Y632="Overdue",4,5))))))</f>
        <v/>
      </c>
      <c r="AC632" s="27">
        <f>IF($A632="","",IF($AB632="","",IFERROR($AB632*100000+ROW(),"")))</f>
        <v/>
      </c>
    </row>
    <row r="633">
      <c r="A633" s="29" t="n"/>
      <c r="B633" s="23" t="n"/>
      <c r="C633" s="23" t="n"/>
      <c r="D633" s="23" t="n"/>
      <c r="E633" s="29" t="n"/>
      <c r="F633" s="42" t="n"/>
      <c r="G633" s="30" t="n"/>
      <c r="H633" s="43" t="n"/>
      <c r="I633" s="43" t="n"/>
      <c r="J633" s="23" t="n"/>
      <c r="K633" s="23" t="n"/>
      <c r="L633" s="45">
        <f>IF($A633="","",IF(COUNTIFS('Tire Inspections'!$E$5:$E$1004,$A633,'Tire Inspections'!$Y$5:$Y$1004,"OK")=0,"",IFERROR(MAXIFS('Tire Inspections'!$B$5:$B$1004,'Tire Inspections'!$E$5:$E$1004,$A633,'Tire Inspections'!$Y$5:$Y$1004,"OK"),"")))</f>
        <v/>
      </c>
      <c r="M633" s="27">
        <f>IF($A633="","",IF($L633="","",IFERROR(LOOKUP(2,1/(('Tire Inspections'!$E$5:$E$1004=$A633)*('Tire Inspections'!$B$5:$B$1004=$L633)*('Tire Inspections'!$Y$5:$Y$1004="OK")),'Tire Inspections'!$C$5:$C$1004),"")))</f>
        <v/>
      </c>
      <c r="N633" s="27">
        <f>IF($A633="","",IF($L633="","",IFERROR(LOOKUP(2,1/(('Tire Inspections'!$E$5:$E$1004=$A633)*('Tire Inspections'!$B$5:$B$1004=$L633)*('Tire Inspections'!$Y$5:$Y$1004="OK")),'Tire Inspections'!$F$5:$F$1004),"")))</f>
        <v/>
      </c>
      <c r="O633" s="27">
        <f>IF($A633="","",IF($L633="","",IFERROR(LOOKUP(2,1/(('Tire Inspections'!$E$5:$E$1004=$A633)*('Tire Inspections'!$B$5:$B$1004=$L633)*('Tire Inspections'!$Y$5:$Y$1004="OK")),'Tire Inspections'!$P$5:$P$1004),"")))</f>
        <v/>
      </c>
      <c r="P633" s="32">
        <f>IF($A633="","",IF($L633="","",IFERROR(LOOKUP(2,1/(('Tire Inspections'!$E$5:$E$1004=$A633)*('Tire Inspections'!$B$5:$B$1004=$L633)*('Tire Inspections'!$Y$5:$Y$1004="OK")),'Tire Inspections'!$D$5:$D$1004),"")))</f>
        <v/>
      </c>
      <c r="Q633" s="44">
        <f>IF($A633="","",IF($L633="","",IFERROR(LOOKUP(2,1/(('Tire Inspections'!$E$5:$E$1004=$A633)*('Tire Inspections'!$B$5:$B$1004=$L633)*('Tire Inspections'!$Y$5:$Y$1004="OK")),'Tire Inspections'!$R$5:$R$1004),"")))</f>
        <v/>
      </c>
      <c r="R633" s="44">
        <f>IF($A633="","",IF($L633="","",IFERROR(LOOKUP(2,1/(('Tire Inspections'!$E$5:$E$1004=$A633)*('Tire Inspections'!$B$5:$B$1004=$L633)*('Tire Inspections'!$Y$5:$Y$1004="OK")),'Tire Inspections'!$S$5:$S$1004),"")))</f>
        <v/>
      </c>
      <c r="S633" s="44">
        <f>IF($A633="","",IF($L633="","",IFERROR(LOOKUP(2,1/(('Tire Inspections'!$E$5:$E$1004=$A633)*('Tire Inspections'!$B$5:$B$1004=$L633)*('Tire Inspections'!$Y$5:$Y$1004="OK")),'Tire Inspections'!$L$5:$L$1004),"")))</f>
        <v/>
      </c>
      <c r="T633" s="33">
        <f>IF($A633="","",IF(OR($Q633="",$H633=""),"",IFERROR(MAX(0,MIN(1,($Q633-'Settings'!$B$6)/($H633-'Settings'!$B$6))),"")))</f>
        <v/>
      </c>
      <c r="U633" s="27">
        <f>IF($A633="","",IF($Q633="","No Data",IF($Q633&lt;='Settings'!$B$6,"Critical",IF($Q633&lt;='Settings'!$B$5,"Low","OK"))))</f>
        <v/>
      </c>
      <c r="V633" s="27">
        <f>IF($A633="","",IF($R633="","No Data",IF($R633&gt;='Settings'!$B$7,"Uneven","OK")))</f>
        <v/>
      </c>
      <c r="W633" s="27">
        <f>IF($A633="","",IF($J633&lt;&gt;"Mounted","N/A",IF(OR($S633="",$I633=""),"No Data",IF($S633&lt;$I633-'Settings'!$B$8,"Low",IF($S633&gt;$I633+'Settings'!$B$8,"High","OK")))))</f>
        <v/>
      </c>
      <c r="X633" s="45">
        <f>IF($A633="","",IF(OR($J633&lt;&gt;"Mounted",$L633=""),"",IFERROR($L633+'Settings'!$B$9,"")))</f>
        <v/>
      </c>
      <c r="Y633" s="27">
        <f>IF($A633="","",IF($J633&lt;&gt;"Mounted","N/A",IF($L633="","No Data",IF(TODAY()&gt;$X633,"Overdue",IF(TODAY()+'Settings'!$B$10&gt;=$X633,"Due Soon","Current")))))</f>
        <v/>
      </c>
      <c r="Z633" s="27">
        <f>IF($A633="","",IF($J633&lt;&gt;"Mounted","N/A",IF(OR($U633="No Data",$W633="No Data"),"No Data",IF($U633="Critical","Critical",IF(OR($U633="Low",$V633="Uneven",$W633="Low",$W633="High",$Y633="Overdue",$Y633="Due Soon"),"Attention","OK")))))</f>
        <v/>
      </c>
      <c r="AA633" s="27">
        <f>IF($A633="","",IF($J633&lt;&gt;"Mounted","No action",IF($U633="Critical","Inspect immediately and follow fleet removal policy",IF($W633="Low","Correct pressure and inspect",IF($W633="High","Correct pressure",IF($V633="Uneven","Inspect alignment, suspension, and rotation",IF($U633="Low","Schedule tire service",IF($Y633="Overdue","Complete inspection",IF($Y633="Due Soon","Schedule inspection","No action")))))))))</f>
        <v/>
      </c>
      <c r="AB633" s="27">
        <f>IF($A633="","",IF(OR($J633&lt;&gt;"Mounted",$Z633="OK",$Z633="N/A"),"",IF($U633="Critical",1,IF(OR($W633="Low",$W633="High"),2,IF(OR($U633="Low",$V633="Uneven"),3,IF($Y633="Overdue",4,5))))))</f>
        <v/>
      </c>
      <c r="AC633" s="27">
        <f>IF($A633="","",IF($AB633="","",IFERROR($AB633*100000+ROW(),"")))</f>
        <v/>
      </c>
    </row>
    <row r="634">
      <c r="A634" s="29" t="n"/>
      <c r="B634" s="23" t="n"/>
      <c r="C634" s="23" t="n"/>
      <c r="D634" s="23" t="n"/>
      <c r="E634" s="29" t="n"/>
      <c r="F634" s="42" t="n"/>
      <c r="G634" s="30" t="n"/>
      <c r="H634" s="43" t="n"/>
      <c r="I634" s="43" t="n"/>
      <c r="J634" s="23" t="n"/>
      <c r="K634" s="23" t="n"/>
      <c r="L634" s="45">
        <f>IF($A634="","",IF(COUNTIFS('Tire Inspections'!$E$5:$E$1004,$A634,'Tire Inspections'!$Y$5:$Y$1004,"OK")=0,"",IFERROR(MAXIFS('Tire Inspections'!$B$5:$B$1004,'Tire Inspections'!$E$5:$E$1004,$A634,'Tire Inspections'!$Y$5:$Y$1004,"OK"),"")))</f>
        <v/>
      </c>
      <c r="M634" s="27">
        <f>IF($A634="","",IF($L634="","",IFERROR(LOOKUP(2,1/(('Tire Inspections'!$E$5:$E$1004=$A634)*('Tire Inspections'!$B$5:$B$1004=$L634)*('Tire Inspections'!$Y$5:$Y$1004="OK")),'Tire Inspections'!$C$5:$C$1004),"")))</f>
        <v/>
      </c>
      <c r="N634" s="27">
        <f>IF($A634="","",IF($L634="","",IFERROR(LOOKUP(2,1/(('Tire Inspections'!$E$5:$E$1004=$A634)*('Tire Inspections'!$B$5:$B$1004=$L634)*('Tire Inspections'!$Y$5:$Y$1004="OK")),'Tire Inspections'!$F$5:$F$1004),"")))</f>
        <v/>
      </c>
      <c r="O634" s="27">
        <f>IF($A634="","",IF($L634="","",IFERROR(LOOKUP(2,1/(('Tire Inspections'!$E$5:$E$1004=$A634)*('Tire Inspections'!$B$5:$B$1004=$L634)*('Tire Inspections'!$Y$5:$Y$1004="OK")),'Tire Inspections'!$P$5:$P$1004),"")))</f>
        <v/>
      </c>
      <c r="P634" s="32">
        <f>IF($A634="","",IF($L634="","",IFERROR(LOOKUP(2,1/(('Tire Inspections'!$E$5:$E$1004=$A634)*('Tire Inspections'!$B$5:$B$1004=$L634)*('Tire Inspections'!$Y$5:$Y$1004="OK")),'Tire Inspections'!$D$5:$D$1004),"")))</f>
        <v/>
      </c>
      <c r="Q634" s="44">
        <f>IF($A634="","",IF($L634="","",IFERROR(LOOKUP(2,1/(('Tire Inspections'!$E$5:$E$1004=$A634)*('Tire Inspections'!$B$5:$B$1004=$L634)*('Tire Inspections'!$Y$5:$Y$1004="OK")),'Tire Inspections'!$R$5:$R$1004),"")))</f>
        <v/>
      </c>
      <c r="R634" s="44">
        <f>IF($A634="","",IF($L634="","",IFERROR(LOOKUP(2,1/(('Tire Inspections'!$E$5:$E$1004=$A634)*('Tire Inspections'!$B$5:$B$1004=$L634)*('Tire Inspections'!$Y$5:$Y$1004="OK")),'Tire Inspections'!$S$5:$S$1004),"")))</f>
        <v/>
      </c>
      <c r="S634" s="44">
        <f>IF($A634="","",IF($L634="","",IFERROR(LOOKUP(2,1/(('Tire Inspections'!$E$5:$E$1004=$A634)*('Tire Inspections'!$B$5:$B$1004=$L634)*('Tire Inspections'!$Y$5:$Y$1004="OK")),'Tire Inspections'!$L$5:$L$1004),"")))</f>
        <v/>
      </c>
      <c r="T634" s="33">
        <f>IF($A634="","",IF(OR($Q634="",$H634=""),"",IFERROR(MAX(0,MIN(1,($Q634-'Settings'!$B$6)/($H634-'Settings'!$B$6))),"")))</f>
        <v/>
      </c>
      <c r="U634" s="27">
        <f>IF($A634="","",IF($Q634="","No Data",IF($Q634&lt;='Settings'!$B$6,"Critical",IF($Q634&lt;='Settings'!$B$5,"Low","OK"))))</f>
        <v/>
      </c>
      <c r="V634" s="27">
        <f>IF($A634="","",IF($R634="","No Data",IF($R634&gt;='Settings'!$B$7,"Uneven","OK")))</f>
        <v/>
      </c>
      <c r="W634" s="27">
        <f>IF($A634="","",IF($J634&lt;&gt;"Mounted","N/A",IF(OR($S634="",$I634=""),"No Data",IF($S634&lt;$I634-'Settings'!$B$8,"Low",IF($S634&gt;$I634+'Settings'!$B$8,"High","OK")))))</f>
        <v/>
      </c>
      <c r="X634" s="45">
        <f>IF($A634="","",IF(OR($J634&lt;&gt;"Mounted",$L634=""),"",IFERROR($L634+'Settings'!$B$9,"")))</f>
        <v/>
      </c>
      <c r="Y634" s="27">
        <f>IF($A634="","",IF($J634&lt;&gt;"Mounted","N/A",IF($L634="","No Data",IF(TODAY()&gt;$X634,"Overdue",IF(TODAY()+'Settings'!$B$10&gt;=$X634,"Due Soon","Current")))))</f>
        <v/>
      </c>
      <c r="Z634" s="27">
        <f>IF($A634="","",IF($J634&lt;&gt;"Mounted","N/A",IF(OR($U634="No Data",$W634="No Data"),"No Data",IF($U634="Critical","Critical",IF(OR($U634="Low",$V634="Uneven",$W634="Low",$W634="High",$Y634="Overdue",$Y634="Due Soon"),"Attention","OK")))))</f>
        <v/>
      </c>
      <c r="AA634" s="27">
        <f>IF($A634="","",IF($J634&lt;&gt;"Mounted","No action",IF($U634="Critical","Inspect immediately and follow fleet removal policy",IF($W634="Low","Correct pressure and inspect",IF($W634="High","Correct pressure",IF($V634="Uneven","Inspect alignment, suspension, and rotation",IF($U634="Low","Schedule tire service",IF($Y634="Overdue","Complete inspection",IF($Y634="Due Soon","Schedule inspection","No action")))))))))</f>
        <v/>
      </c>
      <c r="AB634" s="27">
        <f>IF($A634="","",IF(OR($J634&lt;&gt;"Mounted",$Z634="OK",$Z634="N/A"),"",IF($U634="Critical",1,IF(OR($W634="Low",$W634="High"),2,IF(OR($U634="Low",$V634="Uneven"),3,IF($Y634="Overdue",4,5))))))</f>
        <v/>
      </c>
      <c r="AC634" s="27">
        <f>IF($A634="","",IF($AB634="","",IFERROR($AB634*100000+ROW(),"")))</f>
        <v/>
      </c>
    </row>
    <row r="635">
      <c r="A635" s="29" t="n"/>
      <c r="B635" s="23" t="n"/>
      <c r="C635" s="23" t="n"/>
      <c r="D635" s="23" t="n"/>
      <c r="E635" s="29" t="n"/>
      <c r="F635" s="42" t="n"/>
      <c r="G635" s="30" t="n"/>
      <c r="H635" s="43" t="n"/>
      <c r="I635" s="43" t="n"/>
      <c r="J635" s="23" t="n"/>
      <c r="K635" s="23" t="n"/>
      <c r="L635" s="45">
        <f>IF($A635="","",IF(COUNTIFS('Tire Inspections'!$E$5:$E$1004,$A635,'Tire Inspections'!$Y$5:$Y$1004,"OK")=0,"",IFERROR(MAXIFS('Tire Inspections'!$B$5:$B$1004,'Tire Inspections'!$E$5:$E$1004,$A635,'Tire Inspections'!$Y$5:$Y$1004,"OK"),"")))</f>
        <v/>
      </c>
      <c r="M635" s="27">
        <f>IF($A635="","",IF($L635="","",IFERROR(LOOKUP(2,1/(('Tire Inspections'!$E$5:$E$1004=$A635)*('Tire Inspections'!$B$5:$B$1004=$L635)*('Tire Inspections'!$Y$5:$Y$1004="OK")),'Tire Inspections'!$C$5:$C$1004),"")))</f>
        <v/>
      </c>
      <c r="N635" s="27">
        <f>IF($A635="","",IF($L635="","",IFERROR(LOOKUP(2,1/(('Tire Inspections'!$E$5:$E$1004=$A635)*('Tire Inspections'!$B$5:$B$1004=$L635)*('Tire Inspections'!$Y$5:$Y$1004="OK")),'Tire Inspections'!$F$5:$F$1004),"")))</f>
        <v/>
      </c>
      <c r="O635" s="27">
        <f>IF($A635="","",IF($L635="","",IFERROR(LOOKUP(2,1/(('Tire Inspections'!$E$5:$E$1004=$A635)*('Tire Inspections'!$B$5:$B$1004=$L635)*('Tire Inspections'!$Y$5:$Y$1004="OK")),'Tire Inspections'!$P$5:$P$1004),"")))</f>
        <v/>
      </c>
      <c r="P635" s="32">
        <f>IF($A635="","",IF($L635="","",IFERROR(LOOKUP(2,1/(('Tire Inspections'!$E$5:$E$1004=$A635)*('Tire Inspections'!$B$5:$B$1004=$L635)*('Tire Inspections'!$Y$5:$Y$1004="OK")),'Tire Inspections'!$D$5:$D$1004),"")))</f>
        <v/>
      </c>
      <c r="Q635" s="44">
        <f>IF($A635="","",IF($L635="","",IFERROR(LOOKUP(2,1/(('Tire Inspections'!$E$5:$E$1004=$A635)*('Tire Inspections'!$B$5:$B$1004=$L635)*('Tire Inspections'!$Y$5:$Y$1004="OK")),'Tire Inspections'!$R$5:$R$1004),"")))</f>
        <v/>
      </c>
      <c r="R635" s="44">
        <f>IF($A635="","",IF($L635="","",IFERROR(LOOKUP(2,1/(('Tire Inspections'!$E$5:$E$1004=$A635)*('Tire Inspections'!$B$5:$B$1004=$L635)*('Tire Inspections'!$Y$5:$Y$1004="OK")),'Tire Inspections'!$S$5:$S$1004),"")))</f>
        <v/>
      </c>
      <c r="S635" s="44">
        <f>IF($A635="","",IF($L635="","",IFERROR(LOOKUP(2,1/(('Tire Inspections'!$E$5:$E$1004=$A635)*('Tire Inspections'!$B$5:$B$1004=$L635)*('Tire Inspections'!$Y$5:$Y$1004="OK")),'Tire Inspections'!$L$5:$L$1004),"")))</f>
        <v/>
      </c>
      <c r="T635" s="33">
        <f>IF($A635="","",IF(OR($Q635="",$H635=""),"",IFERROR(MAX(0,MIN(1,($Q635-'Settings'!$B$6)/($H635-'Settings'!$B$6))),"")))</f>
        <v/>
      </c>
      <c r="U635" s="27">
        <f>IF($A635="","",IF($Q635="","No Data",IF($Q635&lt;='Settings'!$B$6,"Critical",IF($Q635&lt;='Settings'!$B$5,"Low","OK"))))</f>
        <v/>
      </c>
      <c r="V635" s="27">
        <f>IF($A635="","",IF($R635="","No Data",IF($R635&gt;='Settings'!$B$7,"Uneven","OK")))</f>
        <v/>
      </c>
      <c r="W635" s="27">
        <f>IF($A635="","",IF($J635&lt;&gt;"Mounted","N/A",IF(OR($S635="",$I635=""),"No Data",IF($S635&lt;$I635-'Settings'!$B$8,"Low",IF($S635&gt;$I635+'Settings'!$B$8,"High","OK")))))</f>
        <v/>
      </c>
      <c r="X635" s="45">
        <f>IF($A635="","",IF(OR($J635&lt;&gt;"Mounted",$L635=""),"",IFERROR($L635+'Settings'!$B$9,"")))</f>
        <v/>
      </c>
      <c r="Y635" s="27">
        <f>IF($A635="","",IF($J635&lt;&gt;"Mounted","N/A",IF($L635="","No Data",IF(TODAY()&gt;$X635,"Overdue",IF(TODAY()+'Settings'!$B$10&gt;=$X635,"Due Soon","Current")))))</f>
        <v/>
      </c>
      <c r="Z635" s="27">
        <f>IF($A635="","",IF($J635&lt;&gt;"Mounted","N/A",IF(OR($U635="No Data",$W635="No Data"),"No Data",IF($U635="Critical","Critical",IF(OR($U635="Low",$V635="Uneven",$W635="Low",$W635="High",$Y635="Overdue",$Y635="Due Soon"),"Attention","OK")))))</f>
        <v/>
      </c>
      <c r="AA635" s="27">
        <f>IF($A635="","",IF($J635&lt;&gt;"Mounted","No action",IF($U635="Critical","Inspect immediately and follow fleet removal policy",IF($W635="Low","Correct pressure and inspect",IF($W635="High","Correct pressure",IF($V635="Uneven","Inspect alignment, suspension, and rotation",IF($U635="Low","Schedule tire service",IF($Y635="Overdue","Complete inspection",IF($Y635="Due Soon","Schedule inspection","No action")))))))))</f>
        <v/>
      </c>
      <c r="AB635" s="27">
        <f>IF($A635="","",IF(OR($J635&lt;&gt;"Mounted",$Z635="OK",$Z635="N/A"),"",IF($U635="Critical",1,IF(OR($W635="Low",$W635="High"),2,IF(OR($U635="Low",$V635="Uneven"),3,IF($Y635="Overdue",4,5))))))</f>
        <v/>
      </c>
      <c r="AC635" s="27">
        <f>IF($A635="","",IF($AB635="","",IFERROR($AB635*100000+ROW(),"")))</f>
        <v/>
      </c>
    </row>
    <row r="636">
      <c r="A636" s="29" t="n"/>
      <c r="B636" s="23" t="n"/>
      <c r="C636" s="23" t="n"/>
      <c r="D636" s="23" t="n"/>
      <c r="E636" s="29" t="n"/>
      <c r="F636" s="42" t="n"/>
      <c r="G636" s="30" t="n"/>
      <c r="H636" s="43" t="n"/>
      <c r="I636" s="43" t="n"/>
      <c r="J636" s="23" t="n"/>
      <c r="K636" s="23" t="n"/>
      <c r="L636" s="45">
        <f>IF($A636="","",IF(COUNTIFS('Tire Inspections'!$E$5:$E$1004,$A636,'Tire Inspections'!$Y$5:$Y$1004,"OK")=0,"",IFERROR(MAXIFS('Tire Inspections'!$B$5:$B$1004,'Tire Inspections'!$E$5:$E$1004,$A636,'Tire Inspections'!$Y$5:$Y$1004,"OK"),"")))</f>
        <v/>
      </c>
      <c r="M636" s="27">
        <f>IF($A636="","",IF($L636="","",IFERROR(LOOKUP(2,1/(('Tire Inspections'!$E$5:$E$1004=$A636)*('Tire Inspections'!$B$5:$B$1004=$L636)*('Tire Inspections'!$Y$5:$Y$1004="OK")),'Tire Inspections'!$C$5:$C$1004),"")))</f>
        <v/>
      </c>
      <c r="N636" s="27">
        <f>IF($A636="","",IF($L636="","",IFERROR(LOOKUP(2,1/(('Tire Inspections'!$E$5:$E$1004=$A636)*('Tire Inspections'!$B$5:$B$1004=$L636)*('Tire Inspections'!$Y$5:$Y$1004="OK")),'Tire Inspections'!$F$5:$F$1004),"")))</f>
        <v/>
      </c>
      <c r="O636" s="27">
        <f>IF($A636="","",IF($L636="","",IFERROR(LOOKUP(2,1/(('Tire Inspections'!$E$5:$E$1004=$A636)*('Tire Inspections'!$B$5:$B$1004=$L636)*('Tire Inspections'!$Y$5:$Y$1004="OK")),'Tire Inspections'!$P$5:$P$1004),"")))</f>
        <v/>
      </c>
      <c r="P636" s="32">
        <f>IF($A636="","",IF($L636="","",IFERROR(LOOKUP(2,1/(('Tire Inspections'!$E$5:$E$1004=$A636)*('Tire Inspections'!$B$5:$B$1004=$L636)*('Tire Inspections'!$Y$5:$Y$1004="OK")),'Tire Inspections'!$D$5:$D$1004),"")))</f>
        <v/>
      </c>
      <c r="Q636" s="44">
        <f>IF($A636="","",IF($L636="","",IFERROR(LOOKUP(2,1/(('Tire Inspections'!$E$5:$E$1004=$A636)*('Tire Inspections'!$B$5:$B$1004=$L636)*('Tire Inspections'!$Y$5:$Y$1004="OK")),'Tire Inspections'!$R$5:$R$1004),"")))</f>
        <v/>
      </c>
      <c r="R636" s="44">
        <f>IF($A636="","",IF($L636="","",IFERROR(LOOKUP(2,1/(('Tire Inspections'!$E$5:$E$1004=$A636)*('Tire Inspections'!$B$5:$B$1004=$L636)*('Tire Inspections'!$Y$5:$Y$1004="OK")),'Tire Inspections'!$S$5:$S$1004),"")))</f>
        <v/>
      </c>
      <c r="S636" s="44">
        <f>IF($A636="","",IF($L636="","",IFERROR(LOOKUP(2,1/(('Tire Inspections'!$E$5:$E$1004=$A636)*('Tire Inspections'!$B$5:$B$1004=$L636)*('Tire Inspections'!$Y$5:$Y$1004="OK")),'Tire Inspections'!$L$5:$L$1004),"")))</f>
        <v/>
      </c>
      <c r="T636" s="33">
        <f>IF($A636="","",IF(OR($Q636="",$H636=""),"",IFERROR(MAX(0,MIN(1,($Q636-'Settings'!$B$6)/($H636-'Settings'!$B$6))),"")))</f>
        <v/>
      </c>
      <c r="U636" s="27">
        <f>IF($A636="","",IF($Q636="","No Data",IF($Q636&lt;='Settings'!$B$6,"Critical",IF($Q636&lt;='Settings'!$B$5,"Low","OK"))))</f>
        <v/>
      </c>
      <c r="V636" s="27">
        <f>IF($A636="","",IF($R636="","No Data",IF($R636&gt;='Settings'!$B$7,"Uneven","OK")))</f>
        <v/>
      </c>
      <c r="W636" s="27">
        <f>IF($A636="","",IF($J636&lt;&gt;"Mounted","N/A",IF(OR($S636="",$I636=""),"No Data",IF($S636&lt;$I636-'Settings'!$B$8,"Low",IF($S636&gt;$I636+'Settings'!$B$8,"High","OK")))))</f>
        <v/>
      </c>
      <c r="X636" s="45">
        <f>IF($A636="","",IF(OR($J636&lt;&gt;"Mounted",$L636=""),"",IFERROR($L636+'Settings'!$B$9,"")))</f>
        <v/>
      </c>
      <c r="Y636" s="27">
        <f>IF($A636="","",IF($J636&lt;&gt;"Mounted","N/A",IF($L636="","No Data",IF(TODAY()&gt;$X636,"Overdue",IF(TODAY()+'Settings'!$B$10&gt;=$X636,"Due Soon","Current")))))</f>
        <v/>
      </c>
      <c r="Z636" s="27">
        <f>IF($A636="","",IF($J636&lt;&gt;"Mounted","N/A",IF(OR($U636="No Data",$W636="No Data"),"No Data",IF($U636="Critical","Critical",IF(OR($U636="Low",$V636="Uneven",$W636="Low",$W636="High",$Y636="Overdue",$Y636="Due Soon"),"Attention","OK")))))</f>
        <v/>
      </c>
      <c r="AA636" s="27">
        <f>IF($A636="","",IF($J636&lt;&gt;"Mounted","No action",IF($U636="Critical","Inspect immediately and follow fleet removal policy",IF($W636="Low","Correct pressure and inspect",IF($W636="High","Correct pressure",IF($V636="Uneven","Inspect alignment, suspension, and rotation",IF($U636="Low","Schedule tire service",IF($Y636="Overdue","Complete inspection",IF($Y636="Due Soon","Schedule inspection","No action")))))))))</f>
        <v/>
      </c>
      <c r="AB636" s="27">
        <f>IF($A636="","",IF(OR($J636&lt;&gt;"Mounted",$Z636="OK",$Z636="N/A"),"",IF($U636="Critical",1,IF(OR($W636="Low",$W636="High"),2,IF(OR($U636="Low",$V636="Uneven"),3,IF($Y636="Overdue",4,5))))))</f>
        <v/>
      </c>
      <c r="AC636" s="27">
        <f>IF($A636="","",IF($AB636="","",IFERROR($AB636*100000+ROW(),"")))</f>
        <v/>
      </c>
    </row>
    <row r="637">
      <c r="A637" s="29" t="n"/>
      <c r="B637" s="23" t="n"/>
      <c r="C637" s="23" t="n"/>
      <c r="D637" s="23" t="n"/>
      <c r="E637" s="29" t="n"/>
      <c r="F637" s="42" t="n"/>
      <c r="G637" s="30" t="n"/>
      <c r="H637" s="43" t="n"/>
      <c r="I637" s="43" t="n"/>
      <c r="J637" s="23" t="n"/>
      <c r="K637" s="23" t="n"/>
      <c r="L637" s="45">
        <f>IF($A637="","",IF(COUNTIFS('Tire Inspections'!$E$5:$E$1004,$A637,'Tire Inspections'!$Y$5:$Y$1004,"OK")=0,"",IFERROR(MAXIFS('Tire Inspections'!$B$5:$B$1004,'Tire Inspections'!$E$5:$E$1004,$A637,'Tire Inspections'!$Y$5:$Y$1004,"OK"),"")))</f>
        <v/>
      </c>
      <c r="M637" s="27">
        <f>IF($A637="","",IF($L637="","",IFERROR(LOOKUP(2,1/(('Tire Inspections'!$E$5:$E$1004=$A637)*('Tire Inspections'!$B$5:$B$1004=$L637)*('Tire Inspections'!$Y$5:$Y$1004="OK")),'Tire Inspections'!$C$5:$C$1004),"")))</f>
        <v/>
      </c>
      <c r="N637" s="27">
        <f>IF($A637="","",IF($L637="","",IFERROR(LOOKUP(2,1/(('Tire Inspections'!$E$5:$E$1004=$A637)*('Tire Inspections'!$B$5:$B$1004=$L637)*('Tire Inspections'!$Y$5:$Y$1004="OK")),'Tire Inspections'!$F$5:$F$1004),"")))</f>
        <v/>
      </c>
      <c r="O637" s="27">
        <f>IF($A637="","",IF($L637="","",IFERROR(LOOKUP(2,1/(('Tire Inspections'!$E$5:$E$1004=$A637)*('Tire Inspections'!$B$5:$B$1004=$L637)*('Tire Inspections'!$Y$5:$Y$1004="OK")),'Tire Inspections'!$P$5:$P$1004),"")))</f>
        <v/>
      </c>
      <c r="P637" s="32">
        <f>IF($A637="","",IF($L637="","",IFERROR(LOOKUP(2,1/(('Tire Inspections'!$E$5:$E$1004=$A637)*('Tire Inspections'!$B$5:$B$1004=$L637)*('Tire Inspections'!$Y$5:$Y$1004="OK")),'Tire Inspections'!$D$5:$D$1004),"")))</f>
        <v/>
      </c>
      <c r="Q637" s="44">
        <f>IF($A637="","",IF($L637="","",IFERROR(LOOKUP(2,1/(('Tire Inspections'!$E$5:$E$1004=$A637)*('Tire Inspections'!$B$5:$B$1004=$L637)*('Tire Inspections'!$Y$5:$Y$1004="OK")),'Tire Inspections'!$R$5:$R$1004),"")))</f>
        <v/>
      </c>
      <c r="R637" s="44">
        <f>IF($A637="","",IF($L637="","",IFERROR(LOOKUP(2,1/(('Tire Inspections'!$E$5:$E$1004=$A637)*('Tire Inspections'!$B$5:$B$1004=$L637)*('Tire Inspections'!$Y$5:$Y$1004="OK")),'Tire Inspections'!$S$5:$S$1004),"")))</f>
        <v/>
      </c>
      <c r="S637" s="44">
        <f>IF($A637="","",IF($L637="","",IFERROR(LOOKUP(2,1/(('Tire Inspections'!$E$5:$E$1004=$A637)*('Tire Inspections'!$B$5:$B$1004=$L637)*('Tire Inspections'!$Y$5:$Y$1004="OK")),'Tire Inspections'!$L$5:$L$1004),"")))</f>
        <v/>
      </c>
      <c r="T637" s="33">
        <f>IF($A637="","",IF(OR($Q637="",$H637=""),"",IFERROR(MAX(0,MIN(1,($Q637-'Settings'!$B$6)/($H637-'Settings'!$B$6))),"")))</f>
        <v/>
      </c>
      <c r="U637" s="27">
        <f>IF($A637="","",IF($Q637="","No Data",IF($Q637&lt;='Settings'!$B$6,"Critical",IF($Q637&lt;='Settings'!$B$5,"Low","OK"))))</f>
        <v/>
      </c>
      <c r="V637" s="27">
        <f>IF($A637="","",IF($R637="","No Data",IF($R637&gt;='Settings'!$B$7,"Uneven","OK")))</f>
        <v/>
      </c>
      <c r="W637" s="27">
        <f>IF($A637="","",IF($J637&lt;&gt;"Mounted","N/A",IF(OR($S637="",$I637=""),"No Data",IF($S637&lt;$I637-'Settings'!$B$8,"Low",IF($S637&gt;$I637+'Settings'!$B$8,"High","OK")))))</f>
        <v/>
      </c>
      <c r="X637" s="45">
        <f>IF($A637="","",IF(OR($J637&lt;&gt;"Mounted",$L637=""),"",IFERROR($L637+'Settings'!$B$9,"")))</f>
        <v/>
      </c>
      <c r="Y637" s="27">
        <f>IF($A637="","",IF($J637&lt;&gt;"Mounted","N/A",IF($L637="","No Data",IF(TODAY()&gt;$X637,"Overdue",IF(TODAY()+'Settings'!$B$10&gt;=$X637,"Due Soon","Current")))))</f>
        <v/>
      </c>
      <c r="Z637" s="27">
        <f>IF($A637="","",IF($J637&lt;&gt;"Mounted","N/A",IF(OR($U637="No Data",$W637="No Data"),"No Data",IF($U637="Critical","Critical",IF(OR($U637="Low",$V637="Uneven",$W637="Low",$W637="High",$Y637="Overdue",$Y637="Due Soon"),"Attention","OK")))))</f>
        <v/>
      </c>
      <c r="AA637" s="27">
        <f>IF($A637="","",IF($J637&lt;&gt;"Mounted","No action",IF($U637="Critical","Inspect immediately and follow fleet removal policy",IF($W637="Low","Correct pressure and inspect",IF($W637="High","Correct pressure",IF($V637="Uneven","Inspect alignment, suspension, and rotation",IF($U637="Low","Schedule tire service",IF($Y637="Overdue","Complete inspection",IF($Y637="Due Soon","Schedule inspection","No action")))))))))</f>
        <v/>
      </c>
      <c r="AB637" s="27">
        <f>IF($A637="","",IF(OR($J637&lt;&gt;"Mounted",$Z637="OK",$Z637="N/A"),"",IF($U637="Critical",1,IF(OR($W637="Low",$W637="High"),2,IF(OR($U637="Low",$V637="Uneven"),3,IF($Y637="Overdue",4,5))))))</f>
        <v/>
      </c>
      <c r="AC637" s="27">
        <f>IF($A637="","",IF($AB637="","",IFERROR($AB637*100000+ROW(),"")))</f>
        <v/>
      </c>
    </row>
    <row r="638">
      <c r="A638" s="29" t="n"/>
      <c r="B638" s="23" t="n"/>
      <c r="C638" s="23" t="n"/>
      <c r="D638" s="23" t="n"/>
      <c r="E638" s="29" t="n"/>
      <c r="F638" s="42" t="n"/>
      <c r="G638" s="30" t="n"/>
      <c r="H638" s="43" t="n"/>
      <c r="I638" s="43" t="n"/>
      <c r="J638" s="23" t="n"/>
      <c r="K638" s="23" t="n"/>
      <c r="L638" s="45">
        <f>IF($A638="","",IF(COUNTIFS('Tire Inspections'!$E$5:$E$1004,$A638,'Tire Inspections'!$Y$5:$Y$1004,"OK")=0,"",IFERROR(MAXIFS('Tire Inspections'!$B$5:$B$1004,'Tire Inspections'!$E$5:$E$1004,$A638,'Tire Inspections'!$Y$5:$Y$1004,"OK"),"")))</f>
        <v/>
      </c>
      <c r="M638" s="27">
        <f>IF($A638="","",IF($L638="","",IFERROR(LOOKUP(2,1/(('Tire Inspections'!$E$5:$E$1004=$A638)*('Tire Inspections'!$B$5:$B$1004=$L638)*('Tire Inspections'!$Y$5:$Y$1004="OK")),'Tire Inspections'!$C$5:$C$1004),"")))</f>
        <v/>
      </c>
      <c r="N638" s="27">
        <f>IF($A638="","",IF($L638="","",IFERROR(LOOKUP(2,1/(('Tire Inspections'!$E$5:$E$1004=$A638)*('Tire Inspections'!$B$5:$B$1004=$L638)*('Tire Inspections'!$Y$5:$Y$1004="OK")),'Tire Inspections'!$F$5:$F$1004),"")))</f>
        <v/>
      </c>
      <c r="O638" s="27">
        <f>IF($A638="","",IF($L638="","",IFERROR(LOOKUP(2,1/(('Tire Inspections'!$E$5:$E$1004=$A638)*('Tire Inspections'!$B$5:$B$1004=$L638)*('Tire Inspections'!$Y$5:$Y$1004="OK")),'Tire Inspections'!$P$5:$P$1004),"")))</f>
        <v/>
      </c>
      <c r="P638" s="32">
        <f>IF($A638="","",IF($L638="","",IFERROR(LOOKUP(2,1/(('Tire Inspections'!$E$5:$E$1004=$A638)*('Tire Inspections'!$B$5:$B$1004=$L638)*('Tire Inspections'!$Y$5:$Y$1004="OK")),'Tire Inspections'!$D$5:$D$1004),"")))</f>
        <v/>
      </c>
      <c r="Q638" s="44">
        <f>IF($A638="","",IF($L638="","",IFERROR(LOOKUP(2,1/(('Tire Inspections'!$E$5:$E$1004=$A638)*('Tire Inspections'!$B$5:$B$1004=$L638)*('Tire Inspections'!$Y$5:$Y$1004="OK")),'Tire Inspections'!$R$5:$R$1004),"")))</f>
        <v/>
      </c>
      <c r="R638" s="44">
        <f>IF($A638="","",IF($L638="","",IFERROR(LOOKUP(2,1/(('Tire Inspections'!$E$5:$E$1004=$A638)*('Tire Inspections'!$B$5:$B$1004=$L638)*('Tire Inspections'!$Y$5:$Y$1004="OK")),'Tire Inspections'!$S$5:$S$1004),"")))</f>
        <v/>
      </c>
      <c r="S638" s="44">
        <f>IF($A638="","",IF($L638="","",IFERROR(LOOKUP(2,1/(('Tire Inspections'!$E$5:$E$1004=$A638)*('Tire Inspections'!$B$5:$B$1004=$L638)*('Tire Inspections'!$Y$5:$Y$1004="OK")),'Tire Inspections'!$L$5:$L$1004),"")))</f>
        <v/>
      </c>
      <c r="T638" s="33">
        <f>IF($A638="","",IF(OR($Q638="",$H638=""),"",IFERROR(MAX(0,MIN(1,($Q638-'Settings'!$B$6)/($H638-'Settings'!$B$6))),"")))</f>
        <v/>
      </c>
      <c r="U638" s="27">
        <f>IF($A638="","",IF($Q638="","No Data",IF($Q638&lt;='Settings'!$B$6,"Critical",IF($Q638&lt;='Settings'!$B$5,"Low","OK"))))</f>
        <v/>
      </c>
      <c r="V638" s="27">
        <f>IF($A638="","",IF($R638="","No Data",IF($R638&gt;='Settings'!$B$7,"Uneven","OK")))</f>
        <v/>
      </c>
      <c r="W638" s="27">
        <f>IF($A638="","",IF($J638&lt;&gt;"Mounted","N/A",IF(OR($S638="",$I638=""),"No Data",IF($S638&lt;$I638-'Settings'!$B$8,"Low",IF($S638&gt;$I638+'Settings'!$B$8,"High","OK")))))</f>
        <v/>
      </c>
      <c r="X638" s="45">
        <f>IF($A638="","",IF(OR($J638&lt;&gt;"Mounted",$L638=""),"",IFERROR($L638+'Settings'!$B$9,"")))</f>
        <v/>
      </c>
      <c r="Y638" s="27">
        <f>IF($A638="","",IF($J638&lt;&gt;"Mounted","N/A",IF($L638="","No Data",IF(TODAY()&gt;$X638,"Overdue",IF(TODAY()+'Settings'!$B$10&gt;=$X638,"Due Soon","Current")))))</f>
        <v/>
      </c>
      <c r="Z638" s="27">
        <f>IF($A638="","",IF($J638&lt;&gt;"Mounted","N/A",IF(OR($U638="No Data",$W638="No Data"),"No Data",IF($U638="Critical","Critical",IF(OR($U638="Low",$V638="Uneven",$W638="Low",$W638="High",$Y638="Overdue",$Y638="Due Soon"),"Attention","OK")))))</f>
        <v/>
      </c>
      <c r="AA638" s="27">
        <f>IF($A638="","",IF($J638&lt;&gt;"Mounted","No action",IF($U638="Critical","Inspect immediately and follow fleet removal policy",IF($W638="Low","Correct pressure and inspect",IF($W638="High","Correct pressure",IF($V638="Uneven","Inspect alignment, suspension, and rotation",IF($U638="Low","Schedule tire service",IF($Y638="Overdue","Complete inspection",IF($Y638="Due Soon","Schedule inspection","No action")))))))))</f>
        <v/>
      </c>
      <c r="AB638" s="27">
        <f>IF($A638="","",IF(OR($J638&lt;&gt;"Mounted",$Z638="OK",$Z638="N/A"),"",IF($U638="Critical",1,IF(OR($W638="Low",$W638="High"),2,IF(OR($U638="Low",$V638="Uneven"),3,IF($Y638="Overdue",4,5))))))</f>
        <v/>
      </c>
      <c r="AC638" s="27">
        <f>IF($A638="","",IF($AB638="","",IFERROR($AB638*100000+ROW(),"")))</f>
        <v/>
      </c>
    </row>
    <row r="639">
      <c r="A639" s="29" t="n"/>
      <c r="B639" s="23" t="n"/>
      <c r="C639" s="23" t="n"/>
      <c r="D639" s="23" t="n"/>
      <c r="E639" s="29" t="n"/>
      <c r="F639" s="42" t="n"/>
      <c r="G639" s="30" t="n"/>
      <c r="H639" s="43" t="n"/>
      <c r="I639" s="43" t="n"/>
      <c r="J639" s="23" t="n"/>
      <c r="K639" s="23" t="n"/>
      <c r="L639" s="45">
        <f>IF($A639="","",IF(COUNTIFS('Tire Inspections'!$E$5:$E$1004,$A639,'Tire Inspections'!$Y$5:$Y$1004,"OK")=0,"",IFERROR(MAXIFS('Tire Inspections'!$B$5:$B$1004,'Tire Inspections'!$E$5:$E$1004,$A639,'Tire Inspections'!$Y$5:$Y$1004,"OK"),"")))</f>
        <v/>
      </c>
      <c r="M639" s="27">
        <f>IF($A639="","",IF($L639="","",IFERROR(LOOKUP(2,1/(('Tire Inspections'!$E$5:$E$1004=$A639)*('Tire Inspections'!$B$5:$B$1004=$L639)*('Tire Inspections'!$Y$5:$Y$1004="OK")),'Tire Inspections'!$C$5:$C$1004),"")))</f>
        <v/>
      </c>
      <c r="N639" s="27">
        <f>IF($A639="","",IF($L639="","",IFERROR(LOOKUP(2,1/(('Tire Inspections'!$E$5:$E$1004=$A639)*('Tire Inspections'!$B$5:$B$1004=$L639)*('Tire Inspections'!$Y$5:$Y$1004="OK")),'Tire Inspections'!$F$5:$F$1004),"")))</f>
        <v/>
      </c>
      <c r="O639" s="27">
        <f>IF($A639="","",IF($L639="","",IFERROR(LOOKUP(2,1/(('Tire Inspections'!$E$5:$E$1004=$A639)*('Tire Inspections'!$B$5:$B$1004=$L639)*('Tire Inspections'!$Y$5:$Y$1004="OK")),'Tire Inspections'!$P$5:$P$1004),"")))</f>
        <v/>
      </c>
      <c r="P639" s="32">
        <f>IF($A639="","",IF($L639="","",IFERROR(LOOKUP(2,1/(('Tire Inspections'!$E$5:$E$1004=$A639)*('Tire Inspections'!$B$5:$B$1004=$L639)*('Tire Inspections'!$Y$5:$Y$1004="OK")),'Tire Inspections'!$D$5:$D$1004),"")))</f>
        <v/>
      </c>
      <c r="Q639" s="44">
        <f>IF($A639="","",IF($L639="","",IFERROR(LOOKUP(2,1/(('Tire Inspections'!$E$5:$E$1004=$A639)*('Tire Inspections'!$B$5:$B$1004=$L639)*('Tire Inspections'!$Y$5:$Y$1004="OK")),'Tire Inspections'!$R$5:$R$1004),"")))</f>
        <v/>
      </c>
      <c r="R639" s="44">
        <f>IF($A639="","",IF($L639="","",IFERROR(LOOKUP(2,1/(('Tire Inspections'!$E$5:$E$1004=$A639)*('Tire Inspections'!$B$5:$B$1004=$L639)*('Tire Inspections'!$Y$5:$Y$1004="OK")),'Tire Inspections'!$S$5:$S$1004),"")))</f>
        <v/>
      </c>
      <c r="S639" s="44">
        <f>IF($A639="","",IF($L639="","",IFERROR(LOOKUP(2,1/(('Tire Inspections'!$E$5:$E$1004=$A639)*('Tire Inspections'!$B$5:$B$1004=$L639)*('Tire Inspections'!$Y$5:$Y$1004="OK")),'Tire Inspections'!$L$5:$L$1004),"")))</f>
        <v/>
      </c>
      <c r="T639" s="33">
        <f>IF($A639="","",IF(OR($Q639="",$H639=""),"",IFERROR(MAX(0,MIN(1,($Q639-'Settings'!$B$6)/($H639-'Settings'!$B$6))),"")))</f>
        <v/>
      </c>
      <c r="U639" s="27">
        <f>IF($A639="","",IF($Q639="","No Data",IF($Q639&lt;='Settings'!$B$6,"Critical",IF($Q639&lt;='Settings'!$B$5,"Low","OK"))))</f>
        <v/>
      </c>
      <c r="V639" s="27">
        <f>IF($A639="","",IF($R639="","No Data",IF($R639&gt;='Settings'!$B$7,"Uneven","OK")))</f>
        <v/>
      </c>
      <c r="W639" s="27">
        <f>IF($A639="","",IF($J639&lt;&gt;"Mounted","N/A",IF(OR($S639="",$I639=""),"No Data",IF($S639&lt;$I639-'Settings'!$B$8,"Low",IF($S639&gt;$I639+'Settings'!$B$8,"High","OK")))))</f>
        <v/>
      </c>
      <c r="X639" s="45">
        <f>IF($A639="","",IF(OR($J639&lt;&gt;"Mounted",$L639=""),"",IFERROR($L639+'Settings'!$B$9,"")))</f>
        <v/>
      </c>
      <c r="Y639" s="27">
        <f>IF($A639="","",IF($J639&lt;&gt;"Mounted","N/A",IF($L639="","No Data",IF(TODAY()&gt;$X639,"Overdue",IF(TODAY()+'Settings'!$B$10&gt;=$X639,"Due Soon","Current")))))</f>
        <v/>
      </c>
      <c r="Z639" s="27">
        <f>IF($A639="","",IF($J639&lt;&gt;"Mounted","N/A",IF(OR($U639="No Data",$W639="No Data"),"No Data",IF($U639="Critical","Critical",IF(OR($U639="Low",$V639="Uneven",$W639="Low",$W639="High",$Y639="Overdue",$Y639="Due Soon"),"Attention","OK")))))</f>
        <v/>
      </c>
      <c r="AA639" s="27">
        <f>IF($A639="","",IF($J639&lt;&gt;"Mounted","No action",IF($U639="Critical","Inspect immediately and follow fleet removal policy",IF($W639="Low","Correct pressure and inspect",IF($W639="High","Correct pressure",IF($V639="Uneven","Inspect alignment, suspension, and rotation",IF($U639="Low","Schedule tire service",IF($Y639="Overdue","Complete inspection",IF($Y639="Due Soon","Schedule inspection","No action")))))))))</f>
        <v/>
      </c>
      <c r="AB639" s="27">
        <f>IF($A639="","",IF(OR($J639&lt;&gt;"Mounted",$Z639="OK",$Z639="N/A"),"",IF($U639="Critical",1,IF(OR($W639="Low",$W639="High"),2,IF(OR($U639="Low",$V639="Uneven"),3,IF($Y639="Overdue",4,5))))))</f>
        <v/>
      </c>
      <c r="AC639" s="27">
        <f>IF($A639="","",IF($AB639="","",IFERROR($AB639*100000+ROW(),"")))</f>
        <v/>
      </c>
    </row>
    <row r="640">
      <c r="A640" s="29" t="n"/>
      <c r="B640" s="23" t="n"/>
      <c r="C640" s="23" t="n"/>
      <c r="D640" s="23" t="n"/>
      <c r="E640" s="29" t="n"/>
      <c r="F640" s="42" t="n"/>
      <c r="G640" s="30" t="n"/>
      <c r="H640" s="43" t="n"/>
      <c r="I640" s="43" t="n"/>
      <c r="J640" s="23" t="n"/>
      <c r="K640" s="23" t="n"/>
      <c r="L640" s="45">
        <f>IF($A640="","",IF(COUNTIFS('Tire Inspections'!$E$5:$E$1004,$A640,'Tire Inspections'!$Y$5:$Y$1004,"OK")=0,"",IFERROR(MAXIFS('Tire Inspections'!$B$5:$B$1004,'Tire Inspections'!$E$5:$E$1004,$A640,'Tire Inspections'!$Y$5:$Y$1004,"OK"),"")))</f>
        <v/>
      </c>
      <c r="M640" s="27">
        <f>IF($A640="","",IF($L640="","",IFERROR(LOOKUP(2,1/(('Tire Inspections'!$E$5:$E$1004=$A640)*('Tire Inspections'!$B$5:$B$1004=$L640)*('Tire Inspections'!$Y$5:$Y$1004="OK")),'Tire Inspections'!$C$5:$C$1004),"")))</f>
        <v/>
      </c>
      <c r="N640" s="27">
        <f>IF($A640="","",IF($L640="","",IFERROR(LOOKUP(2,1/(('Tire Inspections'!$E$5:$E$1004=$A640)*('Tire Inspections'!$B$5:$B$1004=$L640)*('Tire Inspections'!$Y$5:$Y$1004="OK")),'Tire Inspections'!$F$5:$F$1004),"")))</f>
        <v/>
      </c>
      <c r="O640" s="27">
        <f>IF($A640="","",IF($L640="","",IFERROR(LOOKUP(2,1/(('Tire Inspections'!$E$5:$E$1004=$A640)*('Tire Inspections'!$B$5:$B$1004=$L640)*('Tire Inspections'!$Y$5:$Y$1004="OK")),'Tire Inspections'!$P$5:$P$1004),"")))</f>
        <v/>
      </c>
      <c r="P640" s="32">
        <f>IF($A640="","",IF($L640="","",IFERROR(LOOKUP(2,1/(('Tire Inspections'!$E$5:$E$1004=$A640)*('Tire Inspections'!$B$5:$B$1004=$L640)*('Tire Inspections'!$Y$5:$Y$1004="OK")),'Tire Inspections'!$D$5:$D$1004),"")))</f>
        <v/>
      </c>
      <c r="Q640" s="44">
        <f>IF($A640="","",IF($L640="","",IFERROR(LOOKUP(2,1/(('Tire Inspections'!$E$5:$E$1004=$A640)*('Tire Inspections'!$B$5:$B$1004=$L640)*('Tire Inspections'!$Y$5:$Y$1004="OK")),'Tire Inspections'!$R$5:$R$1004),"")))</f>
        <v/>
      </c>
      <c r="R640" s="44">
        <f>IF($A640="","",IF($L640="","",IFERROR(LOOKUP(2,1/(('Tire Inspections'!$E$5:$E$1004=$A640)*('Tire Inspections'!$B$5:$B$1004=$L640)*('Tire Inspections'!$Y$5:$Y$1004="OK")),'Tire Inspections'!$S$5:$S$1004),"")))</f>
        <v/>
      </c>
      <c r="S640" s="44">
        <f>IF($A640="","",IF($L640="","",IFERROR(LOOKUP(2,1/(('Tire Inspections'!$E$5:$E$1004=$A640)*('Tire Inspections'!$B$5:$B$1004=$L640)*('Tire Inspections'!$Y$5:$Y$1004="OK")),'Tire Inspections'!$L$5:$L$1004),"")))</f>
        <v/>
      </c>
      <c r="T640" s="33">
        <f>IF($A640="","",IF(OR($Q640="",$H640=""),"",IFERROR(MAX(0,MIN(1,($Q640-'Settings'!$B$6)/($H640-'Settings'!$B$6))),"")))</f>
        <v/>
      </c>
      <c r="U640" s="27">
        <f>IF($A640="","",IF($Q640="","No Data",IF($Q640&lt;='Settings'!$B$6,"Critical",IF($Q640&lt;='Settings'!$B$5,"Low","OK"))))</f>
        <v/>
      </c>
      <c r="V640" s="27">
        <f>IF($A640="","",IF($R640="","No Data",IF($R640&gt;='Settings'!$B$7,"Uneven","OK")))</f>
        <v/>
      </c>
      <c r="W640" s="27">
        <f>IF($A640="","",IF($J640&lt;&gt;"Mounted","N/A",IF(OR($S640="",$I640=""),"No Data",IF($S640&lt;$I640-'Settings'!$B$8,"Low",IF($S640&gt;$I640+'Settings'!$B$8,"High","OK")))))</f>
        <v/>
      </c>
      <c r="X640" s="45">
        <f>IF($A640="","",IF(OR($J640&lt;&gt;"Mounted",$L640=""),"",IFERROR($L640+'Settings'!$B$9,"")))</f>
        <v/>
      </c>
      <c r="Y640" s="27">
        <f>IF($A640="","",IF($J640&lt;&gt;"Mounted","N/A",IF($L640="","No Data",IF(TODAY()&gt;$X640,"Overdue",IF(TODAY()+'Settings'!$B$10&gt;=$X640,"Due Soon","Current")))))</f>
        <v/>
      </c>
      <c r="Z640" s="27">
        <f>IF($A640="","",IF($J640&lt;&gt;"Mounted","N/A",IF(OR($U640="No Data",$W640="No Data"),"No Data",IF($U640="Critical","Critical",IF(OR($U640="Low",$V640="Uneven",$W640="Low",$W640="High",$Y640="Overdue",$Y640="Due Soon"),"Attention","OK")))))</f>
        <v/>
      </c>
      <c r="AA640" s="27">
        <f>IF($A640="","",IF($J640&lt;&gt;"Mounted","No action",IF($U640="Critical","Inspect immediately and follow fleet removal policy",IF($W640="Low","Correct pressure and inspect",IF($W640="High","Correct pressure",IF($V640="Uneven","Inspect alignment, suspension, and rotation",IF($U640="Low","Schedule tire service",IF($Y640="Overdue","Complete inspection",IF($Y640="Due Soon","Schedule inspection","No action")))))))))</f>
        <v/>
      </c>
      <c r="AB640" s="27">
        <f>IF($A640="","",IF(OR($J640&lt;&gt;"Mounted",$Z640="OK",$Z640="N/A"),"",IF($U640="Critical",1,IF(OR($W640="Low",$W640="High"),2,IF(OR($U640="Low",$V640="Uneven"),3,IF($Y640="Overdue",4,5))))))</f>
        <v/>
      </c>
      <c r="AC640" s="27">
        <f>IF($A640="","",IF($AB640="","",IFERROR($AB640*100000+ROW(),"")))</f>
        <v/>
      </c>
    </row>
    <row r="641">
      <c r="A641" s="29" t="n"/>
      <c r="B641" s="23" t="n"/>
      <c r="C641" s="23" t="n"/>
      <c r="D641" s="23" t="n"/>
      <c r="E641" s="29" t="n"/>
      <c r="F641" s="42" t="n"/>
      <c r="G641" s="30" t="n"/>
      <c r="H641" s="43" t="n"/>
      <c r="I641" s="43" t="n"/>
      <c r="J641" s="23" t="n"/>
      <c r="K641" s="23" t="n"/>
      <c r="L641" s="45">
        <f>IF($A641="","",IF(COUNTIFS('Tire Inspections'!$E$5:$E$1004,$A641,'Tire Inspections'!$Y$5:$Y$1004,"OK")=0,"",IFERROR(MAXIFS('Tire Inspections'!$B$5:$B$1004,'Tire Inspections'!$E$5:$E$1004,$A641,'Tire Inspections'!$Y$5:$Y$1004,"OK"),"")))</f>
        <v/>
      </c>
      <c r="M641" s="27">
        <f>IF($A641="","",IF($L641="","",IFERROR(LOOKUP(2,1/(('Tire Inspections'!$E$5:$E$1004=$A641)*('Tire Inspections'!$B$5:$B$1004=$L641)*('Tire Inspections'!$Y$5:$Y$1004="OK")),'Tire Inspections'!$C$5:$C$1004),"")))</f>
        <v/>
      </c>
      <c r="N641" s="27">
        <f>IF($A641="","",IF($L641="","",IFERROR(LOOKUP(2,1/(('Tire Inspections'!$E$5:$E$1004=$A641)*('Tire Inspections'!$B$5:$B$1004=$L641)*('Tire Inspections'!$Y$5:$Y$1004="OK")),'Tire Inspections'!$F$5:$F$1004),"")))</f>
        <v/>
      </c>
      <c r="O641" s="27">
        <f>IF($A641="","",IF($L641="","",IFERROR(LOOKUP(2,1/(('Tire Inspections'!$E$5:$E$1004=$A641)*('Tire Inspections'!$B$5:$B$1004=$L641)*('Tire Inspections'!$Y$5:$Y$1004="OK")),'Tire Inspections'!$P$5:$P$1004),"")))</f>
        <v/>
      </c>
      <c r="P641" s="32">
        <f>IF($A641="","",IF($L641="","",IFERROR(LOOKUP(2,1/(('Tire Inspections'!$E$5:$E$1004=$A641)*('Tire Inspections'!$B$5:$B$1004=$L641)*('Tire Inspections'!$Y$5:$Y$1004="OK")),'Tire Inspections'!$D$5:$D$1004),"")))</f>
        <v/>
      </c>
      <c r="Q641" s="44">
        <f>IF($A641="","",IF($L641="","",IFERROR(LOOKUP(2,1/(('Tire Inspections'!$E$5:$E$1004=$A641)*('Tire Inspections'!$B$5:$B$1004=$L641)*('Tire Inspections'!$Y$5:$Y$1004="OK")),'Tire Inspections'!$R$5:$R$1004),"")))</f>
        <v/>
      </c>
      <c r="R641" s="44">
        <f>IF($A641="","",IF($L641="","",IFERROR(LOOKUP(2,1/(('Tire Inspections'!$E$5:$E$1004=$A641)*('Tire Inspections'!$B$5:$B$1004=$L641)*('Tire Inspections'!$Y$5:$Y$1004="OK")),'Tire Inspections'!$S$5:$S$1004),"")))</f>
        <v/>
      </c>
      <c r="S641" s="44">
        <f>IF($A641="","",IF($L641="","",IFERROR(LOOKUP(2,1/(('Tire Inspections'!$E$5:$E$1004=$A641)*('Tire Inspections'!$B$5:$B$1004=$L641)*('Tire Inspections'!$Y$5:$Y$1004="OK")),'Tire Inspections'!$L$5:$L$1004),"")))</f>
        <v/>
      </c>
      <c r="T641" s="33">
        <f>IF($A641="","",IF(OR($Q641="",$H641=""),"",IFERROR(MAX(0,MIN(1,($Q641-'Settings'!$B$6)/($H641-'Settings'!$B$6))),"")))</f>
        <v/>
      </c>
      <c r="U641" s="27">
        <f>IF($A641="","",IF($Q641="","No Data",IF($Q641&lt;='Settings'!$B$6,"Critical",IF($Q641&lt;='Settings'!$B$5,"Low","OK"))))</f>
        <v/>
      </c>
      <c r="V641" s="27">
        <f>IF($A641="","",IF($R641="","No Data",IF($R641&gt;='Settings'!$B$7,"Uneven","OK")))</f>
        <v/>
      </c>
      <c r="W641" s="27">
        <f>IF($A641="","",IF($J641&lt;&gt;"Mounted","N/A",IF(OR($S641="",$I641=""),"No Data",IF($S641&lt;$I641-'Settings'!$B$8,"Low",IF($S641&gt;$I641+'Settings'!$B$8,"High","OK")))))</f>
        <v/>
      </c>
      <c r="X641" s="45">
        <f>IF($A641="","",IF(OR($J641&lt;&gt;"Mounted",$L641=""),"",IFERROR($L641+'Settings'!$B$9,"")))</f>
        <v/>
      </c>
      <c r="Y641" s="27">
        <f>IF($A641="","",IF($J641&lt;&gt;"Mounted","N/A",IF($L641="","No Data",IF(TODAY()&gt;$X641,"Overdue",IF(TODAY()+'Settings'!$B$10&gt;=$X641,"Due Soon","Current")))))</f>
        <v/>
      </c>
      <c r="Z641" s="27">
        <f>IF($A641="","",IF($J641&lt;&gt;"Mounted","N/A",IF(OR($U641="No Data",$W641="No Data"),"No Data",IF($U641="Critical","Critical",IF(OR($U641="Low",$V641="Uneven",$W641="Low",$W641="High",$Y641="Overdue",$Y641="Due Soon"),"Attention","OK")))))</f>
        <v/>
      </c>
      <c r="AA641" s="27">
        <f>IF($A641="","",IF($J641&lt;&gt;"Mounted","No action",IF($U641="Critical","Inspect immediately and follow fleet removal policy",IF($W641="Low","Correct pressure and inspect",IF($W641="High","Correct pressure",IF($V641="Uneven","Inspect alignment, suspension, and rotation",IF($U641="Low","Schedule tire service",IF($Y641="Overdue","Complete inspection",IF($Y641="Due Soon","Schedule inspection","No action")))))))))</f>
        <v/>
      </c>
      <c r="AB641" s="27">
        <f>IF($A641="","",IF(OR($J641&lt;&gt;"Mounted",$Z641="OK",$Z641="N/A"),"",IF($U641="Critical",1,IF(OR($W641="Low",$W641="High"),2,IF(OR($U641="Low",$V641="Uneven"),3,IF($Y641="Overdue",4,5))))))</f>
        <v/>
      </c>
      <c r="AC641" s="27">
        <f>IF($A641="","",IF($AB641="","",IFERROR($AB641*100000+ROW(),"")))</f>
        <v/>
      </c>
    </row>
    <row r="642">
      <c r="A642" s="29" t="n"/>
      <c r="B642" s="23" t="n"/>
      <c r="C642" s="23" t="n"/>
      <c r="D642" s="23" t="n"/>
      <c r="E642" s="29" t="n"/>
      <c r="F642" s="42" t="n"/>
      <c r="G642" s="30" t="n"/>
      <c r="H642" s="43" t="n"/>
      <c r="I642" s="43" t="n"/>
      <c r="J642" s="23" t="n"/>
      <c r="K642" s="23" t="n"/>
      <c r="L642" s="45">
        <f>IF($A642="","",IF(COUNTIFS('Tire Inspections'!$E$5:$E$1004,$A642,'Tire Inspections'!$Y$5:$Y$1004,"OK")=0,"",IFERROR(MAXIFS('Tire Inspections'!$B$5:$B$1004,'Tire Inspections'!$E$5:$E$1004,$A642,'Tire Inspections'!$Y$5:$Y$1004,"OK"),"")))</f>
        <v/>
      </c>
      <c r="M642" s="27">
        <f>IF($A642="","",IF($L642="","",IFERROR(LOOKUP(2,1/(('Tire Inspections'!$E$5:$E$1004=$A642)*('Tire Inspections'!$B$5:$B$1004=$L642)*('Tire Inspections'!$Y$5:$Y$1004="OK")),'Tire Inspections'!$C$5:$C$1004),"")))</f>
        <v/>
      </c>
      <c r="N642" s="27">
        <f>IF($A642="","",IF($L642="","",IFERROR(LOOKUP(2,1/(('Tire Inspections'!$E$5:$E$1004=$A642)*('Tire Inspections'!$B$5:$B$1004=$L642)*('Tire Inspections'!$Y$5:$Y$1004="OK")),'Tire Inspections'!$F$5:$F$1004),"")))</f>
        <v/>
      </c>
      <c r="O642" s="27">
        <f>IF($A642="","",IF($L642="","",IFERROR(LOOKUP(2,1/(('Tire Inspections'!$E$5:$E$1004=$A642)*('Tire Inspections'!$B$5:$B$1004=$L642)*('Tire Inspections'!$Y$5:$Y$1004="OK")),'Tire Inspections'!$P$5:$P$1004),"")))</f>
        <v/>
      </c>
      <c r="P642" s="32">
        <f>IF($A642="","",IF($L642="","",IFERROR(LOOKUP(2,1/(('Tire Inspections'!$E$5:$E$1004=$A642)*('Tire Inspections'!$B$5:$B$1004=$L642)*('Tire Inspections'!$Y$5:$Y$1004="OK")),'Tire Inspections'!$D$5:$D$1004),"")))</f>
        <v/>
      </c>
      <c r="Q642" s="44">
        <f>IF($A642="","",IF($L642="","",IFERROR(LOOKUP(2,1/(('Tire Inspections'!$E$5:$E$1004=$A642)*('Tire Inspections'!$B$5:$B$1004=$L642)*('Tire Inspections'!$Y$5:$Y$1004="OK")),'Tire Inspections'!$R$5:$R$1004),"")))</f>
        <v/>
      </c>
      <c r="R642" s="44">
        <f>IF($A642="","",IF($L642="","",IFERROR(LOOKUP(2,1/(('Tire Inspections'!$E$5:$E$1004=$A642)*('Tire Inspections'!$B$5:$B$1004=$L642)*('Tire Inspections'!$Y$5:$Y$1004="OK")),'Tire Inspections'!$S$5:$S$1004),"")))</f>
        <v/>
      </c>
      <c r="S642" s="44">
        <f>IF($A642="","",IF($L642="","",IFERROR(LOOKUP(2,1/(('Tire Inspections'!$E$5:$E$1004=$A642)*('Tire Inspections'!$B$5:$B$1004=$L642)*('Tire Inspections'!$Y$5:$Y$1004="OK")),'Tire Inspections'!$L$5:$L$1004),"")))</f>
        <v/>
      </c>
      <c r="T642" s="33">
        <f>IF($A642="","",IF(OR($Q642="",$H642=""),"",IFERROR(MAX(0,MIN(1,($Q642-'Settings'!$B$6)/($H642-'Settings'!$B$6))),"")))</f>
        <v/>
      </c>
      <c r="U642" s="27">
        <f>IF($A642="","",IF($Q642="","No Data",IF($Q642&lt;='Settings'!$B$6,"Critical",IF($Q642&lt;='Settings'!$B$5,"Low","OK"))))</f>
        <v/>
      </c>
      <c r="V642" s="27">
        <f>IF($A642="","",IF($R642="","No Data",IF($R642&gt;='Settings'!$B$7,"Uneven","OK")))</f>
        <v/>
      </c>
      <c r="W642" s="27">
        <f>IF($A642="","",IF($J642&lt;&gt;"Mounted","N/A",IF(OR($S642="",$I642=""),"No Data",IF($S642&lt;$I642-'Settings'!$B$8,"Low",IF($S642&gt;$I642+'Settings'!$B$8,"High","OK")))))</f>
        <v/>
      </c>
      <c r="X642" s="45">
        <f>IF($A642="","",IF(OR($J642&lt;&gt;"Mounted",$L642=""),"",IFERROR($L642+'Settings'!$B$9,"")))</f>
        <v/>
      </c>
      <c r="Y642" s="27">
        <f>IF($A642="","",IF($J642&lt;&gt;"Mounted","N/A",IF($L642="","No Data",IF(TODAY()&gt;$X642,"Overdue",IF(TODAY()+'Settings'!$B$10&gt;=$X642,"Due Soon","Current")))))</f>
        <v/>
      </c>
      <c r="Z642" s="27">
        <f>IF($A642="","",IF($J642&lt;&gt;"Mounted","N/A",IF(OR($U642="No Data",$W642="No Data"),"No Data",IF($U642="Critical","Critical",IF(OR($U642="Low",$V642="Uneven",$W642="Low",$W642="High",$Y642="Overdue",$Y642="Due Soon"),"Attention","OK")))))</f>
        <v/>
      </c>
      <c r="AA642" s="27">
        <f>IF($A642="","",IF($J642&lt;&gt;"Mounted","No action",IF($U642="Critical","Inspect immediately and follow fleet removal policy",IF($W642="Low","Correct pressure and inspect",IF($W642="High","Correct pressure",IF($V642="Uneven","Inspect alignment, suspension, and rotation",IF($U642="Low","Schedule tire service",IF($Y642="Overdue","Complete inspection",IF($Y642="Due Soon","Schedule inspection","No action")))))))))</f>
        <v/>
      </c>
      <c r="AB642" s="27">
        <f>IF($A642="","",IF(OR($J642&lt;&gt;"Mounted",$Z642="OK",$Z642="N/A"),"",IF($U642="Critical",1,IF(OR($W642="Low",$W642="High"),2,IF(OR($U642="Low",$V642="Uneven"),3,IF($Y642="Overdue",4,5))))))</f>
        <v/>
      </c>
      <c r="AC642" s="27">
        <f>IF($A642="","",IF($AB642="","",IFERROR($AB642*100000+ROW(),"")))</f>
        <v/>
      </c>
    </row>
    <row r="643">
      <c r="A643" s="29" t="n"/>
      <c r="B643" s="23" t="n"/>
      <c r="C643" s="23" t="n"/>
      <c r="D643" s="23" t="n"/>
      <c r="E643" s="29" t="n"/>
      <c r="F643" s="42" t="n"/>
      <c r="G643" s="30" t="n"/>
      <c r="H643" s="43" t="n"/>
      <c r="I643" s="43" t="n"/>
      <c r="J643" s="23" t="n"/>
      <c r="K643" s="23" t="n"/>
      <c r="L643" s="45">
        <f>IF($A643="","",IF(COUNTIFS('Tire Inspections'!$E$5:$E$1004,$A643,'Tire Inspections'!$Y$5:$Y$1004,"OK")=0,"",IFERROR(MAXIFS('Tire Inspections'!$B$5:$B$1004,'Tire Inspections'!$E$5:$E$1004,$A643,'Tire Inspections'!$Y$5:$Y$1004,"OK"),"")))</f>
        <v/>
      </c>
      <c r="M643" s="27">
        <f>IF($A643="","",IF($L643="","",IFERROR(LOOKUP(2,1/(('Tire Inspections'!$E$5:$E$1004=$A643)*('Tire Inspections'!$B$5:$B$1004=$L643)*('Tire Inspections'!$Y$5:$Y$1004="OK")),'Tire Inspections'!$C$5:$C$1004),"")))</f>
        <v/>
      </c>
      <c r="N643" s="27">
        <f>IF($A643="","",IF($L643="","",IFERROR(LOOKUP(2,1/(('Tire Inspections'!$E$5:$E$1004=$A643)*('Tire Inspections'!$B$5:$B$1004=$L643)*('Tire Inspections'!$Y$5:$Y$1004="OK")),'Tire Inspections'!$F$5:$F$1004),"")))</f>
        <v/>
      </c>
      <c r="O643" s="27">
        <f>IF($A643="","",IF($L643="","",IFERROR(LOOKUP(2,1/(('Tire Inspections'!$E$5:$E$1004=$A643)*('Tire Inspections'!$B$5:$B$1004=$L643)*('Tire Inspections'!$Y$5:$Y$1004="OK")),'Tire Inspections'!$P$5:$P$1004),"")))</f>
        <v/>
      </c>
      <c r="P643" s="32">
        <f>IF($A643="","",IF($L643="","",IFERROR(LOOKUP(2,1/(('Tire Inspections'!$E$5:$E$1004=$A643)*('Tire Inspections'!$B$5:$B$1004=$L643)*('Tire Inspections'!$Y$5:$Y$1004="OK")),'Tire Inspections'!$D$5:$D$1004),"")))</f>
        <v/>
      </c>
      <c r="Q643" s="44">
        <f>IF($A643="","",IF($L643="","",IFERROR(LOOKUP(2,1/(('Tire Inspections'!$E$5:$E$1004=$A643)*('Tire Inspections'!$B$5:$B$1004=$L643)*('Tire Inspections'!$Y$5:$Y$1004="OK")),'Tire Inspections'!$R$5:$R$1004),"")))</f>
        <v/>
      </c>
      <c r="R643" s="44">
        <f>IF($A643="","",IF($L643="","",IFERROR(LOOKUP(2,1/(('Tire Inspections'!$E$5:$E$1004=$A643)*('Tire Inspections'!$B$5:$B$1004=$L643)*('Tire Inspections'!$Y$5:$Y$1004="OK")),'Tire Inspections'!$S$5:$S$1004),"")))</f>
        <v/>
      </c>
      <c r="S643" s="44">
        <f>IF($A643="","",IF($L643="","",IFERROR(LOOKUP(2,1/(('Tire Inspections'!$E$5:$E$1004=$A643)*('Tire Inspections'!$B$5:$B$1004=$L643)*('Tire Inspections'!$Y$5:$Y$1004="OK")),'Tire Inspections'!$L$5:$L$1004),"")))</f>
        <v/>
      </c>
      <c r="T643" s="33">
        <f>IF($A643="","",IF(OR($Q643="",$H643=""),"",IFERROR(MAX(0,MIN(1,($Q643-'Settings'!$B$6)/($H643-'Settings'!$B$6))),"")))</f>
        <v/>
      </c>
      <c r="U643" s="27">
        <f>IF($A643="","",IF($Q643="","No Data",IF($Q643&lt;='Settings'!$B$6,"Critical",IF($Q643&lt;='Settings'!$B$5,"Low","OK"))))</f>
        <v/>
      </c>
      <c r="V643" s="27">
        <f>IF($A643="","",IF($R643="","No Data",IF($R643&gt;='Settings'!$B$7,"Uneven","OK")))</f>
        <v/>
      </c>
      <c r="W643" s="27">
        <f>IF($A643="","",IF($J643&lt;&gt;"Mounted","N/A",IF(OR($S643="",$I643=""),"No Data",IF($S643&lt;$I643-'Settings'!$B$8,"Low",IF($S643&gt;$I643+'Settings'!$B$8,"High","OK")))))</f>
        <v/>
      </c>
      <c r="X643" s="45">
        <f>IF($A643="","",IF(OR($J643&lt;&gt;"Mounted",$L643=""),"",IFERROR($L643+'Settings'!$B$9,"")))</f>
        <v/>
      </c>
      <c r="Y643" s="27">
        <f>IF($A643="","",IF($J643&lt;&gt;"Mounted","N/A",IF($L643="","No Data",IF(TODAY()&gt;$X643,"Overdue",IF(TODAY()+'Settings'!$B$10&gt;=$X643,"Due Soon","Current")))))</f>
        <v/>
      </c>
      <c r="Z643" s="27">
        <f>IF($A643="","",IF($J643&lt;&gt;"Mounted","N/A",IF(OR($U643="No Data",$W643="No Data"),"No Data",IF($U643="Critical","Critical",IF(OR($U643="Low",$V643="Uneven",$W643="Low",$W643="High",$Y643="Overdue",$Y643="Due Soon"),"Attention","OK")))))</f>
        <v/>
      </c>
      <c r="AA643" s="27">
        <f>IF($A643="","",IF($J643&lt;&gt;"Mounted","No action",IF($U643="Critical","Inspect immediately and follow fleet removal policy",IF($W643="Low","Correct pressure and inspect",IF($W643="High","Correct pressure",IF($V643="Uneven","Inspect alignment, suspension, and rotation",IF($U643="Low","Schedule tire service",IF($Y643="Overdue","Complete inspection",IF($Y643="Due Soon","Schedule inspection","No action")))))))))</f>
        <v/>
      </c>
      <c r="AB643" s="27">
        <f>IF($A643="","",IF(OR($J643&lt;&gt;"Mounted",$Z643="OK",$Z643="N/A"),"",IF($U643="Critical",1,IF(OR($W643="Low",$W643="High"),2,IF(OR($U643="Low",$V643="Uneven"),3,IF($Y643="Overdue",4,5))))))</f>
        <v/>
      </c>
      <c r="AC643" s="27">
        <f>IF($A643="","",IF($AB643="","",IFERROR($AB643*100000+ROW(),"")))</f>
        <v/>
      </c>
    </row>
    <row r="644">
      <c r="A644" s="29" t="n"/>
      <c r="B644" s="23" t="n"/>
      <c r="C644" s="23" t="n"/>
      <c r="D644" s="23" t="n"/>
      <c r="E644" s="29" t="n"/>
      <c r="F644" s="42" t="n"/>
      <c r="G644" s="30" t="n"/>
      <c r="H644" s="43" t="n"/>
      <c r="I644" s="43" t="n"/>
      <c r="J644" s="23" t="n"/>
      <c r="K644" s="23" t="n"/>
      <c r="L644" s="45">
        <f>IF($A644="","",IF(COUNTIFS('Tire Inspections'!$E$5:$E$1004,$A644,'Tire Inspections'!$Y$5:$Y$1004,"OK")=0,"",IFERROR(MAXIFS('Tire Inspections'!$B$5:$B$1004,'Tire Inspections'!$E$5:$E$1004,$A644,'Tire Inspections'!$Y$5:$Y$1004,"OK"),"")))</f>
        <v/>
      </c>
      <c r="M644" s="27">
        <f>IF($A644="","",IF($L644="","",IFERROR(LOOKUP(2,1/(('Tire Inspections'!$E$5:$E$1004=$A644)*('Tire Inspections'!$B$5:$B$1004=$L644)*('Tire Inspections'!$Y$5:$Y$1004="OK")),'Tire Inspections'!$C$5:$C$1004),"")))</f>
        <v/>
      </c>
      <c r="N644" s="27">
        <f>IF($A644="","",IF($L644="","",IFERROR(LOOKUP(2,1/(('Tire Inspections'!$E$5:$E$1004=$A644)*('Tire Inspections'!$B$5:$B$1004=$L644)*('Tire Inspections'!$Y$5:$Y$1004="OK")),'Tire Inspections'!$F$5:$F$1004),"")))</f>
        <v/>
      </c>
      <c r="O644" s="27">
        <f>IF($A644="","",IF($L644="","",IFERROR(LOOKUP(2,1/(('Tire Inspections'!$E$5:$E$1004=$A644)*('Tire Inspections'!$B$5:$B$1004=$L644)*('Tire Inspections'!$Y$5:$Y$1004="OK")),'Tire Inspections'!$P$5:$P$1004),"")))</f>
        <v/>
      </c>
      <c r="P644" s="32">
        <f>IF($A644="","",IF($L644="","",IFERROR(LOOKUP(2,1/(('Tire Inspections'!$E$5:$E$1004=$A644)*('Tire Inspections'!$B$5:$B$1004=$L644)*('Tire Inspections'!$Y$5:$Y$1004="OK")),'Tire Inspections'!$D$5:$D$1004),"")))</f>
        <v/>
      </c>
      <c r="Q644" s="44">
        <f>IF($A644="","",IF($L644="","",IFERROR(LOOKUP(2,1/(('Tire Inspections'!$E$5:$E$1004=$A644)*('Tire Inspections'!$B$5:$B$1004=$L644)*('Tire Inspections'!$Y$5:$Y$1004="OK")),'Tire Inspections'!$R$5:$R$1004),"")))</f>
        <v/>
      </c>
      <c r="R644" s="44">
        <f>IF($A644="","",IF($L644="","",IFERROR(LOOKUP(2,1/(('Tire Inspections'!$E$5:$E$1004=$A644)*('Tire Inspections'!$B$5:$B$1004=$L644)*('Tire Inspections'!$Y$5:$Y$1004="OK")),'Tire Inspections'!$S$5:$S$1004),"")))</f>
        <v/>
      </c>
      <c r="S644" s="44">
        <f>IF($A644="","",IF($L644="","",IFERROR(LOOKUP(2,1/(('Tire Inspections'!$E$5:$E$1004=$A644)*('Tire Inspections'!$B$5:$B$1004=$L644)*('Tire Inspections'!$Y$5:$Y$1004="OK")),'Tire Inspections'!$L$5:$L$1004),"")))</f>
        <v/>
      </c>
      <c r="T644" s="33">
        <f>IF($A644="","",IF(OR($Q644="",$H644=""),"",IFERROR(MAX(0,MIN(1,($Q644-'Settings'!$B$6)/($H644-'Settings'!$B$6))),"")))</f>
        <v/>
      </c>
      <c r="U644" s="27">
        <f>IF($A644="","",IF($Q644="","No Data",IF($Q644&lt;='Settings'!$B$6,"Critical",IF($Q644&lt;='Settings'!$B$5,"Low","OK"))))</f>
        <v/>
      </c>
      <c r="V644" s="27">
        <f>IF($A644="","",IF($R644="","No Data",IF($R644&gt;='Settings'!$B$7,"Uneven","OK")))</f>
        <v/>
      </c>
      <c r="W644" s="27">
        <f>IF($A644="","",IF($J644&lt;&gt;"Mounted","N/A",IF(OR($S644="",$I644=""),"No Data",IF($S644&lt;$I644-'Settings'!$B$8,"Low",IF($S644&gt;$I644+'Settings'!$B$8,"High","OK")))))</f>
        <v/>
      </c>
      <c r="X644" s="45">
        <f>IF($A644="","",IF(OR($J644&lt;&gt;"Mounted",$L644=""),"",IFERROR($L644+'Settings'!$B$9,"")))</f>
        <v/>
      </c>
      <c r="Y644" s="27">
        <f>IF($A644="","",IF($J644&lt;&gt;"Mounted","N/A",IF($L644="","No Data",IF(TODAY()&gt;$X644,"Overdue",IF(TODAY()+'Settings'!$B$10&gt;=$X644,"Due Soon","Current")))))</f>
        <v/>
      </c>
      <c r="Z644" s="27">
        <f>IF($A644="","",IF($J644&lt;&gt;"Mounted","N/A",IF(OR($U644="No Data",$W644="No Data"),"No Data",IF($U644="Critical","Critical",IF(OR($U644="Low",$V644="Uneven",$W644="Low",$W644="High",$Y644="Overdue",$Y644="Due Soon"),"Attention","OK")))))</f>
        <v/>
      </c>
      <c r="AA644" s="27">
        <f>IF($A644="","",IF($J644&lt;&gt;"Mounted","No action",IF($U644="Critical","Inspect immediately and follow fleet removal policy",IF($W644="Low","Correct pressure and inspect",IF($W644="High","Correct pressure",IF($V644="Uneven","Inspect alignment, suspension, and rotation",IF($U644="Low","Schedule tire service",IF($Y644="Overdue","Complete inspection",IF($Y644="Due Soon","Schedule inspection","No action")))))))))</f>
        <v/>
      </c>
      <c r="AB644" s="27">
        <f>IF($A644="","",IF(OR($J644&lt;&gt;"Mounted",$Z644="OK",$Z644="N/A"),"",IF($U644="Critical",1,IF(OR($W644="Low",$W644="High"),2,IF(OR($U644="Low",$V644="Uneven"),3,IF($Y644="Overdue",4,5))))))</f>
        <v/>
      </c>
      <c r="AC644" s="27">
        <f>IF($A644="","",IF($AB644="","",IFERROR($AB644*100000+ROW(),"")))</f>
        <v/>
      </c>
    </row>
    <row r="645">
      <c r="A645" s="29" t="n"/>
      <c r="B645" s="23" t="n"/>
      <c r="C645" s="23" t="n"/>
      <c r="D645" s="23" t="n"/>
      <c r="E645" s="29" t="n"/>
      <c r="F645" s="42" t="n"/>
      <c r="G645" s="30" t="n"/>
      <c r="H645" s="43" t="n"/>
      <c r="I645" s="43" t="n"/>
      <c r="J645" s="23" t="n"/>
      <c r="K645" s="23" t="n"/>
      <c r="L645" s="45">
        <f>IF($A645="","",IF(COUNTIFS('Tire Inspections'!$E$5:$E$1004,$A645,'Tire Inspections'!$Y$5:$Y$1004,"OK")=0,"",IFERROR(MAXIFS('Tire Inspections'!$B$5:$B$1004,'Tire Inspections'!$E$5:$E$1004,$A645,'Tire Inspections'!$Y$5:$Y$1004,"OK"),"")))</f>
        <v/>
      </c>
      <c r="M645" s="27">
        <f>IF($A645="","",IF($L645="","",IFERROR(LOOKUP(2,1/(('Tire Inspections'!$E$5:$E$1004=$A645)*('Tire Inspections'!$B$5:$B$1004=$L645)*('Tire Inspections'!$Y$5:$Y$1004="OK")),'Tire Inspections'!$C$5:$C$1004),"")))</f>
        <v/>
      </c>
      <c r="N645" s="27">
        <f>IF($A645="","",IF($L645="","",IFERROR(LOOKUP(2,1/(('Tire Inspections'!$E$5:$E$1004=$A645)*('Tire Inspections'!$B$5:$B$1004=$L645)*('Tire Inspections'!$Y$5:$Y$1004="OK")),'Tire Inspections'!$F$5:$F$1004),"")))</f>
        <v/>
      </c>
      <c r="O645" s="27">
        <f>IF($A645="","",IF($L645="","",IFERROR(LOOKUP(2,1/(('Tire Inspections'!$E$5:$E$1004=$A645)*('Tire Inspections'!$B$5:$B$1004=$L645)*('Tire Inspections'!$Y$5:$Y$1004="OK")),'Tire Inspections'!$P$5:$P$1004),"")))</f>
        <v/>
      </c>
      <c r="P645" s="32">
        <f>IF($A645="","",IF($L645="","",IFERROR(LOOKUP(2,1/(('Tire Inspections'!$E$5:$E$1004=$A645)*('Tire Inspections'!$B$5:$B$1004=$L645)*('Tire Inspections'!$Y$5:$Y$1004="OK")),'Tire Inspections'!$D$5:$D$1004),"")))</f>
        <v/>
      </c>
      <c r="Q645" s="44">
        <f>IF($A645="","",IF($L645="","",IFERROR(LOOKUP(2,1/(('Tire Inspections'!$E$5:$E$1004=$A645)*('Tire Inspections'!$B$5:$B$1004=$L645)*('Tire Inspections'!$Y$5:$Y$1004="OK")),'Tire Inspections'!$R$5:$R$1004),"")))</f>
        <v/>
      </c>
      <c r="R645" s="44">
        <f>IF($A645="","",IF($L645="","",IFERROR(LOOKUP(2,1/(('Tire Inspections'!$E$5:$E$1004=$A645)*('Tire Inspections'!$B$5:$B$1004=$L645)*('Tire Inspections'!$Y$5:$Y$1004="OK")),'Tire Inspections'!$S$5:$S$1004),"")))</f>
        <v/>
      </c>
      <c r="S645" s="44">
        <f>IF($A645="","",IF($L645="","",IFERROR(LOOKUP(2,1/(('Tire Inspections'!$E$5:$E$1004=$A645)*('Tire Inspections'!$B$5:$B$1004=$L645)*('Tire Inspections'!$Y$5:$Y$1004="OK")),'Tire Inspections'!$L$5:$L$1004),"")))</f>
        <v/>
      </c>
      <c r="T645" s="33">
        <f>IF($A645="","",IF(OR($Q645="",$H645=""),"",IFERROR(MAX(0,MIN(1,($Q645-'Settings'!$B$6)/($H645-'Settings'!$B$6))),"")))</f>
        <v/>
      </c>
      <c r="U645" s="27">
        <f>IF($A645="","",IF($Q645="","No Data",IF($Q645&lt;='Settings'!$B$6,"Critical",IF($Q645&lt;='Settings'!$B$5,"Low","OK"))))</f>
        <v/>
      </c>
      <c r="V645" s="27">
        <f>IF($A645="","",IF($R645="","No Data",IF($R645&gt;='Settings'!$B$7,"Uneven","OK")))</f>
        <v/>
      </c>
      <c r="W645" s="27">
        <f>IF($A645="","",IF($J645&lt;&gt;"Mounted","N/A",IF(OR($S645="",$I645=""),"No Data",IF($S645&lt;$I645-'Settings'!$B$8,"Low",IF($S645&gt;$I645+'Settings'!$B$8,"High","OK")))))</f>
        <v/>
      </c>
      <c r="X645" s="45">
        <f>IF($A645="","",IF(OR($J645&lt;&gt;"Mounted",$L645=""),"",IFERROR($L645+'Settings'!$B$9,"")))</f>
        <v/>
      </c>
      <c r="Y645" s="27">
        <f>IF($A645="","",IF($J645&lt;&gt;"Mounted","N/A",IF($L645="","No Data",IF(TODAY()&gt;$X645,"Overdue",IF(TODAY()+'Settings'!$B$10&gt;=$X645,"Due Soon","Current")))))</f>
        <v/>
      </c>
      <c r="Z645" s="27">
        <f>IF($A645="","",IF($J645&lt;&gt;"Mounted","N/A",IF(OR($U645="No Data",$W645="No Data"),"No Data",IF($U645="Critical","Critical",IF(OR($U645="Low",$V645="Uneven",$W645="Low",$W645="High",$Y645="Overdue",$Y645="Due Soon"),"Attention","OK")))))</f>
        <v/>
      </c>
      <c r="AA645" s="27">
        <f>IF($A645="","",IF($J645&lt;&gt;"Mounted","No action",IF($U645="Critical","Inspect immediately and follow fleet removal policy",IF($W645="Low","Correct pressure and inspect",IF($W645="High","Correct pressure",IF($V645="Uneven","Inspect alignment, suspension, and rotation",IF($U645="Low","Schedule tire service",IF($Y645="Overdue","Complete inspection",IF($Y645="Due Soon","Schedule inspection","No action")))))))))</f>
        <v/>
      </c>
      <c r="AB645" s="27">
        <f>IF($A645="","",IF(OR($J645&lt;&gt;"Mounted",$Z645="OK",$Z645="N/A"),"",IF($U645="Critical",1,IF(OR($W645="Low",$W645="High"),2,IF(OR($U645="Low",$V645="Uneven"),3,IF($Y645="Overdue",4,5))))))</f>
        <v/>
      </c>
      <c r="AC645" s="27">
        <f>IF($A645="","",IF($AB645="","",IFERROR($AB645*100000+ROW(),"")))</f>
        <v/>
      </c>
    </row>
    <row r="646">
      <c r="A646" s="29" t="n"/>
      <c r="B646" s="23" t="n"/>
      <c r="C646" s="23" t="n"/>
      <c r="D646" s="23" t="n"/>
      <c r="E646" s="29" t="n"/>
      <c r="F646" s="42" t="n"/>
      <c r="G646" s="30" t="n"/>
      <c r="H646" s="43" t="n"/>
      <c r="I646" s="43" t="n"/>
      <c r="J646" s="23" t="n"/>
      <c r="K646" s="23" t="n"/>
      <c r="L646" s="45">
        <f>IF($A646="","",IF(COUNTIFS('Tire Inspections'!$E$5:$E$1004,$A646,'Tire Inspections'!$Y$5:$Y$1004,"OK")=0,"",IFERROR(MAXIFS('Tire Inspections'!$B$5:$B$1004,'Tire Inspections'!$E$5:$E$1004,$A646,'Tire Inspections'!$Y$5:$Y$1004,"OK"),"")))</f>
        <v/>
      </c>
      <c r="M646" s="27">
        <f>IF($A646="","",IF($L646="","",IFERROR(LOOKUP(2,1/(('Tire Inspections'!$E$5:$E$1004=$A646)*('Tire Inspections'!$B$5:$B$1004=$L646)*('Tire Inspections'!$Y$5:$Y$1004="OK")),'Tire Inspections'!$C$5:$C$1004),"")))</f>
        <v/>
      </c>
      <c r="N646" s="27">
        <f>IF($A646="","",IF($L646="","",IFERROR(LOOKUP(2,1/(('Tire Inspections'!$E$5:$E$1004=$A646)*('Tire Inspections'!$B$5:$B$1004=$L646)*('Tire Inspections'!$Y$5:$Y$1004="OK")),'Tire Inspections'!$F$5:$F$1004),"")))</f>
        <v/>
      </c>
      <c r="O646" s="27">
        <f>IF($A646="","",IF($L646="","",IFERROR(LOOKUP(2,1/(('Tire Inspections'!$E$5:$E$1004=$A646)*('Tire Inspections'!$B$5:$B$1004=$L646)*('Tire Inspections'!$Y$5:$Y$1004="OK")),'Tire Inspections'!$P$5:$P$1004),"")))</f>
        <v/>
      </c>
      <c r="P646" s="32">
        <f>IF($A646="","",IF($L646="","",IFERROR(LOOKUP(2,1/(('Tire Inspections'!$E$5:$E$1004=$A646)*('Tire Inspections'!$B$5:$B$1004=$L646)*('Tire Inspections'!$Y$5:$Y$1004="OK")),'Tire Inspections'!$D$5:$D$1004),"")))</f>
        <v/>
      </c>
      <c r="Q646" s="44">
        <f>IF($A646="","",IF($L646="","",IFERROR(LOOKUP(2,1/(('Tire Inspections'!$E$5:$E$1004=$A646)*('Tire Inspections'!$B$5:$B$1004=$L646)*('Tire Inspections'!$Y$5:$Y$1004="OK")),'Tire Inspections'!$R$5:$R$1004),"")))</f>
        <v/>
      </c>
      <c r="R646" s="44">
        <f>IF($A646="","",IF($L646="","",IFERROR(LOOKUP(2,1/(('Tire Inspections'!$E$5:$E$1004=$A646)*('Tire Inspections'!$B$5:$B$1004=$L646)*('Tire Inspections'!$Y$5:$Y$1004="OK")),'Tire Inspections'!$S$5:$S$1004),"")))</f>
        <v/>
      </c>
      <c r="S646" s="44">
        <f>IF($A646="","",IF($L646="","",IFERROR(LOOKUP(2,1/(('Tire Inspections'!$E$5:$E$1004=$A646)*('Tire Inspections'!$B$5:$B$1004=$L646)*('Tire Inspections'!$Y$5:$Y$1004="OK")),'Tire Inspections'!$L$5:$L$1004),"")))</f>
        <v/>
      </c>
      <c r="T646" s="33">
        <f>IF($A646="","",IF(OR($Q646="",$H646=""),"",IFERROR(MAX(0,MIN(1,($Q646-'Settings'!$B$6)/($H646-'Settings'!$B$6))),"")))</f>
        <v/>
      </c>
      <c r="U646" s="27">
        <f>IF($A646="","",IF($Q646="","No Data",IF($Q646&lt;='Settings'!$B$6,"Critical",IF($Q646&lt;='Settings'!$B$5,"Low","OK"))))</f>
        <v/>
      </c>
      <c r="V646" s="27">
        <f>IF($A646="","",IF($R646="","No Data",IF($R646&gt;='Settings'!$B$7,"Uneven","OK")))</f>
        <v/>
      </c>
      <c r="W646" s="27">
        <f>IF($A646="","",IF($J646&lt;&gt;"Mounted","N/A",IF(OR($S646="",$I646=""),"No Data",IF($S646&lt;$I646-'Settings'!$B$8,"Low",IF($S646&gt;$I646+'Settings'!$B$8,"High","OK")))))</f>
        <v/>
      </c>
      <c r="X646" s="45">
        <f>IF($A646="","",IF(OR($J646&lt;&gt;"Mounted",$L646=""),"",IFERROR($L646+'Settings'!$B$9,"")))</f>
        <v/>
      </c>
      <c r="Y646" s="27">
        <f>IF($A646="","",IF($J646&lt;&gt;"Mounted","N/A",IF($L646="","No Data",IF(TODAY()&gt;$X646,"Overdue",IF(TODAY()+'Settings'!$B$10&gt;=$X646,"Due Soon","Current")))))</f>
        <v/>
      </c>
      <c r="Z646" s="27">
        <f>IF($A646="","",IF($J646&lt;&gt;"Mounted","N/A",IF(OR($U646="No Data",$W646="No Data"),"No Data",IF($U646="Critical","Critical",IF(OR($U646="Low",$V646="Uneven",$W646="Low",$W646="High",$Y646="Overdue",$Y646="Due Soon"),"Attention","OK")))))</f>
        <v/>
      </c>
      <c r="AA646" s="27">
        <f>IF($A646="","",IF($J646&lt;&gt;"Mounted","No action",IF($U646="Critical","Inspect immediately and follow fleet removal policy",IF($W646="Low","Correct pressure and inspect",IF($W646="High","Correct pressure",IF($V646="Uneven","Inspect alignment, suspension, and rotation",IF($U646="Low","Schedule tire service",IF($Y646="Overdue","Complete inspection",IF($Y646="Due Soon","Schedule inspection","No action")))))))))</f>
        <v/>
      </c>
      <c r="AB646" s="27">
        <f>IF($A646="","",IF(OR($J646&lt;&gt;"Mounted",$Z646="OK",$Z646="N/A"),"",IF($U646="Critical",1,IF(OR($W646="Low",$W646="High"),2,IF(OR($U646="Low",$V646="Uneven"),3,IF($Y646="Overdue",4,5))))))</f>
        <v/>
      </c>
      <c r="AC646" s="27">
        <f>IF($A646="","",IF($AB646="","",IFERROR($AB646*100000+ROW(),"")))</f>
        <v/>
      </c>
    </row>
    <row r="647">
      <c r="A647" s="29" t="n"/>
      <c r="B647" s="23" t="n"/>
      <c r="C647" s="23" t="n"/>
      <c r="D647" s="23" t="n"/>
      <c r="E647" s="29" t="n"/>
      <c r="F647" s="42" t="n"/>
      <c r="G647" s="30" t="n"/>
      <c r="H647" s="43" t="n"/>
      <c r="I647" s="43" t="n"/>
      <c r="J647" s="23" t="n"/>
      <c r="K647" s="23" t="n"/>
      <c r="L647" s="45">
        <f>IF($A647="","",IF(COUNTIFS('Tire Inspections'!$E$5:$E$1004,$A647,'Tire Inspections'!$Y$5:$Y$1004,"OK")=0,"",IFERROR(MAXIFS('Tire Inspections'!$B$5:$B$1004,'Tire Inspections'!$E$5:$E$1004,$A647,'Tire Inspections'!$Y$5:$Y$1004,"OK"),"")))</f>
        <v/>
      </c>
      <c r="M647" s="27">
        <f>IF($A647="","",IF($L647="","",IFERROR(LOOKUP(2,1/(('Tire Inspections'!$E$5:$E$1004=$A647)*('Tire Inspections'!$B$5:$B$1004=$L647)*('Tire Inspections'!$Y$5:$Y$1004="OK")),'Tire Inspections'!$C$5:$C$1004),"")))</f>
        <v/>
      </c>
      <c r="N647" s="27">
        <f>IF($A647="","",IF($L647="","",IFERROR(LOOKUP(2,1/(('Tire Inspections'!$E$5:$E$1004=$A647)*('Tire Inspections'!$B$5:$B$1004=$L647)*('Tire Inspections'!$Y$5:$Y$1004="OK")),'Tire Inspections'!$F$5:$F$1004),"")))</f>
        <v/>
      </c>
      <c r="O647" s="27">
        <f>IF($A647="","",IF($L647="","",IFERROR(LOOKUP(2,1/(('Tire Inspections'!$E$5:$E$1004=$A647)*('Tire Inspections'!$B$5:$B$1004=$L647)*('Tire Inspections'!$Y$5:$Y$1004="OK")),'Tire Inspections'!$P$5:$P$1004),"")))</f>
        <v/>
      </c>
      <c r="P647" s="32">
        <f>IF($A647="","",IF($L647="","",IFERROR(LOOKUP(2,1/(('Tire Inspections'!$E$5:$E$1004=$A647)*('Tire Inspections'!$B$5:$B$1004=$L647)*('Tire Inspections'!$Y$5:$Y$1004="OK")),'Tire Inspections'!$D$5:$D$1004),"")))</f>
        <v/>
      </c>
      <c r="Q647" s="44">
        <f>IF($A647="","",IF($L647="","",IFERROR(LOOKUP(2,1/(('Tire Inspections'!$E$5:$E$1004=$A647)*('Tire Inspections'!$B$5:$B$1004=$L647)*('Tire Inspections'!$Y$5:$Y$1004="OK")),'Tire Inspections'!$R$5:$R$1004),"")))</f>
        <v/>
      </c>
      <c r="R647" s="44">
        <f>IF($A647="","",IF($L647="","",IFERROR(LOOKUP(2,1/(('Tire Inspections'!$E$5:$E$1004=$A647)*('Tire Inspections'!$B$5:$B$1004=$L647)*('Tire Inspections'!$Y$5:$Y$1004="OK")),'Tire Inspections'!$S$5:$S$1004),"")))</f>
        <v/>
      </c>
      <c r="S647" s="44">
        <f>IF($A647="","",IF($L647="","",IFERROR(LOOKUP(2,1/(('Tire Inspections'!$E$5:$E$1004=$A647)*('Tire Inspections'!$B$5:$B$1004=$L647)*('Tire Inspections'!$Y$5:$Y$1004="OK")),'Tire Inspections'!$L$5:$L$1004),"")))</f>
        <v/>
      </c>
      <c r="T647" s="33">
        <f>IF($A647="","",IF(OR($Q647="",$H647=""),"",IFERROR(MAX(0,MIN(1,($Q647-'Settings'!$B$6)/($H647-'Settings'!$B$6))),"")))</f>
        <v/>
      </c>
      <c r="U647" s="27">
        <f>IF($A647="","",IF($Q647="","No Data",IF($Q647&lt;='Settings'!$B$6,"Critical",IF($Q647&lt;='Settings'!$B$5,"Low","OK"))))</f>
        <v/>
      </c>
      <c r="V647" s="27">
        <f>IF($A647="","",IF($R647="","No Data",IF($R647&gt;='Settings'!$B$7,"Uneven","OK")))</f>
        <v/>
      </c>
      <c r="W647" s="27">
        <f>IF($A647="","",IF($J647&lt;&gt;"Mounted","N/A",IF(OR($S647="",$I647=""),"No Data",IF($S647&lt;$I647-'Settings'!$B$8,"Low",IF($S647&gt;$I647+'Settings'!$B$8,"High","OK")))))</f>
        <v/>
      </c>
      <c r="X647" s="45">
        <f>IF($A647="","",IF(OR($J647&lt;&gt;"Mounted",$L647=""),"",IFERROR($L647+'Settings'!$B$9,"")))</f>
        <v/>
      </c>
      <c r="Y647" s="27">
        <f>IF($A647="","",IF($J647&lt;&gt;"Mounted","N/A",IF($L647="","No Data",IF(TODAY()&gt;$X647,"Overdue",IF(TODAY()+'Settings'!$B$10&gt;=$X647,"Due Soon","Current")))))</f>
        <v/>
      </c>
      <c r="Z647" s="27">
        <f>IF($A647="","",IF($J647&lt;&gt;"Mounted","N/A",IF(OR($U647="No Data",$W647="No Data"),"No Data",IF($U647="Critical","Critical",IF(OR($U647="Low",$V647="Uneven",$W647="Low",$W647="High",$Y647="Overdue",$Y647="Due Soon"),"Attention","OK")))))</f>
        <v/>
      </c>
      <c r="AA647" s="27">
        <f>IF($A647="","",IF($J647&lt;&gt;"Mounted","No action",IF($U647="Critical","Inspect immediately and follow fleet removal policy",IF($W647="Low","Correct pressure and inspect",IF($W647="High","Correct pressure",IF($V647="Uneven","Inspect alignment, suspension, and rotation",IF($U647="Low","Schedule tire service",IF($Y647="Overdue","Complete inspection",IF($Y647="Due Soon","Schedule inspection","No action")))))))))</f>
        <v/>
      </c>
      <c r="AB647" s="27">
        <f>IF($A647="","",IF(OR($J647&lt;&gt;"Mounted",$Z647="OK",$Z647="N/A"),"",IF($U647="Critical",1,IF(OR($W647="Low",$W647="High"),2,IF(OR($U647="Low",$V647="Uneven"),3,IF($Y647="Overdue",4,5))))))</f>
        <v/>
      </c>
      <c r="AC647" s="27">
        <f>IF($A647="","",IF($AB647="","",IFERROR($AB647*100000+ROW(),"")))</f>
        <v/>
      </c>
    </row>
    <row r="648">
      <c r="A648" s="29" t="n"/>
      <c r="B648" s="23" t="n"/>
      <c r="C648" s="23" t="n"/>
      <c r="D648" s="23" t="n"/>
      <c r="E648" s="29" t="n"/>
      <c r="F648" s="42" t="n"/>
      <c r="G648" s="30" t="n"/>
      <c r="H648" s="43" t="n"/>
      <c r="I648" s="43" t="n"/>
      <c r="J648" s="23" t="n"/>
      <c r="K648" s="23" t="n"/>
      <c r="L648" s="45">
        <f>IF($A648="","",IF(COUNTIFS('Tire Inspections'!$E$5:$E$1004,$A648,'Tire Inspections'!$Y$5:$Y$1004,"OK")=0,"",IFERROR(MAXIFS('Tire Inspections'!$B$5:$B$1004,'Tire Inspections'!$E$5:$E$1004,$A648,'Tire Inspections'!$Y$5:$Y$1004,"OK"),"")))</f>
        <v/>
      </c>
      <c r="M648" s="27">
        <f>IF($A648="","",IF($L648="","",IFERROR(LOOKUP(2,1/(('Tire Inspections'!$E$5:$E$1004=$A648)*('Tire Inspections'!$B$5:$B$1004=$L648)*('Tire Inspections'!$Y$5:$Y$1004="OK")),'Tire Inspections'!$C$5:$C$1004),"")))</f>
        <v/>
      </c>
      <c r="N648" s="27">
        <f>IF($A648="","",IF($L648="","",IFERROR(LOOKUP(2,1/(('Tire Inspections'!$E$5:$E$1004=$A648)*('Tire Inspections'!$B$5:$B$1004=$L648)*('Tire Inspections'!$Y$5:$Y$1004="OK")),'Tire Inspections'!$F$5:$F$1004),"")))</f>
        <v/>
      </c>
      <c r="O648" s="27">
        <f>IF($A648="","",IF($L648="","",IFERROR(LOOKUP(2,1/(('Tire Inspections'!$E$5:$E$1004=$A648)*('Tire Inspections'!$B$5:$B$1004=$L648)*('Tire Inspections'!$Y$5:$Y$1004="OK")),'Tire Inspections'!$P$5:$P$1004),"")))</f>
        <v/>
      </c>
      <c r="P648" s="32">
        <f>IF($A648="","",IF($L648="","",IFERROR(LOOKUP(2,1/(('Tire Inspections'!$E$5:$E$1004=$A648)*('Tire Inspections'!$B$5:$B$1004=$L648)*('Tire Inspections'!$Y$5:$Y$1004="OK")),'Tire Inspections'!$D$5:$D$1004),"")))</f>
        <v/>
      </c>
      <c r="Q648" s="44">
        <f>IF($A648="","",IF($L648="","",IFERROR(LOOKUP(2,1/(('Tire Inspections'!$E$5:$E$1004=$A648)*('Tire Inspections'!$B$5:$B$1004=$L648)*('Tire Inspections'!$Y$5:$Y$1004="OK")),'Tire Inspections'!$R$5:$R$1004),"")))</f>
        <v/>
      </c>
      <c r="R648" s="44">
        <f>IF($A648="","",IF($L648="","",IFERROR(LOOKUP(2,1/(('Tire Inspections'!$E$5:$E$1004=$A648)*('Tire Inspections'!$B$5:$B$1004=$L648)*('Tire Inspections'!$Y$5:$Y$1004="OK")),'Tire Inspections'!$S$5:$S$1004),"")))</f>
        <v/>
      </c>
      <c r="S648" s="44">
        <f>IF($A648="","",IF($L648="","",IFERROR(LOOKUP(2,1/(('Tire Inspections'!$E$5:$E$1004=$A648)*('Tire Inspections'!$B$5:$B$1004=$L648)*('Tire Inspections'!$Y$5:$Y$1004="OK")),'Tire Inspections'!$L$5:$L$1004),"")))</f>
        <v/>
      </c>
      <c r="T648" s="33">
        <f>IF($A648="","",IF(OR($Q648="",$H648=""),"",IFERROR(MAX(0,MIN(1,($Q648-'Settings'!$B$6)/($H648-'Settings'!$B$6))),"")))</f>
        <v/>
      </c>
      <c r="U648" s="27">
        <f>IF($A648="","",IF($Q648="","No Data",IF($Q648&lt;='Settings'!$B$6,"Critical",IF($Q648&lt;='Settings'!$B$5,"Low","OK"))))</f>
        <v/>
      </c>
      <c r="V648" s="27">
        <f>IF($A648="","",IF($R648="","No Data",IF($R648&gt;='Settings'!$B$7,"Uneven","OK")))</f>
        <v/>
      </c>
      <c r="W648" s="27">
        <f>IF($A648="","",IF($J648&lt;&gt;"Mounted","N/A",IF(OR($S648="",$I648=""),"No Data",IF($S648&lt;$I648-'Settings'!$B$8,"Low",IF($S648&gt;$I648+'Settings'!$B$8,"High","OK")))))</f>
        <v/>
      </c>
      <c r="X648" s="45">
        <f>IF($A648="","",IF(OR($J648&lt;&gt;"Mounted",$L648=""),"",IFERROR($L648+'Settings'!$B$9,"")))</f>
        <v/>
      </c>
      <c r="Y648" s="27">
        <f>IF($A648="","",IF($J648&lt;&gt;"Mounted","N/A",IF($L648="","No Data",IF(TODAY()&gt;$X648,"Overdue",IF(TODAY()+'Settings'!$B$10&gt;=$X648,"Due Soon","Current")))))</f>
        <v/>
      </c>
      <c r="Z648" s="27">
        <f>IF($A648="","",IF($J648&lt;&gt;"Mounted","N/A",IF(OR($U648="No Data",$W648="No Data"),"No Data",IF($U648="Critical","Critical",IF(OR($U648="Low",$V648="Uneven",$W648="Low",$W648="High",$Y648="Overdue",$Y648="Due Soon"),"Attention","OK")))))</f>
        <v/>
      </c>
      <c r="AA648" s="27">
        <f>IF($A648="","",IF($J648&lt;&gt;"Mounted","No action",IF($U648="Critical","Inspect immediately and follow fleet removal policy",IF($W648="Low","Correct pressure and inspect",IF($W648="High","Correct pressure",IF($V648="Uneven","Inspect alignment, suspension, and rotation",IF($U648="Low","Schedule tire service",IF($Y648="Overdue","Complete inspection",IF($Y648="Due Soon","Schedule inspection","No action")))))))))</f>
        <v/>
      </c>
      <c r="AB648" s="27">
        <f>IF($A648="","",IF(OR($J648&lt;&gt;"Mounted",$Z648="OK",$Z648="N/A"),"",IF($U648="Critical",1,IF(OR($W648="Low",$W648="High"),2,IF(OR($U648="Low",$V648="Uneven"),3,IF($Y648="Overdue",4,5))))))</f>
        <v/>
      </c>
      <c r="AC648" s="27">
        <f>IF($A648="","",IF($AB648="","",IFERROR($AB648*100000+ROW(),"")))</f>
        <v/>
      </c>
    </row>
    <row r="649">
      <c r="A649" s="29" t="n"/>
      <c r="B649" s="23" t="n"/>
      <c r="C649" s="23" t="n"/>
      <c r="D649" s="23" t="n"/>
      <c r="E649" s="29" t="n"/>
      <c r="F649" s="42" t="n"/>
      <c r="G649" s="30" t="n"/>
      <c r="H649" s="43" t="n"/>
      <c r="I649" s="43" t="n"/>
      <c r="J649" s="23" t="n"/>
      <c r="K649" s="23" t="n"/>
      <c r="L649" s="45">
        <f>IF($A649="","",IF(COUNTIFS('Tire Inspections'!$E$5:$E$1004,$A649,'Tire Inspections'!$Y$5:$Y$1004,"OK")=0,"",IFERROR(MAXIFS('Tire Inspections'!$B$5:$B$1004,'Tire Inspections'!$E$5:$E$1004,$A649,'Tire Inspections'!$Y$5:$Y$1004,"OK"),"")))</f>
        <v/>
      </c>
      <c r="M649" s="27">
        <f>IF($A649="","",IF($L649="","",IFERROR(LOOKUP(2,1/(('Tire Inspections'!$E$5:$E$1004=$A649)*('Tire Inspections'!$B$5:$B$1004=$L649)*('Tire Inspections'!$Y$5:$Y$1004="OK")),'Tire Inspections'!$C$5:$C$1004),"")))</f>
        <v/>
      </c>
      <c r="N649" s="27">
        <f>IF($A649="","",IF($L649="","",IFERROR(LOOKUP(2,1/(('Tire Inspections'!$E$5:$E$1004=$A649)*('Tire Inspections'!$B$5:$B$1004=$L649)*('Tire Inspections'!$Y$5:$Y$1004="OK")),'Tire Inspections'!$F$5:$F$1004),"")))</f>
        <v/>
      </c>
      <c r="O649" s="27">
        <f>IF($A649="","",IF($L649="","",IFERROR(LOOKUP(2,1/(('Tire Inspections'!$E$5:$E$1004=$A649)*('Tire Inspections'!$B$5:$B$1004=$L649)*('Tire Inspections'!$Y$5:$Y$1004="OK")),'Tire Inspections'!$P$5:$P$1004),"")))</f>
        <v/>
      </c>
      <c r="P649" s="32">
        <f>IF($A649="","",IF($L649="","",IFERROR(LOOKUP(2,1/(('Tire Inspections'!$E$5:$E$1004=$A649)*('Tire Inspections'!$B$5:$B$1004=$L649)*('Tire Inspections'!$Y$5:$Y$1004="OK")),'Tire Inspections'!$D$5:$D$1004),"")))</f>
        <v/>
      </c>
      <c r="Q649" s="44">
        <f>IF($A649="","",IF($L649="","",IFERROR(LOOKUP(2,1/(('Tire Inspections'!$E$5:$E$1004=$A649)*('Tire Inspections'!$B$5:$B$1004=$L649)*('Tire Inspections'!$Y$5:$Y$1004="OK")),'Tire Inspections'!$R$5:$R$1004),"")))</f>
        <v/>
      </c>
      <c r="R649" s="44">
        <f>IF($A649="","",IF($L649="","",IFERROR(LOOKUP(2,1/(('Tire Inspections'!$E$5:$E$1004=$A649)*('Tire Inspections'!$B$5:$B$1004=$L649)*('Tire Inspections'!$Y$5:$Y$1004="OK")),'Tire Inspections'!$S$5:$S$1004),"")))</f>
        <v/>
      </c>
      <c r="S649" s="44">
        <f>IF($A649="","",IF($L649="","",IFERROR(LOOKUP(2,1/(('Tire Inspections'!$E$5:$E$1004=$A649)*('Tire Inspections'!$B$5:$B$1004=$L649)*('Tire Inspections'!$Y$5:$Y$1004="OK")),'Tire Inspections'!$L$5:$L$1004),"")))</f>
        <v/>
      </c>
      <c r="T649" s="33">
        <f>IF($A649="","",IF(OR($Q649="",$H649=""),"",IFERROR(MAX(0,MIN(1,($Q649-'Settings'!$B$6)/($H649-'Settings'!$B$6))),"")))</f>
        <v/>
      </c>
      <c r="U649" s="27">
        <f>IF($A649="","",IF($Q649="","No Data",IF($Q649&lt;='Settings'!$B$6,"Critical",IF($Q649&lt;='Settings'!$B$5,"Low","OK"))))</f>
        <v/>
      </c>
      <c r="V649" s="27">
        <f>IF($A649="","",IF($R649="","No Data",IF($R649&gt;='Settings'!$B$7,"Uneven","OK")))</f>
        <v/>
      </c>
      <c r="W649" s="27">
        <f>IF($A649="","",IF($J649&lt;&gt;"Mounted","N/A",IF(OR($S649="",$I649=""),"No Data",IF($S649&lt;$I649-'Settings'!$B$8,"Low",IF($S649&gt;$I649+'Settings'!$B$8,"High","OK")))))</f>
        <v/>
      </c>
      <c r="X649" s="45">
        <f>IF($A649="","",IF(OR($J649&lt;&gt;"Mounted",$L649=""),"",IFERROR($L649+'Settings'!$B$9,"")))</f>
        <v/>
      </c>
      <c r="Y649" s="27">
        <f>IF($A649="","",IF($J649&lt;&gt;"Mounted","N/A",IF($L649="","No Data",IF(TODAY()&gt;$X649,"Overdue",IF(TODAY()+'Settings'!$B$10&gt;=$X649,"Due Soon","Current")))))</f>
        <v/>
      </c>
      <c r="Z649" s="27">
        <f>IF($A649="","",IF($J649&lt;&gt;"Mounted","N/A",IF(OR($U649="No Data",$W649="No Data"),"No Data",IF($U649="Critical","Critical",IF(OR($U649="Low",$V649="Uneven",$W649="Low",$W649="High",$Y649="Overdue",$Y649="Due Soon"),"Attention","OK")))))</f>
        <v/>
      </c>
      <c r="AA649" s="27">
        <f>IF($A649="","",IF($J649&lt;&gt;"Mounted","No action",IF($U649="Critical","Inspect immediately and follow fleet removal policy",IF($W649="Low","Correct pressure and inspect",IF($W649="High","Correct pressure",IF($V649="Uneven","Inspect alignment, suspension, and rotation",IF($U649="Low","Schedule tire service",IF($Y649="Overdue","Complete inspection",IF($Y649="Due Soon","Schedule inspection","No action")))))))))</f>
        <v/>
      </c>
      <c r="AB649" s="27">
        <f>IF($A649="","",IF(OR($J649&lt;&gt;"Mounted",$Z649="OK",$Z649="N/A"),"",IF($U649="Critical",1,IF(OR($W649="Low",$W649="High"),2,IF(OR($U649="Low",$V649="Uneven"),3,IF($Y649="Overdue",4,5))))))</f>
        <v/>
      </c>
      <c r="AC649" s="27">
        <f>IF($A649="","",IF($AB649="","",IFERROR($AB649*100000+ROW(),"")))</f>
        <v/>
      </c>
    </row>
    <row r="650">
      <c r="A650" s="29" t="n"/>
      <c r="B650" s="23" t="n"/>
      <c r="C650" s="23" t="n"/>
      <c r="D650" s="23" t="n"/>
      <c r="E650" s="29" t="n"/>
      <c r="F650" s="42" t="n"/>
      <c r="G650" s="30" t="n"/>
      <c r="H650" s="43" t="n"/>
      <c r="I650" s="43" t="n"/>
      <c r="J650" s="23" t="n"/>
      <c r="K650" s="23" t="n"/>
      <c r="L650" s="45">
        <f>IF($A650="","",IF(COUNTIFS('Tire Inspections'!$E$5:$E$1004,$A650,'Tire Inspections'!$Y$5:$Y$1004,"OK")=0,"",IFERROR(MAXIFS('Tire Inspections'!$B$5:$B$1004,'Tire Inspections'!$E$5:$E$1004,$A650,'Tire Inspections'!$Y$5:$Y$1004,"OK"),"")))</f>
        <v/>
      </c>
      <c r="M650" s="27">
        <f>IF($A650="","",IF($L650="","",IFERROR(LOOKUP(2,1/(('Tire Inspections'!$E$5:$E$1004=$A650)*('Tire Inspections'!$B$5:$B$1004=$L650)*('Tire Inspections'!$Y$5:$Y$1004="OK")),'Tire Inspections'!$C$5:$C$1004),"")))</f>
        <v/>
      </c>
      <c r="N650" s="27">
        <f>IF($A650="","",IF($L650="","",IFERROR(LOOKUP(2,1/(('Tire Inspections'!$E$5:$E$1004=$A650)*('Tire Inspections'!$B$5:$B$1004=$L650)*('Tire Inspections'!$Y$5:$Y$1004="OK")),'Tire Inspections'!$F$5:$F$1004),"")))</f>
        <v/>
      </c>
      <c r="O650" s="27">
        <f>IF($A650="","",IF($L650="","",IFERROR(LOOKUP(2,1/(('Tire Inspections'!$E$5:$E$1004=$A650)*('Tire Inspections'!$B$5:$B$1004=$L650)*('Tire Inspections'!$Y$5:$Y$1004="OK")),'Tire Inspections'!$P$5:$P$1004),"")))</f>
        <v/>
      </c>
      <c r="P650" s="32">
        <f>IF($A650="","",IF($L650="","",IFERROR(LOOKUP(2,1/(('Tire Inspections'!$E$5:$E$1004=$A650)*('Tire Inspections'!$B$5:$B$1004=$L650)*('Tire Inspections'!$Y$5:$Y$1004="OK")),'Tire Inspections'!$D$5:$D$1004),"")))</f>
        <v/>
      </c>
      <c r="Q650" s="44">
        <f>IF($A650="","",IF($L650="","",IFERROR(LOOKUP(2,1/(('Tire Inspections'!$E$5:$E$1004=$A650)*('Tire Inspections'!$B$5:$B$1004=$L650)*('Tire Inspections'!$Y$5:$Y$1004="OK")),'Tire Inspections'!$R$5:$R$1004),"")))</f>
        <v/>
      </c>
      <c r="R650" s="44">
        <f>IF($A650="","",IF($L650="","",IFERROR(LOOKUP(2,1/(('Tire Inspections'!$E$5:$E$1004=$A650)*('Tire Inspections'!$B$5:$B$1004=$L650)*('Tire Inspections'!$Y$5:$Y$1004="OK")),'Tire Inspections'!$S$5:$S$1004),"")))</f>
        <v/>
      </c>
      <c r="S650" s="44">
        <f>IF($A650="","",IF($L650="","",IFERROR(LOOKUP(2,1/(('Tire Inspections'!$E$5:$E$1004=$A650)*('Tire Inspections'!$B$5:$B$1004=$L650)*('Tire Inspections'!$Y$5:$Y$1004="OK")),'Tire Inspections'!$L$5:$L$1004),"")))</f>
        <v/>
      </c>
      <c r="T650" s="33">
        <f>IF($A650="","",IF(OR($Q650="",$H650=""),"",IFERROR(MAX(0,MIN(1,($Q650-'Settings'!$B$6)/($H650-'Settings'!$B$6))),"")))</f>
        <v/>
      </c>
      <c r="U650" s="27">
        <f>IF($A650="","",IF($Q650="","No Data",IF($Q650&lt;='Settings'!$B$6,"Critical",IF($Q650&lt;='Settings'!$B$5,"Low","OK"))))</f>
        <v/>
      </c>
      <c r="V650" s="27">
        <f>IF($A650="","",IF($R650="","No Data",IF($R650&gt;='Settings'!$B$7,"Uneven","OK")))</f>
        <v/>
      </c>
      <c r="W650" s="27">
        <f>IF($A650="","",IF($J650&lt;&gt;"Mounted","N/A",IF(OR($S650="",$I650=""),"No Data",IF($S650&lt;$I650-'Settings'!$B$8,"Low",IF($S650&gt;$I650+'Settings'!$B$8,"High","OK")))))</f>
        <v/>
      </c>
      <c r="X650" s="45">
        <f>IF($A650="","",IF(OR($J650&lt;&gt;"Mounted",$L650=""),"",IFERROR($L650+'Settings'!$B$9,"")))</f>
        <v/>
      </c>
      <c r="Y650" s="27">
        <f>IF($A650="","",IF($J650&lt;&gt;"Mounted","N/A",IF($L650="","No Data",IF(TODAY()&gt;$X650,"Overdue",IF(TODAY()+'Settings'!$B$10&gt;=$X650,"Due Soon","Current")))))</f>
        <v/>
      </c>
      <c r="Z650" s="27">
        <f>IF($A650="","",IF($J650&lt;&gt;"Mounted","N/A",IF(OR($U650="No Data",$W650="No Data"),"No Data",IF($U650="Critical","Critical",IF(OR($U650="Low",$V650="Uneven",$W650="Low",$W650="High",$Y650="Overdue",$Y650="Due Soon"),"Attention","OK")))))</f>
        <v/>
      </c>
      <c r="AA650" s="27">
        <f>IF($A650="","",IF($J650&lt;&gt;"Mounted","No action",IF($U650="Critical","Inspect immediately and follow fleet removal policy",IF($W650="Low","Correct pressure and inspect",IF($W650="High","Correct pressure",IF($V650="Uneven","Inspect alignment, suspension, and rotation",IF($U650="Low","Schedule tire service",IF($Y650="Overdue","Complete inspection",IF($Y650="Due Soon","Schedule inspection","No action")))))))))</f>
        <v/>
      </c>
      <c r="AB650" s="27">
        <f>IF($A650="","",IF(OR($J650&lt;&gt;"Mounted",$Z650="OK",$Z650="N/A"),"",IF($U650="Critical",1,IF(OR($W650="Low",$W650="High"),2,IF(OR($U650="Low",$V650="Uneven"),3,IF($Y650="Overdue",4,5))))))</f>
        <v/>
      </c>
      <c r="AC650" s="27">
        <f>IF($A650="","",IF($AB650="","",IFERROR($AB650*100000+ROW(),"")))</f>
        <v/>
      </c>
    </row>
    <row r="651">
      <c r="A651" s="29" t="n"/>
      <c r="B651" s="23" t="n"/>
      <c r="C651" s="23" t="n"/>
      <c r="D651" s="23" t="n"/>
      <c r="E651" s="29" t="n"/>
      <c r="F651" s="42" t="n"/>
      <c r="G651" s="30" t="n"/>
      <c r="H651" s="43" t="n"/>
      <c r="I651" s="43" t="n"/>
      <c r="J651" s="23" t="n"/>
      <c r="K651" s="23" t="n"/>
      <c r="L651" s="45">
        <f>IF($A651="","",IF(COUNTIFS('Tire Inspections'!$E$5:$E$1004,$A651,'Tire Inspections'!$Y$5:$Y$1004,"OK")=0,"",IFERROR(MAXIFS('Tire Inspections'!$B$5:$B$1004,'Tire Inspections'!$E$5:$E$1004,$A651,'Tire Inspections'!$Y$5:$Y$1004,"OK"),"")))</f>
        <v/>
      </c>
      <c r="M651" s="27">
        <f>IF($A651="","",IF($L651="","",IFERROR(LOOKUP(2,1/(('Tire Inspections'!$E$5:$E$1004=$A651)*('Tire Inspections'!$B$5:$B$1004=$L651)*('Tire Inspections'!$Y$5:$Y$1004="OK")),'Tire Inspections'!$C$5:$C$1004),"")))</f>
        <v/>
      </c>
      <c r="N651" s="27">
        <f>IF($A651="","",IF($L651="","",IFERROR(LOOKUP(2,1/(('Tire Inspections'!$E$5:$E$1004=$A651)*('Tire Inspections'!$B$5:$B$1004=$L651)*('Tire Inspections'!$Y$5:$Y$1004="OK")),'Tire Inspections'!$F$5:$F$1004),"")))</f>
        <v/>
      </c>
      <c r="O651" s="27">
        <f>IF($A651="","",IF($L651="","",IFERROR(LOOKUP(2,1/(('Tire Inspections'!$E$5:$E$1004=$A651)*('Tire Inspections'!$B$5:$B$1004=$L651)*('Tire Inspections'!$Y$5:$Y$1004="OK")),'Tire Inspections'!$P$5:$P$1004),"")))</f>
        <v/>
      </c>
      <c r="P651" s="32">
        <f>IF($A651="","",IF($L651="","",IFERROR(LOOKUP(2,1/(('Tire Inspections'!$E$5:$E$1004=$A651)*('Tire Inspections'!$B$5:$B$1004=$L651)*('Tire Inspections'!$Y$5:$Y$1004="OK")),'Tire Inspections'!$D$5:$D$1004),"")))</f>
        <v/>
      </c>
      <c r="Q651" s="44">
        <f>IF($A651="","",IF($L651="","",IFERROR(LOOKUP(2,1/(('Tire Inspections'!$E$5:$E$1004=$A651)*('Tire Inspections'!$B$5:$B$1004=$L651)*('Tire Inspections'!$Y$5:$Y$1004="OK")),'Tire Inspections'!$R$5:$R$1004),"")))</f>
        <v/>
      </c>
      <c r="R651" s="44">
        <f>IF($A651="","",IF($L651="","",IFERROR(LOOKUP(2,1/(('Tire Inspections'!$E$5:$E$1004=$A651)*('Tire Inspections'!$B$5:$B$1004=$L651)*('Tire Inspections'!$Y$5:$Y$1004="OK")),'Tire Inspections'!$S$5:$S$1004),"")))</f>
        <v/>
      </c>
      <c r="S651" s="44">
        <f>IF($A651="","",IF($L651="","",IFERROR(LOOKUP(2,1/(('Tire Inspections'!$E$5:$E$1004=$A651)*('Tire Inspections'!$B$5:$B$1004=$L651)*('Tire Inspections'!$Y$5:$Y$1004="OK")),'Tire Inspections'!$L$5:$L$1004),"")))</f>
        <v/>
      </c>
      <c r="T651" s="33">
        <f>IF($A651="","",IF(OR($Q651="",$H651=""),"",IFERROR(MAX(0,MIN(1,($Q651-'Settings'!$B$6)/($H651-'Settings'!$B$6))),"")))</f>
        <v/>
      </c>
      <c r="U651" s="27">
        <f>IF($A651="","",IF($Q651="","No Data",IF($Q651&lt;='Settings'!$B$6,"Critical",IF($Q651&lt;='Settings'!$B$5,"Low","OK"))))</f>
        <v/>
      </c>
      <c r="V651" s="27">
        <f>IF($A651="","",IF($R651="","No Data",IF($R651&gt;='Settings'!$B$7,"Uneven","OK")))</f>
        <v/>
      </c>
      <c r="W651" s="27">
        <f>IF($A651="","",IF($J651&lt;&gt;"Mounted","N/A",IF(OR($S651="",$I651=""),"No Data",IF($S651&lt;$I651-'Settings'!$B$8,"Low",IF($S651&gt;$I651+'Settings'!$B$8,"High","OK")))))</f>
        <v/>
      </c>
      <c r="X651" s="45">
        <f>IF($A651="","",IF(OR($J651&lt;&gt;"Mounted",$L651=""),"",IFERROR($L651+'Settings'!$B$9,"")))</f>
        <v/>
      </c>
      <c r="Y651" s="27">
        <f>IF($A651="","",IF($J651&lt;&gt;"Mounted","N/A",IF($L651="","No Data",IF(TODAY()&gt;$X651,"Overdue",IF(TODAY()+'Settings'!$B$10&gt;=$X651,"Due Soon","Current")))))</f>
        <v/>
      </c>
      <c r="Z651" s="27">
        <f>IF($A651="","",IF($J651&lt;&gt;"Mounted","N/A",IF(OR($U651="No Data",$W651="No Data"),"No Data",IF($U651="Critical","Critical",IF(OR($U651="Low",$V651="Uneven",$W651="Low",$W651="High",$Y651="Overdue",$Y651="Due Soon"),"Attention","OK")))))</f>
        <v/>
      </c>
      <c r="AA651" s="27">
        <f>IF($A651="","",IF($J651&lt;&gt;"Mounted","No action",IF($U651="Critical","Inspect immediately and follow fleet removal policy",IF($W651="Low","Correct pressure and inspect",IF($W651="High","Correct pressure",IF($V651="Uneven","Inspect alignment, suspension, and rotation",IF($U651="Low","Schedule tire service",IF($Y651="Overdue","Complete inspection",IF($Y651="Due Soon","Schedule inspection","No action")))))))))</f>
        <v/>
      </c>
      <c r="AB651" s="27">
        <f>IF($A651="","",IF(OR($J651&lt;&gt;"Mounted",$Z651="OK",$Z651="N/A"),"",IF($U651="Critical",1,IF(OR($W651="Low",$W651="High"),2,IF(OR($U651="Low",$V651="Uneven"),3,IF($Y651="Overdue",4,5))))))</f>
        <v/>
      </c>
      <c r="AC651" s="27">
        <f>IF($A651="","",IF($AB651="","",IFERROR($AB651*100000+ROW(),"")))</f>
        <v/>
      </c>
    </row>
    <row r="652">
      <c r="A652" s="29" t="n"/>
      <c r="B652" s="23" t="n"/>
      <c r="C652" s="23" t="n"/>
      <c r="D652" s="23" t="n"/>
      <c r="E652" s="29" t="n"/>
      <c r="F652" s="42" t="n"/>
      <c r="G652" s="30" t="n"/>
      <c r="H652" s="43" t="n"/>
      <c r="I652" s="43" t="n"/>
      <c r="J652" s="23" t="n"/>
      <c r="K652" s="23" t="n"/>
      <c r="L652" s="45">
        <f>IF($A652="","",IF(COUNTIFS('Tire Inspections'!$E$5:$E$1004,$A652,'Tire Inspections'!$Y$5:$Y$1004,"OK")=0,"",IFERROR(MAXIFS('Tire Inspections'!$B$5:$B$1004,'Tire Inspections'!$E$5:$E$1004,$A652,'Tire Inspections'!$Y$5:$Y$1004,"OK"),"")))</f>
        <v/>
      </c>
      <c r="M652" s="27">
        <f>IF($A652="","",IF($L652="","",IFERROR(LOOKUP(2,1/(('Tire Inspections'!$E$5:$E$1004=$A652)*('Tire Inspections'!$B$5:$B$1004=$L652)*('Tire Inspections'!$Y$5:$Y$1004="OK")),'Tire Inspections'!$C$5:$C$1004),"")))</f>
        <v/>
      </c>
      <c r="N652" s="27">
        <f>IF($A652="","",IF($L652="","",IFERROR(LOOKUP(2,1/(('Tire Inspections'!$E$5:$E$1004=$A652)*('Tire Inspections'!$B$5:$B$1004=$L652)*('Tire Inspections'!$Y$5:$Y$1004="OK")),'Tire Inspections'!$F$5:$F$1004),"")))</f>
        <v/>
      </c>
      <c r="O652" s="27">
        <f>IF($A652="","",IF($L652="","",IFERROR(LOOKUP(2,1/(('Tire Inspections'!$E$5:$E$1004=$A652)*('Tire Inspections'!$B$5:$B$1004=$L652)*('Tire Inspections'!$Y$5:$Y$1004="OK")),'Tire Inspections'!$P$5:$P$1004),"")))</f>
        <v/>
      </c>
      <c r="P652" s="32">
        <f>IF($A652="","",IF($L652="","",IFERROR(LOOKUP(2,1/(('Tire Inspections'!$E$5:$E$1004=$A652)*('Tire Inspections'!$B$5:$B$1004=$L652)*('Tire Inspections'!$Y$5:$Y$1004="OK")),'Tire Inspections'!$D$5:$D$1004),"")))</f>
        <v/>
      </c>
      <c r="Q652" s="44">
        <f>IF($A652="","",IF($L652="","",IFERROR(LOOKUP(2,1/(('Tire Inspections'!$E$5:$E$1004=$A652)*('Tire Inspections'!$B$5:$B$1004=$L652)*('Tire Inspections'!$Y$5:$Y$1004="OK")),'Tire Inspections'!$R$5:$R$1004),"")))</f>
        <v/>
      </c>
      <c r="R652" s="44">
        <f>IF($A652="","",IF($L652="","",IFERROR(LOOKUP(2,1/(('Tire Inspections'!$E$5:$E$1004=$A652)*('Tire Inspections'!$B$5:$B$1004=$L652)*('Tire Inspections'!$Y$5:$Y$1004="OK")),'Tire Inspections'!$S$5:$S$1004),"")))</f>
        <v/>
      </c>
      <c r="S652" s="44">
        <f>IF($A652="","",IF($L652="","",IFERROR(LOOKUP(2,1/(('Tire Inspections'!$E$5:$E$1004=$A652)*('Tire Inspections'!$B$5:$B$1004=$L652)*('Tire Inspections'!$Y$5:$Y$1004="OK")),'Tire Inspections'!$L$5:$L$1004),"")))</f>
        <v/>
      </c>
      <c r="T652" s="33">
        <f>IF($A652="","",IF(OR($Q652="",$H652=""),"",IFERROR(MAX(0,MIN(1,($Q652-'Settings'!$B$6)/($H652-'Settings'!$B$6))),"")))</f>
        <v/>
      </c>
      <c r="U652" s="27">
        <f>IF($A652="","",IF($Q652="","No Data",IF($Q652&lt;='Settings'!$B$6,"Critical",IF($Q652&lt;='Settings'!$B$5,"Low","OK"))))</f>
        <v/>
      </c>
      <c r="V652" s="27">
        <f>IF($A652="","",IF($R652="","No Data",IF($R652&gt;='Settings'!$B$7,"Uneven","OK")))</f>
        <v/>
      </c>
      <c r="W652" s="27">
        <f>IF($A652="","",IF($J652&lt;&gt;"Mounted","N/A",IF(OR($S652="",$I652=""),"No Data",IF($S652&lt;$I652-'Settings'!$B$8,"Low",IF($S652&gt;$I652+'Settings'!$B$8,"High","OK")))))</f>
        <v/>
      </c>
      <c r="X652" s="45">
        <f>IF($A652="","",IF(OR($J652&lt;&gt;"Mounted",$L652=""),"",IFERROR($L652+'Settings'!$B$9,"")))</f>
        <v/>
      </c>
      <c r="Y652" s="27">
        <f>IF($A652="","",IF($J652&lt;&gt;"Mounted","N/A",IF($L652="","No Data",IF(TODAY()&gt;$X652,"Overdue",IF(TODAY()+'Settings'!$B$10&gt;=$X652,"Due Soon","Current")))))</f>
        <v/>
      </c>
      <c r="Z652" s="27">
        <f>IF($A652="","",IF($J652&lt;&gt;"Mounted","N/A",IF(OR($U652="No Data",$W652="No Data"),"No Data",IF($U652="Critical","Critical",IF(OR($U652="Low",$V652="Uneven",$W652="Low",$W652="High",$Y652="Overdue",$Y652="Due Soon"),"Attention","OK")))))</f>
        <v/>
      </c>
      <c r="AA652" s="27">
        <f>IF($A652="","",IF($J652&lt;&gt;"Mounted","No action",IF($U652="Critical","Inspect immediately and follow fleet removal policy",IF($W652="Low","Correct pressure and inspect",IF($W652="High","Correct pressure",IF($V652="Uneven","Inspect alignment, suspension, and rotation",IF($U652="Low","Schedule tire service",IF($Y652="Overdue","Complete inspection",IF($Y652="Due Soon","Schedule inspection","No action")))))))))</f>
        <v/>
      </c>
      <c r="AB652" s="27">
        <f>IF($A652="","",IF(OR($J652&lt;&gt;"Mounted",$Z652="OK",$Z652="N/A"),"",IF($U652="Critical",1,IF(OR($W652="Low",$W652="High"),2,IF(OR($U652="Low",$V652="Uneven"),3,IF($Y652="Overdue",4,5))))))</f>
        <v/>
      </c>
      <c r="AC652" s="27">
        <f>IF($A652="","",IF($AB652="","",IFERROR($AB652*100000+ROW(),"")))</f>
        <v/>
      </c>
    </row>
    <row r="653">
      <c r="A653" s="29" t="n"/>
      <c r="B653" s="23" t="n"/>
      <c r="C653" s="23" t="n"/>
      <c r="D653" s="23" t="n"/>
      <c r="E653" s="29" t="n"/>
      <c r="F653" s="42" t="n"/>
      <c r="G653" s="30" t="n"/>
      <c r="H653" s="43" t="n"/>
      <c r="I653" s="43" t="n"/>
      <c r="J653" s="23" t="n"/>
      <c r="K653" s="23" t="n"/>
      <c r="L653" s="45">
        <f>IF($A653="","",IF(COUNTIFS('Tire Inspections'!$E$5:$E$1004,$A653,'Tire Inspections'!$Y$5:$Y$1004,"OK")=0,"",IFERROR(MAXIFS('Tire Inspections'!$B$5:$B$1004,'Tire Inspections'!$E$5:$E$1004,$A653,'Tire Inspections'!$Y$5:$Y$1004,"OK"),"")))</f>
        <v/>
      </c>
      <c r="M653" s="27">
        <f>IF($A653="","",IF($L653="","",IFERROR(LOOKUP(2,1/(('Tire Inspections'!$E$5:$E$1004=$A653)*('Tire Inspections'!$B$5:$B$1004=$L653)*('Tire Inspections'!$Y$5:$Y$1004="OK")),'Tire Inspections'!$C$5:$C$1004),"")))</f>
        <v/>
      </c>
      <c r="N653" s="27">
        <f>IF($A653="","",IF($L653="","",IFERROR(LOOKUP(2,1/(('Tire Inspections'!$E$5:$E$1004=$A653)*('Tire Inspections'!$B$5:$B$1004=$L653)*('Tire Inspections'!$Y$5:$Y$1004="OK")),'Tire Inspections'!$F$5:$F$1004),"")))</f>
        <v/>
      </c>
      <c r="O653" s="27">
        <f>IF($A653="","",IF($L653="","",IFERROR(LOOKUP(2,1/(('Tire Inspections'!$E$5:$E$1004=$A653)*('Tire Inspections'!$B$5:$B$1004=$L653)*('Tire Inspections'!$Y$5:$Y$1004="OK")),'Tire Inspections'!$P$5:$P$1004),"")))</f>
        <v/>
      </c>
      <c r="P653" s="32">
        <f>IF($A653="","",IF($L653="","",IFERROR(LOOKUP(2,1/(('Tire Inspections'!$E$5:$E$1004=$A653)*('Tire Inspections'!$B$5:$B$1004=$L653)*('Tire Inspections'!$Y$5:$Y$1004="OK")),'Tire Inspections'!$D$5:$D$1004),"")))</f>
        <v/>
      </c>
      <c r="Q653" s="44">
        <f>IF($A653="","",IF($L653="","",IFERROR(LOOKUP(2,1/(('Tire Inspections'!$E$5:$E$1004=$A653)*('Tire Inspections'!$B$5:$B$1004=$L653)*('Tire Inspections'!$Y$5:$Y$1004="OK")),'Tire Inspections'!$R$5:$R$1004),"")))</f>
        <v/>
      </c>
      <c r="R653" s="44">
        <f>IF($A653="","",IF($L653="","",IFERROR(LOOKUP(2,1/(('Tire Inspections'!$E$5:$E$1004=$A653)*('Tire Inspections'!$B$5:$B$1004=$L653)*('Tire Inspections'!$Y$5:$Y$1004="OK")),'Tire Inspections'!$S$5:$S$1004),"")))</f>
        <v/>
      </c>
      <c r="S653" s="44">
        <f>IF($A653="","",IF($L653="","",IFERROR(LOOKUP(2,1/(('Tire Inspections'!$E$5:$E$1004=$A653)*('Tire Inspections'!$B$5:$B$1004=$L653)*('Tire Inspections'!$Y$5:$Y$1004="OK")),'Tire Inspections'!$L$5:$L$1004),"")))</f>
        <v/>
      </c>
      <c r="T653" s="33">
        <f>IF($A653="","",IF(OR($Q653="",$H653=""),"",IFERROR(MAX(0,MIN(1,($Q653-'Settings'!$B$6)/($H653-'Settings'!$B$6))),"")))</f>
        <v/>
      </c>
      <c r="U653" s="27">
        <f>IF($A653="","",IF($Q653="","No Data",IF($Q653&lt;='Settings'!$B$6,"Critical",IF($Q653&lt;='Settings'!$B$5,"Low","OK"))))</f>
        <v/>
      </c>
      <c r="V653" s="27">
        <f>IF($A653="","",IF($R653="","No Data",IF($R653&gt;='Settings'!$B$7,"Uneven","OK")))</f>
        <v/>
      </c>
      <c r="W653" s="27">
        <f>IF($A653="","",IF($J653&lt;&gt;"Mounted","N/A",IF(OR($S653="",$I653=""),"No Data",IF($S653&lt;$I653-'Settings'!$B$8,"Low",IF($S653&gt;$I653+'Settings'!$B$8,"High","OK")))))</f>
        <v/>
      </c>
      <c r="X653" s="45">
        <f>IF($A653="","",IF(OR($J653&lt;&gt;"Mounted",$L653=""),"",IFERROR($L653+'Settings'!$B$9,"")))</f>
        <v/>
      </c>
      <c r="Y653" s="27">
        <f>IF($A653="","",IF($J653&lt;&gt;"Mounted","N/A",IF($L653="","No Data",IF(TODAY()&gt;$X653,"Overdue",IF(TODAY()+'Settings'!$B$10&gt;=$X653,"Due Soon","Current")))))</f>
        <v/>
      </c>
      <c r="Z653" s="27">
        <f>IF($A653="","",IF($J653&lt;&gt;"Mounted","N/A",IF(OR($U653="No Data",$W653="No Data"),"No Data",IF($U653="Critical","Critical",IF(OR($U653="Low",$V653="Uneven",$W653="Low",$W653="High",$Y653="Overdue",$Y653="Due Soon"),"Attention","OK")))))</f>
        <v/>
      </c>
      <c r="AA653" s="27">
        <f>IF($A653="","",IF($J653&lt;&gt;"Mounted","No action",IF($U653="Critical","Inspect immediately and follow fleet removal policy",IF($W653="Low","Correct pressure and inspect",IF($W653="High","Correct pressure",IF($V653="Uneven","Inspect alignment, suspension, and rotation",IF($U653="Low","Schedule tire service",IF($Y653="Overdue","Complete inspection",IF($Y653="Due Soon","Schedule inspection","No action")))))))))</f>
        <v/>
      </c>
      <c r="AB653" s="27">
        <f>IF($A653="","",IF(OR($J653&lt;&gt;"Mounted",$Z653="OK",$Z653="N/A"),"",IF($U653="Critical",1,IF(OR($W653="Low",$W653="High"),2,IF(OR($U653="Low",$V653="Uneven"),3,IF($Y653="Overdue",4,5))))))</f>
        <v/>
      </c>
      <c r="AC653" s="27">
        <f>IF($A653="","",IF($AB653="","",IFERROR($AB653*100000+ROW(),"")))</f>
        <v/>
      </c>
    </row>
    <row r="654">
      <c r="A654" s="29" t="n"/>
      <c r="B654" s="23" t="n"/>
      <c r="C654" s="23" t="n"/>
      <c r="D654" s="23" t="n"/>
      <c r="E654" s="29" t="n"/>
      <c r="F654" s="42" t="n"/>
      <c r="G654" s="30" t="n"/>
      <c r="H654" s="43" t="n"/>
      <c r="I654" s="43" t="n"/>
      <c r="J654" s="23" t="n"/>
      <c r="K654" s="23" t="n"/>
      <c r="L654" s="45">
        <f>IF($A654="","",IF(COUNTIFS('Tire Inspections'!$E$5:$E$1004,$A654,'Tire Inspections'!$Y$5:$Y$1004,"OK")=0,"",IFERROR(MAXIFS('Tire Inspections'!$B$5:$B$1004,'Tire Inspections'!$E$5:$E$1004,$A654,'Tire Inspections'!$Y$5:$Y$1004,"OK"),"")))</f>
        <v/>
      </c>
      <c r="M654" s="27">
        <f>IF($A654="","",IF($L654="","",IFERROR(LOOKUP(2,1/(('Tire Inspections'!$E$5:$E$1004=$A654)*('Tire Inspections'!$B$5:$B$1004=$L654)*('Tire Inspections'!$Y$5:$Y$1004="OK")),'Tire Inspections'!$C$5:$C$1004),"")))</f>
        <v/>
      </c>
      <c r="N654" s="27">
        <f>IF($A654="","",IF($L654="","",IFERROR(LOOKUP(2,1/(('Tire Inspections'!$E$5:$E$1004=$A654)*('Tire Inspections'!$B$5:$B$1004=$L654)*('Tire Inspections'!$Y$5:$Y$1004="OK")),'Tire Inspections'!$F$5:$F$1004),"")))</f>
        <v/>
      </c>
      <c r="O654" s="27">
        <f>IF($A654="","",IF($L654="","",IFERROR(LOOKUP(2,1/(('Tire Inspections'!$E$5:$E$1004=$A654)*('Tire Inspections'!$B$5:$B$1004=$L654)*('Tire Inspections'!$Y$5:$Y$1004="OK")),'Tire Inspections'!$P$5:$P$1004),"")))</f>
        <v/>
      </c>
      <c r="P654" s="32">
        <f>IF($A654="","",IF($L654="","",IFERROR(LOOKUP(2,1/(('Tire Inspections'!$E$5:$E$1004=$A654)*('Tire Inspections'!$B$5:$B$1004=$L654)*('Tire Inspections'!$Y$5:$Y$1004="OK")),'Tire Inspections'!$D$5:$D$1004),"")))</f>
        <v/>
      </c>
      <c r="Q654" s="44">
        <f>IF($A654="","",IF($L654="","",IFERROR(LOOKUP(2,1/(('Tire Inspections'!$E$5:$E$1004=$A654)*('Tire Inspections'!$B$5:$B$1004=$L654)*('Tire Inspections'!$Y$5:$Y$1004="OK")),'Tire Inspections'!$R$5:$R$1004),"")))</f>
        <v/>
      </c>
      <c r="R654" s="44">
        <f>IF($A654="","",IF($L654="","",IFERROR(LOOKUP(2,1/(('Tire Inspections'!$E$5:$E$1004=$A654)*('Tire Inspections'!$B$5:$B$1004=$L654)*('Tire Inspections'!$Y$5:$Y$1004="OK")),'Tire Inspections'!$S$5:$S$1004),"")))</f>
        <v/>
      </c>
      <c r="S654" s="44">
        <f>IF($A654="","",IF($L654="","",IFERROR(LOOKUP(2,1/(('Tire Inspections'!$E$5:$E$1004=$A654)*('Tire Inspections'!$B$5:$B$1004=$L654)*('Tire Inspections'!$Y$5:$Y$1004="OK")),'Tire Inspections'!$L$5:$L$1004),"")))</f>
        <v/>
      </c>
      <c r="T654" s="33">
        <f>IF($A654="","",IF(OR($Q654="",$H654=""),"",IFERROR(MAX(0,MIN(1,($Q654-'Settings'!$B$6)/($H654-'Settings'!$B$6))),"")))</f>
        <v/>
      </c>
      <c r="U654" s="27">
        <f>IF($A654="","",IF($Q654="","No Data",IF($Q654&lt;='Settings'!$B$6,"Critical",IF($Q654&lt;='Settings'!$B$5,"Low","OK"))))</f>
        <v/>
      </c>
      <c r="V654" s="27">
        <f>IF($A654="","",IF($R654="","No Data",IF($R654&gt;='Settings'!$B$7,"Uneven","OK")))</f>
        <v/>
      </c>
      <c r="W654" s="27">
        <f>IF($A654="","",IF($J654&lt;&gt;"Mounted","N/A",IF(OR($S654="",$I654=""),"No Data",IF($S654&lt;$I654-'Settings'!$B$8,"Low",IF($S654&gt;$I654+'Settings'!$B$8,"High","OK")))))</f>
        <v/>
      </c>
      <c r="X654" s="45">
        <f>IF($A654="","",IF(OR($J654&lt;&gt;"Mounted",$L654=""),"",IFERROR($L654+'Settings'!$B$9,"")))</f>
        <v/>
      </c>
      <c r="Y654" s="27">
        <f>IF($A654="","",IF($J654&lt;&gt;"Mounted","N/A",IF($L654="","No Data",IF(TODAY()&gt;$X654,"Overdue",IF(TODAY()+'Settings'!$B$10&gt;=$X654,"Due Soon","Current")))))</f>
        <v/>
      </c>
      <c r="Z654" s="27">
        <f>IF($A654="","",IF($J654&lt;&gt;"Mounted","N/A",IF(OR($U654="No Data",$W654="No Data"),"No Data",IF($U654="Critical","Critical",IF(OR($U654="Low",$V654="Uneven",$W654="Low",$W654="High",$Y654="Overdue",$Y654="Due Soon"),"Attention","OK")))))</f>
        <v/>
      </c>
      <c r="AA654" s="27">
        <f>IF($A654="","",IF($J654&lt;&gt;"Mounted","No action",IF($U654="Critical","Inspect immediately and follow fleet removal policy",IF($W654="Low","Correct pressure and inspect",IF($W654="High","Correct pressure",IF($V654="Uneven","Inspect alignment, suspension, and rotation",IF($U654="Low","Schedule tire service",IF($Y654="Overdue","Complete inspection",IF($Y654="Due Soon","Schedule inspection","No action")))))))))</f>
        <v/>
      </c>
      <c r="AB654" s="27">
        <f>IF($A654="","",IF(OR($J654&lt;&gt;"Mounted",$Z654="OK",$Z654="N/A"),"",IF($U654="Critical",1,IF(OR($W654="Low",$W654="High"),2,IF(OR($U654="Low",$V654="Uneven"),3,IF($Y654="Overdue",4,5))))))</f>
        <v/>
      </c>
      <c r="AC654" s="27">
        <f>IF($A654="","",IF($AB654="","",IFERROR($AB654*100000+ROW(),"")))</f>
        <v/>
      </c>
    </row>
    <row r="655">
      <c r="A655" s="29" t="n"/>
      <c r="B655" s="23" t="n"/>
      <c r="C655" s="23" t="n"/>
      <c r="D655" s="23" t="n"/>
      <c r="E655" s="29" t="n"/>
      <c r="F655" s="42" t="n"/>
      <c r="G655" s="30" t="n"/>
      <c r="H655" s="43" t="n"/>
      <c r="I655" s="43" t="n"/>
      <c r="J655" s="23" t="n"/>
      <c r="K655" s="23" t="n"/>
      <c r="L655" s="45">
        <f>IF($A655="","",IF(COUNTIFS('Tire Inspections'!$E$5:$E$1004,$A655,'Tire Inspections'!$Y$5:$Y$1004,"OK")=0,"",IFERROR(MAXIFS('Tire Inspections'!$B$5:$B$1004,'Tire Inspections'!$E$5:$E$1004,$A655,'Tire Inspections'!$Y$5:$Y$1004,"OK"),"")))</f>
        <v/>
      </c>
      <c r="M655" s="27">
        <f>IF($A655="","",IF($L655="","",IFERROR(LOOKUP(2,1/(('Tire Inspections'!$E$5:$E$1004=$A655)*('Tire Inspections'!$B$5:$B$1004=$L655)*('Tire Inspections'!$Y$5:$Y$1004="OK")),'Tire Inspections'!$C$5:$C$1004),"")))</f>
        <v/>
      </c>
      <c r="N655" s="27">
        <f>IF($A655="","",IF($L655="","",IFERROR(LOOKUP(2,1/(('Tire Inspections'!$E$5:$E$1004=$A655)*('Tire Inspections'!$B$5:$B$1004=$L655)*('Tire Inspections'!$Y$5:$Y$1004="OK")),'Tire Inspections'!$F$5:$F$1004),"")))</f>
        <v/>
      </c>
      <c r="O655" s="27">
        <f>IF($A655="","",IF($L655="","",IFERROR(LOOKUP(2,1/(('Tire Inspections'!$E$5:$E$1004=$A655)*('Tire Inspections'!$B$5:$B$1004=$L655)*('Tire Inspections'!$Y$5:$Y$1004="OK")),'Tire Inspections'!$P$5:$P$1004),"")))</f>
        <v/>
      </c>
      <c r="P655" s="32">
        <f>IF($A655="","",IF($L655="","",IFERROR(LOOKUP(2,1/(('Tire Inspections'!$E$5:$E$1004=$A655)*('Tire Inspections'!$B$5:$B$1004=$L655)*('Tire Inspections'!$Y$5:$Y$1004="OK")),'Tire Inspections'!$D$5:$D$1004),"")))</f>
        <v/>
      </c>
      <c r="Q655" s="44">
        <f>IF($A655="","",IF($L655="","",IFERROR(LOOKUP(2,1/(('Tire Inspections'!$E$5:$E$1004=$A655)*('Tire Inspections'!$B$5:$B$1004=$L655)*('Tire Inspections'!$Y$5:$Y$1004="OK")),'Tire Inspections'!$R$5:$R$1004),"")))</f>
        <v/>
      </c>
      <c r="R655" s="44">
        <f>IF($A655="","",IF($L655="","",IFERROR(LOOKUP(2,1/(('Tire Inspections'!$E$5:$E$1004=$A655)*('Tire Inspections'!$B$5:$B$1004=$L655)*('Tire Inspections'!$Y$5:$Y$1004="OK")),'Tire Inspections'!$S$5:$S$1004),"")))</f>
        <v/>
      </c>
      <c r="S655" s="44">
        <f>IF($A655="","",IF($L655="","",IFERROR(LOOKUP(2,1/(('Tire Inspections'!$E$5:$E$1004=$A655)*('Tire Inspections'!$B$5:$B$1004=$L655)*('Tire Inspections'!$Y$5:$Y$1004="OK")),'Tire Inspections'!$L$5:$L$1004),"")))</f>
        <v/>
      </c>
      <c r="T655" s="33">
        <f>IF($A655="","",IF(OR($Q655="",$H655=""),"",IFERROR(MAX(0,MIN(1,($Q655-'Settings'!$B$6)/($H655-'Settings'!$B$6))),"")))</f>
        <v/>
      </c>
      <c r="U655" s="27">
        <f>IF($A655="","",IF($Q655="","No Data",IF($Q655&lt;='Settings'!$B$6,"Critical",IF($Q655&lt;='Settings'!$B$5,"Low","OK"))))</f>
        <v/>
      </c>
      <c r="V655" s="27">
        <f>IF($A655="","",IF($R655="","No Data",IF($R655&gt;='Settings'!$B$7,"Uneven","OK")))</f>
        <v/>
      </c>
      <c r="W655" s="27">
        <f>IF($A655="","",IF($J655&lt;&gt;"Mounted","N/A",IF(OR($S655="",$I655=""),"No Data",IF($S655&lt;$I655-'Settings'!$B$8,"Low",IF($S655&gt;$I655+'Settings'!$B$8,"High","OK")))))</f>
        <v/>
      </c>
      <c r="X655" s="45">
        <f>IF($A655="","",IF(OR($J655&lt;&gt;"Mounted",$L655=""),"",IFERROR($L655+'Settings'!$B$9,"")))</f>
        <v/>
      </c>
      <c r="Y655" s="27">
        <f>IF($A655="","",IF($J655&lt;&gt;"Mounted","N/A",IF($L655="","No Data",IF(TODAY()&gt;$X655,"Overdue",IF(TODAY()+'Settings'!$B$10&gt;=$X655,"Due Soon","Current")))))</f>
        <v/>
      </c>
      <c r="Z655" s="27">
        <f>IF($A655="","",IF($J655&lt;&gt;"Mounted","N/A",IF(OR($U655="No Data",$W655="No Data"),"No Data",IF($U655="Critical","Critical",IF(OR($U655="Low",$V655="Uneven",$W655="Low",$W655="High",$Y655="Overdue",$Y655="Due Soon"),"Attention","OK")))))</f>
        <v/>
      </c>
      <c r="AA655" s="27">
        <f>IF($A655="","",IF($J655&lt;&gt;"Mounted","No action",IF($U655="Critical","Inspect immediately and follow fleet removal policy",IF($W655="Low","Correct pressure and inspect",IF($W655="High","Correct pressure",IF($V655="Uneven","Inspect alignment, suspension, and rotation",IF($U655="Low","Schedule tire service",IF($Y655="Overdue","Complete inspection",IF($Y655="Due Soon","Schedule inspection","No action")))))))))</f>
        <v/>
      </c>
      <c r="AB655" s="27">
        <f>IF($A655="","",IF(OR($J655&lt;&gt;"Mounted",$Z655="OK",$Z655="N/A"),"",IF($U655="Critical",1,IF(OR($W655="Low",$W655="High"),2,IF(OR($U655="Low",$V655="Uneven"),3,IF($Y655="Overdue",4,5))))))</f>
        <v/>
      </c>
      <c r="AC655" s="27">
        <f>IF($A655="","",IF($AB655="","",IFERROR($AB655*100000+ROW(),"")))</f>
        <v/>
      </c>
    </row>
    <row r="656">
      <c r="A656" s="29" t="n"/>
      <c r="B656" s="23" t="n"/>
      <c r="C656" s="23" t="n"/>
      <c r="D656" s="23" t="n"/>
      <c r="E656" s="29" t="n"/>
      <c r="F656" s="42" t="n"/>
      <c r="G656" s="30" t="n"/>
      <c r="H656" s="43" t="n"/>
      <c r="I656" s="43" t="n"/>
      <c r="J656" s="23" t="n"/>
      <c r="K656" s="23" t="n"/>
      <c r="L656" s="45">
        <f>IF($A656="","",IF(COUNTIFS('Tire Inspections'!$E$5:$E$1004,$A656,'Tire Inspections'!$Y$5:$Y$1004,"OK")=0,"",IFERROR(MAXIFS('Tire Inspections'!$B$5:$B$1004,'Tire Inspections'!$E$5:$E$1004,$A656,'Tire Inspections'!$Y$5:$Y$1004,"OK"),"")))</f>
        <v/>
      </c>
      <c r="M656" s="27">
        <f>IF($A656="","",IF($L656="","",IFERROR(LOOKUP(2,1/(('Tire Inspections'!$E$5:$E$1004=$A656)*('Tire Inspections'!$B$5:$B$1004=$L656)*('Tire Inspections'!$Y$5:$Y$1004="OK")),'Tire Inspections'!$C$5:$C$1004),"")))</f>
        <v/>
      </c>
      <c r="N656" s="27">
        <f>IF($A656="","",IF($L656="","",IFERROR(LOOKUP(2,1/(('Tire Inspections'!$E$5:$E$1004=$A656)*('Tire Inspections'!$B$5:$B$1004=$L656)*('Tire Inspections'!$Y$5:$Y$1004="OK")),'Tire Inspections'!$F$5:$F$1004),"")))</f>
        <v/>
      </c>
      <c r="O656" s="27">
        <f>IF($A656="","",IF($L656="","",IFERROR(LOOKUP(2,1/(('Tire Inspections'!$E$5:$E$1004=$A656)*('Tire Inspections'!$B$5:$B$1004=$L656)*('Tire Inspections'!$Y$5:$Y$1004="OK")),'Tire Inspections'!$P$5:$P$1004),"")))</f>
        <v/>
      </c>
      <c r="P656" s="32">
        <f>IF($A656="","",IF($L656="","",IFERROR(LOOKUP(2,1/(('Tire Inspections'!$E$5:$E$1004=$A656)*('Tire Inspections'!$B$5:$B$1004=$L656)*('Tire Inspections'!$Y$5:$Y$1004="OK")),'Tire Inspections'!$D$5:$D$1004),"")))</f>
        <v/>
      </c>
      <c r="Q656" s="44">
        <f>IF($A656="","",IF($L656="","",IFERROR(LOOKUP(2,1/(('Tire Inspections'!$E$5:$E$1004=$A656)*('Tire Inspections'!$B$5:$B$1004=$L656)*('Tire Inspections'!$Y$5:$Y$1004="OK")),'Tire Inspections'!$R$5:$R$1004),"")))</f>
        <v/>
      </c>
      <c r="R656" s="44">
        <f>IF($A656="","",IF($L656="","",IFERROR(LOOKUP(2,1/(('Tire Inspections'!$E$5:$E$1004=$A656)*('Tire Inspections'!$B$5:$B$1004=$L656)*('Tire Inspections'!$Y$5:$Y$1004="OK")),'Tire Inspections'!$S$5:$S$1004),"")))</f>
        <v/>
      </c>
      <c r="S656" s="44">
        <f>IF($A656="","",IF($L656="","",IFERROR(LOOKUP(2,1/(('Tire Inspections'!$E$5:$E$1004=$A656)*('Tire Inspections'!$B$5:$B$1004=$L656)*('Tire Inspections'!$Y$5:$Y$1004="OK")),'Tire Inspections'!$L$5:$L$1004),"")))</f>
        <v/>
      </c>
      <c r="T656" s="33">
        <f>IF($A656="","",IF(OR($Q656="",$H656=""),"",IFERROR(MAX(0,MIN(1,($Q656-'Settings'!$B$6)/($H656-'Settings'!$B$6))),"")))</f>
        <v/>
      </c>
      <c r="U656" s="27">
        <f>IF($A656="","",IF($Q656="","No Data",IF($Q656&lt;='Settings'!$B$6,"Critical",IF($Q656&lt;='Settings'!$B$5,"Low","OK"))))</f>
        <v/>
      </c>
      <c r="V656" s="27">
        <f>IF($A656="","",IF($R656="","No Data",IF($R656&gt;='Settings'!$B$7,"Uneven","OK")))</f>
        <v/>
      </c>
      <c r="W656" s="27">
        <f>IF($A656="","",IF($J656&lt;&gt;"Mounted","N/A",IF(OR($S656="",$I656=""),"No Data",IF($S656&lt;$I656-'Settings'!$B$8,"Low",IF($S656&gt;$I656+'Settings'!$B$8,"High","OK")))))</f>
        <v/>
      </c>
      <c r="X656" s="45">
        <f>IF($A656="","",IF(OR($J656&lt;&gt;"Mounted",$L656=""),"",IFERROR($L656+'Settings'!$B$9,"")))</f>
        <v/>
      </c>
      <c r="Y656" s="27">
        <f>IF($A656="","",IF($J656&lt;&gt;"Mounted","N/A",IF($L656="","No Data",IF(TODAY()&gt;$X656,"Overdue",IF(TODAY()+'Settings'!$B$10&gt;=$X656,"Due Soon","Current")))))</f>
        <v/>
      </c>
      <c r="Z656" s="27">
        <f>IF($A656="","",IF($J656&lt;&gt;"Mounted","N/A",IF(OR($U656="No Data",$W656="No Data"),"No Data",IF($U656="Critical","Critical",IF(OR($U656="Low",$V656="Uneven",$W656="Low",$W656="High",$Y656="Overdue",$Y656="Due Soon"),"Attention","OK")))))</f>
        <v/>
      </c>
      <c r="AA656" s="27">
        <f>IF($A656="","",IF($J656&lt;&gt;"Mounted","No action",IF($U656="Critical","Inspect immediately and follow fleet removal policy",IF($W656="Low","Correct pressure and inspect",IF($W656="High","Correct pressure",IF($V656="Uneven","Inspect alignment, suspension, and rotation",IF($U656="Low","Schedule tire service",IF($Y656="Overdue","Complete inspection",IF($Y656="Due Soon","Schedule inspection","No action")))))))))</f>
        <v/>
      </c>
      <c r="AB656" s="27">
        <f>IF($A656="","",IF(OR($J656&lt;&gt;"Mounted",$Z656="OK",$Z656="N/A"),"",IF($U656="Critical",1,IF(OR($W656="Low",$W656="High"),2,IF(OR($U656="Low",$V656="Uneven"),3,IF($Y656="Overdue",4,5))))))</f>
        <v/>
      </c>
      <c r="AC656" s="27">
        <f>IF($A656="","",IF($AB656="","",IFERROR($AB656*100000+ROW(),"")))</f>
        <v/>
      </c>
    </row>
    <row r="657">
      <c r="A657" s="29" t="n"/>
      <c r="B657" s="23" t="n"/>
      <c r="C657" s="23" t="n"/>
      <c r="D657" s="23" t="n"/>
      <c r="E657" s="29" t="n"/>
      <c r="F657" s="42" t="n"/>
      <c r="G657" s="30" t="n"/>
      <c r="H657" s="43" t="n"/>
      <c r="I657" s="43" t="n"/>
      <c r="J657" s="23" t="n"/>
      <c r="K657" s="23" t="n"/>
      <c r="L657" s="45">
        <f>IF($A657="","",IF(COUNTIFS('Tire Inspections'!$E$5:$E$1004,$A657,'Tire Inspections'!$Y$5:$Y$1004,"OK")=0,"",IFERROR(MAXIFS('Tire Inspections'!$B$5:$B$1004,'Tire Inspections'!$E$5:$E$1004,$A657,'Tire Inspections'!$Y$5:$Y$1004,"OK"),"")))</f>
        <v/>
      </c>
      <c r="M657" s="27">
        <f>IF($A657="","",IF($L657="","",IFERROR(LOOKUP(2,1/(('Tire Inspections'!$E$5:$E$1004=$A657)*('Tire Inspections'!$B$5:$B$1004=$L657)*('Tire Inspections'!$Y$5:$Y$1004="OK")),'Tire Inspections'!$C$5:$C$1004),"")))</f>
        <v/>
      </c>
      <c r="N657" s="27">
        <f>IF($A657="","",IF($L657="","",IFERROR(LOOKUP(2,1/(('Tire Inspections'!$E$5:$E$1004=$A657)*('Tire Inspections'!$B$5:$B$1004=$L657)*('Tire Inspections'!$Y$5:$Y$1004="OK")),'Tire Inspections'!$F$5:$F$1004),"")))</f>
        <v/>
      </c>
      <c r="O657" s="27">
        <f>IF($A657="","",IF($L657="","",IFERROR(LOOKUP(2,1/(('Tire Inspections'!$E$5:$E$1004=$A657)*('Tire Inspections'!$B$5:$B$1004=$L657)*('Tire Inspections'!$Y$5:$Y$1004="OK")),'Tire Inspections'!$P$5:$P$1004),"")))</f>
        <v/>
      </c>
      <c r="P657" s="32">
        <f>IF($A657="","",IF($L657="","",IFERROR(LOOKUP(2,1/(('Tire Inspections'!$E$5:$E$1004=$A657)*('Tire Inspections'!$B$5:$B$1004=$L657)*('Tire Inspections'!$Y$5:$Y$1004="OK")),'Tire Inspections'!$D$5:$D$1004),"")))</f>
        <v/>
      </c>
      <c r="Q657" s="44">
        <f>IF($A657="","",IF($L657="","",IFERROR(LOOKUP(2,1/(('Tire Inspections'!$E$5:$E$1004=$A657)*('Tire Inspections'!$B$5:$B$1004=$L657)*('Tire Inspections'!$Y$5:$Y$1004="OK")),'Tire Inspections'!$R$5:$R$1004),"")))</f>
        <v/>
      </c>
      <c r="R657" s="44">
        <f>IF($A657="","",IF($L657="","",IFERROR(LOOKUP(2,1/(('Tire Inspections'!$E$5:$E$1004=$A657)*('Tire Inspections'!$B$5:$B$1004=$L657)*('Tire Inspections'!$Y$5:$Y$1004="OK")),'Tire Inspections'!$S$5:$S$1004),"")))</f>
        <v/>
      </c>
      <c r="S657" s="44">
        <f>IF($A657="","",IF($L657="","",IFERROR(LOOKUP(2,1/(('Tire Inspections'!$E$5:$E$1004=$A657)*('Tire Inspections'!$B$5:$B$1004=$L657)*('Tire Inspections'!$Y$5:$Y$1004="OK")),'Tire Inspections'!$L$5:$L$1004),"")))</f>
        <v/>
      </c>
      <c r="T657" s="33">
        <f>IF($A657="","",IF(OR($Q657="",$H657=""),"",IFERROR(MAX(0,MIN(1,($Q657-'Settings'!$B$6)/($H657-'Settings'!$B$6))),"")))</f>
        <v/>
      </c>
      <c r="U657" s="27">
        <f>IF($A657="","",IF($Q657="","No Data",IF($Q657&lt;='Settings'!$B$6,"Critical",IF($Q657&lt;='Settings'!$B$5,"Low","OK"))))</f>
        <v/>
      </c>
      <c r="V657" s="27">
        <f>IF($A657="","",IF($R657="","No Data",IF($R657&gt;='Settings'!$B$7,"Uneven","OK")))</f>
        <v/>
      </c>
      <c r="W657" s="27">
        <f>IF($A657="","",IF($J657&lt;&gt;"Mounted","N/A",IF(OR($S657="",$I657=""),"No Data",IF($S657&lt;$I657-'Settings'!$B$8,"Low",IF($S657&gt;$I657+'Settings'!$B$8,"High","OK")))))</f>
        <v/>
      </c>
      <c r="X657" s="45">
        <f>IF($A657="","",IF(OR($J657&lt;&gt;"Mounted",$L657=""),"",IFERROR($L657+'Settings'!$B$9,"")))</f>
        <v/>
      </c>
      <c r="Y657" s="27">
        <f>IF($A657="","",IF($J657&lt;&gt;"Mounted","N/A",IF($L657="","No Data",IF(TODAY()&gt;$X657,"Overdue",IF(TODAY()+'Settings'!$B$10&gt;=$X657,"Due Soon","Current")))))</f>
        <v/>
      </c>
      <c r="Z657" s="27">
        <f>IF($A657="","",IF($J657&lt;&gt;"Mounted","N/A",IF(OR($U657="No Data",$W657="No Data"),"No Data",IF($U657="Critical","Critical",IF(OR($U657="Low",$V657="Uneven",$W657="Low",$W657="High",$Y657="Overdue",$Y657="Due Soon"),"Attention","OK")))))</f>
        <v/>
      </c>
      <c r="AA657" s="27">
        <f>IF($A657="","",IF($J657&lt;&gt;"Mounted","No action",IF($U657="Critical","Inspect immediately and follow fleet removal policy",IF($W657="Low","Correct pressure and inspect",IF($W657="High","Correct pressure",IF($V657="Uneven","Inspect alignment, suspension, and rotation",IF($U657="Low","Schedule tire service",IF($Y657="Overdue","Complete inspection",IF($Y657="Due Soon","Schedule inspection","No action")))))))))</f>
        <v/>
      </c>
      <c r="AB657" s="27">
        <f>IF($A657="","",IF(OR($J657&lt;&gt;"Mounted",$Z657="OK",$Z657="N/A"),"",IF($U657="Critical",1,IF(OR($W657="Low",$W657="High"),2,IF(OR($U657="Low",$V657="Uneven"),3,IF($Y657="Overdue",4,5))))))</f>
        <v/>
      </c>
      <c r="AC657" s="27">
        <f>IF($A657="","",IF($AB657="","",IFERROR($AB657*100000+ROW(),"")))</f>
        <v/>
      </c>
    </row>
    <row r="658">
      <c r="A658" s="29" t="n"/>
      <c r="B658" s="23" t="n"/>
      <c r="C658" s="23" t="n"/>
      <c r="D658" s="23" t="n"/>
      <c r="E658" s="29" t="n"/>
      <c r="F658" s="42" t="n"/>
      <c r="G658" s="30" t="n"/>
      <c r="H658" s="43" t="n"/>
      <c r="I658" s="43" t="n"/>
      <c r="J658" s="23" t="n"/>
      <c r="K658" s="23" t="n"/>
      <c r="L658" s="45">
        <f>IF($A658="","",IF(COUNTIFS('Tire Inspections'!$E$5:$E$1004,$A658,'Tire Inspections'!$Y$5:$Y$1004,"OK")=0,"",IFERROR(MAXIFS('Tire Inspections'!$B$5:$B$1004,'Tire Inspections'!$E$5:$E$1004,$A658,'Tire Inspections'!$Y$5:$Y$1004,"OK"),"")))</f>
        <v/>
      </c>
      <c r="M658" s="27">
        <f>IF($A658="","",IF($L658="","",IFERROR(LOOKUP(2,1/(('Tire Inspections'!$E$5:$E$1004=$A658)*('Tire Inspections'!$B$5:$B$1004=$L658)*('Tire Inspections'!$Y$5:$Y$1004="OK")),'Tire Inspections'!$C$5:$C$1004),"")))</f>
        <v/>
      </c>
      <c r="N658" s="27">
        <f>IF($A658="","",IF($L658="","",IFERROR(LOOKUP(2,1/(('Tire Inspections'!$E$5:$E$1004=$A658)*('Tire Inspections'!$B$5:$B$1004=$L658)*('Tire Inspections'!$Y$5:$Y$1004="OK")),'Tire Inspections'!$F$5:$F$1004),"")))</f>
        <v/>
      </c>
      <c r="O658" s="27">
        <f>IF($A658="","",IF($L658="","",IFERROR(LOOKUP(2,1/(('Tire Inspections'!$E$5:$E$1004=$A658)*('Tire Inspections'!$B$5:$B$1004=$L658)*('Tire Inspections'!$Y$5:$Y$1004="OK")),'Tire Inspections'!$P$5:$P$1004),"")))</f>
        <v/>
      </c>
      <c r="P658" s="32">
        <f>IF($A658="","",IF($L658="","",IFERROR(LOOKUP(2,1/(('Tire Inspections'!$E$5:$E$1004=$A658)*('Tire Inspections'!$B$5:$B$1004=$L658)*('Tire Inspections'!$Y$5:$Y$1004="OK")),'Tire Inspections'!$D$5:$D$1004),"")))</f>
        <v/>
      </c>
      <c r="Q658" s="44">
        <f>IF($A658="","",IF($L658="","",IFERROR(LOOKUP(2,1/(('Tire Inspections'!$E$5:$E$1004=$A658)*('Tire Inspections'!$B$5:$B$1004=$L658)*('Tire Inspections'!$Y$5:$Y$1004="OK")),'Tire Inspections'!$R$5:$R$1004),"")))</f>
        <v/>
      </c>
      <c r="R658" s="44">
        <f>IF($A658="","",IF($L658="","",IFERROR(LOOKUP(2,1/(('Tire Inspections'!$E$5:$E$1004=$A658)*('Tire Inspections'!$B$5:$B$1004=$L658)*('Tire Inspections'!$Y$5:$Y$1004="OK")),'Tire Inspections'!$S$5:$S$1004),"")))</f>
        <v/>
      </c>
      <c r="S658" s="44">
        <f>IF($A658="","",IF($L658="","",IFERROR(LOOKUP(2,1/(('Tire Inspections'!$E$5:$E$1004=$A658)*('Tire Inspections'!$B$5:$B$1004=$L658)*('Tire Inspections'!$Y$5:$Y$1004="OK")),'Tire Inspections'!$L$5:$L$1004),"")))</f>
        <v/>
      </c>
      <c r="T658" s="33">
        <f>IF($A658="","",IF(OR($Q658="",$H658=""),"",IFERROR(MAX(0,MIN(1,($Q658-'Settings'!$B$6)/($H658-'Settings'!$B$6))),"")))</f>
        <v/>
      </c>
      <c r="U658" s="27">
        <f>IF($A658="","",IF($Q658="","No Data",IF($Q658&lt;='Settings'!$B$6,"Critical",IF($Q658&lt;='Settings'!$B$5,"Low","OK"))))</f>
        <v/>
      </c>
      <c r="V658" s="27">
        <f>IF($A658="","",IF($R658="","No Data",IF($R658&gt;='Settings'!$B$7,"Uneven","OK")))</f>
        <v/>
      </c>
      <c r="W658" s="27">
        <f>IF($A658="","",IF($J658&lt;&gt;"Mounted","N/A",IF(OR($S658="",$I658=""),"No Data",IF($S658&lt;$I658-'Settings'!$B$8,"Low",IF($S658&gt;$I658+'Settings'!$B$8,"High","OK")))))</f>
        <v/>
      </c>
      <c r="X658" s="45">
        <f>IF($A658="","",IF(OR($J658&lt;&gt;"Mounted",$L658=""),"",IFERROR($L658+'Settings'!$B$9,"")))</f>
        <v/>
      </c>
      <c r="Y658" s="27">
        <f>IF($A658="","",IF($J658&lt;&gt;"Mounted","N/A",IF($L658="","No Data",IF(TODAY()&gt;$X658,"Overdue",IF(TODAY()+'Settings'!$B$10&gt;=$X658,"Due Soon","Current")))))</f>
        <v/>
      </c>
      <c r="Z658" s="27">
        <f>IF($A658="","",IF($J658&lt;&gt;"Mounted","N/A",IF(OR($U658="No Data",$W658="No Data"),"No Data",IF($U658="Critical","Critical",IF(OR($U658="Low",$V658="Uneven",$W658="Low",$W658="High",$Y658="Overdue",$Y658="Due Soon"),"Attention","OK")))))</f>
        <v/>
      </c>
      <c r="AA658" s="27">
        <f>IF($A658="","",IF($J658&lt;&gt;"Mounted","No action",IF($U658="Critical","Inspect immediately and follow fleet removal policy",IF($W658="Low","Correct pressure and inspect",IF($W658="High","Correct pressure",IF($V658="Uneven","Inspect alignment, suspension, and rotation",IF($U658="Low","Schedule tire service",IF($Y658="Overdue","Complete inspection",IF($Y658="Due Soon","Schedule inspection","No action")))))))))</f>
        <v/>
      </c>
      <c r="AB658" s="27">
        <f>IF($A658="","",IF(OR($J658&lt;&gt;"Mounted",$Z658="OK",$Z658="N/A"),"",IF($U658="Critical",1,IF(OR($W658="Low",$W658="High"),2,IF(OR($U658="Low",$V658="Uneven"),3,IF($Y658="Overdue",4,5))))))</f>
        <v/>
      </c>
      <c r="AC658" s="27">
        <f>IF($A658="","",IF($AB658="","",IFERROR($AB658*100000+ROW(),"")))</f>
        <v/>
      </c>
    </row>
    <row r="659">
      <c r="A659" s="29" t="n"/>
      <c r="B659" s="23" t="n"/>
      <c r="C659" s="23" t="n"/>
      <c r="D659" s="23" t="n"/>
      <c r="E659" s="29" t="n"/>
      <c r="F659" s="42" t="n"/>
      <c r="G659" s="30" t="n"/>
      <c r="H659" s="43" t="n"/>
      <c r="I659" s="43" t="n"/>
      <c r="J659" s="23" t="n"/>
      <c r="K659" s="23" t="n"/>
      <c r="L659" s="45">
        <f>IF($A659="","",IF(COUNTIFS('Tire Inspections'!$E$5:$E$1004,$A659,'Tire Inspections'!$Y$5:$Y$1004,"OK")=0,"",IFERROR(MAXIFS('Tire Inspections'!$B$5:$B$1004,'Tire Inspections'!$E$5:$E$1004,$A659,'Tire Inspections'!$Y$5:$Y$1004,"OK"),"")))</f>
        <v/>
      </c>
      <c r="M659" s="27">
        <f>IF($A659="","",IF($L659="","",IFERROR(LOOKUP(2,1/(('Tire Inspections'!$E$5:$E$1004=$A659)*('Tire Inspections'!$B$5:$B$1004=$L659)*('Tire Inspections'!$Y$5:$Y$1004="OK")),'Tire Inspections'!$C$5:$C$1004),"")))</f>
        <v/>
      </c>
      <c r="N659" s="27">
        <f>IF($A659="","",IF($L659="","",IFERROR(LOOKUP(2,1/(('Tire Inspections'!$E$5:$E$1004=$A659)*('Tire Inspections'!$B$5:$B$1004=$L659)*('Tire Inspections'!$Y$5:$Y$1004="OK")),'Tire Inspections'!$F$5:$F$1004),"")))</f>
        <v/>
      </c>
      <c r="O659" s="27">
        <f>IF($A659="","",IF($L659="","",IFERROR(LOOKUP(2,1/(('Tire Inspections'!$E$5:$E$1004=$A659)*('Tire Inspections'!$B$5:$B$1004=$L659)*('Tire Inspections'!$Y$5:$Y$1004="OK")),'Tire Inspections'!$P$5:$P$1004),"")))</f>
        <v/>
      </c>
      <c r="P659" s="32">
        <f>IF($A659="","",IF($L659="","",IFERROR(LOOKUP(2,1/(('Tire Inspections'!$E$5:$E$1004=$A659)*('Tire Inspections'!$B$5:$B$1004=$L659)*('Tire Inspections'!$Y$5:$Y$1004="OK")),'Tire Inspections'!$D$5:$D$1004),"")))</f>
        <v/>
      </c>
      <c r="Q659" s="44">
        <f>IF($A659="","",IF($L659="","",IFERROR(LOOKUP(2,1/(('Tire Inspections'!$E$5:$E$1004=$A659)*('Tire Inspections'!$B$5:$B$1004=$L659)*('Tire Inspections'!$Y$5:$Y$1004="OK")),'Tire Inspections'!$R$5:$R$1004),"")))</f>
        <v/>
      </c>
      <c r="R659" s="44">
        <f>IF($A659="","",IF($L659="","",IFERROR(LOOKUP(2,1/(('Tire Inspections'!$E$5:$E$1004=$A659)*('Tire Inspections'!$B$5:$B$1004=$L659)*('Tire Inspections'!$Y$5:$Y$1004="OK")),'Tire Inspections'!$S$5:$S$1004),"")))</f>
        <v/>
      </c>
      <c r="S659" s="44">
        <f>IF($A659="","",IF($L659="","",IFERROR(LOOKUP(2,1/(('Tire Inspections'!$E$5:$E$1004=$A659)*('Tire Inspections'!$B$5:$B$1004=$L659)*('Tire Inspections'!$Y$5:$Y$1004="OK")),'Tire Inspections'!$L$5:$L$1004),"")))</f>
        <v/>
      </c>
      <c r="T659" s="33">
        <f>IF($A659="","",IF(OR($Q659="",$H659=""),"",IFERROR(MAX(0,MIN(1,($Q659-'Settings'!$B$6)/($H659-'Settings'!$B$6))),"")))</f>
        <v/>
      </c>
      <c r="U659" s="27">
        <f>IF($A659="","",IF($Q659="","No Data",IF($Q659&lt;='Settings'!$B$6,"Critical",IF($Q659&lt;='Settings'!$B$5,"Low","OK"))))</f>
        <v/>
      </c>
      <c r="V659" s="27">
        <f>IF($A659="","",IF($R659="","No Data",IF($R659&gt;='Settings'!$B$7,"Uneven","OK")))</f>
        <v/>
      </c>
      <c r="W659" s="27">
        <f>IF($A659="","",IF($J659&lt;&gt;"Mounted","N/A",IF(OR($S659="",$I659=""),"No Data",IF($S659&lt;$I659-'Settings'!$B$8,"Low",IF($S659&gt;$I659+'Settings'!$B$8,"High","OK")))))</f>
        <v/>
      </c>
      <c r="X659" s="45">
        <f>IF($A659="","",IF(OR($J659&lt;&gt;"Mounted",$L659=""),"",IFERROR($L659+'Settings'!$B$9,"")))</f>
        <v/>
      </c>
      <c r="Y659" s="27">
        <f>IF($A659="","",IF($J659&lt;&gt;"Mounted","N/A",IF($L659="","No Data",IF(TODAY()&gt;$X659,"Overdue",IF(TODAY()+'Settings'!$B$10&gt;=$X659,"Due Soon","Current")))))</f>
        <v/>
      </c>
      <c r="Z659" s="27">
        <f>IF($A659="","",IF($J659&lt;&gt;"Mounted","N/A",IF(OR($U659="No Data",$W659="No Data"),"No Data",IF($U659="Critical","Critical",IF(OR($U659="Low",$V659="Uneven",$W659="Low",$W659="High",$Y659="Overdue",$Y659="Due Soon"),"Attention","OK")))))</f>
        <v/>
      </c>
      <c r="AA659" s="27">
        <f>IF($A659="","",IF($J659&lt;&gt;"Mounted","No action",IF($U659="Critical","Inspect immediately and follow fleet removal policy",IF($W659="Low","Correct pressure and inspect",IF($W659="High","Correct pressure",IF($V659="Uneven","Inspect alignment, suspension, and rotation",IF($U659="Low","Schedule tire service",IF($Y659="Overdue","Complete inspection",IF($Y659="Due Soon","Schedule inspection","No action")))))))))</f>
        <v/>
      </c>
      <c r="AB659" s="27">
        <f>IF($A659="","",IF(OR($J659&lt;&gt;"Mounted",$Z659="OK",$Z659="N/A"),"",IF($U659="Critical",1,IF(OR($W659="Low",$W659="High"),2,IF(OR($U659="Low",$V659="Uneven"),3,IF($Y659="Overdue",4,5))))))</f>
        <v/>
      </c>
      <c r="AC659" s="27">
        <f>IF($A659="","",IF($AB659="","",IFERROR($AB659*100000+ROW(),"")))</f>
        <v/>
      </c>
    </row>
    <row r="660">
      <c r="A660" s="29" t="n"/>
      <c r="B660" s="23" t="n"/>
      <c r="C660" s="23" t="n"/>
      <c r="D660" s="23" t="n"/>
      <c r="E660" s="29" t="n"/>
      <c r="F660" s="42" t="n"/>
      <c r="G660" s="30" t="n"/>
      <c r="H660" s="43" t="n"/>
      <c r="I660" s="43" t="n"/>
      <c r="J660" s="23" t="n"/>
      <c r="K660" s="23" t="n"/>
      <c r="L660" s="45">
        <f>IF($A660="","",IF(COUNTIFS('Tire Inspections'!$E$5:$E$1004,$A660,'Tire Inspections'!$Y$5:$Y$1004,"OK")=0,"",IFERROR(MAXIFS('Tire Inspections'!$B$5:$B$1004,'Tire Inspections'!$E$5:$E$1004,$A660,'Tire Inspections'!$Y$5:$Y$1004,"OK"),"")))</f>
        <v/>
      </c>
      <c r="M660" s="27">
        <f>IF($A660="","",IF($L660="","",IFERROR(LOOKUP(2,1/(('Tire Inspections'!$E$5:$E$1004=$A660)*('Tire Inspections'!$B$5:$B$1004=$L660)*('Tire Inspections'!$Y$5:$Y$1004="OK")),'Tire Inspections'!$C$5:$C$1004),"")))</f>
        <v/>
      </c>
      <c r="N660" s="27">
        <f>IF($A660="","",IF($L660="","",IFERROR(LOOKUP(2,1/(('Tire Inspections'!$E$5:$E$1004=$A660)*('Tire Inspections'!$B$5:$B$1004=$L660)*('Tire Inspections'!$Y$5:$Y$1004="OK")),'Tire Inspections'!$F$5:$F$1004),"")))</f>
        <v/>
      </c>
      <c r="O660" s="27">
        <f>IF($A660="","",IF($L660="","",IFERROR(LOOKUP(2,1/(('Tire Inspections'!$E$5:$E$1004=$A660)*('Tire Inspections'!$B$5:$B$1004=$L660)*('Tire Inspections'!$Y$5:$Y$1004="OK")),'Tire Inspections'!$P$5:$P$1004),"")))</f>
        <v/>
      </c>
      <c r="P660" s="32">
        <f>IF($A660="","",IF($L660="","",IFERROR(LOOKUP(2,1/(('Tire Inspections'!$E$5:$E$1004=$A660)*('Tire Inspections'!$B$5:$B$1004=$L660)*('Tire Inspections'!$Y$5:$Y$1004="OK")),'Tire Inspections'!$D$5:$D$1004),"")))</f>
        <v/>
      </c>
      <c r="Q660" s="44">
        <f>IF($A660="","",IF($L660="","",IFERROR(LOOKUP(2,1/(('Tire Inspections'!$E$5:$E$1004=$A660)*('Tire Inspections'!$B$5:$B$1004=$L660)*('Tire Inspections'!$Y$5:$Y$1004="OK")),'Tire Inspections'!$R$5:$R$1004),"")))</f>
        <v/>
      </c>
      <c r="R660" s="44">
        <f>IF($A660="","",IF($L660="","",IFERROR(LOOKUP(2,1/(('Tire Inspections'!$E$5:$E$1004=$A660)*('Tire Inspections'!$B$5:$B$1004=$L660)*('Tire Inspections'!$Y$5:$Y$1004="OK")),'Tire Inspections'!$S$5:$S$1004),"")))</f>
        <v/>
      </c>
      <c r="S660" s="44">
        <f>IF($A660="","",IF($L660="","",IFERROR(LOOKUP(2,1/(('Tire Inspections'!$E$5:$E$1004=$A660)*('Tire Inspections'!$B$5:$B$1004=$L660)*('Tire Inspections'!$Y$5:$Y$1004="OK")),'Tire Inspections'!$L$5:$L$1004),"")))</f>
        <v/>
      </c>
      <c r="T660" s="33">
        <f>IF($A660="","",IF(OR($Q660="",$H660=""),"",IFERROR(MAX(0,MIN(1,($Q660-'Settings'!$B$6)/($H660-'Settings'!$B$6))),"")))</f>
        <v/>
      </c>
      <c r="U660" s="27">
        <f>IF($A660="","",IF($Q660="","No Data",IF($Q660&lt;='Settings'!$B$6,"Critical",IF($Q660&lt;='Settings'!$B$5,"Low","OK"))))</f>
        <v/>
      </c>
      <c r="V660" s="27">
        <f>IF($A660="","",IF($R660="","No Data",IF($R660&gt;='Settings'!$B$7,"Uneven","OK")))</f>
        <v/>
      </c>
      <c r="W660" s="27">
        <f>IF($A660="","",IF($J660&lt;&gt;"Mounted","N/A",IF(OR($S660="",$I660=""),"No Data",IF($S660&lt;$I660-'Settings'!$B$8,"Low",IF($S660&gt;$I660+'Settings'!$B$8,"High","OK")))))</f>
        <v/>
      </c>
      <c r="X660" s="45">
        <f>IF($A660="","",IF(OR($J660&lt;&gt;"Mounted",$L660=""),"",IFERROR($L660+'Settings'!$B$9,"")))</f>
        <v/>
      </c>
      <c r="Y660" s="27">
        <f>IF($A660="","",IF($J660&lt;&gt;"Mounted","N/A",IF($L660="","No Data",IF(TODAY()&gt;$X660,"Overdue",IF(TODAY()+'Settings'!$B$10&gt;=$X660,"Due Soon","Current")))))</f>
        <v/>
      </c>
      <c r="Z660" s="27">
        <f>IF($A660="","",IF($J660&lt;&gt;"Mounted","N/A",IF(OR($U660="No Data",$W660="No Data"),"No Data",IF($U660="Critical","Critical",IF(OR($U660="Low",$V660="Uneven",$W660="Low",$W660="High",$Y660="Overdue",$Y660="Due Soon"),"Attention","OK")))))</f>
        <v/>
      </c>
      <c r="AA660" s="27">
        <f>IF($A660="","",IF($J660&lt;&gt;"Mounted","No action",IF($U660="Critical","Inspect immediately and follow fleet removal policy",IF($W660="Low","Correct pressure and inspect",IF($W660="High","Correct pressure",IF($V660="Uneven","Inspect alignment, suspension, and rotation",IF($U660="Low","Schedule tire service",IF($Y660="Overdue","Complete inspection",IF($Y660="Due Soon","Schedule inspection","No action")))))))))</f>
        <v/>
      </c>
      <c r="AB660" s="27">
        <f>IF($A660="","",IF(OR($J660&lt;&gt;"Mounted",$Z660="OK",$Z660="N/A"),"",IF($U660="Critical",1,IF(OR($W660="Low",$W660="High"),2,IF(OR($U660="Low",$V660="Uneven"),3,IF($Y660="Overdue",4,5))))))</f>
        <v/>
      </c>
      <c r="AC660" s="27">
        <f>IF($A660="","",IF($AB660="","",IFERROR($AB660*100000+ROW(),"")))</f>
        <v/>
      </c>
    </row>
    <row r="661">
      <c r="A661" s="29" t="n"/>
      <c r="B661" s="23" t="n"/>
      <c r="C661" s="23" t="n"/>
      <c r="D661" s="23" t="n"/>
      <c r="E661" s="29" t="n"/>
      <c r="F661" s="42" t="n"/>
      <c r="G661" s="30" t="n"/>
      <c r="H661" s="43" t="n"/>
      <c r="I661" s="43" t="n"/>
      <c r="J661" s="23" t="n"/>
      <c r="K661" s="23" t="n"/>
      <c r="L661" s="45">
        <f>IF($A661="","",IF(COUNTIFS('Tire Inspections'!$E$5:$E$1004,$A661,'Tire Inspections'!$Y$5:$Y$1004,"OK")=0,"",IFERROR(MAXIFS('Tire Inspections'!$B$5:$B$1004,'Tire Inspections'!$E$5:$E$1004,$A661,'Tire Inspections'!$Y$5:$Y$1004,"OK"),"")))</f>
        <v/>
      </c>
      <c r="M661" s="27">
        <f>IF($A661="","",IF($L661="","",IFERROR(LOOKUP(2,1/(('Tire Inspections'!$E$5:$E$1004=$A661)*('Tire Inspections'!$B$5:$B$1004=$L661)*('Tire Inspections'!$Y$5:$Y$1004="OK")),'Tire Inspections'!$C$5:$C$1004),"")))</f>
        <v/>
      </c>
      <c r="N661" s="27">
        <f>IF($A661="","",IF($L661="","",IFERROR(LOOKUP(2,1/(('Tire Inspections'!$E$5:$E$1004=$A661)*('Tire Inspections'!$B$5:$B$1004=$L661)*('Tire Inspections'!$Y$5:$Y$1004="OK")),'Tire Inspections'!$F$5:$F$1004),"")))</f>
        <v/>
      </c>
      <c r="O661" s="27">
        <f>IF($A661="","",IF($L661="","",IFERROR(LOOKUP(2,1/(('Tire Inspections'!$E$5:$E$1004=$A661)*('Tire Inspections'!$B$5:$B$1004=$L661)*('Tire Inspections'!$Y$5:$Y$1004="OK")),'Tire Inspections'!$P$5:$P$1004),"")))</f>
        <v/>
      </c>
      <c r="P661" s="32">
        <f>IF($A661="","",IF($L661="","",IFERROR(LOOKUP(2,1/(('Tire Inspections'!$E$5:$E$1004=$A661)*('Tire Inspections'!$B$5:$B$1004=$L661)*('Tire Inspections'!$Y$5:$Y$1004="OK")),'Tire Inspections'!$D$5:$D$1004),"")))</f>
        <v/>
      </c>
      <c r="Q661" s="44">
        <f>IF($A661="","",IF($L661="","",IFERROR(LOOKUP(2,1/(('Tire Inspections'!$E$5:$E$1004=$A661)*('Tire Inspections'!$B$5:$B$1004=$L661)*('Tire Inspections'!$Y$5:$Y$1004="OK")),'Tire Inspections'!$R$5:$R$1004),"")))</f>
        <v/>
      </c>
      <c r="R661" s="44">
        <f>IF($A661="","",IF($L661="","",IFERROR(LOOKUP(2,1/(('Tire Inspections'!$E$5:$E$1004=$A661)*('Tire Inspections'!$B$5:$B$1004=$L661)*('Tire Inspections'!$Y$5:$Y$1004="OK")),'Tire Inspections'!$S$5:$S$1004),"")))</f>
        <v/>
      </c>
      <c r="S661" s="44">
        <f>IF($A661="","",IF($L661="","",IFERROR(LOOKUP(2,1/(('Tire Inspections'!$E$5:$E$1004=$A661)*('Tire Inspections'!$B$5:$B$1004=$L661)*('Tire Inspections'!$Y$5:$Y$1004="OK")),'Tire Inspections'!$L$5:$L$1004),"")))</f>
        <v/>
      </c>
      <c r="T661" s="33">
        <f>IF($A661="","",IF(OR($Q661="",$H661=""),"",IFERROR(MAX(0,MIN(1,($Q661-'Settings'!$B$6)/($H661-'Settings'!$B$6))),"")))</f>
        <v/>
      </c>
      <c r="U661" s="27">
        <f>IF($A661="","",IF($Q661="","No Data",IF($Q661&lt;='Settings'!$B$6,"Critical",IF($Q661&lt;='Settings'!$B$5,"Low","OK"))))</f>
        <v/>
      </c>
      <c r="V661" s="27">
        <f>IF($A661="","",IF($R661="","No Data",IF($R661&gt;='Settings'!$B$7,"Uneven","OK")))</f>
        <v/>
      </c>
      <c r="W661" s="27">
        <f>IF($A661="","",IF($J661&lt;&gt;"Mounted","N/A",IF(OR($S661="",$I661=""),"No Data",IF($S661&lt;$I661-'Settings'!$B$8,"Low",IF($S661&gt;$I661+'Settings'!$B$8,"High","OK")))))</f>
        <v/>
      </c>
      <c r="X661" s="45">
        <f>IF($A661="","",IF(OR($J661&lt;&gt;"Mounted",$L661=""),"",IFERROR($L661+'Settings'!$B$9,"")))</f>
        <v/>
      </c>
      <c r="Y661" s="27">
        <f>IF($A661="","",IF($J661&lt;&gt;"Mounted","N/A",IF($L661="","No Data",IF(TODAY()&gt;$X661,"Overdue",IF(TODAY()+'Settings'!$B$10&gt;=$X661,"Due Soon","Current")))))</f>
        <v/>
      </c>
      <c r="Z661" s="27">
        <f>IF($A661="","",IF($J661&lt;&gt;"Mounted","N/A",IF(OR($U661="No Data",$W661="No Data"),"No Data",IF($U661="Critical","Critical",IF(OR($U661="Low",$V661="Uneven",$W661="Low",$W661="High",$Y661="Overdue",$Y661="Due Soon"),"Attention","OK")))))</f>
        <v/>
      </c>
      <c r="AA661" s="27">
        <f>IF($A661="","",IF($J661&lt;&gt;"Mounted","No action",IF($U661="Critical","Inspect immediately and follow fleet removal policy",IF($W661="Low","Correct pressure and inspect",IF($W661="High","Correct pressure",IF($V661="Uneven","Inspect alignment, suspension, and rotation",IF($U661="Low","Schedule tire service",IF($Y661="Overdue","Complete inspection",IF($Y661="Due Soon","Schedule inspection","No action")))))))))</f>
        <v/>
      </c>
      <c r="AB661" s="27">
        <f>IF($A661="","",IF(OR($J661&lt;&gt;"Mounted",$Z661="OK",$Z661="N/A"),"",IF($U661="Critical",1,IF(OR($W661="Low",$W661="High"),2,IF(OR($U661="Low",$V661="Uneven"),3,IF($Y661="Overdue",4,5))))))</f>
        <v/>
      </c>
      <c r="AC661" s="27">
        <f>IF($A661="","",IF($AB661="","",IFERROR($AB661*100000+ROW(),"")))</f>
        <v/>
      </c>
    </row>
    <row r="662">
      <c r="A662" s="29" t="n"/>
      <c r="B662" s="23" t="n"/>
      <c r="C662" s="23" t="n"/>
      <c r="D662" s="23" t="n"/>
      <c r="E662" s="29" t="n"/>
      <c r="F662" s="42" t="n"/>
      <c r="G662" s="30" t="n"/>
      <c r="H662" s="43" t="n"/>
      <c r="I662" s="43" t="n"/>
      <c r="J662" s="23" t="n"/>
      <c r="K662" s="23" t="n"/>
      <c r="L662" s="45">
        <f>IF($A662="","",IF(COUNTIFS('Tire Inspections'!$E$5:$E$1004,$A662,'Tire Inspections'!$Y$5:$Y$1004,"OK")=0,"",IFERROR(MAXIFS('Tire Inspections'!$B$5:$B$1004,'Tire Inspections'!$E$5:$E$1004,$A662,'Tire Inspections'!$Y$5:$Y$1004,"OK"),"")))</f>
        <v/>
      </c>
      <c r="M662" s="27">
        <f>IF($A662="","",IF($L662="","",IFERROR(LOOKUP(2,1/(('Tire Inspections'!$E$5:$E$1004=$A662)*('Tire Inspections'!$B$5:$B$1004=$L662)*('Tire Inspections'!$Y$5:$Y$1004="OK")),'Tire Inspections'!$C$5:$C$1004),"")))</f>
        <v/>
      </c>
      <c r="N662" s="27">
        <f>IF($A662="","",IF($L662="","",IFERROR(LOOKUP(2,1/(('Tire Inspections'!$E$5:$E$1004=$A662)*('Tire Inspections'!$B$5:$B$1004=$L662)*('Tire Inspections'!$Y$5:$Y$1004="OK")),'Tire Inspections'!$F$5:$F$1004),"")))</f>
        <v/>
      </c>
      <c r="O662" s="27">
        <f>IF($A662="","",IF($L662="","",IFERROR(LOOKUP(2,1/(('Tire Inspections'!$E$5:$E$1004=$A662)*('Tire Inspections'!$B$5:$B$1004=$L662)*('Tire Inspections'!$Y$5:$Y$1004="OK")),'Tire Inspections'!$P$5:$P$1004),"")))</f>
        <v/>
      </c>
      <c r="P662" s="32">
        <f>IF($A662="","",IF($L662="","",IFERROR(LOOKUP(2,1/(('Tire Inspections'!$E$5:$E$1004=$A662)*('Tire Inspections'!$B$5:$B$1004=$L662)*('Tire Inspections'!$Y$5:$Y$1004="OK")),'Tire Inspections'!$D$5:$D$1004),"")))</f>
        <v/>
      </c>
      <c r="Q662" s="44">
        <f>IF($A662="","",IF($L662="","",IFERROR(LOOKUP(2,1/(('Tire Inspections'!$E$5:$E$1004=$A662)*('Tire Inspections'!$B$5:$B$1004=$L662)*('Tire Inspections'!$Y$5:$Y$1004="OK")),'Tire Inspections'!$R$5:$R$1004),"")))</f>
        <v/>
      </c>
      <c r="R662" s="44">
        <f>IF($A662="","",IF($L662="","",IFERROR(LOOKUP(2,1/(('Tire Inspections'!$E$5:$E$1004=$A662)*('Tire Inspections'!$B$5:$B$1004=$L662)*('Tire Inspections'!$Y$5:$Y$1004="OK")),'Tire Inspections'!$S$5:$S$1004),"")))</f>
        <v/>
      </c>
      <c r="S662" s="44">
        <f>IF($A662="","",IF($L662="","",IFERROR(LOOKUP(2,1/(('Tire Inspections'!$E$5:$E$1004=$A662)*('Tire Inspections'!$B$5:$B$1004=$L662)*('Tire Inspections'!$Y$5:$Y$1004="OK")),'Tire Inspections'!$L$5:$L$1004),"")))</f>
        <v/>
      </c>
      <c r="T662" s="33">
        <f>IF($A662="","",IF(OR($Q662="",$H662=""),"",IFERROR(MAX(0,MIN(1,($Q662-'Settings'!$B$6)/($H662-'Settings'!$B$6))),"")))</f>
        <v/>
      </c>
      <c r="U662" s="27">
        <f>IF($A662="","",IF($Q662="","No Data",IF($Q662&lt;='Settings'!$B$6,"Critical",IF($Q662&lt;='Settings'!$B$5,"Low","OK"))))</f>
        <v/>
      </c>
      <c r="V662" s="27">
        <f>IF($A662="","",IF($R662="","No Data",IF($R662&gt;='Settings'!$B$7,"Uneven","OK")))</f>
        <v/>
      </c>
      <c r="W662" s="27">
        <f>IF($A662="","",IF($J662&lt;&gt;"Mounted","N/A",IF(OR($S662="",$I662=""),"No Data",IF($S662&lt;$I662-'Settings'!$B$8,"Low",IF($S662&gt;$I662+'Settings'!$B$8,"High","OK")))))</f>
        <v/>
      </c>
      <c r="X662" s="45">
        <f>IF($A662="","",IF(OR($J662&lt;&gt;"Mounted",$L662=""),"",IFERROR($L662+'Settings'!$B$9,"")))</f>
        <v/>
      </c>
      <c r="Y662" s="27">
        <f>IF($A662="","",IF($J662&lt;&gt;"Mounted","N/A",IF($L662="","No Data",IF(TODAY()&gt;$X662,"Overdue",IF(TODAY()+'Settings'!$B$10&gt;=$X662,"Due Soon","Current")))))</f>
        <v/>
      </c>
      <c r="Z662" s="27">
        <f>IF($A662="","",IF($J662&lt;&gt;"Mounted","N/A",IF(OR($U662="No Data",$W662="No Data"),"No Data",IF($U662="Critical","Critical",IF(OR($U662="Low",$V662="Uneven",$W662="Low",$W662="High",$Y662="Overdue",$Y662="Due Soon"),"Attention","OK")))))</f>
        <v/>
      </c>
      <c r="AA662" s="27">
        <f>IF($A662="","",IF($J662&lt;&gt;"Mounted","No action",IF($U662="Critical","Inspect immediately and follow fleet removal policy",IF($W662="Low","Correct pressure and inspect",IF($W662="High","Correct pressure",IF($V662="Uneven","Inspect alignment, suspension, and rotation",IF($U662="Low","Schedule tire service",IF($Y662="Overdue","Complete inspection",IF($Y662="Due Soon","Schedule inspection","No action")))))))))</f>
        <v/>
      </c>
      <c r="AB662" s="27">
        <f>IF($A662="","",IF(OR($J662&lt;&gt;"Mounted",$Z662="OK",$Z662="N/A"),"",IF($U662="Critical",1,IF(OR($W662="Low",$W662="High"),2,IF(OR($U662="Low",$V662="Uneven"),3,IF($Y662="Overdue",4,5))))))</f>
        <v/>
      </c>
      <c r="AC662" s="27">
        <f>IF($A662="","",IF($AB662="","",IFERROR($AB662*100000+ROW(),"")))</f>
        <v/>
      </c>
    </row>
    <row r="663">
      <c r="A663" s="29" t="n"/>
      <c r="B663" s="23" t="n"/>
      <c r="C663" s="23" t="n"/>
      <c r="D663" s="23" t="n"/>
      <c r="E663" s="29" t="n"/>
      <c r="F663" s="42" t="n"/>
      <c r="G663" s="30" t="n"/>
      <c r="H663" s="43" t="n"/>
      <c r="I663" s="43" t="n"/>
      <c r="J663" s="23" t="n"/>
      <c r="K663" s="23" t="n"/>
      <c r="L663" s="45">
        <f>IF($A663="","",IF(COUNTIFS('Tire Inspections'!$E$5:$E$1004,$A663,'Tire Inspections'!$Y$5:$Y$1004,"OK")=0,"",IFERROR(MAXIFS('Tire Inspections'!$B$5:$B$1004,'Tire Inspections'!$E$5:$E$1004,$A663,'Tire Inspections'!$Y$5:$Y$1004,"OK"),"")))</f>
        <v/>
      </c>
      <c r="M663" s="27">
        <f>IF($A663="","",IF($L663="","",IFERROR(LOOKUP(2,1/(('Tire Inspections'!$E$5:$E$1004=$A663)*('Tire Inspections'!$B$5:$B$1004=$L663)*('Tire Inspections'!$Y$5:$Y$1004="OK")),'Tire Inspections'!$C$5:$C$1004),"")))</f>
        <v/>
      </c>
      <c r="N663" s="27">
        <f>IF($A663="","",IF($L663="","",IFERROR(LOOKUP(2,1/(('Tire Inspections'!$E$5:$E$1004=$A663)*('Tire Inspections'!$B$5:$B$1004=$L663)*('Tire Inspections'!$Y$5:$Y$1004="OK")),'Tire Inspections'!$F$5:$F$1004),"")))</f>
        <v/>
      </c>
      <c r="O663" s="27">
        <f>IF($A663="","",IF($L663="","",IFERROR(LOOKUP(2,1/(('Tire Inspections'!$E$5:$E$1004=$A663)*('Tire Inspections'!$B$5:$B$1004=$L663)*('Tire Inspections'!$Y$5:$Y$1004="OK")),'Tire Inspections'!$P$5:$P$1004),"")))</f>
        <v/>
      </c>
      <c r="P663" s="32">
        <f>IF($A663="","",IF($L663="","",IFERROR(LOOKUP(2,1/(('Tire Inspections'!$E$5:$E$1004=$A663)*('Tire Inspections'!$B$5:$B$1004=$L663)*('Tire Inspections'!$Y$5:$Y$1004="OK")),'Tire Inspections'!$D$5:$D$1004),"")))</f>
        <v/>
      </c>
      <c r="Q663" s="44">
        <f>IF($A663="","",IF($L663="","",IFERROR(LOOKUP(2,1/(('Tire Inspections'!$E$5:$E$1004=$A663)*('Tire Inspections'!$B$5:$B$1004=$L663)*('Tire Inspections'!$Y$5:$Y$1004="OK")),'Tire Inspections'!$R$5:$R$1004),"")))</f>
        <v/>
      </c>
      <c r="R663" s="44">
        <f>IF($A663="","",IF($L663="","",IFERROR(LOOKUP(2,1/(('Tire Inspections'!$E$5:$E$1004=$A663)*('Tire Inspections'!$B$5:$B$1004=$L663)*('Tire Inspections'!$Y$5:$Y$1004="OK")),'Tire Inspections'!$S$5:$S$1004),"")))</f>
        <v/>
      </c>
      <c r="S663" s="44">
        <f>IF($A663="","",IF($L663="","",IFERROR(LOOKUP(2,1/(('Tire Inspections'!$E$5:$E$1004=$A663)*('Tire Inspections'!$B$5:$B$1004=$L663)*('Tire Inspections'!$Y$5:$Y$1004="OK")),'Tire Inspections'!$L$5:$L$1004),"")))</f>
        <v/>
      </c>
      <c r="T663" s="33">
        <f>IF($A663="","",IF(OR($Q663="",$H663=""),"",IFERROR(MAX(0,MIN(1,($Q663-'Settings'!$B$6)/($H663-'Settings'!$B$6))),"")))</f>
        <v/>
      </c>
      <c r="U663" s="27">
        <f>IF($A663="","",IF($Q663="","No Data",IF($Q663&lt;='Settings'!$B$6,"Critical",IF($Q663&lt;='Settings'!$B$5,"Low","OK"))))</f>
        <v/>
      </c>
      <c r="V663" s="27">
        <f>IF($A663="","",IF($R663="","No Data",IF($R663&gt;='Settings'!$B$7,"Uneven","OK")))</f>
        <v/>
      </c>
      <c r="W663" s="27">
        <f>IF($A663="","",IF($J663&lt;&gt;"Mounted","N/A",IF(OR($S663="",$I663=""),"No Data",IF($S663&lt;$I663-'Settings'!$B$8,"Low",IF($S663&gt;$I663+'Settings'!$B$8,"High","OK")))))</f>
        <v/>
      </c>
      <c r="X663" s="45">
        <f>IF($A663="","",IF(OR($J663&lt;&gt;"Mounted",$L663=""),"",IFERROR($L663+'Settings'!$B$9,"")))</f>
        <v/>
      </c>
      <c r="Y663" s="27">
        <f>IF($A663="","",IF($J663&lt;&gt;"Mounted","N/A",IF($L663="","No Data",IF(TODAY()&gt;$X663,"Overdue",IF(TODAY()+'Settings'!$B$10&gt;=$X663,"Due Soon","Current")))))</f>
        <v/>
      </c>
      <c r="Z663" s="27">
        <f>IF($A663="","",IF($J663&lt;&gt;"Mounted","N/A",IF(OR($U663="No Data",$W663="No Data"),"No Data",IF($U663="Critical","Critical",IF(OR($U663="Low",$V663="Uneven",$W663="Low",$W663="High",$Y663="Overdue",$Y663="Due Soon"),"Attention","OK")))))</f>
        <v/>
      </c>
      <c r="AA663" s="27">
        <f>IF($A663="","",IF($J663&lt;&gt;"Mounted","No action",IF($U663="Critical","Inspect immediately and follow fleet removal policy",IF($W663="Low","Correct pressure and inspect",IF($W663="High","Correct pressure",IF($V663="Uneven","Inspect alignment, suspension, and rotation",IF($U663="Low","Schedule tire service",IF($Y663="Overdue","Complete inspection",IF($Y663="Due Soon","Schedule inspection","No action")))))))))</f>
        <v/>
      </c>
      <c r="AB663" s="27">
        <f>IF($A663="","",IF(OR($J663&lt;&gt;"Mounted",$Z663="OK",$Z663="N/A"),"",IF($U663="Critical",1,IF(OR($W663="Low",$W663="High"),2,IF(OR($U663="Low",$V663="Uneven"),3,IF($Y663="Overdue",4,5))))))</f>
        <v/>
      </c>
      <c r="AC663" s="27">
        <f>IF($A663="","",IF($AB663="","",IFERROR($AB663*100000+ROW(),"")))</f>
        <v/>
      </c>
    </row>
    <row r="664">
      <c r="A664" s="29" t="n"/>
      <c r="B664" s="23" t="n"/>
      <c r="C664" s="23" t="n"/>
      <c r="D664" s="23" t="n"/>
      <c r="E664" s="29" t="n"/>
      <c r="F664" s="42" t="n"/>
      <c r="G664" s="30" t="n"/>
      <c r="H664" s="43" t="n"/>
      <c r="I664" s="43" t="n"/>
      <c r="J664" s="23" t="n"/>
      <c r="K664" s="23" t="n"/>
      <c r="L664" s="45">
        <f>IF($A664="","",IF(COUNTIFS('Tire Inspections'!$E$5:$E$1004,$A664,'Tire Inspections'!$Y$5:$Y$1004,"OK")=0,"",IFERROR(MAXIFS('Tire Inspections'!$B$5:$B$1004,'Tire Inspections'!$E$5:$E$1004,$A664,'Tire Inspections'!$Y$5:$Y$1004,"OK"),"")))</f>
        <v/>
      </c>
      <c r="M664" s="27">
        <f>IF($A664="","",IF($L664="","",IFERROR(LOOKUP(2,1/(('Tire Inspections'!$E$5:$E$1004=$A664)*('Tire Inspections'!$B$5:$B$1004=$L664)*('Tire Inspections'!$Y$5:$Y$1004="OK")),'Tire Inspections'!$C$5:$C$1004),"")))</f>
        <v/>
      </c>
      <c r="N664" s="27">
        <f>IF($A664="","",IF($L664="","",IFERROR(LOOKUP(2,1/(('Tire Inspections'!$E$5:$E$1004=$A664)*('Tire Inspections'!$B$5:$B$1004=$L664)*('Tire Inspections'!$Y$5:$Y$1004="OK")),'Tire Inspections'!$F$5:$F$1004),"")))</f>
        <v/>
      </c>
      <c r="O664" s="27">
        <f>IF($A664="","",IF($L664="","",IFERROR(LOOKUP(2,1/(('Tire Inspections'!$E$5:$E$1004=$A664)*('Tire Inspections'!$B$5:$B$1004=$L664)*('Tire Inspections'!$Y$5:$Y$1004="OK")),'Tire Inspections'!$P$5:$P$1004),"")))</f>
        <v/>
      </c>
      <c r="P664" s="32">
        <f>IF($A664="","",IF($L664="","",IFERROR(LOOKUP(2,1/(('Tire Inspections'!$E$5:$E$1004=$A664)*('Tire Inspections'!$B$5:$B$1004=$L664)*('Tire Inspections'!$Y$5:$Y$1004="OK")),'Tire Inspections'!$D$5:$D$1004),"")))</f>
        <v/>
      </c>
      <c r="Q664" s="44">
        <f>IF($A664="","",IF($L664="","",IFERROR(LOOKUP(2,1/(('Tire Inspections'!$E$5:$E$1004=$A664)*('Tire Inspections'!$B$5:$B$1004=$L664)*('Tire Inspections'!$Y$5:$Y$1004="OK")),'Tire Inspections'!$R$5:$R$1004),"")))</f>
        <v/>
      </c>
      <c r="R664" s="44">
        <f>IF($A664="","",IF($L664="","",IFERROR(LOOKUP(2,1/(('Tire Inspections'!$E$5:$E$1004=$A664)*('Tire Inspections'!$B$5:$B$1004=$L664)*('Tire Inspections'!$Y$5:$Y$1004="OK")),'Tire Inspections'!$S$5:$S$1004),"")))</f>
        <v/>
      </c>
      <c r="S664" s="44">
        <f>IF($A664="","",IF($L664="","",IFERROR(LOOKUP(2,1/(('Tire Inspections'!$E$5:$E$1004=$A664)*('Tire Inspections'!$B$5:$B$1004=$L664)*('Tire Inspections'!$Y$5:$Y$1004="OK")),'Tire Inspections'!$L$5:$L$1004),"")))</f>
        <v/>
      </c>
      <c r="T664" s="33">
        <f>IF($A664="","",IF(OR($Q664="",$H664=""),"",IFERROR(MAX(0,MIN(1,($Q664-'Settings'!$B$6)/($H664-'Settings'!$B$6))),"")))</f>
        <v/>
      </c>
      <c r="U664" s="27">
        <f>IF($A664="","",IF($Q664="","No Data",IF($Q664&lt;='Settings'!$B$6,"Critical",IF($Q664&lt;='Settings'!$B$5,"Low","OK"))))</f>
        <v/>
      </c>
      <c r="V664" s="27">
        <f>IF($A664="","",IF($R664="","No Data",IF($R664&gt;='Settings'!$B$7,"Uneven","OK")))</f>
        <v/>
      </c>
      <c r="W664" s="27">
        <f>IF($A664="","",IF($J664&lt;&gt;"Mounted","N/A",IF(OR($S664="",$I664=""),"No Data",IF($S664&lt;$I664-'Settings'!$B$8,"Low",IF($S664&gt;$I664+'Settings'!$B$8,"High","OK")))))</f>
        <v/>
      </c>
      <c r="X664" s="45">
        <f>IF($A664="","",IF(OR($J664&lt;&gt;"Mounted",$L664=""),"",IFERROR($L664+'Settings'!$B$9,"")))</f>
        <v/>
      </c>
      <c r="Y664" s="27">
        <f>IF($A664="","",IF($J664&lt;&gt;"Mounted","N/A",IF($L664="","No Data",IF(TODAY()&gt;$X664,"Overdue",IF(TODAY()+'Settings'!$B$10&gt;=$X664,"Due Soon","Current")))))</f>
        <v/>
      </c>
      <c r="Z664" s="27">
        <f>IF($A664="","",IF($J664&lt;&gt;"Mounted","N/A",IF(OR($U664="No Data",$W664="No Data"),"No Data",IF($U664="Critical","Critical",IF(OR($U664="Low",$V664="Uneven",$W664="Low",$W664="High",$Y664="Overdue",$Y664="Due Soon"),"Attention","OK")))))</f>
        <v/>
      </c>
      <c r="AA664" s="27">
        <f>IF($A664="","",IF($J664&lt;&gt;"Mounted","No action",IF($U664="Critical","Inspect immediately and follow fleet removal policy",IF($W664="Low","Correct pressure and inspect",IF($W664="High","Correct pressure",IF($V664="Uneven","Inspect alignment, suspension, and rotation",IF($U664="Low","Schedule tire service",IF($Y664="Overdue","Complete inspection",IF($Y664="Due Soon","Schedule inspection","No action")))))))))</f>
        <v/>
      </c>
      <c r="AB664" s="27">
        <f>IF($A664="","",IF(OR($J664&lt;&gt;"Mounted",$Z664="OK",$Z664="N/A"),"",IF($U664="Critical",1,IF(OR($W664="Low",$W664="High"),2,IF(OR($U664="Low",$V664="Uneven"),3,IF($Y664="Overdue",4,5))))))</f>
        <v/>
      </c>
      <c r="AC664" s="27">
        <f>IF($A664="","",IF($AB664="","",IFERROR($AB664*100000+ROW(),"")))</f>
        <v/>
      </c>
    </row>
    <row r="665">
      <c r="A665" s="29" t="n"/>
      <c r="B665" s="23" t="n"/>
      <c r="C665" s="23" t="n"/>
      <c r="D665" s="23" t="n"/>
      <c r="E665" s="29" t="n"/>
      <c r="F665" s="42" t="n"/>
      <c r="G665" s="30" t="n"/>
      <c r="H665" s="43" t="n"/>
      <c r="I665" s="43" t="n"/>
      <c r="J665" s="23" t="n"/>
      <c r="K665" s="23" t="n"/>
      <c r="L665" s="45">
        <f>IF($A665="","",IF(COUNTIFS('Tire Inspections'!$E$5:$E$1004,$A665,'Tire Inspections'!$Y$5:$Y$1004,"OK")=0,"",IFERROR(MAXIFS('Tire Inspections'!$B$5:$B$1004,'Tire Inspections'!$E$5:$E$1004,$A665,'Tire Inspections'!$Y$5:$Y$1004,"OK"),"")))</f>
        <v/>
      </c>
      <c r="M665" s="27">
        <f>IF($A665="","",IF($L665="","",IFERROR(LOOKUP(2,1/(('Tire Inspections'!$E$5:$E$1004=$A665)*('Tire Inspections'!$B$5:$B$1004=$L665)*('Tire Inspections'!$Y$5:$Y$1004="OK")),'Tire Inspections'!$C$5:$C$1004),"")))</f>
        <v/>
      </c>
      <c r="N665" s="27">
        <f>IF($A665="","",IF($L665="","",IFERROR(LOOKUP(2,1/(('Tire Inspections'!$E$5:$E$1004=$A665)*('Tire Inspections'!$B$5:$B$1004=$L665)*('Tire Inspections'!$Y$5:$Y$1004="OK")),'Tire Inspections'!$F$5:$F$1004),"")))</f>
        <v/>
      </c>
      <c r="O665" s="27">
        <f>IF($A665="","",IF($L665="","",IFERROR(LOOKUP(2,1/(('Tire Inspections'!$E$5:$E$1004=$A665)*('Tire Inspections'!$B$5:$B$1004=$L665)*('Tire Inspections'!$Y$5:$Y$1004="OK")),'Tire Inspections'!$P$5:$P$1004),"")))</f>
        <v/>
      </c>
      <c r="P665" s="32">
        <f>IF($A665="","",IF($L665="","",IFERROR(LOOKUP(2,1/(('Tire Inspections'!$E$5:$E$1004=$A665)*('Tire Inspections'!$B$5:$B$1004=$L665)*('Tire Inspections'!$Y$5:$Y$1004="OK")),'Tire Inspections'!$D$5:$D$1004),"")))</f>
        <v/>
      </c>
      <c r="Q665" s="44">
        <f>IF($A665="","",IF($L665="","",IFERROR(LOOKUP(2,1/(('Tire Inspections'!$E$5:$E$1004=$A665)*('Tire Inspections'!$B$5:$B$1004=$L665)*('Tire Inspections'!$Y$5:$Y$1004="OK")),'Tire Inspections'!$R$5:$R$1004),"")))</f>
        <v/>
      </c>
      <c r="R665" s="44">
        <f>IF($A665="","",IF($L665="","",IFERROR(LOOKUP(2,1/(('Tire Inspections'!$E$5:$E$1004=$A665)*('Tire Inspections'!$B$5:$B$1004=$L665)*('Tire Inspections'!$Y$5:$Y$1004="OK")),'Tire Inspections'!$S$5:$S$1004),"")))</f>
        <v/>
      </c>
      <c r="S665" s="44">
        <f>IF($A665="","",IF($L665="","",IFERROR(LOOKUP(2,1/(('Tire Inspections'!$E$5:$E$1004=$A665)*('Tire Inspections'!$B$5:$B$1004=$L665)*('Tire Inspections'!$Y$5:$Y$1004="OK")),'Tire Inspections'!$L$5:$L$1004),"")))</f>
        <v/>
      </c>
      <c r="T665" s="33">
        <f>IF($A665="","",IF(OR($Q665="",$H665=""),"",IFERROR(MAX(0,MIN(1,($Q665-'Settings'!$B$6)/($H665-'Settings'!$B$6))),"")))</f>
        <v/>
      </c>
      <c r="U665" s="27">
        <f>IF($A665="","",IF($Q665="","No Data",IF($Q665&lt;='Settings'!$B$6,"Critical",IF($Q665&lt;='Settings'!$B$5,"Low","OK"))))</f>
        <v/>
      </c>
      <c r="V665" s="27">
        <f>IF($A665="","",IF($R665="","No Data",IF($R665&gt;='Settings'!$B$7,"Uneven","OK")))</f>
        <v/>
      </c>
      <c r="W665" s="27">
        <f>IF($A665="","",IF($J665&lt;&gt;"Mounted","N/A",IF(OR($S665="",$I665=""),"No Data",IF($S665&lt;$I665-'Settings'!$B$8,"Low",IF($S665&gt;$I665+'Settings'!$B$8,"High","OK")))))</f>
        <v/>
      </c>
      <c r="X665" s="45">
        <f>IF($A665="","",IF(OR($J665&lt;&gt;"Mounted",$L665=""),"",IFERROR($L665+'Settings'!$B$9,"")))</f>
        <v/>
      </c>
      <c r="Y665" s="27">
        <f>IF($A665="","",IF($J665&lt;&gt;"Mounted","N/A",IF($L665="","No Data",IF(TODAY()&gt;$X665,"Overdue",IF(TODAY()+'Settings'!$B$10&gt;=$X665,"Due Soon","Current")))))</f>
        <v/>
      </c>
      <c r="Z665" s="27">
        <f>IF($A665="","",IF($J665&lt;&gt;"Mounted","N/A",IF(OR($U665="No Data",$W665="No Data"),"No Data",IF($U665="Critical","Critical",IF(OR($U665="Low",$V665="Uneven",$W665="Low",$W665="High",$Y665="Overdue",$Y665="Due Soon"),"Attention","OK")))))</f>
        <v/>
      </c>
      <c r="AA665" s="27">
        <f>IF($A665="","",IF($J665&lt;&gt;"Mounted","No action",IF($U665="Critical","Inspect immediately and follow fleet removal policy",IF($W665="Low","Correct pressure and inspect",IF($W665="High","Correct pressure",IF($V665="Uneven","Inspect alignment, suspension, and rotation",IF($U665="Low","Schedule tire service",IF($Y665="Overdue","Complete inspection",IF($Y665="Due Soon","Schedule inspection","No action")))))))))</f>
        <v/>
      </c>
      <c r="AB665" s="27">
        <f>IF($A665="","",IF(OR($J665&lt;&gt;"Mounted",$Z665="OK",$Z665="N/A"),"",IF($U665="Critical",1,IF(OR($W665="Low",$W665="High"),2,IF(OR($U665="Low",$V665="Uneven"),3,IF($Y665="Overdue",4,5))))))</f>
        <v/>
      </c>
      <c r="AC665" s="27">
        <f>IF($A665="","",IF($AB665="","",IFERROR($AB665*100000+ROW(),"")))</f>
        <v/>
      </c>
    </row>
    <row r="666">
      <c r="A666" s="29" t="n"/>
      <c r="B666" s="23" t="n"/>
      <c r="C666" s="23" t="n"/>
      <c r="D666" s="23" t="n"/>
      <c r="E666" s="29" t="n"/>
      <c r="F666" s="42" t="n"/>
      <c r="G666" s="30" t="n"/>
      <c r="H666" s="43" t="n"/>
      <c r="I666" s="43" t="n"/>
      <c r="J666" s="23" t="n"/>
      <c r="K666" s="23" t="n"/>
      <c r="L666" s="45">
        <f>IF($A666="","",IF(COUNTIFS('Tire Inspections'!$E$5:$E$1004,$A666,'Tire Inspections'!$Y$5:$Y$1004,"OK")=0,"",IFERROR(MAXIFS('Tire Inspections'!$B$5:$B$1004,'Tire Inspections'!$E$5:$E$1004,$A666,'Tire Inspections'!$Y$5:$Y$1004,"OK"),"")))</f>
        <v/>
      </c>
      <c r="M666" s="27">
        <f>IF($A666="","",IF($L666="","",IFERROR(LOOKUP(2,1/(('Tire Inspections'!$E$5:$E$1004=$A666)*('Tire Inspections'!$B$5:$B$1004=$L666)*('Tire Inspections'!$Y$5:$Y$1004="OK")),'Tire Inspections'!$C$5:$C$1004),"")))</f>
        <v/>
      </c>
      <c r="N666" s="27">
        <f>IF($A666="","",IF($L666="","",IFERROR(LOOKUP(2,1/(('Tire Inspections'!$E$5:$E$1004=$A666)*('Tire Inspections'!$B$5:$B$1004=$L666)*('Tire Inspections'!$Y$5:$Y$1004="OK")),'Tire Inspections'!$F$5:$F$1004),"")))</f>
        <v/>
      </c>
      <c r="O666" s="27">
        <f>IF($A666="","",IF($L666="","",IFERROR(LOOKUP(2,1/(('Tire Inspections'!$E$5:$E$1004=$A666)*('Tire Inspections'!$B$5:$B$1004=$L666)*('Tire Inspections'!$Y$5:$Y$1004="OK")),'Tire Inspections'!$P$5:$P$1004),"")))</f>
        <v/>
      </c>
      <c r="P666" s="32">
        <f>IF($A666="","",IF($L666="","",IFERROR(LOOKUP(2,1/(('Tire Inspections'!$E$5:$E$1004=$A666)*('Tire Inspections'!$B$5:$B$1004=$L666)*('Tire Inspections'!$Y$5:$Y$1004="OK")),'Tire Inspections'!$D$5:$D$1004),"")))</f>
        <v/>
      </c>
      <c r="Q666" s="44">
        <f>IF($A666="","",IF($L666="","",IFERROR(LOOKUP(2,1/(('Tire Inspections'!$E$5:$E$1004=$A666)*('Tire Inspections'!$B$5:$B$1004=$L666)*('Tire Inspections'!$Y$5:$Y$1004="OK")),'Tire Inspections'!$R$5:$R$1004),"")))</f>
        <v/>
      </c>
      <c r="R666" s="44">
        <f>IF($A666="","",IF($L666="","",IFERROR(LOOKUP(2,1/(('Tire Inspections'!$E$5:$E$1004=$A666)*('Tire Inspections'!$B$5:$B$1004=$L666)*('Tire Inspections'!$Y$5:$Y$1004="OK")),'Tire Inspections'!$S$5:$S$1004),"")))</f>
        <v/>
      </c>
      <c r="S666" s="44">
        <f>IF($A666="","",IF($L666="","",IFERROR(LOOKUP(2,1/(('Tire Inspections'!$E$5:$E$1004=$A666)*('Tire Inspections'!$B$5:$B$1004=$L666)*('Tire Inspections'!$Y$5:$Y$1004="OK")),'Tire Inspections'!$L$5:$L$1004),"")))</f>
        <v/>
      </c>
      <c r="T666" s="33">
        <f>IF($A666="","",IF(OR($Q666="",$H666=""),"",IFERROR(MAX(0,MIN(1,($Q666-'Settings'!$B$6)/($H666-'Settings'!$B$6))),"")))</f>
        <v/>
      </c>
      <c r="U666" s="27">
        <f>IF($A666="","",IF($Q666="","No Data",IF($Q666&lt;='Settings'!$B$6,"Critical",IF($Q666&lt;='Settings'!$B$5,"Low","OK"))))</f>
        <v/>
      </c>
      <c r="V666" s="27">
        <f>IF($A666="","",IF($R666="","No Data",IF($R666&gt;='Settings'!$B$7,"Uneven","OK")))</f>
        <v/>
      </c>
      <c r="W666" s="27">
        <f>IF($A666="","",IF($J666&lt;&gt;"Mounted","N/A",IF(OR($S666="",$I666=""),"No Data",IF($S666&lt;$I666-'Settings'!$B$8,"Low",IF($S666&gt;$I666+'Settings'!$B$8,"High","OK")))))</f>
        <v/>
      </c>
      <c r="X666" s="45">
        <f>IF($A666="","",IF(OR($J666&lt;&gt;"Mounted",$L666=""),"",IFERROR($L666+'Settings'!$B$9,"")))</f>
        <v/>
      </c>
      <c r="Y666" s="27">
        <f>IF($A666="","",IF($J666&lt;&gt;"Mounted","N/A",IF($L666="","No Data",IF(TODAY()&gt;$X666,"Overdue",IF(TODAY()+'Settings'!$B$10&gt;=$X666,"Due Soon","Current")))))</f>
        <v/>
      </c>
      <c r="Z666" s="27">
        <f>IF($A666="","",IF($J666&lt;&gt;"Mounted","N/A",IF(OR($U666="No Data",$W666="No Data"),"No Data",IF($U666="Critical","Critical",IF(OR($U666="Low",$V666="Uneven",$W666="Low",$W666="High",$Y666="Overdue",$Y666="Due Soon"),"Attention","OK")))))</f>
        <v/>
      </c>
      <c r="AA666" s="27">
        <f>IF($A666="","",IF($J666&lt;&gt;"Mounted","No action",IF($U666="Critical","Inspect immediately and follow fleet removal policy",IF($W666="Low","Correct pressure and inspect",IF($W666="High","Correct pressure",IF($V666="Uneven","Inspect alignment, suspension, and rotation",IF($U666="Low","Schedule tire service",IF($Y666="Overdue","Complete inspection",IF($Y666="Due Soon","Schedule inspection","No action")))))))))</f>
        <v/>
      </c>
      <c r="AB666" s="27">
        <f>IF($A666="","",IF(OR($J666&lt;&gt;"Mounted",$Z666="OK",$Z666="N/A"),"",IF($U666="Critical",1,IF(OR($W666="Low",$W666="High"),2,IF(OR($U666="Low",$V666="Uneven"),3,IF($Y666="Overdue",4,5))))))</f>
        <v/>
      </c>
      <c r="AC666" s="27">
        <f>IF($A666="","",IF($AB666="","",IFERROR($AB666*100000+ROW(),"")))</f>
        <v/>
      </c>
    </row>
    <row r="667">
      <c r="A667" s="29" t="n"/>
      <c r="B667" s="23" t="n"/>
      <c r="C667" s="23" t="n"/>
      <c r="D667" s="23" t="n"/>
      <c r="E667" s="29" t="n"/>
      <c r="F667" s="42" t="n"/>
      <c r="G667" s="30" t="n"/>
      <c r="H667" s="43" t="n"/>
      <c r="I667" s="43" t="n"/>
      <c r="J667" s="23" t="n"/>
      <c r="K667" s="23" t="n"/>
      <c r="L667" s="45">
        <f>IF($A667="","",IF(COUNTIFS('Tire Inspections'!$E$5:$E$1004,$A667,'Tire Inspections'!$Y$5:$Y$1004,"OK")=0,"",IFERROR(MAXIFS('Tire Inspections'!$B$5:$B$1004,'Tire Inspections'!$E$5:$E$1004,$A667,'Tire Inspections'!$Y$5:$Y$1004,"OK"),"")))</f>
        <v/>
      </c>
      <c r="M667" s="27">
        <f>IF($A667="","",IF($L667="","",IFERROR(LOOKUP(2,1/(('Tire Inspections'!$E$5:$E$1004=$A667)*('Tire Inspections'!$B$5:$B$1004=$L667)*('Tire Inspections'!$Y$5:$Y$1004="OK")),'Tire Inspections'!$C$5:$C$1004),"")))</f>
        <v/>
      </c>
      <c r="N667" s="27">
        <f>IF($A667="","",IF($L667="","",IFERROR(LOOKUP(2,1/(('Tire Inspections'!$E$5:$E$1004=$A667)*('Tire Inspections'!$B$5:$B$1004=$L667)*('Tire Inspections'!$Y$5:$Y$1004="OK")),'Tire Inspections'!$F$5:$F$1004),"")))</f>
        <v/>
      </c>
      <c r="O667" s="27">
        <f>IF($A667="","",IF($L667="","",IFERROR(LOOKUP(2,1/(('Tire Inspections'!$E$5:$E$1004=$A667)*('Tire Inspections'!$B$5:$B$1004=$L667)*('Tire Inspections'!$Y$5:$Y$1004="OK")),'Tire Inspections'!$P$5:$P$1004),"")))</f>
        <v/>
      </c>
      <c r="P667" s="32">
        <f>IF($A667="","",IF($L667="","",IFERROR(LOOKUP(2,1/(('Tire Inspections'!$E$5:$E$1004=$A667)*('Tire Inspections'!$B$5:$B$1004=$L667)*('Tire Inspections'!$Y$5:$Y$1004="OK")),'Tire Inspections'!$D$5:$D$1004),"")))</f>
        <v/>
      </c>
      <c r="Q667" s="44">
        <f>IF($A667="","",IF($L667="","",IFERROR(LOOKUP(2,1/(('Tire Inspections'!$E$5:$E$1004=$A667)*('Tire Inspections'!$B$5:$B$1004=$L667)*('Tire Inspections'!$Y$5:$Y$1004="OK")),'Tire Inspections'!$R$5:$R$1004),"")))</f>
        <v/>
      </c>
      <c r="R667" s="44">
        <f>IF($A667="","",IF($L667="","",IFERROR(LOOKUP(2,1/(('Tire Inspections'!$E$5:$E$1004=$A667)*('Tire Inspections'!$B$5:$B$1004=$L667)*('Tire Inspections'!$Y$5:$Y$1004="OK")),'Tire Inspections'!$S$5:$S$1004),"")))</f>
        <v/>
      </c>
      <c r="S667" s="44">
        <f>IF($A667="","",IF($L667="","",IFERROR(LOOKUP(2,1/(('Tire Inspections'!$E$5:$E$1004=$A667)*('Tire Inspections'!$B$5:$B$1004=$L667)*('Tire Inspections'!$Y$5:$Y$1004="OK")),'Tire Inspections'!$L$5:$L$1004),"")))</f>
        <v/>
      </c>
      <c r="T667" s="33">
        <f>IF($A667="","",IF(OR($Q667="",$H667=""),"",IFERROR(MAX(0,MIN(1,($Q667-'Settings'!$B$6)/($H667-'Settings'!$B$6))),"")))</f>
        <v/>
      </c>
      <c r="U667" s="27">
        <f>IF($A667="","",IF($Q667="","No Data",IF($Q667&lt;='Settings'!$B$6,"Critical",IF($Q667&lt;='Settings'!$B$5,"Low","OK"))))</f>
        <v/>
      </c>
      <c r="V667" s="27">
        <f>IF($A667="","",IF($R667="","No Data",IF($R667&gt;='Settings'!$B$7,"Uneven","OK")))</f>
        <v/>
      </c>
      <c r="W667" s="27">
        <f>IF($A667="","",IF($J667&lt;&gt;"Mounted","N/A",IF(OR($S667="",$I667=""),"No Data",IF($S667&lt;$I667-'Settings'!$B$8,"Low",IF($S667&gt;$I667+'Settings'!$B$8,"High","OK")))))</f>
        <v/>
      </c>
      <c r="X667" s="45">
        <f>IF($A667="","",IF(OR($J667&lt;&gt;"Mounted",$L667=""),"",IFERROR($L667+'Settings'!$B$9,"")))</f>
        <v/>
      </c>
      <c r="Y667" s="27">
        <f>IF($A667="","",IF($J667&lt;&gt;"Mounted","N/A",IF($L667="","No Data",IF(TODAY()&gt;$X667,"Overdue",IF(TODAY()+'Settings'!$B$10&gt;=$X667,"Due Soon","Current")))))</f>
        <v/>
      </c>
      <c r="Z667" s="27">
        <f>IF($A667="","",IF($J667&lt;&gt;"Mounted","N/A",IF(OR($U667="No Data",$W667="No Data"),"No Data",IF($U667="Critical","Critical",IF(OR($U667="Low",$V667="Uneven",$W667="Low",$W667="High",$Y667="Overdue",$Y667="Due Soon"),"Attention","OK")))))</f>
        <v/>
      </c>
      <c r="AA667" s="27">
        <f>IF($A667="","",IF($J667&lt;&gt;"Mounted","No action",IF($U667="Critical","Inspect immediately and follow fleet removal policy",IF($W667="Low","Correct pressure and inspect",IF($W667="High","Correct pressure",IF($V667="Uneven","Inspect alignment, suspension, and rotation",IF($U667="Low","Schedule tire service",IF($Y667="Overdue","Complete inspection",IF($Y667="Due Soon","Schedule inspection","No action")))))))))</f>
        <v/>
      </c>
      <c r="AB667" s="27">
        <f>IF($A667="","",IF(OR($J667&lt;&gt;"Mounted",$Z667="OK",$Z667="N/A"),"",IF($U667="Critical",1,IF(OR($W667="Low",$W667="High"),2,IF(OR($U667="Low",$V667="Uneven"),3,IF($Y667="Overdue",4,5))))))</f>
        <v/>
      </c>
      <c r="AC667" s="27">
        <f>IF($A667="","",IF($AB667="","",IFERROR($AB667*100000+ROW(),"")))</f>
        <v/>
      </c>
    </row>
    <row r="668">
      <c r="A668" s="29" t="n"/>
      <c r="B668" s="23" t="n"/>
      <c r="C668" s="23" t="n"/>
      <c r="D668" s="23" t="n"/>
      <c r="E668" s="29" t="n"/>
      <c r="F668" s="42" t="n"/>
      <c r="G668" s="30" t="n"/>
      <c r="H668" s="43" t="n"/>
      <c r="I668" s="43" t="n"/>
      <c r="J668" s="23" t="n"/>
      <c r="K668" s="23" t="n"/>
      <c r="L668" s="45">
        <f>IF($A668="","",IF(COUNTIFS('Tire Inspections'!$E$5:$E$1004,$A668,'Tire Inspections'!$Y$5:$Y$1004,"OK")=0,"",IFERROR(MAXIFS('Tire Inspections'!$B$5:$B$1004,'Tire Inspections'!$E$5:$E$1004,$A668,'Tire Inspections'!$Y$5:$Y$1004,"OK"),"")))</f>
        <v/>
      </c>
      <c r="M668" s="27">
        <f>IF($A668="","",IF($L668="","",IFERROR(LOOKUP(2,1/(('Tire Inspections'!$E$5:$E$1004=$A668)*('Tire Inspections'!$B$5:$B$1004=$L668)*('Tire Inspections'!$Y$5:$Y$1004="OK")),'Tire Inspections'!$C$5:$C$1004),"")))</f>
        <v/>
      </c>
      <c r="N668" s="27">
        <f>IF($A668="","",IF($L668="","",IFERROR(LOOKUP(2,1/(('Tire Inspections'!$E$5:$E$1004=$A668)*('Tire Inspections'!$B$5:$B$1004=$L668)*('Tire Inspections'!$Y$5:$Y$1004="OK")),'Tire Inspections'!$F$5:$F$1004),"")))</f>
        <v/>
      </c>
      <c r="O668" s="27">
        <f>IF($A668="","",IF($L668="","",IFERROR(LOOKUP(2,1/(('Tire Inspections'!$E$5:$E$1004=$A668)*('Tire Inspections'!$B$5:$B$1004=$L668)*('Tire Inspections'!$Y$5:$Y$1004="OK")),'Tire Inspections'!$P$5:$P$1004),"")))</f>
        <v/>
      </c>
      <c r="P668" s="32">
        <f>IF($A668="","",IF($L668="","",IFERROR(LOOKUP(2,1/(('Tire Inspections'!$E$5:$E$1004=$A668)*('Tire Inspections'!$B$5:$B$1004=$L668)*('Tire Inspections'!$Y$5:$Y$1004="OK")),'Tire Inspections'!$D$5:$D$1004),"")))</f>
        <v/>
      </c>
      <c r="Q668" s="44">
        <f>IF($A668="","",IF($L668="","",IFERROR(LOOKUP(2,1/(('Tire Inspections'!$E$5:$E$1004=$A668)*('Tire Inspections'!$B$5:$B$1004=$L668)*('Tire Inspections'!$Y$5:$Y$1004="OK")),'Tire Inspections'!$R$5:$R$1004),"")))</f>
        <v/>
      </c>
      <c r="R668" s="44">
        <f>IF($A668="","",IF($L668="","",IFERROR(LOOKUP(2,1/(('Tire Inspections'!$E$5:$E$1004=$A668)*('Tire Inspections'!$B$5:$B$1004=$L668)*('Tire Inspections'!$Y$5:$Y$1004="OK")),'Tire Inspections'!$S$5:$S$1004),"")))</f>
        <v/>
      </c>
      <c r="S668" s="44">
        <f>IF($A668="","",IF($L668="","",IFERROR(LOOKUP(2,1/(('Tire Inspections'!$E$5:$E$1004=$A668)*('Tire Inspections'!$B$5:$B$1004=$L668)*('Tire Inspections'!$Y$5:$Y$1004="OK")),'Tire Inspections'!$L$5:$L$1004),"")))</f>
        <v/>
      </c>
      <c r="T668" s="33">
        <f>IF($A668="","",IF(OR($Q668="",$H668=""),"",IFERROR(MAX(0,MIN(1,($Q668-'Settings'!$B$6)/($H668-'Settings'!$B$6))),"")))</f>
        <v/>
      </c>
      <c r="U668" s="27">
        <f>IF($A668="","",IF($Q668="","No Data",IF($Q668&lt;='Settings'!$B$6,"Critical",IF($Q668&lt;='Settings'!$B$5,"Low","OK"))))</f>
        <v/>
      </c>
      <c r="V668" s="27">
        <f>IF($A668="","",IF($R668="","No Data",IF($R668&gt;='Settings'!$B$7,"Uneven","OK")))</f>
        <v/>
      </c>
      <c r="W668" s="27">
        <f>IF($A668="","",IF($J668&lt;&gt;"Mounted","N/A",IF(OR($S668="",$I668=""),"No Data",IF($S668&lt;$I668-'Settings'!$B$8,"Low",IF($S668&gt;$I668+'Settings'!$B$8,"High","OK")))))</f>
        <v/>
      </c>
      <c r="X668" s="45">
        <f>IF($A668="","",IF(OR($J668&lt;&gt;"Mounted",$L668=""),"",IFERROR($L668+'Settings'!$B$9,"")))</f>
        <v/>
      </c>
      <c r="Y668" s="27">
        <f>IF($A668="","",IF($J668&lt;&gt;"Mounted","N/A",IF($L668="","No Data",IF(TODAY()&gt;$X668,"Overdue",IF(TODAY()+'Settings'!$B$10&gt;=$X668,"Due Soon","Current")))))</f>
        <v/>
      </c>
      <c r="Z668" s="27">
        <f>IF($A668="","",IF($J668&lt;&gt;"Mounted","N/A",IF(OR($U668="No Data",$W668="No Data"),"No Data",IF($U668="Critical","Critical",IF(OR($U668="Low",$V668="Uneven",$W668="Low",$W668="High",$Y668="Overdue",$Y668="Due Soon"),"Attention","OK")))))</f>
        <v/>
      </c>
      <c r="AA668" s="27">
        <f>IF($A668="","",IF($J668&lt;&gt;"Mounted","No action",IF($U668="Critical","Inspect immediately and follow fleet removal policy",IF($W668="Low","Correct pressure and inspect",IF($W668="High","Correct pressure",IF($V668="Uneven","Inspect alignment, suspension, and rotation",IF($U668="Low","Schedule tire service",IF($Y668="Overdue","Complete inspection",IF($Y668="Due Soon","Schedule inspection","No action")))))))))</f>
        <v/>
      </c>
      <c r="AB668" s="27">
        <f>IF($A668="","",IF(OR($J668&lt;&gt;"Mounted",$Z668="OK",$Z668="N/A"),"",IF($U668="Critical",1,IF(OR($W668="Low",$W668="High"),2,IF(OR($U668="Low",$V668="Uneven"),3,IF($Y668="Overdue",4,5))))))</f>
        <v/>
      </c>
      <c r="AC668" s="27">
        <f>IF($A668="","",IF($AB668="","",IFERROR($AB668*100000+ROW(),"")))</f>
        <v/>
      </c>
    </row>
    <row r="669">
      <c r="A669" s="29" t="n"/>
      <c r="B669" s="23" t="n"/>
      <c r="C669" s="23" t="n"/>
      <c r="D669" s="23" t="n"/>
      <c r="E669" s="29" t="n"/>
      <c r="F669" s="42" t="n"/>
      <c r="G669" s="30" t="n"/>
      <c r="H669" s="43" t="n"/>
      <c r="I669" s="43" t="n"/>
      <c r="J669" s="23" t="n"/>
      <c r="K669" s="23" t="n"/>
      <c r="L669" s="45">
        <f>IF($A669="","",IF(COUNTIFS('Tire Inspections'!$E$5:$E$1004,$A669,'Tire Inspections'!$Y$5:$Y$1004,"OK")=0,"",IFERROR(MAXIFS('Tire Inspections'!$B$5:$B$1004,'Tire Inspections'!$E$5:$E$1004,$A669,'Tire Inspections'!$Y$5:$Y$1004,"OK"),"")))</f>
        <v/>
      </c>
      <c r="M669" s="27">
        <f>IF($A669="","",IF($L669="","",IFERROR(LOOKUP(2,1/(('Tire Inspections'!$E$5:$E$1004=$A669)*('Tire Inspections'!$B$5:$B$1004=$L669)*('Tire Inspections'!$Y$5:$Y$1004="OK")),'Tire Inspections'!$C$5:$C$1004),"")))</f>
        <v/>
      </c>
      <c r="N669" s="27">
        <f>IF($A669="","",IF($L669="","",IFERROR(LOOKUP(2,1/(('Tire Inspections'!$E$5:$E$1004=$A669)*('Tire Inspections'!$B$5:$B$1004=$L669)*('Tire Inspections'!$Y$5:$Y$1004="OK")),'Tire Inspections'!$F$5:$F$1004),"")))</f>
        <v/>
      </c>
      <c r="O669" s="27">
        <f>IF($A669="","",IF($L669="","",IFERROR(LOOKUP(2,1/(('Tire Inspections'!$E$5:$E$1004=$A669)*('Tire Inspections'!$B$5:$B$1004=$L669)*('Tire Inspections'!$Y$5:$Y$1004="OK")),'Tire Inspections'!$P$5:$P$1004),"")))</f>
        <v/>
      </c>
      <c r="P669" s="32">
        <f>IF($A669="","",IF($L669="","",IFERROR(LOOKUP(2,1/(('Tire Inspections'!$E$5:$E$1004=$A669)*('Tire Inspections'!$B$5:$B$1004=$L669)*('Tire Inspections'!$Y$5:$Y$1004="OK")),'Tire Inspections'!$D$5:$D$1004),"")))</f>
        <v/>
      </c>
      <c r="Q669" s="44">
        <f>IF($A669="","",IF($L669="","",IFERROR(LOOKUP(2,1/(('Tire Inspections'!$E$5:$E$1004=$A669)*('Tire Inspections'!$B$5:$B$1004=$L669)*('Tire Inspections'!$Y$5:$Y$1004="OK")),'Tire Inspections'!$R$5:$R$1004),"")))</f>
        <v/>
      </c>
      <c r="R669" s="44">
        <f>IF($A669="","",IF($L669="","",IFERROR(LOOKUP(2,1/(('Tire Inspections'!$E$5:$E$1004=$A669)*('Tire Inspections'!$B$5:$B$1004=$L669)*('Tire Inspections'!$Y$5:$Y$1004="OK")),'Tire Inspections'!$S$5:$S$1004),"")))</f>
        <v/>
      </c>
      <c r="S669" s="44">
        <f>IF($A669="","",IF($L669="","",IFERROR(LOOKUP(2,1/(('Tire Inspections'!$E$5:$E$1004=$A669)*('Tire Inspections'!$B$5:$B$1004=$L669)*('Tire Inspections'!$Y$5:$Y$1004="OK")),'Tire Inspections'!$L$5:$L$1004),"")))</f>
        <v/>
      </c>
      <c r="T669" s="33">
        <f>IF($A669="","",IF(OR($Q669="",$H669=""),"",IFERROR(MAX(0,MIN(1,($Q669-'Settings'!$B$6)/($H669-'Settings'!$B$6))),"")))</f>
        <v/>
      </c>
      <c r="U669" s="27">
        <f>IF($A669="","",IF($Q669="","No Data",IF($Q669&lt;='Settings'!$B$6,"Critical",IF($Q669&lt;='Settings'!$B$5,"Low","OK"))))</f>
        <v/>
      </c>
      <c r="V669" s="27">
        <f>IF($A669="","",IF($R669="","No Data",IF($R669&gt;='Settings'!$B$7,"Uneven","OK")))</f>
        <v/>
      </c>
      <c r="W669" s="27">
        <f>IF($A669="","",IF($J669&lt;&gt;"Mounted","N/A",IF(OR($S669="",$I669=""),"No Data",IF($S669&lt;$I669-'Settings'!$B$8,"Low",IF($S669&gt;$I669+'Settings'!$B$8,"High","OK")))))</f>
        <v/>
      </c>
      <c r="X669" s="45">
        <f>IF($A669="","",IF(OR($J669&lt;&gt;"Mounted",$L669=""),"",IFERROR($L669+'Settings'!$B$9,"")))</f>
        <v/>
      </c>
      <c r="Y669" s="27">
        <f>IF($A669="","",IF($J669&lt;&gt;"Mounted","N/A",IF($L669="","No Data",IF(TODAY()&gt;$X669,"Overdue",IF(TODAY()+'Settings'!$B$10&gt;=$X669,"Due Soon","Current")))))</f>
        <v/>
      </c>
      <c r="Z669" s="27">
        <f>IF($A669="","",IF($J669&lt;&gt;"Mounted","N/A",IF(OR($U669="No Data",$W669="No Data"),"No Data",IF($U669="Critical","Critical",IF(OR($U669="Low",$V669="Uneven",$W669="Low",$W669="High",$Y669="Overdue",$Y669="Due Soon"),"Attention","OK")))))</f>
        <v/>
      </c>
      <c r="AA669" s="27">
        <f>IF($A669="","",IF($J669&lt;&gt;"Mounted","No action",IF($U669="Critical","Inspect immediately and follow fleet removal policy",IF($W669="Low","Correct pressure and inspect",IF($W669="High","Correct pressure",IF($V669="Uneven","Inspect alignment, suspension, and rotation",IF($U669="Low","Schedule tire service",IF($Y669="Overdue","Complete inspection",IF($Y669="Due Soon","Schedule inspection","No action")))))))))</f>
        <v/>
      </c>
      <c r="AB669" s="27">
        <f>IF($A669="","",IF(OR($J669&lt;&gt;"Mounted",$Z669="OK",$Z669="N/A"),"",IF($U669="Critical",1,IF(OR($W669="Low",$W669="High"),2,IF(OR($U669="Low",$V669="Uneven"),3,IF($Y669="Overdue",4,5))))))</f>
        <v/>
      </c>
      <c r="AC669" s="27">
        <f>IF($A669="","",IF($AB669="","",IFERROR($AB669*100000+ROW(),"")))</f>
        <v/>
      </c>
    </row>
    <row r="670">
      <c r="A670" s="29" t="n"/>
      <c r="B670" s="23" t="n"/>
      <c r="C670" s="23" t="n"/>
      <c r="D670" s="23" t="n"/>
      <c r="E670" s="29" t="n"/>
      <c r="F670" s="42" t="n"/>
      <c r="G670" s="30" t="n"/>
      <c r="H670" s="43" t="n"/>
      <c r="I670" s="43" t="n"/>
      <c r="J670" s="23" t="n"/>
      <c r="K670" s="23" t="n"/>
      <c r="L670" s="45">
        <f>IF($A670="","",IF(COUNTIFS('Tire Inspections'!$E$5:$E$1004,$A670,'Tire Inspections'!$Y$5:$Y$1004,"OK")=0,"",IFERROR(MAXIFS('Tire Inspections'!$B$5:$B$1004,'Tire Inspections'!$E$5:$E$1004,$A670,'Tire Inspections'!$Y$5:$Y$1004,"OK"),"")))</f>
        <v/>
      </c>
      <c r="M670" s="27">
        <f>IF($A670="","",IF($L670="","",IFERROR(LOOKUP(2,1/(('Tire Inspections'!$E$5:$E$1004=$A670)*('Tire Inspections'!$B$5:$B$1004=$L670)*('Tire Inspections'!$Y$5:$Y$1004="OK")),'Tire Inspections'!$C$5:$C$1004),"")))</f>
        <v/>
      </c>
      <c r="N670" s="27">
        <f>IF($A670="","",IF($L670="","",IFERROR(LOOKUP(2,1/(('Tire Inspections'!$E$5:$E$1004=$A670)*('Tire Inspections'!$B$5:$B$1004=$L670)*('Tire Inspections'!$Y$5:$Y$1004="OK")),'Tire Inspections'!$F$5:$F$1004),"")))</f>
        <v/>
      </c>
      <c r="O670" s="27">
        <f>IF($A670="","",IF($L670="","",IFERROR(LOOKUP(2,1/(('Tire Inspections'!$E$5:$E$1004=$A670)*('Tire Inspections'!$B$5:$B$1004=$L670)*('Tire Inspections'!$Y$5:$Y$1004="OK")),'Tire Inspections'!$P$5:$P$1004),"")))</f>
        <v/>
      </c>
      <c r="P670" s="32">
        <f>IF($A670="","",IF($L670="","",IFERROR(LOOKUP(2,1/(('Tire Inspections'!$E$5:$E$1004=$A670)*('Tire Inspections'!$B$5:$B$1004=$L670)*('Tire Inspections'!$Y$5:$Y$1004="OK")),'Tire Inspections'!$D$5:$D$1004),"")))</f>
        <v/>
      </c>
      <c r="Q670" s="44">
        <f>IF($A670="","",IF($L670="","",IFERROR(LOOKUP(2,1/(('Tire Inspections'!$E$5:$E$1004=$A670)*('Tire Inspections'!$B$5:$B$1004=$L670)*('Tire Inspections'!$Y$5:$Y$1004="OK")),'Tire Inspections'!$R$5:$R$1004),"")))</f>
        <v/>
      </c>
      <c r="R670" s="44">
        <f>IF($A670="","",IF($L670="","",IFERROR(LOOKUP(2,1/(('Tire Inspections'!$E$5:$E$1004=$A670)*('Tire Inspections'!$B$5:$B$1004=$L670)*('Tire Inspections'!$Y$5:$Y$1004="OK")),'Tire Inspections'!$S$5:$S$1004),"")))</f>
        <v/>
      </c>
      <c r="S670" s="44">
        <f>IF($A670="","",IF($L670="","",IFERROR(LOOKUP(2,1/(('Tire Inspections'!$E$5:$E$1004=$A670)*('Tire Inspections'!$B$5:$B$1004=$L670)*('Tire Inspections'!$Y$5:$Y$1004="OK")),'Tire Inspections'!$L$5:$L$1004),"")))</f>
        <v/>
      </c>
      <c r="T670" s="33">
        <f>IF($A670="","",IF(OR($Q670="",$H670=""),"",IFERROR(MAX(0,MIN(1,($Q670-'Settings'!$B$6)/($H670-'Settings'!$B$6))),"")))</f>
        <v/>
      </c>
      <c r="U670" s="27">
        <f>IF($A670="","",IF($Q670="","No Data",IF($Q670&lt;='Settings'!$B$6,"Critical",IF($Q670&lt;='Settings'!$B$5,"Low","OK"))))</f>
        <v/>
      </c>
      <c r="V670" s="27">
        <f>IF($A670="","",IF($R670="","No Data",IF($R670&gt;='Settings'!$B$7,"Uneven","OK")))</f>
        <v/>
      </c>
      <c r="W670" s="27">
        <f>IF($A670="","",IF($J670&lt;&gt;"Mounted","N/A",IF(OR($S670="",$I670=""),"No Data",IF($S670&lt;$I670-'Settings'!$B$8,"Low",IF($S670&gt;$I670+'Settings'!$B$8,"High","OK")))))</f>
        <v/>
      </c>
      <c r="X670" s="45">
        <f>IF($A670="","",IF(OR($J670&lt;&gt;"Mounted",$L670=""),"",IFERROR($L670+'Settings'!$B$9,"")))</f>
        <v/>
      </c>
      <c r="Y670" s="27">
        <f>IF($A670="","",IF($J670&lt;&gt;"Mounted","N/A",IF($L670="","No Data",IF(TODAY()&gt;$X670,"Overdue",IF(TODAY()+'Settings'!$B$10&gt;=$X670,"Due Soon","Current")))))</f>
        <v/>
      </c>
      <c r="Z670" s="27">
        <f>IF($A670="","",IF($J670&lt;&gt;"Mounted","N/A",IF(OR($U670="No Data",$W670="No Data"),"No Data",IF($U670="Critical","Critical",IF(OR($U670="Low",$V670="Uneven",$W670="Low",$W670="High",$Y670="Overdue",$Y670="Due Soon"),"Attention","OK")))))</f>
        <v/>
      </c>
      <c r="AA670" s="27">
        <f>IF($A670="","",IF($J670&lt;&gt;"Mounted","No action",IF($U670="Critical","Inspect immediately and follow fleet removal policy",IF($W670="Low","Correct pressure and inspect",IF($W670="High","Correct pressure",IF($V670="Uneven","Inspect alignment, suspension, and rotation",IF($U670="Low","Schedule tire service",IF($Y670="Overdue","Complete inspection",IF($Y670="Due Soon","Schedule inspection","No action")))))))))</f>
        <v/>
      </c>
      <c r="AB670" s="27">
        <f>IF($A670="","",IF(OR($J670&lt;&gt;"Mounted",$Z670="OK",$Z670="N/A"),"",IF($U670="Critical",1,IF(OR($W670="Low",$W670="High"),2,IF(OR($U670="Low",$V670="Uneven"),3,IF($Y670="Overdue",4,5))))))</f>
        <v/>
      </c>
      <c r="AC670" s="27">
        <f>IF($A670="","",IF($AB670="","",IFERROR($AB670*100000+ROW(),"")))</f>
        <v/>
      </c>
    </row>
    <row r="671">
      <c r="A671" s="29" t="n"/>
      <c r="B671" s="23" t="n"/>
      <c r="C671" s="23" t="n"/>
      <c r="D671" s="23" t="n"/>
      <c r="E671" s="29" t="n"/>
      <c r="F671" s="42" t="n"/>
      <c r="G671" s="30" t="n"/>
      <c r="H671" s="43" t="n"/>
      <c r="I671" s="43" t="n"/>
      <c r="J671" s="23" t="n"/>
      <c r="K671" s="23" t="n"/>
      <c r="L671" s="45">
        <f>IF($A671="","",IF(COUNTIFS('Tire Inspections'!$E$5:$E$1004,$A671,'Tire Inspections'!$Y$5:$Y$1004,"OK")=0,"",IFERROR(MAXIFS('Tire Inspections'!$B$5:$B$1004,'Tire Inspections'!$E$5:$E$1004,$A671,'Tire Inspections'!$Y$5:$Y$1004,"OK"),"")))</f>
        <v/>
      </c>
      <c r="M671" s="27">
        <f>IF($A671="","",IF($L671="","",IFERROR(LOOKUP(2,1/(('Tire Inspections'!$E$5:$E$1004=$A671)*('Tire Inspections'!$B$5:$B$1004=$L671)*('Tire Inspections'!$Y$5:$Y$1004="OK")),'Tire Inspections'!$C$5:$C$1004),"")))</f>
        <v/>
      </c>
      <c r="N671" s="27">
        <f>IF($A671="","",IF($L671="","",IFERROR(LOOKUP(2,1/(('Tire Inspections'!$E$5:$E$1004=$A671)*('Tire Inspections'!$B$5:$B$1004=$L671)*('Tire Inspections'!$Y$5:$Y$1004="OK")),'Tire Inspections'!$F$5:$F$1004),"")))</f>
        <v/>
      </c>
      <c r="O671" s="27">
        <f>IF($A671="","",IF($L671="","",IFERROR(LOOKUP(2,1/(('Tire Inspections'!$E$5:$E$1004=$A671)*('Tire Inspections'!$B$5:$B$1004=$L671)*('Tire Inspections'!$Y$5:$Y$1004="OK")),'Tire Inspections'!$P$5:$P$1004),"")))</f>
        <v/>
      </c>
      <c r="P671" s="32">
        <f>IF($A671="","",IF($L671="","",IFERROR(LOOKUP(2,1/(('Tire Inspections'!$E$5:$E$1004=$A671)*('Tire Inspections'!$B$5:$B$1004=$L671)*('Tire Inspections'!$Y$5:$Y$1004="OK")),'Tire Inspections'!$D$5:$D$1004),"")))</f>
        <v/>
      </c>
      <c r="Q671" s="44">
        <f>IF($A671="","",IF($L671="","",IFERROR(LOOKUP(2,1/(('Tire Inspections'!$E$5:$E$1004=$A671)*('Tire Inspections'!$B$5:$B$1004=$L671)*('Tire Inspections'!$Y$5:$Y$1004="OK")),'Tire Inspections'!$R$5:$R$1004),"")))</f>
        <v/>
      </c>
      <c r="R671" s="44">
        <f>IF($A671="","",IF($L671="","",IFERROR(LOOKUP(2,1/(('Tire Inspections'!$E$5:$E$1004=$A671)*('Tire Inspections'!$B$5:$B$1004=$L671)*('Tire Inspections'!$Y$5:$Y$1004="OK")),'Tire Inspections'!$S$5:$S$1004),"")))</f>
        <v/>
      </c>
      <c r="S671" s="44">
        <f>IF($A671="","",IF($L671="","",IFERROR(LOOKUP(2,1/(('Tire Inspections'!$E$5:$E$1004=$A671)*('Tire Inspections'!$B$5:$B$1004=$L671)*('Tire Inspections'!$Y$5:$Y$1004="OK")),'Tire Inspections'!$L$5:$L$1004),"")))</f>
        <v/>
      </c>
      <c r="T671" s="33">
        <f>IF($A671="","",IF(OR($Q671="",$H671=""),"",IFERROR(MAX(0,MIN(1,($Q671-'Settings'!$B$6)/($H671-'Settings'!$B$6))),"")))</f>
        <v/>
      </c>
      <c r="U671" s="27">
        <f>IF($A671="","",IF($Q671="","No Data",IF($Q671&lt;='Settings'!$B$6,"Critical",IF($Q671&lt;='Settings'!$B$5,"Low","OK"))))</f>
        <v/>
      </c>
      <c r="V671" s="27">
        <f>IF($A671="","",IF($R671="","No Data",IF($R671&gt;='Settings'!$B$7,"Uneven","OK")))</f>
        <v/>
      </c>
      <c r="W671" s="27">
        <f>IF($A671="","",IF($J671&lt;&gt;"Mounted","N/A",IF(OR($S671="",$I671=""),"No Data",IF($S671&lt;$I671-'Settings'!$B$8,"Low",IF($S671&gt;$I671+'Settings'!$B$8,"High","OK")))))</f>
        <v/>
      </c>
      <c r="X671" s="45">
        <f>IF($A671="","",IF(OR($J671&lt;&gt;"Mounted",$L671=""),"",IFERROR($L671+'Settings'!$B$9,"")))</f>
        <v/>
      </c>
      <c r="Y671" s="27">
        <f>IF($A671="","",IF($J671&lt;&gt;"Mounted","N/A",IF($L671="","No Data",IF(TODAY()&gt;$X671,"Overdue",IF(TODAY()+'Settings'!$B$10&gt;=$X671,"Due Soon","Current")))))</f>
        <v/>
      </c>
      <c r="Z671" s="27">
        <f>IF($A671="","",IF($J671&lt;&gt;"Mounted","N/A",IF(OR($U671="No Data",$W671="No Data"),"No Data",IF($U671="Critical","Critical",IF(OR($U671="Low",$V671="Uneven",$W671="Low",$W671="High",$Y671="Overdue",$Y671="Due Soon"),"Attention","OK")))))</f>
        <v/>
      </c>
      <c r="AA671" s="27">
        <f>IF($A671="","",IF($J671&lt;&gt;"Mounted","No action",IF($U671="Critical","Inspect immediately and follow fleet removal policy",IF($W671="Low","Correct pressure and inspect",IF($W671="High","Correct pressure",IF($V671="Uneven","Inspect alignment, suspension, and rotation",IF($U671="Low","Schedule tire service",IF($Y671="Overdue","Complete inspection",IF($Y671="Due Soon","Schedule inspection","No action")))))))))</f>
        <v/>
      </c>
      <c r="AB671" s="27">
        <f>IF($A671="","",IF(OR($J671&lt;&gt;"Mounted",$Z671="OK",$Z671="N/A"),"",IF($U671="Critical",1,IF(OR($W671="Low",$W671="High"),2,IF(OR($U671="Low",$V671="Uneven"),3,IF($Y671="Overdue",4,5))))))</f>
        <v/>
      </c>
      <c r="AC671" s="27">
        <f>IF($A671="","",IF($AB671="","",IFERROR($AB671*100000+ROW(),"")))</f>
        <v/>
      </c>
    </row>
    <row r="672">
      <c r="A672" s="29" t="n"/>
      <c r="B672" s="23" t="n"/>
      <c r="C672" s="23" t="n"/>
      <c r="D672" s="23" t="n"/>
      <c r="E672" s="29" t="n"/>
      <c r="F672" s="42" t="n"/>
      <c r="G672" s="30" t="n"/>
      <c r="H672" s="43" t="n"/>
      <c r="I672" s="43" t="n"/>
      <c r="J672" s="23" t="n"/>
      <c r="K672" s="23" t="n"/>
      <c r="L672" s="45">
        <f>IF($A672="","",IF(COUNTIFS('Tire Inspections'!$E$5:$E$1004,$A672,'Tire Inspections'!$Y$5:$Y$1004,"OK")=0,"",IFERROR(MAXIFS('Tire Inspections'!$B$5:$B$1004,'Tire Inspections'!$E$5:$E$1004,$A672,'Tire Inspections'!$Y$5:$Y$1004,"OK"),"")))</f>
        <v/>
      </c>
      <c r="M672" s="27">
        <f>IF($A672="","",IF($L672="","",IFERROR(LOOKUP(2,1/(('Tire Inspections'!$E$5:$E$1004=$A672)*('Tire Inspections'!$B$5:$B$1004=$L672)*('Tire Inspections'!$Y$5:$Y$1004="OK")),'Tire Inspections'!$C$5:$C$1004),"")))</f>
        <v/>
      </c>
      <c r="N672" s="27">
        <f>IF($A672="","",IF($L672="","",IFERROR(LOOKUP(2,1/(('Tire Inspections'!$E$5:$E$1004=$A672)*('Tire Inspections'!$B$5:$B$1004=$L672)*('Tire Inspections'!$Y$5:$Y$1004="OK")),'Tire Inspections'!$F$5:$F$1004),"")))</f>
        <v/>
      </c>
      <c r="O672" s="27">
        <f>IF($A672="","",IF($L672="","",IFERROR(LOOKUP(2,1/(('Tire Inspections'!$E$5:$E$1004=$A672)*('Tire Inspections'!$B$5:$B$1004=$L672)*('Tire Inspections'!$Y$5:$Y$1004="OK")),'Tire Inspections'!$P$5:$P$1004),"")))</f>
        <v/>
      </c>
      <c r="P672" s="32">
        <f>IF($A672="","",IF($L672="","",IFERROR(LOOKUP(2,1/(('Tire Inspections'!$E$5:$E$1004=$A672)*('Tire Inspections'!$B$5:$B$1004=$L672)*('Tire Inspections'!$Y$5:$Y$1004="OK")),'Tire Inspections'!$D$5:$D$1004),"")))</f>
        <v/>
      </c>
      <c r="Q672" s="44">
        <f>IF($A672="","",IF($L672="","",IFERROR(LOOKUP(2,1/(('Tire Inspections'!$E$5:$E$1004=$A672)*('Tire Inspections'!$B$5:$B$1004=$L672)*('Tire Inspections'!$Y$5:$Y$1004="OK")),'Tire Inspections'!$R$5:$R$1004),"")))</f>
        <v/>
      </c>
      <c r="R672" s="44">
        <f>IF($A672="","",IF($L672="","",IFERROR(LOOKUP(2,1/(('Tire Inspections'!$E$5:$E$1004=$A672)*('Tire Inspections'!$B$5:$B$1004=$L672)*('Tire Inspections'!$Y$5:$Y$1004="OK")),'Tire Inspections'!$S$5:$S$1004),"")))</f>
        <v/>
      </c>
      <c r="S672" s="44">
        <f>IF($A672="","",IF($L672="","",IFERROR(LOOKUP(2,1/(('Tire Inspections'!$E$5:$E$1004=$A672)*('Tire Inspections'!$B$5:$B$1004=$L672)*('Tire Inspections'!$Y$5:$Y$1004="OK")),'Tire Inspections'!$L$5:$L$1004),"")))</f>
        <v/>
      </c>
      <c r="T672" s="33">
        <f>IF($A672="","",IF(OR($Q672="",$H672=""),"",IFERROR(MAX(0,MIN(1,($Q672-'Settings'!$B$6)/($H672-'Settings'!$B$6))),"")))</f>
        <v/>
      </c>
      <c r="U672" s="27">
        <f>IF($A672="","",IF($Q672="","No Data",IF($Q672&lt;='Settings'!$B$6,"Critical",IF($Q672&lt;='Settings'!$B$5,"Low","OK"))))</f>
        <v/>
      </c>
      <c r="V672" s="27">
        <f>IF($A672="","",IF($R672="","No Data",IF($R672&gt;='Settings'!$B$7,"Uneven","OK")))</f>
        <v/>
      </c>
      <c r="W672" s="27">
        <f>IF($A672="","",IF($J672&lt;&gt;"Mounted","N/A",IF(OR($S672="",$I672=""),"No Data",IF($S672&lt;$I672-'Settings'!$B$8,"Low",IF($S672&gt;$I672+'Settings'!$B$8,"High","OK")))))</f>
        <v/>
      </c>
      <c r="X672" s="45">
        <f>IF($A672="","",IF(OR($J672&lt;&gt;"Mounted",$L672=""),"",IFERROR($L672+'Settings'!$B$9,"")))</f>
        <v/>
      </c>
      <c r="Y672" s="27">
        <f>IF($A672="","",IF($J672&lt;&gt;"Mounted","N/A",IF($L672="","No Data",IF(TODAY()&gt;$X672,"Overdue",IF(TODAY()+'Settings'!$B$10&gt;=$X672,"Due Soon","Current")))))</f>
        <v/>
      </c>
      <c r="Z672" s="27">
        <f>IF($A672="","",IF($J672&lt;&gt;"Mounted","N/A",IF(OR($U672="No Data",$W672="No Data"),"No Data",IF($U672="Critical","Critical",IF(OR($U672="Low",$V672="Uneven",$W672="Low",$W672="High",$Y672="Overdue",$Y672="Due Soon"),"Attention","OK")))))</f>
        <v/>
      </c>
      <c r="AA672" s="27">
        <f>IF($A672="","",IF($J672&lt;&gt;"Mounted","No action",IF($U672="Critical","Inspect immediately and follow fleet removal policy",IF($W672="Low","Correct pressure and inspect",IF($W672="High","Correct pressure",IF($V672="Uneven","Inspect alignment, suspension, and rotation",IF($U672="Low","Schedule tire service",IF($Y672="Overdue","Complete inspection",IF($Y672="Due Soon","Schedule inspection","No action")))))))))</f>
        <v/>
      </c>
      <c r="AB672" s="27">
        <f>IF($A672="","",IF(OR($J672&lt;&gt;"Mounted",$Z672="OK",$Z672="N/A"),"",IF($U672="Critical",1,IF(OR($W672="Low",$W672="High"),2,IF(OR($U672="Low",$V672="Uneven"),3,IF($Y672="Overdue",4,5))))))</f>
        <v/>
      </c>
      <c r="AC672" s="27">
        <f>IF($A672="","",IF($AB672="","",IFERROR($AB672*100000+ROW(),"")))</f>
        <v/>
      </c>
    </row>
    <row r="673">
      <c r="A673" s="29" t="n"/>
      <c r="B673" s="23" t="n"/>
      <c r="C673" s="23" t="n"/>
      <c r="D673" s="23" t="n"/>
      <c r="E673" s="29" t="n"/>
      <c r="F673" s="42" t="n"/>
      <c r="G673" s="30" t="n"/>
      <c r="H673" s="43" t="n"/>
      <c r="I673" s="43" t="n"/>
      <c r="J673" s="23" t="n"/>
      <c r="K673" s="23" t="n"/>
      <c r="L673" s="45">
        <f>IF($A673="","",IF(COUNTIFS('Tire Inspections'!$E$5:$E$1004,$A673,'Tire Inspections'!$Y$5:$Y$1004,"OK")=0,"",IFERROR(MAXIFS('Tire Inspections'!$B$5:$B$1004,'Tire Inspections'!$E$5:$E$1004,$A673,'Tire Inspections'!$Y$5:$Y$1004,"OK"),"")))</f>
        <v/>
      </c>
      <c r="M673" s="27">
        <f>IF($A673="","",IF($L673="","",IFERROR(LOOKUP(2,1/(('Tire Inspections'!$E$5:$E$1004=$A673)*('Tire Inspections'!$B$5:$B$1004=$L673)*('Tire Inspections'!$Y$5:$Y$1004="OK")),'Tire Inspections'!$C$5:$C$1004),"")))</f>
        <v/>
      </c>
      <c r="N673" s="27">
        <f>IF($A673="","",IF($L673="","",IFERROR(LOOKUP(2,1/(('Tire Inspections'!$E$5:$E$1004=$A673)*('Tire Inspections'!$B$5:$B$1004=$L673)*('Tire Inspections'!$Y$5:$Y$1004="OK")),'Tire Inspections'!$F$5:$F$1004),"")))</f>
        <v/>
      </c>
      <c r="O673" s="27">
        <f>IF($A673="","",IF($L673="","",IFERROR(LOOKUP(2,1/(('Tire Inspections'!$E$5:$E$1004=$A673)*('Tire Inspections'!$B$5:$B$1004=$L673)*('Tire Inspections'!$Y$5:$Y$1004="OK")),'Tire Inspections'!$P$5:$P$1004),"")))</f>
        <v/>
      </c>
      <c r="P673" s="32">
        <f>IF($A673="","",IF($L673="","",IFERROR(LOOKUP(2,1/(('Tire Inspections'!$E$5:$E$1004=$A673)*('Tire Inspections'!$B$5:$B$1004=$L673)*('Tire Inspections'!$Y$5:$Y$1004="OK")),'Tire Inspections'!$D$5:$D$1004),"")))</f>
        <v/>
      </c>
      <c r="Q673" s="44">
        <f>IF($A673="","",IF($L673="","",IFERROR(LOOKUP(2,1/(('Tire Inspections'!$E$5:$E$1004=$A673)*('Tire Inspections'!$B$5:$B$1004=$L673)*('Tire Inspections'!$Y$5:$Y$1004="OK")),'Tire Inspections'!$R$5:$R$1004),"")))</f>
        <v/>
      </c>
      <c r="R673" s="44">
        <f>IF($A673="","",IF($L673="","",IFERROR(LOOKUP(2,1/(('Tire Inspections'!$E$5:$E$1004=$A673)*('Tire Inspections'!$B$5:$B$1004=$L673)*('Tire Inspections'!$Y$5:$Y$1004="OK")),'Tire Inspections'!$S$5:$S$1004),"")))</f>
        <v/>
      </c>
      <c r="S673" s="44">
        <f>IF($A673="","",IF($L673="","",IFERROR(LOOKUP(2,1/(('Tire Inspections'!$E$5:$E$1004=$A673)*('Tire Inspections'!$B$5:$B$1004=$L673)*('Tire Inspections'!$Y$5:$Y$1004="OK")),'Tire Inspections'!$L$5:$L$1004),"")))</f>
        <v/>
      </c>
      <c r="T673" s="33">
        <f>IF($A673="","",IF(OR($Q673="",$H673=""),"",IFERROR(MAX(0,MIN(1,($Q673-'Settings'!$B$6)/($H673-'Settings'!$B$6))),"")))</f>
        <v/>
      </c>
      <c r="U673" s="27">
        <f>IF($A673="","",IF($Q673="","No Data",IF($Q673&lt;='Settings'!$B$6,"Critical",IF($Q673&lt;='Settings'!$B$5,"Low","OK"))))</f>
        <v/>
      </c>
      <c r="V673" s="27">
        <f>IF($A673="","",IF($R673="","No Data",IF($R673&gt;='Settings'!$B$7,"Uneven","OK")))</f>
        <v/>
      </c>
      <c r="W673" s="27">
        <f>IF($A673="","",IF($J673&lt;&gt;"Mounted","N/A",IF(OR($S673="",$I673=""),"No Data",IF($S673&lt;$I673-'Settings'!$B$8,"Low",IF($S673&gt;$I673+'Settings'!$B$8,"High","OK")))))</f>
        <v/>
      </c>
      <c r="X673" s="45">
        <f>IF($A673="","",IF(OR($J673&lt;&gt;"Mounted",$L673=""),"",IFERROR($L673+'Settings'!$B$9,"")))</f>
        <v/>
      </c>
      <c r="Y673" s="27">
        <f>IF($A673="","",IF($J673&lt;&gt;"Mounted","N/A",IF($L673="","No Data",IF(TODAY()&gt;$X673,"Overdue",IF(TODAY()+'Settings'!$B$10&gt;=$X673,"Due Soon","Current")))))</f>
        <v/>
      </c>
      <c r="Z673" s="27">
        <f>IF($A673="","",IF($J673&lt;&gt;"Mounted","N/A",IF(OR($U673="No Data",$W673="No Data"),"No Data",IF($U673="Critical","Critical",IF(OR($U673="Low",$V673="Uneven",$W673="Low",$W673="High",$Y673="Overdue",$Y673="Due Soon"),"Attention","OK")))))</f>
        <v/>
      </c>
      <c r="AA673" s="27">
        <f>IF($A673="","",IF($J673&lt;&gt;"Mounted","No action",IF($U673="Critical","Inspect immediately and follow fleet removal policy",IF($W673="Low","Correct pressure and inspect",IF($W673="High","Correct pressure",IF($V673="Uneven","Inspect alignment, suspension, and rotation",IF($U673="Low","Schedule tire service",IF($Y673="Overdue","Complete inspection",IF($Y673="Due Soon","Schedule inspection","No action")))))))))</f>
        <v/>
      </c>
      <c r="AB673" s="27">
        <f>IF($A673="","",IF(OR($J673&lt;&gt;"Mounted",$Z673="OK",$Z673="N/A"),"",IF($U673="Critical",1,IF(OR($W673="Low",$W673="High"),2,IF(OR($U673="Low",$V673="Uneven"),3,IF($Y673="Overdue",4,5))))))</f>
        <v/>
      </c>
      <c r="AC673" s="27">
        <f>IF($A673="","",IF($AB673="","",IFERROR($AB673*100000+ROW(),"")))</f>
        <v/>
      </c>
    </row>
    <row r="674">
      <c r="A674" s="29" t="n"/>
      <c r="B674" s="23" t="n"/>
      <c r="C674" s="23" t="n"/>
      <c r="D674" s="23" t="n"/>
      <c r="E674" s="29" t="n"/>
      <c r="F674" s="42" t="n"/>
      <c r="G674" s="30" t="n"/>
      <c r="H674" s="43" t="n"/>
      <c r="I674" s="43" t="n"/>
      <c r="J674" s="23" t="n"/>
      <c r="K674" s="23" t="n"/>
      <c r="L674" s="45">
        <f>IF($A674="","",IF(COUNTIFS('Tire Inspections'!$E$5:$E$1004,$A674,'Tire Inspections'!$Y$5:$Y$1004,"OK")=0,"",IFERROR(MAXIFS('Tire Inspections'!$B$5:$B$1004,'Tire Inspections'!$E$5:$E$1004,$A674,'Tire Inspections'!$Y$5:$Y$1004,"OK"),"")))</f>
        <v/>
      </c>
      <c r="M674" s="27">
        <f>IF($A674="","",IF($L674="","",IFERROR(LOOKUP(2,1/(('Tire Inspections'!$E$5:$E$1004=$A674)*('Tire Inspections'!$B$5:$B$1004=$L674)*('Tire Inspections'!$Y$5:$Y$1004="OK")),'Tire Inspections'!$C$5:$C$1004),"")))</f>
        <v/>
      </c>
      <c r="N674" s="27">
        <f>IF($A674="","",IF($L674="","",IFERROR(LOOKUP(2,1/(('Tire Inspections'!$E$5:$E$1004=$A674)*('Tire Inspections'!$B$5:$B$1004=$L674)*('Tire Inspections'!$Y$5:$Y$1004="OK")),'Tire Inspections'!$F$5:$F$1004),"")))</f>
        <v/>
      </c>
      <c r="O674" s="27">
        <f>IF($A674="","",IF($L674="","",IFERROR(LOOKUP(2,1/(('Tire Inspections'!$E$5:$E$1004=$A674)*('Tire Inspections'!$B$5:$B$1004=$L674)*('Tire Inspections'!$Y$5:$Y$1004="OK")),'Tire Inspections'!$P$5:$P$1004),"")))</f>
        <v/>
      </c>
      <c r="P674" s="32">
        <f>IF($A674="","",IF($L674="","",IFERROR(LOOKUP(2,1/(('Tire Inspections'!$E$5:$E$1004=$A674)*('Tire Inspections'!$B$5:$B$1004=$L674)*('Tire Inspections'!$Y$5:$Y$1004="OK")),'Tire Inspections'!$D$5:$D$1004),"")))</f>
        <v/>
      </c>
      <c r="Q674" s="44">
        <f>IF($A674="","",IF($L674="","",IFERROR(LOOKUP(2,1/(('Tire Inspections'!$E$5:$E$1004=$A674)*('Tire Inspections'!$B$5:$B$1004=$L674)*('Tire Inspections'!$Y$5:$Y$1004="OK")),'Tire Inspections'!$R$5:$R$1004),"")))</f>
        <v/>
      </c>
      <c r="R674" s="44">
        <f>IF($A674="","",IF($L674="","",IFERROR(LOOKUP(2,1/(('Tire Inspections'!$E$5:$E$1004=$A674)*('Tire Inspections'!$B$5:$B$1004=$L674)*('Tire Inspections'!$Y$5:$Y$1004="OK")),'Tire Inspections'!$S$5:$S$1004),"")))</f>
        <v/>
      </c>
      <c r="S674" s="44">
        <f>IF($A674="","",IF($L674="","",IFERROR(LOOKUP(2,1/(('Tire Inspections'!$E$5:$E$1004=$A674)*('Tire Inspections'!$B$5:$B$1004=$L674)*('Tire Inspections'!$Y$5:$Y$1004="OK")),'Tire Inspections'!$L$5:$L$1004),"")))</f>
        <v/>
      </c>
      <c r="T674" s="33">
        <f>IF($A674="","",IF(OR($Q674="",$H674=""),"",IFERROR(MAX(0,MIN(1,($Q674-'Settings'!$B$6)/($H674-'Settings'!$B$6))),"")))</f>
        <v/>
      </c>
      <c r="U674" s="27">
        <f>IF($A674="","",IF($Q674="","No Data",IF($Q674&lt;='Settings'!$B$6,"Critical",IF($Q674&lt;='Settings'!$B$5,"Low","OK"))))</f>
        <v/>
      </c>
      <c r="V674" s="27">
        <f>IF($A674="","",IF($R674="","No Data",IF($R674&gt;='Settings'!$B$7,"Uneven","OK")))</f>
        <v/>
      </c>
      <c r="W674" s="27">
        <f>IF($A674="","",IF($J674&lt;&gt;"Mounted","N/A",IF(OR($S674="",$I674=""),"No Data",IF($S674&lt;$I674-'Settings'!$B$8,"Low",IF($S674&gt;$I674+'Settings'!$B$8,"High","OK")))))</f>
        <v/>
      </c>
      <c r="X674" s="45">
        <f>IF($A674="","",IF(OR($J674&lt;&gt;"Mounted",$L674=""),"",IFERROR($L674+'Settings'!$B$9,"")))</f>
        <v/>
      </c>
      <c r="Y674" s="27">
        <f>IF($A674="","",IF($J674&lt;&gt;"Mounted","N/A",IF($L674="","No Data",IF(TODAY()&gt;$X674,"Overdue",IF(TODAY()+'Settings'!$B$10&gt;=$X674,"Due Soon","Current")))))</f>
        <v/>
      </c>
      <c r="Z674" s="27">
        <f>IF($A674="","",IF($J674&lt;&gt;"Mounted","N/A",IF(OR($U674="No Data",$W674="No Data"),"No Data",IF($U674="Critical","Critical",IF(OR($U674="Low",$V674="Uneven",$W674="Low",$W674="High",$Y674="Overdue",$Y674="Due Soon"),"Attention","OK")))))</f>
        <v/>
      </c>
      <c r="AA674" s="27">
        <f>IF($A674="","",IF($J674&lt;&gt;"Mounted","No action",IF($U674="Critical","Inspect immediately and follow fleet removal policy",IF($W674="Low","Correct pressure and inspect",IF($W674="High","Correct pressure",IF($V674="Uneven","Inspect alignment, suspension, and rotation",IF($U674="Low","Schedule tire service",IF($Y674="Overdue","Complete inspection",IF($Y674="Due Soon","Schedule inspection","No action")))))))))</f>
        <v/>
      </c>
      <c r="AB674" s="27">
        <f>IF($A674="","",IF(OR($J674&lt;&gt;"Mounted",$Z674="OK",$Z674="N/A"),"",IF($U674="Critical",1,IF(OR($W674="Low",$W674="High"),2,IF(OR($U674="Low",$V674="Uneven"),3,IF($Y674="Overdue",4,5))))))</f>
        <v/>
      </c>
      <c r="AC674" s="27">
        <f>IF($A674="","",IF($AB674="","",IFERROR($AB674*100000+ROW(),"")))</f>
        <v/>
      </c>
    </row>
    <row r="675">
      <c r="A675" s="29" t="n"/>
      <c r="B675" s="23" t="n"/>
      <c r="C675" s="23" t="n"/>
      <c r="D675" s="23" t="n"/>
      <c r="E675" s="29" t="n"/>
      <c r="F675" s="42" t="n"/>
      <c r="G675" s="30" t="n"/>
      <c r="H675" s="43" t="n"/>
      <c r="I675" s="43" t="n"/>
      <c r="J675" s="23" t="n"/>
      <c r="K675" s="23" t="n"/>
      <c r="L675" s="45">
        <f>IF($A675="","",IF(COUNTIFS('Tire Inspections'!$E$5:$E$1004,$A675,'Tire Inspections'!$Y$5:$Y$1004,"OK")=0,"",IFERROR(MAXIFS('Tire Inspections'!$B$5:$B$1004,'Tire Inspections'!$E$5:$E$1004,$A675,'Tire Inspections'!$Y$5:$Y$1004,"OK"),"")))</f>
        <v/>
      </c>
      <c r="M675" s="27">
        <f>IF($A675="","",IF($L675="","",IFERROR(LOOKUP(2,1/(('Tire Inspections'!$E$5:$E$1004=$A675)*('Tire Inspections'!$B$5:$B$1004=$L675)*('Tire Inspections'!$Y$5:$Y$1004="OK")),'Tire Inspections'!$C$5:$C$1004),"")))</f>
        <v/>
      </c>
      <c r="N675" s="27">
        <f>IF($A675="","",IF($L675="","",IFERROR(LOOKUP(2,1/(('Tire Inspections'!$E$5:$E$1004=$A675)*('Tire Inspections'!$B$5:$B$1004=$L675)*('Tire Inspections'!$Y$5:$Y$1004="OK")),'Tire Inspections'!$F$5:$F$1004),"")))</f>
        <v/>
      </c>
      <c r="O675" s="27">
        <f>IF($A675="","",IF($L675="","",IFERROR(LOOKUP(2,1/(('Tire Inspections'!$E$5:$E$1004=$A675)*('Tire Inspections'!$B$5:$B$1004=$L675)*('Tire Inspections'!$Y$5:$Y$1004="OK")),'Tire Inspections'!$P$5:$P$1004),"")))</f>
        <v/>
      </c>
      <c r="P675" s="32">
        <f>IF($A675="","",IF($L675="","",IFERROR(LOOKUP(2,1/(('Tire Inspections'!$E$5:$E$1004=$A675)*('Tire Inspections'!$B$5:$B$1004=$L675)*('Tire Inspections'!$Y$5:$Y$1004="OK")),'Tire Inspections'!$D$5:$D$1004),"")))</f>
        <v/>
      </c>
      <c r="Q675" s="44">
        <f>IF($A675="","",IF($L675="","",IFERROR(LOOKUP(2,1/(('Tire Inspections'!$E$5:$E$1004=$A675)*('Tire Inspections'!$B$5:$B$1004=$L675)*('Tire Inspections'!$Y$5:$Y$1004="OK")),'Tire Inspections'!$R$5:$R$1004),"")))</f>
        <v/>
      </c>
      <c r="R675" s="44">
        <f>IF($A675="","",IF($L675="","",IFERROR(LOOKUP(2,1/(('Tire Inspections'!$E$5:$E$1004=$A675)*('Tire Inspections'!$B$5:$B$1004=$L675)*('Tire Inspections'!$Y$5:$Y$1004="OK")),'Tire Inspections'!$S$5:$S$1004),"")))</f>
        <v/>
      </c>
      <c r="S675" s="44">
        <f>IF($A675="","",IF($L675="","",IFERROR(LOOKUP(2,1/(('Tire Inspections'!$E$5:$E$1004=$A675)*('Tire Inspections'!$B$5:$B$1004=$L675)*('Tire Inspections'!$Y$5:$Y$1004="OK")),'Tire Inspections'!$L$5:$L$1004),"")))</f>
        <v/>
      </c>
      <c r="T675" s="33">
        <f>IF($A675="","",IF(OR($Q675="",$H675=""),"",IFERROR(MAX(0,MIN(1,($Q675-'Settings'!$B$6)/($H675-'Settings'!$B$6))),"")))</f>
        <v/>
      </c>
      <c r="U675" s="27">
        <f>IF($A675="","",IF($Q675="","No Data",IF($Q675&lt;='Settings'!$B$6,"Critical",IF($Q675&lt;='Settings'!$B$5,"Low","OK"))))</f>
        <v/>
      </c>
      <c r="V675" s="27">
        <f>IF($A675="","",IF($R675="","No Data",IF($R675&gt;='Settings'!$B$7,"Uneven","OK")))</f>
        <v/>
      </c>
      <c r="W675" s="27">
        <f>IF($A675="","",IF($J675&lt;&gt;"Mounted","N/A",IF(OR($S675="",$I675=""),"No Data",IF($S675&lt;$I675-'Settings'!$B$8,"Low",IF($S675&gt;$I675+'Settings'!$B$8,"High","OK")))))</f>
        <v/>
      </c>
      <c r="X675" s="45">
        <f>IF($A675="","",IF(OR($J675&lt;&gt;"Mounted",$L675=""),"",IFERROR($L675+'Settings'!$B$9,"")))</f>
        <v/>
      </c>
      <c r="Y675" s="27">
        <f>IF($A675="","",IF($J675&lt;&gt;"Mounted","N/A",IF($L675="","No Data",IF(TODAY()&gt;$X675,"Overdue",IF(TODAY()+'Settings'!$B$10&gt;=$X675,"Due Soon","Current")))))</f>
        <v/>
      </c>
      <c r="Z675" s="27">
        <f>IF($A675="","",IF($J675&lt;&gt;"Mounted","N/A",IF(OR($U675="No Data",$W675="No Data"),"No Data",IF($U675="Critical","Critical",IF(OR($U675="Low",$V675="Uneven",$W675="Low",$W675="High",$Y675="Overdue",$Y675="Due Soon"),"Attention","OK")))))</f>
        <v/>
      </c>
      <c r="AA675" s="27">
        <f>IF($A675="","",IF($J675&lt;&gt;"Mounted","No action",IF($U675="Critical","Inspect immediately and follow fleet removal policy",IF($W675="Low","Correct pressure and inspect",IF($W675="High","Correct pressure",IF($V675="Uneven","Inspect alignment, suspension, and rotation",IF($U675="Low","Schedule tire service",IF($Y675="Overdue","Complete inspection",IF($Y675="Due Soon","Schedule inspection","No action")))))))))</f>
        <v/>
      </c>
      <c r="AB675" s="27">
        <f>IF($A675="","",IF(OR($J675&lt;&gt;"Mounted",$Z675="OK",$Z675="N/A"),"",IF($U675="Critical",1,IF(OR($W675="Low",$W675="High"),2,IF(OR($U675="Low",$V675="Uneven"),3,IF($Y675="Overdue",4,5))))))</f>
        <v/>
      </c>
      <c r="AC675" s="27">
        <f>IF($A675="","",IF($AB675="","",IFERROR($AB675*100000+ROW(),"")))</f>
        <v/>
      </c>
    </row>
    <row r="676">
      <c r="A676" s="29" t="n"/>
      <c r="B676" s="23" t="n"/>
      <c r="C676" s="23" t="n"/>
      <c r="D676" s="23" t="n"/>
      <c r="E676" s="29" t="n"/>
      <c r="F676" s="42" t="n"/>
      <c r="G676" s="30" t="n"/>
      <c r="H676" s="43" t="n"/>
      <c r="I676" s="43" t="n"/>
      <c r="J676" s="23" t="n"/>
      <c r="K676" s="23" t="n"/>
      <c r="L676" s="45">
        <f>IF($A676="","",IF(COUNTIFS('Tire Inspections'!$E$5:$E$1004,$A676,'Tire Inspections'!$Y$5:$Y$1004,"OK")=0,"",IFERROR(MAXIFS('Tire Inspections'!$B$5:$B$1004,'Tire Inspections'!$E$5:$E$1004,$A676,'Tire Inspections'!$Y$5:$Y$1004,"OK"),"")))</f>
        <v/>
      </c>
      <c r="M676" s="27">
        <f>IF($A676="","",IF($L676="","",IFERROR(LOOKUP(2,1/(('Tire Inspections'!$E$5:$E$1004=$A676)*('Tire Inspections'!$B$5:$B$1004=$L676)*('Tire Inspections'!$Y$5:$Y$1004="OK")),'Tire Inspections'!$C$5:$C$1004),"")))</f>
        <v/>
      </c>
      <c r="N676" s="27">
        <f>IF($A676="","",IF($L676="","",IFERROR(LOOKUP(2,1/(('Tire Inspections'!$E$5:$E$1004=$A676)*('Tire Inspections'!$B$5:$B$1004=$L676)*('Tire Inspections'!$Y$5:$Y$1004="OK")),'Tire Inspections'!$F$5:$F$1004),"")))</f>
        <v/>
      </c>
      <c r="O676" s="27">
        <f>IF($A676="","",IF($L676="","",IFERROR(LOOKUP(2,1/(('Tire Inspections'!$E$5:$E$1004=$A676)*('Tire Inspections'!$B$5:$B$1004=$L676)*('Tire Inspections'!$Y$5:$Y$1004="OK")),'Tire Inspections'!$P$5:$P$1004),"")))</f>
        <v/>
      </c>
      <c r="P676" s="32">
        <f>IF($A676="","",IF($L676="","",IFERROR(LOOKUP(2,1/(('Tire Inspections'!$E$5:$E$1004=$A676)*('Tire Inspections'!$B$5:$B$1004=$L676)*('Tire Inspections'!$Y$5:$Y$1004="OK")),'Tire Inspections'!$D$5:$D$1004),"")))</f>
        <v/>
      </c>
      <c r="Q676" s="44">
        <f>IF($A676="","",IF($L676="","",IFERROR(LOOKUP(2,1/(('Tire Inspections'!$E$5:$E$1004=$A676)*('Tire Inspections'!$B$5:$B$1004=$L676)*('Tire Inspections'!$Y$5:$Y$1004="OK")),'Tire Inspections'!$R$5:$R$1004),"")))</f>
        <v/>
      </c>
      <c r="R676" s="44">
        <f>IF($A676="","",IF($L676="","",IFERROR(LOOKUP(2,1/(('Tire Inspections'!$E$5:$E$1004=$A676)*('Tire Inspections'!$B$5:$B$1004=$L676)*('Tire Inspections'!$Y$5:$Y$1004="OK")),'Tire Inspections'!$S$5:$S$1004),"")))</f>
        <v/>
      </c>
      <c r="S676" s="44">
        <f>IF($A676="","",IF($L676="","",IFERROR(LOOKUP(2,1/(('Tire Inspections'!$E$5:$E$1004=$A676)*('Tire Inspections'!$B$5:$B$1004=$L676)*('Tire Inspections'!$Y$5:$Y$1004="OK")),'Tire Inspections'!$L$5:$L$1004),"")))</f>
        <v/>
      </c>
      <c r="T676" s="33">
        <f>IF($A676="","",IF(OR($Q676="",$H676=""),"",IFERROR(MAX(0,MIN(1,($Q676-'Settings'!$B$6)/($H676-'Settings'!$B$6))),"")))</f>
        <v/>
      </c>
      <c r="U676" s="27">
        <f>IF($A676="","",IF($Q676="","No Data",IF($Q676&lt;='Settings'!$B$6,"Critical",IF($Q676&lt;='Settings'!$B$5,"Low","OK"))))</f>
        <v/>
      </c>
      <c r="V676" s="27">
        <f>IF($A676="","",IF($R676="","No Data",IF($R676&gt;='Settings'!$B$7,"Uneven","OK")))</f>
        <v/>
      </c>
      <c r="W676" s="27">
        <f>IF($A676="","",IF($J676&lt;&gt;"Mounted","N/A",IF(OR($S676="",$I676=""),"No Data",IF($S676&lt;$I676-'Settings'!$B$8,"Low",IF($S676&gt;$I676+'Settings'!$B$8,"High","OK")))))</f>
        <v/>
      </c>
      <c r="X676" s="45">
        <f>IF($A676="","",IF(OR($J676&lt;&gt;"Mounted",$L676=""),"",IFERROR($L676+'Settings'!$B$9,"")))</f>
        <v/>
      </c>
      <c r="Y676" s="27">
        <f>IF($A676="","",IF($J676&lt;&gt;"Mounted","N/A",IF($L676="","No Data",IF(TODAY()&gt;$X676,"Overdue",IF(TODAY()+'Settings'!$B$10&gt;=$X676,"Due Soon","Current")))))</f>
        <v/>
      </c>
      <c r="Z676" s="27">
        <f>IF($A676="","",IF($J676&lt;&gt;"Mounted","N/A",IF(OR($U676="No Data",$W676="No Data"),"No Data",IF($U676="Critical","Critical",IF(OR($U676="Low",$V676="Uneven",$W676="Low",$W676="High",$Y676="Overdue",$Y676="Due Soon"),"Attention","OK")))))</f>
        <v/>
      </c>
      <c r="AA676" s="27">
        <f>IF($A676="","",IF($J676&lt;&gt;"Mounted","No action",IF($U676="Critical","Inspect immediately and follow fleet removal policy",IF($W676="Low","Correct pressure and inspect",IF($W676="High","Correct pressure",IF($V676="Uneven","Inspect alignment, suspension, and rotation",IF($U676="Low","Schedule tire service",IF($Y676="Overdue","Complete inspection",IF($Y676="Due Soon","Schedule inspection","No action")))))))))</f>
        <v/>
      </c>
      <c r="AB676" s="27">
        <f>IF($A676="","",IF(OR($J676&lt;&gt;"Mounted",$Z676="OK",$Z676="N/A"),"",IF($U676="Critical",1,IF(OR($W676="Low",$W676="High"),2,IF(OR($U676="Low",$V676="Uneven"),3,IF($Y676="Overdue",4,5))))))</f>
        <v/>
      </c>
      <c r="AC676" s="27">
        <f>IF($A676="","",IF($AB676="","",IFERROR($AB676*100000+ROW(),"")))</f>
        <v/>
      </c>
    </row>
    <row r="677">
      <c r="A677" s="29" t="n"/>
      <c r="B677" s="23" t="n"/>
      <c r="C677" s="23" t="n"/>
      <c r="D677" s="23" t="n"/>
      <c r="E677" s="29" t="n"/>
      <c r="F677" s="42" t="n"/>
      <c r="G677" s="30" t="n"/>
      <c r="H677" s="43" t="n"/>
      <c r="I677" s="43" t="n"/>
      <c r="J677" s="23" t="n"/>
      <c r="K677" s="23" t="n"/>
      <c r="L677" s="45">
        <f>IF($A677="","",IF(COUNTIFS('Tire Inspections'!$E$5:$E$1004,$A677,'Tire Inspections'!$Y$5:$Y$1004,"OK")=0,"",IFERROR(MAXIFS('Tire Inspections'!$B$5:$B$1004,'Tire Inspections'!$E$5:$E$1004,$A677,'Tire Inspections'!$Y$5:$Y$1004,"OK"),"")))</f>
        <v/>
      </c>
      <c r="M677" s="27">
        <f>IF($A677="","",IF($L677="","",IFERROR(LOOKUP(2,1/(('Tire Inspections'!$E$5:$E$1004=$A677)*('Tire Inspections'!$B$5:$B$1004=$L677)*('Tire Inspections'!$Y$5:$Y$1004="OK")),'Tire Inspections'!$C$5:$C$1004),"")))</f>
        <v/>
      </c>
      <c r="N677" s="27">
        <f>IF($A677="","",IF($L677="","",IFERROR(LOOKUP(2,1/(('Tire Inspections'!$E$5:$E$1004=$A677)*('Tire Inspections'!$B$5:$B$1004=$L677)*('Tire Inspections'!$Y$5:$Y$1004="OK")),'Tire Inspections'!$F$5:$F$1004),"")))</f>
        <v/>
      </c>
      <c r="O677" s="27">
        <f>IF($A677="","",IF($L677="","",IFERROR(LOOKUP(2,1/(('Tire Inspections'!$E$5:$E$1004=$A677)*('Tire Inspections'!$B$5:$B$1004=$L677)*('Tire Inspections'!$Y$5:$Y$1004="OK")),'Tire Inspections'!$P$5:$P$1004),"")))</f>
        <v/>
      </c>
      <c r="P677" s="32">
        <f>IF($A677="","",IF($L677="","",IFERROR(LOOKUP(2,1/(('Tire Inspections'!$E$5:$E$1004=$A677)*('Tire Inspections'!$B$5:$B$1004=$L677)*('Tire Inspections'!$Y$5:$Y$1004="OK")),'Tire Inspections'!$D$5:$D$1004),"")))</f>
        <v/>
      </c>
      <c r="Q677" s="44">
        <f>IF($A677="","",IF($L677="","",IFERROR(LOOKUP(2,1/(('Tire Inspections'!$E$5:$E$1004=$A677)*('Tire Inspections'!$B$5:$B$1004=$L677)*('Tire Inspections'!$Y$5:$Y$1004="OK")),'Tire Inspections'!$R$5:$R$1004),"")))</f>
        <v/>
      </c>
      <c r="R677" s="44">
        <f>IF($A677="","",IF($L677="","",IFERROR(LOOKUP(2,1/(('Tire Inspections'!$E$5:$E$1004=$A677)*('Tire Inspections'!$B$5:$B$1004=$L677)*('Tire Inspections'!$Y$5:$Y$1004="OK")),'Tire Inspections'!$S$5:$S$1004),"")))</f>
        <v/>
      </c>
      <c r="S677" s="44">
        <f>IF($A677="","",IF($L677="","",IFERROR(LOOKUP(2,1/(('Tire Inspections'!$E$5:$E$1004=$A677)*('Tire Inspections'!$B$5:$B$1004=$L677)*('Tire Inspections'!$Y$5:$Y$1004="OK")),'Tire Inspections'!$L$5:$L$1004),"")))</f>
        <v/>
      </c>
      <c r="T677" s="33">
        <f>IF($A677="","",IF(OR($Q677="",$H677=""),"",IFERROR(MAX(0,MIN(1,($Q677-'Settings'!$B$6)/($H677-'Settings'!$B$6))),"")))</f>
        <v/>
      </c>
      <c r="U677" s="27">
        <f>IF($A677="","",IF($Q677="","No Data",IF($Q677&lt;='Settings'!$B$6,"Critical",IF($Q677&lt;='Settings'!$B$5,"Low","OK"))))</f>
        <v/>
      </c>
      <c r="V677" s="27">
        <f>IF($A677="","",IF($R677="","No Data",IF($R677&gt;='Settings'!$B$7,"Uneven","OK")))</f>
        <v/>
      </c>
      <c r="W677" s="27">
        <f>IF($A677="","",IF($J677&lt;&gt;"Mounted","N/A",IF(OR($S677="",$I677=""),"No Data",IF($S677&lt;$I677-'Settings'!$B$8,"Low",IF($S677&gt;$I677+'Settings'!$B$8,"High","OK")))))</f>
        <v/>
      </c>
      <c r="X677" s="45">
        <f>IF($A677="","",IF(OR($J677&lt;&gt;"Mounted",$L677=""),"",IFERROR($L677+'Settings'!$B$9,"")))</f>
        <v/>
      </c>
      <c r="Y677" s="27">
        <f>IF($A677="","",IF($J677&lt;&gt;"Mounted","N/A",IF($L677="","No Data",IF(TODAY()&gt;$X677,"Overdue",IF(TODAY()+'Settings'!$B$10&gt;=$X677,"Due Soon","Current")))))</f>
        <v/>
      </c>
      <c r="Z677" s="27">
        <f>IF($A677="","",IF($J677&lt;&gt;"Mounted","N/A",IF(OR($U677="No Data",$W677="No Data"),"No Data",IF($U677="Critical","Critical",IF(OR($U677="Low",$V677="Uneven",$W677="Low",$W677="High",$Y677="Overdue",$Y677="Due Soon"),"Attention","OK")))))</f>
        <v/>
      </c>
      <c r="AA677" s="27">
        <f>IF($A677="","",IF($J677&lt;&gt;"Mounted","No action",IF($U677="Critical","Inspect immediately and follow fleet removal policy",IF($W677="Low","Correct pressure and inspect",IF($W677="High","Correct pressure",IF($V677="Uneven","Inspect alignment, suspension, and rotation",IF($U677="Low","Schedule tire service",IF($Y677="Overdue","Complete inspection",IF($Y677="Due Soon","Schedule inspection","No action")))))))))</f>
        <v/>
      </c>
      <c r="AB677" s="27">
        <f>IF($A677="","",IF(OR($J677&lt;&gt;"Mounted",$Z677="OK",$Z677="N/A"),"",IF($U677="Critical",1,IF(OR($W677="Low",$W677="High"),2,IF(OR($U677="Low",$V677="Uneven"),3,IF($Y677="Overdue",4,5))))))</f>
        <v/>
      </c>
      <c r="AC677" s="27">
        <f>IF($A677="","",IF($AB677="","",IFERROR($AB677*100000+ROW(),"")))</f>
        <v/>
      </c>
    </row>
    <row r="678">
      <c r="A678" s="29" t="n"/>
      <c r="B678" s="23" t="n"/>
      <c r="C678" s="23" t="n"/>
      <c r="D678" s="23" t="n"/>
      <c r="E678" s="29" t="n"/>
      <c r="F678" s="42" t="n"/>
      <c r="G678" s="30" t="n"/>
      <c r="H678" s="43" t="n"/>
      <c r="I678" s="43" t="n"/>
      <c r="J678" s="23" t="n"/>
      <c r="K678" s="23" t="n"/>
      <c r="L678" s="45">
        <f>IF($A678="","",IF(COUNTIFS('Tire Inspections'!$E$5:$E$1004,$A678,'Tire Inspections'!$Y$5:$Y$1004,"OK")=0,"",IFERROR(MAXIFS('Tire Inspections'!$B$5:$B$1004,'Tire Inspections'!$E$5:$E$1004,$A678,'Tire Inspections'!$Y$5:$Y$1004,"OK"),"")))</f>
        <v/>
      </c>
      <c r="M678" s="27">
        <f>IF($A678="","",IF($L678="","",IFERROR(LOOKUP(2,1/(('Tire Inspections'!$E$5:$E$1004=$A678)*('Tire Inspections'!$B$5:$B$1004=$L678)*('Tire Inspections'!$Y$5:$Y$1004="OK")),'Tire Inspections'!$C$5:$C$1004),"")))</f>
        <v/>
      </c>
      <c r="N678" s="27">
        <f>IF($A678="","",IF($L678="","",IFERROR(LOOKUP(2,1/(('Tire Inspections'!$E$5:$E$1004=$A678)*('Tire Inspections'!$B$5:$B$1004=$L678)*('Tire Inspections'!$Y$5:$Y$1004="OK")),'Tire Inspections'!$F$5:$F$1004),"")))</f>
        <v/>
      </c>
      <c r="O678" s="27">
        <f>IF($A678="","",IF($L678="","",IFERROR(LOOKUP(2,1/(('Tire Inspections'!$E$5:$E$1004=$A678)*('Tire Inspections'!$B$5:$B$1004=$L678)*('Tire Inspections'!$Y$5:$Y$1004="OK")),'Tire Inspections'!$P$5:$P$1004),"")))</f>
        <v/>
      </c>
      <c r="P678" s="32">
        <f>IF($A678="","",IF($L678="","",IFERROR(LOOKUP(2,1/(('Tire Inspections'!$E$5:$E$1004=$A678)*('Tire Inspections'!$B$5:$B$1004=$L678)*('Tire Inspections'!$Y$5:$Y$1004="OK")),'Tire Inspections'!$D$5:$D$1004),"")))</f>
        <v/>
      </c>
      <c r="Q678" s="44">
        <f>IF($A678="","",IF($L678="","",IFERROR(LOOKUP(2,1/(('Tire Inspections'!$E$5:$E$1004=$A678)*('Tire Inspections'!$B$5:$B$1004=$L678)*('Tire Inspections'!$Y$5:$Y$1004="OK")),'Tire Inspections'!$R$5:$R$1004),"")))</f>
        <v/>
      </c>
      <c r="R678" s="44">
        <f>IF($A678="","",IF($L678="","",IFERROR(LOOKUP(2,1/(('Tire Inspections'!$E$5:$E$1004=$A678)*('Tire Inspections'!$B$5:$B$1004=$L678)*('Tire Inspections'!$Y$5:$Y$1004="OK")),'Tire Inspections'!$S$5:$S$1004),"")))</f>
        <v/>
      </c>
      <c r="S678" s="44">
        <f>IF($A678="","",IF($L678="","",IFERROR(LOOKUP(2,1/(('Tire Inspections'!$E$5:$E$1004=$A678)*('Tire Inspections'!$B$5:$B$1004=$L678)*('Tire Inspections'!$Y$5:$Y$1004="OK")),'Tire Inspections'!$L$5:$L$1004),"")))</f>
        <v/>
      </c>
      <c r="T678" s="33">
        <f>IF($A678="","",IF(OR($Q678="",$H678=""),"",IFERROR(MAX(0,MIN(1,($Q678-'Settings'!$B$6)/($H678-'Settings'!$B$6))),"")))</f>
        <v/>
      </c>
      <c r="U678" s="27">
        <f>IF($A678="","",IF($Q678="","No Data",IF($Q678&lt;='Settings'!$B$6,"Critical",IF($Q678&lt;='Settings'!$B$5,"Low","OK"))))</f>
        <v/>
      </c>
      <c r="V678" s="27">
        <f>IF($A678="","",IF($R678="","No Data",IF($R678&gt;='Settings'!$B$7,"Uneven","OK")))</f>
        <v/>
      </c>
      <c r="W678" s="27">
        <f>IF($A678="","",IF($J678&lt;&gt;"Mounted","N/A",IF(OR($S678="",$I678=""),"No Data",IF($S678&lt;$I678-'Settings'!$B$8,"Low",IF($S678&gt;$I678+'Settings'!$B$8,"High","OK")))))</f>
        <v/>
      </c>
      <c r="X678" s="45">
        <f>IF($A678="","",IF(OR($J678&lt;&gt;"Mounted",$L678=""),"",IFERROR($L678+'Settings'!$B$9,"")))</f>
        <v/>
      </c>
      <c r="Y678" s="27">
        <f>IF($A678="","",IF($J678&lt;&gt;"Mounted","N/A",IF($L678="","No Data",IF(TODAY()&gt;$X678,"Overdue",IF(TODAY()+'Settings'!$B$10&gt;=$X678,"Due Soon","Current")))))</f>
        <v/>
      </c>
      <c r="Z678" s="27">
        <f>IF($A678="","",IF($J678&lt;&gt;"Mounted","N/A",IF(OR($U678="No Data",$W678="No Data"),"No Data",IF($U678="Critical","Critical",IF(OR($U678="Low",$V678="Uneven",$W678="Low",$W678="High",$Y678="Overdue",$Y678="Due Soon"),"Attention","OK")))))</f>
        <v/>
      </c>
      <c r="AA678" s="27">
        <f>IF($A678="","",IF($J678&lt;&gt;"Mounted","No action",IF($U678="Critical","Inspect immediately and follow fleet removal policy",IF($W678="Low","Correct pressure and inspect",IF($W678="High","Correct pressure",IF($V678="Uneven","Inspect alignment, suspension, and rotation",IF($U678="Low","Schedule tire service",IF($Y678="Overdue","Complete inspection",IF($Y678="Due Soon","Schedule inspection","No action")))))))))</f>
        <v/>
      </c>
      <c r="AB678" s="27">
        <f>IF($A678="","",IF(OR($J678&lt;&gt;"Mounted",$Z678="OK",$Z678="N/A"),"",IF($U678="Critical",1,IF(OR($W678="Low",$W678="High"),2,IF(OR($U678="Low",$V678="Uneven"),3,IF($Y678="Overdue",4,5))))))</f>
        <v/>
      </c>
      <c r="AC678" s="27">
        <f>IF($A678="","",IF($AB678="","",IFERROR($AB678*100000+ROW(),"")))</f>
        <v/>
      </c>
    </row>
    <row r="679">
      <c r="A679" s="29" t="n"/>
      <c r="B679" s="23" t="n"/>
      <c r="C679" s="23" t="n"/>
      <c r="D679" s="23" t="n"/>
      <c r="E679" s="29" t="n"/>
      <c r="F679" s="42" t="n"/>
      <c r="G679" s="30" t="n"/>
      <c r="H679" s="43" t="n"/>
      <c r="I679" s="43" t="n"/>
      <c r="J679" s="23" t="n"/>
      <c r="K679" s="23" t="n"/>
      <c r="L679" s="45">
        <f>IF($A679="","",IF(COUNTIFS('Tire Inspections'!$E$5:$E$1004,$A679,'Tire Inspections'!$Y$5:$Y$1004,"OK")=0,"",IFERROR(MAXIFS('Tire Inspections'!$B$5:$B$1004,'Tire Inspections'!$E$5:$E$1004,$A679,'Tire Inspections'!$Y$5:$Y$1004,"OK"),"")))</f>
        <v/>
      </c>
      <c r="M679" s="27">
        <f>IF($A679="","",IF($L679="","",IFERROR(LOOKUP(2,1/(('Tire Inspections'!$E$5:$E$1004=$A679)*('Tire Inspections'!$B$5:$B$1004=$L679)*('Tire Inspections'!$Y$5:$Y$1004="OK")),'Tire Inspections'!$C$5:$C$1004),"")))</f>
        <v/>
      </c>
      <c r="N679" s="27">
        <f>IF($A679="","",IF($L679="","",IFERROR(LOOKUP(2,1/(('Tire Inspections'!$E$5:$E$1004=$A679)*('Tire Inspections'!$B$5:$B$1004=$L679)*('Tire Inspections'!$Y$5:$Y$1004="OK")),'Tire Inspections'!$F$5:$F$1004),"")))</f>
        <v/>
      </c>
      <c r="O679" s="27">
        <f>IF($A679="","",IF($L679="","",IFERROR(LOOKUP(2,1/(('Tire Inspections'!$E$5:$E$1004=$A679)*('Tire Inspections'!$B$5:$B$1004=$L679)*('Tire Inspections'!$Y$5:$Y$1004="OK")),'Tire Inspections'!$P$5:$P$1004),"")))</f>
        <v/>
      </c>
      <c r="P679" s="32">
        <f>IF($A679="","",IF($L679="","",IFERROR(LOOKUP(2,1/(('Tire Inspections'!$E$5:$E$1004=$A679)*('Tire Inspections'!$B$5:$B$1004=$L679)*('Tire Inspections'!$Y$5:$Y$1004="OK")),'Tire Inspections'!$D$5:$D$1004),"")))</f>
        <v/>
      </c>
      <c r="Q679" s="44">
        <f>IF($A679="","",IF($L679="","",IFERROR(LOOKUP(2,1/(('Tire Inspections'!$E$5:$E$1004=$A679)*('Tire Inspections'!$B$5:$B$1004=$L679)*('Tire Inspections'!$Y$5:$Y$1004="OK")),'Tire Inspections'!$R$5:$R$1004),"")))</f>
        <v/>
      </c>
      <c r="R679" s="44">
        <f>IF($A679="","",IF($L679="","",IFERROR(LOOKUP(2,1/(('Tire Inspections'!$E$5:$E$1004=$A679)*('Tire Inspections'!$B$5:$B$1004=$L679)*('Tire Inspections'!$Y$5:$Y$1004="OK")),'Tire Inspections'!$S$5:$S$1004),"")))</f>
        <v/>
      </c>
      <c r="S679" s="44">
        <f>IF($A679="","",IF($L679="","",IFERROR(LOOKUP(2,1/(('Tire Inspections'!$E$5:$E$1004=$A679)*('Tire Inspections'!$B$5:$B$1004=$L679)*('Tire Inspections'!$Y$5:$Y$1004="OK")),'Tire Inspections'!$L$5:$L$1004),"")))</f>
        <v/>
      </c>
      <c r="T679" s="33">
        <f>IF($A679="","",IF(OR($Q679="",$H679=""),"",IFERROR(MAX(0,MIN(1,($Q679-'Settings'!$B$6)/($H679-'Settings'!$B$6))),"")))</f>
        <v/>
      </c>
      <c r="U679" s="27">
        <f>IF($A679="","",IF($Q679="","No Data",IF($Q679&lt;='Settings'!$B$6,"Critical",IF($Q679&lt;='Settings'!$B$5,"Low","OK"))))</f>
        <v/>
      </c>
      <c r="V679" s="27">
        <f>IF($A679="","",IF($R679="","No Data",IF($R679&gt;='Settings'!$B$7,"Uneven","OK")))</f>
        <v/>
      </c>
      <c r="W679" s="27">
        <f>IF($A679="","",IF($J679&lt;&gt;"Mounted","N/A",IF(OR($S679="",$I679=""),"No Data",IF($S679&lt;$I679-'Settings'!$B$8,"Low",IF($S679&gt;$I679+'Settings'!$B$8,"High","OK")))))</f>
        <v/>
      </c>
      <c r="X679" s="45">
        <f>IF($A679="","",IF(OR($J679&lt;&gt;"Mounted",$L679=""),"",IFERROR($L679+'Settings'!$B$9,"")))</f>
        <v/>
      </c>
      <c r="Y679" s="27">
        <f>IF($A679="","",IF($J679&lt;&gt;"Mounted","N/A",IF($L679="","No Data",IF(TODAY()&gt;$X679,"Overdue",IF(TODAY()+'Settings'!$B$10&gt;=$X679,"Due Soon","Current")))))</f>
        <v/>
      </c>
      <c r="Z679" s="27">
        <f>IF($A679="","",IF($J679&lt;&gt;"Mounted","N/A",IF(OR($U679="No Data",$W679="No Data"),"No Data",IF($U679="Critical","Critical",IF(OR($U679="Low",$V679="Uneven",$W679="Low",$W679="High",$Y679="Overdue",$Y679="Due Soon"),"Attention","OK")))))</f>
        <v/>
      </c>
      <c r="AA679" s="27">
        <f>IF($A679="","",IF($J679&lt;&gt;"Mounted","No action",IF($U679="Critical","Inspect immediately and follow fleet removal policy",IF($W679="Low","Correct pressure and inspect",IF($W679="High","Correct pressure",IF($V679="Uneven","Inspect alignment, suspension, and rotation",IF($U679="Low","Schedule tire service",IF($Y679="Overdue","Complete inspection",IF($Y679="Due Soon","Schedule inspection","No action")))))))))</f>
        <v/>
      </c>
      <c r="AB679" s="27">
        <f>IF($A679="","",IF(OR($J679&lt;&gt;"Mounted",$Z679="OK",$Z679="N/A"),"",IF($U679="Critical",1,IF(OR($W679="Low",$W679="High"),2,IF(OR($U679="Low",$V679="Uneven"),3,IF($Y679="Overdue",4,5))))))</f>
        <v/>
      </c>
      <c r="AC679" s="27">
        <f>IF($A679="","",IF($AB679="","",IFERROR($AB679*100000+ROW(),"")))</f>
        <v/>
      </c>
    </row>
    <row r="680">
      <c r="A680" s="29" t="n"/>
      <c r="B680" s="23" t="n"/>
      <c r="C680" s="23" t="n"/>
      <c r="D680" s="23" t="n"/>
      <c r="E680" s="29" t="n"/>
      <c r="F680" s="42" t="n"/>
      <c r="G680" s="30" t="n"/>
      <c r="H680" s="43" t="n"/>
      <c r="I680" s="43" t="n"/>
      <c r="J680" s="23" t="n"/>
      <c r="K680" s="23" t="n"/>
      <c r="L680" s="45">
        <f>IF($A680="","",IF(COUNTIFS('Tire Inspections'!$E$5:$E$1004,$A680,'Tire Inspections'!$Y$5:$Y$1004,"OK")=0,"",IFERROR(MAXIFS('Tire Inspections'!$B$5:$B$1004,'Tire Inspections'!$E$5:$E$1004,$A680,'Tire Inspections'!$Y$5:$Y$1004,"OK"),"")))</f>
        <v/>
      </c>
      <c r="M680" s="27">
        <f>IF($A680="","",IF($L680="","",IFERROR(LOOKUP(2,1/(('Tire Inspections'!$E$5:$E$1004=$A680)*('Tire Inspections'!$B$5:$B$1004=$L680)*('Tire Inspections'!$Y$5:$Y$1004="OK")),'Tire Inspections'!$C$5:$C$1004),"")))</f>
        <v/>
      </c>
      <c r="N680" s="27">
        <f>IF($A680="","",IF($L680="","",IFERROR(LOOKUP(2,1/(('Tire Inspections'!$E$5:$E$1004=$A680)*('Tire Inspections'!$B$5:$B$1004=$L680)*('Tire Inspections'!$Y$5:$Y$1004="OK")),'Tire Inspections'!$F$5:$F$1004),"")))</f>
        <v/>
      </c>
      <c r="O680" s="27">
        <f>IF($A680="","",IF($L680="","",IFERROR(LOOKUP(2,1/(('Tire Inspections'!$E$5:$E$1004=$A680)*('Tire Inspections'!$B$5:$B$1004=$L680)*('Tire Inspections'!$Y$5:$Y$1004="OK")),'Tire Inspections'!$P$5:$P$1004),"")))</f>
        <v/>
      </c>
      <c r="P680" s="32">
        <f>IF($A680="","",IF($L680="","",IFERROR(LOOKUP(2,1/(('Tire Inspections'!$E$5:$E$1004=$A680)*('Tire Inspections'!$B$5:$B$1004=$L680)*('Tire Inspections'!$Y$5:$Y$1004="OK")),'Tire Inspections'!$D$5:$D$1004),"")))</f>
        <v/>
      </c>
      <c r="Q680" s="44">
        <f>IF($A680="","",IF($L680="","",IFERROR(LOOKUP(2,1/(('Tire Inspections'!$E$5:$E$1004=$A680)*('Tire Inspections'!$B$5:$B$1004=$L680)*('Tire Inspections'!$Y$5:$Y$1004="OK")),'Tire Inspections'!$R$5:$R$1004),"")))</f>
        <v/>
      </c>
      <c r="R680" s="44">
        <f>IF($A680="","",IF($L680="","",IFERROR(LOOKUP(2,1/(('Tire Inspections'!$E$5:$E$1004=$A680)*('Tire Inspections'!$B$5:$B$1004=$L680)*('Tire Inspections'!$Y$5:$Y$1004="OK")),'Tire Inspections'!$S$5:$S$1004),"")))</f>
        <v/>
      </c>
      <c r="S680" s="44">
        <f>IF($A680="","",IF($L680="","",IFERROR(LOOKUP(2,1/(('Tire Inspections'!$E$5:$E$1004=$A680)*('Tire Inspections'!$B$5:$B$1004=$L680)*('Tire Inspections'!$Y$5:$Y$1004="OK")),'Tire Inspections'!$L$5:$L$1004),"")))</f>
        <v/>
      </c>
      <c r="T680" s="33">
        <f>IF($A680="","",IF(OR($Q680="",$H680=""),"",IFERROR(MAX(0,MIN(1,($Q680-'Settings'!$B$6)/($H680-'Settings'!$B$6))),"")))</f>
        <v/>
      </c>
      <c r="U680" s="27">
        <f>IF($A680="","",IF($Q680="","No Data",IF($Q680&lt;='Settings'!$B$6,"Critical",IF($Q680&lt;='Settings'!$B$5,"Low","OK"))))</f>
        <v/>
      </c>
      <c r="V680" s="27">
        <f>IF($A680="","",IF($R680="","No Data",IF($R680&gt;='Settings'!$B$7,"Uneven","OK")))</f>
        <v/>
      </c>
      <c r="W680" s="27">
        <f>IF($A680="","",IF($J680&lt;&gt;"Mounted","N/A",IF(OR($S680="",$I680=""),"No Data",IF($S680&lt;$I680-'Settings'!$B$8,"Low",IF($S680&gt;$I680+'Settings'!$B$8,"High","OK")))))</f>
        <v/>
      </c>
      <c r="X680" s="45">
        <f>IF($A680="","",IF(OR($J680&lt;&gt;"Mounted",$L680=""),"",IFERROR($L680+'Settings'!$B$9,"")))</f>
        <v/>
      </c>
      <c r="Y680" s="27">
        <f>IF($A680="","",IF($J680&lt;&gt;"Mounted","N/A",IF($L680="","No Data",IF(TODAY()&gt;$X680,"Overdue",IF(TODAY()+'Settings'!$B$10&gt;=$X680,"Due Soon","Current")))))</f>
        <v/>
      </c>
      <c r="Z680" s="27">
        <f>IF($A680="","",IF($J680&lt;&gt;"Mounted","N/A",IF(OR($U680="No Data",$W680="No Data"),"No Data",IF($U680="Critical","Critical",IF(OR($U680="Low",$V680="Uneven",$W680="Low",$W680="High",$Y680="Overdue",$Y680="Due Soon"),"Attention","OK")))))</f>
        <v/>
      </c>
      <c r="AA680" s="27">
        <f>IF($A680="","",IF($J680&lt;&gt;"Mounted","No action",IF($U680="Critical","Inspect immediately and follow fleet removal policy",IF($W680="Low","Correct pressure and inspect",IF($W680="High","Correct pressure",IF($V680="Uneven","Inspect alignment, suspension, and rotation",IF($U680="Low","Schedule tire service",IF($Y680="Overdue","Complete inspection",IF($Y680="Due Soon","Schedule inspection","No action")))))))))</f>
        <v/>
      </c>
      <c r="AB680" s="27">
        <f>IF($A680="","",IF(OR($J680&lt;&gt;"Mounted",$Z680="OK",$Z680="N/A"),"",IF($U680="Critical",1,IF(OR($W680="Low",$W680="High"),2,IF(OR($U680="Low",$V680="Uneven"),3,IF($Y680="Overdue",4,5))))))</f>
        <v/>
      </c>
      <c r="AC680" s="27">
        <f>IF($A680="","",IF($AB680="","",IFERROR($AB680*100000+ROW(),"")))</f>
        <v/>
      </c>
    </row>
    <row r="681">
      <c r="A681" s="29" t="n"/>
      <c r="B681" s="23" t="n"/>
      <c r="C681" s="23" t="n"/>
      <c r="D681" s="23" t="n"/>
      <c r="E681" s="29" t="n"/>
      <c r="F681" s="42" t="n"/>
      <c r="G681" s="30" t="n"/>
      <c r="H681" s="43" t="n"/>
      <c r="I681" s="43" t="n"/>
      <c r="J681" s="23" t="n"/>
      <c r="K681" s="23" t="n"/>
      <c r="L681" s="45">
        <f>IF($A681="","",IF(COUNTIFS('Tire Inspections'!$E$5:$E$1004,$A681,'Tire Inspections'!$Y$5:$Y$1004,"OK")=0,"",IFERROR(MAXIFS('Tire Inspections'!$B$5:$B$1004,'Tire Inspections'!$E$5:$E$1004,$A681,'Tire Inspections'!$Y$5:$Y$1004,"OK"),"")))</f>
        <v/>
      </c>
      <c r="M681" s="27">
        <f>IF($A681="","",IF($L681="","",IFERROR(LOOKUP(2,1/(('Tire Inspections'!$E$5:$E$1004=$A681)*('Tire Inspections'!$B$5:$B$1004=$L681)*('Tire Inspections'!$Y$5:$Y$1004="OK")),'Tire Inspections'!$C$5:$C$1004),"")))</f>
        <v/>
      </c>
      <c r="N681" s="27">
        <f>IF($A681="","",IF($L681="","",IFERROR(LOOKUP(2,1/(('Tire Inspections'!$E$5:$E$1004=$A681)*('Tire Inspections'!$B$5:$B$1004=$L681)*('Tire Inspections'!$Y$5:$Y$1004="OK")),'Tire Inspections'!$F$5:$F$1004),"")))</f>
        <v/>
      </c>
      <c r="O681" s="27">
        <f>IF($A681="","",IF($L681="","",IFERROR(LOOKUP(2,1/(('Tire Inspections'!$E$5:$E$1004=$A681)*('Tire Inspections'!$B$5:$B$1004=$L681)*('Tire Inspections'!$Y$5:$Y$1004="OK")),'Tire Inspections'!$P$5:$P$1004),"")))</f>
        <v/>
      </c>
      <c r="P681" s="32">
        <f>IF($A681="","",IF($L681="","",IFERROR(LOOKUP(2,1/(('Tire Inspections'!$E$5:$E$1004=$A681)*('Tire Inspections'!$B$5:$B$1004=$L681)*('Tire Inspections'!$Y$5:$Y$1004="OK")),'Tire Inspections'!$D$5:$D$1004),"")))</f>
        <v/>
      </c>
      <c r="Q681" s="44">
        <f>IF($A681="","",IF($L681="","",IFERROR(LOOKUP(2,1/(('Tire Inspections'!$E$5:$E$1004=$A681)*('Tire Inspections'!$B$5:$B$1004=$L681)*('Tire Inspections'!$Y$5:$Y$1004="OK")),'Tire Inspections'!$R$5:$R$1004),"")))</f>
        <v/>
      </c>
      <c r="R681" s="44">
        <f>IF($A681="","",IF($L681="","",IFERROR(LOOKUP(2,1/(('Tire Inspections'!$E$5:$E$1004=$A681)*('Tire Inspections'!$B$5:$B$1004=$L681)*('Tire Inspections'!$Y$5:$Y$1004="OK")),'Tire Inspections'!$S$5:$S$1004),"")))</f>
        <v/>
      </c>
      <c r="S681" s="44">
        <f>IF($A681="","",IF($L681="","",IFERROR(LOOKUP(2,1/(('Tire Inspections'!$E$5:$E$1004=$A681)*('Tire Inspections'!$B$5:$B$1004=$L681)*('Tire Inspections'!$Y$5:$Y$1004="OK")),'Tire Inspections'!$L$5:$L$1004),"")))</f>
        <v/>
      </c>
      <c r="T681" s="33">
        <f>IF($A681="","",IF(OR($Q681="",$H681=""),"",IFERROR(MAX(0,MIN(1,($Q681-'Settings'!$B$6)/($H681-'Settings'!$B$6))),"")))</f>
        <v/>
      </c>
      <c r="U681" s="27">
        <f>IF($A681="","",IF($Q681="","No Data",IF($Q681&lt;='Settings'!$B$6,"Critical",IF($Q681&lt;='Settings'!$B$5,"Low","OK"))))</f>
        <v/>
      </c>
      <c r="V681" s="27">
        <f>IF($A681="","",IF($R681="","No Data",IF($R681&gt;='Settings'!$B$7,"Uneven","OK")))</f>
        <v/>
      </c>
      <c r="W681" s="27">
        <f>IF($A681="","",IF($J681&lt;&gt;"Mounted","N/A",IF(OR($S681="",$I681=""),"No Data",IF($S681&lt;$I681-'Settings'!$B$8,"Low",IF($S681&gt;$I681+'Settings'!$B$8,"High","OK")))))</f>
        <v/>
      </c>
      <c r="X681" s="45">
        <f>IF($A681="","",IF(OR($J681&lt;&gt;"Mounted",$L681=""),"",IFERROR($L681+'Settings'!$B$9,"")))</f>
        <v/>
      </c>
      <c r="Y681" s="27">
        <f>IF($A681="","",IF($J681&lt;&gt;"Mounted","N/A",IF($L681="","No Data",IF(TODAY()&gt;$X681,"Overdue",IF(TODAY()+'Settings'!$B$10&gt;=$X681,"Due Soon","Current")))))</f>
        <v/>
      </c>
      <c r="Z681" s="27">
        <f>IF($A681="","",IF($J681&lt;&gt;"Mounted","N/A",IF(OR($U681="No Data",$W681="No Data"),"No Data",IF($U681="Critical","Critical",IF(OR($U681="Low",$V681="Uneven",$W681="Low",$W681="High",$Y681="Overdue",$Y681="Due Soon"),"Attention","OK")))))</f>
        <v/>
      </c>
      <c r="AA681" s="27">
        <f>IF($A681="","",IF($J681&lt;&gt;"Mounted","No action",IF($U681="Critical","Inspect immediately and follow fleet removal policy",IF($W681="Low","Correct pressure and inspect",IF($W681="High","Correct pressure",IF($V681="Uneven","Inspect alignment, suspension, and rotation",IF($U681="Low","Schedule tire service",IF($Y681="Overdue","Complete inspection",IF($Y681="Due Soon","Schedule inspection","No action")))))))))</f>
        <v/>
      </c>
      <c r="AB681" s="27">
        <f>IF($A681="","",IF(OR($J681&lt;&gt;"Mounted",$Z681="OK",$Z681="N/A"),"",IF($U681="Critical",1,IF(OR($W681="Low",$W681="High"),2,IF(OR($U681="Low",$V681="Uneven"),3,IF($Y681="Overdue",4,5))))))</f>
        <v/>
      </c>
      <c r="AC681" s="27">
        <f>IF($A681="","",IF($AB681="","",IFERROR($AB681*100000+ROW(),"")))</f>
        <v/>
      </c>
    </row>
    <row r="682">
      <c r="A682" s="29" t="n"/>
      <c r="B682" s="23" t="n"/>
      <c r="C682" s="23" t="n"/>
      <c r="D682" s="23" t="n"/>
      <c r="E682" s="29" t="n"/>
      <c r="F682" s="42" t="n"/>
      <c r="G682" s="30" t="n"/>
      <c r="H682" s="43" t="n"/>
      <c r="I682" s="43" t="n"/>
      <c r="J682" s="23" t="n"/>
      <c r="K682" s="23" t="n"/>
      <c r="L682" s="45">
        <f>IF($A682="","",IF(COUNTIFS('Tire Inspections'!$E$5:$E$1004,$A682,'Tire Inspections'!$Y$5:$Y$1004,"OK")=0,"",IFERROR(MAXIFS('Tire Inspections'!$B$5:$B$1004,'Tire Inspections'!$E$5:$E$1004,$A682,'Tire Inspections'!$Y$5:$Y$1004,"OK"),"")))</f>
        <v/>
      </c>
      <c r="M682" s="27">
        <f>IF($A682="","",IF($L682="","",IFERROR(LOOKUP(2,1/(('Tire Inspections'!$E$5:$E$1004=$A682)*('Tire Inspections'!$B$5:$B$1004=$L682)*('Tire Inspections'!$Y$5:$Y$1004="OK")),'Tire Inspections'!$C$5:$C$1004),"")))</f>
        <v/>
      </c>
      <c r="N682" s="27">
        <f>IF($A682="","",IF($L682="","",IFERROR(LOOKUP(2,1/(('Tire Inspections'!$E$5:$E$1004=$A682)*('Tire Inspections'!$B$5:$B$1004=$L682)*('Tire Inspections'!$Y$5:$Y$1004="OK")),'Tire Inspections'!$F$5:$F$1004),"")))</f>
        <v/>
      </c>
      <c r="O682" s="27">
        <f>IF($A682="","",IF($L682="","",IFERROR(LOOKUP(2,1/(('Tire Inspections'!$E$5:$E$1004=$A682)*('Tire Inspections'!$B$5:$B$1004=$L682)*('Tire Inspections'!$Y$5:$Y$1004="OK")),'Tire Inspections'!$P$5:$P$1004),"")))</f>
        <v/>
      </c>
      <c r="P682" s="32">
        <f>IF($A682="","",IF($L682="","",IFERROR(LOOKUP(2,1/(('Tire Inspections'!$E$5:$E$1004=$A682)*('Tire Inspections'!$B$5:$B$1004=$L682)*('Tire Inspections'!$Y$5:$Y$1004="OK")),'Tire Inspections'!$D$5:$D$1004),"")))</f>
        <v/>
      </c>
      <c r="Q682" s="44">
        <f>IF($A682="","",IF($L682="","",IFERROR(LOOKUP(2,1/(('Tire Inspections'!$E$5:$E$1004=$A682)*('Tire Inspections'!$B$5:$B$1004=$L682)*('Tire Inspections'!$Y$5:$Y$1004="OK")),'Tire Inspections'!$R$5:$R$1004),"")))</f>
        <v/>
      </c>
      <c r="R682" s="44">
        <f>IF($A682="","",IF($L682="","",IFERROR(LOOKUP(2,1/(('Tire Inspections'!$E$5:$E$1004=$A682)*('Tire Inspections'!$B$5:$B$1004=$L682)*('Tire Inspections'!$Y$5:$Y$1004="OK")),'Tire Inspections'!$S$5:$S$1004),"")))</f>
        <v/>
      </c>
      <c r="S682" s="44">
        <f>IF($A682="","",IF($L682="","",IFERROR(LOOKUP(2,1/(('Tire Inspections'!$E$5:$E$1004=$A682)*('Tire Inspections'!$B$5:$B$1004=$L682)*('Tire Inspections'!$Y$5:$Y$1004="OK")),'Tire Inspections'!$L$5:$L$1004),"")))</f>
        <v/>
      </c>
      <c r="T682" s="33">
        <f>IF($A682="","",IF(OR($Q682="",$H682=""),"",IFERROR(MAX(0,MIN(1,($Q682-'Settings'!$B$6)/($H682-'Settings'!$B$6))),"")))</f>
        <v/>
      </c>
      <c r="U682" s="27">
        <f>IF($A682="","",IF($Q682="","No Data",IF($Q682&lt;='Settings'!$B$6,"Critical",IF($Q682&lt;='Settings'!$B$5,"Low","OK"))))</f>
        <v/>
      </c>
      <c r="V682" s="27">
        <f>IF($A682="","",IF($R682="","No Data",IF($R682&gt;='Settings'!$B$7,"Uneven","OK")))</f>
        <v/>
      </c>
      <c r="W682" s="27">
        <f>IF($A682="","",IF($J682&lt;&gt;"Mounted","N/A",IF(OR($S682="",$I682=""),"No Data",IF($S682&lt;$I682-'Settings'!$B$8,"Low",IF($S682&gt;$I682+'Settings'!$B$8,"High","OK")))))</f>
        <v/>
      </c>
      <c r="X682" s="45">
        <f>IF($A682="","",IF(OR($J682&lt;&gt;"Mounted",$L682=""),"",IFERROR($L682+'Settings'!$B$9,"")))</f>
        <v/>
      </c>
      <c r="Y682" s="27">
        <f>IF($A682="","",IF($J682&lt;&gt;"Mounted","N/A",IF($L682="","No Data",IF(TODAY()&gt;$X682,"Overdue",IF(TODAY()+'Settings'!$B$10&gt;=$X682,"Due Soon","Current")))))</f>
        <v/>
      </c>
      <c r="Z682" s="27">
        <f>IF($A682="","",IF($J682&lt;&gt;"Mounted","N/A",IF(OR($U682="No Data",$W682="No Data"),"No Data",IF($U682="Critical","Critical",IF(OR($U682="Low",$V682="Uneven",$W682="Low",$W682="High",$Y682="Overdue",$Y682="Due Soon"),"Attention","OK")))))</f>
        <v/>
      </c>
      <c r="AA682" s="27">
        <f>IF($A682="","",IF($J682&lt;&gt;"Mounted","No action",IF($U682="Critical","Inspect immediately and follow fleet removal policy",IF($W682="Low","Correct pressure and inspect",IF($W682="High","Correct pressure",IF($V682="Uneven","Inspect alignment, suspension, and rotation",IF($U682="Low","Schedule tire service",IF($Y682="Overdue","Complete inspection",IF($Y682="Due Soon","Schedule inspection","No action")))))))))</f>
        <v/>
      </c>
      <c r="AB682" s="27">
        <f>IF($A682="","",IF(OR($J682&lt;&gt;"Mounted",$Z682="OK",$Z682="N/A"),"",IF($U682="Critical",1,IF(OR($W682="Low",$W682="High"),2,IF(OR($U682="Low",$V682="Uneven"),3,IF($Y682="Overdue",4,5))))))</f>
        <v/>
      </c>
      <c r="AC682" s="27">
        <f>IF($A682="","",IF($AB682="","",IFERROR($AB682*100000+ROW(),"")))</f>
        <v/>
      </c>
    </row>
    <row r="683">
      <c r="A683" s="29" t="n"/>
      <c r="B683" s="23" t="n"/>
      <c r="C683" s="23" t="n"/>
      <c r="D683" s="23" t="n"/>
      <c r="E683" s="29" t="n"/>
      <c r="F683" s="42" t="n"/>
      <c r="G683" s="30" t="n"/>
      <c r="H683" s="43" t="n"/>
      <c r="I683" s="43" t="n"/>
      <c r="J683" s="23" t="n"/>
      <c r="K683" s="23" t="n"/>
      <c r="L683" s="45">
        <f>IF($A683="","",IF(COUNTIFS('Tire Inspections'!$E$5:$E$1004,$A683,'Tire Inspections'!$Y$5:$Y$1004,"OK")=0,"",IFERROR(MAXIFS('Tire Inspections'!$B$5:$B$1004,'Tire Inspections'!$E$5:$E$1004,$A683,'Tire Inspections'!$Y$5:$Y$1004,"OK"),"")))</f>
        <v/>
      </c>
      <c r="M683" s="27">
        <f>IF($A683="","",IF($L683="","",IFERROR(LOOKUP(2,1/(('Tire Inspections'!$E$5:$E$1004=$A683)*('Tire Inspections'!$B$5:$B$1004=$L683)*('Tire Inspections'!$Y$5:$Y$1004="OK")),'Tire Inspections'!$C$5:$C$1004),"")))</f>
        <v/>
      </c>
      <c r="N683" s="27">
        <f>IF($A683="","",IF($L683="","",IFERROR(LOOKUP(2,1/(('Tire Inspections'!$E$5:$E$1004=$A683)*('Tire Inspections'!$B$5:$B$1004=$L683)*('Tire Inspections'!$Y$5:$Y$1004="OK")),'Tire Inspections'!$F$5:$F$1004),"")))</f>
        <v/>
      </c>
      <c r="O683" s="27">
        <f>IF($A683="","",IF($L683="","",IFERROR(LOOKUP(2,1/(('Tire Inspections'!$E$5:$E$1004=$A683)*('Tire Inspections'!$B$5:$B$1004=$L683)*('Tire Inspections'!$Y$5:$Y$1004="OK")),'Tire Inspections'!$P$5:$P$1004),"")))</f>
        <v/>
      </c>
      <c r="P683" s="32">
        <f>IF($A683="","",IF($L683="","",IFERROR(LOOKUP(2,1/(('Tire Inspections'!$E$5:$E$1004=$A683)*('Tire Inspections'!$B$5:$B$1004=$L683)*('Tire Inspections'!$Y$5:$Y$1004="OK")),'Tire Inspections'!$D$5:$D$1004),"")))</f>
        <v/>
      </c>
      <c r="Q683" s="44">
        <f>IF($A683="","",IF($L683="","",IFERROR(LOOKUP(2,1/(('Tire Inspections'!$E$5:$E$1004=$A683)*('Tire Inspections'!$B$5:$B$1004=$L683)*('Tire Inspections'!$Y$5:$Y$1004="OK")),'Tire Inspections'!$R$5:$R$1004),"")))</f>
        <v/>
      </c>
      <c r="R683" s="44">
        <f>IF($A683="","",IF($L683="","",IFERROR(LOOKUP(2,1/(('Tire Inspections'!$E$5:$E$1004=$A683)*('Tire Inspections'!$B$5:$B$1004=$L683)*('Tire Inspections'!$Y$5:$Y$1004="OK")),'Tire Inspections'!$S$5:$S$1004),"")))</f>
        <v/>
      </c>
      <c r="S683" s="44">
        <f>IF($A683="","",IF($L683="","",IFERROR(LOOKUP(2,1/(('Tire Inspections'!$E$5:$E$1004=$A683)*('Tire Inspections'!$B$5:$B$1004=$L683)*('Tire Inspections'!$Y$5:$Y$1004="OK")),'Tire Inspections'!$L$5:$L$1004),"")))</f>
        <v/>
      </c>
      <c r="T683" s="33">
        <f>IF($A683="","",IF(OR($Q683="",$H683=""),"",IFERROR(MAX(0,MIN(1,($Q683-'Settings'!$B$6)/($H683-'Settings'!$B$6))),"")))</f>
        <v/>
      </c>
      <c r="U683" s="27">
        <f>IF($A683="","",IF($Q683="","No Data",IF($Q683&lt;='Settings'!$B$6,"Critical",IF($Q683&lt;='Settings'!$B$5,"Low","OK"))))</f>
        <v/>
      </c>
      <c r="V683" s="27">
        <f>IF($A683="","",IF($R683="","No Data",IF($R683&gt;='Settings'!$B$7,"Uneven","OK")))</f>
        <v/>
      </c>
      <c r="W683" s="27">
        <f>IF($A683="","",IF($J683&lt;&gt;"Mounted","N/A",IF(OR($S683="",$I683=""),"No Data",IF($S683&lt;$I683-'Settings'!$B$8,"Low",IF($S683&gt;$I683+'Settings'!$B$8,"High","OK")))))</f>
        <v/>
      </c>
      <c r="X683" s="45">
        <f>IF($A683="","",IF(OR($J683&lt;&gt;"Mounted",$L683=""),"",IFERROR($L683+'Settings'!$B$9,"")))</f>
        <v/>
      </c>
      <c r="Y683" s="27">
        <f>IF($A683="","",IF($J683&lt;&gt;"Mounted","N/A",IF($L683="","No Data",IF(TODAY()&gt;$X683,"Overdue",IF(TODAY()+'Settings'!$B$10&gt;=$X683,"Due Soon","Current")))))</f>
        <v/>
      </c>
      <c r="Z683" s="27">
        <f>IF($A683="","",IF($J683&lt;&gt;"Mounted","N/A",IF(OR($U683="No Data",$W683="No Data"),"No Data",IF($U683="Critical","Critical",IF(OR($U683="Low",$V683="Uneven",$W683="Low",$W683="High",$Y683="Overdue",$Y683="Due Soon"),"Attention","OK")))))</f>
        <v/>
      </c>
      <c r="AA683" s="27">
        <f>IF($A683="","",IF($J683&lt;&gt;"Mounted","No action",IF($U683="Critical","Inspect immediately and follow fleet removal policy",IF($W683="Low","Correct pressure and inspect",IF($W683="High","Correct pressure",IF($V683="Uneven","Inspect alignment, suspension, and rotation",IF($U683="Low","Schedule tire service",IF($Y683="Overdue","Complete inspection",IF($Y683="Due Soon","Schedule inspection","No action")))))))))</f>
        <v/>
      </c>
      <c r="AB683" s="27">
        <f>IF($A683="","",IF(OR($J683&lt;&gt;"Mounted",$Z683="OK",$Z683="N/A"),"",IF($U683="Critical",1,IF(OR($W683="Low",$W683="High"),2,IF(OR($U683="Low",$V683="Uneven"),3,IF($Y683="Overdue",4,5))))))</f>
        <v/>
      </c>
      <c r="AC683" s="27">
        <f>IF($A683="","",IF($AB683="","",IFERROR($AB683*100000+ROW(),"")))</f>
        <v/>
      </c>
    </row>
    <row r="684">
      <c r="A684" s="29" t="n"/>
      <c r="B684" s="23" t="n"/>
      <c r="C684" s="23" t="n"/>
      <c r="D684" s="23" t="n"/>
      <c r="E684" s="29" t="n"/>
      <c r="F684" s="42" t="n"/>
      <c r="G684" s="30" t="n"/>
      <c r="H684" s="43" t="n"/>
      <c r="I684" s="43" t="n"/>
      <c r="J684" s="23" t="n"/>
      <c r="K684" s="23" t="n"/>
      <c r="L684" s="45">
        <f>IF($A684="","",IF(COUNTIFS('Tire Inspections'!$E$5:$E$1004,$A684,'Tire Inspections'!$Y$5:$Y$1004,"OK")=0,"",IFERROR(MAXIFS('Tire Inspections'!$B$5:$B$1004,'Tire Inspections'!$E$5:$E$1004,$A684,'Tire Inspections'!$Y$5:$Y$1004,"OK"),"")))</f>
        <v/>
      </c>
      <c r="M684" s="27">
        <f>IF($A684="","",IF($L684="","",IFERROR(LOOKUP(2,1/(('Tire Inspections'!$E$5:$E$1004=$A684)*('Tire Inspections'!$B$5:$B$1004=$L684)*('Tire Inspections'!$Y$5:$Y$1004="OK")),'Tire Inspections'!$C$5:$C$1004),"")))</f>
        <v/>
      </c>
      <c r="N684" s="27">
        <f>IF($A684="","",IF($L684="","",IFERROR(LOOKUP(2,1/(('Tire Inspections'!$E$5:$E$1004=$A684)*('Tire Inspections'!$B$5:$B$1004=$L684)*('Tire Inspections'!$Y$5:$Y$1004="OK")),'Tire Inspections'!$F$5:$F$1004),"")))</f>
        <v/>
      </c>
      <c r="O684" s="27">
        <f>IF($A684="","",IF($L684="","",IFERROR(LOOKUP(2,1/(('Tire Inspections'!$E$5:$E$1004=$A684)*('Tire Inspections'!$B$5:$B$1004=$L684)*('Tire Inspections'!$Y$5:$Y$1004="OK")),'Tire Inspections'!$P$5:$P$1004),"")))</f>
        <v/>
      </c>
      <c r="P684" s="32">
        <f>IF($A684="","",IF($L684="","",IFERROR(LOOKUP(2,1/(('Tire Inspections'!$E$5:$E$1004=$A684)*('Tire Inspections'!$B$5:$B$1004=$L684)*('Tire Inspections'!$Y$5:$Y$1004="OK")),'Tire Inspections'!$D$5:$D$1004),"")))</f>
        <v/>
      </c>
      <c r="Q684" s="44">
        <f>IF($A684="","",IF($L684="","",IFERROR(LOOKUP(2,1/(('Tire Inspections'!$E$5:$E$1004=$A684)*('Tire Inspections'!$B$5:$B$1004=$L684)*('Tire Inspections'!$Y$5:$Y$1004="OK")),'Tire Inspections'!$R$5:$R$1004),"")))</f>
        <v/>
      </c>
      <c r="R684" s="44">
        <f>IF($A684="","",IF($L684="","",IFERROR(LOOKUP(2,1/(('Tire Inspections'!$E$5:$E$1004=$A684)*('Tire Inspections'!$B$5:$B$1004=$L684)*('Tire Inspections'!$Y$5:$Y$1004="OK")),'Tire Inspections'!$S$5:$S$1004),"")))</f>
        <v/>
      </c>
      <c r="S684" s="44">
        <f>IF($A684="","",IF($L684="","",IFERROR(LOOKUP(2,1/(('Tire Inspections'!$E$5:$E$1004=$A684)*('Tire Inspections'!$B$5:$B$1004=$L684)*('Tire Inspections'!$Y$5:$Y$1004="OK")),'Tire Inspections'!$L$5:$L$1004),"")))</f>
        <v/>
      </c>
      <c r="T684" s="33">
        <f>IF($A684="","",IF(OR($Q684="",$H684=""),"",IFERROR(MAX(0,MIN(1,($Q684-'Settings'!$B$6)/($H684-'Settings'!$B$6))),"")))</f>
        <v/>
      </c>
      <c r="U684" s="27">
        <f>IF($A684="","",IF($Q684="","No Data",IF($Q684&lt;='Settings'!$B$6,"Critical",IF($Q684&lt;='Settings'!$B$5,"Low","OK"))))</f>
        <v/>
      </c>
      <c r="V684" s="27">
        <f>IF($A684="","",IF($R684="","No Data",IF($R684&gt;='Settings'!$B$7,"Uneven","OK")))</f>
        <v/>
      </c>
      <c r="W684" s="27">
        <f>IF($A684="","",IF($J684&lt;&gt;"Mounted","N/A",IF(OR($S684="",$I684=""),"No Data",IF($S684&lt;$I684-'Settings'!$B$8,"Low",IF($S684&gt;$I684+'Settings'!$B$8,"High","OK")))))</f>
        <v/>
      </c>
      <c r="X684" s="45">
        <f>IF($A684="","",IF(OR($J684&lt;&gt;"Mounted",$L684=""),"",IFERROR($L684+'Settings'!$B$9,"")))</f>
        <v/>
      </c>
      <c r="Y684" s="27">
        <f>IF($A684="","",IF($J684&lt;&gt;"Mounted","N/A",IF($L684="","No Data",IF(TODAY()&gt;$X684,"Overdue",IF(TODAY()+'Settings'!$B$10&gt;=$X684,"Due Soon","Current")))))</f>
        <v/>
      </c>
      <c r="Z684" s="27">
        <f>IF($A684="","",IF($J684&lt;&gt;"Mounted","N/A",IF(OR($U684="No Data",$W684="No Data"),"No Data",IF($U684="Critical","Critical",IF(OR($U684="Low",$V684="Uneven",$W684="Low",$W684="High",$Y684="Overdue",$Y684="Due Soon"),"Attention","OK")))))</f>
        <v/>
      </c>
      <c r="AA684" s="27">
        <f>IF($A684="","",IF($J684&lt;&gt;"Mounted","No action",IF($U684="Critical","Inspect immediately and follow fleet removal policy",IF($W684="Low","Correct pressure and inspect",IF($W684="High","Correct pressure",IF($V684="Uneven","Inspect alignment, suspension, and rotation",IF($U684="Low","Schedule tire service",IF($Y684="Overdue","Complete inspection",IF($Y684="Due Soon","Schedule inspection","No action")))))))))</f>
        <v/>
      </c>
      <c r="AB684" s="27">
        <f>IF($A684="","",IF(OR($J684&lt;&gt;"Mounted",$Z684="OK",$Z684="N/A"),"",IF($U684="Critical",1,IF(OR($W684="Low",$W684="High"),2,IF(OR($U684="Low",$V684="Uneven"),3,IF($Y684="Overdue",4,5))))))</f>
        <v/>
      </c>
      <c r="AC684" s="27">
        <f>IF($A684="","",IF($AB684="","",IFERROR($AB684*100000+ROW(),"")))</f>
        <v/>
      </c>
    </row>
    <row r="685">
      <c r="A685" s="29" t="n"/>
      <c r="B685" s="23" t="n"/>
      <c r="C685" s="23" t="n"/>
      <c r="D685" s="23" t="n"/>
      <c r="E685" s="29" t="n"/>
      <c r="F685" s="42" t="n"/>
      <c r="G685" s="30" t="n"/>
      <c r="H685" s="43" t="n"/>
      <c r="I685" s="43" t="n"/>
      <c r="J685" s="23" t="n"/>
      <c r="K685" s="23" t="n"/>
      <c r="L685" s="45">
        <f>IF($A685="","",IF(COUNTIFS('Tire Inspections'!$E$5:$E$1004,$A685,'Tire Inspections'!$Y$5:$Y$1004,"OK")=0,"",IFERROR(MAXIFS('Tire Inspections'!$B$5:$B$1004,'Tire Inspections'!$E$5:$E$1004,$A685,'Tire Inspections'!$Y$5:$Y$1004,"OK"),"")))</f>
        <v/>
      </c>
      <c r="M685" s="27">
        <f>IF($A685="","",IF($L685="","",IFERROR(LOOKUP(2,1/(('Tire Inspections'!$E$5:$E$1004=$A685)*('Tire Inspections'!$B$5:$B$1004=$L685)*('Tire Inspections'!$Y$5:$Y$1004="OK")),'Tire Inspections'!$C$5:$C$1004),"")))</f>
        <v/>
      </c>
      <c r="N685" s="27">
        <f>IF($A685="","",IF($L685="","",IFERROR(LOOKUP(2,1/(('Tire Inspections'!$E$5:$E$1004=$A685)*('Tire Inspections'!$B$5:$B$1004=$L685)*('Tire Inspections'!$Y$5:$Y$1004="OK")),'Tire Inspections'!$F$5:$F$1004),"")))</f>
        <v/>
      </c>
      <c r="O685" s="27">
        <f>IF($A685="","",IF($L685="","",IFERROR(LOOKUP(2,1/(('Tire Inspections'!$E$5:$E$1004=$A685)*('Tire Inspections'!$B$5:$B$1004=$L685)*('Tire Inspections'!$Y$5:$Y$1004="OK")),'Tire Inspections'!$P$5:$P$1004),"")))</f>
        <v/>
      </c>
      <c r="P685" s="32">
        <f>IF($A685="","",IF($L685="","",IFERROR(LOOKUP(2,1/(('Tire Inspections'!$E$5:$E$1004=$A685)*('Tire Inspections'!$B$5:$B$1004=$L685)*('Tire Inspections'!$Y$5:$Y$1004="OK")),'Tire Inspections'!$D$5:$D$1004),"")))</f>
        <v/>
      </c>
      <c r="Q685" s="44">
        <f>IF($A685="","",IF($L685="","",IFERROR(LOOKUP(2,1/(('Tire Inspections'!$E$5:$E$1004=$A685)*('Tire Inspections'!$B$5:$B$1004=$L685)*('Tire Inspections'!$Y$5:$Y$1004="OK")),'Tire Inspections'!$R$5:$R$1004),"")))</f>
        <v/>
      </c>
      <c r="R685" s="44">
        <f>IF($A685="","",IF($L685="","",IFERROR(LOOKUP(2,1/(('Tire Inspections'!$E$5:$E$1004=$A685)*('Tire Inspections'!$B$5:$B$1004=$L685)*('Tire Inspections'!$Y$5:$Y$1004="OK")),'Tire Inspections'!$S$5:$S$1004),"")))</f>
        <v/>
      </c>
      <c r="S685" s="44">
        <f>IF($A685="","",IF($L685="","",IFERROR(LOOKUP(2,1/(('Tire Inspections'!$E$5:$E$1004=$A685)*('Tire Inspections'!$B$5:$B$1004=$L685)*('Tire Inspections'!$Y$5:$Y$1004="OK")),'Tire Inspections'!$L$5:$L$1004),"")))</f>
        <v/>
      </c>
      <c r="T685" s="33">
        <f>IF($A685="","",IF(OR($Q685="",$H685=""),"",IFERROR(MAX(0,MIN(1,($Q685-'Settings'!$B$6)/($H685-'Settings'!$B$6))),"")))</f>
        <v/>
      </c>
      <c r="U685" s="27">
        <f>IF($A685="","",IF($Q685="","No Data",IF($Q685&lt;='Settings'!$B$6,"Critical",IF($Q685&lt;='Settings'!$B$5,"Low","OK"))))</f>
        <v/>
      </c>
      <c r="V685" s="27">
        <f>IF($A685="","",IF($R685="","No Data",IF($R685&gt;='Settings'!$B$7,"Uneven","OK")))</f>
        <v/>
      </c>
      <c r="W685" s="27">
        <f>IF($A685="","",IF($J685&lt;&gt;"Mounted","N/A",IF(OR($S685="",$I685=""),"No Data",IF($S685&lt;$I685-'Settings'!$B$8,"Low",IF($S685&gt;$I685+'Settings'!$B$8,"High","OK")))))</f>
        <v/>
      </c>
      <c r="X685" s="45">
        <f>IF($A685="","",IF(OR($J685&lt;&gt;"Mounted",$L685=""),"",IFERROR($L685+'Settings'!$B$9,"")))</f>
        <v/>
      </c>
      <c r="Y685" s="27">
        <f>IF($A685="","",IF($J685&lt;&gt;"Mounted","N/A",IF($L685="","No Data",IF(TODAY()&gt;$X685,"Overdue",IF(TODAY()+'Settings'!$B$10&gt;=$X685,"Due Soon","Current")))))</f>
        <v/>
      </c>
      <c r="Z685" s="27">
        <f>IF($A685="","",IF($J685&lt;&gt;"Mounted","N/A",IF(OR($U685="No Data",$W685="No Data"),"No Data",IF($U685="Critical","Critical",IF(OR($U685="Low",$V685="Uneven",$W685="Low",$W685="High",$Y685="Overdue",$Y685="Due Soon"),"Attention","OK")))))</f>
        <v/>
      </c>
      <c r="AA685" s="27">
        <f>IF($A685="","",IF($J685&lt;&gt;"Mounted","No action",IF($U685="Critical","Inspect immediately and follow fleet removal policy",IF($W685="Low","Correct pressure and inspect",IF($W685="High","Correct pressure",IF($V685="Uneven","Inspect alignment, suspension, and rotation",IF($U685="Low","Schedule tire service",IF($Y685="Overdue","Complete inspection",IF($Y685="Due Soon","Schedule inspection","No action")))))))))</f>
        <v/>
      </c>
      <c r="AB685" s="27">
        <f>IF($A685="","",IF(OR($J685&lt;&gt;"Mounted",$Z685="OK",$Z685="N/A"),"",IF($U685="Critical",1,IF(OR($W685="Low",$W685="High"),2,IF(OR($U685="Low",$V685="Uneven"),3,IF($Y685="Overdue",4,5))))))</f>
        <v/>
      </c>
      <c r="AC685" s="27">
        <f>IF($A685="","",IF($AB685="","",IFERROR($AB685*100000+ROW(),"")))</f>
        <v/>
      </c>
    </row>
    <row r="686">
      <c r="A686" s="29" t="n"/>
      <c r="B686" s="23" t="n"/>
      <c r="C686" s="23" t="n"/>
      <c r="D686" s="23" t="n"/>
      <c r="E686" s="29" t="n"/>
      <c r="F686" s="42" t="n"/>
      <c r="G686" s="30" t="n"/>
      <c r="H686" s="43" t="n"/>
      <c r="I686" s="43" t="n"/>
      <c r="J686" s="23" t="n"/>
      <c r="K686" s="23" t="n"/>
      <c r="L686" s="45">
        <f>IF($A686="","",IF(COUNTIFS('Tire Inspections'!$E$5:$E$1004,$A686,'Tire Inspections'!$Y$5:$Y$1004,"OK")=0,"",IFERROR(MAXIFS('Tire Inspections'!$B$5:$B$1004,'Tire Inspections'!$E$5:$E$1004,$A686,'Tire Inspections'!$Y$5:$Y$1004,"OK"),"")))</f>
        <v/>
      </c>
      <c r="M686" s="27">
        <f>IF($A686="","",IF($L686="","",IFERROR(LOOKUP(2,1/(('Tire Inspections'!$E$5:$E$1004=$A686)*('Tire Inspections'!$B$5:$B$1004=$L686)*('Tire Inspections'!$Y$5:$Y$1004="OK")),'Tire Inspections'!$C$5:$C$1004),"")))</f>
        <v/>
      </c>
      <c r="N686" s="27">
        <f>IF($A686="","",IF($L686="","",IFERROR(LOOKUP(2,1/(('Tire Inspections'!$E$5:$E$1004=$A686)*('Tire Inspections'!$B$5:$B$1004=$L686)*('Tire Inspections'!$Y$5:$Y$1004="OK")),'Tire Inspections'!$F$5:$F$1004),"")))</f>
        <v/>
      </c>
      <c r="O686" s="27">
        <f>IF($A686="","",IF($L686="","",IFERROR(LOOKUP(2,1/(('Tire Inspections'!$E$5:$E$1004=$A686)*('Tire Inspections'!$B$5:$B$1004=$L686)*('Tire Inspections'!$Y$5:$Y$1004="OK")),'Tire Inspections'!$P$5:$P$1004),"")))</f>
        <v/>
      </c>
      <c r="P686" s="32">
        <f>IF($A686="","",IF($L686="","",IFERROR(LOOKUP(2,1/(('Tire Inspections'!$E$5:$E$1004=$A686)*('Tire Inspections'!$B$5:$B$1004=$L686)*('Tire Inspections'!$Y$5:$Y$1004="OK")),'Tire Inspections'!$D$5:$D$1004),"")))</f>
        <v/>
      </c>
      <c r="Q686" s="44">
        <f>IF($A686="","",IF($L686="","",IFERROR(LOOKUP(2,1/(('Tire Inspections'!$E$5:$E$1004=$A686)*('Tire Inspections'!$B$5:$B$1004=$L686)*('Tire Inspections'!$Y$5:$Y$1004="OK")),'Tire Inspections'!$R$5:$R$1004),"")))</f>
        <v/>
      </c>
      <c r="R686" s="44">
        <f>IF($A686="","",IF($L686="","",IFERROR(LOOKUP(2,1/(('Tire Inspections'!$E$5:$E$1004=$A686)*('Tire Inspections'!$B$5:$B$1004=$L686)*('Tire Inspections'!$Y$5:$Y$1004="OK")),'Tire Inspections'!$S$5:$S$1004),"")))</f>
        <v/>
      </c>
      <c r="S686" s="44">
        <f>IF($A686="","",IF($L686="","",IFERROR(LOOKUP(2,1/(('Tire Inspections'!$E$5:$E$1004=$A686)*('Tire Inspections'!$B$5:$B$1004=$L686)*('Tire Inspections'!$Y$5:$Y$1004="OK")),'Tire Inspections'!$L$5:$L$1004),"")))</f>
        <v/>
      </c>
      <c r="T686" s="33">
        <f>IF($A686="","",IF(OR($Q686="",$H686=""),"",IFERROR(MAX(0,MIN(1,($Q686-'Settings'!$B$6)/($H686-'Settings'!$B$6))),"")))</f>
        <v/>
      </c>
      <c r="U686" s="27">
        <f>IF($A686="","",IF($Q686="","No Data",IF($Q686&lt;='Settings'!$B$6,"Critical",IF($Q686&lt;='Settings'!$B$5,"Low","OK"))))</f>
        <v/>
      </c>
      <c r="V686" s="27">
        <f>IF($A686="","",IF($R686="","No Data",IF($R686&gt;='Settings'!$B$7,"Uneven","OK")))</f>
        <v/>
      </c>
      <c r="W686" s="27">
        <f>IF($A686="","",IF($J686&lt;&gt;"Mounted","N/A",IF(OR($S686="",$I686=""),"No Data",IF($S686&lt;$I686-'Settings'!$B$8,"Low",IF($S686&gt;$I686+'Settings'!$B$8,"High","OK")))))</f>
        <v/>
      </c>
      <c r="X686" s="45">
        <f>IF($A686="","",IF(OR($J686&lt;&gt;"Mounted",$L686=""),"",IFERROR($L686+'Settings'!$B$9,"")))</f>
        <v/>
      </c>
      <c r="Y686" s="27">
        <f>IF($A686="","",IF($J686&lt;&gt;"Mounted","N/A",IF($L686="","No Data",IF(TODAY()&gt;$X686,"Overdue",IF(TODAY()+'Settings'!$B$10&gt;=$X686,"Due Soon","Current")))))</f>
        <v/>
      </c>
      <c r="Z686" s="27">
        <f>IF($A686="","",IF($J686&lt;&gt;"Mounted","N/A",IF(OR($U686="No Data",$W686="No Data"),"No Data",IF($U686="Critical","Critical",IF(OR($U686="Low",$V686="Uneven",$W686="Low",$W686="High",$Y686="Overdue",$Y686="Due Soon"),"Attention","OK")))))</f>
        <v/>
      </c>
      <c r="AA686" s="27">
        <f>IF($A686="","",IF($J686&lt;&gt;"Mounted","No action",IF($U686="Critical","Inspect immediately and follow fleet removal policy",IF($W686="Low","Correct pressure and inspect",IF($W686="High","Correct pressure",IF($V686="Uneven","Inspect alignment, suspension, and rotation",IF($U686="Low","Schedule tire service",IF($Y686="Overdue","Complete inspection",IF($Y686="Due Soon","Schedule inspection","No action")))))))))</f>
        <v/>
      </c>
      <c r="AB686" s="27">
        <f>IF($A686="","",IF(OR($J686&lt;&gt;"Mounted",$Z686="OK",$Z686="N/A"),"",IF($U686="Critical",1,IF(OR($W686="Low",$W686="High"),2,IF(OR($U686="Low",$V686="Uneven"),3,IF($Y686="Overdue",4,5))))))</f>
        <v/>
      </c>
      <c r="AC686" s="27">
        <f>IF($A686="","",IF($AB686="","",IFERROR($AB686*100000+ROW(),"")))</f>
        <v/>
      </c>
    </row>
    <row r="687">
      <c r="A687" s="29" t="n"/>
      <c r="B687" s="23" t="n"/>
      <c r="C687" s="23" t="n"/>
      <c r="D687" s="23" t="n"/>
      <c r="E687" s="29" t="n"/>
      <c r="F687" s="42" t="n"/>
      <c r="G687" s="30" t="n"/>
      <c r="H687" s="43" t="n"/>
      <c r="I687" s="43" t="n"/>
      <c r="J687" s="23" t="n"/>
      <c r="K687" s="23" t="n"/>
      <c r="L687" s="45">
        <f>IF($A687="","",IF(COUNTIFS('Tire Inspections'!$E$5:$E$1004,$A687,'Tire Inspections'!$Y$5:$Y$1004,"OK")=0,"",IFERROR(MAXIFS('Tire Inspections'!$B$5:$B$1004,'Tire Inspections'!$E$5:$E$1004,$A687,'Tire Inspections'!$Y$5:$Y$1004,"OK"),"")))</f>
        <v/>
      </c>
      <c r="M687" s="27">
        <f>IF($A687="","",IF($L687="","",IFERROR(LOOKUP(2,1/(('Tire Inspections'!$E$5:$E$1004=$A687)*('Tire Inspections'!$B$5:$B$1004=$L687)*('Tire Inspections'!$Y$5:$Y$1004="OK")),'Tire Inspections'!$C$5:$C$1004),"")))</f>
        <v/>
      </c>
      <c r="N687" s="27">
        <f>IF($A687="","",IF($L687="","",IFERROR(LOOKUP(2,1/(('Tire Inspections'!$E$5:$E$1004=$A687)*('Tire Inspections'!$B$5:$B$1004=$L687)*('Tire Inspections'!$Y$5:$Y$1004="OK")),'Tire Inspections'!$F$5:$F$1004),"")))</f>
        <v/>
      </c>
      <c r="O687" s="27">
        <f>IF($A687="","",IF($L687="","",IFERROR(LOOKUP(2,1/(('Tire Inspections'!$E$5:$E$1004=$A687)*('Tire Inspections'!$B$5:$B$1004=$L687)*('Tire Inspections'!$Y$5:$Y$1004="OK")),'Tire Inspections'!$P$5:$P$1004),"")))</f>
        <v/>
      </c>
      <c r="P687" s="32">
        <f>IF($A687="","",IF($L687="","",IFERROR(LOOKUP(2,1/(('Tire Inspections'!$E$5:$E$1004=$A687)*('Tire Inspections'!$B$5:$B$1004=$L687)*('Tire Inspections'!$Y$5:$Y$1004="OK")),'Tire Inspections'!$D$5:$D$1004),"")))</f>
        <v/>
      </c>
      <c r="Q687" s="44">
        <f>IF($A687="","",IF($L687="","",IFERROR(LOOKUP(2,1/(('Tire Inspections'!$E$5:$E$1004=$A687)*('Tire Inspections'!$B$5:$B$1004=$L687)*('Tire Inspections'!$Y$5:$Y$1004="OK")),'Tire Inspections'!$R$5:$R$1004),"")))</f>
        <v/>
      </c>
      <c r="R687" s="44">
        <f>IF($A687="","",IF($L687="","",IFERROR(LOOKUP(2,1/(('Tire Inspections'!$E$5:$E$1004=$A687)*('Tire Inspections'!$B$5:$B$1004=$L687)*('Tire Inspections'!$Y$5:$Y$1004="OK")),'Tire Inspections'!$S$5:$S$1004),"")))</f>
        <v/>
      </c>
      <c r="S687" s="44">
        <f>IF($A687="","",IF($L687="","",IFERROR(LOOKUP(2,1/(('Tire Inspections'!$E$5:$E$1004=$A687)*('Tire Inspections'!$B$5:$B$1004=$L687)*('Tire Inspections'!$Y$5:$Y$1004="OK")),'Tire Inspections'!$L$5:$L$1004),"")))</f>
        <v/>
      </c>
      <c r="T687" s="33">
        <f>IF($A687="","",IF(OR($Q687="",$H687=""),"",IFERROR(MAX(0,MIN(1,($Q687-'Settings'!$B$6)/($H687-'Settings'!$B$6))),"")))</f>
        <v/>
      </c>
      <c r="U687" s="27">
        <f>IF($A687="","",IF($Q687="","No Data",IF($Q687&lt;='Settings'!$B$6,"Critical",IF($Q687&lt;='Settings'!$B$5,"Low","OK"))))</f>
        <v/>
      </c>
      <c r="V687" s="27">
        <f>IF($A687="","",IF($R687="","No Data",IF($R687&gt;='Settings'!$B$7,"Uneven","OK")))</f>
        <v/>
      </c>
      <c r="W687" s="27">
        <f>IF($A687="","",IF($J687&lt;&gt;"Mounted","N/A",IF(OR($S687="",$I687=""),"No Data",IF($S687&lt;$I687-'Settings'!$B$8,"Low",IF($S687&gt;$I687+'Settings'!$B$8,"High","OK")))))</f>
        <v/>
      </c>
      <c r="X687" s="45">
        <f>IF($A687="","",IF(OR($J687&lt;&gt;"Mounted",$L687=""),"",IFERROR($L687+'Settings'!$B$9,"")))</f>
        <v/>
      </c>
      <c r="Y687" s="27">
        <f>IF($A687="","",IF($J687&lt;&gt;"Mounted","N/A",IF($L687="","No Data",IF(TODAY()&gt;$X687,"Overdue",IF(TODAY()+'Settings'!$B$10&gt;=$X687,"Due Soon","Current")))))</f>
        <v/>
      </c>
      <c r="Z687" s="27">
        <f>IF($A687="","",IF($J687&lt;&gt;"Mounted","N/A",IF(OR($U687="No Data",$W687="No Data"),"No Data",IF($U687="Critical","Critical",IF(OR($U687="Low",$V687="Uneven",$W687="Low",$W687="High",$Y687="Overdue",$Y687="Due Soon"),"Attention","OK")))))</f>
        <v/>
      </c>
      <c r="AA687" s="27">
        <f>IF($A687="","",IF($J687&lt;&gt;"Mounted","No action",IF($U687="Critical","Inspect immediately and follow fleet removal policy",IF($W687="Low","Correct pressure and inspect",IF($W687="High","Correct pressure",IF($V687="Uneven","Inspect alignment, suspension, and rotation",IF($U687="Low","Schedule tire service",IF($Y687="Overdue","Complete inspection",IF($Y687="Due Soon","Schedule inspection","No action")))))))))</f>
        <v/>
      </c>
      <c r="AB687" s="27">
        <f>IF($A687="","",IF(OR($J687&lt;&gt;"Mounted",$Z687="OK",$Z687="N/A"),"",IF($U687="Critical",1,IF(OR($W687="Low",$W687="High"),2,IF(OR($U687="Low",$V687="Uneven"),3,IF($Y687="Overdue",4,5))))))</f>
        <v/>
      </c>
      <c r="AC687" s="27">
        <f>IF($A687="","",IF($AB687="","",IFERROR($AB687*100000+ROW(),"")))</f>
        <v/>
      </c>
    </row>
    <row r="688">
      <c r="A688" s="29" t="n"/>
      <c r="B688" s="23" t="n"/>
      <c r="C688" s="23" t="n"/>
      <c r="D688" s="23" t="n"/>
      <c r="E688" s="29" t="n"/>
      <c r="F688" s="42" t="n"/>
      <c r="G688" s="30" t="n"/>
      <c r="H688" s="43" t="n"/>
      <c r="I688" s="43" t="n"/>
      <c r="J688" s="23" t="n"/>
      <c r="K688" s="23" t="n"/>
      <c r="L688" s="45">
        <f>IF($A688="","",IF(COUNTIFS('Tire Inspections'!$E$5:$E$1004,$A688,'Tire Inspections'!$Y$5:$Y$1004,"OK")=0,"",IFERROR(MAXIFS('Tire Inspections'!$B$5:$B$1004,'Tire Inspections'!$E$5:$E$1004,$A688,'Tire Inspections'!$Y$5:$Y$1004,"OK"),"")))</f>
        <v/>
      </c>
      <c r="M688" s="27">
        <f>IF($A688="","",IF($L688="","",IFERROR(LOOKUP(2,1/(('Tire Inspections'!$E$5:$E$1004=$A688)*('Tire Inspections'!$B$5:$B$1004=$L688)*('Tire Inspections'!$Y$5:$Y$1004="OK")),'Tire Inspections'!$C$5:$C$1004),"")))</f>
        <v/>
      </c>
      <c r="N688" s="27">
        <f>IF($A688="","",IF($L688="","",IFERROR(LOOKUP(2,1/(('Tire Inspections'!$E$5:$E$1004=$A688)*('Tire Inspections'!$B$5:$B$1004=$L688)*('Tire Inspections'!$Y$5:$Y$1004="OK")),'Tire Inspections'!$F$5:$F$1004),"")))</f>
        <v/>
      </c>
      <c r="O688" s="27">
        <f>IF($A688="","",IF($L688="","",IFERROR(LOOKUP(2,1/(('Tire Inspections'!$E$5:$E$1004=$A688)*('Tire Inspections'!$B$5:$B$1004=$L688)*('Tire Inspections'!$Y$5:$Y$1004="OK")),'Tire Inspections'!$P$5:$P$1004),"")))</f>
        <v/>
      </c>
      <c r="P688" s="32">
        <f>IF($A688="","",IF($L688="","",IFERROR(LOOKUP(2,1/(('Tire Inspections'!$E$5:$E$1004=$A688)*('Tire Inspections'!$B$5:$B$1004=$L688)*('Tire Inspections'!$Y$5:$Y$1004="OK")),'Tire Inspections'!$D$5:$D$1004),"")))</f>
        <v/>
      </c>
      <c r="Q688" s="44">
        <f>IF($A688="","",IF($L688="","",IFERROR(LOOKUP(2,1/(('Tire Inspections'!$E$5:$E$1004=$A688)*('Tire Inspections'!$B$5:$B$1004=$L688)*('Tire Inspections'!$Y$5:$Y$1004="OK")),'Tire Inspections'!$R$5:$R$1004),"")))</f>
        <v/>
      </c>
      <c r="R688" s="44">
        <f>IF($A688="","",IF($L688="","",IFERROR(LOOKUP(2,1/(('Tire Inspections'!$E$5:$E$1004=$A688)*('Tire Inspections'!$B$5:$B$1004=$L688)*('Tire Inspections'!$Y$5:$Y$1004="OK")),'Tire Inspections'!$S$5:$S$1004),"")))</f>
        <v/>
      </c>
      <c r="S688" s="44">
        <f>IF($A688="","",IF($L688="","",IFERROR(LOOKUP(2,1/(('Tire Inspections'!$E$5:$E$1004=$A688)*('Tire Inspections'!$B$5:$B$1004=$L688)*('Tire Inspections'!$Y$5:$Y$1004="OK")),'Tire Inspections'!$L$5:$L$1004),"")))</f>
        <v/>
      </c>
      <c r="T688" s="33">
        <f>IF($A688="","",IF(OR($Q688="",$H688=""),"",IFERROR(MAX(0,MIN(1,($Q688-'Settings'!$B$6)/($H688-'Settings'!$B$6))),"")))</f>
        <v/>
      </c>
      <c r="U688" s="27">
        <f>IF($A688="","",IF($Q688="","No Data",IF($Q688&lt;='Settings'!$B$6,"Critical",IF($Q688&lt;='Settings'!$B$5,"Low","OK"))))</f>
        <v/>
      </c>
      <c r="V688" s="27">
        <f>IF($A688="","",IF($R688="","No Data",IF($R688&gt;='Settings'!$B$7,"Uneven","OK")))</f>
        <v/>
      </c>
      <c r="W688" s="27">
        <f>IF($A688="","",IF($J688&lt;&gt;"Mounted","N/A",IF(OR($S688="",$I688=""),"No Data",IF($S688&lt;$I688-'Settings'!$B$8,"Low",IF($S688&gt;$I688+'Settings'!$B$8,"High","OK")))))</f>
        <v/>
      </c>
      <c r="X688" s="45">
        <f>IF($A688="","",IF(OR($J688&lt;&gt;"Mounted",$L688=""),"",IFERROR($L688+'Settings'!$B$9,"")))</f>
        <v/>
      </c>
      <c r="Y688" s="27">
        <f>IF($A688="","",IF($J688&lt;&gt;"Mounted","N/A",IF($L688="","No Data",IF(TODAY()&gt;$X688,"Overdue",IF(TODAY()+'Settings'!$B$10&gt;=$X688,"Due Soon","Current")))))</f>
        <v/>
      </c>
      <c r="Z688" s="27">
        <f>IF($A688="","",IF($J688&lt;&gt;"Mounted","N/A",IF(OR($U688="No Data",$W688="No Data"),"No Data",IF($U688="Critical","Critical",IF(OR($U688="Low",$V688="Uneven",$W688="Low",$W688="High",$Y688="Overdue",$Y688="Due Soon"),"Attention","OK")))))</f>
        <v/>
      </c>
      <c r="AA688" s="27">
        <f>IF($A688="","",IF($J688&lt;&gt;"Mounted","No action",IF($U688="Critical","Inspect immediately and follow fleet removal policy",IF($W688="Low","Correct pressure and inspect",IF($W688="High","Correct pressure",IF($V688="Uneven","Inspect alignment, suspension, and rotation",IF($U688="Low","Schedule tire service",IF($Y688="Overdue","Complete inspection",IF($Y688="Due Soon","Schedule inspection","No action")))))))))</f>
        <v/>
      </c>
      <c r="AB688" s="27">
        <f>IF($A688="","",IF(OR($J688&lt;&gt;"Mounted",$Z688="OK",$Z688="N/A"),"",IF($U688="Critical",1,IF(OR($W688="Low",$W688="High"),2,IF(OR($U688="Low",$V688="Uneven"),3,IF($Y688="Overdue",4,5))))))</f>
        <v/>
      </c>
      <c r="AC688" s="27">
        <f>IF($A688="","",IF($AB688="","",IFERROR($AB688*100000+ROW(),"")))</f>
        <v/>
      </c>
    </row>
    <row r="689">
      <c r="A689" s="29" t="n"/>
      <c r="B689" s="23" t="n"/>
      <c r="C689" s="23" t="n"/>
      <c r="D689" s="23" t="n"/>
      <c r="E689" s="29" t="n"/>
      <c r="F689" s="42" t="n"/>
      <c r="G689" s="30" t="n"/>
      <c r="H689" s="43" t="n"/>
      <c r="I689" s="43" t="n"/>
      <c r="J689" s="23" t="n"/>
      <c r="K689" s="23" t="n"/>
      <c r="L689" s="45">
        <f>IF($A689="","",IF(COUNTIFS('Tire Inspections'!$E$5:$E$1004,$A689,'Tire Inspections'!$Y$5:$Y$1004,"OK")=0,"",IFERROR(MAXIFS('Tire Inspections'!$B$5:$B$1004,'Tire Inspections'!$E$5:$E$1004,$A689,'Tire Inspections'!$Y$5:$Y$1004,"OK"),"")))</f>
        <v/>
      </c>
      <c r="M689" s="27">
        <f>IF($A689="","",IF($L689="","",IFERROR(LOOKUP(2,1/(('Tire Inspections'!$E$5:$E$1004=$A689)*('Tire Inspections'!$B$5:$B$1004=$L689)*('Tire Inspections'!$Y$5:$Y$1004="OK")),'Tire Inspections'!$C$5:$C$1004),"")))</f>
        <v/>
      </c>
      <c r="N689" s="27">
        <f>IF($A689="","",IF($L689="","",IFERROR(LOOKUP(2,1/(('Tire Inspections'!$E$5:$E$1004=$A689)*('Tire Inspections'!$B$5:$B$1004=$L689)*('Tire Inspections'!$Y$5:$Y$1004="OK")),'Tire Inspections'!$F$5:$F$1004),"")))</f>
        <v/>
      </c>
      <c r="O689" s="27">
        <f>IF($A689="","",IF($L689="","",IFERROR(LOOKUP(2,1/(('Tire Inspections'!$E$5:$E$1004=$A689)*('Tire Inspections'!$B$5:$B$1004=$L689)*('Tire Inspections'!$Y$5:$Y$1004="OK")),'Tire Inspections'!$P$5:$P$1004),"")))</f>
        <v/>
      </c>
      <c r="P689" s="32">
        <f>IF($A689="","",IF($L689="","",IFERROR(LOOKUP(2,1/(('Tire Inspections'!$E$5:$E$1004=$A689)*('Tire Inspections'!$B$5:$B$1004=$L689)*('Tire Inspections'!$Y$5:$Y$1004="OK")),'Tire Inspections'!$D$5:$D$1004),"")))</f>
        <v/>
      </c>
      <c r="Q689" s="44">
        <f>IF($A689="","",IF($L689="","",IFERROR(LOOKUP(2,1/(('Tire Inspections'!$E$5:$E$1004=$A689)*('Tire Inspections'!$B$5:$B$1004=$L689)*('Tire Inspections'!$Y$5:$Y$1004="OK")),'Tire Inspections'!$R$5:$R$1004),"")))</f>
        <v/>
      </c>
      <c r="R689" s="44">
        <f>IF($A689="","",IF($L689="","",IFERROR(LOOKUP(2,1/(('Tire Inspections'!$E$5:$E$1004=$A689)*('Tire Inspections'!$B$5:$B$1004=$L689)*('Tire Inspections'!$Y$5:$Y$1004="OK")),'Tire Inspections'!$S$5:$S$1004),"")))</f>
        <v/>
      </c>
      <c r="S689" s="44">
        <f>IF($A689="","",IF($L689="","",IFERROR(LOOKUP(2,1/(('Tire Inspections'!$E$5:$E$1004=$A689)*('Tire Inspections'!$B$5:$B$1004=$L689)*('Tire Inspections'!$Y$5:$Y$1004="OK")),'Tire Inspections'!$L$5:$L$1004),"")))</f>
        <v/>
      </c>
      <c r="T689" s="33">
        <f>IF($A689="","",IF(OR($Q689="",$H689=""),"",IFERROR(MAX(0,MIN(1,($Q689-'Settings'!$B$6)/($H689-'Settings'!$B$6))),"")))</f>
        <v/>
      </c>
      <c r="U689" s="27">
        <f>IF($A689="","",IF($Q689="","No Data",IF($Q689&lt;='Settings'!$B$6,"Critical",IF($Q689&lt;='Settings'!$B$5,"Low","OK"))))</f>
        <v/>
      </c>
      <c r="V689" s="27">
        <f>IF($A689="","",IF($R689="","No Data",IF($R689&gt;='Settings'!$B$7,"Uneven","OK")))</f>
        <v/>
      </c>
      <c r="W689" s="27">
        <f>IF($A689="","",IF($J689&lt;&gt;"Mounted","N/A",IF(OR($S689="",$I689=""),"No Data",IF($S689&lt;$I689-'Settings'!$B$8,"Low",IF($S689&gt;$I689+'Settings'!$B$8,"High","OK")))))</f>
        <v/>
      </c>
      <c r="X689" s="45">
        <f>IF($A689="","",IF(OR($J689&lt;&gt;"Mounted",$L689=""),"",IFERROR($L689+'Settings'!$B$9,"")))</f>
        <v/>
      </c>
      <c r="Y689" s="27">
        <f>IF($A689="","",IF($J689&lt;&gt;"Mounted","N/A",IF($L689="","No Data",IF(TODAY()&gt;$X689,"Overdue",IF(TODAY()+'Settings'!$B$10&gt;=$X689,"Due Soon","Current")))))</f>
        <v/>
      </c>
      <c r="Z689" s="27">
        <f>IF($A689="","",IF($J689&lt;&gt;"Mounted","N/A",IF(OR($U689="No Data",$W689="No Data"),"No Data",IF($U689="Critical","Critical",IF(OR($U689="Low",$V689="Uneven",$W689="Low",$W689="High",$Y689="Overdue",$Y689="Due Soon"),"Attention","OK")))))</f>
        <v/>
      </c>
      <c r="AA689" s="27">
        <f>IF($A689="","",IF($J689&lt;&gt;"Mounted","No action",IF($U689="Critical","Inspect immediately and follow fleet removal policy",IF($W689="Low","Correct pressure and inspect",IF($W689="High","Correct pressure",IF($V689="Uneven","Inspect alignment, suspension, and rotation",IF($U689="Low","Schedule tire service",IF($Y689="Overdue","Complete inspection",IF($Y689="Due Soon","Schedule inspection","No action")))))))))</f>
        <v/>
      </c>
      <c r="AB689" s="27">
        <f>IF($A689="","",IF(OR($J689&lt;&gt;"Mounted",$Z689="OK",$Z689="N/A"),"",IF($U689="Critical",1,IF(OR($W689="Low",$W689="High"),2,IF(OR($U689="Low",$V689="Uneven"),3,IF($Y689="Overdue",4,5))))))</f>
        <v/>
      </c>
      <c r="AC689" s="27">
        <f>IF($A689="","",IF($AB689="","",IFERROR($AB689*100000+ROW(),"")))</f>
        <v/>
      </c>
    </row>
    <row r="690">
      <c r="A690" s="29" t="n"/>
      <c r="B690" s="23" t="n"/>
      <c r="C690" s="23" t="n"/>
      <c r="D690" s="23" t="n"/>
      <c r="E690" s="29" t="n"/>
      <c r="F690" s="42" t="n"/>
      <c r="G690" s="30" t="n"/>
      <c r="H690" s="43" t="n"/>
      <c r="I690" s="43" t="n"/>
      <c r="J690" s="23" t="n"/>
      <c r="K690" s="23" t="n"/>
      <c r="L690" s="45">
        <f>IF($A690="","",IF(COUNTIFS('Tire Inspections'!$E$5:$E$1004,$A690,'Tire Inspections'!$Y$5:$Y$1004,"OK")=0,"",IFERROR(MAXIFS('Tire Inspections'!$B$5:$B$1004,'Tire Inspections'!$E$5:$E$1004,$A690,'Tire Inspections'!$Y$5:$Y$1004,"OK"),"")))</f>
        <v/>
      </c>
      <c r="M690" s="27">
        <f>IF($A690="","",IF($L690="","",IFERROR(LOOKUP(2,1/(('Tire Inspections'!$E$5:$E$1004=$A690)*('Tire Inspections'!$B$5:$B$1004=$L690)*('Tire Inspections'!$Y$5:$Y$1004="OK")),'Tire Inspections'!$C$5:$C$1004),"")))</f>
        <v/>
      </c>
      <c r="N690" s="27">
        <f>IF($A690="","",IF($L690="","",IFERROR(LOOKUP(2,1/(('Tire Inspections'!$E$5:$E$1004=$A690)*('Tire Inspections'!$B$5:$B$1004=$L690)*('Tire Inspections'!$Y$5:$Y$1004="OK")),'Tire Inspections'!$F$5:$F$1004),"")))</f>
        <v/>
      </c>
      <c r="O690" s="27">
        <f>IF($A690="","",IF($L690="","",IFERROR(LOOKUP(2,1/(('Tire Inspections'!$E$5:$E$1004=$A690)*('Tire Inspections'!$B$5:$B$1004=$L690)*('Tire Inspections'!$Y$5:$Y$1004="OK")),'Tire Inspections'!$P$5:$P$1004),"")))</f>
        <v/>
      </c>
      <c r="P690" s="32">
        <f>IF($A690="","",IF($L690="","",IFERROR(LOOKUP(2,1/(('Tire Inspections'!$E$5:$E$1004=$A690)*('Tire Inspections'!$B$5:$B$1004=$L690)*('Tire Inspections'!$Y$5:$Y$1004="OK")),'Tire Inspections'!$D$5:$D$1004),"")))</f>
        <v/>
      </c>
      <c r="Q690" s="44">
        <f>IF($A690="","",IF($L690="","",IFERROR(LOOKUP(2,1/(('Tire Inspections'!$E$5:$E$1004=$A690)*('Tire Inspections'!$B$5:$B$1004=$L690)*('Tire Inspections'!$Y$5:$Y$1004="OK")),'Tire Inspections'!$R$5:$R$1004),"")))</f>
        <v/>
      </c>
      <c r="R690" s="44">
        <f>IF($A690="","",IF($L690="","",IFERROR(LOOKUP(2,1/(('Tire Inspections'!$E$5:$E$1004=$A690)*('Tire Inspections'!$B$5:$B$1004=$L690)*('Tire Inspections'!$Y$5:$Y$1004="OK")),'Tire Inspections'!$S$5:$S$1004),"")))</f>
        <v/>
      </c>
      <c r="S690" s="44">
        <f>IF($A690="","",IF($L690="","",IFERROR(LOOKUP(2,1/(('Tire Inspections'!$E$5:$E$1004=$A690)*('Tire Inspections'!$B$5:$B$1004=$L690)*('Tire Inspections'!$Y$5:$Y$1004="OK")),'Tire Inspections'!$L$5:$L$1004),"")))</f>
        <v/>
      </c>
      <c r="T690" s="33">
        <f>IF($A690="","",IF(OR($Q690="",$H690=""),"",IFERROR(MAX(0,MIN(1,($Q690-'Settings'!$B$6)/($H690-'Settings'!$B$6))),"")))</f>
        <v/>
      </c>
      <c r="U690" s="27">
        <f>IF($A690="","",IF($Q690="","No Data",IF($Q690&lt;='Settings'!$B$6,"Critical",IF($Q690&lt;='Settings'!$B$5,"Low","OK"))))</f>
        <v/>
      </c>
      <c r="V690" s="27">
        <f>IF($A690="","",IF($R690="","No Data",IF($R690&gt;='Settings'!$B$7,"Uneven","OK")))</f>
        <v/>
      </c>
      <c r="W690" s="27">
        <f>IF($A690="","",IF($J690&lt;&gt;"Mounted","N/A",IF(OR($S690="",$I690=""),"No Data",IF($S690&lt;$I690-'Settings'!$B$8,"Low",IF($S690&gt;$I690+'Settings'!$B$8,"High","OK")))))</f>
        <v/>
      </c>
      <c r="X690" s="45">
        <f>IF($A690="","",IF(OR($J690&lt;&gt;"Mounted",$L690=""),"",IFERROR($L690+'Settings'!$B$9,"")))</f>
        <v/>
      </c>
      <c r="Y690" s="27">
        <f>IF($A690="","",IF($J690&lt;&gt;"Mounted","N/A",IF($L690="","No Data",IF(TODAY()&gt;$X690,"Overdue",IF(TODAY()+'Settings'!$B$10&gt;=$X690,"Due Soon","Current")))))</f>
        <v/>
      </c>
      <c r="Z690" s="27">
        <f>IF($A690="","",IF($J690&lt;&gt;"Mounted","N/A",IF(OR($U690="No Data",$W690="No Data"),"No Data",IF($U690="Critical","Critical",IF(OR($U690="Low",$V690="Uneven",$W690="Low",$W690="High",$Y690="Overdue",$Y690="Due Soon"),"Attention","OK")))))</f>
        <v/>
      </c>
      <c r="AA690" s="27">
        <f>IF($A690="","",IF($J690&lt;&gt;"Mounted","No action",IF($U690="Critical","Inspect immediately and follow fleet removal policy",IF($W690="Low","Correct pressure and inspect",IF($W690="High","Correct pressure",IF($V690="Uneven","Inspect alignment, suspension, and rotation",IF($U690="Low","Schedule tire service",IF($Y690="Overdue","Complete inspection",IF($Y690="Due Soon","Schedule inspection","No action")))))))))</f>
        <v/>
      </c>
      <c r="AB690" s="27">
        <f>IF($A690="","",IF(OR($J690&lt;&gt;"Mounted",$Z690="OK",$Z690="N/A"),"",IF($U690="Critical",1,IF(OR($W690="Low",$W690="High"),2,IF(OR($U690="Low",$V690="Uneven"),3,IF($Y690="Overdue",4,5))))))</f>
        <v/>
      </c>
      <c r="AC690" s="27">
        <f>IF($A690="","",IF($AB690="","",IFERROR($AB690*100000+ROW(),"")))</f>
        <v/>
      </c>
    </row>
    <row r="691">
      <c r="A691" s="29" t="n"/>
      <c r="B691" s="23" t="n"/>
      <c r="C691" s="23" t="n"/>
      <c r="D691" s="23" t="n"/>
      <c r="E691" s="29" t="n"/>
      <c r="F691" s="42" t="n"/>
      <c r="G691" s="30" t="n"/>
      <c r="H691" s="43" t="n"/>
      <c r="I691" s="43" t="n"/>
      <c r="J691" s="23" t="n"/>
      <c r="K691" s="23" t="n"/>
      <c r="L691" s="45">
        <f>IF($A691="","",IF(COUNTIFS('Tire Inspections'!$E$5:$E$1004,$A691,'Tire Inspections'!$Y$5:$Y$1004,"OK")=0,"",IFERROR(MAXIFS('Tire Inspections'!$B$5:$B$1004,'Tire Inspections'!$E$5:$E$1004,$A691,'Tire Inspections'!$Y$5:$Y$1004,"OK"),"")))</f>
        <v/>
      </c>
      <c r="M691" s="27">
        <f>IF($A691="","",IF($L691="","",IFERROR(LOOKUP(2,1/(('Tire Inspections'!$E$5:$E$1004=$A691)*('Tire Inspections'!$B$5:$B$1004=$L691)*('Tire Inspections'!$Y$5:$Y$1004="OK")),'Tire Inspections'!$C$5:$C$1004),"")))</f>
        <v/>
      </c>
      <c r="N691" s="27">
        <f>IF($A691="","",IF($L691="","",IFERROR(LOOKUP(2,1/(('Tire Inspections'!$E$5:$E$1004=$A691)*('Tire Inspections'!$B$5:$B$1004=$L691)*('Tire Inspections'!$Y$5:$Y$1004="OK")),'Tire Inspections'!$F$5:$F$1004),"")))</f>
        <v/>
      </c>
      <c r="O691" s="27">
        <f>IF($A691="","",IF($L691="","",IFERROR(LOOKUP(2,1/(('Tire Inspections'!$E$5:$E$1004=$A691)*('Tire Inspections'!$B$5:$B$1004=$L691)*('Tire Inspections'!$Y$5:$Y$1004="OK")),'Tire Inspections'!$P$5:$P$1004),"")))</f>
        <v/>
      </c>
      <c r="P691" s="32">
        <f>IF($A691="","",IF($L691="","",IFERROR(LOOKUP(2,1/(('Tire Inspections'!$E$5:$E$1004=$A691)*('Tire Inspections'!$B$5:$B$1004=$L691)*('Tire Inspections'!$Y$5:$Y$1004="OK")),'Tire Inspections'!$D$5:$D$1004),"")))</f>
        <v/>
      </c>
      <c r="Q691" s="44">
        <f>IF($A691="","",IF($L691="","",IFERROR(LOOKUP(2,1/(('Tire Inspections'!$E$5:$E$1004=$A691)*('Tire Inspections'!$B$5:$B$1004=$L691)*('Tire Inspections'!$Y$5:$Y$1004="OK")),'Tire Inspections'!$R$5:$R$1004),"")))</f>
        <v/>
      </c>
      <c r="R691" s="44">
        <f>IF($A691="","",IF($L691="","",IFERROR(LOOKUP(2,1/(('Tire Inspections'!$E$5:$E$1004=$A691)*('Tire Inspections'!$B$5:$B$1004=$L691)*('Tire Inspections'!$Y$5:$Y$1004="OK")),'Tire Inspections'!$S$5:$S$1004),"")))</f>
        <v/>
      </c>
      <c r="S691" s="44">
        <f>IF($A691="","",IF($L691="","",IFERROR(LOOKUP(2,1/(('Tire Inspections'!$E$5:$E$1004=$A691)*('Tire Inspections'!$B$5:$B$1004=$L691)*('Tire Inspections'!$Y$5:$Y$1004="OK")),'Tire Inspections'!$L$5:$L$1004),"")))</f>
        <v/>
      </c>
      <c r="T691" s="33">
        <f>IF($A691="","",IF(OR($Q691="",$H691=""),"",IFERROR(MAX(0,MIN(1,($Q691-'Settings'!$B$6)/($H691-'Settings'!$B$6))),"")))</f>
        <v/>
      </c>
      <c r="U691" s="27">
        <f>IF($A691="","",IF($Q691="","No Data",IF($Q691&lt;='Settings'!$B$6,"Critical",IF($Q691&lt;='Settings'!$B$5,"Low","OK"))))</f>
        <v/>
      </c>
      <c r="V691" s="27">
        <f>IF($A691="","",IF($R691="","No Data",IF($R691&gt;='Settings'!$B$7,"Uneven","OK")))</f>
        <v/>
      </c>
      <c r="W691" s="27">
        <f>IF($A691="","",IF($J691&lt;&gt;"Mounted","N/A",IF(OR($S691="",$I691=""),"No Data",IF($S691&lt;$I691-'Settings'!$B$8,"Low",IF($S691&gt;$I691+'Settings'!$B$8,"High","OK")))))</f>
        <v/>
      </c>
      <c r="X691" s="45">
        <f>IF($A691="","",IF(OR($J691&lt;&gt;"Mounted",$L691=""),"",IFERROR($L691+'Settings'!$B$9,"")))</f>
        <v/>
      </c>
      <c r="Y691" s="27">
        <f>IF($A691="","",IF($J691&lt;&gt;"Mounted","N/A",IF($L691="","No Data",IF(TODAY()&gt;$X691,"Overdue",IF(TODAY()+'Settings'!$B$10&gt;=$X691,"Due Soon","Current")))))</f>
        <v/>
      </c>
      <c r="Z691" s="27">
        <f>IF($A691="","",IF($J691&lt;&gt;"Mounted","N/A",IF(OR($U691="No Data",$W691="No Data"),"No Data",IF($U691="Critical","Critical",IF(OR($U691="Low",$V691="Uneven",$W691="Low",$W691="High",$Y691="Overdue",$Y691="Due Soon"),"Attention","OK")))))</f>
        <v/>
      </c>
      <c r="AA691" s="27">
        <f>IF($A691="","",IF($J691&lt;&gt;"Mounted","No action",IF($U691="Critical","Inspect immediately and follow fleet removal policy",IF($W691="Low","Correct pressure and inspect",IF($W691="High","Correct pressure",IF($V691="Uneven","Inspect alignment, suspension, and rotation",IF($U691="Low","Schedule tire service",IF($Y691="Overdue","Complete inspection",IF($Y691="Due Soon","Schedule inspection","No action")))))))))</f>
        <v/>
      </c>
      <c r="AB691" s="27">
        <f>IF($A691="","",IF(OR($J691&lt;&gt;"Mounted",$Z691="OK",$Z691="N/A"),"",IF($U691="Critical",1,IF(OR($W691="Low",$W691="High"),2,IF(OR($U691="Low",$V691="Uneven"),3,IF($Y691="Overdue",4,5))))))</f>
        <v/>
      </c>
      <c r="AC691" s="27">
        <f>IF($A691="","",IF($AB691="","",IFERROR($AB691*100000+ROW(),"")))</f>
        <v/>
      </c>
    </row>
    <row r="692">
      <c r="A692" s="29" t="n"/>
      <c r="B692" s="23" t="n"/>
      <c r="C692" s="23" t="n"/>
      <c r="D692" s="23" t="n"/>
      <c r="E692" s="29" t="n"/>
      <c r="F692" s="42" t="n"/>
      <c r="G692" s="30" t="n"/>
      <c r="H692" s="43" t="n"/>
      <c r="I692" s="43" t="n"/>
      <c r="J692" s="23" t="n"/>
      <c r="K692" s="23" t="n"/>
      <c r="L692" s="45">
        <f>IF($A692="","",IF(COUNTIFS('Tire Inspections'!$E$5:$E$1004,$A692,'Tire Inspections'!$Y$5:$Y$1004,"OK")=0,"",IFERROR(MAXIFS('Tire Inspections'!$B$5:$B$1004,'Tire Inspections'!$E$5:$E$1004,$A692,'Tire Inspections'!$Y$5:$Y$1004,"OK"),"")))</f>
        <v/>
      </c>
      <c r="M692" s="27">
        <f>IF($A692="","",IF($L692="","",IFERROR(LOOKUP(2,1/(('Tire Inspections'!$E$5:$E$1004=$A692)*('Tire Inspections'!$B$5:$B$1004=$L692)*('Tire Inspections'!$Y$5:$Y$1004="OK")),'Tire Inspections'!$C$5:$C$1004),"")))</f>
        <v/>
      </c>
      <c r="N692" s="27">
        <f>IF($A692="","",IF($L692="","",IFERROR(LOOKUP(2,1/(('Tire Inspections'!$E$5:$E$1004=$A692)*('Tire Inspections'!$B$5:$B$1004=$L692)*('Tire Inspections'!$Y$5:$Y$1004="OK")),'Tire Inspections'!$F$5:$F$1004),"")))</f>
        <v/>
      </c>
      <c r="O692" s="27">
        <f>IF($A692="","",IF($L692="","",IFERROR(LOOKUP(2,1/(('Tire Inspections'!$E$5:$E$1004=$A692)*('Tire Inspections'!$B$5:$B$1004=$L692)*('Tire Inspections'!$Y$5:$Y$1004="OK")),'Tire Inspections'!$P$5:$P$1004),"")))</f>
        <v/>
      </c>
      <c r="P692" s="32">
        <f>IF($A692="","",IF($L692="","",IFERROR(LOOKUP(2,1/(('Tire Inspections'!$E$5:$E$1004=$A692)*('Tire Inspections'!$B$5:$B$1004=$L692)*('Tire Inspections'!$Y$5:$Y$1004="OK")),'Tire Inspections'!$D$5:$D$1004),"")))</f>
        <v/>
      </c>
      <c r="Q692" s="44">
        <f>IF($A692="","",IF($L692="","",IFERROR(LOOKUP(2,1/(('Tire Inspections'!$E$5:$E$1004=$A692)*('Tire Inspections'!$B$5:$B$1004=$L692)*('Tire Inspections'!$Y$5:$Y$1004="OK")),'Tire Inspections'!$R$5:$R$1004),"")))</f>
        <v/>
      </c>
      <c r="R692" s="44">
        <f>IF($A692="","",IF($L692="","",IFERROR(LOOKUP(2,1/(('Tire Inspections'!$E$5:$E$1004=$A692)*('Tire Inspections'!$B$5:$B$1004=$L692)*('Tire Inspections'!$Y$5:$Y$1004="OK")),'Tire Inspections'!$S$5:$S$1004),"")))</f>
        <v/>
      </c>
      <c r="S692" s="44">
        <f>IF($A692="","",IF($L692="","",IFERROR(LOOKUP(2,1/(('Tire Inspections'!$E$5:$E$1004=$A692)*('Tire Inspections'!$B$5:$B$1004=$L692)*('Tire Inspections'!$Y$5:$Y$1004="OK")),'Tire Inspections'!$L$5:$L$1004),"")))</f>
        <v/>
      </c>
      <c r="T692" s="33">
        <f>IF($A692="","",IF(OR($Q692="",$H692=""),"",IFERROR(MAX(0,MIN(1,($Q692-'Settings'!$B$6)/($H692-'Settings'!$B$6))),"")))</f>
        <v/>
      </c>
      <c r="U692" s="27">
        <f>IF($A692="","",IF($Q692="","No Data",IF($Q692&lt;='Settings'!$B$6,"Critical",IF($Q692&lt;='Settings'!$B$5,"Low","OK"))))</f>
        <v/>
      </c>
      <c r="V692" s="27">
        <f>IF($A692="","",IF($R692="","No Data",IF($R692&gt;='Settings'!$B$7,"Uneven","OK")))</f>
        <v/>
      </c>
      <c r="W692" s="27">
        <f>IF($A692="","",IF($J692&lt;&gt;"Mounted","N/A",IF(OR($S692="",$I692=""),"No Data",IF($S692&lt;$I692-'Settings'!$B$8,"Low",IF($S692&gt;$I692+'Settings'!$B$8,"High","OK")))))</f>
        <v/>
      </c>
      <c r="X692" s="45">
        <f>IF($A692="","",IF(OR($J692&lt;&gt;"Mounted",$L692=""),"",IFERROR($L692+'Settings'!$B$9,"")))</f>
        <v/>
      </c>
      <c r="Y692" s="27">
        <f>IF($A692="","",IF($J692&lt;&gt;"Mounted","N/A",IF($L692="","No Data",IF(TODAY()&gt;$X692,"Overdue",IF(TODAY()+'Settings'!$B$10&gt;=$X692,"Due Soon","Current")))))</f>
        <v/>
      </c>
      <c r="Z692" s="27">
        <f>IF($A692="","",IF($J692&lt;&gt;"Mounted","N/A",IF(OR($U692="No Data",$W692="No Data"),"No Data",IF($U692="Critical","Critical",IF(OR($U692="Low",$V692="Uneven",$W692="Low",$W692="High",$Y692="Overdue",$Y692="Due Soon"),"Attention","OK")))))</f>
        <v/>
      </c>
      <c r="AA692" s="27">
        <f>IF($A692="","",IF($J692&lt;&gt;"Mounted","No action",IF($U692="Critical","Inspect immediately and follow fleet removal policy",IF($W692="Low","Correct pressure and inspect",IF($W692="High","Correct pressure",IF($V692="Uneven","Inspect alignment, suspension, and rotation",IF($U692="Low","Schedule tire service",IF($Y692="Overdue","Complete inspection",IF($Y692="Due Soon","Schedule inspection","No action")))))))))</f>
        <v/>
      </c>
      <c r="AB692" s="27">
        <f>IF($A692="","",IF(OR($J692&lt;&gt;"Mounted",$Z692="OK",$Z692="N/A"),"",IF($U692="Critical",1,IF(OR($W692="Low",$W692="High"),2,IF(OR($U692="Low",$V692="Uneven"),3,IF($Y692="Overdue",4,5))))))</f>
        <v/>
      </c>
      <c r="AC692" s="27">
        <f>IF($A692="","",IF($AB692="","",IFERROR($AB692*100000+ROW(),"")))</f>
        <v/>
      </c>
    </row>
    <row r="693">
      <c r="A693" s="29" t="n"/>
      <c r="B693" s="23" t="n"/>
      <c r="C693" s="23" t="n"/>
      <c r="D693" s="23" t="n"/>
      <c r="E693" s="29" t="n"/>
      <c r="F693" s="42" t="n"/>
      <c r="G693" s="30" t="n"/>
      <c r="H693" s="43" t="n"/>
      <c r="I693" s="43" t="n"/>
      <c r="J693" s="23" t="n"/>
      <c r="K693" s="23" t="n"/>
      <c r="L693" s="45">
        <f>IF($A693="","",IF(COUNTIFS('Tire Inspections'!$E$5:$E$1004,$A693,'Tire Inspections'!$Y$5:$Y$1004,"OK")=0,"",IFERROR(MAXIFS('Tire Inspections'!$B$5:$B$1004,'Tire Inspections'!$E$5:$E$1004,$A693,'Tire Inspections'!$Y$5:$Y$1004,"OK"),"")))</f>
        <v/>
      </c>
      <c r="M693" s="27">
        <f>IF($A693="","",IF($L693="","",IFERROR(LOOKUP(2,1/(('Tire Inspections'!$E$5:$E$1004=$A693)*('Tire Inspections'!$B$5:$B$1004=$L693)*('Tire Inspections'!$Y$5:$Y$1004="OK")),'Tire Inspections'!$C$5:$C$1004),"")))</f>
        <v/>
      </c>
      <c r="N693" s="27">
        <f>IF($A693="","",IF($L693="","",IFERROR(LOOKUP(2,1/(('Tire Inspections'!$E$5:$E$1004=$A693)*('Tire Inspections'!$B$5:$B$1004=$L693)*('Tire Inspections'!$Y$5:$Y$1004="OK")),'Tire Inspections'!$F$5:$F$1004),"")))</f>
        <v/>
      </c>
      <c r="O693" s="27">
        <f>IF($A693="","",IF($L693="","",IFERROR(LOOKUP(2,1/(('Tire Inspections'!$E$5:$E$1004=$A693)*('Tire Inspections'!$B$5:$B$1004=$L693)*('Tire Inspections'!$Y$5:$Y$1004="OK")),'Tire Inspections'!$P$5:$P$1004),"")))</f>
        <v/>
      </c>
      <c r="P693" s="32">
        <f>IF($A693="","",IF($L693="","",IFERROR(LOOKUP(2,1/(('Tire Inspections'!$E$5:$E$1004=$A693)*('Tire Inspections'!$B$5:$B$1004=$L693)*('Tire Inspections'!$Y$5:$Y$1004="OK")),'Tire Inspections'!$D$5:$D$1004),"")))</f>
        <v/>
      </c>
      <c r="Q693" s="44">
        <f>IF($A693="","",IF($L693="","",IFERROR(LOOKUP(2,1/(('Tire Inspections'!$E$5:$E$1004=$A693)*('Tire Inspections'!$B$5:$B$1004=$L693)*('Tire Inspections'!$Y$5:$Y$1004="OK")),'Tire Inspections'!$R$5:$R$1004),"")))</f>
        <v/>
      </c>
      <c r="R693" s="44">
        <f>IF($A693="","",IF($L693="","",IFERROR(LOOKUP(2,1/(('Tire Inspections'!$E$5:$E$1004=$A693)*('Tire Inspections'!$B$5:$B$1004=$L693)*('Tire Inspections'!$Y$5:$Y$1004="OK")),'Tire Inspections'!$S$5:$S$1004),"")))</f>
        <v/>
      </c>
      <c r="S693" s="44">
        <f>IF($A693="","",IF($L693="","",IFERROR(LOOKUP(2,1/(('Tire Inspections'!$E$5:$E$1004=$A693)*('Tire Inspections'!$B$5:$B$1004=$L693)*('Tire Inspections'!$Y$5:$Y$1004="OK")),'Tire Inspections'!$L$5:$L$1004),"")))</f>
        <v/>
      </c>
      <c r="T693" s="33">
        <f>IF($A693="","",IF(OR($Q693="",$H693=""),"",IFERROR(MAX(0,MIN(1,($Q693-'Settings'!$B$6)/($H693-'Settings'!$B$6))),"")))</f>
        <v/>
      </c>
      <c r="U693" s="27">
        <f>IF($A693="","",IF($Q693="","No Data",IF($Q693&lt;='Settings'!$B$6,"Critical",IF($Q693&lt;='Settings'!$B$5,"Low","OK"))))</f>
        <v/>
      </c>
      <c r="V693" s="27">
        <f>IF($A693="","",IF($R693="","No Data",IF($R693&gt;='Settings'!$B$7,"Uneven","OK")))</f>
        <v/>
      </c>
      <c r="W693" s="27">
        <f>IF($A693="","",IF($J693&lt;&gt;"Mounted","N/A",IF(OR($S693="",$I693=""),"No Data",IF($S693&lt;$I693-'Settings'!$B$8,"Low",IF($S693&gt;$I693+'Settings'!$B$8,"High","OK")))))</f>
        <v/>
      </c>
      <c r="X693" s="45">
        <f>IF($A693="","",IF(OR($J693&lt;&gt;"Mounted",$L693=""),"",IFERROR($L693+'Settings'!$B$9,"")))</f>
        <v/>
      </c>
      <c r="Y693" s="27">
        <f>IF($A693="","",IF($J693&lt;&gt;"Mounted","N/A",IF($L693="","No Data",IF(TODAY()&gt;$X693,"Overdue",IF(TODAY()+'Settings'!$B$10&gt;=$X693,"Due Soon","Current")))))</f>
        <v/>
      </c>
      <c r="Z693" s="27">
        <f>IF($A693="","",IF($J693&lt;&gt;"Mounted","N/A",IF(OR($U693="No Data",$W693="No Data"),"No Data",IF($U693="Critical","Critical",IF(OR($U693="Low",$V693="Uneven",$W693="Low",$W693="High",$Y693="Overdue",$Y693="Due Soon"),"Attention","OK")))))</f>
        <v/>
      </c>
      <c r="AA693" s="27">
        <f>IF($A693="","",IF($J693&lt;&gt;"Mounted","No action",IF($U693="Critical","Inspect immediately and follow fleet removal policy",IF($W693="Low","Correct pressure and inspect",IF($W693="High","Correct pressure",IF($V693="Uneven","Inspect alignment, suspension, and rotation",IF($U693="Low","Schedule tire service",IF($Y693="Overdue","Complete inspection",IF($Y693="Due Soon","Schedule inspection","No action")))))))))</f>
        <v/>
      </c>
      <c r="AB693" s="27">
        <f>IF($A693="","",IF(OR($J693&lt;&gt;"Mounted",$Z693="OK",$Z693="N/A"),"",IF($U693="Critical",1,IF(OR($W693="Low",$W693="High"),2,IF(OR($U693="Low",$V693="Uneven"),3,IF($Y693="Overdue",4,5))))))</f>
        <v/>
      </c>
      <c r="AC693" s="27">
        <f>IF($A693="","",IF($AB693="","",IFERROR($AB693*100000+ROW(),"")))</f>
        <v/>
      </c>
    </row>
    <row r="694">
      <c r="A694" s="29" t="n"/>
      <c r="B694" s="23" t="n"/>
      <c r="C694" s="23" t="n"/>
      <c r="D694" s="23" t="n"/>
      <c r="E694" s="29" t="n"/>
      <c r="F694" s="42" t="n"/>
      <c r="G694" s="30" t="n"/>
      <c r="H694" s="43" t="n"/>
      <c r="I694" s="43" t="n"/>
      <c r="J694" s="23" t="n"/>
      <c r="K694" s="23" t="n"/>
      <c r="L694" s="45">
        <f>IF($A694="","",IF(COUNTIFS('Tire Inspections'!$E$5:$E$1004,$A694,'Tire Inspections'!$Y$5:$Y$1004,"OK")=0,"",IFERROR(MAXIFS('Tire Inspections'!$B$5:$B$1004,'Tire Inspections'!$E$5:$E$1004,$A694,'Tire Inspections'!$Y$5:$Y$1004,"OK"),"")))</f>
        <v/>
      </c>
      <c r="M694" s="27">
        <f>IF($A694="","",IF($L694="","",IFERROR(LOOKUP(2,1/(('Tire Inspections'!$E$5:$E$1004=$A694)*('Tire Inspections'!$B$5:$B$1004=$L694)*('Tire Inspections'!$Y$5:$Y$1004="OK")),'Tire Inspections'!$C$5:$C$1004),"")))</f>
        <v/>
      </c>
      <c r="N694" s="27">
        <f>IF($A694="","",IF($L694="","",IFERROR(LOOKUP(2,1/(('Tire Inspections'!$E$5:$E$1004=$A694)*('Tire Inspections'!$B$5:$B$1004=$L694)*('Tire Inspections'!$Y$5:$Y$1004="OK")),'Tire Inspections'!$F$5:$F$1004),"")))</f>
        <v/>
      </c>
      <c r="O694" s="27">
        <f>IF($A694="","",IF($L694="","",IFERROR(LOOKUP(2,1/(('Tire Inspections'!$E$5:$E$1004=$A694)*('Tire Inspections'!$B$5:$B$1004=$L694)*('Tire Inspections'!$Y$5:$Y$1004="OK")),'Tire Inspections'!$P$5:$P$1004),"")))</f>
        <v/>
      </c>
      <c r="P694" s="32">
        <f>IF($A694="","",IF($L694="","",IFERROR(LOOKUP(2,1/(('Tire Inspections'!$E$5:$E$1004=$A694)*('Tire Inspections'!$B$5:$B$1004=$L694)*('Tire Inspections'!$Y$5:$Y$1004="OK")),'Tire Inspections'!$D$5:$D$1004),"")))</f>
        <v/>
      </c>
      <c r="Q694" s="44">
        <f>IF($A694="","",IF($L694="","",IFERROR(LOOKUP(2,1/(('Tire Inspections'!$E$5:$E$1004=$A694)*('Tire Inspections'!$B$5:$B$1004=$L694)*('Tire Inspections'!$Y$5:$Y$1004="OK")),'Tire Inspections'!$R$5:$R$1004),"")))</f>
        <v/>
      </c>
      <c r="R694" s="44">
        <f>IF($A694="","",IF($L694="","",IFERROR(LOOKUP(2,1/(('Tire Inspections'!$E$5:$E$1004=$A694)*('Tire Inspections'!$B$5:$B$1004=$L694)*('Tire Inspections'!$Y$5:$Y$1004="OK")),'Tire Inspections'!$S$5:$S$1004),"")))</f>
        <v/>
      </c>
      <c r="S694" s="44">
        <f>IF($A694="","",IF($L694="","",IFERROR(LOOKUP(2,1/(('Tire Inspections'!$E$5:$E$1004=$A694)*('Tire Inspections'!$B$5:$B$1004=$L694)*('Tire Inspections'!$Y$5:$Y$1004="OK")),'Tire Inspections'!$L$5:$L$1004),"")))</f>
        <v/>
      </c>
      <c r="T694" s="33">
        <f>IF($A694="","",IF(OR($Q694="",$H694=""),"",IFERROR(MAX(0,MIN(1,($Q694-'Settings'!$B$6)/($H694-'Settings'!$B$6))),"")))</f>
        <v/>
      </c>
      <c r="U694" s="27">
        <f>IF($A694="","",IF($Q694="","No Data",IF($Q694&lt;='Settings'!$B$6,"Critical",IF($Q694&lt;='Settings'!$B$5,"Low","OK"))))</f>
        <v/>
      </c>
      <c r="V694" s="27">
        <f>IF($A694="","",IF($R694="","No Data",IF($R694&gt;='Settings'!$B$7,"Uneven","OK")))</f>
        <v/>
      </c>
      <c r="W694" s="27">
        <f>IF($A694="","",IF($J694&lt;&gt;"Mounted","N/A",IF(OR($S694="",$I694=""),"No Data",IF($S694&lt;$I694-'Settings'!$B$8,"Low",IF($S694&gt;$I694+'Settings'!$B$8,"High","OK")))))</f>
        <v/>
      </c>
      <c r="X694" s="45">
        <f>IF($A694="","",IF(OR($J694&lt;&gt;"Mounted",$L694=""),"",IFERROR($L694+'Settings'!$B$9,"")))</f>
        <v/>
      </c>
      <c r="Y694" s="27">
        <f>IF($A694="","",IF($J694&lt;&gt;"Mounted","N/A",IF($L694="","No Data",IF(TODAY()&gt;$X694,"Overdue",IF(TODAY()+'Settings'!$B$10&gt;=$X694,"Due Soon","Current")))))</f>
        <v/>
      </c>
      <c r="Z694" s="27">
        <f>IF($A694="","",IF($J694&lt;&gt;"Mounted","N/A",IF(OR($U694="No Data",$W694="No Data"),"No Data",IF($U694="Critical","Critical",IF(OR($U694="Low",$V694="Uneven",$W694="Low",$W694="High",$Y694="Overdue",$Y694="Due Soon"),"Attention","OK")))))</f>
        <v/>
      </c>
      <c r="AA694" s="27">
        <f>IF($A694="","",IF($J694&lt;&gt;"Mounted","No action",IF($U694="Critical","Inspect immediately and follow fleet removal policy",IF($W694="Low","Correct pressure and inspect",IF($W694="High","Correct pressure",IF($V694="Uneven","Inspect alignment, suspension, and rotation",IF($U694="Low","Schedule tire service",IF($Y694="Overdue","Complete inspection",IF($Y694="Due Soon","Schedule inspection","No action")))))))))</f>
        <v/>
      </c>
      <c r="AB694" s="27">
        <f>IF($A694="","",IF(OR($J694&lt;&gt;"Mounted",$Z694="OK",$Z694="N/A"),"",IF($U694="Critical",1,IF(OR($W694="Low",$W694="High"),2,IF(OR($U694="Low",$V694="Uneven"),3,IF($Y694="Overdue",4,5))))))</f>
        <v/>
      </c>
      <c r="AC694" s="27">
        <f>IF($A694="","",IF($AB694="","",IFERROR($AB694*100000+ROW(),"")))</f>
        <v/>
      </c>
    </row>
    <row r="695">
      <c r="A695" s="29" t="n"/>
      <c r="B695" s="23" t="n"/>
      <c r="C695" s="23" t="n"/>
      <c r="D695" s="23" t="n"/>
      <c r="E695" s="29" t="n"/>
      <c r="F695" s="42" t="n"/>
      <c r="G695" s="30" t="n"/>
      <c r="H695" s="43" t="n"/>
      <c r="I695" s="43" t="n"/>
      <c r="J695" s="23" t="n"/>
      <c r="K695" s="23" t="n"/>
      <c r="L695" s="45">
        <f>IF($A695="","",IF(COUNTIFS('Tire Inspections'!$E$5:$E$1004,$A695,'Tire Inspections'!$Y$5:$Y$1004,"OK")=0,"",IFERROR(MAXIFS('Tire Inspections'!$B$5:$B$1004,'Tire Inspections'!$E$5:$E$1004,$A695,'Tire Inspections'!$Y$5:$Y$1004,"OK"),"")))</f>
        <v/>
      </c>
      <c r="M695" s="27">
        <f>IF($A695="","",IF($L695="","",IFERROR(LOOKUP(2,1/(('Tire Inspections'!$E$5:$E$1004=$A695)*('Tire Inspections'!$B$5:$B$1004=$L695)*('Tire Inspections'!$Y$5:$Y$1004="OK")),'Tire Inspections'!$C$5:$C$1004),"")))</f>
        <v/>
      </c>
      <c r="N695" s="27">
        <f>IF($A695="","",IF($L695="","",IFERROR(LOOKUP(2,1/(('Tire Inspections'!$E$5:$E$1004=$A695)*('Tire Inspections'!$B$5:$B$1004=$L695)*('Tire Inspections'!$Y$5:$Y$1004="OK")),'Tire Inspections'!$F$5:$F$1004),"")))</f>
        <v/>
      </c>
      <c r="O695" s="27">
        <f>IF($A695="","",IF($L695="","",IFERROR(LOOKUP(2,1/(('Tire Inspections'!$E$5:$E$1004=$A695)*('Tire Inspections'!$B$5:$B$1004=$L695)*('Tire Inspections'!$Y$5:$Y$1004="OK")),'Tire Inspections'!$P$5:$P$1004),"")))</f>
        <v/>
      </c>
      <c r="P695" s="32">
        <f>IF($A695="","",IF($L695="","",IFERROR(LOOKUP(2,1/(('Tire Inspections'!$E$5:$E$1004=$A695)*('Tire Inspections'!$B$5:$B$1004=$L695)*('Tire Inspections'!$Y$5:$Y$1004="OK")),'Tire Inspections'!$D$5:$D$1004),"")))</f>
        <v/>
      </c>
      <c r="Q695" s="44">
        <f>IF($A695="","",IF($L695="","",IFERROR(LOOKUP(2,1/(('Tire Inspections'!$E$5:$E$1004=$A695)*('Tire Inspections'!$B$5:$B$1004=$L695)*('Tire Inspections'!$Y$5:$Y$1004="OK")),'Tire Inspections'!$R$5:$R$1004),"")))</f>
        <v/>
      </c>
      <c r="R695" s="44">
        <f>IF($A695="","",IF($L695="","",IFERROR(LOOKUP(2,1/(('Tire Inspections'!$E$5:$E$1004=$A695)*('Tire Inspections'!$B$5:$B$1004=$L695)*('Tire Inspections'!$Y$5:$Y$1004="OK")),'Tire Inspections'!$S$5:$S$1004),"")))</f>
        <v/>
      </c>
      <c r="S695" s="44">
        <f>IF($A695="","",IF($L695="","",IFERROR(LOOKUP(2,1/(('Tire Inspections'!$E$5:$E$1004=$A695)*('Tire Inspections'!$B$5:$B$1004=$L695)*('Tire Inspections'!$Y$5:$Y$1004="OK")),'Tire Inspections'!$L$5:$L$1004),"")))</f>
        <v/>
      </c>
      <c r="T695" s="33">
        <f>IF($A695="","",IF(OR($Q695="",$H695=""),"",IFERROR(MAX(0,MIN(1,($Q695-'Settings'!$B$6)/($H695-'Settings'!$B$6))),"")))</f>
        <v/>
      </c>
      <c r="U695" s="27">
        <f>IF($A695="","",IF($Q695="","No Data",IF($Q695&lt;='Settings'!$B$6,"Critical",IF($Q695&lt;='Settings'!$B$5,"Low","OK"))))</f>
        <v/>
      </c>
      <c r="V695" s="27">
        <f>IF($A695="","",IF($R695="","No Data",IF($R695&gt;='Settings'!$B$7,"Uneven","OK")))</f>
        <v/>
      </c>
      <c r="W695" s="27">
        <f>IF($A695="","",IF($J695&lt;&gt;"Mounted","N/A",IF(OR($S695="",$I695=""),"No Data",IF($S695&lt;$I695-'Settings'!$B$8,"Low",IF($S695&gt;$I695+'Settings'!$B$8,"High","OK")))))</f>
        <v/>
      </c>
      <c r="X695" s="45">
        <f>IF($A695="","",IF(OR($J695&lt;&gt;"Mounted",$L695=""),"",IFERROR($L695+'Settings'!$B$9,"")))</f>
        <v/>
      </c>
      <c r="Y695" s="27">
        <f>IF($A695="","",IF($J695&lt;&gt;"Mounted","N/A",IF($L695="","No Data",IF(TODAY()&gt;$X695,"Overdue",IF(TODAY()+'Settings'!$B$10&gt;=$X695,"Due Soon","Current")))))</f>
        <v/>
      </c>
      <c r="Z695" s="27">
        <f>IF($A695="","",IF($J695&lt;&gt;"Mounted","N/A",IF(OR($U695="No Data",$W695="No Data"),"No Data",IF($U695="Critical","Critical",IF(OR($U695="Low",$V695="Uneven",$W695="Low",$W695="High",$Y695="Overdue",$Y695="Due Soon"),"Attention","OK")))))</f>
        <v/>
      </c>
      <c r="AA695" s="27">
        <f>IF($A695="","",IF($J695&lt;&gt;"Mounted","No action",IF($U695="Critical","Inspect immediately and follow fleet removal policy",IF($W695="Low","Correct pressure and inspect",IF($W695="High","Correct pressure",IF($V695="Uneven","Inspect alignment, suspension, and rotation",IF($U695="Low","Schedule tire service",IF($Y695="Overdue","Complete inspection",IF($Y695="Due Soon","Schedule inspection","No action")))))))))</f>
        <v/>
      </c>
      <c r="AB695" s="27">
        <f>IF($A695="","",IF(OR($J695&lt;&gt;"Mounted",$Z695="OK",$Z695="N/A"),"",IF($U695="Critical",1,IF(OR($W695="Low",$W695="High"),2,IF(OR($U695="Low",$V695="Uneven"),3,IF($Y695="Overdue",4,5))))))</f>
        <v/>
      </c>
      <c r="AC695" s="27">
        <f>IF($A695="","",IF($AB695="","",IFERROR($AB695*100000+ROW(),"")))</f>
        <v/>
      </c>
    </row>
    <row r="696">
      <c r="A696" s="29" t="n"/>
      <c r="B696" s="23" t="n"/>
      <c r="C696" s="23" t="n"/>
      <c r="D696" s="23" t="n"/>
      <c r="E696" s="29" t="n"/>
      <c r="F696" s="42" t="n"/>
      <c r="G696" s="30" t="n"/>
      <c r="H696" s="43" t="n"/>
      <c r="I696" s="43" t="n"/>
      <c r="J696" s="23" t="n"/>
      <c r="K696" s="23" t="n"/>
      <c r="L696" s="45">
        <f>IF($A696="","",IF(COUNTIFS('Tire Inspections'!$E$5:$E$1004,$A696,'Tire Inspections'!$Y$5:$Y$1004,"OK")=0,"",IFERROR(MAXIFS('Tire Inspections'!$B$5:$B$1004,'Tire Inspections'!$E$5:$E$1004,$A696,'Tire Inspections'!$Y$5:$Y$1004,"OK"),"")))</f>
        <v/>
      </c>
      <c r="M696" s="27">
        <f>IF($A696="","",IF($L696="","",IFERROR(LOOKUP(2,1/(('Tire Inspections'!$E$5:$E$1004=$A696)*('Tire Inspections'!$B$5:$B$1004=$L696)*('Tire Inspections'!$Y$5:$Y$1004="OK")),'Tire Inspections'!$C$5:$C$1004),"")))</f>
        <v/>
      </c>
      <c r="N696" s="27">
        <f>IF($A696="","",IF($L696="","",IFERROR(LOOKUP(2,1/(('Tire Inspections'!$E$5:$E$1004=$A696)*('Tire Inspections'!$B$5:$B$1004=$L696)*('Tire Inspections'!$Y$5:$Y$1004="OK")),'Tire Inspections'!$F$5:$F$1004),"")))</f>
        <v/>
      </c>
      <c r="O696" s="27">
        <f>IF($A696="","",IF($L696="","",IFERROR(LOOKUP(2,1/(('Tire Inspections'!$E$5:$E$1004=$A696)*('Tire Inspections'!$B$5:$B$1004=$L696)*('Tire Inspections'!$Y$5:$Y$1004="OK")),'Tire Inspections'!$P$5:$P$1004),"")))</f>
        <v/>
      </c>
      <c r="P696" s="32">
        <f>IF($A696="","",IF($L696="","",IFERROR(LOOKUP(2,1/(('Tire Inspections'!$E$5:$E$1004=$A696)*('Tire Inspections'!$B$5:$B$1004=$L696)*('Tire Inspections'!$Y$5:$Y$1004="OK")),'Tire Inspections'!$D$5:$D$1004),"")))</f>
        <v/>
      </c>
      <c r="Q696" s="44">
        <f>IF($A696="","",IF($L696="","",IFERROR(LOOKUP(2,1/(('Tire Inspections'!$E$5:$E$1004=$A696)*('Tire Inspections'!$B$5:$B$1004=$L696)*('Tire Inspections'!$Y$5:$Y$1004="OK")),'Tire Inspections'!$R$5:$R$1004),"")))</f>
        <v/>
      </c>
      <c r="R696" s="44">
        <f>IF($A696="","",IF($L696="","",IFERROR(LOOKUP(2,1/(('Tire Inspections'!$E$5:$E$1004=$A696)*('Tire Inspections'!$B$5:$B$1004=$L696)*('Tire Inspections'!$Y$5:$Y$1004="OK")),'Tire Inspections'!$S$5:$S$1004),"")))</f>
        <v/>
      </c>
      <c r="S696" s="44">
        <f>IF($A696="","",IF($L696="","",IFERROR(LOOKUP(2,1/(('Tire Inspections'!$E$5:$E$1004=$A696)*('Tire Inspections'!$B$5:$B$1004=$L696)*('Tire Inspections'!$Y$5:$Y$1004="OK")),'Tire Inspections'!$L$5:$L$1004),"")))</f>
        <v/>
      </c>
      <c r="T696" s="33">
        <f>IF($A696="","",IF(OR($Q696="",$H696=""),"",IFERROR(MAX(0,MIN(1,($Q696-'Settings'!$B$6)/($H696-'Settings'!$B$6))),"")))</f>
        <v/>
      </c>
      <c r="U696" s="27">
        <f>IF($A696="","",IF($Q696="","No Data",IF($Q696&lt;='Settings'!$B$6,"Critical",IF($Q696&lt;='Settings'!$B$5,"Low","OK"))))</f>
        <v/>
      </c>
      <c r="V696" s="27">
        <f>IF($A696="","",IF($R696="","No Data",IF($R696&gt;='Settings'!$B$7,"Uneven","OK")))</f>
        <v/>
      </c>
      <c r="W696" s="27">
        <f>IF($A696="","",IF($J696&lt;&gt;"Mounted","N/A",IF(OR($S696="",$I696=""),"No Data",IF($S696&lt;$I696-'Settings'!$B$8,"Low",IF($S696&gt;$I696+'Settings'!$B$8,"High","OK")))))</f>
        <v/>
      </c>
      <c r="X696" s="45">
        <f>IF($A696="","",IF(OR($J696&lt;&gt;"Mounted",$L696=""),"",IFERROR($L696+'Settings'!$B$9,"")))</f>
        <v/>
      </c>
      <c r="Y696" s="27">
        <f>IF($A696="","",IF($J696&lt;&gt;"Mounted","N/A",IF($L696="","No Data",IF(TODAY()&gt;$X696,"Overdue",IF(TODAY()+'Settings'!$B$10&gt;=$X696,"Due Soon","Current")))))</f>
        <v/>
      </c>
      <c r="Z696" s="27">
        <f>IF($A696="","",IF($J696&lt;&gt;"Mounted","N/A",IF(OR($U696="No Data",$W696="No Data"),"No Data",IF($U696="Critical","Critical",IF(OR($U696="Low",$V696="Uneven",$W696="Low",$W696="High",$Y696="Overdue",$Y696="Due Soon"),"Attention","OK")))))</f>
        <v/>
      </c>
      <c r="AA696" s="27">
        <f>IF($A696="","",IF($J696&lt;&gt;"Mounted","No action",IF($U696="Critical","Inspect immediately and follow fleet removal policy",IF($W696="Low","Correct pressure and inspect",IF($W696="High","Correct pressure",IF($V696="Uneven","Inspect alignment, suspension, and rotation",IF($U696="Low","Schedule tire service",IF($Y696="Overdue","Complete inspection",IF($Y696="Due Soon","Schedule inspection","No action")))))))))</f>
        <v/>
      </c>
      <c r="AB696" s="27">
        <f>IF($A696="","",IF(OR($J696&lt;&gt;"Mounted",$Z696="OK",$Z696="N/A"),"",IF($U696="Critical",1,IF(OR($W696="Low",$W696="High"),2,IF(OR($U696="Low",$V696="Uneven"),3,IF($Y696="Overdue",4,5))))))</f>
        <v/>
      </c>
      <c r="AC696" s="27">
        <f>IF($A696="","",IF($AB696="","",IFERROR($AB696*100000+ROW(),"")))</f>
        <v/>
      </c>
    </row>
    <row r="697">
      <c r="A697" s="29" t="n"/>
      <c r="B697" s="23" t="n"/>
      <c r="C697" s="23" t="n"/>
      <c r="D697" s="23" t="n"/>
      <c r="E697" s="29" t="n"/>
      <c r="F697" s="42" t="n"/>
      <c r="G697" s="30" t="n"/>
      <c r="H697" s="43" t="n"/>
      <c r="I697" s="43" t="n"/>
      <c r="J697" s="23" t="n"/>
      <c r="K697" s="23" t="n"/>
      <c r="L697" s="45">
        <f>IF($A697="","",IF(COUNTIFS('Tire Inspections'!$E$5:$E$1004,$A697,'Tire Inspections'!$Y$5:$Y$1004,"OK")=0,"",IFERROR(MAXIFS('Tire Inspections'!$B$5:$B$1004,'Tire Inspections'!$E$5:$E$1004,$A697,'Tire Inspections'!$Y$5:$Y$1004,"OK"),"")))</f>
        <v/>
      </c>
      <c r="M697" s="27">
        <f>IF($A697="","",IF($L697="","",IFERROR(LOOKUP(2,1/(('Tire Inspections'!$E$5:$E$1004=$A697)*('Tire Inspections'!$B$5:$B$1004=$L697)*('Tire Inspections'!$Y$5:$Y$1004="OK")),'Tire Inspections'!$C$5:$C$1004),"")))</f>
        <v/>
      </c>
      <c r="N697" s="27">
        <f>IF($A697="","",IF($L697="","",IFERROR(LOOKUP(2,1/(('Tire Inspections'!$E$5:$E$1004=$A697)*('Tire Inspections'!$B$5:$B$1004=$L697)*('Tire Inspections'!$Y$5:$Y$1004="OK")),'Tire Inspections'!$F$5:$F$1004),"")))</f>
        <v/>
      </c>
      <c r="O697" s="27">
        <f>IF($A697="","",IF($L697="","",IFERROR(LOOKUP(2,1/(('Tire Inspections'!$E$5:$E$1004=$A697)*('Tire Inspections'!$B$5:$B$1004=$L697)*('Tire Inspections'!$Y$5:$Y$1004="OK")),'Tire Inspections'!$P$5:$P$1004),"")))</f>
        <v/>
      </c>
      <c r="P697" s="32">
        <f>IF($A697="","",IF($L697="","",IFERROR(LOOKUP(2,1/(('Tire Inspections'!$E$5:$E$1004=$A697)*('Tire Inspections'!$B$5:$B$1004=$L697)*('Tire Inspections'!$Y$5:$Y$1004="OK")),'Tire Inspections'!$D$5:$D$1004),"")))</f>
        <v/>
      </c>
      <c r="Q697" s="44">
        <f>IF($A697="","",IF($L697="","",IFERROR(LOOKUP(2,1/(('Tire Inspections'!$E$5:$E$1004=$A697)*('Tire Inspections'!$B$5:$B$1004=$L697)*('Tire Inspections'!$Y$5:$Y$1004="OK")),'Tire Inspections'!$R$5:$R$1004),"")))</f>
        <v/>
      </c>
      <c r="R697" s="44">
        <f>IF($A697="","",IF($L697="","",IFERROR(LOOKUP(2,1/(('Tire Inspections'!$E$5:$E$1004=$A697)*('Tire Inspections'!$B$5:$B$1004=$L697)*('Tire Inspections'!$Y$5:$Y$1004="OK")),'Tire Inspections'!$S$5:$S$1004),"")))</f>
        <v/>
      </c>
      <c r="S697" s="44">
        <f>IF($A697="","",IF($L697="","",IFERROR(LOOKUP(2,1/(('Tire Inspections'!$E$5:$E$1004=$A697)*('Tire Inspections'!$B$5:$B$1004=$L697)*('Tire Inspections'!$Y$5:$Y$1004="OK")),'Tire Inspections'!$L$5:$L$1004),"")))</f>
        <v/>
      </c>
      <c r="T697" s="33">
        <f>IF($A697="","",IF(OR($Q697="",$H697=""),"",IFERROR(MAX(0,MIN(1,($Q697-'Settings'!$B$6)/($H697-'Settings'!$B$6))),"")))</f>
        <v/>
      </c>
      <c r="U697" s="27">
        <f>IF($A697="","",IF($Q697="","No Data",IF($Q697&lt;='Settings'!$B$6,"Critical",IF($Q697&lt;='Settings'!$B$5,"Low","OK"))))</f>
        <v/>
      </c>
      <c r="V697" s="27">
        <f>IF($A697="","",IF($R697="","No Data",IF($R697&gt;='Settings'!$B$7,"Uneven","OK")))</f>
        <v/>
      </c>
      <c r="W697" s="27">
        <f>IF($A697="","",IF($J697&lt;&gt;"Mounted","N/A",IF(OR($S697="",$I697=""),"No Data",IF($S697&lt;$I697-'Settings'!$B$8,"Low",IF($S697&gt;$I697+'Settings'!$B$8,"High","OK")))))</f>
        <v/>
      </c>
      <c r="X697" s="45">
        <f>IF($A697="","",IF(OR($J697&lt;&gt;"Mounted",$L697=""),"",IFERROR($L697+'Settings'!$B$9,"")))</f>
        <v/>
      </c>
      <c r="Y697" s="27">
        <f>IF($A697="","",IF($J697&lt;&gt;"Mounted","N/A",IF($L697="","No Data",IF(TODAY()&gt;$X697,"Overdue",IF(TODAY()+'Settings'!$B$10&gt;=$X697,"Due Soon","Current")))))</f>
        <v/>
      </c>
      <c r="Z697" s="27">
        <f>IF($A697="","",IF($J697&lt;&gt;"Mounted","N/A",IF(OR($U697="No Data",$W697="No Data"),"No Data",IF($U697="Critical","Critical",IF(OR($U697="Low",$V697="Uneven",$W697="Low",$W697="High",$Y697="Overdue",$Y697="Due Soon"),"Attention","OK")))))</f>
        <v/>
      </c>
      <c r="AA697" s="27">
        <f>IF($A697="","",IF($J697&lt;&gt;"Mounted","No action",IF($U697="Critical","Inspect immediately and follow fleet removal policy",IF($W697="Low","Correct pressure and inspect",IF($W697="High","Correct pressure",IF($V697="Uneven","Inspect alignment, suspension, and rotation",IF($U697="Low","Schedule tire service",IF($Y697="Overdue","Complete inspection",IF($Y697="Due Soon","Schedule inspection","No action")))))))))</f>
        <v/>
      </c>
      <c r="AB697" s="27">
        <f>IF($A697="","",IF(OR($J697&lt;&gt;"Mounted",$Z697="OK",$Z697="N/A"),"",IF($U697="Critical",1,IF(OR($W697="Low",$W697="High"),2,IF(OR($U697="Low",$V697="Uneven"),3,IF($Y697="Overdue",4,5))))))</f>
        <v/>
      </c>
      <c r="AC697" s="27">
        <f>IF($A697="","",IF($AB697="","",IFERROR($AB697*100000+ROW(),"")))</f>
        <v/>
      </c>
    </row>
    <row r="698">
      <c r="A698" s="29" t="n"/>
      <c r="B698" s="23" t="n"/>
      <c r="C698" s="23" t="n"/>
      <c r="D698" s="23" t="n"/>
      <c r="E698" s="29" t="n"/>
      <c r="F698" s="42" t="n"/>
      <c r="G698" s="30" t="n"/>
      <c r="H698" s="43" t="n"/>
      <c r="I698" s="43" t="n"/>
      <c r="J698" s="23" t="n"/>
      <c r="K698" s="23" t="n"/>
      <c r="L698" s="45">
        <f>IF($A698="","",IF(COUNTIFS('Tire Inspections'!$E$5:$E$1004,$A698,'Tire Inspections'!$Y$5:$Y$1004,"OK")=0,"",IFERROR(MAXIFS('Tire Inspections'!$B$5:$B$1004,'Tire Inspections'!$E$5:$E$1004,$A698,'Tire Inspections'!$Y$5:$Y$1004,"OK"),"")))</f>
        <v/>
      </c>
      <c r="M698" s="27">
        <f>IF($A698="","",IF($L698="","",IFERROR(LOOKUP(2,1/(('Tire Inspections'!$E$5:$E$1004=$A698)*('Tire Inspections'!$B$5:$B$1004=$L698)*('Tire Inspections'!$Y$5:$Y$1004="OK")),'Tire Inspections'!$C$5:$C$1004),"")))</f>
        <v/>
      </c>
      <c r="N698" s="27">
        <f>IF($A698="","",IF($L698="","",IFERROR(LOOKUP(2,1/(('Tire Inspections'!$E$5:$E$1004=$A698)*('Tire Inspections'!$B$5:$B$1004=$L698)*('Tire Inspections'!$Y$5:$Y$1004="OK")),'Tire Inspections'!$F$5:$F$1004),"")))</f>
        <v/>
      </c>
      <c r="O698" s="27">
        <f>IF($A698="","",IF($L698="","",IFERROR(LOOKUP(2,1/(('Tire Inspections'!$E$5:$E$1004=$A698)*('Tire Inspections'!$B$5:$B$1004=$L698)*('Tire Inspections'!$Y$5:$Y$1004="OK")),'Tire Inspections'!$P$5:$P$1004),"")))</f>
        <v/>
      </c>
      <c r="P698" s="32">
        <f>IF($A698="","",IF($L698="","",IFERROR(LOOKUP(2,1/(('Tire Inspections'!$E$5:$E$1004=$A698)*('Tire Inspections'!$B$5:$B$1004=$L698)*('Tire Inspections'!$Y$5:$Y$1004="OK")),'Tire Inspections'!$D$5:$D$1004),"")))</f>
        <v/>
      </c>
      <c r="Q698" s="44">
        <f>IF($A698="","",IF($L698="","",IFERROR(LOOKUP(2,1/(('Tire Inspections'!$E$5:$E$1004=$A698)*('Tire Inspections'!$B$5:$B$1004=$L698)*('Tire Inspections'!$Y$5:$Y$1004="OK")),'Tire Inspections'!$R$5:$R$1004),"")))</f>
        <v/>
      </c>
      <c r="R698" s="44">
        <f>IF($A698="","",IF($L698="","",IFERROR(LOOKUP(2,1/(('Tire Inspections'!$E$5:$E$1004=$A698)*('Tire Inspections'!$B$5:$B$1004=$L698)*('Tire Inspections'!$Y$5:$Y$1004="OK")),'Tire Inspections'!$S$5:$S$1004),"")))</f>
        <v/>
      </c>
      <c r="S698" s="44">
        <f>IF($A698="","",IF($L698="","",IFERROR(LOOKUP(2,1/(('Tire Inspections'!$E$5:$E$1004=$A698)*('Tire Inspections'!$B$5:$B$1004=$L698)*('Tire Inspections'!$Y$5:$Y$1004="OK")),'Tire Inspections'!$L$5:$L$1004),"")))</f>
        <v/>
      </c>
      <c r="T698" s="33">
        <f>IF($A698="","",IF(OR($Q698="",$H698=""),"",IFERROR(MAX(0,MIN(1,($Q698-'Settings'!$B$6)/($H698-'Settings'!$B$6))),"")))</f>
        <v/>
      </c>
      <c r="U698" s="27">
        <f>IF($A698="","",IF($Q698="","No Data",IF($Q698&lt;='Settings'!$B$6,"Critical",IF($Q698&lt;='Settings'!$B$5,"Low","OK"))))</f>
        <v/>
      </c>
      <c r="V698" s="27">
        <f>IF($A698="","",IF($R698="","No Data",IF($R698&gt;='Settings'!$B$7,"Uneven","OK")))</f>
        <v/>
      </c>
      <c r="W698" s="27">
        <f>IF($A698="","",IF($J698&lt;&gt;"Mounted","N/A",IF(OR($S698="",$I698=""),"No Data",IF($S698&lt;$I698-'Settings'!$B$8,"Low",IF($S698&gt;$I698+'Settings'!$B$8,"High","OK")))))</f>
        <v/>
      </c>
      <c r="X698" s="45">
        <f>IF($A698="","",IF(OR($J698&lt;&gt;"Mounted",$L698=""),"",IFERROR($L698+'Settings'!$B$9,"")))</f>
        <v/>
      </c>
      <c r="Y698" s="27">
        <f>IF($A698="","",IF($J698&lt;&gt;"Mounted","N/A",IF($L698="","No Data",IF(TODAY()&gt;$X698,"Overdue",IF(TODAY()+'Settings'!$B$10&gt;=$X698,"Due Soon","Current")))))</f>
        <v/>
      </c>
      <c r="Z698" s="27">
        <f>IF($A698="","",IF($J698&lt;&gt;"Mounted","N/A",IF(OR($U698="No Data",$W698="No Data"),"No Data",IF($U698="Critical","Critical",IF(OR($U698="Low",$V698="Uneven",$W698="Low",$W698="High",$Y698="Overdue",$Y698="Due Soon"),"Attention","OK")))))</f>
        <v/>
      </c>
      <c r="AA698" s="27">
        <f>IF($A698="","",IF($J698&lt;&gt;"Mounted","No action",IF($U698="Critical","Inspect immediately and follow fleet removal policy",IF($W698="Low","Correct pressure and inspect",IF($W698="High","Correct pressure",IF($V698="Uneven","Inspect alignment, suspension, and rotation",IF($U698="Low","Schedule tire service",IF($Y698="Overdue","Complete inspection",IF($Y698="Due Soon","Schedule inspection","No action")))))))))</f>
        <v/>
      </c>
      <c r="AB698" s="27">
        <f>IF($A698="","",IF(OR($J698&lt;&gt;"Mounted",$Z698="OK",$Z698="N/A"),"",IF($U698="Critical",1,IF(OR($W698="Low",$W698="High"),2,IF(OR($U698="Low",$V698="Uneven"),3,IF($Y698="Overdue",4,5))))))</f>
        <v/>
      </c>
      <c r="AC698" s="27">
        <f>IF($A698="","",IF($AB698="","",IFERROR($AB698*100000+ROW(),"")))</f>
        <v/>
      </c>
    </row>
    <row r="699">
      <c r="A699" s="29" t="n"/>
      <c r="B699" s="23" t="n"/>
      <c r="C699" s="23" t="n"/>
      <c r="D699" s="23" t="n"/>
      <c r="E699" s="29" t="n"/>
      <c r="F699" s="42" t="n"/>
      <c r="G699" s="30" t="n"/>
      <c r="H699" s="43" t="n"/>
      <c r="I699" s="43" t="n"/>
      <c r="J699" s="23" t="n"/>
      <c r="K699" s="23" t="n"/>
      <c r="L699" s="45">
        <f>IF($A699="","",IF(COUNTIFS('Tire Inspections'!$E$5:$E$1004,$A699,'Tire Inspections'!$Y$5:$Y$1004,"OK")=0,"",IFERROR(MAXIFS('Tire Inspections'!$B$5:$B$1004,'Tire Inspections'!$E$5:$E$1004,$A699,'Tire Inspections'!$Y$5:$Y$1004,"OK"),"")))</f>
        <v/>
      </c>
      <c r="M699" s="27">
        <f>IF($A699="","",IF($L699="","",IFERROR(LOOKUP(2,1/(('Tire Inspections'!$E$5:$E$1004=$A699)*('Tire Inspections'!$B$5:$B$1004=$L699)*('Tire Inspections'!$Y$5:$Y$1004="OK")),'Tire Inspections'!$C$5:$C$1004),"")))</f>
        <v/>
      </c>
      <c r="N699" s="27">
        <f>IF($A699="","",IF($L699="","",IFERROR(LOOKUP(2,1/(('Tire Inspections'!$E$5:$E$1004=$A699)*('Tire Inspections'!$B$5:$B$1004=$L699)*('Tire Inspections'!$Y$5:$Y$1004="OK")),'Tire Inspections'!$F$5:$F$1004),"")))</f>
        <v/>
      </c>
      <c r="O699" s="27">
        <f>IF($A699="","",IF($L699="","",IFERROR(LOOKUP(2,1/(('Tire Inspections'!$E$5:$E$1004=$A699)*('Tire Inspections'!$B$5:$B$1004=$L699)*('Tire Inspections'!$Y$5:$Y$1004="OK")),'Tire Inspections'!$P$5:$P$1004),"")))</f>
        <v/>
      </c>
      <c r="P699" s="32">
        <f>IF($A699="","",IF($L699="","",IFERROR(LOOKUP(2,1/(('Tire Inspections'!$E$5:$E$1004=$A699)*('Tire Inspections'!$B$5:$B$1004=$L699)*('Tire Inspections'!$Y$5:$Y$1004="OK")),'Tire Inspections'!$D$5:$D$1004),"")))</f>
        <v/>
      </c>
      <c r="Q699" s="44">
        <f>IF($A699="","",IF($L699="","",IFERROR(LOOKUP(2,1/(('Tire Inspections'!$E$5:$E$1004=$A699)*('Tire Inspections'!$B$5:$B$1004=$L699)*('Tire Inspections'!$Y$5:$Y$1004="OK")),'Tire Inspections'!$R$5:$R$1004),"")))</f>
        <v/>
      </c>
      <c r="R699" s="44">
        <f>IF($A699="","",IF($L699="","",IFERROR(LOOKUP(2,1/(('Tire Inspections'!$E$5:$E$1004=$A699)*('Tire Inspections'!$B$5:$B$1004=$L699)*('Tire Inspections'!$Y$5:$Y$1004="OK")),'Tire Inspections'!$S$5:$S$1004),"")))</f>
        <v/>
      </c>
      <c r="S699" s="44">
        <f>IF($A699="","",IF($L699="","",IFERROR(LOOKUP(2,1/(('Tire Inspections'!$E$5:$E$1004=$A699)*('Tire Inspections'!$B$5:$B$1004=$L699)*('Tire Inspections'!$Y$5:$Y$1004="OK")),'Tire Inspections'!$L$5:$L$1004),"")))</f>
        <v/>
      </c>
      <c r="T699" s="33">
        <f>IF($A699="","",IF(OR($Q699="",$H699=""),"",IFERROR(MAX(0,MIN(1,($Q699-'Settings'!$B$6)/($H699-'Settings'!$B$6))),"")))</f>
        <v/>
      </c>
      <c r="U699" s="27">
        <f>IF($A699="","",IF($Q699="","No Data",IF($Q699&lt;='Settings'!$B$6,"Critical",IF($Q699&lt;='Settings'!$B$5,"Low","OK"))))</f>
        <v/>
      </c>
      <c r="V699" s="27">
        <f>IF($A699="","",IF($R699="","No Data",IF($R699&gt;='Settings'!$B$7,"Uneven","OK")))</f>
        <v/>
      </c>
      <c r="W699" s="27">
        <f>IF($A699="","",IF($J699&lt;&gt;"Mounted","N/A",IF(OR($S699="",$I699=""),"No Data",IF($S699&lt;$I699-'Settings'!$B$8,"Low",IF($S699&gt;$I699+'Settings'!$B$8,"High","OK")))))</f>
        <v/>
      </c>
      <c r="X699" s="45">
        <f>IF($A699="","",IF(OR($J699&lt;&gt;"Mounted",$L699=""),"",IFERROR($L699+'Settings'!$B$9,"")))</f>
        <v/>
      </c>
      <c r="Y699" s="27">
        <f>IF($A699="","",IF($J699&lt;&gt;"Mounted","N/A",IF($L699="","No Data",IF(TODAY()&gt;$X699,"Overdue",IF(TODAY()+'Settings'!$B$10&gt;=$X699,"Due Soon","Current")))))</f>
        <v/>
      </c>
      <c r="Z699" s="27">
        <f>IF($A699="","",IF($J699&lt;&gt;"Mounted","N/A",IF(OR($U699="No Data",$W699="No Data"),"No Data",IF($U699="Critical","Critical",IF(OR($U699="Low",$V699="Uneven",$W699="Low",$W699="High",$Y699="Overdue",$Y699="Due Soon"),"Attention","OK")))))</f>
        <v/>
      </c>
      <c r="AA699" s="27">
        <f>IF($A699="","",IF($J699&lt;&gt;"Mounted","No action",IF($U699="Critical","Inspect immediately and follow fleet removal policy",IF($W699="Low","Correct pressure and inspect",IF($W699="High","Correct pressure",IF($V699="Uneven","Inspect alignment, suspension, and rotation",IF($U699="Low","Schedule tire service",IF($Y699="Overdue","Complete inspection",IF($Y699="Due Soon","Schedule inspection","No action")))))))))</f>
        <v/>
      </c>
      <c r="AB699" s="27">
        <f>IF($A699="","",IF(OR($J699&lt;&gt;"Mounted",$Z699="OK",$Z699="N/A"),"",IF($U699="Critical",1,IF(OR($W699="Low",$W699="High"),2,IF(OR($U699="Low",$V699="Uneven"),3,IF($Y699="Overdue",4,5))))))</f>
        <v/>
      </c>
      <c r="AC699" s="27">
        <f>IF($A699="","",IF($AB699="","",IFERROR($AB699*100000+ROW(),"")))</f>
        <v/>
      </c>
    </row>
    <row r="700">
      <c r="A700" s="29" t="n"/>
      <c r="B700" s="23" t="n"/>
      <c r="C700" s="23" t="n"/>
      <c r="D700" s="23" t="n"/>
      <c r="E700" s="29" t="n"/>
      <c r="F700" s="42" t="n"/>
      <c r="G700" s="30" t="n"/>
      <c r="H700" s="43" t="n"/>
      <c r="I700" s="43" t="n"/>
      <c r="J700" s="23" t="n"/>
      <c r="K700" s="23" t="n"/>
      <c r="L700" s="45">
        <f>IF($A700="","",IF(COUNTIFS('Tire Inspections'!$E$5:$E$1004,$A700,'Tire Inspections'!$Y$5:$Y$1004,"OK")=0,"",IFERROR(MAXIFS('Tire Inspections'!$B$5:$B$1004,'Tire Inspections'!$E$5:$E$1004,$A700,'Tire Inspections'!$Y$5:$Y$1004,"OK"),"")))</f>
        <v/>
      </c>
      <c r="M700" s="27">
        <f>IF($A700="","",IF($L700="","",IFERROR(LOOKUP(2,1/(('Tire Inspections'!$E$5:$E$1004=$A700)*('Tire Inspections'!$B$5:$B$1004=$L700)*('Tire Inspections'!$Y$5:$Y$1004="OK")),'Tire Inspections'!$C$5:$C$1004),"")))</f>
        <v/>
      </c>
      <c r="N700" s="27">
        <f>IF($A700="","",IF($L700="","",IFERROR(LOOKUP(2,1/(('Tire Inspections'!$E$5:$E$1004=$A700)*('Tire Inspections'!$B$5:$B$1004=$L700)*('Tire Inspections'!$Y$5:$Y$1004="OK")),'Tire Inspections'!$F$5:$F$1004),"")))</f>
        <v/>
      </c>
      <c r="O700" s="27">
        <f>IF($A700="","",IF($L700="","",IFERROR(LOOKUP(2,1/(('Tire Inspections'!$E$5:$E$1004=$A700)*('Tire Inspections'!$B$5:$B$1004=$L700)*('Tire Inspections'!$Y$5:$Y$1004="OK")),'Tire Inspections'!$P$5:$P$1004),"")))</f>
        <v/>
      </c>
      <c r="P700" s="32">
        <f>IF($A700="","",IF($L700="","",IFERROR(LOOKUP(2,1/(('Tire Inspections'!$E$5:$E$1004=$A700)*('Tire Inspections'!$B$5:$B$1004=$L700)*('Tire Inspections'!$Y$5:$Y$1004="OK")),'Tire Inspections'!$D$5:$D$1004),"")))</f>
        <v/>
      </c>
      <c r="Q700" s="44">
        <f>IF($A700="","",IF($L700="","",IFERROR(LOOKUP(2,1/(('Tire Inspections'!$E$5:$E$1004=$A700)*('Tire Inspections'!$B$5:$B$1004=$L700)*('Tire Inspections'!$Y$5:$Y$1004="OK")),'Tire Inspections'!$R$5:$R$1004),"")))</f>
        <v/>
      </c>
      <c r="R700" s="44">
        <f>IF($A700="","",IF($L700="","",IFERROR(LOOKUP(2,1/(('Tire Inspections'!$E$5:$E$1004=$A700)*('Tire Inspections'!$B$5:$B$1004=$L700)*('Tire Inspections'!$Y$5:$Y$1004="OK")),'Tire Inspections'!$S$5:$S$1004),"")))</f>
        <v/>
      </c>
      <c r="S700" s="44">
        <f>IF($A700="","",IF($L700="","",IFERROR(LOOKUP(2,1/(('Tire Inspections'!$E$5:$E$1004=$A700)*('Tire Inspections'!$B$5:$B$1004=$L700)*('Tire Inspections'!$Y$5:$Y$1004="OK")),'Tire Inspections'!$L$5:$L$1004),"")))</f>
        <v/>
      </c>
      <c r="T700" s="33">
        <f>IF($A700="","",IF(OR($Q700="",$H700=""),"",IFERROR(MAX(0,MIN(1,($Q700-'Settings'!$B$6)/($H700-'Settings'!$B$6))),"")))</f>
        <v/>
      </c>
      <c r="U700" s="27">
        <f>IF($A700="","",IF($Q700="","No Data",IF($Q700&lt;='Settings'!$B$6,"Critical",IF($Q700&lt;='Settings'!$B$5,"Low","OK"))))</f>
        <v/>
      </c>
      <c r="V700" s="27">
        <f>IF($A700="","",IF($R700="","No Data",IF($R700&gt;='Settings'!$B$7,"Uneven","OK")))</f>
        <v/>
      </c>
      <c r="W700" s="27">
        <f>IF($A700="","",IF($J700&lt;&gt;"Mounted","N/A",IF(OR($S700="",$I700=""),"No Data",IF($S700&lt;$I700-'Settings'!$B$8,"Low",IF($S700&gt;$I700+'Settings'!$B$8,"High","OK")))))</f>
        <v/>
      </c>
      <c r="X700" s="45">
        <f>IF($A700="","",IF(OR($J700&lt;&gt;"Mounted",$L700=""),"",IFERROR($L700+'Settings'!$B$9,"")))</f>
        <v/>
      </c>
      <c r="Y700" s="27">
        <f>IF($A700="","",IF($J700&lt;&gt;"Mounted","N/A",IF($L700="","No Data",IF(TODAY()&gt;$X700,"Overdue",IF(TODAY()+'Settings'!$B$10&gt;=$X700,"Due Soon","Current")))))</f>
        <v/>
      </c>
      <c r="Z700" s="27">
        <f>IF($A700="","",IF($J700&lt;&gt;"Mounted","N/A",IF(OR($U700="No Data",$W700="No Data"),"No Data",IF($U700="Critical","Critical",IF(OR($U700="Low",$V700="Uneven",$W700="Low",$W700="High",$Y700="Overdue",$Y700="Due Soon"),"Attention","OK")))))</f>
        <v/>
      </c>
      <c r="AA700" s="27">
        <f>IF($A700="","",IF($J700&lt;&gt;"Mounted","No action",IF($U700="Critical","Inspect immediately and follow fleet removal policy",IF($W700="Low","Correct pressure and inspect",IF($W700="High","Correct pressure",IF($V700="Uneven","Inspect alignment, suspension, and rotation",IF($U700="Low","Schedule tire service",IF($Y700="Overdue","Complete inspection",IF($Y700="Due Soon","Schedule inspection","No action")))))))))</f>
        <v/>
      </c>
      <c r="AB700" s="27">
        <f>IF($A700="","",IF(OR($J700&lt;&gt;"Mounted",$Z700="OK",$Z700="N/A"),"",IF($U700="Critical",1,IF(OR($W700="Low",$W700="High"),2,IF(OR($U700="Low",$V700="Uneven"),3,IF($Y700="Overdue",4,5))))))</f>
        <v/>
      </c>
      <c r="AC700" s="27">
        <f>IF($A700="","",IF($AB700="","",IFERROR($AB700*100000+ROW(),"")))</f>
        <v/>
      </c>
    </row>
    <row r="701">
      <c r="A701" s="29" t="n"/>
      <c r="B701" s="23" t="n"/>
      <c r="C701" s="23" t="n"/>
      <c r="D701" s="23" t="n"/>
      <c r="E701" s="29" t="n"/>
      <c r="F701" s="42" t="n"/>
      <c r="G701" s="30" t="n"/>
      <c r="H701" s="43" t="n"/>
      <c r="I701" s="43" t="n"/>
      <c r="J701" s="23" t="n"/>
      <c r="K701" s="23" t="n"/>
      <c r="L701" s="45">
        <f>IF($A701="","",IF(COUNTIFS('Tire Inspections'!$E$5:$E$1004,$A701,'Tire Inspections'!$Y$5:$Y$1004,"OK")=0,"",IFERROR(MAXIFS('Tire Inspections'!$B$5:$B$1004,'Tire Inspections'!$E$5:$E$1004,$A701,'Tire Inspections'!$Y$5:$Y$1004,"OK"),"")))</f>
        <v/>
      </c>
      <c r="M701" s="27">
        <f>IF($A701="","",IF($L701="","",IFERROR(LOOKUP(2,1/(('Tire Inspections'!$E$5:$E$1004=$A701)*('Tire Inspections'!$B$5:$B$1004=$L701)*('Tire Inspections'!$Y$5:$Y$1004="OK")),'Tire Inspections'!$C$5:$C$1004),"")))</f>
        <v/>
      </c>
      <c r="N701" s="27">
        <f>IF($A701="","",IF($L701="","",IFERROR(LOOKUP(2,1/(('Tire Inspections'!$E$5:$E$1004=$A701)*('Tire Inspections'!$B$5:$B$1004=$L701)*('Tire Inspections'!$Y$5:$Y$1004="OK")),'Tire Inspections'!$F$5:$F$1004),"")))</f>
        <v/>
      </c>
      <c r="O701" s="27">
        <f>IF($A701="","",IF($L701="","",IFERROR(LOOKUP(2,1/(('Tire Inspections'!$E$5:$E$1004=$A701)*('Tire Inspections'!$B$5:$B$1004=$L701)*('Tire Inspections'!$Y$5:$Y$1004="OK")),'Tire Inspections'!$P$5:$P$1004),"")))</f>
        <v/>
      </c>
      <c r="P701" s="32">
        <f>IF($A701="","",IF($L701="","",IFERROR(LOOKUP(2,1/(('Tire Inspections'!$E$5:$E$1004=$A701)*('Tire Inspections'!$B$5:$B$1004=$L701)*('Tire Inspections'!$Y$5:$Y$1004="OK")),'Tire Inspections'!$D$5:$D$1004),"")))</f>
        <v/>
      </c>
      <c r="Q701" s="44">
        <f>IF($A701="","",IF($L701="","",IFERROR(LOOKUP(2,1/(('Tire Inspections'!$E$5:$E$1004=$A701)*('Tire Inspections'!$B$5:$B$1004=$L701)*('Tire Inspections'!$Y$5:$Y$1004="OK")),'Tire Inspections'!$R$5:$R$1004),"")))</f>
        <v/>
      </c>
      <c r="R701" s="44">
        <f>IF($A701="","",IF($L701="","",IFERROR(LOOKUP(2,1/(('Tire Inspections'!$E$5:$E$1004=$A701)*('Tire Inspections'!$B$5:$B$1004=$L701)*('Tire Inspections'!$Y$5:$Y$1004="OK")),'Tire Inspections'!$S$5:$S$1004),"")))</f>
        <v/>
      </c>
      <c r="S701" s="44">
        <f>IF($A701="","",IF($L701="","",IFERROR(LOOKUP(2,1/(('Tire Inspections'!$E$5:$E$1004=$A701)*('Tire Inspections'!$B$5:$B$1004=$L701)*('Tire Inspections'!$Y$5:$Y$1004="OK")),'Tire Inspections'!$L$5:$L$1004),"")))</f>
        <v/>
      </c>
      <c r="T701" s="33">
        <f>IF($A701="","",IF(OR($Q701="",$H701=""),"",IFERROR(MAX(0,MIN(1,($Q701-'Settings'!$B$6)/($H701-'Settings'!$B$6))),"")))</f>
        <v/>
      </c>
      <c r="U701" s="27">
        <f>IF($A701="","",IF($Q701="","No Data",IF($Q701&lt;='Settings'!$B$6,"Critical",IF($Q701&lt;='Settings'!$B$5,"Low","OK"))))</f>
        <v/>
      </c>
      <c r="V701" s="27">
        <f>IF($A701="","",IF($R701="","No Data",IF($R701&gt;='Settings'!$B$7,"Uneven","OK")))</f>
        <v/>
      </c>
      <c r="W701" s="27">
        <f>IF($A701="","",IF($J701&lt;&gt;"Mounted","N/A",IF(OR($S701="",$I701=""),"No Data",IF($S701&lt;$I701-'Settings'!$B$8,"Low",IF($S701&gt;$I701+'Settings'!$B$8,"High","OK")))))</f>
        <v/>
      </c>
      <c r="X701" s="45">
        <f>IF($A701="","",IF(OR($J701&lt;&gt;"Mounted",$L701=""),"",IFERROR($L701+'Settings'!$B$9,"")))</f>
        <v/>
      </c>
      <c r="Y701" s="27">
        <f>IF($A701="","",IF($J701&lt;&gt;"Mounted","N/A",IF($L701="","No Data",IF(TODAY()&gt;$X701,"Overdue",IF(TODAY()+'Settings'!$B$10&gt;=$X701,"Due Soon","Current")))))</f>
        <v/>
      </c>
      <c r="Z701" s="27">
        <f>IF($A701="","",IF($J701&lt;&gt;"Mounted","N/A",IF(OR($U701="No Data",$W701="No Data"),"No Data",IF($U701="Critical","Critical",IF(OR($U701="Low",$V701="Uneven",$W701="Low",$W701="High",$Y701="Overdue",$Y701="Due Soon"),"Attention","OK")))))</f>
        <v/>
      </c>
      <c r="AA701" s="27">
        <f>IF($A701="","",IF($J701&lt;&gt;"Mounted","No action",IF($U701="Critical","Inspect immediately and follow fleet removal policy",IF($W701="Low","Correct pressure and inspect",IF($W701="High","Correct pressure",IF($V701="Uneven","Inspect alignment, suspension, and rotation",IF($U701="Low","Schedule tire service",IF($Y701="Overdue","Complete inspection",IF($Y701="Due Soon","Schedule inspection","No action")))))))))</f>
        <v/>
      </c>
      <c r="AB701" s="27">
        <f>IF($A701="","",IF(OR($J701&lt;&gt;"Mounted",$Z701="OK",$Z701="N/A"),"",IF($U701="Critical",1,IF(OR($W701="Low",$W701="High"),2,IF(OR($U701="Low",$V701="Uneven"),3,IF($Y701="Overdue",4,5))))))</f>
        <v/>
      </c>
      <c r="AC701" s="27">
        <f>IF($A701="","",IF($AB701="","",IFERROR($AB701*100000+ROW(),"")))</f>
        <v/>
      </c>
    </row>
    <row r="702">
      <c r="A702" s="29" t="n"/>
      <c r="B702" s="23" t="n"/>
      <c r="C702" s="23" t="n"/>
      <c r="D702" s="23" t="n"/>
      <c r="E702" s="29" t="n"/>
      <c r="F702" s="42" t="n"/>
      <c r="G702" s="30" t="n"/>
      <c r="H702" s="43" t="n"/>
      <c r="I702" s="43" t="n"/>
      <c r="J702" s="23" t="n"/>
      <c r="K702" s="23" t="n"/>
      <c r="L702" s="45">
        <f>IF($A702="","",IF(COUNTIFS('Tire Inspections'!$E$5:$E$1004,$A702,'Tire Inspections'!$Y$5:$Y$1004,"OK")=0,"",IFERROR(MAXIFS('Tire Inspections'!$B$5:$B$1004,'Tire Inspections'!$E$5:$E$1004,$A702,'Tire Inspections'!$Y$5:$Y$1004,"OK"),"")))</f>
        <v/>
      </c>
      <c r="M702" s="27">
        <f>IF($A702="","",IF($L702="","",IFERROR(LOOKUP(2,1/(('Tire Inspections'!$E$5:$E$1004=$A702)*('Tire Inspections'!$B$5:$B$1004=$L702)*('Tire Inspections'!$Y$5:$Y$1004="OK")),'Tire Inspections'!$C$5:$C$1004),"")))</f>
        <v/>
      </c>
      <c r="N702" s="27">
        <f>IF($A702="","",IF($L702="","",IFERROR(LOOKUP(2,1/(('Tire Inspections'!$E$5:$E$1004=$A702)*('Tire Inspections'!$B$5:$B$1004=$L702)*('Tire Inspections'!$Y$5:$Y$1004="OK")),'Tire Inspections'!$F$5:$F$1004),"")))</f>
        <v/>
      </c>
      <c r="O702" s="27">
        <f>IF($A702="","",IF($L702="","",IFERROR(LOOKUP(2,1/(('Tire Inspections'!$E$5:$E$1004=$A702)*('Tire Inspections'!$B$5:$B$1004=$L702)*('Tire Inspections'!$Y$5:$Y$1004="OK")),'Tire Inspections'!$P$5:$P$1004),"")))</f>
        <v/>
      </c>
      <c r="P702" s="32">
        <f>IF($A702="","",IF($L702="","",IFERROR(LOOKUP(2,1/(('Tire Inspections'!$E$5:$E$1004=$A702)*('Tire Inspections'!$B$5:$B$1004=$L702)*('Tire Inspections'!$Y$5:$Y$1004="OK")),'Tire Inspections'!$D$5:$D$1004),"")))</f>
        <v/>
      </c>
      <c r="Q702" s="44">
        <f>IF($A702="","",IF($L702="","",IFERROR(LOOKUP(2,1/(('Tire Inspections'!$E$5:$E$1004=$A702)*('Tire Inspections'!$B$5:$B$1004=$L702)*('Tire Inspections'!$Y$5:$Y$1004="OK")),'Tire Inspections'!$R$5:$R$1004),"")))</f>
        <v/>
      </c>
      <c r="R702" s="44">
        <f>IF($A702="","",IF($L702="","",IFERROR(LOOKUP(2,1/(('Tire Inspections'!$E$5:$E$1004=$A702)*('Tire Inspections'!$B$5:$B$1004=$L702)*('Tire Inspections'!$Y$5:$Y$1004="OK")),'Tire Inspections'!$S$5:$S$1004),"")))</f>
        <v/>
      </c>
      <c r="S702" s="44">
        <f>IF($A702="","",IF($L702="","",IFERROR(LOOKUP(2,1/(('Tire Inspections'!$E$5:$E$1004=$A702)*('Tire Inspections'!$B$5:$B$1004=$L702)*('Tire Inspections'!$Y$5:$Y$1004="OK")),'Tire Inspections'!$L$5:$L$1004),"")))</f>
        <v/>
      </c>
      <c r="T702" s="33">
        <f>IF($A702="","",IF(OR($Q702="",$H702=""),"",IFERROR(MAX(0,MIN(1,($Q702-'Settings'!$B$6)/($H702-'Settings'!$B$6))),"")))</f>
        <v/>
      </c>
      <c r="U702" s="27">
        <f>IF($A702="","",IF($Q702="","No Data",IF($Q702&lt;='Settings'!$B$6,"Critical",IF($Q702&lt;='Settings'!$B$5,"Low","OK"))))</f>
        <v/>
      </c>
      <c r="V702" s="27">
        <f>IF($A702="","",IF($R702="","No Data",IF($R702&gt;='Settings'!$B$7,"Uneven","OK")))</f>
        <v/>
      </c>
      <c r="W702" s="27">
        <f>IF($A702="","",IF($J702&lt;&gt;"Mounted","N/A",IF(OR($S702="",$I702=""),"No Data",IF($S702&lt;$I702-'Settings'!$B$8,"Low",IF($S702&gt;$I702+'Settings'!$B$8,"High","OK")))))</f>
        <v/>
      </c>
      <c r="X702" s="45">
        <f>IF($A702="","",IF(OR($J702&lt;&gt;"Mounted",$L702=""),"",IFERROR($L702+'Settings'!$B$9,"")))</f>
        <v/>
      </c>
      <c r="Y702" s="27">
        <f>IF($A702="","",IF($J702&lt;&gt;"Mounted","N/A",IF($L702="","No Data",IF(TODAY()&gt;$X702,"Overdue",IF(TODAY()+'Settings'!$B$10&gt;=$X702,"Due Soon","Current")))))</f>
        <v/>
      </c>
      <c r="Z702" s="27">
        <f>IF($A702="","",IF($J702&lt;&gt;"Mounted","N/A",IF(OR($U702="No Data",$W702="No Data"),"No Data",IF($U702="Critical","Critical",IF(OR($U702="Low",$V702="Uneven",$W702="Low",$W702="High",$Y702="Overdue",$Y702="Due Soon"),"Attention","OK")))))</f>
        <v/>
      </c>
      <c r="AA702" s="27">
        <f>IF($A702="","",IF($J702&lt;&gt;"Mounted","No action",IF($U702="Critical","Inspect immediately and follow fleet removal policy",IF($W702="Low","Correct pressure and inspect",IF($W702="High","Correct pressure",IF($V702="Uneven","Inspect alignment, suspension, and rotation",IF($U702="Low","Schedule tire service",IF($Y702="Overdue","Complete inspection",IF($Y702="Due Soon","Schedule inspection","No action")))))))))</f>
        <v/>
      </c>
      <c r="AB702" s="27">
        <f>IF($A702="","",IF(OR($J702&lt;&gt;"Mounted",$Z702="OK",$Z702="N/A"),"",IF($U702="Critical",1,IF(OR($W702="Low",$W702="High"),2,IF(OR($U702="Low",$V702="Uneven"),3,IF($Y702="Overdue",4,5))))))</f>
        <v/>
      </c>
      <c r="AC702" s="27">
        <f>IF($A702="","",IF($AB702="","",IFERROR($AB702*100000+ROW(),"")))</f>
        <v/>
      </c>
    </row>
    <row r="703">
      <c r="A703" s="29" t="n"/>
      <c r="B703" s="23" t="n"/>
      <c r="C703" s="23" t="n"/>
      <c r="D703" s="23" t="n"/>
      <c r="E703" s="29" t="n"/>
      <c r="F703" s="42" t="n"/>
      <c r="G703" s="30" t="n"/>
      <c r="H703" s="43" t="n"/>
      <c r="I703" s="43" t="n"/>
      <c r="J703" s="23" t="n"/>
      <c r="K703" s="23" t="n"/>
      <c r="L703" s="45">
        <f>IF($A703="","",IF(COUNTIFS('Tire Inspections'!$E$5:$E$1004,$A703,'Tire Inspections'!$Y$5:$Y$1004,"OK")=0,"",IFERROR(MAXIFS('Tire Inspections'!$B$5:$B$1004,'Tire Inspections'!$E$5:$E$1004,$A703,'Tire Inspections'!$Y$5:$Y$1004,"OK"),"")))</f>
        <v/>
      </c>
      <c r="M703" s="27">
        <f>IF($A703="","",IF($L703="","",IFERROR(LOOKUP(2,1/(('Tire Inspections'!$E$5:$E$1004=$A703)*('Tire Inspections'!$B$5:$B$1004=$L703)*('Tire Inspections'!$Y$5:$Y$1004="OK")),'Tire Inspections'!$C$5:$C$1004),"")))</f>
        <v/>
      </c>
      <c r="N703" s="27">
        <f>IF($A703="","",IF($L703="","",IFERROR(LOOKUP(2,1/(('Tire Inspections'!$E$5:$E$1004=$A703)*('Tire Inspections'!$B$5:$B$1004=$L703)*('Tire Inspections'!$Y$5:$Y$1004="OK")),'Tire Inspections'!$F$5:$F$1004),"")))</f>
        <v/>
      </c>
      <c r="O703" s="27">
        <f>IF($A703="","",IF($L703="","",IFERROR(LOOKUP(2,1/(('Tire Inspections'!$E$5:$E$1004=$A703)*('Tire Inspections'!$B$5:$B$1004=$L703)*('Tire Inspections'!$Y$5:$Y$1004="OK")),'Tire Inspections'!$P$5:$P$1004),"")))</f>
        <v/>
      </c>
      <c r="P703" s="32">
        <f>IF($A703="","",IF($L703="","",IFERROR(LOOKUP(2,1/(('Tire Inspections'!$E$5:$E$1004=$A703)*('Tire Inspections'!$B$5:$B$1004=$L703)*('Tire Inspections'!$Y$5:$Y$1004="OK")),'Tire Inspections'!$D$5:$D$1004),"")))</f>
        <v/>
      </c>
      <c r="Q703" s="44">
        <f>IF($A703="","",IF($L703="","",IFERROR(LOOKUP(2,1/(('Tire Inspections'!$E$5:$E$1004=$A703)*('Tire Inspections'!$B$5:$B$1004=$L703)*('Tire Inspections'!$Y$5:$Y$1004="OK")),'Tire Inspections'!$R$5:$R$1004),"")))</f>
        <v/>
      </c>
      <c r="R703" s="44">
        <f>IF($A703="","",IF($L703="","",IFERROR(LOOKUP(2,1/(('Tire Inspections'!$E$5:$E$1004=$A703)*('Tire Inspections'!$B$5:$B$1004=$L703)*('Tire Inspections'!$Y$5:$Y$1004="OK")),'Tire Inspections'!$S$5:$S$1004),"")))</f>
        <v/>
      </c>
      <c r="S703" s="44">
        <f>IF($A703="","",IF($L703="","",IFERROR(LOOKUP(2,1/(('Tire Inspections'!$E$5:$E$1004=$A703)*('Tire Inspections'!$B$5:$B$1004=$L703)*('Tire Inspections'!$Y$5:$Y$1004="OK")),'Tire Inspections'!$L$5:$L$1004),"")))</f>
        <v/>
      </c>
      <c r="T703" s="33">
        <f>IF($A703="","",IF(OR($Q703="",$H703=""),"",IFERROR(MAX(0,MIN(1,($Q703-'Settings'!$B$6)/($H703-'Settings'!$B$6))),"")))</f>
        <v/>
      </c>
      <c r="U703" s="27">
        <f>IF($A703="","",IF($Q703="","No Data",IF($Q703&lt;='Settings'!$B$6,"Critical",IF($Q703&lt;='Settings'!$B$5,"Low","OK"))))</f>
        <v/>
      </c>
      <c r="V703" s="27">
        <f>IF($A703="","",IF($R703="","No Data",IF($R703&gt;='Settings'!$B$7,"Uneven","OK")))</f>
        <v/>
      </c>
      <c r="W703" s="27">
        <f>IF($A703="","",IF($J703&lt;&gt;"Mounted","N/A",IF(OR($S703="",$I703=""),"No Data",IF($S703&lt;$I703-'Settings'!$B$8,"Low",IF($S703&gt;$I703+'Settings'!$B$8,"High","OK")))))</f>
        <v/>
      </c>
      <c r="X703" s="45">
        <f>IF($A703="","",IF(OR($J703&lt;&gt;"Mounted",$L703=""),"",IFERROR($L703+'Settings'!$B$9,"")))</f>
        <v/>
      </c>
      <c r="Y703" s="27">
        <f>IF($A703="","",IF($J703&lt;&gt;"Mounted","N/A",IF($L703="","No Data",IF(TODAY()&gt;$X703,"Overdue",IF(TODAY()+'Settings'!$B$10&gt;=$X703,"Due Soon","Current")))))</f>
        <v/>
      </c>
      <c r="Z703" s="27">
        <f>IF($A703="","",IF($J703&lt;&gt;"Mounted","N/A",IF(OR($U703="No Data",$W703="No Data"),"No Data",IF($U703="Critical","Critical",IF(OR($U703="Low",$V703="Uneven",$W703="Low",$W703="High",$Y703="Overdue",$Y703="Due Soon"),"Attention","OK")))))</f>
        <v/>
      </c>
      <c r="AA703" s="27">
        <f>IF($A703="","",IF($J703&lt;&gt;"Mounted","No action",IF($U703="Critical","Inspect immediately and follow fleet removal policy",IF($W703="Low","Correct pressure and inspect",IF($W703="High","Correct pressure",IF($V703="Uneven","Inspect alignment, suspension, and rotation",IF($U703="Low","Schedule tire service",IF($Y703="Overdue","Complete inspection",IF($Y703="Due Soon","Schedule inspection","No action")))))))))</f>
        <v/>
      </c>
      <c r="AB703" s="27">
        <f>IF($A703="","",IF(OR($J703&lt;&gt;"Mounted",$Z703="OK",$Z703="N/A"),"",IF($U703="Critical",1,IF(OR($W703="Low",$W703="High"),2,IF(OR($U703="Low",$V703="Uneven"),3,IF($Y703="Overdue",4,5))))))</f>
        <v/>
      </c>
      <c r="AC703" s="27">
        <f>IF($A703="","",IF($AB703="","",IFERROR($AB703*100000+ROW(),"")))</f>
        <v/>
      </c>
    </row>
    <row r="704">
      <c r="A704" s="29" t="n"/>
      <c r="B704" s="23" t="n"/>
      <c r="C704" s="23" t="n"/>
      <c r="D704" s="23" t="n"/>
      <c r="E704" s="29" t="n"/>
      <c r="F704" s="42" t="n"/>
      <c r="G704" s="30" t="n"/>
      <c r="H704" s="43" t="n"/>
      <c r="I704" s="43" t="n"/>
      <c r="J704" s="23" t="n"/>
      <c r="K704" s="23" t="n"/>
      <c r="L704" s="45">
        <f>IF($A704="","",IF(COUNTIFS('Tire Inspections'!$E$5:$E$1004,$A704,'Tire Inspections'!$Y$5:$Y$1004,"OK")=0,"",IFERROR(MAXIFS('Tire Inspections'!$B$5:$B$1004,'Tire Inspections'!$E$5:$E$1004,$A704,'Tire Inspections'!$Y$5:$Y$1004,"OK"),"")))</f>
        <v/>
      </c>
      <c r="M704" s="27">
        <f>IF($A704="","",IF($L704="","",IFERROR(LOOKUP(2,1/(('Tire Inspections'!$E$5:$E$1004=$A704)*('Tire Inspections'!$B$5:$B$1004=$L704)*('Tire Inspections'!$Y$5:$Y$1004="OK")),'Tire Inspections'!$C$5:$C$1004),"")))</f>
        <v/>
      </c>
      <c r="N704" s="27">
        <f>IF($A704="","",IF($L704="","",IFERROR(LOOKUP(2,1/(('Tire Inspections'!$E$5:$E$1004=$A704)*('Tire Inspections'!$B$5:$B$1004=$L704)*('Tire Inspections'!$Y$5:$Y$1004="OK")),'Tire Inspections'!$F$5:$F$1004),"")))</f>
        <v/>
      </c>
      <c r="O704" s="27">
        <f>IF($A704="","",IF($L704="","",IFERROR(LOOKUP(2,1/(('Tire Inspections'!$E$5:$E$1004=$A704)*('Tire Inspections'!$B$5:$B$1004=$L704)*('Tire Inspections'!$Y$5:$Y$1004="OK")),'Tire Inspections'!$P$5:$P$1004),"")))</f>
        <v/>
      </c>
      <c r="P704" s="32">
        <f>IF($A704="","",IF($L704="","",IFERROR(LOOKUP(2,1/(('Tire Inspections'!$E$5:$E$1004=$A704)*('Tire Inspections'!$B$5:$B$1004=$L704)*('Tire Inspections'!$Y$5:$Y$1004="OK")),'Tire Inspections'!$D$5:$D$1004),"")))</f>
        <v/>
      </c>
      <c r="Q704" s="44">
        <f>IF($A704="","",IF($L704="","",IFERROR(LOOKUP(2,1/(('Tire Inspections'!$E$5:$E$1004=$A704)*('Tire Inspections'!$B$5:$B$1004=$L704)*('Tire Inspections'!$Y$5:$Y$1004="OK")),'Tire Inspections'!$R$5:$R$1004),"")))</f>
        <v/>
      </c>
      <c r="R704" s="44">
        <f>IF($A704="","",IF($L704="","",IFERROR(LOOKUP(2,1/(('Tire Inspections'!$E$5:$E$1004=$A704)*('Tire Inspections'!$B$5:$B$1004=$L704)*('Tire Inspections'!$Y$5:$Y$1004="OK")),'Tire Inspections'!$S$5:$S$1004),"")))</f>
        <v/>
      </c>
      <c r="S704" s="44">
        <f>IF($A704="","",IF($L704="","",IFERROR(LOOKUP(2,1/(('Tire Inspections'!$E$5:$E$1004=$A704)*('Tire Inspections'!$B$5:$B$1004=$L704)*('Tire Inspections'!$Y$5:$Y$1004="OK")),'Tire Inspections'!$L$5:$L$1004),"")))</f>
        <v/>
      </c>
      <c r="T704" s="33">
        <f>IF($A704="","",IF(OR($Q704="",$H704=""),"",IFERROR(MAX(0,MIN(1,($Q704-'Settings'!$B$6)/($H704-'Settings'!$B$6))),"")))</f>
        <v/>
      </c>
      <c r="U704" s="27">
        <f>IF($A704="","",IF($Q704="","No Data",IF($Q704&lt;='Settings'!$B$6,"Critical",IF($Q704&lt;='Settings'!$B$5,"Low","OK"))))</f>
        <v/>
      </c>
      <c r="V704" s="27">
        <f>IF($A704="","",IF($R704="","No Data",IF($R704&gt;='Settings'!$B$7,"Uneven","OK")))</f>
        <v/>
      </c>
      <c r="W704" s="27">
        <f>IF($A704="","",IF($J704&lt;&gt;"Mounted","N/A",IF(OR($S704="",$I704=""),"No Data",IF($S704&lt;$I704-'Settings'!$B$8,"Low",IF($S704&gt;$I704+'Settings'!$B$8,"High","OK")))))</f>
        <v/>
      </c>
      <c r="X704" s="45">
        <f>IF($A704="","",IF(OR($J704&lt;&gt;"Mounted",$L704=""),"",IFERROR($L704+'Settings'!$B$9,"")))</f>
        <v/>
      </c>
      <c r="Y704" s="27">
        <f>IF($A704="","",IF($J704&lt;&gt;"Mounted","N/A",IF($L704="","No Data",IF(TODAY()&gt;$X704,"Overdue",IF(TODAY()+'Settings'!$B$10&gt;=$X704,"Due Soon","Current")))))</f>
        <v/>
      </c>
      <c r="Z704" s="27">
        <f>IF($A704="","",IF($J704&lt;&gt;"Mounted","N/A",IF(OR($U704="No Data",$W704="No Data"),"No Data",IF($U704="Critical","Critical",IF(OR($U704="Low",$V704="Uneven",$W704="Low",$W704="High",$Y704="Overdue",$Y704="Due Soon"),"Attention","OK")))))</f>
        <v/>
      </c>
      <c r="AA704" s="27">
        <f>IF($A704="","",IF($J704&lt;&gt;"Mounted","No action",IF($U704="Critical","Inspect immediately and follow fleet removal policy",IF($W704="Low","Correct pressure and inspect",IF($W704="High","Correct pressure",IF($V704="Uneven","Inspect alignment, suspension, and rotation",IF($U704="Low","Schedule tire service",IF($Y704="Overdue","Complete inspection",IF($Y704="Due Soon","Schedule inspection","No action")))))))))</f>
        <v/>
      </c>
      <c r="AB704" s="27">
        <f>IF($A704="","",IF(OR($J704&lt;&gt;"Mounted",$Z704="OK",$Z704="N/A"),"",IF($U704="Critical",1,IF(OR($W704="Low",$W704="High"),2,IF(OR($U704="Low",$V704="Uneven"),3,IF($Y704="Overdue",4,5))))))</f>
        <v/>
      </c>
      <c r="AC704" s="27">
        <f>IF($A704="","",IF($AB704="","",IFERROR($AB704*100000+ROW(),"")))</f>
        <v/>
      </c>
    </row>
    <row r="705">
      <c r="A705" s="29" t="n"/>
      <c r="B705" s="23" t="n"/>
      <c r="C705" s="23" t="n"/>
      <c r="D705" s="23" t="n"/>
      <c r="E705" s="29" t="n"/>
      <c r="F705" s="42" t="n"/>
      <c r="G705" s="30" t="n"/>
      <c r="H705" s="43" t="n"/>
      <c r="I705" s="43" t="n"/>
      <c r="J705" s="23" t="n"/>
      <c r="K705" s="23" t="n"/>
      <c r="L705" s="45">
        <f>IF($A705="","",IF(COUNTIFS('Tire Inspections'!$E$5:$E$1004,$A705,'Tire Inspections'!$Y$5:$Y$1004,"OK")=0,"",IFERROR(MAXIFS('Tire Inspections'!$B$5:$B$1004,'Tire Inspections'!$E$5:$E$1004,$A705,'Tire Inspections'!$Y$5:$Y$1004,"OK"),"")))</f>
        <v/>
      </c>
      <c r="M705" s="27">
        <f>IF($A705="","",IF($L705="","",IFERROR(LOOKUP(2,1/(('Tire Inspections'!$E$5:$E$1004=$A705)*('Tire Inspections'!$B$5:$B$1004=$L705)*('Tire Inspections'!$Y$5:$Y$1004="OK")),'Tire Inspections'!$C$5:$C$1004),"")))</f>
        <v/>
      </c>
      <c r="N705" s="27">
        <f>IF($A705="","",IF($L705="","",IFERROR(LOOKUP(2,1/(('Tire Inspections'!$E$5:$E$1004=$A705)*('Tire Inspections'!$B$5:$B$1004=$L705)*('Tire Inspections'!$Y$5:$Y$1004="OK")),'Tire Inspections'!$F$5:$F$1004),"")))</f>
        <v/>
      </c>
      <c r="O705" s="27">
        <f>IF($A705="","",IF($L705="","",IFERROR(LOOKUP(2,1/(('Tire Inspections'!$E$5:$E$1004=$A705)*('Tire Inspections'!$B$5:$B$1004=$L705)*('Tire Inspections'!$Y$5:$Y$1004="OK")),'Tire Inspections'!$P$5:$P$1004),"")))</f>
        <v/>
      </c>
      <c r="P705" s="32">
        <f>IF($A705="","",IF($L705="","",IFERROR(LOOKUP(2,1/(('Tire Inspections'!$E$5:$E$1004=$A705)*('Tire Inspections'!$B$5:$B$1004=$L705)*('Tire Inspections'!$Y$5:$Y$1004="OK")),'Tire Inspections'!$D$5:$D$1004),"")))</f>
        <v/>
      </c>
      <c r="Q705" s="44">
        <f>IF($A705="","",IF($L705="","",IFERROR(LOOKUP(2,1/(('Tire Inspections'!$E$5:$E$1004=$A705)*('Tire Inspections'!$B$5:$B$1004=$L705)*('Tire Inspections'!$Y$5:$Y$1004="OK")),'Tire Inspections'!$R$5:$R$1004),"")))</f>
        <v/>
      </c>
      <c r="R705" s="44">
        <f>IF($A705="","",IF($L705="","",IFERROR(LOOKUP(2,1/(('Tire Inspections'!$E$5:$E$1004=$A705)*('Tire Inspections'!$B$5:$B$1004=$L705)*('Tire Inspections'!$Y$5:$Y$1004="OK")),'Tire Inspections'!$S$5:$S$1004),"")))</f>
        <v/>
      </c>
      <c r="S705" s="44">
        <f>IF($A705="","",IF($L705="","",IFERROR(LOOKUP(2,1/(('Tire Inspections'!$E$5:$E$1004=$A705)*('Tire Inspections'!$B$5:$B$1004=$L705)*('Tire Inspections'!$Y$5:$Y$1004="OK")),'Tire Inspections'!$L$5:$L$1004),"")))</f>
        <v/>
      </c>
      <c r="T705" s="33">
        <f>IF($A705="","",IF(OR($Q705="",$H705=""),"",IFERROR(MAX(0,MIN(1,($Q705-'Settings'!$B$6)/($H705-'Settings'!$B$6))),"")))</f>
        <v/>
      </c>
      <c r="U705" s="27">
        <f>IF($A705="","",IF($Q705="","No Data",IF($Q705&lt;='Settings'!$B$6,"Critical",IF($Q705&lt;='Settings'!$B$5,"Low","OK"))))</f>
        <v/>
      </c>
      <c r="V705" s="27">
        <f>IF($A705="","",IF($R705="","No Data",IF($R705&gt;='Settings'!$B$7,"Uneven","OK")))</f>
        <v/>
      </c>
      <c r="W705" s="27">
        <f>IF($A705="","",IF($J705&lt;&gt;"Mounted","N/A",IF(OR($S705="",$I705=""),"No Data",IF($S705&lt;$I705-'Settings'!$B$8,"Low",IF($S705&gt;$I705+'Settings'!$B$8,"High","OK")))))</f>
        <v/>
      </c>
      <c r="X705" s="45">
        <f>IF($A705="","",IF(OR($J705&lt;&gt;"Mounted",$L705=""),"",IFERROR($L705+'Settings'!$B$9,"")))</f>
        <v/>
      </c>
      <c r="Y705" s="27">
        <f>IF($A705="","",IF($J705&lt;&gt;"Mounted","N/A",IF($L705="","No Data",IF(TODAY()&gt;$X705,"Overdue",IF(TODAY()+'Settings'!$B$10&gt;=$X705,"Due Soon","Current")))))</f>
        <v/>
      </c>
      <c r="Z705" s="27">
        <f>IF($A705="","",IF($J705&lt;&gt;"Mounted","N/A",IF(OR($U705="No Data",$W705="No Data"),"No Data",IF($U705="Critical","Critical",IF(OR($U705="Low",$V705="Uneven",$W705="Low",$W705="High",$Y705="Overdue",$Y705="Due Soon"),"Attention","OK")))))</f>
        <v/>
      </c>
      <c r="AA705" s="27">
        <f>IF($A705="","",IF($J705&lt;&gt;"Mounted","No action",IF($U705="Critical","Inspect immediately and follow fleet removal policy",IF($W705="Low","Correct pressure and inspect",IF($W705="High","Correct pressure",IF($V705="Uneven","Inspect alignment, suspension, and rotation",IF($U705="Low","Schedule tire service",IF($Y705="Overdue","Complete inspection",IF($Y705="Due Soon","Schedule inspection","No action")))))))))</f>
        <v/>
      </c>
      <c r="AB705" s="27">
        <f>IF($A705="","",IF(OR($J705&lt;&gt;"Mounted",$Z705="OK",$Z705="N/A"),"",IF($U705="Critical",1,IF(OR($W705="Low",$W705="High"),2,IF(OR($U705="Low",$V705="Uneven"),3,IF($Y705="Overdue",4,5))))))</f>
        <v/>
      </c>
      <c r="AC705" s="27">
        <f>IF($A705="","",IF($AB705="","",IFERROR($AB705*100000+ROW(),"")))</f>
        <v/>
      </c>
    </row>
    <row r="706">
      <c r="A706" s="29" t="n"/>
      <c r="B706" s="23" t="n"/>
      <c r="C706" s="23" t="n"/>
      <c r="D706" s="23" t="n"/>
      <c r="E706" s="29" t="n"/>
      <c r="F706" s="42" t="n"/>
      <c r="G706" s="30" t="n"/>
      <c r="H706" s="43" t="n"/>
      <c r="I706" s="43" t="n"/>
      <c r="J706" s="23" t="n"/>
      <c r="K706" s="23" t="n"/>
      <c r="L706" s="45">
        <f>IF($A706="","",IF(COUNTIFS('Tire Inspections'!$E$5:$E$1004,$A706,'Tire Inspections'!$Y$5:$Y$1004,"OK")=0,"",IFERROR(MAXIFS('Tire Inspections'!$B$5:$B$1004,'Tire Inspections'!$E$5:$E$1004,$A706,'Tire Inspections'!$Y$5:$Y$1004,"OK"),"")))</f>
        <v/>
      </c>
      <c r="M706" s="27">
        <f>IF($A706="","",IF($L706="","",IFERROR(LOOKUP(2,1/(('Tire Inspections'!$E$5:$E$1004=$A706)*('Tire Inspections'!$B$5:$B$1004=$L706)*('Tire Inspections'!$Y$5:$Y$1004="OK")),'Tire Inspections'!$C$5:$C$1004),"")))</f>
        <v/>
      </c>
      <c r="N706" s="27">
        <f>IF($A706="","",IF($L706="","",IFERROR(LOOKUP(2,1/(('Tire Inspections'!$E$5:$E$1004=$A706)*('Tire Inspections'!$B$5:$B$1004=$L706)*('Tire Inspections'!$Y$5:$Y$1004="OK")),'Tire Inspections'!$F$5:$F$1004),"")))</f>
        <v/>
      </c>
      <c r="O706" s="27">
        <f>IF($A706="","",IF($L706="","",IFERROR(LOOKUP(2,1/(('Tire Inspections'!$E$5:$E$1004=$A706)*('Tire Inspections'!$B$5:$B$1004=$L706)*('Tire Inspections'!$Y$5:$Y$1004="OK")),'Tire Inspections'!$P$5:$P$1004),"")))</f>
        <v/>
      </c>
      <c r="P706" s="32">
        <f>IF($A706="","",IF($L706="","",IFERROR(LOOKUP(2,1/(('Tire Inspections'!$E$5:$E$1004=$A706)*('Tire Inspections'!$B$5:$B$1004=$L706)*('Tire Inspections'!$Y$5:$Y$1004="OK")),'Tire Inspections'!$D$5:$D$1004),"")))</f>
        <v/>
      </c>
      <c r="Q706" s="44">
        <f>IF($A706="","",IF($L706="","",IFERROR(LOOKUP(2,1/(('Tire Inspections'!$E$5:$E$1004=$A706)*('Tire Inspections'!$B$5:$B$1004=$L706)*('Tire Inspections'!$Y$5:$Y$1004="OK")),'Tire Inspections'!$R$5:$R$1004),"")))</f>
        <v/>
      </c>
      <c r="R706" s="44">
        <f>IF($A706="","",IF($L706="","",IFERROR(LOOKUP(2,1/(('Tire Inspections'!$E$5:$E$1004=$A706)*('Tire Inspections'!$B$5:$B$1004=$L706)*('Tire Inspections'!$Y$5:$Y$1004="OK")),'Tire Inspections'!$S$5:$S$1004),"")))</f>
        <v/>
      </c>
      <c r="S706" s="44">
        <f>IF($A706="","",IF($L706="","",IFERROR(LOOKUP(2,1/(('Tire Inspections'!$E$5:$E$1004=$A706)*('Tire Inspections'!$B$5:$B$1004=$L706)*('Tire Inspections'!$Y$5:$Y$1004="OK")),'Tire Inspections'!$L$5:$L$1004),"")))</f>
        <v/>
      </c>
      <c r="T706" s="33">
        <f>IF($A706="","",IF(OR($Q706="",$H706=""),"",IFERROR(MAX(0,MIN(1,($Q706-'Settings'!$B$6)/($H706-'Settings'!$B$6))),"")))</f>
        <v/>
      </c>
      <c r="U706" s="27">
        <f>IF($A706="","",IF($Q706="","No Data",IF($Q706&lt;='Settings'!$B$6,"Critical",IF($Q706&lt;='Settings'!$B$5,"Low","OK"))))</f>
        <v/>
      </c>
      <c r="V706" s="27">
        <f>IF($A706="","",IF($R706="","No Data",IF($R706&gt;='Settings'!$B$7,"Uneven","OK")))</f>
        <v/>
      </c>
      <c r="W706" s="27">
        <f>IF($A706="","",IF($J706&lt;&gt;"Mounted","N/A",IF(OR($S706="",$I706=""),"No Data",IF($S706&lt;$I706-'Settings'!$B$8,"Low",IF($S706&gt;$I706+'Settings'!$B$8,"High","OK")))))</f>
        <v/>
      </c>
      <c r="X706" s="45">
        <f>IF($A706="","",IF(OR($J706&lt;&gt;"Mounted",$L706=""),"",IFERROR($L706+'Settings'!$B$9,"")))</f>
        <v/>
      </c>
      <c r="Y706" s="27">
        <f>IF($A706="","",IF($J706&lt;&gt;"Mounted","N/A",IF($L706="","No Data",IF(TODAY()&gt;$X706,"Overdue",IF(TODAY()+'Settings'!$B$10&gt;=$X706,"Due Soon","Current")))))</f>
        <v/>
      </c>
      <c r="Z706" s="27">
        <f>IF($A706="","",IF($J706&lt;&gt;"Mounted","N/A",IF(OR($U706="No Data",$W706="No Data"),"No Data",IF($U706="Critical","Critical",IF(OR($U706="Low",$V706="Uneven",$W706="Low",$W706="High",$Y706="Overdue",$Y706="Due Soon"),"Attention","OK")))))</f>
        <v/>
      </c>
      <c r="AA706" s="27">
        <f>IF($A706="","",IF($J706&lt;&gt;"Mounted","No action",IF($U706="Critical","Inspect immediately and follow fleet removal policy",IF($W706="Low","Correct pressure and inspect",IF($W706="High","Correct pressure",IF($V706="Uneven","Inspect alignment, suspension, and rotation",IF($U706="Low","Schedule tire service",IF($Y706="Overdue","Complete inspection",IF($Y706="Due Soon","Schedule inspection","No action")))))))))</f>
        <v/>
      </c>
      <c r="AB706" s="27">
        <f>IF($A706="","",IF(OR($J706&lt;&gt;"Mounted",$Z706="OK",$Z706="N/A"),"",IF($U706="Critical",1,IF(OR($W706="Low",$W706="High"),2,IF(OR($U706="Low",$V706="Uneven"),3,IF($Y706="Overdue",4,5))))))</f>
        <v/>
      </c>
      <c r="AC706" s="27">
        <f>IF($A706="","",IF($AB706="","",IFERROR($AB706*100000+ROW(),"")))</f>
        <v/>
      </c>
    </row>
    <row r="707">
      <c r="A707" s="29" t="n"/>
      <c r="B707" s="23" t="n"/>
      <c r="C707" s="23" t="n"/>
      <c r="D707" s="23" t="n"/>
      <c r="E707" s="29" t="n"/>
      <c r="F707" s="42" t="n"/>
      <c r="G707" s="30" t="n"/>
      <c r="H707" s="43" t="n"/>
      <c r="I707" s="43" t="n"/>
      <c r="J707" s="23" t="n"/>
      <c r="K707" s="23" t="n"/>
      <c r="L707" s="45">
        <f>IF($A707="","",IF(COUNTIFS('Tire Inspections'!$E$5:$E$1004,$A707,'Tire Inspections'!$Y$5:$Y$1004,"OK")=0,"",IFERROR(MAXIFS('Tire Inspections'!$B$5:$B$1004,'Tire Inspections'!$E$5:$E$1004,$A707,'Tire Inspections'!$Y$5:$Y$1004,"OK"),"")))</f>
        <v/>
      </c>
      <c r="M707" s="27">
        <f>IF($A707="","",IF($L707="","",IFERROR(LOOKUP(2,1/(('Tire Inspections'!$E$5:$E$1004=$A707)*('Tire Inspections'!$B$5:$B$1004=$L707)*('Tire Inspections'!$Y$5:$Y$1004="OK")),'Tire Inspections'!$C$5:$C$1004),"")))</f>
        <v/>
      </c>
      <c r="N707" s="27">
        <f>IF($A707="","",IF($L707="","",IFERROR(LOOKUP(2,1/(('Tire Inspections'!$E$5:$E$1004=$A707)*('Tire Inspections'!$B$5:$B$1004=$L707)*('Tire Inspections'!$Y$5:$Y$1004="OK")),'Tire Inspections'!$F$5:$F$1004),"")))</f>
        <v/>
      </c>
      <c r="O707" s="27">
        <f>IF($A707="","",IF($L707="","",IFERROR(LOOKUP(2,1/(('Tire Inspections'!$E$5:$E$1004=$A707)*('Tire Inspections'!$B$5:$B$1004=$L707)*('Tire Inspections'!$Y$5:$Y$1004="OK")),'Tire Inspections'!$P$5:$P$1004),"")))</f>
        <v/>
      </c>
      <c r="P707" s="32">
        <f>IF($A707="","",IF($L707="","",IFERROR(LOOKUP(2,1/(('Tire Inspections'!$E$5:$E$1004=$A707)*('Tire Inspections'!$B$5:$B$1004=$L707)*('Tire Inspections'!$Y$5:$Y$1004="OK")),'Tire Inspections'!$D$5:$D$1004),"")))</f>
        <v/>
      </c>
      <c r="Q707" s="44">
        <f>IF($A707="","",IF($L707="","",IFERROR(LOOKUP(2,1/(('Tire Inspections'!$E$5:$E$1004=$A707)*('Tire Inspections'!$B$5:$B$1004=$L707)*('Tire Inspections'!$Y$5:$Y$1004="OK")),'Tire Inspections'!$R$5:$R$1004),"")))</f>
        <v/>
      </c>
      <c r="R707" s="44">
        <f>IF($A707="","",IF($L707="","",IFERROR(LOOKUP(2,1/(('Tire Inspections'!$E$5:$E$1004=$A707)*('Tire Inspections'!$B$5:$B$1004=$L707)*('Tire Inspections'!$Y$5:$Y$1004="OK")),'Tire Inspections'!$S$5:$S$1004),"")))</f>
        <v/>
      </c>
      <c r="S707" s="44">
        <f>IF($A707="","",IF($L707="","",IFERROR(LOOKUP(2,1/(('Tire Inspections'!$E$5:$E$1004=$A707)*('Tire Inspections'!$B$5:$B$1004=$L707)*('Tire Inspections'!$Y$5:$Y$1004="OK")),'Tire Inspections'!$L$5:$L$1004),"")))</f>
        <v/>
      </c>
      <c r="T707" s="33">
        <f>IF($A707="","",IF(OR($Q707="",$H707=""),"",IFERROR(MAX(0,MIN(1,($Q707-'Settings'!$B$6)/($H707-'Settings'!$B$6))),"")))</f>
        <v/>
      </c>
      <c r="U707" s="27">
        <f>IF($A707="","",IF($Q707="","No Data",IF($Q707&lt;='Settings'!$B$6,"Critical",IF($Q707&lt;='Settings'!$B$5,"Low","OK"))))</f>
        <v/>
      </c>
      <c r="V707" s="27">
        <f>IF($A707="","",IF($R707="","No Data",IF($R707&gt;='Settings'!$B$7,"Uneven","OK")))</f>
        <v/>
      </c>
      <c r="W707" s="27">
        <f>IF($A707="","",IF($J707&lt;&gt;"Mounted","N/A",IF(OR($S707="",$I707=""),"No Data",IF($S707&lt;$I707-'Settings'!$B$8,"Low",IF($S707&gt;$I707+'Settings'!$B$8,"High","OK")))))</f>
        <v/>
      </c>
      <c r="X707" s="45">
        <f>IF($A707="","",IF(OR($J707&lt;&gt;"Mounted",$L707=""),"",IFERROR($L707+'Settings'!$B$9,"")))</f>
        <v/>
      </c>
      <c r="Y707" s="27">
        <f>IF($A707="","",IF($J707&lt;&gt;"Mounted","N/A",IF($L707="","No Data",IF(TODAY()&gt;$X707,"Overdue",IF(TODAY()+'Settings'!$B$10&gt;=$X707,"Due Soon","Current")))))</f>
        <v/>
      </c>
      <c r="Z707" s="27">
        <f>IF($A707="","",IF($J707&lt;&gt;"Mounted","N/A",IF(OR($U707="No Data",$W707="No Data"),"No Data",IF($U707="Critical","Critical",IF(OR($U707="Low",$V707="Uneven",$W707="Low",$W707="High",$Y707="Overdue",$Y707="Due Soon"),"Attention","OK")))))</f>
        <v/>
      </c>
      <c r="AA707" s="27">
        <f>IF($A707="","",IF($J707&lt;&gt;"Mounted","No action",IF($U707="Critical","Inspect immediately and follow fleet removal policy",IF($W707="Low","Correct pressure and inspect",IF($W707="High","Correct pressure",IF($V707="Uneven","Inspect alignment, suspension, and rotation",IF($U707="Low","Schedule tire service",IF($Y707="Overdue","Complete inspection",IF($Y707="Due Soon","Schedule inspection","No action")))))))))</f>
        <v/>
      </c>
      <c r="AB707" s="27">
        <f>IF($A707="","",IF(OR($J707&lt;&gt;"Mounted",$Z707="OK",$Z707="N/A"),"",IF($U707="Critical",1,IF(OR($W707="Low",$W707="High"),2,IF(OR($U707="Low",$V707="Uneven"),3,IF($Y707="Overdue",4,5))))))</f>
        <v/>
      </c>
      <c r="AC707" s="27">
        <f>IF($A707="","",IF($AB707="","",IFERROR($AB707*100000+ROW(),"")))</f>
        <v/>
      </c>
    </row>
    <row r="708">
      <c r="A708" s="29" t="n"/>
      <c r="B708" s="23" t="n"/>
      <c r="C708" s="23" t="n"/>
      <c r="D708" s="23" t="n"/>
      <c r="E708" s="29" t="n"/>
      <c r="F708" s="42" t="n"/>
      <c r="G708" s="30" t="n"/>
      <c r="H708" s="43" t="n"/>
      <c r="I708" s="43" t="n"/>
      <c r="J708" s="23" t="n"/>
      <c r="K708" s="23" t="n"/>
      <c r="L708" s="45">
        <f>IF($A708="","",IF(COUNTIFS('Tire Inspections'!$E$5:$E$1004,$A708,'Tire Inspections'!$Y$5:$Y$1004,"OK")=0,"",IFERROR(MAXIFS('Tire Inspections'!$B$5:$B$1004,'Tire Inspections'!$E$5:$E$1004,$A708,'Tire Inspections'!$Y$5:$Y$1004,"OK"),"")))</f>
        <v/>
      </c>
      <c r="M708" s="27">
        <f>IF($A708="","",IF($L708="","",IFERROR(LOOKUP(2,1/(('Tire Inspections'!$E$5:$E$1004=$A708)*('Tire Inspections'!$B$5:$B$1004=$L708)*('Tire Inspections'!$Y$5:$Y$1004="OK")),'Tire Inspections'!$C$5:$C$1004),"")))</f>
        <v/>
      </c>
      <c r="N708" s="27">
        <f>IF($A708="","",IF($L708="","",IFERROR(LOOKUP(2,1/(('Tire Inspections'!$E$5:$E$1004=$A708)*('Tire Inspections'!$B$5:$B$1004=$L708)*('Tire Inspections'!$Y$5:$Y$1004="OK")),'Tire Inspections'!$F$5:$F$1004),"")))</f>
        <v/>
      </c>
      <c r="O708" s="27">
        <f>IF($A708="","",IF($L708="","",IFERROR(LOOKUP(2,1/(('Tire Inspections'!$E$5:$E$1004=$A708)*('Tire Inspections'!$B$5:$B$1004=$L708)*('Tire Inspections'!$Y$5:$Y$1004="OK")),'Tire Inspections'!$P$5:$P$1004),"")))</f>
        <v/>
      </c>
      <c r="P708" s="32">
        <f>IF($A708="","",IF($L708="","",IFERROR(LOOKUP(2,1/(('Tire Inspections'!$E$5:$E$1004=$A708)*('Tire Inspections'!$B$5:$B$1004=$L708)*('Tire Inspections'!$Y$5:$Y$1004="OK")),'Tire Inspections'!$D$5:$D$1004),"")))</f>
        <v/>
      </c>
      <c r="Q708" s="44">
        <f>IF($A708="","",IF($L708="","",IFERROR(LOOKUP(2,1/(('Tire Inspections'!$E$5:$E$1004=$A708)*('Tire Inspections'!$B$5:$B$1004=$L708)*('Tire Inspections'!$Y$5:$Y$1004="OK")),'Tire Inspections'!$R$5:$R$1004),"")))</f>
        <v/>
      </c>
      <c r="R708" s="44">
        <f>IF($A708="","",IF($L708="","",IFERROR(LOOKUP(2,1/(('Tire Inspections'!$E$5:$E$1004=$A708)*('Tire Inspections'!$B$5:$B$1004=$L708)*('Tire Inspections'!$Y$5:$Y$1004="OK")),'Tire Inspections'!$S$5:$S$1004),"")))</f>
        <v/>
      </c>
      <c r="S708" s="44">
        <f>IF($A708="","",IF($L708="","",IFERROR(LOOKUP(2,1/(('Tire Inspections'!$E$5:$E$1004=$A708)*('Tire Inspections'!$B$5:$B$1004=$L708)*('Tire Inspections'!$Y$5:$Y$1004="OK")),'Tire Inspections'!$L$5:$L$1004),"")))</f>
        <v/>
      </c>
      <c r="T708" s="33">
        <f>IF($A708="","",IF(OR($Q708="",$H708=""),"",IFERROR(MAX(0,MIN(1,($Q708-'Settings'!$B$6)/($H708-'Settings'!$B$6))),"")))</f>
        <v/>
      </c>
      <c r="U708" s="27">
        <f>IF($A708="","",IF($Q708="","No Data",IF($Q708&lt;='Settings'!$B$6,"Critical",IF($Q708&lt;='Settings'!$B$5,"Low","OK"))))</f>
        <v/>
      </c>
      <c r="V708" s="27">
        <f>IF($A708="","",IF($R708="","No Data",IF($R708&gt;='Settings'!$B$7,"Uneven","OK")))</f>
        <v/>
      </c>
      <c r="W708" s="27">
        <f>IF($A708="","",IF($J708&lt;&gt;"Mounted","N/A",IF(OR($S708="",$I708=""),"No Data",IF($S708&lt;$I708-'Settings'!$B$8,"Low",IF($S708&gt;$I708+'Settings'!$B$8,"High","OK")))))</f>
        <v/>
      </c>
      <c r="X708" s="45">
        <f>IF($A708="","",IF(OR($J708&lt;&gt;"Mounted",$L708=""),"",IFERROR($L708+'Settings'!$B$9,"")))</f>
        <v/>
      </c>
      <c r="Y708" s="27">
        <f>IF($A708="","",IF($J708&lt;&gt;"Mounted","N/A",IF($L708="","No Data",IF(TODAY()&gt;$X708,"Overdue",IF(TODAY()+'Settings'!$B$10&gt;=$X708,"Due Soon","Current")))))</f>
        <v/>
      </c>
      <c r="Z708" s="27">
        <f>IF($A708="","",IF($J708&lt;&gt;"Mounted","N/A",IF(OR($U708="No Data",$W708="No Data"),"No Data",IF($U708="Critical","Critical",IF(OR($U708="Low",$V708="Uneven",$W708="Low",$W708="High",$Y708="Overdue",$Y708="Due Soon"),"Attention","OK")))))</f>
        <v/>
      </c>
      <c r="AA708" s="27">
        <f>IF($A708="","",IF($J708&lt;&gt;"Mounted","No action",IF($U708="Critical","Inspect immediately and follow fleet removal policy",IF($W708="Low","Correct pressure and inspect",IF($W708="High","Correct pressure",IF($V708="Uneven","Inspect alignment, suspension, and rotation",IF($U708="Low","Schedule tire service",IF($Y708="Overdue","Complete inspection",IF($Y708="Due Soon","Schedule inspection","No action")))))))))</f>
        <v/>
      </c>
      <c r="AB708" s="27">
        <f>IF($A708="","",IF(OR($J708&lt;&gt;"Mounted",$Z708="OK",$Z708="N/A"),"",IF($U708="Critical",1,IF(OR($W708="Low",$W708="High"),2,IF(OR($U708="Low",$V708="Uneven"),3,IF($Y708="Overdue",4,5))))))</f>
        <v/>
      </c>
      <c r="AC708" s="27">
        <f>IF($A708="","",IF($AB708="","",IFERROR($AB708*100000+ROW(),"")))</f>
        <v/>
      </c>
    </row>
    <row r="709">
      <c r="A709" s="29" t="n"/>
      <c r="B709" s="23" t="n"/>
      <c r="C709" s="23" t="n"/>
      <c r="D709" s="23" t="n"/>
      <c r="E709" s="29" t="n"/>
      <c r="F709" s="42" t="n"/>
      <c r="G709" s="30" t="n"/>
      <c r="H709" s="43" t="n"/>
      <c r="I709" s="43" t="n"/>
      <c r="J709" s="23" t="n"/>
      <c r="K709" s="23" t="n"/>
      <c r="L709" s="45">
        <f>IF($A709="","",IF(COUNTIFS('Tire Inspections'!$E$5:$E$1004,$A709,'Tire Inspections'!$Y$5:$Y$1004,"OK")=0,"",IFERROR(MAXIFS('Tire Inspections'!$B$5:$B$1004,'Tire Inspections'!$E$5:$E$1004,$A709,'Tire Inspections'!$Y$5:$Y$1004,"OK"),"")))</f>
        <v/>
      </c>
      <c r="M709" s="27">
        <f>IF($A709="","",IF($L709="","",IFERROR(LOOKUP(2,1/(('Tire Inspections'!$E$5:$E$1004=$A709)*('Tire Inspections'!$B$5:$B$1004=$L709)*('Tire Inspections'!$Y$5:$Y$1004="OK")),'Tire Inspections'!$C$5:$C$1004),"")))</f>
        <v/>
      </c>
      <c r="N709" s="27">
        <f>IF($A709="","",IF($L709="","",IFERROR(LOOKUP(2,1/(('Tire Inspections'!$E$5:$E$1004=$A709)*('Tire Inspections'!$B$5:$B$1004=$L709)*('Tire Inspections'!$Y$5:$Y$1004="OK")),'Tire Inspections'!$F$5:$F$1004),"")))</f>
        <v/>
      </c>
      <c r="O709" s="27">
        <f>IF($A709="","",IF($L709="","",IFERROR(LOOKUP(2,1/(('Tire Inspections'!$E$5:$E$1004=$A709)*('Tire Inspections'!$B$5:$B$1004=$L709)*('Tire Inspections'!$Y$5:$Y$1004="OK")),'Tire Inspections'!$P$5:$P$1004),"")))</f>
        <v/>
      </c>
      <c r="P709" s="32">
        <f>IF($A709="","",IF($L709="","",IFERROR(LOOKUP(2,1/(('Tire Inspections'!$E$5:$E$1004=$A709)*('Tire Inspections'!$B$5:$B$1004=$L709)*('Tire Inspections'!$Y$5:$Y$1004="OK")),'Tire Inspections'!$D$5:$D$1004),"")))</f>
        <v/>
      </c>
      <c r="Q709" s="44">
        <f>IF($A709="","",IF($L709="","",IFERROR(LOOKUP(2,1/(('Tire Inspections'!$E$5:$E$1004=$A709)*('Tire Inspections'!$B$5:$B$1004=$L709)*('Tire Inspections'!$Y$5:$Y$1004="OK")),'Tire Inspections'!$R$5:$R$1004),"")))</f>
        <v/>
      </c>
      <c r="R709" s="44">
        <f>IF($A709="","",IF($L709="","",IFERROR(LOOKUP(2,1/(('Tire Inspections'!$E$5:$E$1004=$A709)*('Tire Inspections'!$B$5:$B$1004=$L709)*('Tire Inspections'!$Y$5:$Y$1004="OK")),'Tire Inspections'!$S$5:$S$1004),"")))</f>
        <v/>
      </c>
      <c r="S709" s="44">
        <f>IF($A709="","",IF($L709="","",IFERROR(LOOKUP(2,1/(('Tire Inspections'!$E$5:$E$1004=$A709)*('Tire Inspections'!$B$5:$B$1004=$L709)*('Tire Inspections'!$Y$5:$Y$1004="OK")),'Tire Inspections'!$L$5:$L$1004),"")))</f>
        <v/>
      </c>
      <c r="T709" s="33">
        <f>IF($A709="","",IF(OR($Q709="",$H709=""),"",IFERROR(MAX(0,MIN(1,($Q709-'Settings'!$B$6)/($H709-'Settings'!$B$6))),"")))</f>
        <v/>
      </c>
      <c r="U709" s="27">
        <f>IF($A709="","",IF($Q709="","No Data",IF($Q709&lt;='Settings'!$B$6,"Critical",IF($Q709&lt;='Settings'!$B$5,"Low","OK"))))</f>
        <v/>
      </c>
      <c r="V709" s="27">
        <f>IF($A709="","",IF($R709="","No Data",IF($R709&gt;='Settings'!$B$7,"Uneven","OK")))</f>
        <v/>
      </c>
      <c r="W709" s="27">
        <f>IF($A709="","",IF($J709&lt;&gt;"Mounted","N/A",IF(OR($S709="",$I709=""),"No Data",IF($S709&lt;$I709-'Settings'!$B$8,"Low",IF($S709&gt;$I709+'Settings'!$B$8,"High","OK")))))</f>
        <v/>
      </c>
      <c r="X709" s="45">
        <f>IF($A709="","",IF(OR($J709&lt;&gt;"Mounted",$L709=""),"",IFERROR($L709+'Settings'!$B$9,"")))</f>
        <v/>
      </c>
      <c r="Y709" s="27">
        <f>IF($A709="","",IF($J709&lt;&gt;"Mounted","N/A",IF($L709="","No Data",IF(TODAY()&gt;$X709,"Overdue",IF(TODAY()+'Settings'!$B$10&gt;=$X709,"Due Soon","Current")))))</f>
        <v/>
      </c>
      <c r="Z709" s="27">
        <f>IF($A709="","",IF($J709&lt;&gt;"Mounted","N/A",IF(OR($U709="No Data",$W709="No Data"),"No Data",IF($U709="Critical","Critical",IF(OR($U709="Low",$V709="Uneven",$W709="Low",$W709="High",$Y709="Overdue",$Y709="Due Soon"),"Attention","OK")))))</f>
        <v/>
      </c>
      <c r="AA709" s="27">
        <f>IF($A709="","",IF($J709&lt;&gt;"Mounted","No action",IF($U709="Critical","Inspect immediately and follow fleet removal policy",IF($W709="Low","Correct pressure and inspect",IF($W709="High","Correct pressure",IF($V709="Uneven","Inspect alignment, suspension, and rotation",IF($U709="Low","Schedule tire service",IF($Y709="Overdue","Complete inspection",IF($Y709="Due Soon","Schedule inspection","No action")))))))))</f>
        <v/>
      </c>
      <c r="AB709" s="27">
        <f>IF($A709="","",IF(OR($J709&lt;&gt;"Mounted",$Z709="OK",$Z709="N/A"),"",IF($U709="Critical",1,IF(OR($W709="Low",$W709="High"),2,IF(OR($U709="Low",$V709="Uneven"),3,IF($Y709="Overdue",4,5))))))</f>
        <v/>
      </c>
      <c r="AC709" s="27">
        <f>IF($A709="","",IF($AB709="","",IFERROR($AB709*100000+ROW(),"")))</f>
        <v/>
      </c>
    </row>
    <row r="710">
      <c r="A710" s="29" t="n"/>
      <c r="B710" s="23" t="n"/>
      <c r="C710" s="23" t="n"/>
      <c r="D710" s="23" t="n"/>
      <c r="E710" s="29" t="n"/>
      <c r="F710" s="42" t="n"/>
      <c r="G710" s="30" t="n"/>
      <c r="H710" s="43" t="n"/>
      <c r="I710" s="43" t="n"/>
      <c r="J710" s="23" t="n"/>
      <c r="K710" s="23" t="n"/>
      <c r="L710" s="45">
        <f>IF($A710="","",IF(COUNTIFS('Tire Inspections'!$E$5:$E$1004,$A710,'Tire Inspections'!$Y$5:$Y$1004,"OK")=0,"",IFERROR(MAXIFS('Tire Inspections'!$B$5:$B$1004,'Tire Inspections'!$E$5:$E$1004,$A710,'Tire Inspections'!$Y$5:$Y$1004,"OK"),"")))</f>
        <v/>
      </c>
      <c r="M710" s="27">
        <f>IF($A710="","",IF($L710="","",IFERROR(LOOKUP(2,1/(('Tire Inspections'!$E$5:$E$1004=$A710)*('Tire Inspections'!$B$5:$B$1004=$L710)*('Tire Inspections'!$Y$5:$Y$1004="OK")),'Tire Inspections'!$C$5:$C$1004),"")))</f>
        <v/>
      </c>
      <c r="N710" s="27">
        <f>IF($A710="","",IF($L710="","",IFERROR(LOOKUP(2,1/(('Tire Inspections'!$E$5:$E$1004=$A710)*('Tire Inspections'!$B$5:$B$1004=$L710)*('Tire Inspections'!$Y$5:$Y$1004="OK")),'Tire Inspections'!$F$5:$F$1004),"")))</f>
        <v/>
      </c>
      <c r="O710" s="27">
        <f>IF($A710="","",IF($L710="","",IFERROR(LOOKUP(2,1/(('Tire Inspections'!$E$5:$E$1004=$A710)*('Tire Inspections'!$B$5:$B$1004=$L710)*('Tire Inspections'!$Y$5:$Y$1004="OK")),'Tire Inspections'!$P$5:$P$1004),"")))</f>
        <v/>
      </c>
      <c r="P710" s="32">
        <f>IF($A710="","",IF($L710="","",IFERROR(LOOKUP(2,1/(('Tire Inspections'!$E$5:$E$1004=$A710)*('Tire Inspections'!$B$5:$B$1004=$L710)*('Tire Inspections'!$Y$5:$Y$1004="OK")),'Tire Inspections'!$D$5:$D$1004),"")))</f>
        <v/>
      </c>
      <c r="Q710" s="44">
        <f>IF($A710="","",IF($L710="","",IFERROR(LOOKUP(2,1/(('Tire Inspections'!$E$5:$E$1004=$A710)*('Tire Inspections'!$B$5:$B$1004=$L710)*('Tire Inspections'!$Y$5:$Y$1004="OK")),'Tire Inspections'!$R$5:$R$1004),"")))</f>
        <v/>
      </c>
      <c r="R710" s="44">
        <f>IF($A710="","",IF($L710="","",IFERROR(LOOKUP(2,1/(('Tire Inspections'!$E$5:$E$1004=$A710)*('Tire Inspections'!$B$5:$B$1004=$L710)*('Tire Inspections'!$Y$5:$Y$1004="OK")),'Tire Inspections'!$S$5:$S$1004),"")))</f>
        <v/>
      </c>
      <c r="S710" s="44">
        <f>IF($A710="","",IF($L710="","",IFERROR(LOOKUP(2,1/(('Tire Inspections'!$E$5:$E$1004=$A710)*('Tire Inspections'!$B$5:$B$1004=$L710)*('Tire Inspections'!$Y$5:$Y$1004="OK")),'Tire Inspections'!$L$5:$L$1004),"")))</f>
        <v/>
      </c>
      <c r="T710" s="33">
        <f>IF($A710="","",IF(OR($Q710="",$H710=""),"",IFERROR(MAX(0,MIN(1,($Q710-'Settings'!$B$6)/($H710-'Settings'!$B$6))),"")))</f>
        <v/>
      </c>
      <c r="U710" s="27">
        <f>IF($A710="","",IF($Q710="","No Data",IF($Q710&lt;='Settings'!$B$6,"Critical",IF($Q710&lt;='Settings'!$B$5,"Low","OK"))))</f>
        <v/>
      </c>
      <c r="V710" s="27">
        <f>IF($A710="","",IF($R710="","No Data",IF($R710&gt;='Settings'!$B$7,"Uneven","OK")))</f>
        <v/>
      </c>
      <c r="W710" s="27">
        <f>IF($A710="","",IF($J710&lt;&gt;"Mounted","N/A",IF(OR($S710="",$I710=""),"No Data",IF($S710&lt;$I710-'Settings'!$B$8,"Low",IF($S710&gt;$I710+'Settings'!$B$8,"High","OK")))))</f>
        <v/>
      </c>
      <c r="X710" s="45">
        <f>IF($A710="","",IF(OR($J710&lt;&gt;"Mounted",$L710=""),"",IFERROR($L710+'Settings'!$B$9,"")))</f>
        <v/>
      </c>
      <c r="Y710" s="27">
        <f>IF($A710="","",IF($J710&lt;&gt;"Mounted","N/A",IF($L710="","No Data",IF(TODAY()&gt;$X710,"Overdue",IF(TODAY()+'Settings'!$B$10&gt;=$X710,"Due Soon","Current")))))</f>
        <v/>
      </c>
      <c r="Z710" s="27">
        <f>IF($A710="","",IF($J710&lt;&gt;"Mounted","N/A",IF(OR($U710="No Data",$W710="No Data"),"No Data",IF($U710="Critical","Critical",IF(OR($U710="Low",$V710="Uneven",$W710="Low",$W710="High",$Y710="Overdue",$Y710="Due Soon"),"Attention","OK")))))</f>
        <v/>
      </c>
      <c r="AA710" s="27">
        <f>IF($A710="","",IF($J710&lt;&gt;"Mounted","No action",IF($U710="Critical","Inspect immediately and follow fleet removal policy",IF($W710="Low","Correct pressure and inspect",IF($W710="High","Correct pressure",IF($V710="Uneven","Inspect alignment, suspension, and rotation",IF($U710="Low","Schedule tire service",IF($Y710="Overdue","Complete inspection",IF($Y710="Due Soon","Schedule inspection","No action")))))))))</f>
        <v/>
      </c>
      <c r="AB710" s="27">
        <f>IF($A710="","",IF(OR($J710&lt;&gt;"Mounted",$Z710="OK",$Z710="N/A"),"",IF($U710="Critical",1,IF(OR($W710="Low",$W710="High"),2,IF(OR($U710="Low",$V710="Uneven"),3,IF($Y710="Overdue",4,5))))))</f>
        <v/>
      </c>
      <c r="AC710" s="27">
        <f>IF($A710="","",IF($AB710="","",IFERROR($AB710*100000+ROW(),"")))</f>
        <v/>
      </c>
    </row>
    <row r="711">
      <c r="A711" s="29" t="n"/>
      <c r="B711" s="23" t="n"/>
      <c r="C711" s="23" t="n"/>
      <c r="D711" s="23" t="n"/>
      <c r="E711" s="29" t="n"/>
      <c r="F711" s="42" t="n"/>
      <c r="G711" s="30" t="n"/>
      <c r="H711" s="43" t="n"/>
      <c r="I711" s="43" t="n"/>
      <c r="J711" s="23" t="n"/>
      <c r="K711" s="23" t="n"/>
      <c r="L711" s="45">
        <f>IF($A711="","",IF(COUNTIFS('Tire Inspections'!$E$5:$E$1004,$A711,'Tire Inspections'!$Y$5:$Y$1004,"OK")=0,"",IFERROR(MAXIFS('Tire Inspections'!$B$5:$B$1004,'Tire Inspections'!$E$5:$E$1004,$A711,'Tire Inspections'!$Y$5:$Y$1004,"OK"),"")))</f>
        <v/>
      </c>
      <c r="M711" s="27">
        <f>IF($A711="","",IF($L711="","",IFERROR(LOOKUP(2,1/(('Tire Inspections'!$E$5:$E$1004=$A711)*('Tire Inspections'!$B$5:$B$1004=$L711)*('Tire Inspections'!$Y$5:$Y$1004="OK")),'Tire Inspections'!$C$5:$C$1004),"")))</f>
        <v/>
      </c>
      <c r="N711" s="27">
        <f>IF($A711="","",IF($L711="","",IFERROR(LOOKUP(2,1/(('Tire Inspections'!$E$5:$E$1004=$A711)*('Tire Inspections'!$B$5:$B$1004=$L711)*('Tire Inspections'!$Y$5:$Y$1004="OK")),'Tire Inspections'!$F$5:$F$1004),"")))</f>
        <v/>
      </c>
      <c r="O711" s="27">
        <f>IF($A711="","",IF($L711="","",IFERROR(LOOKUP(2,1/(('Tire Inspections'!$E$5:$E$1004=$A711)*('Tire Inspections'!$B$5:$B$1004=$L711)*('Tire Inspections'!$Y$5:$Y$1004="OK")),'Tire Inspections'!$P$5:$P$1004),"")))</f>
        <v/>
      </c>
      <c r="P711" s="32">
        <f>IF($A711="","",IF($L711="","",IFERROR(LOOKUP(2,1/(('Tire Inspections'!$E$5:$E$1004=$A711)*('Tire Inspections'!$B$5:$B$1004=$L711)*('Tire Inspections'!$Y$5:$Y$1004="OK")),'Tire Inspections'!$D$5:$D$1004),"")))</f>
        <v/>
      </c>
      <c r="Q711" s="44">
        <f>IF($A711="","",IF($L711="","",IFERROR(LOOKUP(2,1/(('Tire Inspections'!$E$5:$E$1004=$A711)*('Tire Inspections'!$B$5:$B$1004=$L711)*('Tire Inspections'!$Y$5:$Y$1004="OK")),'Tire Inspections'!$R$5:$R$1004),"")))</f>
        <v/>
      </c>
      <c r="R711" s="44">
        <f>IF($A711="","",IF($L711="","",IFERROR(LOOKUP(2,1/(('Tire Inspections'!$E$5:$E$1004=$A711)*('Tire Inspections'!$B$5:$B$1004=$L711)*('Tire Inspections'!$Y$5:$Y$1004="OK")),'Tire Inspections'!$S$5:$S$1004),"")))</f>
        <v/>
      </c>
      <c r="S711" s="44">
        <f>IF($A711="","",IF($L711="","",IFERROR(LOOKUP(2,1/(('Tire Inspections'!$E$5:$E$1004=$A711)*('Tire Inspections'!$B$5:$B$1004=$L711)*('Tire Inspections'!$Y$5:$Y$1004="OK")),'Tire Inspections'!$L$5:$L$1004),"")))</f>
        <v/>
      </c>
      <c r="T711" s="33">
        <f>IF($A711="","",IF(OR($Q711="",$H711=""),"",IFERROR(MAX(0,MIN(1,($Q711-'Settings'!$B$6)/($H711-'Settings'!$B$6))),"")))</f>
        <v/>
      </c>
      <c r="U711" s="27">
        <f>IF($A711="","",IF($Q711="","No Data",IF($Q711&lt;='Settings'!$B$6,"Critical",IF($Q711&lt;='Settings'!$B$5,"Low","OK"))))</f>
        <v/>
      </c>
      <c r="V711" s="27">
        <f>IF($A711="","",IF($R711="","No Data",IF($R711&gt;='Settings'!$B$7,"Uneven","OK")))</f>
        <v/>
      </c>
      <c r="W711" s="27">
        <f>IF($A711="","",IF($J711&lt;&gt;"Mounted","N/A",IF(OR($S711="",$I711=""),"No Data",IF($S711&lt;$I711-'Settings'!$B$8,"Low",IF($S711&gt;$I711+'Settings'!$B$8,"High","OK")))))</f>
        <v/>
      </c>
      <c r="X711" s="45">
        <f>IF($A711="","",IF(OR($J711&lt;&gt;"Mounted",$L711=""),"",IFERROR($L711+'Settings'!$B$9,"")))</f>
        <v/>
      </c>
      <c r="Y711" s="27">
        <f>IF($A711="","",IF($J711&lt;&gt;"Mounted","N/A",IF($L711="","No Data",IF(TODAY()&gt;$X711,"Overdue",IF(TODAY()+'Settings'!$B$10&gt;=$X711,"Due Soon","Current")))))</f>
        <v/>
      </c>
      <c r="Z711" s="27">
        <f>IF($A711="","",IF($J711&lt;&gt;"Mounted","N/A",IF(OR($U711="No Data",$W711="No Data"),"No Data",IF($U711="Critical","Critical",IF(OR($U711="Low",$V711="Uneven",$W711="Low",$W711="High",$Y711="Overdue",$Y711="Due Soon"),"Attention","OK")))))</f>
        <v/>
      </c>
      <c r="AA711" s="27">
        <f>IF($A711="","",IF($J711&lt;&gt;"Mounted","No action",IF($U711="Critical","Inspect immediately and follow fleet removal policy",IF($W711="Low","Correct pressure and inspect",IF($W711="High","Correct pressure",IF($V711="Uneven","Inspect alignment, suspension, and rotation",IF($U711="Low","Schedule tire service",IF($Y711="Overdue","Complete inspection",IF($Y711="Due Soon","Schedule inspection","No action")))))))))</f>
        <v/>
      </c>
      <c r="AB711" s="27">
        <f>IF($A711="","",IF(OR($J711&lt;&gt;"Mounted",$Z711="OK",$Z711="N/A"),"",IF($U711="Critical",1,IF(OR($W711="Low",$W711="High"),2,IF(OR($U711="Low",$V711="Uneven"),3,IF($Y711="Overdue",4,5))))))</f>
        <v/>
      </c>
      <c r="AC711" s="27">
        <f>IF($A711="","",IF($AB711="","",IFERROR($AB711*100000+ROW(),"")))</f>
        <v/>
      </c>
    </row>
    <row r="712">
      <c r="A712" s="29" t="n"/>
      <c r="B712" s="23" t="n"/>
      <c r="C712" s="23" t="n"/>
      <c r="D712" s="23" t="n"/>
      <c r="E712" s="29" t="n"/>
      <c r="F712" s="42" t="n"/>
      <c r="G712" s="30" t="n"/>
      <c r="H712" s="43" t="n"/>
      <c r="I712" s="43" t="n"/>
      <c r="J712" s="23" t="n"/>
      <c r="K712" s="23" t="n"/>
      <c r="L712" s="45">
        <f>IF($A712="","",IF(COUNTIFS('Tire Inspections'!$E$5:$E$1004,$A712,'Tire Inspections'!$Y$5:$Y$1004,"OK")=0,"",IFERROR(MAXIFS('Tire Inspections'!$B$5:$B$1004,'Tire Inspections'!$E$5:$E$1004,$A712,'Tire Inspections'!$Y$5:$Y$1004,"OK"),"")))</f>
        <v/>
      </c>
      <c r="M712" s="27">
        <f>IF($A712="","",IF($L712="","",IFERROR(LOOKUP(2,1/(('Tire Inspections'!$E$5:$E$1004=$A712)*('Tire Inspections'!$B$5:$B$1004=$L712)*('Tire Inspections'!$Y$5:$Y$1004="OK")),'Tire Inspections'!$C$5:$C$1004),"")))</f>
        <v/>
      </c>
      <c r="N712" s="27">
        <f>IF($A712="","",IF($L712="","",IFERROR(LOOKUP(2,1/(('Tire Inspections'!$E$5:$E$1004=$A712)*('Tire Inspections'!$B$5:$B$1004=$L712)*('Tire Inspections'!$Y$5:$Y$1004="OK")),'Tire Inspections'!$F$5:$F$1004),"")))</f>
        <v/>
      </c>
      <c r="O712" s="27">
        <f>IF($A712="","",IF($L712="","",IFERROR(LOOKUP(2,1/(('Tire Inspections'!$E$5:$E$1004=$A712)*('Tire Inspections'!$B$5:$B$1004=$L712)*('Tire Inspections'!$Y$5:$Y$1004="OK")),'Tire Inspections'!$P$5:$P$1004),"")))</f>
        <v/>
      </c>
      <c r="P712" s="32">
        <f>IF($A712="","",IF($L712="","",IFERROR(LOOKUP(2,1/(('Tire Inspections'!$E$5:$E$1004=$A712)*('Tire Inspections'!$B$5:$B$1004=$L712)*('Tire Inspections'!$Y$5:$Y$1004="OK")),'Tire Inspections'!$D$5:$D$1004),"")))</f>
        <v/>
      </c>
      <c r="Q712" s="44">
        <f>IF($A712="","",IF($L712="","",IFERROR(LOOKUP(2,1/(('Tire Inspections'!$E$5:$E$1004=$A712)*('Tire Inspections'!$B$5:$B$1004=$L712)*('Tire Inspections'!$Y$5:$Y$1004="OK")),'Tire Inspections'!$R$5:$R$1004),"")))</f>
        <v/>
      </c>
      <c r="R712" s="44">
        <f>IF($A712="","",IF($L712="","",IFERROR(LOOKUP(2,1/(('Tire Inspections'!$E$5:$E$1004=$A712)*('Tire Inspections'!$B$5:$B$1004=$L712)*('Tire Inspections'!$Y$5:$Y$1004="OK")),'Tire Inspections'!$S$5:$S$1004),"")))</f>
        <v/>
      </c>
      <c r="S712" s="44">
        <f>IF($A712="","",IF($L712="","",IFERROR(LOOKUP(2,1/(('Tire Inspections'!$E$5:$E$1004=$A712)*('Tire Inspections'!$B$5:$B$1004=$L712)*('Tire Inspections'!$Y$5:$Y$1004="OK")),'Tire Inspections'!$L$5:$L$1004),"")))</f>
        <v/>
      </c>
      <c r="T712" s="33">
        <f>IF($A712="","",IF(OR($Q712="",$H712=""),"",IFERROR(MAX(0,MIN(1,($Q712-'Settings'!$B$6)/($H712-'Settings'!$B$6))),"")))</f>
        <v/>
      </c>
      <c r="U712" s="27">
        <f>IF($A712="","",IF($Q712="","No Data",IF($Q712&lt;='Settings'!$B$6,"Critical",IF($Q712&lt;='Settings'!$B$5,"Low","OK"))))</f>
        <v/>
      </c>
      <c r="V712" s="27">
        <f>IF($A712="","",IF($R712="","No Data",IF($R712&gt;='Settings'!$B$7,"Uneven","OK")))</f>
        <v/>
      </c>
      <c r="W712" s="27">
        <f>IF($A712="","",IF($J712&lt;&gt;"Mounted","N/A",IF(OR($S712="",$I712=""),"No Data",IF($S712&lt;$I712-'Settings'!$B$8,"Low",IF($S712&gt;$I712+'Settings'!$B$8,"High","OK")))))</f>
        <v/>
      </c>
      <c r="X712" s="45">
        <f>IF($A712="","",IF(OR($J712&lt;&gt;"Mounted",$L712=""),"",IFERROR($L712+'Settings'!$B$9,"")))</f>
        <v/>
      </c>
      <c r="Y712" s="27">
        <f>IF($A712="","",IF($J712&lt;&gt;"Mounted","N/A",IF($L712="","No Data",IF(TODAY()&gt;$X712,"Overdue",IF(TODAY()+'Settings'!$B$10&gt;=$X712,"Due Soon","Current")))))</f>
        <v/>
      </c>
      <c r="Z712" s="27">
        <f>IF($A712="","",IF($J712&lt;&gt;"Mounted","N/A",IF(OR($U712="No Data",$W712="No Data"),"No Data",IF($U712="Critical","Critical",IF(OR($U712="Low",$V712="Uneven",$W712="Low",$W712="High",$Y712="Overdue",$Y712="Due Soon"),"Attention","OK")))))</f>
        <v/>
      </c>
      <c r="AA712" s="27">
        <f>IF($A712="","",IF($J712&lt;&gt;"Mounted","No action",IF($U712="Critical","Inspect immediately and follow fleet removal policy",IF($W712="Low","Correct pressure and inspect",IF($W712="High","Correct pressure",IF($V712="Uneven","Inspect alignment, suspension, and rotation",IF($U712="Low","Schedule tire service",IF($Y712="Overdue","Complete inspection",IF($Y712="Due Soon","Schedule inspection","No action")))))))))</f>
        <v/>
      </c>
      <c r="AB712" s="27">
        <f>IF($A712="","",IF(OR($J712&lt;&gt;"Mounted",$Z712="OK",$Z712="N/A"),"",IF($U712="Critical",1,IF(OR($W712="Low",$W712="High"),2,IF(OR($U712="Low",$V712="Uneven"),3,IF($Y712="Overdue",4,5))))))</f>
        <v/>
      </c>
      <c r="AC712" s="27">
        <f>IF($A712="","",IF($AB712="","",IFERROR($AB712*100000+ROW(),"")))</f>
        <v/>
      </c>
    </row>
    <row r="713">
      <c r="A713" s="29" t="n"/>
      <c r="B713" s="23" t="n"/>
      <c r="C713" s="23" t="n"/>
      <c r="D713" s="23" t="n"/>
      <c r="E713" s="29" t="n"/>
      <c r="F713" s="42" t="n"/>
      <c r="G713" s="30" t="n"/>
      <c r="H713" s="43" t="n"/>
      <c r="I713" s="43" t="n"/>
      <c r="J713" s="23" t="n"/>
      <c r="K713" s="23" t="n"/>
      <c r="L713" s="45">
        <f>IF($A713="","",IF(COUNTIFS('Tire Inspections'!$E$5:$E$1004,$A713,'Tire Inspections'!$Y$5:$Y$1004,"OK")=0,"",IFERROR(MAXIFS('Tire Inspections'!$B$5:$B$1004,'Tire Inspections'!$E$5:$E$1004,$A713,'Tire Inspections'!$Y$5:$Y$1004,"OK"),"")))</f>
        <v/>
      </c>
      <c r="M713" s="27">
        <f>IF($A713="","",IF($L713="","",IFERROR(LOOKUP(2,1/(('Tire Inspections'!$E$5:$E$1004=$A713)*('Tire Inspections'!$B$5:$B$1004=$L713)*('Tire Inspections'!$Y$5:$Y$1004="OK")),'Tire Inspections'!$C$5:$C$1004),"")))</f>
        <v/>
      </c>
      <c r="N713" s="27">
        <f>IF($A713="","",IF($L713="","",IFERROR(LOOKUP(2,1/(('Tire Inspections'!$E$5:$E$1004=$A713)*('Tire Inspections'!$B$5:$B$1004=$L713)*('Tire Inspections'!$Y$5:$Y$1004="OK")),'Tire Inspections'!$F$5:$F$1004),"")))</f>
        <v/>
      </c>
      <c r="O713" s="27">
        <f>IF($A713="","",IF($L713="","",IFERROR(LOOKUP(2,1/(('Tire Inspections'!$E$5:$E$1004=$A713)*('Tire Inspections'!$B$5:$B$1004=$L713)*('Tire Inspections'!$Y$5:$Y$1004="OK")),'Tire Inspections'!$P$5:$P$1004),"")))</f>
        <v/>
      </c>
      <c r="P713" s="32">
        <f>IF($A713="","",IF($L713="","",IFERROR(LOOKUP(2,1/(('Tire Inspections'!$E$5:$E$1004=$A713)*('Tire Inspections'!$B$5:$B$1004=$L713)*('Tire Inspections'!$Y$5:$Y$1004="OK")),'Tire Inspections'!$D$5:$D$1004),"")))</f>
        <v/>
      </c>
      <c r="Q713" s="44">
        <f>IF($A713="","",IF($L713="","",IFERROR(LOOKUP(2,1/(('Tire Inspections'!$E$5:$E$1004=$A713)*('Tire Inspections'!$B$5:$B$1004=$L713)*('Tire Inspections'!$Y$5:$Y$1004="OK")),'Tire Inspections'!$R$5:$R$1004),"")))</f>
        <v/>
      </c>
      <c r="R713" s="44">
        <f>IF($A713="","",IF($L713="","",IFERROR(LOOKUP(2,1/(('Tire Inspections'!$E$5:$E$1004=$A713)*('Tire Inspections'!$B$5:$B$1004=$L713)*('Tire Inspections'!$Y$5:$Y$1004="OK")),'Tire Inspections'!$S$5:$S$1004),"")))</f>
        <v/>
      </c>
      <c r="S713" s="44">
        <f>IF($A713="","",IF($L713="","",IFERROR(LOOKUP(2,1/(('Tire Inspections'!$E$5:$E$1004=$A713)*('Tire Inspections'!$B$5:$B$1004=$L713)*('Tire Inspections'!$Y$5:$Y$1004="OK")),'Tire Inspections'!$L$5:$L$1004),"")))</f>
        <v/>
      </c>
      <c r="T713" s="33">
        <f>IF($A713="","",IF(OR($Q713="",$H713=""),"",IFERROR(MAX(0,MIN(1,($Q713-'Settings'!$B$6)/($H713-'Settings'!$B$6))),"")))</f>
        <v/>
      </c>
      <c r="U713" s="27">
        <f>IF($A713="","",IF($Q713="","No Data",IF($Q713&lt;='Settings'!$B$6,"Critical",IF($Q713&lt;='Settings'!$B$5,"Low","OK"))))</f>
        <v/>
      </c>
      <c r="V713" s="27">
        <f>IF($A713="","",IF($R713="","No Data",IF($R713&gt;='Settings'!$B$7,"Uneven","OK")))</f>
        <v/>
      </c>
      <c r="W713" s="27">
        <f>IF($A713="","",IF($J713&lt;&gt;"Mounted","N/A",IF(OR($S713="",$I713=""),"No Data",IF($S713&lt;$I713-'Settings'!$B$8,"Low",IF($S713&gt;$I713+'Settings'!$B$8,"High","OK")))))</f>
        <v/>
      </c>
      <c r="X713" s="45">
        <f>IF($A713="","",IF(OR($J713&lt;&gt;"Mounted",$L713=""),"",IFERROR($L713+'Settings'!$B$9,"")))</f>
        <v/>
      </c>
      <c r="Y713" s="27">
        <f>IF($A713="","",IF($J713&lt;&gt;"Mounted","N/A",IF($L713="","No Data",IF(TODAY()&gt;$X713,"Overdue",IF(TODAY()+'Settings'!$B$10&gt;=$X713,"Due Soon","Current")))))</f>
        <v/>
      </c>
      <c r="Z713" s="27">
        <f>IF($A713="","",IF($J713&lt;&gt;"Mounted","N/A",IF(OR($U713="No Data",$W713="No Data"),"No Data",IF($U713="Critical","Critical",IF(OR($U713="Low",$V713="Uneven",$W713="Low",$W713="High",$Y713="Overdue",$Y713="Due Soon"),"Attention","OK")))))</f>
        <v/>
      </c>
      <c r="AA713" s="27">
        <f>IF($A713="","",IF($J713&lt;&gt;"Mounted","No action",IF($U713="Critical","Inspect immediately and follow fleet removal policy",IF($W713="Low","Correct pressure and inspect",IF($W713="High","Correct pressure",IF($V713="Uneven","Inspect alignment, suspension, and rotation",IF($U713="Low","Schedule tire service",IF($Y713="Overdue","Complete inspection",IF($Y713="Due Soon","Schedule inspection","No action")))))))))</f>
        <v/>
      </c>
      <c r="AB713" s="27">
        <f>IF($A713="","",IF(OR($J713&lt;&gt;"Mounted",$Z713="OK",$Z713="N/A"),"",IF($U713="Critical",1,IF(OR($W713="Low",$W713="High"),2,IF(OR($U713="Low",$V713="Uneven"),3,IF($Y713="Overdue",4,5))))))</f>
        <v/>
      </c>
      <c r="AC713" s="27">
        <f>IF($A713="","",IF($AB713="","",IFERROR($AB713*100000+ROW(),"")))</f>
        <v/>
      </c>
    </row>
    <row r="714">
      <c r="A714" s="29" t="n"/>
      <c r="B714" s="23" t="n"/>
      <c r="C714" s="23" t="n"/>
      <c r="D714" s="23" t="n"/>
      <c r="E714" s="29" t="n"/>
      <c r="F714" s="42" t="n"/>
      <c r="G714" s="30" t="n"/>
      <c r="H714" s="43" t="n"/>
      <c r="I714" s="43" t="n"/>
      <c r="J714" s="23" t="n"/>
      <c r="K714" s="23" t="n"/>
      <c r="L714" s="45">
        <f>IF($A714="","",IF(COUNTIFS('Tire Inspections'!$E$5:$E$1004,$A714,'Tire Inspections'!$Y$5:$Y$1004,"OK")=0,"",IFERROR(MAXIFS('Tire Inspections'!$B$5:$B$1004,'Tire Inspections'!$E$5:$E$1004,$A714,'Tire Inspections'!$Y$5:$Y$1004,"OK"),"")))</f>
        <v/>
      </c>
      <c r="M714" s="27">
        <f>IF($A714="","",IF($L714="","",IFERROR(LOOKUP(2,1/(('Tire Inspections'!$E$5:$E$1004=$A714)*('Tire Inspections'!$B$5:$B$1004=$L714)*('Tire Inspections'!$Y$5:$Y$1004="OK")),'Tire Inspections'!$C$5:$C$1004),"")))</f>
        <v/>
      </c>
      <c r="N714" s="27">
        <f>IF($A714="","",IF($L714="","",IFERROR(LOOKUP(2,1/(('Tire Inspections'!$E$5:$E$1004=$A714)*('Tire Inspections'!$B$5:$B$1004=$L714)*('Tire Inspections'!$Y$5:$Y$1004="OK")),'Tire Inspections'!$F$5:$F$1004),"")))</f>
        <v/>
      </c>
      <c r="O714" s="27">
        <f>IF($A714="","",IF($L714="","",IFERROR(LOOKUP(2,1/(('Tire Inspections'!$E$5:$E$1004=$A714)*('Tire Inspections'!$B$5:$B$1004=$L714)*('Tire Inspections'!$Y$5:$Y$1004="OK")),'Tire Inspections'!$P$5:$P$1004),"")))</f>
        <v/>
      </c>
      <c r="P714" s="32">
        <f>IF($A714="","",IF($L714="","",IFERROR(LOOKUP(2,1/(('Tire Inspections'!$E$5:$E$1004=$A714)*('Tire Inspections'!$B$5:$B$1004=$L714)*('Tire Inspections'!$Y$5:$Y$1004="OK")),'Tire Inspections'!$D$5:$D$1004),"")))</f>
        <v/>
      </c>
      <c r="Q714" s="44">
        <f>IF($A714="","",IF($L714="","",IFERROR(LOOKUP(2,1/(('Tire Inspections'!$E$5:$E$1004=$A714)*('Tire Inspections'!$B$5:$B$1004=$L714)*('Tire Inspections'!$Y$5:$Y$1004="OK")),'Tire Inspections'!$R$5:$R$1004),"")))</f>
        <v/>
      </c>
      <c r="R714" s="44">
        <f>IF($A714="","",IF($L714="","",IFERROR(LOOKUP(2,1/(('Tire Inspections'!$E$5:$E$1004=$A714)*('Tire Inspections'!$B$5:$B$1004=$L714)*('Tire Inspections'!$Y$5:$Y$1004="OK")),'Tire Inspections'!$S$5:$S$1004),"")))</f>
        <v/>
      </c>
      <c r="S714" s="44">
        <f>IF($A714="","",IF($L714="","",IFERROR(LOOKUP(2,1/(('Tire Inspections'!$E$5:$E$1004=$A714)*('Tire Inspections'!$B$5:$B$1004=$L714)*('Tire Inspections'!$Y$5:$Y$1004="OK")),'Tire Inspections'!$L$5:$L$1004),"")))</f>
        <v/>
      </c>
      <c r="T714" s="33">
        <f>IF($A714="","",IF(OR($Q714="",$H714=""),"",IFERROR(MAX(0,MIN(1,($Q714-'Settings'!$B$6)/($H714-'Settings'!$B$6))),"")))</f>
        <v/>
      </c>
      <c r="U714" s="27">
        <f>IF($A714="","",IF($Q714="","No Data",IF($Q714&lt;='Settings'!$B$6,"Critical",IF($Q714&lt;='Settings'!$B$5,"Low","OK"))))</f>
        <v/>
      </c>
      <c r="V714" s="27">
        <f>IF($A714="","",IF($R714="","No Data",IF($R714&gt;='Settings'!$B$7,"Uneven","OK")))</f>
        <v/>
      </c>
      <c r="W714" s="27">
        <f>IF($A714="","",IF($J714&lt;&gt;"Mounted","N/A",IF(OR($S714="",$I714=""),"No Data",IF($S714&lt;$I714-'Settings'!$B$8,"Low",IF($S714&gt;$I714+'Settings'!$B$8,"High","OK")))))</f>
        <v/>
      </c>
      <c r="X714" s="45">
        <f>IF($A714="","",IF(OR($J714&lt;&gt;"Mounted",$L714=""),"",IFERROR($L714+'Settings'!$B$9,"")))</f>
        <v/>
      </c>
      <c r="Y714" s="27">
        <f>IF($A714="","",IF($J714&lt;&gt;"Mounted","N/A",IF($L714="","No Data",IF(TODAY()&gt;$X714,"Overdue",IF(TODAY()+'Settings'!$B$10&gt;=$X714,"Due Soon","Current")))))</f>
        <v/>
      </c>
      <c r="Z714" s="27">
        <f>IF($A714="","",IF($J714&lt;&gt;"Mounted","N/A",IF(OR($U714="No Data",$W714="No Data"),"No Data",IF($U714="Critical","Critical",IF(OR($U714="Low",$V714="Uneven",$W714="Low",$W714="High",$Y714="Overdue",$Y714="Due Soon"),"Attention","OK")))))</f>
        <v/>
      </c>
      <c r="AA714" s="27">
        <f>IF($A714="","",IF($J714&lt;&gt;"Mounted","No action",IF($U714="Critical","Inspect immediately and follow fleet removal policy",IF($W714="Low","Correct pressure and inspect",IF($W714="High","Correct pressure",IF($V714="Uneven","Inspect alignment, suspension, and rotation",IF($U714="Low","Schedule tire service",IF($Y714="Overdue","Complete inspection",IF($Y714="Due Soon","Schedule inspection","No action")))))))))</f>
        <v/>
      </c>
      <c r="AB714" s="27">
        <f>IF($A714="","",IF(OR($J714&lt;&gt;"Mounted",$Z714="OK",$Z714="N/A"),"",IF($U714="Critical",1,IF(OR($W714="Low",$W714="High"),2,IF(OR($U714="Low",$V714="Uneven"),3,IF($Y714="Overdue",4,5))))))</f>
        <v/>
      </c>
      <c r="AC714" s="27">
        <f>IF($A714="","",IF($AB714="","",IFERROR($AB714*100000+ROW(),"")))</f>
        <v/>
      </c>
    </row>
    <row r="715">
      <c r="A715" s="29" t="n"/>
      <c r="B715" s="23" t="n"/>
      <c r="C715" s="23" t="n"/>
      <c r="D715" s="23" t="n"/>
      <c r="E715" s="29" t="n"/>
      <c r="F715" s="42" t="n"/>
      <c r="G715" s="30" t="n"/>
      <c r="H715" s="43" t="n"/>
      <c r="I715" s="43" t="n"/>
      <c r="J715" s="23" t="n"/>
      <c r="K715" s="23" t="n"/>
      <c r="L715" s="45">
        <f>IF($A715="","",IF(COUNTIFS('Tire Inspections'!$E$5:$E$1004,$A715,'Tire Inspections'!$Y$5:$Y$1004,"OK")=0,"",IFERROR(MAXIFS('Tire Inspections'!$B$5:$B$1004,'Tire Inspections'!$E$5:$E$1004,$A715,'Tire Inspections'!$Y$5:$Y$1004,"OK"),"")))</f>
        <v/>
      </c>
      <c r="M715" s="27">
        <f>IF($A715="","",IF($L715="","",IFERROR(LOOKUP(2,1/(('Tire Inspections'!$E$5:$E$1004=$A715)*('Tire Inspections'!$B$5:$B$1004=$L715)*('Tire Inspections'!$Y$5:$Y$1004="OK")),'Tire Inspections'!$C$5:$C$1004),"")))</f>
        <v/>
      </c>
      <c r="N715" s="27">
        <f>IF($A715="","",IF($L715="","",IFERROR(LOOKUP(2,1/(('Tire Inspections'!$E$5:$E$1004=$A715)*('Tire Inspections'!$B$5:$B$1004=$L715)*('Tire Inspections'!$Y$5:$Y$1004="OK")),'Tire Inspections'!$F$5:$F$1004),"")))</f>
        <v/>
      </c>
      <c r="O715" s="27">
        <f>IF($A715="","",IF($L715="","",IFERROR(LOOKUP(2,1/(('Tire Inspections'!$E$5:$E$1004=$A715)*('Tire Inspections'!$B$5:$B$1004=$L715)*('Tire Inspections'!$Y$5:$Y$1004="OK")),'Tire Inspections'!$P$5:$P$1004),"")))</f>
        <v/>
      </c>
      <c r="P715" s="32">
        <f>IF($A715="","",IF($L715="","",IFERROR(LOOKUP(2,1/(('Tire Inspections'!$E$5:$E$1004=$A715)*('Tire Inspections'!$B$5:$B$1004=$L715)*('Tire Inspections'!$Y$5:$Y$1004="OK")),'Tire Inspections'!$D$5:$D$1004),"")))</f>
        <v/>
      </c>
      <c r="Q715" s="44">
        <f>IF($A715="","",IF($L715="","",IFERROR(LOOKUP(2,1/(('Tire Inspections'!$E$5:$E$1004=$A715)*('Tire Inspections'!$B$5:$B$1004=$L715)*('Tire Inspections'!$Y$5:$Y$1004="OK")),'Tire Inspections'!$R$5:$R$1004),"")))</f>
        <v/>
      </c>
      <c r="R715" s="44">
        <f>IF($A715="","",IF($L715="","",IFERROR(LOOKUP(2,1/(('Tire Inspections'!$E$5:$E$1004=$A715)*('Tire Inspections'!$B$5:$B$1004=$L715)*('Tire Inspections'!$Y$5:$Y$1004="OK")),'Tire Inspections'!$S$5:$S$1004),"")))</f>
        <v/>
      </c>
      <c r="S715" s="44">
        <f>IF($A715="","",IF($L715="","",IFERROR(LOOKUP(2,1/(('Tire Inspections'!$E$5:$E$1004=$A715)*('Tire Inspections'!$B$5:$B$1004=$L715)*('Tire Inspections'!$Y$5:$Y$1004="OK")),'Tire Inspections'!$L$5:$L$1004),"")))</f>
        <v/>
      </c>
      <c r="T715" s="33">
        <f>IF($A715="","",IF(OR($Q715="",$H715=""),"",IFERROR(MAX(0,MIN(1,($Q715-'Settings'!$B$6)/($H715-'Settings'!$B$6))),"")))</f>
        <v/>
      </c>
      <c r="U715" s="27">
        <f>IF($A715="","",IF($Q715="","No Data",IF($Q715&lt;='Settings'!$B$6,"Critical",IF($Q715&lt;='Settings'!$B$5,"Low","OK"))))</f>
        <v/>
      </c>
      <c r="V715" s="27">
        <f>IF($A715="","",IF($R715="","No Data",IF($R715&gt;='Settings'!$B$7,"Uneven","OK")))</f>
        <v/>
      </c>
      <c r="W715" s="27">
        <f>IF($A715="","",IF($J715&lt;&gt;"Mounted","N/A",IF(OR($S715="",$I715=""),"No Data",IF($S715&lt;$I715-'Settings'!$B$8,"Low",IF($S715&gt;$I715+'Settings'!$B$8,"High","OK")))))</f>
        <v/>
      </c>
      <c r="X715" s="45">
        <f>IF($A715="","",IF(OR($J715&lt;&gt;"Mounted",$L715=""),"",IFERROR($L715+'Settings'!$B$9,"")))</f>
        <v/>
      </c>
      <c r="Y715" s="27">
        <f>IF($A715="","",IF($J715&lt;&gt;"Mounted","N/A",IF($L715="","No Data",IF(TODAY()&gt;$X715,"Overdue",IF(TODAY()+'Settings'!$B$10&gt;=$X715,"Due Soon","Current")))))</f>
        <v/>
      </c>
      <c r="Z715" s="27">
        <f>IF($A715="","",IF($J715&lt;&gt;"Mounted","N/A",IF(OR($U715="No Data",$W715="No Data"),"No Data",IF($U715="Critical","Critical",IF(OR($U715="Low",$V715="Uneven",$W715="Low",$W715="High",$Y715="Overdue",$Y715="Due Soon"),"Attention","OK")))))</f>
        <v/>
      </c>
      <c r="AA715" s="27">
        <f>IF($A715="","",IF($J715&lt;&gt;"Mounted","No action",IF($U715="Critical","Inspect immediately and follow fleet removal policy",IF($W715="Low","Correct pressure and inspect",IF($W715="High","Correct pressure",IF($V715="Uneven","Inspect alignment, suspension, and rotation",IF($U715="Low","Schedule tire service",IF($Y715="Overdue","Complete inspection",IF($Y715="Due Soon","Schedule inspection","No action")))))))))</f>
        <v/>
      </c>
      <c r="AB715" s="27">
        <f>IF($A715="","",IF(OR($J715&lt;&gt;"Mounted",$Z715="OK",$Z715="N/A"),"",IF($U715="Critical",1,IF(OR($W715="Low",$W715="High"),2,IF(OR($U715="Low",$V715="Uneven"),3,IF($Y715="Overdue",4,5))))))</f>
        <v/>
      </c>
      <c r="AC715" s="27">
        <f>IF($A715="","",IF($AB715="","",IFERROR($AB715*100000+ROW(),"")))</f>
        <v/>
      </c>
    </row>
    <row r="716">
      <c r="A716" s="29" t="n"/>
      <c r="B716" s="23" t="n"/>
      <c r="C716" s="23" t="n"/>
      <c r="D716" s="23" t="n"/>
      <c r="E716" s="29" t="n"/>
      <c r="F716" s="42" t="n"/>
      <c r="G716" s="30" t="n"/>
      <c r="H716" s="43" t="n"/>
      <c r="I716" s="43" t="n"/>
      <c r="J716" s="23" t="n"/>
      <c r="K716" s="23" t="n"/>
      <c r="L716" s="45">
        <f>IF($A716="","",IF(COUNTIFS('Tire Inspections'!$E$5:$E$1004,$A716,'Tire Inspections'!$Y$5:$Y$1004,"OK")=0,"",IFERROR(MAXIFS('Tire Inspections'!$B$5:$B$1004,'Tire Inspections'!$E$5:$E$1004,$A716,'Tire Inspections'!$Y$5:$Y$1004,"OK"),"")))</f>
        <v/>
      </c>
      <c r="M716" s="27">
        <f>IF($A716="","",IF($L716="","",IFERROR(LOOKUP(2,1/(('Tire Inspections'!$E$5:$E$1004=$A716)*('Tire Inspections'!$B$5:$B$1004=$L716)*('Tire Inspections'!$Y$5:$Y$1004="OK")),'Tire Inspections'!$C$5:$C$1004),"")))</f>
        <v/>
      </c>
      <c r="N716" s="27">
        <f>IF($A716="","",IF($L716="","",IFERROR(LOOKUP(2,1/(('Tire Inspections'!$E$5:$E$1004=$A716)*('Tire Inspections'!$B$5:$B$1004=$L716)*('Tire Inspections'!$Y$5:$Y$1004="OK")),'Tire Inspections'!$F$5:$F$1004),"")))</f>
        <v/>
      </c>
      <c r="O716" s="27">
        <f>IF($A716="","",IF($L716="","",IFERROR(LOOKUP(2,1/(('Tire Inspections'!$E$5:$E$1004=$A716)*('Tire Inspections'!$B$5:$B$1004=$L716)*('Tire Inspections'!$Y$5:$Y$1004="OK")),'Tire Inspections'!$P$5:$P$1004),"")))</f>
        <v/>
      </c>
      <c r="P716" s="32">
        <f>IF($A716="","",IF($L716="","",IFERROR(LOOKUP(2,1/(('Tire Inspections'!$E$5:$E$1004=$A716)*('Tire Inspections'!$B$5:$B$1004=$L716)*('Tire Inspections'!$Y$5:$Y$1004="OK")),'Tire Inspections'!$D$5:$D$1004),"")))</f>
        <v/>
      </c>
      <c r="Q716" s="44">
        <f>IF($A716="","",IF($L716="","",IFERROR(LOOKUP(2,1/(('Tire Inspections'!$E$5:$E$1004=$A716)*('Tire Inspections'!$B$5:$B$1004=$L716)*('Tire Inspections'!$Y$5:$Y$1004="OK")),'Tire Inspections'!$R$5:$R$1004),"")))</f>
        <v/>
      </c>
      <c r="R716" s="44">
        <f>IF($A716="","",IF($L716="","",IFERROR(LOOKUP(2,1/(('Tire Inspections'!$E$5:$E$1004=$A716)*('Tire Inspections'!$B$5:$B$1004=$L716)*('Tire Inspections'!$Y$5:$Y$1004="OK")),'Tire Inspections'!$S$5:$S$1004),"")))</f>
        <v/>
      </c>
      <c r="S716" s="44">
        <f>IF($A716="","",IF($L716="","",IFERROR(LOOKUP(2,1/(('Tire Inspections'!$E$5:$E$1004=$A716)*('Tire Inspections'!$B$5:$B$1004=$L716)*('Tire Inspections'!$Y$5:$Y$1004="OK")),'Tire Inspections'!$L$5:$L$1004),"")))</f>
        <v/>
      </c>
      <c r="T716" s="33">
        <f>IF($A716="","",IF(OR($Q716="",$H716=""),"",IFERROR(MAX(0,MIN(1,($Q716-'Settings'!$B$6)/($H716-'Settings'!$B$6))),"")))</f>
        <v/>
      </c>
      <c r="U716" s="27">
        <f>IF($A716="","",IF($Q716="","No Data",IF($Q716&lt;='Settings'!$B$6,"Critical",IF($Q716&lt;='Settings'!$B$5,"Low","OK"))))</f>
        <v/>
      </c>
      <c r="V716" s="27">
        <f>IF($A716="","",IF($R716="","No Data",IF($R716&gt;='Settings'!$B$7,"Uneven","OK")))</f>
        <v/>
      </c>
      <c r="W716" s="27">
        <f>IF($A716="","",IF($J716&lt;&gt;"Mounted","N/A",IF(OR($S716="",$I716=""),"No Data",IF($S716&lt;$I716-'Settings'!$B$8,"Low",IF($S716&gt;$I716+'Settings'!$B$8,"High","OK")))))</f>
        <v/>
      </c>
      <c r="X716" s="45">
        <f>IF($A716="","",IF(OR($J716&lt;&gt;"Mounted",$L716=""),"",IFERROR($L716+'Settings'!$B$9,"")))</f>
        <v/>
      </c>
      <c r="Y716" s="27">
        <f>IF($A716="","",IF($J716&lt;&gt;"Mounted","N/A",IF($L716="","No Data",IF(TODAY()&gt;$X716,"Overdue",IF(TODAY()+'Settings'!$B$10&gt;=$X716,"Due Soon","Current")))))</f>
        <v/>
      </c>
      <c r="Z716" s="27">
        <f>IF($A716="","",IF($J716&lt;&gt;"Mounted","N/A",IF(OR($U716="No Data",$W716="No Data"),"No Data",IF($U716="Critical","Critical",IF(OR($U716="Low",$V716="Uneven",$W716="Low",$W716="High",$Y716="Overdue",$Y716="Due Soon"),"Attention","OK")))))</f>
        <v/>
      </c>
      <c r="AA716" s="27">
        <f>IF($A716="","",IF($J716&lt;&gt;"Mounted","No action",IF($U716="Critical","Inspect immediately and follow fleet removal policy",IF($W716="Low","Correct pressure and inspect",IF($W716="High","Correct pressure",IF($V716="Uneven","Inspect alignment, suspension, and rotation",IF($U716="Low","Schedule tire service",IF($Y716="Overdue","Complete inspection",IF($Y716="Due Soon","Schedule inspection","No action")))))))))</f>
        <v/>
      </c>
      <c r="AB716" s="27">
        <f>IF($A716="","",IF(OR($J716&lt;&gt;"Mounted",$Z716="OK",$Z716="N/A"),"",IF($U716="Critical",1,IF(OR($W716="Low",$W716="High"),2,IF(OR($U716="Low",$V716="Uneven"),3,IF($Y716="Overdue",4,5))))))</f>
        <v/>
      </c>
      <c r="AC716" s="27">
        <f>IF($A716="","",IF($AB716="","",IFERROR($AB716*100000+ROW(),"")))</f>
        <v/>
      </c>
    </row>
    <row r="717">
      <c r="A717" s="29" t="n"/>
      <c r="B717" s="23" t="n"/>
      <c r="C717" s="23" t="n"/>
      <c r="D717" s="23" t="n"/>
      <c r="E717" s="29" t="n"/>
      <c r="F717" s="42" t="n"/>
      <c r="G717" s="30" t="n"/>
      <c r="H717" s="43" t="n"/>
      <c r="I717" s="43" t="n"/>
      <c r="J717" s="23" t="n"/>
      <c r="K717" s="23" t="n"/>
      <c r="L717" s="45">
        <f>IF($A717="","",IF(COUNTIFS('Tire Inspections'!$E$5:$E$1004,$A717,'Tire Inspections'!$Y$5:$Y$1004,"OK")=0,"",IFERROR(MAXIFS('Tire Inspections'!$B$5:$B$1004,'Tire Inspections'!$E$5:$E$1004,$A717,'Tire Inspections'!$Y$5:$Y$1004,"OK"),"")))</f>
        <v/>
      </c>
      <c r="M717" s="27">
        <f>IF($A717="","",IF($L717="","",IFERROR(LOOKUP(2,1/(('Tire Inspections'!$E$5:$E$1004=$A717)*('Tire Inspections'!$B$5:$B$1004=$L717)*('Tire Inspections'!$Y$5:$Y$1004="OK")),'Tire Inspections'!$C$5:$C$1004),"")))</f>
        <v/>
      </c>
      <c r="N717" s="27">
        <f>IF($A717="","",IF($L717="","",IFERROR(LOOKUP(2,1/(('Tire Inspections'!$E$5:$E$1004=$A717)*('Tire Inspections'!$B$5:$B$1004=$L717)*('Tire Inspections'!$Y$5:$Y$1004="OK")),'Tire Inspections'!$F$5:$F$1004),"")))</f>
        <v/>
      </c>
      <c r="O717" s="27">
        <f>IF($A717="","",IF($L717="","",IFERROR(LOOKUP(2,1/(('Tire Inspections'!$E$5:$E$1004=$A717)*('Tire Inspections'!$B$5:$B$1004=$L717)*('Tire Inspections'!$Y$5:$Y$1004="OK")),'Tire Inspections'!$P$5:$P$1004),"")))</f>
        <v/>
      </c>
      <c r="P717" s="32">
        <f>IF($A717="","",IF($L717="","",IFERROR(LOOKUP(2,1/(('Tire Inspections'!$E$5:$E$1004=$A717)*('Tire Inspections'!$B$5:$B$1004=$L717)*('Tire Inspections'!$Y$5:$Y$1004="OK")),'Tire Inspections'!$D$5:$D$1004),"")))</f>
        <v/>
      </c>
      <c r="Q717" s="44">
        <f>IF($A717="","",IF($L717="","",IFERROR(LOOKUP(2,1/(('Tire Inspections'!$E$5:$E$1004=$A717)*('Tire Inspections'!$B$5:$B$1004=$L717)*('Tire Inspections'!$Y$5:$Y$1004="OK")),'Tire Inspections'!$R$5:$R$1004),"")))</f>
        <v/>
      </c>
      <c r="R717" s="44">
        <f>IF($A717="","",IF($L717="","",IFERROR(LOOKUP(2,1/(('Tire Inspections'!$E$5:$E$1004=$A717)*('Tire Inspections'!$B$5:$B$1004=$L717)*('Tire Inspections'!$Y$5:$Y$1004="OK")),'Tire Inspections'!$S$5:$S$1004),"")))</f>
        <v/>
      </c>
      <c r="S717" s="44">
        <f>IF($A717="","",IF($L717="","",IFERROR(LOOKUP(2,1/(('Tire Inspections'!$E$5:$E$1004=$A717)*('Tire Inspections'!$B$5:$B$1004=$L717)*('Tire Inspections'!$Y$5:$Y$1004="OK")),'Tire Inspections'!$L$5:$L$1004),"")))</f>
        <v/>
      </c>
      <c r="T717" s="33">
        <f>IF($A717="","",IF(OR($Q717="",$H717=""),"",IFERROR(MAX(0,MIN(1,($Q717-'Settings'!$B$6)/($H717-'Settings'!$B$6))),"")))</f>
        <v/>
      </c>
      <c r="U717" s="27">
        <f>IF($A717="","",IF($Q717="","No Data",IF($Q717&lt;='Settings'!$B$6,"Critical",IF($Q717&lt;='Settings'!$B$5,"Low","OK"))))</f>
        <v/>
      </c>
      <c r="V717" s="27">
        <f>IF($A717="","",IF($R717="","No Data",IF($R717&gt;='Settings'!$B$7,"Uneven","OK")))</f>
        <v/>
      </c>
      <c r="W717" s="27">
        <f>IF($A717="","",IF($J717&lt;&gt;"Mounted","N/A",IF(OR($S717="",$I717=""),"No Data",IF($S717&lt;$I717-'Settings'!$B$8,"Low",IF($S717&gt;$I717+'Settings'!$B$8,"High","OK")))))</f>
        <v/>
      </c>
      <c r="X717" s="45">
        <f>IF($A717="","",IF(OR($J717&lt;&gt;"Mounted",$L717=""),"",IFERROR($L717+'Settings'!$B$9,"")))</f>
        <v/>
      </c>
      <c r="Y717" s="27">
        <f>IF($A717="","",IF($J717&lt;&gt;"Mounted","N/A",IF($L717="","No Data",IF(TODAY()&gt;$X717,"Overdue",IF(TODAY()+'Settings'!$B$10&gt;=$X717,"Due Soon","Current")))))</f>
        <v/>
      </c>
      <c r="Z717" s="27">
        <f>IF($A717="","",IF($J717&lt;&gt;"Mounted","N/A",IF(OR($U717="No Data",$W717="No Data"),"No Data",IF($U717="Critical","Critical",IF(OR($U717="Low",$V717="Uneven",$W717="Low",$W717="High",$Y717="Overdue",$Y717="Due Soon"),"Attention","OK")))))</f>
        <v/>
      </c>
      <c r="AA717" s="27">
        <f>IF($A717="","",IF($J717&lt;&gt;"Mounted","No action",IF($U717="Critical","Inspect immediately and follow fleet removal policy",IF($W717="Low","Correct pressure and inspect",IF($W717="High","Correct pressure",IF($V717="Uneven","Inspect alignment, suspension, and rotation",IF($U717="Low","Schedule tire service",IF($Y717="Overdue","Complete inspection",IF($Y717="Due Soon","Schedule inspection","No action")))))))))</f>
        <v/>
      </c>
      <c r="AB717" s="27">
        <f>IF($A717="","",IF(OR($J717&lt;&gt;"Mounted",$Z717="OK",$Z717="N/A"),"",IF($U717="Critical",1,IF(OR($W717="Low",$W717="High"),2,IF(OR($U717="Low",$V717="Uneven"),3,IF($Y717="Overdue",4,5))))))</f>
        <v/>
      </c>
      <c r="AC717" s="27">
        <f>IF($A717="","",IF($AB717="","",IFERROR($AB717*100000+ROW(),"")))</f>
        <v/>
      </c>
    </row>
    <row r="718">
      <c r="A718" s="29" t="n"/>
      <c r="B718" s="23" t="n"/>
      <c r="C718" s="23" t="n"/>
      <c r="D718" s="23" t="n"/>
      <c r="E718" s="29" t="n"/>
      <c r="F718" s="42" t="n"/>
      <c r="G718" s="30" t="n"/>
      <c r="H718" s="43" t="n"/>
      <c r="I718" s="43" t="n"/>
      <c r="J718" s="23" t="n"/>
      <c r="K718" s="23" t="n"/>
      <c r="L718" s="45">
        <f>IF($A718="","",IF(COUNTIFS('Tire Inspections'!$E$5:$E$1004,$A718,'Tire Inspections'!$Y$5:$Y$1004,"OK")=0,"",IFERROR(MAXIFS('Tire Inspections'!$B$5:$B$1004,'Tire Inspections'!$E$5:$E$1004,$A718,'Tire Inspections'!$Y$5:$Y$1004,"OK"),"")))</f>
        <v/>
      </c>
      <c r="M718" s="27">
        <f>IF($A718="","",IF($L718="","",IFERROR(LOOKUP(2,1/(('Tire Inspections'!$E$5:$E$1004=$A718)*('Tire Inspections'!$B$5:$B$1004=$L718)*('Tire Inspections'!$Y$5:$Y$1004="OK")),'Tire Inspections'!$C$5:$C$1004),"")))</f>
        <v/>
      </c>
      <c r="N718" s="27">
        <f>IF($A718="","",IF($L718="","",IFERROR(LOOKUP(2,1/(('Tire Inspections'!$E$5:$E$1004=$A718)*('Tire Inspections'!$B$5:$B$1004=$L718)*('Tire Inspections'!$Y$5:$Y$1004="OK")),'Tire Inspections'!$F$5:$F$1004),"")))</f>
        <v/>
      </c>
      <c r="O718" s="27">
        <f>IF($A718="","",IF($L718="","",IFERROR(LOOKUP(2,1/(('Tire Inspections'!$E$5:$E$1004=$A718)*('Tire Inspections'!$B$5:$B$1004=$L718)*('Tire Inspections'!$Y$5:$Y$1004="OK")),'Tire Inspections'!$P$5:$P$1004),"")))</f>
        <v/>
      </c>
      <c r="P718" s="32">
        <f>IF($A718="","",IF($L718="","",IFERROR(LOOKUP(2,1/(('Tire Inspections'!$E$5:$E$1004=$A718)*('Tire Inspections'!$B$5:$B$1004=$L718)*('Tire Inspections'!$Y$5:$Y$1004="OK")),'Tire Inspections'!$D$5:$D$1004),"")))</f>
        <v/>
      </c>
      <c r="Q718" s="44">
        <f>IF($A718="","",IF($L718="","",IFERROR(LOOKUP(2,1/(('Tire Inspections'!$E$5:$E$1004=$A718)*('Tire Inspections'!$B$5:$B$1004=$L718)*('Tire Inspections'!$Y$5:$Y$1004="OK")),'Tire Inspections'!$R$5:$R$1004),"")))</f>
        <v/>
      </c>
      <c r="R718" s="44">
        <f>IF($A718="","",IF($L718="","",IFERROR(LOOKUP(2,1/(('Tire Inspections'!$E$5:$E$1004=$A718)*('Tire Inspections'!$B$5:$B$1004=$L718)*('Tire Inspections'!$Y$5:$Y$1004="OK")),'Tire Inspections'!$S$5:$S$1004),"")))</f>
        <v/>
      </c>
      <c r="S718" s="44">
        <f>IF($A718="","",IF($L718="","",IFERROR(LOOKUP(2,1/(('Tire Inspections'!$E$5:$E$1004=$A718)*('Tire Inspections'!$B$5:$B$1004=$L718)*('Tire Inspections'!$Y$5:$Y$1004="OK")),'Tire Inspections'!$L$5:$L$1004),"")))</f>
        <v/>
      </c>
      <c r="T718" s="33">
        <f>IF($A718="","",IF(OR($Q718="",$H718=""),"",IFERROR(MAX(0,MIN(1,($Q718-'Settings'!$B$6)/($H718-'Settings'!$B$6))),"")))</f>
        <v/>
      </c>
      <c r="U718" s="27">
        <f>IF($A718="","",IF($Q718="","No Data",IF($Q718&lt;='Settings'!$B$6,"Critical",IF($Q718&lt;='Settings'!$B$5,"Low","OK"))))</f>
        <v/>
      </c>
      <c r="V718" s="27">
        <f>IF($A718="","",IF($R718="","No Data",IF($R718&gt;='Settings'!$B$7,"Uneven","OK")))</f>
        <v/>
      </c>
      <c r="W718" s="27">
        <f>IF($A718="","",IF($J718&lt;&gt;"Mounted","N/A",IF(OR($S718="",$I718=""),"No Data",IF($S718&lt;$I718-'Settings'!$B$8,"Low",IF($S718&gt;$I718+'Settings'!$B$8,"High","OK")))))</f>
        <v/>
      </c>
      <c r="X718" s="45">
        <f>IF($A718="","",IF(OR($J718&lt;&gt;"Mounted",$L718=""),"",IFERROR($L718+'Settings'!$B$9,"")))</f>
        <v/>
      </c>
      <c r="Y718" s="27">
        <f>IF($A718="","",IF($J718&lt;&gt;"Mounted","N/A",IF($L718="","No Data",IF(TODAY()&gt;$X718,"Overdue",IF(TODAY()+'Settings'!$B$10&gt;=$X718,"Due Soon","Current")))))</f>
        <v/>
      </c>
      <c r="Z718" s="27">
        <f>IF($A718="","",IF($J718&lt;&gt;"Mounted","N/A",IF(OR($U718="No Data",$W718="No Data"),"No Data",IF($U718="Critical","Critical",IF(OR($U718="Low",$V718="Uneven",$W718="Low",$W718="High",$Y718="Overdue",$Y718="Due Soon"),"Attention","OK")))))</f>
        <v/>
      </c>
      <c r="AA718" s="27">
        <f>IF($A718="","",IF($J718&lt;&gt;"Mounted","No action",IF($U718="Critical","Inspect immediately and follow fleet removal policy",IF($W718="Low","Correct pressure and inspect",IF($W718="High","Correct pressure",IF($V718="Uneven","Inspect alignment, suspension, and rotation",IF($U718="Low","Schedule tire service",IF($Y718="Overdue","Complete inspection",IF($Y718="Due Soon","Schedule inspection","No action")))))))))</f>
        <v/>
      </c>
      <c r="AB718" s="27">
        <f>IF($A718="","",IF(OR($J718&lt;&gt;"Mounted",$Z718="OK",$Z718="N/A"),"",IF($U718="Critical",1,IF(OR($W718="Low",$W718="High"),2,IF(OR($U718="Low",$V718="Uneven"),3,IF($Y718="Overdue",4,5))))))</f>
        <v/>
      </c>
      <c r="AC718" s="27">
        <f>IF($A718="","",IF($AB718="","",IFERROR($AB718*100000+ROW(),"")))</f>
        <v/>
      </c>
    </row>
    <row r="719">
      <c r="A719" s="29" t="n"/>
      <c r="B719" s="23" t="n"/>
      <c r="C719" s="23" t="n"/>
      <c r="D719" s="23" t="n"/>
      <c r="E719" s="29" t="n"/>
      <c r="F719" s="42" t="n"/>
      <c r="G719" s="30" t="n"/>
      <c r="H719" s="43" t="n"/>
      <c r="I719" s="43" t="n"/>
      <c r="J719" s="23" t="n"/>
      <c r="K719" s="23" t="n"/>
      <c r="L719" s="45">
        <f>IF($A719="","",IF(COUNTIFS('Tire Inspections'!$E$5:$E$1004,$A719,'Tire Inspections'!$Y$5:$Y$1004,"OK")=0,"",IFERROR(MAXIFS('Tire Inspections'!$B$5:$B$1004,'Tire Inspections'!$E$5:$E$1004,$A719,'Tire Inspections'!$Y$5:$Y$1004,"OK"),"")))</f>
        <v/>
      </c>
      <c r="M719" s="27">
        <f>IF($A719="","",IF($L719="","",IFERROR(LOOKUP(2,1/(('Tire Inspections'!$E$5:$E$1004=$A719)*('Tire Inspections'!$B$5:$B$1004=$L719)*('Tire Inspections'!$Y$5:$Y$1004="OK")),'Tire Inspections'!$C$5:$C$1004),"")))</f>
        <v/>
      </c>
      <c r="N719" s="27">
        <f>IF($A719="","",IF($L719="","",IFERROR(LOOKUP(2,1/(('Tire Inspections'!$E$5:$E$1004=$A719)*('Tire Inspections'!$B$5:$B$1004=$L719)*('Tire Inspections'!$Y$5:$Y$1004="OK")),'Tire Inspections'!$F$5:$F$1004),"")))</f>
        <v/>
      </c>
      <c r="O719" s="27">
        <f>IF($A719="","",IF($L719="","",IFERROR(LOOKUP(2,1/(('Tire Inspections'!$E$5:$E$1004=$A719)*('Tire Inspections'!$B$5:$B$1004=$L719)*('Tire Inspections'!$Y$5:$Y$1004="OK")),'Tire Inspections'!$P$5:$P$1004),"")))</f>
        <v/>
      </c>
      <c r="P719" s="32">
        <f>IF($A719="","",IF($L719="","",IFERROR(LOOKUP(2,1/(('Tire Inspections'!$E$5:$E$1004=$A719)*('Tire Inspections'!$B$5:$B$1004=$L719)*('Tire Inspections'!$Y$5:$Y$1004="OK")),'Tire Inspections'!$D$5:$D$1004),"")))</f>
        <v/>
      </c>
      <c r="Q719" s="44">
        <f>IF($A719="","",IF($L719="","",IFERROR(LOOKUP(2,1/(('Tire Inspections'!$E$5:$E$1004=$A719)*('Tire Inspections'!$B$5:$B$1004=$L719)*('Tire Inspections'!$Y$5:$Y$1004="OK")),'Tire Inspections'!$R$5:$R$1004),"")))</f>
        <v/>
      </c>
      <c r="R719" s="44">
        <f>IF($A719="","",IF($L719="","",IFERROR(LOOKUP(2,1/(('Tire Inspections'!$E$5:$E$1004=$A719)*('Tire Inspections'!$B$5:$B$1004=$L719)*('Tire Inspections'!$Y$5:$Y$1004="OK")),'Tire Inspections'!$S$5:$S$1004),"")))</f>
        <v/>
      </c>
      <c r="S719" s="44">
        <f>IF($A719="","",IF($L719="","",IFERROR(LOOKUP(2,1/(('Tire Inspections'!$E$5:$E$1004=$A719)*('Tire Inspections'!$B$5:$B$1004=$L719)*('Tire Inspections'!$Y$5:$Y$1004="OK")),'Tire Inspections'!$L$5:$L$1004),"")))</f>
        <v/>
      </c>
      <c r="T719" s="33">
        <f>IF($A719="","",IF(OR($Q719="",$H719=""),"",IFERROR(MAX(0,MIN(1,($Q719-'Settings'!$B$6)/($H719-'Settings'!$B$6))),"")))</f>
        <v/>
      </c>
      <c r="U719" s="27">
        <f>IF($A719="","",IF($Q719="","No Data",IF($Q719&lt;='Settings'!$B$6,"Critical",IF($Q719&lt;='Settings'!$B$5,"Low","OK"))))</f>
        <v/>
      </c>
      <c r="V719" s="27">
        <f>IF($A719="","",IF($R719="","No Data",IF($R719&gt;='Settings'!$B$7,"Uneven","OK")))</f>
        <v/>
      </c>
      <c r="W719" s="27">
        <f>IF($A719="","",IF($J719&lt;&gt;"Mounted","N/A",IF(OR($S719="",$I719=""),"No Data",IF($S719&lt;$I719-'Settings'!$B$8,"Low",IF($S719&gt;$I719+'Settings'!$B$8,"High","OK")))))</f>
        <v/>
      </c>
      <c r="X719" s="45">
        <f>IF($A719="","",IF(OR($J719&lt;&gt;"Mounted",$L719=""),"",IFERROR($L719+'Settings'!$B$9,"")))</f>
        <v/>
      </c>
      <c r="Y719" s="27">
        <f>IF($A719="","",IF($J719&lt;&gt;"Mounted","N/A",IF($L719="","No Data",IF(TODAY()&gt;$X719,"Overdue",IF(TODAY()+'Settings'!$B$10&gt;=$X719,"Due Soon","Current")))))</f>
        <v/>
      </c>
      <c r="Z719" s="27">
        <f>IF($A719="","",IF($J719&lt;&gt;"Mounted","N/A",IF(OR($U719="No Data",$W719="No Data"),"No Data",IF($U719="Critical","Critical",IF(OR($U719="Low",$V719="Uneven",$W719="Low",$W719="High",$Y719="Overdue",$Y719="Due Soon"),"Attention","OK")))))</f>
        <v/>
      </c>
      <c r="AA719" s="27">
        <f>IF($A719="","",IF($J719&lt;&gt;"Mounted","No action",IF($U719="Critical","Inspect immediately and follow fleet removal policy",IF($W719="Low","Correct pressure and inspect",IF($W719="High","Correct pressure",IF($V719="Uneven","Inspect alignment, suspension, and rotation",IF($U719="Low","Schedule tire service",IF($Y719="Overdue","Complete inspection",IF($Y719="Due Soon","Schedule inspection","No action")))))))))</f>
        <v/>
      </c>
      <c r="AB719" s="27">
        <f>IF($A719="","",IF(OR($J719&lt;&gt;"Mounted",$Z719="OK",$Z719="N/A"),"",IF($U719="Critical",1,IF(OR($W719="Low",$W719="High"),2,IF(OR($U719="Low",$V719="Uneven"),3,IF($Y719="Overdue",4,5))))))</f>
        <v/>
      </c>
      <c r="AC719" s="27">
        <f>IF($A719="","",IF($AB719="","",IFERROR($AB719*100000+ROW(),"")))</f>
        <v/>
      </c>
    </row>
    <row r="720">
      <c r="A720" s="29" t="n"/>
      <c r="B720" s="23" t="n"/>
      <c r="C720" s="23" t="n"/>
      <c r="D720" s="23" t="n"/>
      <c r="E720" s="29" t="n"/>
      <c r="F720" s="42" t="n"/>
      <c r="G720" s="30" t="n"/>
      <c r="H720" s="43" t="n"/>
      <c r="I720" s="43" t="n"/>
      <c r="J720" s="23" t="n"/>
      <c r="K720" s="23" t="n"/>
      <c r="L720" s="45">
        <f>IF($A720="","",IF(COUNTIFS('Tire Inspections'!$E$5:$E$1004,$A720,'Tire Inspections'!$Y$5:$Y$1004,"OK")=0,"",IFERROR(MAXIFS('Tire Inspections'!$B$5:$B$1004,'Tire Inspections'!$E$5:$E$1004,$A720,'Tire Inspections'!$Y$5:$Y$1004,"OK"),"")))</f>
        <v/>
      </c>
      <c r="M720" s="27">
        <f>IF($A720="","",IF($L720="","",IFERROR(LOOKUP(2,1/(('Tire Inspections'!$E$5:$E$1004=$A720)*('Tire Inspections'!$B$5:$B$1004=$L720)*('Tire Inspections'!$Y$5:$Y$1004="OK")),'Tire Inspections'!$C$5:$C$1004),"")))</f>
        <v/>
      </c>
      <c r="N720" s="27">
        <f>IF($A720="","",IF($L720="","",IFERROR(LOOKUP(2,1/(('Tire Inspections'!$E$5:$E$1004=$A720)*('Tire Inspections'!$B$5:$B$1004=$L720)*('Tire Inspections'!$Y$5:$Y$1004="OK")),'Tire Inspections'!$F$5:$F$1004),"")))</f>
        <v/>
      </c>
      <c r="O720" s="27">
        <f>IF($A720="","",IF($L720="","",IFERROR(LOOKUP(2,1/(('Tire Inspections'!$E$5:$E$1004=$A720)*('Tire Inspections'!$B$5:$B$1004=$L720)*('Tire Inspections'!$Y$5:$Y$1004="OK")),'Tire Inspections'!$P$5:$P$1004),"")))</f>
        <v/>
      </c>
      <c r="P720" s="32">
        <f>IF($A720="","",IF($L720="","",IFERROR(LOOKUP(2,1/(('Tire Inspections'!$E$5:$E$1004=$A720)*('Tire Inspections'!$B$5:$B$1004=$L720)*('Tire Inspections'!$Y$5:$Y$1004="OK")),'Tire Inspections'!$D$5:$D$1004),"")))</f>
        <v/>
      </c>
      <c r="Q720" s="44">
        <f>IF($A720="","",IF($L720="","",IFERROR(LOOKUP(2,1/(('Tire Inspections'!$E$5:$E$1004=$A720)*('Tire Inspections'!$B$5:$B$1004=$L720)*('Tire Inspections'!$Y$5:$Y$1004="OK")),'Tire Inspections'!$R$5:$R$1004),"")))</f>
        <v/>
      </c>
      <c r="R720" s="44">
        <f>IF($A720="","",IF($L720="","",IFERROR(LOOKUP(2,1/(('Tire Inspections'!$E$5:$E$1004=$A720)*('Tire Inspections'!$B$5:$B$1004=$L720)*('Tire Inspections'!$Y$5:$Y$1004="OK")),'Tire Inspections'!$S$5:$S$1004),"")))</f>
        <v/>
      </c>
      <c r="S720" s="44">
        <f>IF($A720="","",IF($L720="","",IFERROR(LOOKUP(2,1/(('Tire Inspections'!$E$5:$E$1004=$A720)*('Tire Inspections'!$B$5:$B$1004=$L720)*('Tire Inspections'!$Y$5:$Y$1004="OK")),'Tire Inspections'!$L$5:$L$1004),"")))</f>
        <v/>
      </c>
      <c r="T720" s="33">
        <f>IF($A720="","",IF(OR($Q720="",$H720=""),"",IFERROR(MAX(0,MIN(1,($Q720-'Settings'!$B$6)/($H720-'Settings'!$B$6))),"")))</f>
        <v/>
      </c>
      <c r="U720" s="27">
        <f>IF($A720="","",IF($Q720="","No Data",IF($Q720&lt;='Settings'!$B$6,"Critical",IF($Q720&lt;='Settings'!$B$5,"Low","OK"))))</f>
        <v/>
      </c>
      <c r="V720" s="27">
        <f>IF($A720="","",IF($R720="","No Data",IF($R720&gt;='Settings'!$B$7,"Uneven","OK")))</f>
        <v/>
      </c>
      <c r="W720" s="27">
        <f>IF($A720="","",IF($J720&lt;&gt;"Mounted","N/A",IF(OR($S720="",$I720=""),"No Data",IF($S720&lt;$I720-'Settings'!$B$8,"Low",IF($S720&gt;$I720+'Settings'!$B$8,"High","OK")))))</f>
        <v/>
      </c>
      <c r="X720" s="45">
        <f>IF($A720="","",IF(OR($J720&lt;&gt;"Mounted",$L720=""),"",IFERROR($L720+'Settings'!$B$9,"")))</f>
        <v/>
      </c>
      <c r="Y720" s="27">
        <f>IF($A720="","",IF($J720&lt;&gt;"Mounted","N/A",IF($L720="","No Data",IF(TODAY()&gt;$X720,"Overdue",IF(TODAY()+'Settings'!$B$10&gt;=$X720,"Due Soon","Current")))))</f>
        <v/>
      </c>
      <c r="Z720" s="27">
        <f>IF($A720="","",IF($J720&lt;&gt;"Mounted","N/A",IF(OR($U720="No Data",$W720="No Data"),"No Data",IF($U720="Critical","Critical",IF(OR($U720="Low",$V720="Uneven",$W720="Low",$W720="High",$Y720="Overdue",$Y720="Due Soon"),"Attention","OK")))))</f>
        <v/>
      </c>
      <c r="AA720" s="27">
        <f>IF($A720="","",IF($J720&lt;&gt;"Mounted","No action",IF($U720="Critical","Inspect immediately and follow fleet removal policy",IF($W720="Low","Correct pressure and inspect",IF($W720="High","Correct pressure",IF($V720="Uneven","Inspect alignment, suspension, and rotation",IF($U720="Low","Schedule tire service",IF($Y720="Overdue","Complete inspection",IF($Y720="Due Soon","Schedule inspection","No action")))))))))</f>
        <v/>
      </c>
      <c r="AB720" s="27">
        <f>IF($A720="","",IF(OR($J720&lt;&gt;"Mounted",$Z720="OK",$Z720="N/A"),"",IF($U720="Critical",1,IF(OR($W720="Low",$W720="High"),2,IF(OR($U720="Low",$V720="Uneven"),3,IF($Y720="Overdue",4,5))))))</f>
        <v/>
      </c>
      <c r="AC720" s="27">
        <f>IF($A720="","",IF($AB720="","",IFERROR($AB720*100000+ROW(),"")))</f>
        <v/>
      </c>
    </row>
    <row r="721">
      <c r="A721" s="29" t="n"/>
      <c r="B721" s="23" t="n"/>
      <c r="C721" s="23" t="n"/>
      <c r="D721" s="23" t="n"/>
      <c r="E721" s="29" t="n"/>
      <c r="F721" s="42" t="n"/>
      <c r="G721" s="30" t="n"/>
      <c r="H721" s="43" t="n"/>
      <c r="I721" s="43" t="n"/>
      <c r="J721" s="23" t="n"/>
      <c r="K721" s="23" t="n"/>
      <c r="L721" s="45">
        <f>IF($A721="","",IF(COUNTIFS('Tire Inspections'!$E$5:$E$1004,$A721,'Tire Inspections'!$Y$5:$Y$1004,"OK")=0,"",IFERROR(MAXIFS('Tire Inspections'!$B$5:$B$1004,'Tire Inspections'!$E$5:$E$1004,$A721,'Tire Inspections'!$Y$5:$Y$1004,"OK"),"")))</f>
        <v/>
      </c>
      <c r="M721" s="27">
        <f>IF($A721="","",IF($L721="","",IFERROR(LOOKUP(2,1/(('Tire Inspections'!$E$5:$E$1004=$A721)*('Tire Inspections'!$B$5:$B$1004=$L721)*('Tire Inspections'!$Y$5:$Y$1004="OK")),'Tire Inspections'!$C$5:$C$1004),"")))</f>
        <v/>
      </c>
      <c r="N721" s="27">
        <f>IF($A721="","",IF($L721="","",IFERROR(LOOKUP(2,1/(('Tire Inspections'!$E$5:$E$1004=$A721)*('Tire Inspections'!$B$5:$B$1004=$L721)*('Tire Inspections'!$Y$5:$Y$1004="OK")),'Tire Inspections'!$F$5:$F$1004),"")))</f>
        <v/>
      </c>
      <c r="O721" s="27">
        <f>IF($A721="","",IF($L721="","",IFERROR(LOOKUP(2,1/(('Tire Inspections'!$E$5:$E$1004=$A721)*('Tire Inspections'!$B$5:$B$1004=$L721)*('Tire Inspections'!$Y$5:$Y$1004="OK")),'Tire Inspections'!$P$5:$P$1004),"")))</f>
        <v/>
      </c>
      <c r="P721" s="32">
        <f>IF($A721="","",IF($L721="","",IFERROR(LOOKUP(2,1/(('Tire Inspections'!$E$5:$E$1004=$A721)*('Tire Inspections'!$B$5:$B$1004=$L721)*('Tire Inspections'!$Y$5:$Y$1004="OK")),'Tire Inspections'!$D$5:$D$1004),"")))</f>
        <v/>
      </c>
      <c r="Q721" s="44">
        <f>IF($A721="","",IF($L721="","",IFERROR(LOOKUP(2,1/(('Tire Inspections'!$E$5:$E$1004=$A721)*('Tire Inspections'!$B$5:$B$1004=$L721)*('Tire Inspections'!$Y$5:$Y$1004="OK")),'Tire Inspections'!$R$5:$R$1004),"")))</f>
        <v/>
      </c>
      <c r="R721" s="44">
        <f>IF($A721="","",IF($L721="","",IFERROR(LOOKUP(2,1/(('Tire Inspections'!$E$5:$E$1004=$A721)*('Tire Inspections'!$B$5:$B$1004=$L721)*('Tire Inspections'!$Y$5:$Y$1004="OK")),'Tire Inspections'!$S$5:$S$1004),"")))</f>
        <v/>
      </c>
      <c r="S721" s="44">
        <f>IF($A721="","",IF($L721="","",IFERROR(LOOKUP(2,1/(('Tire Inspections'!$E$5:$E$1004=$A721)*('Tire Inspections'!$B$5:$B$1004=$L721)*('Tire Inspections'!$Y$5:$Y$1004="OK")),'Tire Inspections'!$L$5:$L$1004),"")))</f>
        <v/>
      </c>
      <c r="T721" s="33">
        <f>IF($A721="","",IF(OR($Q721="",$H721=""),"",IFERROR(MAX(0,MIN(1,($Q721-'Settings'!$B$6)/($H721-'Settings'!$B$6))),"")))</f>
        <v/>
      </c>
      <c r="U721" s="27">
        <f>IF($A721="","",IF($Q721="","No Data",IF($Q721&lt;='Settings'!$B$6,"Critical",IF($Q721&lt;='Settings'!$B$5,"Low","OK"))))</f>
        <v/>
      </c>
      <c r="V721" s="27">
        <f>IF($A721="","",IF($R721="","No Data",IF($R721&gt;='Settings'!$B$7,"Uneven","OK")))</f>
        <v/>
      </c>
      <c r="W721" s="27">
        <f>IF($A721="","",IF($J721&lt;&gt;"Mounted","N/A",IF(OR($S721="",$I721=""),"No Data",IF($S721&lt;$I721-'Settings'!$B$8,"Low",IF($S721&gt;$I721+'Settings'!$B$8,"High","OK")))))</f>
        <v/>
      </c>
      <c r="X721" s="45">
        <f>IF($A721="","",IF(OR($J721&lt;&gt;"Mounted",$L721=""),"",IFERROR($L721+'Settings'!$B$9,"")))</f>
        <v/>
      </c>
      <c r="Y721" s="27">
        <f>IF($A721="","",IF($J721&lt;&gt;"Mounted","N/A",IF($L721="","No Data",IF(TODAY()&gt;$X721,"Overdue",IF(TODAY()+'Settings'!$B$10&gt;=$X721,"Due Soon","Current")))))</f>
        <v/>
      </c>
      <c r="Z721" s="27">
        <f>IF($A721="","",IF($J721&lt;&gt;"Mounted","N/A",IF(OR($U721="No Data",$W721="No Data"),"No Data",IF($U721="Critical","Critical",IF(OR($U721="Low",$V721="Uneven",$W721="Low",$W721="High",$Y721="Overdue",$Y721="Due Soon"),"Attention","OK")))))</f>
        <v/>
      </c>
      <c r="AA721" s="27">
        <f>IF($A721="","",IF($J721&lt;&gt;"Mounted","No action",IF($U721="Critical","Inspect immediately and follow fleet removal policy",IF($W721="Low","Correct pressure and inspect",IF($W721="High","Correct pressure",IF($V721="Uneven","Inspect alignment, suspension, and rotation",IF($U721="Low","Schedule tire service",IF($Y721="Overdue","Complete inspection",IF($Y721="Due Soon","Schedule inspection","No action")))))))))</f>
        <v/>
      </c>
      <c r="AB721" s="27">
        <f>IF($A721="","",IF(OR($J721&lt;&gt;"Mounted",$Z721="OK",$Z721="N/A"),"",IF($U721="Critical",1,IF(OR($W721="Low",$W721="High"),2,IF(OR($U721="Low",$V721="Uneven"),3,IF($Y721="Overdue",4,5))))))</f>
        <v/>
      </c>
      <c r="AC721" s="27">
        <f>IF($A721="","",IF($AB721="","",IFERROR($AB721*100000+ROW(),"")))</f>
        <v/>
      </c>
    </row>
    <row r="722">
      <c r="A722" s="29" t="n"/>
      <c r="B722" s="23" t="n"/>
      <c r="C722" s="23" t="n"/>
      <c r="D722" s="23" t="n"/>
      <c r="E722" s="29" t="n"/>
      <c r="F722" s="42" t="n"/>
      <c r="G722" s="30" t="n"/>
      <c r="H722" s="43" t="n"/>
      <c r="I722" s="43" t="n"/>
      <c r="J722" s="23" t="n"/>
      <c r="K722" s="23" t="n"/>
      <c r="L722" s="45">
        <f>IF($A722="","",IF(COUNTIFS('Tire Inspections'!$E$5:$E$1004,$A722,'Tire Inspections'!$Y$5:$Y$1004,"OK")=0,"",IFERROR(MAXIFS('Tire Inspections'!$B$5:$B$1004,'Tire Inspections'!$E$5:$E$1004,$A722,'Tire Inspections'!$Y$5:$Y$1004,"OK"),"")))</f>
        <v/>
      </c>
      <c r="M722" s="27">
        <f>IF($A722="","",IF($L722="","",IFERROR(LOOKUP(2,1/(('Tire Inspections'!$E$5:$E$1004=$A722)*('Tire Inspections'!$B$5:$B$1004=$L722)*('Tire Inspections'!$Y$5:$Y$1004="OK")),'Tire Inspections'!$C$5:$C$1004),"")))</f>
        <v/>
      </c>
      <c r="N722" s="27">
        <f>IF($A722="","",IF($L722="","",IFERROR(LOOKUP(2,1/(('Tire Inspections'!$E$5:$E$1004=$A722)*('Tire Inspections'!$B$5:$B$1004=$L722)*('Tire Inspections'!$Y$5:$Y$1004="OK")),'Tire Inspections'!$F$5:$F$1004),"")))</f>
        <v/>
      </c>
      <c r="O722" s="27">
        <f>IF($A722="","",IF($L722="","",IFERROR(LOOKUP(2,1/(('Tire Inspections'!$E$5:$E$1004=$A722)*('Tire Inspections'!$B$5:$B$1004=$L722)*('Tire Inspections'!$Y$5:$Y$1004="OK")),'Tire Inspections'!$P$5:$P$1004),"")))</f>
        <v/>
      </c>
      <c r="P722" s="32">
        <f>IF($A722="","",IF($L722="","",IFERROR(LOOKUP(2,1/(('Tire Inspections'!$E$5:$E$1004=$A722)*('Tire Inspections'!$B$5:$B$1004=$L722)*('Tire Inspections'!$Y$5:$Y$1004="OK")),'Tire Inspections'!$D$5:$D$1004),"")))</f>
        <v/>
      </c>
      <c r="Q722" s="44">
        <f>IF($A722="","",IF($L722="","",IFERROR(LOOKUP(2,1/(('Tire Inspections'!$E$5:$E$1004=$A722)*('Tire Inspections'!$B$5:$B$1004=$L722)*('Tire Inspections'!$Y$5:$Y$1004="OK")),'Tire Inspections'!$R$5:$R$1004),"")))</f>
        <v/>
      </c>
      <c r="R722" s="44">
        <f>IF($A722="","",IF($L722="","",IFERROR(LOOKUP(2,1/(('Tire Inspections'!$E$5:$E$1004=$A722)*('Tire Inspections'!$B$5:$B$1004=$L722)*('Tire Inspections'!$Y$5:$Y$1004="OK")),'Tire Inspections'!$S$5:$S$1004),"")))</f>
        <v/>
      </c>
      <c r="S722" s="44">
        <f>IF($A722="","",IF($L722="","",IFERROR(LOOKUP(2,1/(('Tire Inspections'!$E$5:$E$1004=$A722)*('Tire Inspections'!$B$5:$B$1004=$L722)*('Tire Inspections'!$Y$5:$Y$1004="OK")),'Tire Inspections'!$L$5:$L$1004),"")))</f>
        <v/>
      </c>
      <c r="T722" s="33">
        <f>IF($A722="","",IF(OR($Q722="",$H722=""),"",IFERROR(MAX(0,MIN(1,($Q722-'Settings'!$B$6)/($H722-'Settings'!$B$6))),"")))</f>
        <v/>
      </c>
      <c r="U722" s="27">
        <f>IF($A722="","",IF($Q722="","No Data",IF($Q722&lt;='Settings'!$B$6,"Critical",IF($Q722&lt;='Settings'!$B$5,"Low","OK"))))</f>
        <v/>
      </c>
      <c r="V722" s="27">
        <f>IF($A722="","",IF($R722="","No Data",IF($R722&gt;='Settings'!$B$7,"Uneven","OK")))</f>
        <v/>
      </c>
      <c r="W722" s="27">
        <f>IF($A722="","",IF($J722&lt;&gt;"Mounted","N/A",IF(OR($S722="",$I722=""),"No Data",IF($S722&lt;$I722-'Settings'!$B$8,"Low",IF($S722&gt;$I722+'Settings'!$B$8,"High","OK")))))</f>
        <v/>
      </c>
      <c r="X722" s="45">
        <f>IF($A722="","",IF(OR($J722&lt;&gt;"Mounted",$L722=""),"",IFERROR($L722+'Settings'!$B$9,"")))</f>
        <v/>
      </c>
      <c r="Y722" s="27">
        <f>IF($A722="","",IF($J722&lt;&gt;"Mounted","N/A",IF($L722="","No Data",IF(TODAY()&gt;$X722,"Overdue",IF(TODAY()+'Settings'!$B$10&gt;=$X722,"Due Soon","Current")))))</f>
        <v/>
      </c>
      <c r="Z722" s="27">
        <f>IF($A722="","",IF($J722&lt;&gt;"Mounted","N/A",IF(OR($U722="No Data",$W722="No Data"),"No Data",IF($U722="Critical","Critical",IF(OR($U722="Low",$V722="Uneven",$W722="Low",$W722="High",$Y722="Overdue",$Y722="Due Soon"),"Attention","OK")))))</f>
        <v/>
      </c>
      <c r="AA722" s="27">
        <f>IF($A722="","",IF($J722&lt;&gt;"Mounted","No action",IF($U722="Critical","Inspect immediately and follow fleet removal policy",IF($W722="Low","Correct pressure and inspect",IF($W722="High","Correct pressure",IF($V722="Uneven","Inspect alignment, suspension, and rotation",IF($U722="Low","Schedule tire service",IF($Y722="Overdue","Complete inspection",IF($Y722="Due Soon","Schedule inspection","No action")))))))))</f>
        <v/>
      </c>
      <c r="AB722" s="27">
        <f>IF($A722="","",IF(OR($J722&lt;&gt;"Mounted",$Z722="OK",$Z722="N/A"),"",IF($U722="Critical",1,IF(OR($W722="Low",$W722="High"),2,IF(OR($U722="Low",$V722="Uneven"),3,IF($Y722="Overdue",4,5))))))</f>
        <v/>
      </c>
      <c r="AC722" s="27">
        <f>IF($A722="","",IF($AB722="","",IFERROR($AB722*100000+ROW(),"")))</f>
        <v/>
      </c>
    </row>
    <row r="723">
      <c r="A723" s="29" t="n"/>
      <c r="B723" s="23" t="n"/>
      <c r="C723" s="23" t="n"/>
      <c r="D723" s="23" t="n"/>
      <c r="E723" s="29" t="n"/>
      <c r="F723" s="42" t="n"/>
      <c r="G723" s="30" t="n"/>
      <c r="H723" s="43" t="n"/>
      <c r="I723" s="43" t="n"/>
      <c r="J723" s="23" t="n"/>
      <c r="K723" s="23" t="n"/>
      <c r="L723" s="45">
        <f>IF($A723="","",IF(COUNTIFS('Tire Inspections'!$E$5:$E$1004,$A723,'Tire Inspections'!$Y$5:$Y$1004,"OK")=0,"",IFERROR(MAXIFS('Tire Inspections'!$B$5:$B$1004,'Tire Inspections'!$E$5:$E$1004,$A723,'Tire Inspections'!$Y$5:$Y$1004,"OK"),"")))</f>
        <v/>
      </c>
      <c r="M723" s="27">
        <f>IF($A723="","",IF($L723="","",IFERROR(LOOKUP(2,1/(('Tire Inspections'!$E$5:$E$1004=$A723)*('Tire Inspections'!$B$5:$B$1004=$L723)*('Tire Inspections'!$Y$5:$Y$1004="OK")),'Tire Inspections'!$C$5:$C$1004),"")))</f>
        <v/>
      </c>
      <c r="N723" s="27">
        <f>IF($A723="","",IF($L723="","",IFERROR(LOOKUP(2,1/(('Tire Inspections'!$E$5:$E$1004=$A723)*('Tire Inspections'!$B$5:$B$1004=$L723)*('Tire Inspections'!$Y$5:$Y$1004="OK")),'Tire Inspections'!$F$5:$F$1004),"")))</f>
        <v/>
      </c>
      <c r="O723" s="27">
        <f>IF($A723="","",IF($L723="","",IFERROR(LOOKUP(2,1/(('Tire Inspections'!$E$5:$E$1004=$A723)*('Tire Inspections'!$B$5:$B$1004=$L723)*('Tire Inspections'!$Y$5:$Y$1004="OK")),'Tire Inspections'!$P$5:$P$1004),"")))</f>
        <v/>
      </c>
      <c r="P723" s="32">
        <f>IF($A723="","",IF($L723="","",IFERROR(LOOKUP(2,1/(('Tire Inspections'!$E$5:$E$1004=$A723)*('Tire Inspections'!$B$5:$B$1004=$L723)*('Tire Inspections'!$Y$5:$Y$1004="OK")),'Tire Inspections'!$D$5:$D$1004),"")))</f>
        <v/>
      </c>
      <c r="Q723" s="44">
        <f>IF($A723="","",IF($L723="","",IFERROR(LOOKUP(2,1/(('Tire Inspections'!$E$5:$E$1004=$A723)*('Tire Inspections'!$B$5:$B$1004=$L723)*('Tire Inspections'!$Y$5:$Y$1004="OK")),'Tire Inspections'!$R$5:$R$1004),"")))</f>
        <v/>
      </c>
      <c r="R723" s="44">
        <f>IF($A723="","",IF($L723="","",IFERROR(LOOKUP(2,1/(('Tire Inspections'!$E$5:$E$1004=$A723)*('Tire Inspections'!$B$5:$B$1004=$L723)*('Tire Inspections'!$Y$5:$Y$1004="OK")),'Tire Inspections'!$S$5:$S$1004),"")))</f>
        <v/>
      </c>
      <c r="S723" s="44">
        <f>IF($A723="","",IF($L723="","",IFERROR(LOOKUP(2,1/(('Tire Inspections'!$E$5:$E$1004=$A723)*('Tire Inspections'!$B$5:$B$1004=$L723)*('Tire Inspections'!$Y$5:$Y$1004="OK")),'Tire Inspections'!$L$5:$L$1004),"")))</f>
        <v/>
      </c>
      <c r="T723" s="33">
        <f>IF($A723="","",IF(OR($Q723="",$H723=""),"",IFERROR(MAX(0,MIN(1,($Q723-'Settings'!$B$6)/($H723-'Settings'!$B$6))),"")))</f>
        <v/>
      </c>
      <c r="U723" s="27">
        <f>IF($A723="","",IF($Q723="","No Data",IF($Q723&lt;='Settings'!$B$6,"Critical",IF($Q723&lt;='Settings'!$B$5,"Low","OK"))))</f>
        <v/>
      </c>
      <c r="V723" s="27">
        <f>IF($A723="","",IF($R723="","No Data",IF($R723&gt;='Settings'!$B$7,"Uneven","OK")))</f>
        <v/>
      </c>
      <c r="W723" s="27">
        <f>IF($A723="","",IF($J723&lt;&gt;"Mounted","N/A",IF(OR($S723="",$I723=""),"No Data",IF($S723&lt;$I723-'Settings'!$B$8,"Low",IF($S723&gt;$I723+'Settings'!$B$8,"High","OK")))))</f>
        <v/>
      </c>
      <c r="X723" s="45">
        <f>IF($A723="","",IF(OR($J723&lt;&gt;"Mounted",$L723=""),"",IFERROR($L723+'Settings'!$B$9,"")))</f>
        <v/>
      </c>
      <c r="Y723" s="27">
        <f>IF($A723="","",IF($J723&lt;&gt;"Mounted","N/A",IF($L723="","No Data",IF(TODAY()&gt;$X723,"Overdue",IF(TODAY()+'Settings'!$B$10&gt;=$X723,"Due Soon","Current")))))</f>
        <v/>
      </c>
      <c r="Z723" s="27">
        <f>IF($A723="","",IF($J723&lt;&gt;"Mounted","N/A",IF(OR($U723="No Data",$W723="No Data"),"No Data",IF($U723="Critical","Critical",IF(OR($U723="Low",$V723="Uneven",$W723="Low",$W723="High",$Y723="Overdue",$Y723="Due Soon"),"Attention","OK")))))</f>
        <v/>
      </c>
      <c r="AA723" s="27">
        <f>IF($A723="","",IF($J723&lt;&gt;"Mounted","No action",IF($U723="Critical","Inspect immediately and follow fleet removal policy",IF($W723="Low","Correct pressure and inspect",IF($W723="High","Correct pressure",IF($V723="Uneven","Inspect alignment, suspension, and rotation",IF($U723="Low","Schedule tire service",IF($Y723="Overdue","Complete inspection",IF($Y723="Due Soon","Schedule inspection","No action")))))))))</f>
        <v/>
      </c>
      <c r="AB723" s="27">
        <f>IF($A723="","",IF(OR($J723&lt;&gt;"Mounted",$Z723="OK",$Z723="N/A"),"",IF($U723="Critical",1,IF(OR($W723="Low",$W723="High"),2,IF(OR($U723="Low",$V723="Uneven"),3,IF($Y723="Overdue",4,5))))))</f>
        <v/>
      </c>
      <c r="AC723" s="27">
        <f>IF($A723="","",IF($AB723="","",IFERROR($AB723*100000+ROW(),"")))</f>
        <v/>
      </c>
    </row>
    <row r="724">
      <c r="A724" s="29" t="n"/>
      <c r="B724" s="23" t="n"/>
      <c r="C724" s="23" t="n"/>
      <c r="D724" s="23" t="n"/>
      <c r="E724" s="29" t="n"/>
      <c r="F724" s="42" t="n"/>
      <c r="G724" s="30" t="n"/>
      <c r="H724" s="43" t="n"/>
      <c r="I724" s="43" t="n"/>
      <c r="J724" s="23" t="n"/>
      <c r="K724" s="23" t="n"/>
      <c r="L724" s="45">
        <f>IF($A724="","",IF(COUNTIFS('Tire Inspections'!$E$5:$E$1004,$A724,'Tire Inspections'!$Y$5:$Y$1004,"OK")=0,"",IFERROR(MAXIFS('Tire Inspections'!$B$5:$B$1004,'Tire Inspections'!$E$5:$E$1004,$A724,'Tire Inspections'!$Y$5:$Y$1004,"OK"),"")))</f>
        <v/>
      </c>
      <c r="M724" s="27">
        <f>IF($A724="","",IF($L724="","",IFERROR(LOOKUP(2,1/(('Tire Inspections'!$E$5:$E$1004=$A724)*('Tire Inspections'!$B$5:$B$1004=$L724)*('Tire Inspections'!$Y$5:$Y$1004="OK")),'Tire Inspections'!$C$5:$C$1004),"")))</f>
        <v/>
      </c>
      <c r="N724" s="27">
        <f>IF($A724="","",IF($L724="","",IFERROR(LOOKUP(2,1/(('Tire Inspections'!$E$5:$E$1004=$A724)*('Tire Inspections'!$B$5:$B$1004=$L724)*('Tire Inspections'!$Y$5:$Y$1004="OK")),'Tire Inspections'!$F$5:$F$1004),"")))</f>
        <v/>
      </c>
      <c r="O724" s="27">
        <f>IF($A724="","",IF($L724="","",IFERROR(LOOKUP(2,1/(('Tire Inspections'!$E$5:$E$1004=$A724)*('Tire Inspections'!$B$5:$B$1004=$L724)*('Tire Inspections'!$Y$5:$Y$1004="OK")),'Tire Inspections'!$P$5:$P$1004),"")))</f>
        <v/>
      </c>
      <c r="P724" s="32">
        <f>IF($A724="","",IF($L724="","",IFERROR(LOOKUP(2,1/(('Tire Inspections'!$E$5:$E$1004=$A724)*('Tire Inspections'!$B$5:$B$1004=$L724)*('Tire Inspections'!$Y$5:$Y$1004="OK")),'Tire Inspections'!$D$5:$D$1004),"")))</f>
        <v/>
      </c>
      <c r="Q724" s="44">
        <f>IF($A724="","",IF($L724="","",IFERROR(LOOKUP(2,1/(('Tire Inspections'!$E$5:$E$1004=$A724)*('Tire Inspections'!$B$5:$B$1004=$L724)*('Tire Inspections'!$Y$5:$Y$1004="OK")),'Tire Inspections'!$R$5:$R$1004),"")))</f>
        <v/>
      </c>
      <c r="R724" s="44">
        <f>IF($A724="","",IF($L724="","",IFERROR(LOOKUP(2,1/(('Tire Inspections'!$E$5:$E$1004=$A724)*('Tire Inspections'!$B$5:$B$1004=$L724)*('Tire Inspections'!$Y$5:$Y$1004="OK")),'Tire Inspections'!$S$5:$S$1004),"")))</f>
        <v/>
      </c>
      <c r="S724" s="44">
        <f>IF($A724="","",IF($L724="","",IFERROR(LOOKUP(2,1/(('Tire Inspections'!$E$5:$E$1004=$A724)*('Tire Inspections'!$B$5:$B$1004=$L724)*('Tire Inspections'!$Y$5:$Y$1004="OK")),'Tire Inspections'!$L$5:$L$1004),"")))</f>
        <v/>
      </c>
      <c r="T724" s="33">
        <f>IF($A724="","",IF(OR($Q724="",$H724=""),"",IFERROR(MAX(0,MIN(1,($Q724-'Settings'!$B$6)/($H724-'Settings'!$B$6))),"")))</f>
        <v/>
      </c>
      <c r="U724" s="27">
        <f>IF($A724="","",IF($Q724="","No Data",IF($Q724&lt;='Settings'!$B$6,"Critical",IF($Q724&lt;='Settings'!$B$5,"Low","OK"))))</f>
        <v/>
      </c>
      <c r="V724" s="27">
        <f>IF($A724="","",IF($R724="","No Data",IF($R724&gt;='Settings'!$B$7,"Uneven","OK")))</f>
        <v/>
      </c>
      <c r="W724" s="27">
        <f>IF($A724="","",IF($J724&lt;&gt;"Mounted","N/A",IF(OR($S724="",$I724=""),"No Data",IF($S724&lt;$I724-'Settings'!$B$8,"Low",IF($S724&gt;$I724+'Settings'!$B$8,"High","OK")))))</f>
        <v/>
      </c>
      <c r="X724" s="45">
        <f>IF($A724="","",IF(OR($J724&lt;&gt;"Mounted",$L724=""),"",IFERROR($L724+'Settings'!$B$9,"")))</f>
        <v/>
      </c>
      <c r="Y724" s="27">
        <f>IF($A724="","",IF($J724&lt;&gt;"Mounted","N/A",IF($L724="","No Data",IF(TODAY()&gt;$X724,"Overdue",IF(TODAY()+'Settings'!$B$10&gt;=$X724,"Due Soon","Current")))))</f>
        <v/>
      </c>
      <c r="Z724" s="27">
        <f>IF($A724="","",IF($J724&lt;&gt;"Mounted","N/A",IF(OR($U724="No Data",$W724="No Data"),"No Data",IF($U724="Critical","Critical",IF(OR($U724="Low",$V724="Uneven",$W724="Low",$W724="High",$Y724="Overdue",$Y724="Due Soon"),"Attention","OK")))))</f>
        <v/>
      </c>
      <c r="AA724" s="27">
        <f>IF($A724="","",IF($J724&lt;&gt;"Mounted","No action",IF($U724="Critical","Inspect immediately and follow fleet removal policy",IF($W724="Low","Correct pressure and inspect",IF($W724="High","Correct pressure",IF($V724="Uneven","Inspect alignment, suspension, and rotation",IF($U724="Low","Schedule tire service",IF($Y724="Overdue","Complete inspection",IF($Y724="Due Soon","Schedule inspection","No action")))))))))</f>
        <v/>
      </c>
      <c r="AB724" s="27">
        <f>IF($A724="","",IF(OR($J724&lt;&gt;"Mounted",$Z724="OK",$Z724="N/A"),"",IF($U724="Critical",1,IF(OR($W724="Low",$W724="High"),2,IF(OR($U724="Low",$V724="Uneven"),3,IF($Y724="Overdue",4,5))))))</f>
        <v/>
      </c>
      <c r="AC724" s="27">
        <f>IF($A724="","",IF($AB724="","",IFERROR($AB724*100000+ROW(),"")))</f>
        <v/>
      </c>
    </row>
    <row r="725">
      <c r="A725" s="29" t="n"/>
      <c r="B725" s="23" t="n"/>
      <c r="C725" s="23" t="n"/>
      <c r="D725" s="23" t="n"/>
      <c r="E725" s="29" t="n"/>
      <c r="F725" s="42" t="n"/>
      <c r="G725" s="30" t="n"/>
      <c r="H725" s="43" t="n"/>
      <c r="I725" s="43" t="n"/>
      <c r="J725" s="23" t="n"/>
      <c r="K725" s="23" t="n"/>
      <c r="L725" s="45">
        <f>IF($A725="","",IF(COUNTIFS('Tire Inspections'!$E$5:$E$1004,$A725,'Tire Inspections'!$Y$5:$Y$1004,"OK")=0,"",IFERROR(MAXIFS('Tire Inspections'!$B$5:$B$1004,'Tire Inspections'!$E$5:$E$1004,$A725,'Tire Inspections'!$Y$5:$Y$1004,"OK"),"")))</f>
        <v/>
      </c>
      <c r="M725" s="27">
        <f>IF($A725="","",IF($L725="","",IFERROR(LOOKUP(2,1/(('Tire Inspections'!$E$5:$E$1004=$A725)*('Tire Inspections'!$B$5:$B$1004=$L725)*('Tire Inspections'!$Y$5:$Y$1004="OK")),'Tire Inspections'!$C$5:$C$1004),"")))</f>
        <v/>
      </c>
      <c r="N725" s="27">
        <f>IF($A725="","",IF($L725="","",IFERROR(LOOKUP(2,1/(('Tire Inspections'!$E$5:$E$1004=$A725)*('Tire Inspections'!$B$5:$B$1004=$L725)*('Tire Inspections'!$Y$5:$Y$1004="OK")),'Tire Inspections'!$F$5:$F$1004),"")))</f>
        <v/>
      </c>
      <c r="O725" s="27">
        <f>IF($A725="","",IF($L725="","",IFERROR(LOOKUP(2,1/(('Tire Inspections'!$E$5:$E$1004=$A725)*('Tire Inspections'!$B$5:$B$1004=$L725)*('Tire Inspections'!$Y$5:$Y$1004="OK")),'Tire Inspections'!$P$5:$P$1004),"")))</f>
        <v/>
      </c>
      <c r="P725" s="32">
        <f>IF($A725="","",IF($L725="","",IFERROR(LOOKUP(2,1/(('Tire Inspections'!$E$5:$E$1004=$A725)*('Tire Inspections'!$B$5:$B$1004=$L725)*('Tire Inspections'!$Y$5:$Y$1004="OK")),'Tire Inspections'!$D$5:$D$1004),"")))</f>
        <v/>
      </c>
      <c r="Q725" s="44">
        <f>IF($A725="","",IF($L725="","",IFERROR(LOOKUP(2,1/(('Tire Inspections'!$E$5:$E$1004=$A725)*('Tire Inspections'!$B$5:$B$1004=$L725)*('Tire Inspections'!$Y$5:$Y$1004="OK")),'Tire Inspections'!$R$5:$R$1004),"")))</f>
        <v/>
      </c>
      <c r="R725" s="44">
        <f>IF($A725="","",IF($L725="","",IFERROR(LOOKUP(2,1/(('Tire Inspections'!$E$5:$E$1004=$A725)*('Tire Inspections'!$B$5:$B$1004=$L725)*('Tire Inspections'!$Y$5:$Y$1004="OK")),'Tire Inspections'!$S$5:$S$1004),"")))</f>
        <v/>
      </c>
      <c r="S725" s="44">
        <f>IF($A725="","",IF($L725="","",IFERROR(LOOKUP(2,1/(('Tire Inspections'!$E$5:$E$1004=$A725)*('Tire Inspections'!$B$5:$B$1004=$L725)*('Tire Inspections'!$Y$5:$Y$1004="OK")),'Tire Inspections'!$L$5:$L$1004),"")))</f>
        <v/>
      </c>
      <c r="T725" s="33">
        <f>IF($A725="","",IF(OR($Q725="",$H725=""),"",IFERROR(MAX(0,MIN(1,($Q725-'Settings'!$B$6)/($H725-'Settings'!$B$6))),"")))</f>
        <v/>
      </c>
      <c r="U725" s="27">
        <f>IF($A725="","",IF($Q725="","No Data",IF($Q725&lt;='Settings'!$B$6,"Critical",IF($Q725&lt;='Settings'!$B$5,"Low","OK"))))</f>
        <v/>
      </c>
      <c r="V725" s="27">
        <f>IF($A725="","",IF($R725="","No Data",IF($R725&gt;='Settings'!$B$7,"Uneven","OK")))</f>
        <v/>
      </c>
      <c r="W725" s="27">
        <f>IF($A725="","",IF($J725&lt;&gt;"Mounted","N/A",IF(OR($S725="",$I725=""),"No Data",IF($S725&lt;$I725-'Settings'!$B$8,"Low",IF($S725&gt;$I725+'Settings'!$B$8,"High","OK")))))</f>
        <v/>
      </c>
      <c r="X725" s="45">
        <f>IF($A725="","",IF(OR($J725&lt;&gt;"Mounted",$L725=""),"",IFERROR($L725+'Settings'!$B$9,"")))</f>
        <v/>
      </c>
      <c r="Y725" s="27">
        <f>IF($A725="","",IF($J725&lt;&gt;"Mounted","N/A",IF($L725="","No Data",IF(TODAY()&gt;$X725,"Overdue",IF(TODAY()+'Settings'!$B$10&gt;=$X725,"Due Soon","Current")))))</f>
        <v/>
      </c>
      <c r="Z725" s="27">
        <f>IF($A725="","",IF($J725&lt;&gt;"Mounted","N/A",IF(OR($U725="No Data",$W725="No Data"),"No Data",IF($U725="Critical","Critical",IF(OR($U725="Low",$V725="Uneven",$W725="Low",$W725="High",$Y725="Overdue",$Y725="Due Soon"),"Attention","OK")))))</f>
        <v/>
      </c>
      <c r="AA725" s="27">
        <f>IF($A725="","",IF($J725&lt;&gt;"Mounted","No action",IF($U725="Critical","Inspect immediately and follow fleet removal policy",IF($W725="Low","Correct pressure and inspect",IF($W725="High","Correct pressure",IF($V725="Uneven","Inspect alignment, suspension, and rotation",IF($U725="Low","Schedule tire service",IF($Y725="Overdue","Complete inspection",IF($Y725="Due Soon","Schedule inspection","No action")))))))))</f>
        <v/>
      </c>
      <c r="AB725" s="27">
        <f>IF($A725="","",IF(OR($J725&lt;&gt;"Mounted",$Z725="OK",$Z725="N/A"),"",IF($U725="Critical",1,IF(OR($W725="Low",$W725="High"),2,IF(OR($U725="Low",$V725="Uneven"),3,IF($Y725="Overdue",4,5))))))</f>
        <v/>
      </c>
      <c r="AC725" s="27">
        <f>IF($A725="","",IF($AB725="","",IFERROR($AB725*100000+ROW(),"")))</f>
        <v/>
      </c>
    </row>
    <row r="726">
      <c r="A726" s="29" t="n"/>
      <c r="B726" s="23" t="n"/>
      <c r="C726" s="23" t="n"/>
      <c r="D726" s="23" t="n"/>
      <c r="E726" s="29" t="n"/>
      <c r="F726" s="42" t="n"/>
      <c r="G726" s="30" t="n"/>
      <c r="H726" s="43" t="n"/>
      <c r="I726" s="43" t="n"/>
      <c r="J726" s="23" t="n"/>
      <c r="K726" s="23" t="n"/>
      <c r="L726" s="45">
        <f>IF($A726="","",IF(COUNTIFS('Tire Inspections'!$E$5:$E$1004,$A726,'Tire Inspections'!$Y$5:$Y$1004,"OK")=0,"",IFERROR(MAXIFS('Tire Inspections'!$B$5:$B$1004,'Tire Inspections'!$E$5:$E$1004,$A726,'Tire Inspections'!$Y$5:$Y$1004,"OK"),"")))</f>
        <v/>
      </c>
      <c r="M726" s="27">
        <f>IF($A726="","",IF($L726="","",IFERROR(LOOKUP(2,1/(('Tire Inspections'!$E$5:$E$1004=$A726)*('Tire Inspections'!$B$5:$B$1004=$L726)*('Tire Inspections'!$Y$5:$Y$1004="OK")),'Tire Inspections'!$C$5:$C$1004),"")))</f>
        <v/>
      </c>
      <c r="N726" s="27">
        <f>IF($A726="","",IF($L726="","",IFERROR(LOOKUP(2,1/(('Tire Inspections'!$E$5:$E$1004=$A726)*('Tire Inspections'!$B$5:$B$1004=$L726)*('Tire Inspections'!$Y$5:$Y$1004="OK")),'Tire Inspections'!$F$5:$F$1004),"")))</f>
        <v/>
      </c>
      <c r="O726" s="27">
        <f>IF($A726="","",IF($L726="","",IFERROR(LOOKUP(2,1/(('Tire Inspections'!$E$5:$E$1004=$A726)*('Tire Inspections'!$B$5:$B$1004=$L726)*('Tire Inspections'!$Y$5:$Y$1004="OK")),'Tire Inspections'!$P$5:$P$1004),"")))</f>
        <v/>
      </c>
      <c r="P726" s="32">
        <f>IF($A726="","",IF($L726="","",IFERROR(LOOKUP(2,1/(('Tire Inspections'!$E$5:$E$1004=$A726)*('Tire Inspections'!$B$5:$B$1004=$L726)*('Tire Inspections'!$Y$5:$Y$1004="OK")),'Tire Inspections'!$D$5:$D$1004),"")))</f>
        <v/>
      </c>
      <c r="Q726" s="44">
        <f>IF($A726="","",IF($L726="","",IFERROR(LOOKUP(2,1/(('Tire Inspections'!$E$5:$E$1004=$A726)*('Tire Inspections'!$B$5:$B$1004=$L726)*('Tire Inspections'!$Y$5:$Y$1004="OK")),'Tire Inspections'!$R$5:$R$1004),"")))</f>
        <v/>
      </c>
      <c r="R726" s="44">
        <f>IF($A726="","",IF($L726="","",IFERROR(LOOKUP(2,1/(('Tire Inspections'!$E$5:$E$1004=$A726)*('Tire Inspections'!$B$5:$B$1004=$L726)*('Tire Inspections'!$Y$5:$Y$1004="OK")),'Tire Inspections'!$S$5:$S$1004),"")))</f>
        <v/>
      </c>
      <c r="S726" s="44">
        <f>IF($A726="","",IF($L726="","",IFERROR(LOOKUP(2,1/(('Tire Inspections'!$E$5:$E$1004=$A726)*('Tire Inspections'!$B$5:$B$1004=$L726)*('Tire Inspections'!$Y$5:$Y$1004="OK")),'Tire Inspections'!$L$5:$L$1004),"")))</f>
        <v/>
      </c>
      <c r="T726" s="33">
        <f>IF($A726="","",IF(OR($Q726="",$H726=""),"",IFERROR(MAX(0,MIN(1,($Q726-'Settings'!$B$6)/($H726-'Settings'!$B$6))),"")))</f>
        <v/>
      </c>
      <c r="U726" s="27">
        <f>IF($A726="","",IF($Q726="","No Data",IF($Q726&lt;='Settings'!$B$6,"Critical",IF($Q726&lt;='Settings'!$B$5,"Low","OK"))))</f>
        <v/>
      </c>
      <c r="V726" s="27">
        <f>IF($A726="","",IF($R726="","No Data",IF($R726&gt;='Settings'!$B$7,"Uneven","OK")))</f>
        <v/>
      </c>
      <c r="W726" s="27">
        <f>IF($A726="","",IF($J726&lt;&gt;"Mounted","N/A",IF(OR($S726="",$I726=""),"No Data",IF($S726&lt;$I726-'Settings'!$B$8,"Low",IF($S726&gt;$I726+'Settings'!$B$8,"High","OK")))))</f>
        <v/>
      </c>
      <c r="X726" s="45">
        <f>IF($A726="","",IF(OR($J726&lt;&gt;"Mounted",$L726=""),"",IFERROR($L726+'Settings'!$B$9,"")))</f>
        <v/>
      </c>
      <c r="Y726" s="27">
        <f>IF($A726="","",IF($J726&lt;&gt;"Mounted","N/A",IF($L726="","No Data",IF(TODAY()&gt;$X726,"Overdue",IF(TODAY()+'Settings'!$B$10&gt;=$X726,"Due Soon","Current")))))</f>
        <v/>
      </c>
      <c r="Z726" s="27">
        <f>IF($A726="","",IF($J726&lt;&gt;"Mounted","N/A",IF(OR($U726="No Data",$W726="No Data"),"No Data",IF($U726="Critical","Critical",IF(OR($U726="Low",$V726="Uneven",$W726="Low",$W726="High",$Y726="Overdue",$Y726="Due Soon"),"Attention","OK")))))</f>
        <v/>
      </c>
      <c r="AA726" s="27">
        <f>IF($A726="","",IF($J726&lt;&gt;"Mounted","No action",IF($U726="Critical","Inspect immediately and follow fleet removal policy",IF($W726="Low","Correct pressure and inspect",IF($W726="High","Correct pressure",IF($V726="Uneven","Inspect alignment, suspension, and rotation",IF($U726="Low","Schedule tire service",IF($Y726="Overdue","Complete inspection",IF($Y726="Due Soon","Schedule inspection","No action")))))))))</f>
        <v/>
      </c>
      <c r="AB726" s="27">
        <f>IF($A726="","",IF(OR($J726&lt;&gt;"Mounted",$Z726="OK",$Z726="N/A"),"",IF($U726="Critical",1,IF(OR($W726="Low",$W726="High"),2,IF(OR($U726="Low",$V726="Uneven"),3,IF($Y726="Overdue",4,5))))))</f>
        <v/>
      </c>
      <c r="AC726" s="27">
        <f>IF($A726="","",IF($AB726="","",IFERROR($AB726*100000+ROW(),"")))</f>
        <v/>
      </c>
    </row>
    <row r="727">
      <c r="A727" s="29" t="n"/>
      <c r="B727" s="23" t="n"/>
      <c r="C727" s="23" t="n"/>
      <c r="D727" s="23" t="n"/>
      <c r="E727" s="29" t="n"/>
      <c r="F727" s="42" t="n"/>
      <c r="G727" s="30" t="n"/>
      <c r="H727" s="43" t="n"/>
      <c r="I727" s="43" t="n"/>
      <c r="J727" s="23" t="n"/>
      <c r="K727" s="23" t="n"/>
      <c r="L727" s="45">
        <f>IF($A727="","",IF(COUNTIFS('Tire Inspections'!$E$5:$E$1004,$A727,'Tire Inspections'!$Y$5:$Y$1004,"OK")=0,"",IFERROR(MAXIFS('Tire Inspections'!$B$5:$B$1004,'Tire Inspections'!$E$5:$E$1004,$A727,'Tire Inspections'!$Y$5:$Y$1004,"OK"),"")))</f>
        <v/>
      </c>
      <c r="M727" s="27">
        <f>IF($A727="","",IF($L727="","",IFERROR(LOOKUP(2,1/(('Tire Inspections'!$E$5:$E$1004=$A727)*('Tire Inspections'!$B$5:$B$1004=$L727)*('Tire Inspections'!$Y$5:$Y$1004="OK")),'Tire Inspections'!$C$5:$C$1004),"")))</f>
        <v/>
      </c>
      <c r="N727" s="27">
        <f>IF($A727="","",IF($L727="","",IFERROR(LOOKUP(2,1/(('Tire Inspections'!$E$5:$E$1004=$A727)*('Tire Inspections'!$B$5:$B$1004=$L727)*('Tire Inspections'!$Y$5:$Y$1004="OK")),'Tire Inspections'!$F$5:$F$1004),"")))</f>
        <v/>
      </c>
      <c r="O727" s="27">
        <f>IF($A727="","",IF($L727="","",IFERROR(LOOKUP(2,1/(('Tire Inspections'!$E$5:$E$1004=$A727)*('Tire Inspections'!$B$5:$B$1004=$L727)*('Tire Inspections'!$Y$5:$Y$1004="OK")),'Tire Inspections'!$P$5:$P$1004),"")))</f>
        <v/>
      </c>
      <c r="P727" s="32">
        <f>IF($A727="","",IF($L727="","",IFERROR(LOOKUP(2,1/(('Tire Inspections'!$E$5:$E$1004=$A727)*('Tire Inspections'!$B$5:$B$1004=$L727)*('Tire Inspections'!$Y$5:$Y$1004="OK")),'Tire Inspections'!$D$5:$D$1004),"")))</f>
        <v/>
      </c>
      <c r="Q727" s="44">
        <f>IF($A727="","",IF($L727="","",IFERROR(LOOKUP(2,1/(('Tire Inspections'!$E$5:$E$1004=$A727)*('Tire Inspections'!$B$5:$B$1004=$L727)*('Tire Inspections'!$Y$5:$Y$1004="OK")),'Tire Inspections'!$R$5:$R$1004),"")))</f>
        <v/>
      </c>
      <c r="R727" s="44">
        <f>IF($A727="","",IF($L727="","",IFERROR(LOOKUP(2,1/(('Tire Inspections'!$E$5:$E$1004=$A727)*('Tire Inspections'!$B$5:$B$1004=$L727)*('Tire Inspections'!$Y$5:$Y$1004="OK")),'Tire Inspections'!$S$5:$S$1004),"")))</f>
        <v/>
      </c>
      <c r="S727" s="44">
        <f>IF($A727="","",IF($L727="","",IFERROR(LOOKUP(2,1/(('Tire Inspections'!$E$5:$E$1004=$A727)*('Tire Inspections'!$B$5:$B$1004=$L727)*('Tire Inspections'!$Y$5:$Y$1004="OK")),'Tire Inspections'!$L$5:$L$1004),"")))</f>
        <v/>
      </c>
      <c r="T727" s="33">
        <f>IF($A727="","",IF(OR($Q727="",$H727=""),"",IFERROR(MAX(0,MIN(1,($Q727-'Settings'!$B$6)/($H727-'Settings'!$B$6))),"")))</f>
        <v/>
      </c>
      <c r="U727" s="27">
        <f>IF($A727="","",IF($Q727="","No Data",IF($Q727&lt;='Settings'!$B$6,"Critical",IF($Q727&lt;='Settings'!$B$5,"Low","OK"))))</f>
        <v/>
      </c>
      <c r="V727" s="27">
        <f>IF($A727="","",IF($R727="","No Data",IF($R727&gt;='Settings'!$B$7,"Uneven","OK")))</f>
        <v/>
      </c>
      <c r="W727" s="27">
        <f>IF($A727="","",IF($J727&lt;&gt;"Mounted","N/A",IF(OR($S727="",$I727=""),"No Data",IF($S727&lt;$I727-'Settings'!$B$8,"Low",IF($S727&gt;$I727+'Settings'!$B$8,"High","OK")))))</f>
        <v/>
      </c>
      <c r="X727" s="45">
        <f>IF($A727="","",IF(OR($J727&lt;&gt;"Mounted",$L727=""),"",IFERROR($L727+'Settings'!$B$9,"")))</f>
        <v/>
      </c>
      <c r="Y727" s="27">
        <f>IF($A727="","",IF($J727&lt;&gt;"Mounted","N/A",IF($L727="","No Data",IF(TODAY()&gt;$X727,"Overdue",IF(TODAY()+'Settings'!$B$10&gt;=$X727,"Due Soon","Current")))))</f>
        <v/>
      </c>
      <c r="Z727" s="27">
        <f>IF($A727="","",IF($J727&lt;&gt;"Mounted","N/A",IF(OR($U727="No Data",$W727="No Data"),"No Data",IF($U727="Critical","Critical",IF(OR($U727="Low",$V727="Uneven",$W727="Low",$W727="High",$Y727="Overdue",$Y727="Due Soon"),"Attention","OK")))))</f>
        <v/>
      </c>
      <c r="AA727" s="27">
        <f>IF($A727="","",IF($J727&lt;&gt;"Mounted","No action",IF($U727="Critical","Inspect immediately and follow fleet removal policy",IF($W727="Low","Correct pressure and inspect",IF($W727="High","Correct pressure",IF($V727="Uneven","Inspect alignment, suspension, and rotation",IF($U727="Low","Schedule tire service",IF($Y727="Overdue","Complete inspection",IF($Y727="Due Soon","Schedule inspection","No action")))))))))</f>
        <v/>
      </c>
      <c r="AB727" s="27">
        <f>IF($A727="","",IF(OR($J727&lt;&gt;"Mounted",$Z727="OK",$Z727="N/A"),"",IF($U727="Critical",1,IF(OR($W727="Low",$W727="High"),2,IF(OR($U727="Low",$V727="Uneven"),3,IF($Y727="Overdue",4,5))))))</f>
        <v/>
      </c>
      <c r="AC727" s="27">
        <f>IF($A727="","",IF($AB727="","",IFERROR($AB727*100000+ROW(),"")))</f>
        <v/>
      </c>
    </row>
    <row r="728">
      <c r="A728" s="29" t="n"/>
      <c r="B728" s="23" t="n"/>
      <c r="C728" s="23" t="n"/>
      <c r="D728" s="23" t="n"/>
      <c r="E728" s="29" t="n"/>
      <c r="F728" s="42" t="n"/>
      <c r="G728" s="30" t="n"/>
      <c r="H728" s="43" t="n"/>
      <c r="I728" s="43" t="n"/>
      <c r="J728" s="23" t="n"/>
      <c r="K728" s="23" t="n"/>
      <c r="L728" s="45">
        <f>IF($A728="","",IF(COUNTIFS('Tire Inspections'!$E$5:$E$1004,$A728,'Tire Inspections'!$Y$5:$Y$1004,"OK")=0,"",IFERROR(MAXIFS('Tire Inspections'!$B$5:$B$1004,'Tire Inspections'!$E$5:$E$1004,$A728,'Tire Inspections'!$Y$5:$Y$1004,"OK"),"")))</f>
        <v/>
      </c>
      <c r="M728" s="27">
        <f>IF($A728="","",IF($L728="","",IFERROR(LOOKUP(2,1/(('Tire Inspections'!$E$5:$E$1004=$A728)*('Tire Inspections'!$B$5:$B$1004=$L728)*('Tire Inspections'!$Y$5:$Y$1004="OK")),'Tire Inspections'!$C$5:$C$1004),"")))</f>
        <v/>
      </c>
      <c r="N728" s="27">
        <f>IF($A728="","",IF($L728="","",IFERROR(LOOKUP(2,1/(('Tire Inspections'!$E$5:$E$1004=$A728)*('Tire Inspections'!$B$5:$B$1004=$L728)*('Tire Inspections'!$Y$5:$Y$1004="OK")),'Tire Inspections'!$F$5:$F$1004),"")))</f>
        <v/>
      </c>
      <c r="O728" s="27">
        <f>IF($A728="","",IF($L728="","",IFERROR(LOOKUP(2,1/(('Tire Inspections'!$E$5:$E$1004=$A728)*('Tire Inspections'!$B$5:$B$1004=$L728)*('Tire Inspections'!$Y$5:$Y$1004="OK")),'Tire Inspections'!$P$5:$P$1004),"")))</f>
        <v/>
      </c>
      <c r="P728" s="32">
        <f>IF($A728="","",IF($L728="","",IFERROR(LOOKUP(2,1/(('Tire Inspections'!$E$5:$E$1004=$A728)*('Tire Inspections'!$B$5:$B$1004=$L728)*('Tire Inspections'!$Y$5:$Y$1004="OK")),'Tire Inspections'!$D$5:$D$1004),"")))</f>
        <v/>
      </c>
      <c r="Q728" s="44">
        <f>IF($A728="","",IF($L728="","",IFERROR(LOOKUP(2,1/(('Tire Inspections'!$E$5:$E$1004=$A728)*('Tire Inspections'!$B$5:$B$1004=$L728)*('Tire Inspections'!$Y$5:$Y$1004="OK")),'Tire Inspections'!$R$5:$R$1004),"")))</f>
        <v/>
      </c>
      <c r="R728" s="44">
        <f>IF($A728="","",IF($L728="","",IFERROR(LOOKUP(2,1/(('Tire Inspections'!$E$5:$E$1004=$A728)*('Tire Inspections'!$B$5:$B$1004=$L728)*('Tire Inspections'!$Y$5:$Y$1004="OK")),'Tire Inspections'!$S$5:$S$1004),"")))</f>
        <v/>
      </c>
      <c r="S728" s="44">
        <f>IF($A728="","",IF($L728="","",IFERROR(LOOKUP(2,1/(('Tire Inspections'!$E$5:$E$1004=$A728)*('Tire Inspections'!$B$5:$B$1004=$L728)*('Tire Inspections'!$Y$5:$Y$1004="OK")),'Tire Inspections'!$L$5:$L$1004),"")))</f>
        <v/>
      </c>
      <c r="T728" s="33">
        <f>IF($A728="","",IF(OR($Q728="",$H728=""),"",IFERROR(MAX(0,MIN(1,($Q728-'Settings'!$B$6)/($H728-'Settings'!$B$6))),"")))</f>
        <v/>
      </c>
      <c r="U728" s="27">
        <f>IF($A728="","",IF($Q728="","No Data",IF($Q728&lt;='Settings'!$B$6,"Critical",IF($Q728&lt;='Settings'!$B$5,"Low","OK"))))</f>
        <v/>
      </c>
      <c r="V728" s="27">
        <f>IF($A728="","",IF($R728="","No Data",IF($R728&gt;='Settings'!$B$7,"Uneven","OK")))</f>
        <v/>
      </c>
      <c r="W728" s="27">
        <f>IF($A728="","",IF($J728&lt;&gt;"Mounted","N/A",IF(OR($S728="",$I728=""),"No Data",IF($S728&lt;$I728-'Settings'!$B$8,"Low",IF($S728&gt;$I728+'Settings'!$B$8,"High","OK")))))</f>
        <v/>
      </c>
      <c r="X728" s="45">
        <f>IF($A728="","",IF(OR($J728&lt;&gt;"Mounted",$L728=""),"",IFERROR($L728+'Settings'!$B$9,"")))</f>
        <v/>
      </c>
      <c r="Y728" s="27">
        <f>IF($A728="","",IF($J728&lt;&gt;"Mounted","N/A",IF($L728="","No Data",IF(TODAY()&gt;$X728,"Overdue",IF(TODAY()+'Settings'!$B$10&gt;=$X728,"Due Soon","Current")))))</f>
        <v/>
      </c>
      <c r="Z728" s="27">
        <f>IF($A728="","",IF($J728&lt;&gt;"Mounted","N/A",IF(OR($U728="No Data",$W728="No Data"),"No Data",IF($U728="Critical","Critical",IF(OR($U728="Low",$V728="Uneven",$W728="Low",$W728="High",$Y728="Overdue",$Y728="Due Soon"),"Attention","OK")))))</f>
        <v/>
      </c>
      <c r="AA728" s="27">
        <f>IF($A728="","",IF($J728&lt;&gt;"Mounted","No action",IF($U728="Critical","Inspect immediately and follow fleet removal policy",IF($W728="Low","Correct pressure and inspect",IF($W728="High","Correct pressure",IF($V728="Uneven","Inspect alignment, suspension, and rotation",IF($U728="Low","Schedule tire service",IF($Y728="Overdue","Complete inspection",IF($Y728="Due Soon","Schedule inspection","No action")))))))))</f>
        <v/>
      </c>
      <c r="AB728" s="27">
        <f>IF($A728="","",IF(OR($J728&lt;&gt;"Mounted",$Z728="OK",$Z728="N/A"),"",IF($U728="Critical",1,IF(OR($W728="Low",$W728="High"),2,IF(OR($U728="Low",$V728="Uneven"),3,IF($Y728="Overdue",4,5))))))</f>
        <v/>
      </c>
      <c r="AC728" s="27">
        <f>IF($A728="","",IF($AB728="","",IFERROR($AB728*100000+ROW(),"")))</f>
        <v/>
      </c>
    </row>
    <row r="729">
      <c r="A729" s="29" t="n"/>
      <c r="B729" s="23" t="n"/>
      <c r="C729" s="23" t="n"/>
      <c r="D729" s="23" t="n"/>
      <c r="E729" s="29" t="n"/>
      <c r="F729" s="42" t="n"/>
      <c r="G729" s="30" t="n"/>
      <c r="H729" s="43" t="n"/>
      <c r="I729" s="43" t="n"/>
      <c r="J729" s="23" t="n"/>
      <c r="K729" s="23" t="n"/>
      <c r="L729" s="45">
        <f>IF($A729="","",IF(COUNTIFS('Tire Inspections'!$E$5:$E$1004,$A729,'Tire Inspections'!$Y$5:$Y$1004,"OK")=0,"",IFERROR(MAXIFS('Tire Inspections'!$B$5:$B$1004,'Tire Inspections'!$E$5:$E$1004,$A729,'Tire Inspections'!$Y$5:$Y$1004,"OK"),"")))</f>
        <v/>
      </c>
      <c r="M729" s="27">
        <f>IF($A729="","",IF($L729="","",IFERROR(LOOKUP(2,1/(('Tire Inspections'!$E$5:$E$1004=$A729)*('Tire Inspections'!$B$5:$B$1004=$L729)*('Tire Inspections'!$Y$5:$Y$1004="OK")),'Tire Inspections'!$C$5:$C$1004),"")))</f>
        <v/>
      </c>
      <c r="N729" s="27">
        <f>IF($A729="","",IF($L729="","",IFERROR(LOOKUP(2,1/(('Tire Inspections'!$E$5:$E$1004=$A729)*('Tire Inspections'!$B$5:$B$1004=$L729)*('Tire Inspections'!$Y$5:$Y$1004="OK")),'Tire Inspections'!$F$5:$F$1004),"")))</f>
        <v/>
      </c>
      <c r="O729" s="27">
        <f>IF($A729="","",IF($L729="","",IFERROR(LOOKUP(2,1/(('Tire Inspections'!$E$5:$E$1004=$A729)*('Tire Inspections'!$B$5:$B$1004=$L729)*('Tire Inspections'!$Y$5:$Y$1004="OK")),'Tire Inspections'!$P$5:$P$1004),"")))</f>
        <v/>
      </c>
      <c r="P729" s="32">
        <f>IF($A729="","",IF($L729="","",IFERROR(LOOKUP(2,1/(('Tire Inspections'!$E$5:$E$1004=$A729)*('Tire Inspections'!$B$5:$B$1004=$L729)*('Tire Inspections'!$Y$5:$Y$1004="OK")),'Tire Inspections'!$D$5:$D$1004),"")))</f>
        <v/>
      </c>
      <c r="Q729" s="44">
        <f>IF($A729="","",IF($L729="","",IFERROR(LOOKUP(2,1/(('Tire Inspections'!$E$5:$E$1004=$A729)*('Tire Inspections'!$B$5:$B$1004=$L729)*('Tire Inspections'!$Y$5:$Y$1004="OK")),'Tire Inspections'!$R$5:$R$1004),"")))</f>
        <v/>
      </c>
      <c r="R729" s="44">
        <f>IF($A729="","",IF($L729="","",IFERROR(LOOKUP(2,1/(('Tire Inspections'!$E$5:$E$1004=$A729)*('Tire Inspections'!$B$5:$B$1004=$L729)*('Tire Inspections'!$Y$5:$Y$1004="OK")),'Tire Inspections'!$S$5:$S$1004),"")))</f>
        <v/>
      </c>
      <c r="S729" s="44">
        <f>IF($A729="","",IF($L729="","",IFERROR(LOOKUP(2,1/(('Tire Inspections'!$E$5:$E$1004=$A729)*('Tire Inspections'!$B$5:$B$1004=$L729)*('Tire Inspections'!$Y$5:$Y$1004="OK")),'Tire Inspections'!$L$5:$L$1004),"")))</f>
        <v/>
      </c>
      <c r="T729" s="33">
        <f>IF($A729="","",IF(OR($Q729="",$H729=""),"",IFERROR(MAX(0,MIN(1,($Q729-'Settings'!$B$6)/($H729-'Settings'!$B$6))),"")))</f>
        <v/>
      </c>
      <c r="U729" s="27">
        <f>IF($A729="","",IF($Q729="","No Data",IF($Q729&lt;='Settings'!$B$6,"Critical",IF($Q729&lt;='Settings'!$B$5,"Low","OK"))))</f>
        <v/>
      </c>
      <c r="V729" s="27">
        <f>IF($A729="","",IF($R729="","No Data",IF($R729&gt;='Settings'!$B$7,"Uneven","OK")))</f>
        <v/>
      </c>
      <c r="W729" s="27">
        <f>IF($A729="","",IF($J729&lt;&gt;"Mounted","N/A",IF(OR($S729="",$I729=""),"No Data",IF($S729&lt;$I729-'Settings'!$B$8,"Low",IF($S729&gt;$I729+'Settings'!$B$8,"High","OK")))))</f>
        <v/>
      </c>
      <c r="X729" s="45">
        <f>IF($A729="","",IF(OR($J729&lt;&gt;"Mounted",$L729=""),"",IFERROR($L729+'Settings'!$B$9,"")))</f>
        <v/>
      </c>
      <c r="Y729" s="27">
        <f>IF($A729="","",IF($J729&lt;&gt;"Mounted","N/A",IF($L729="","No Data",IF(TODAY()&gt;$X729,"Overdue",IF(TODAY()+'Settings'!$B$10&gt;=$X729,"Due Soon","Current")))))</f>
        <v/>
      </c>
      <c r="Z729" s="27">
        <f>IF($A729="","",IF($J729&lt;&gt;"Mounted","N/A",IF(OR($U729="No Data",$W729="No Data"),"No Data",IF($U729="Critical","Critical",IF(OR($U729="Low",$V729="Uneven",$W729="Low",$W729="High",$Y729="Overdue",$Y729="Due Soon"),"Attention","OK")))))</f>
        <v/>
      </c>
      <c r="AA729" s="27">
        <f>IF($A729="","",IF($J729&lt;&gt;"Mounted","No action",IF($U729="Critical","Inspect immediately and follow fleet removal policy",IF($W729="Low","Correct pressure and inspect",IF($W729="High","Correct pressure",IF($V729="Uneven","Inspect alignment, suspension, and rotation",IF($U729="Low","Schedule tire service",IF($Y729="Overdue","Complete inspection",IF($Y729="Due Soon","Schedule inspection","No action")))))))))</f>
        <v/>
      </c>
      <c r="AB729" s="27">
        <f>IF($A729="","",IF(OR($J729&lt;&gt;"Mounted",$Z729="OK",$Z729="N/A"),"",IF($U729="Critical",1,IF(OR($W729="Low",$W729="High"),2,IF(OR($U729="Low",$V729="Uneven"),3,IF($Y729="Overdue",4,5))))))</f>
        <v/>
      </c>
      <c r="AC729" s="27">
        <f>IF($A729="","",IF($AB729="","",IFERROR($AB729*100000+ROW(),"")))</f>
        <v/>
      </c>
    </row>
    <row r="730">
      <c r="A730" s="29" t="n"/>
      <c r="B730" s="23" t="n"/>
      <c r="C730" s="23" t="n"/>
      <c r="D730" s="23" t="n"/>
      <c r="E730" s="29" t="n"/>
      <c r="F730" s="42" t="n"/>
      <c r="G730" s="30" t="n"/>
      <c r="H730" s="43" t="n"/>
      <c r="I730" s="43" t="n"/>
      <c r="J730" s="23" t="n"/>
      <c r="K730" s="23" t="n"/>
      <c r="L730" s="45">
        <f>IF($A730="","",IF(COUNTIFS('Tire Inspections'!$E$5:$E$1004,$A730,'Tire Inspections'!$Y$5:$Y$1004,"OK")=0,"",IFERROR(MAXIFS('Tire Inspections'!$B$5:$B$1004,'Tire Inspections'!$E$5:$E$1004,$A730,'Tire Inspections'!$Y$5:$Y$1004,"OK"),"")))</f>
        <v/>
      </c>
      <c r="M730" s="27">
        <f>IF($A730="","",IF($L730="","",IFERROR(LOOKUP(2,1/(('Tire Inspections'!$E$5:$E$1004=$A730)*('Tire Inspections'!$B$5:$B$1004=$L730)*('Tire Inspections'!$Y$5:$Y$1004="OK")),'Tire Inspections'!$C$5:$C$1004),"")))</f>
        <v/>
      </c>
      <c r="N730" s="27">
        <f>IF($A730="","",IF($L730="","",IFERROR(LOOKUP(2,1/(('Tire Inspections'!$E$5:$E$1004=$A730)*('Tire Inspections'!$B$5:$B$1004=$L730)*('Tire Inspections'!$Y$5:$Y$1004="OK")),'Tire Inspections'!$F$5:$F$1004),"")))</f>
        <v/>
      </c>
      <c r="O730" s="27">
        <f>IF($A730="","",IF($L730="","",IFERROR(LOOKUP(2,1/(('Tire Inspections'!$E$5:$E$1004=$A730)*('Tire Inspections'!$B$5:$B$1004=$L730)*('Tire Inspections'!$Y$5:$Y$1004="OK")),'Tire Inspections'!$P$5:$P$1004),"")))</f>
        <v/>
      </c>
      <c r="P730" s="32">
        <f>IF($A730="","",IF($L730="","",IFERROR(LOOKUP(2,1/(('Tire Inspections'!$E$5:$E$1004=$A730)*('Tire Inspections'!$B$5:$B$1004=$L730)*('Tire Inspections'!$Y$5:$Y$1004="OK")),'Tire Inspections'!$D$5:$D$1004),"")))</f>
        <v/>
      </c>
      <c r="Q730" s="44">
        <f>IF($A730="","",IF($L730="","",IFERROR(LOOKUP(2,1/(('Tire Inspections'!$E$5:$E$1004=$A730)*('Tire Inspections'!$B$5:$B$1004=$L730)*('Tire Inspections'!$Y$5:$Y$1004="OK")),'Tire Inspections'!$R$5:$R$1004),"")))</f>
        <v/>
      </c>
      <c r="R730" s="44">
        <f>IF($A730="","",IF($L730="","",IFERROR(LOOKUP(2,1/(('Tire Inspections'!$E$5:$E$1004=$A730)*('Tire Inspections'!$B$5:$B$1004=$L730)*('Tire Inspections'!$Y$5:$Y$1004="OK")),'Tire Inspections'!$S$5:$S$1004),"")))</f>
        <v/>
      </c>
      <c r="S730" s="44">
        <f>IF($A730="","",IF($L730="","",IFERROR(LOOKUP(2,1/(('Tire Inspections'!$E$5:$E$1004=$A730)*('Tire Inspections'!$B$5:$B$1004=$L730)*('Tire Inspections'!$Y$5:$Y$1004="OK")),'Tire Inspections'!$L$5:$L$1004),"")))</f>
        <v/>
      </c>
      <c r="T730" s="33">
        <f>IF($A730="","",IF(OR($Q730="",$H730=""),"",IFERROR(MAX(0,MIN(1,($Q730-'Settings'!$B$6)/($H730-'Settings'!$B$6))),"")))</f>
        <v/>
      </c>
      <c r="U730" s="27">
        <f>IF($A730="","",IF($Q730="","No Data",IF($Q730&lt;='Settings'!$B$6,"Critical",IF($Q730&lt;='Settings'!$B$5,"Low","OK"))))</f>
        <v/>
      </c>
      <c r="V730" s="27">
        <f>IF($A730="","",IF($R730="","No Data",IF($R730&gt;='Settings'!$B$7,"Uneven","OK")))</f>
        <v/>
      </c>
      <c r="W730" s="27">
        <f>IF($A730="","",IF($J730&lt;&gt;"Mounted","N/A",IF(OR($S730="",$I730=""),"No Data",IF($S730&lt;$I730-'Settings'!$B$8,"Low",IF($S730&gt;$I730+'Settings'!$B$8,"High","OK")))))</f>
        <v/>
      </c>
      <c r="X730" s="45">
        <f>IF($A730="","",IF(OR($J730&lt;&gt;"Mounted",$L730=""),"",IFERROR($L730+'Settings'!$B$9,"")))</f>
        <v/>
      </c>
      <c r="Y730" s="27">
        <f>IF($A730="","",IF($J730&lt;&gt;"Mounted","N/A",IF($L730="","No Data",IF(TODAY()&gt;$X730,"Overdue",IF(TODAY()+'Settings'!$B$10&gt;=$X730,"Due Soon","Current")))))</f>
        <v/>
      </c>
      <c r="Z730" s="27">
        <f>IF($A730="","",IF($J730&lt;&gt;"Mounted","N/A",IF(OR($U730="No Data",$W730="No Data"),"No Data",IF($U730="Critical","Critical",IF(OR($U730="Low",$V730="Uneven",$W730="Low",$W730="High",$Y730="Overdue",$Y730="Due Soon"),"Attention","OK")))))</f>
        <v/>
      </c>
      <c r="AA730" s="27">
        <f>IF($A730="","",IF($J730&lt;&gt;"Mounted","No action",IF($U730="Critical","Inspect immediately and follow fleet removal policy",IF($W730="Low","Correct pressure and inspect",IF($W730="High","Correct pressure",IF($V730="Uneven","Inspect alignment, suspension, and rotation",IF($U730="Low","Schedule tire service",IF($Y730="Overdue","Complete inspection",IF($Y730="Due Soon","Schedule inspection","No action")))))))))</f>
        <v/>
      </c>
      <c r="AB730" s="27">
        <f>IF($A730="","",IF(OR($J730&lt;&gt;"Mounted",$Z730="OK",$Z730="N/A"),"",IF($U730="Critical",1,IF(OR($W730="Low",$W730="High"),2,IF(OR($U730="Low",$V730="Uneven"),3,IF($Y730="Overdue",4,5))))))</f>
        <v/>
      </c>
      <c r="AC730" s="27">
        <f>IF($A730="","",IF($AB730="","",IFERROR($AB730*100000+ROW(),"")))</f>
        <v/>
      </c>
    </row>
    <row r="731">
      <c r="A731" s="29" t="n"/>
      <c r="B731" s="23" t="n"/>
      <c r="C731" s="23" t="n"/>
      <c r="D731" s="23" t="n"/>
      <c r="E731" s="29" t="n"/>
      <c r="F731" s="42" t="n"/>
      <c r="G731" s="30" t="n"/>
      <c r="H731" s="43" t="n"/>
      <c r="I731" s="43" t="n"/>
      <c r="J731" s="23" t="n"/>
      <c r="K731" s="23" t="n"/>
      <c r="L731" s="45">
        <f>IF($A731="","",IF(COUNTIFS('Tire Inspections'!$E$5:$E$1004,$A731,'Tire Inspections'!$Y$5:$Y$1004,"OK")=0,"",IFERROR(MAXIFS('Tire Inspections'!$B$5:$B$1004,'Tire Inspections'!$E$5:$E$1004,$A731,'Tire Inspections'!$Y$5:$Y$1004,"OK"),"")))</f>
        <v/>
      </c>
      <c r="M731" s="27">
        <f>IF($A731="","",IF($L731="","",IFERROR(LOOKUP(2,1/(('Tire Inspections'!$E$5:$E$1004=$A731)*('Tire Inspections'!$B$5:$B$1004=$L731)*('Tire Inspections'!$Y$5:$Y$1004="OK")),'Tire Inspections'!$C$5:$C$1004),"")))</f>
        <v/>
      </c>
      <c r="N731" s="27">
        <f>IF($A731="","",IF($L731="","",IFERROR(LOOKUP(2,1/(('Tire Inspections'!$E$5:$E$1004=$A731)*('Tire Inspections'!$B$5:$B$1004=$L731)*('Tire Inspections'!$Y$5:$Y$1004="OK")),'Tire Inspections'!$F$5:$F$1004),"")))</f>
        <v/>
      </c>
      <c r="O731" s="27">
        <f>IF($A731="","",IF($L731="","",IFERROR(LOOKUP(2,1/(('Tire Inspections'!$E$5:$E$1004=$A731)*('Tire Inspections'!$B$5:$B$1004=$L731)*('Tire Inspections'!$Y$5:$Y$1004="OK")),'Tire Inspections'!$P$5:$P$1004),"")))</f>
        <v/>
      </c>
      <c r="P731" s="32">
        <f>IF($A731="","",IF($L731="","",IFERROR(LOOKUP(2,1/(('Tire Inspections'!$E$5:$E$1004=$A731)*('Tire Inspections'!$B$5:$B$1004=$L731)*('Tire Inspections'!$Y$5:$Y$1004="OK")),'Tire Inspections'!$D$5:$D$1004),"")))</f>
        <v/>
      </c>
      <c r="Q731" s="44">
        <f>IF($A731="","",IF($L731="","",IFERROR(LOOKUP(2,1/(('Tire Inspections'!$E$5:$E$1004=$A731)*('Tire Inspections'!$B$5:$B$1004=$L731)*('Tire Inspections'!$Y$5:$Y$1004="OK")),'Tire Inspections'!$R$5:$R$1004),"")))</f>
        <v/>
      </c>
      <c r="R731" s="44">
        <f>IF($A731="","",IF($L731="","",IFERROR(LOOKUP(2,1/(('Tire Inspections'!$E$5:$E$1004=$A731)*('Tire Inspections'!$B$5:$B$1004=$L731)*('Tire Inspections'!$Y$5:$Y$1004="OK")),'Tire Inspections'!$S$5:$S$1004),"")))</f>
        <v/>
      </c>
      <c r="S731" s="44">
        <f>IF($A731="","",IF($L731="","",IFERROR(LOOKUP(2,1/(('Tire Inspections'!$E$5:$E$1004=$A731)*('Tire Inspections'!$B$5:$B$1004=$L731)*('Tire Inspections'!$Y$5:$Y$1004="OK")),'Tire Inspections'!$L$5:$L$1004),"")))</f>
        <v/>
      </c>
      <c r="T731" s="33">
        <f>IF($A731="","",IF(OR($Q731="",$H731=""),"",IFERROR(MAX(0,MIN(1,($Q731-'Settings'!$B$6)/($H731-'Settings'!$B$6))),"")))</f>
        <v/>
      </c>
      <c r="U731" s="27">
        <f>IF($A731="","",IF($Q731="","No Data",IF($Q731&lt;='Settings'!$B$6,"Critical",IF($Q731&lt;='Settings'!$B$5,"Low","OK"))))</f>
        <v/>
      </c>
      <c r="V731" s="27">
        <f>IF($A731="","",IF($R731="","No Data",IF($R731&gt;='Settings'!$B$7,"Uneven","OK")))</f>
        <v/>
      </c>
      <c r="W731" s="27">
        <f>IF($A731="","",IF($J731&lt;&gt;"Mounted","N/A",IF(OR($S731="",$I731=""),"No Data",IF($S731&lt;$I731-'Settings'!$B$8,"Low",IF($S731&gt;$I731+'Settings'!$B$8,"High","OK")))))</f>
        <v/>
      </c>
      <c r="X731" s="45">
        <f>IF($A731="","",IF(OR($J731&lt;&gt;"Mounted",$L731=""),"",IFERROR($L731+'Settings'!$B$9,"")))</f>
        <v/>
      </c>
      <c r="Y731" s="27">
        <f>IF($A731="","",IF($J731&lt;&gt;"Mounted","N/A",IF($L731="","No Data",IF(TODAY()&gt;$X731,"Overdue",IF(TODAY()+'Settings'!$B$10&gt;=$X731,"Due Soon","Current")))))</f>
        <v/>
      </c>
      <c r="Z731" s="27">
        <f>IF($A731="","",IF($J731&lt;&gt;"Mounted","N/A",IF(OR($U731="No Data",$W731="No Data"),"No Data",IF($U731="Critical","Critical",IF(OR($U731="Low",$V731="Uneven",$W731="Low",$W731="High",$Y731="Overdue",$Y731="Due Soon"),"Attention","OK")))))</f>
        <v/>
      </c>
      <c r="AA731" s="27">
        <f>IF($A731="","",IF($J731&lt;&gt;"Mounted","No action",IF($U731="Critical","Inspect immediately and follow fleet removal policy",IF($W731="Low","Correct pressure and inspect",IF($W731="High","Correct pressure",IF($V731="Uneven","Inspect alignment, suspension, and rotation",IF($U731="Low","Schedule tire service",IF($Y731="Overdue","Complete inspection",IF($Y731="Due Soon","Schedule inspection","No action")))))))))</f>
        <v/>
      </c>
      <c r="AB731" s="27">
        <f>IF($A731="","",IF(OR($J731&lt;&gt;"Mounted",$Z731="OK",$Z731="N/A"),"",IF($U731="Critical",1,IF(OR($W731="Low",$W731="High"),2,IF(OR($U731="Low",$V731="Uneven"),3,IF($Y731="Overdue",4,5))))))</f>
        <v/>
      </c>
      <c r="AC731" s="27">
        <f>IF($A731="","",IF($AB731="","",IFERROR($AB731*100000+ROW(),"")))</f>
        <v/>
      </c>
    </row>
    <row r="732">
      <c r="A732" s="29" t="n"/>
      <c r="B732" s="23" t="n"/>
      <c r="C732" s="23" t="n"/>
      <c r="D732" s="23" t="n"/>
      <c r="E732" s="29" t="n"/>
      <c r="F732" s="42" t="n"/>
      <c r="G732" s="30" t="n"/>
      <c r="H732" s="43" t="n"/>
      <c r="I732" s="43" t="n"/>
      <c r="J732" s="23" t="n"/>
      <c r="K732" s="23" t="n"/>
      <c r="L732" s="45">
        <f>IF($A732="","",IF(COUNTIFS('Tire Inspections'!$E$5:$E$1004,$A732,'Tire Inspections'!$Y$5:$Y$1004,"OK")=0,"",IFERROR(MAXIFS('Tire Inspections'!$B$5:$B$1004,'Tire Inspections'!$E$5:$E$1004,$A732,'Tire Inspections'!$Y$5:$Y$1004,"OK"),"")))</f>
        <v/>
      </c>
      <c r="M732" s="27">
        <f>IF($A732="","",IF($L732="","",IFERROR(LOOKUP(2,1/(('Tire Inspections'!$E$5:$E$1004=$A732)*('Tire Inspections'!$B$5:$B$1004=$L732)*('Tire Inspections'!$Y$5:$Y$1004="OK")),'Tire Inspections'!$C$5:$C$1004),"")))</f>
        <v/>
      </c>
      <c r="N732" s="27">
        <f>IF($A732="","",IF($L732="","",IFERROR(LOOKUP(2,1/(('Tire Inspections'!$E$5:$E$1004=$A732)*('Tire Inspections'!$B$5:$B$1004=$L732)*('Tire Inspections'!$Y$5:$Y$1004="OK")),'Tire Inspections'!$F$5:$F$1004),"")))</f>
        <v/>
      </c>
      <c r="O732" s="27">
        <f>IF($A732="","",IF($L732="","",IFERROR(LOOKUP(2,1/(('Tire Inspections'!$E$5:$E$1004=$A732)*('Tire Inspections'!$B$5:$B$1004=$L732)*('Tire Inspections'!$Y$5:$Y$1004="OK")),'Tire Inspections'!$P$5:$P$1004),"")))</f>
        <v/>
      </c>
      <c r="P732" s="32">
        <f>IF($A732="","",IF($L732="","",IFERROR(LOOKUP(2,1/(('Tire Inspections'!$E$5:$E$1004=$A732)*('Tire Inspections'!$B$5:$B$1004=$L732)*('Tire Inspections'!$Y$5:$Y$1004="OK")),'Tire Inspections'!$D$5:$D$1004),"")))</f>
        <v/>
      </c>
      <c r="Q732" s="44">
        <f>IF($A732="","",IF($L732="","",IFERROR(LOOKUP(2,1/(('Tire Inspections'!$E$5:$E$1004=$A732)*('Tire Inspections'!$B$5:$B$1004=$L732)*('Tire Inspections'!$Y$5:$Y$1004="OK")),'Tire Inspections'!$R$5:$R$1004),"")))</f>
        <v/>
      </c>
      <c r="R732" s="44">
        <f>IF($A732="","",IF($L732="","",IFERROR(LOOKUP(2,1/(('Tire Inspections'!$E$5:$E$1004=$A732)*('Tire Inspections'!$B$5:$B$1004=$L732)*('Tire Inspections'!$Y$5:$Y$1004="OK")),'Tire Inspections'!$S$5:$S$1004),"")))</f>
        <v/>
      </c>
      <c r="S732" s="44">
        <f>IF($A732="","",IF($L732="","",IFERROR(LOOKUP(2,1/(('Tire Inspections'!$E$5:$E$1004=$A732)*('Tire Inspections'!$B$5:$B$1004=$L732)*('Tire Inspections'!$Y$5:$Y$1004="OK")),'Tire Inspections'!$L$5:$L$1004),"")))</f>
        <v/>
      </c>
      <c r="T732" s="33">
        <f>IF($A732="","",IF(OR($Q732="",$H732=""),"",IFERROR(MAX(0,MIN(1,($Q732-'Settings'!$B$6)/($H732-'Settings'!$B$6))),"")))</f>
        <v/>
      </c>
      <c r="U732" s="27">
        <f>IF($A732="","",IF($Q732="","No Data",IF($Q732&lt;='Settings'!$B$6,"Critical",IF($Q732&lt;='Settings'!$B$5,"Low","OK"))))</f>
        <v/>
      </c>
      <c r="V732" s="27">
        <f>IF($A732="","",IF($R732="","No Data",IF($R732&gt;='Settings'!$B$7,"Uneven","OK")))</f>
        <v/>
      </c>
      <c r="W732" s="27">
        <f>IF($A732="","",IF($J732&lt;&gt;"Mounted","N/A",IF(OR($S732="",$I732=""),"No Data",IF($S732&lt;$I732-'Settings'!$B$8,"Low",IF($S732&gt;$I732+'Settings'!$B$8,"High","OK")))))</f>
        <v/>
      </c>
      <c r="X732" s="45">
        <f>IF($A732="","",IF(OR($J732&lt;&gt;"Mounted",$L732=""),"",IFERROR($L732+'Settings'!$B$9,"")))</f>
        <v/>
      </c>
      <c r="Y732" s="27">
        <f>IF($A732="","",IF($J732&lt;&gt;"Mounted","N/A",IF($L732="","No Data",IF(TODAY()&gt;$X732,"Overdue",IF(TODAY()+'Settings'!$B$10&gt;=$X732,"Due Soon","Current")))))</f>
        <v/>
      </c>
      <c r="Z732" s="27">
        <f>IF($A732="","",IF($J732&lt;&gt;"Mounted","N/A",IF(OR($U732="No Data",$W732="No Data"),"No Data",IF($U732="Critical","Critical",IF(OR($U732="Low",$V732="Uneven",$W732="Low",$W732="High",$Y732="Overdue",$Y732="Due Soon"),"Attention","OK")))))</f>
        <v/>
      </c>
      <c r="AA732" s="27">
        <f>IF($A732="","",IF($J732&lt;&gt;"Mounted","No action",IF($U732="Critical","Inspect immediately and follow fleet removal policy",IF($W732="Low","Correct pressure and inspect",IF($W732="High","Correct pressure",IF($V732="Uneven","Inspect alignment, suspension, and rotation",IF($U732="Low","Schedule tire service",IF($Y732="Overdue","Complete inspection",IF($Y732="Due Soon","Schedule inspection","No action")))))))))</f>
        <v/>
      </c>
      <c r="AB732" s="27">
        <f>IF($A732="","",IF(OR($J732&lt;&gt;"Mounted",$Z732="OK",$Z732="N/A"),"",IF($U732="Critical",1,IF(OR($W732="Low",$W732="High"),2,IF(OR($U732="Low",$V732="Uneven"),3,IF($Y732="Overdue",4,5))))))</f>
        <v/>
      </c>
      <c r="AC732" s="27">
        <f>IF($A732="","",IF($AB732="","",IFERROR($AB732*100000+ROW(),"")))</f>
        <v/>
      </c>
    </row>
    <row r="733">
      <c r="A733" s="29" t="n"/>
      <c r="B733" s="23" t="n"/>
      <c r="C733" s="23" t="n"/>
      <c r="D733" s="23" t="n"/>
      <c r="E733" s="29" t="n"/>
      <c r="F733" s="42" t="n"/>
      <c r="G733" s="30" t="n"/>
      <c r="H733" s="43" t="n"/>
      <c r="I733" s="43" t="n"/>
      <c r="J733" s="23" t="n"/>
      <c r="K733" s="23" t="n"/>
      <c r="L733" s="45">
        <f>IF($A733="","",IF(COUNTIFS('Tire Inspections'!$E$5:$E$1004,$A733,'Tire Inspections'!$Y$5:$Y$1004,"OK")=0,"",IFERROR(MAXIFS('Tire Inspections'!$B$5:$B$1004,'Tire Inspections'!$E$5:$E$1004,$A733,'Tire Inspections'!$Y$5:$Y$1004,"OK"),"")))</f>
        <v/>
      </c>
      <c r="M733" s="27">
        <f>IF($A733="","",IF($L733="","",IFERROR(LOOKUP(2,1/(('Tire Inspections'!$E$5:$E$1004=$A733)*('Tire Inspections'!$B$5:$B$1004=$L733)*('Tire Inspections'!$Y$5:$Y$1004="OK")),'Tire Inspections'!$C$5:$C$1004),"")))</f>
        <v/>
      </c>
      <c r="N733" s="27">
        <f>IF($A733="","",IF($L733="","",IFERROR(LOOKUP(2,1/(('Tire Inspections'!$E$5:$E$1004=$A733)*('Tire Inspections'!$B$5:$B$1004=$L733)*('Tire Inspections'!$Y$5:$Y$1004="OK")),'Tire Inspections'!$F$5:$F$1004),"")))</f>
        <v/>
      </c>
      <c r="O733" s="27">
        <f>IF($A733="","",IF($L733="","",IFERROR(LOOKUP(2,1/(('Tire Inspections'!$E$5:$E$1004=$A733)*('Tire Inspections'!$B$5:$B$1004=$L733)*('Tire Inspections'!$Y$5:$Y$1004="OK")),'Tire Inspections'!$P$5:$P$1004),"")))</f>
        <v/>
      </c>
      <c r="P733" s="32">
        <f>IF($A733="","",IF($L733="","",IFERROR(LOOKUP(2,1/(('Tire Inspections'!$E$5:$E$1004=$A733)*('Tire Inspections'!$B$5:$B$1004=$L733)*('Tire Inspections'!$Y$5:$Y$1004="OK")),'Tire Inspections'!$D$5:$D$1004),"")))</f>
        <v/>
      </c>
      <c r="Q733" s="44">
        <f>IF($A733="","",IF($L733="","",IFERROR(LOOKUP(2,1/(('Tire Inspections'!$E$5:$E$1004=$A733)*('Tire Inspections'!$B$5:$B$1004=$L733)*('Tire Inspections'!$Y$5:$Y$1004="OK")),'Tire Inspections'!$R$5:$R$1004),"")))</f>
        <v/>
      </c>
      <c r="R733" s="44">
        <f>IF($A733="","",IF($L733="","",IFERROR(LOOKUP(2,1/(('Tire Inspections'!$E$5:$E$1004=$A733)*('Tire Inspections'!$B$5:$B$1004=$L733)*('Tire Inspections'!$Y$5:$Y$1004="OK")),'Tire Inspections'!$S$5:$S$1004),"")))</f>
        <v/>
      </c>
      <c r="S733" s="44">
        <f>IF($A733="","",IF($L733="","",IFERROR(LOOKUP(2,1/(('Tire Inspections'!$E$5:$E$1004=$A733)*('Tire Inspections'!$B$5:$B$1004=$L733)*('Tire Inspections'!$Y$5:$Y$1004="OK")),'Tire Inspections'!$L$5:$L$1004),"")))</f>
        <v/>
      </c>
      <c r="T733" s="33">
        <f>IF($A733="","",IF(OR($Q733="",$H733=""),"",IFERROR(MAX(0,MIN(1,($Q733-'Settings'!$B$6)/($H733-'Settings'!$B$6))),"")))</f>
        <v/>
      </c>
      <c r="U733" s="27">
        <f>IF($A733="","",IF($Q733="","No Data",IF($Q733&lt;='Settings'!$B$6,"Critical",IF($Q733&lt;='Settings'!$B$5,"Low","OK"))))</f>
        <v/>
      </c>
      <c r="V733" s="27">
        <f>IF($A733="","",IF($R733="","No Data",IF($R733&gt;='Settings'!$B$7,"Uneven","OK")))</f>
        <v/>
      </c>
      <c r="W733" s="27">
        <f>IF($A733="","",IF($J733&lt;&gt;"Mounted","N/A",IF(OR($S733="",$I733=""),"No Data",IF($S733&lt;$I733-'Settings'!$B$8,"Low",IF($S733&gt;$I733+'Settings'!$B$8,"High","OK")))))</f>
        <v/>
      </c>
      <c r="X733" s="45">
        <f>IF($A733="","",IF(OR($J733&lt;&gt;"Mounted",$L733=""),"",IFERROR($L733+'Settings'!$B$9,"")))</f>
        <v/>
      </c>
      <c r="Y733" s="27">
        <f>IF($A733="","",IF($J733&lt;&gt;"Mounted","N/A",IF($L733="","No Data",IF(TODAY()&gt;$X733,"Overdue",IF(TODAY()+'Settings'!$B$10&gt;=$X733,"Due Soon","Current")))))</f>
        <v/>
      </c>
      <c r="Z733" s="27">
        <f>IF($A733="","",IF($J733&lt;&gt;"Mounted","N/A",IF(OR($U733="No Data",$W733="No Data"),"No Data",IF($U733="Critical","Critical",IF(OR($U733="Low",$V733="Uneven",$W733="Low",$W733="High",$Y733="Overdue",$Y733="Due Soon"),"Attention","OK")))))</f>
        <v/>
      </c>
      <c r="AA733" s="27">
        <f>IF($A733="","",IF($J733&lt;&gt;"Mounted","No action",IF($U733="Critical","Inspect immediately and follow fleet removal policy",IF($W733="Low","Correct pressure and inspect",IF($W733="High","Correct pressure",IF($V733="Uneven","Inspect alignment, suspension, and rotation",IF($U733="Low","Schedule tire service",IF($Y733="Overdue","Complete inspection",IF($Y733="Due Soon","Schedule inspection","No action")))))))))</f>
        <v/>
      </c>
      <c r="AB733" s="27">
        <f>IF($A733="","",IF(OR($J733&lt;&gt;"Mounted",$Z733="OK",$Z733="N/A"),"",IF($U733="Critical",1,IF(OR($W733="Low",$W733="High"),2,IF(OR($U733="Low",$V733="Uneven"),3,IF($Y733="Overdue",4,5))))))</f>
        <v/>
      </c>
      <c r="AC733" s="27">
        <f>IF($A733="","",IF($AB733="","",IFERROR($AB733*100000+ROW(),"")))</f>
        <v/>
      </c>
    </row>
    <row r="734">
      <c r="A734" s="29" t="n"/>
      <c r="B734" s="23" t="n"/>
      <c r="C734" s="23" t="n"/>
      <c r="D734" s="23" t="n"/>
      <c r="E734" s="29" t="n"/>
      <c r="F734" s="42" t="n"/>
      <c r="G734" s="30" t="n"/>
      <c r="H734" s="43" t="n"/>
      <c r="I734" s="43" t="n"/>
      <c r="J734" s="23" t="n"/>
      <c r="K734" s="23" t="n"/>
      <c r="L734" s="45">
        <f>IF($A734="","",IF(COUNTIFS('Tire Inspections'!$E$5:$E$1004,$A734,'Tire Inspections'!$Y$5:$Y$1004,"OK")=0,"",IFERROR(MAXIFS('Tire Inspections'!$B$5:$B$1004,'Tire Inspections'!$E$5:$E$1004,$A734,'Tire Inspections'!$Y$5:$Y$1004,"OK"),"")))</f>
        <v/>
      </c>
      <c r="M734" s="27">
        <f>IF($A734="","",IF($L734="","",IFERROR(LOOKUP(2,1/(('Tire Inspections'!$E$5:$E$1004=$A734)*('Tire Inspections'!$B$5:$B$1004=$L734)*('Tire Inspections'!$Y$5:$Y$1004="OK")),'Tire Inspections'!$C$5:$C$1004),"")))</f>
        <v/>
      </c>
      <c r="N734" s="27">
        <f>IF($A734="","",IF($L734="","",IFERROR(LOOKUP(2,1/(('Tire Inspections'!$E$5:$E$1004=$A734)*('Tire Inspections'!$B$5:$B$1004=$L734)*('Tire Inspections'!$Y$5:$Y$1004="OK")),'Tire Inspections'!$F$5:$F$1004),"")))</f>
        <v/>
      </c>
      <c r="O734" s="27">
        <f>IF($A734="","",IF($L734="","",IFERROR(LOOKUP(2,1/(('Tire Inspections'!$E$5:$E$1004=$A734)*('Tire Inspections'!$B$5:$B$1004=$L734)*('Tire Inspections'!$Y$5:$Y$1004="OK")),'Tire Inspections'!$P$5:$P$1004),"")))</f>
        <v/>
      </c>
      <c r="P734" s="32">
        <f>IF($A734="","",IF($L734="","",IFERROR(LOOKUP(2,1/(('Tire Inspections'!$E$5:$E$1004=$A734)*('Tire Inspections'!$B$5:$B$1004=$L734)*('Tire Inspections'!$Y$5:$Y$1004="OK")),'Tire Inspections'!$D$5:$D$1004),"")))</f>
        <v/>
      </c>
      <c r="Q734" s="44">
        <f>IF($A734="","",IF($L734="","",IFERROR(LOOKUP(2,1/(('Tire Inspections'!$E$5:$E$1004=$A734)*('Tire Inspections'!$B$5:$B$1004=$L734)*('Tire Inspections'!$Y$5:$Y$1004="OK")),'Tire Inspections'!$R$5:$R$1004),"")))</f>
        <v/>
      </c>
      <c r="R734" s="44">
        <f>IF($A734="","",IF($L734="","",IFERROR(LOOKUP(2,1/(('Tire Inspections'!$E$5:$E$1004=$A734)*('Tire Inspections'!$B$5:$B$1004=$L734)*('Tire Inspections'!$Y$5:$Y$1004="OK")),'Tire Inspections'!$S$5:$S$1004),"")))</f>
        <v/>
      </c>
      <c r="S734" s="44">
        <f>IF($A734="","",IF($L734="","",IFERROR(LOOKUP(2,1/(('Tire Inspections'!$E$5:$E$1004=$A734)*('Tire Inspections'!$B$5:$B$1004=$L734)*('Tire Inspections'!$Y$5:$Y$1004="OK")),'Tire Inspections'!$L$5:$L$1004),"")))</f>
        <v/>
      </c>
      <c r="T734" s="33">
        <f>IF($A734="","",IF(OR($Q734="",$H734=""),"",IFERROR(MAX(0,MIN(1,($Q734-'Settings'!$B$6)/($H734-'Settings'!$B$6))),"")))</f>
        <v/>
      </c>
      <c r="U734" s="27">
        <f>IF($A734="","",IF($Q734="","No Data",IF($Q734&lt;='Settings'!$B$6,"Critical",IF($Q734&lt;='Settings'!$B$5,"Low","OK"))))</f>
        <v/>
      </c>
      <c r="V734" s="27">
        <f>IF($A734="","",IF($R734="","No Data",IF($R734&gt;='Settings'!$B$7,"Uneven","OK")))</f>
        <v/>
      </c>
      <c r="W734" s="27">
        <f>IF($A734="","",IF($J734&lt;&gt;"Mounted","N/A",IF(OR($S734="",$I734=""),"No Data",IF($S734&lt;$I734-'Settings'!$B$8,"Low",IF($S734&gt;$I734+'Settings'!$B$8,"High","OK")))))</f>
        <v/>
      </c>
      <c r="X734" s="45">
        <f>IF($A734="","",IF(OR($J734&lt;&gt;"Mounted",$L734=""),"",IFERROR($L734+'Settings'!$B$9,"")))</f>
        <v/>
      </c>
      <c r="Y734" s="27">
        <f>IF($A734="","",IF($J734&lt;&gt;"Mounted","N/A",IF($L734="","No Data",IF(TODAY()&gt;$X734,"Overdue",IF(TODAY()+'Settings'!$B$10&gt;=$X734,"Due Soon","Current")))))</f>
        <v/>
      </c>
      <c r="Z734" s="27">
        <f>IF($A734="","",IF($J734&lt;&gt;"Mounted","N/A",IF(OR($U734="No Data",$W734="No Data"),"No Data",IF($U734="Critical","Critical",IF(OR($U734="Low",$V734="Uneven",$W734="Low",$W734="High",$Y734="Overdue",$Y734="Due Soon"),"Attention","OK")))))</f>
        <v/>
      </c>
      <c r="AA734" s="27">
        <f>IF($A734="","",IF($J734&lt;&gt;"Mounted","No action",IF($U734="Critical","Inspect immediately and follow fleet removal policy",IF($W734="Low","Correct pressure and inspect",IF($W734="High","Correct pressure",IF($V734="Uneven","Inspect alignment, suspension, and rotation",IF($U734="Low","Schedule tire service",IF($Y734="Overdue","Complete inspection",IF($Y734="Due Soon","Schedule inspection","No action")))))))))</f>
        <v/>
      </c>
      <c r="AB734" s="27">
        <f>IF($A734="","",IF(OR($J734&lt;&gt;"Mounted",$Z734="OK",$Z734="N/A"),"",IF($U734="Critical",1,IF(OR($W734="Low",$W734="High"),2,IF(OR($U734="Low",$V734="Uneven"),3,IF($Y734="Overdue",4,5))))))</f>
        <v/>
      </c>
      <c r="AC734" s="27">
        <f>IF($A734="","",IF($AB734="","",IFERROR($AB734*100000+ROW(),"")))</f>
        <v/>
      </c>
    </row>
    <row r="735">
      <c r="A735" s="29" t="n"/>
      <c r="B735" s="23" t="n"/>
      <c r="C735" s="23" t="n"/>
      <c r="D735" s="23" t="n"/>
      <c r="E735" s="29" t="n"/>
      <c r="F735" s="42" t="n"/>
      <c r="G735" s="30" t="n"/>
      <c r="H735" s="43" t="n"/>
      <c r="I735" s="43" t="n"/>
      <c r="J735" s="23" t="n"/>
      <c r="K735" s="23" t="n"/>
      <c r="L735" s="45">
        <f>IF($A735="","",IF(COUNTIFS('Tire Inspections'!$E$5:$E$1004,$A735,'Tire Inspections'!$Y$5:$Y$1004,"OK")=0,"",IFERROR(MAXIFS('Tire Inspections'!$B$5:$B$1004,'Tire Inspections'!$E$5:$E$1004,$A735,'Tire Inspections'!$Y$5:$Y$1004,"OK"),"")))</f>
        <v/>
      </c>
      <c r="M735" s="27">
        <f>IF($A735="","",IF($L735="","",IFERROR(LOOKUP(2,1/(('Tire Inspections'!$E$5:$E$1004=$A735)*('Tire Inspections'!$B$5:$B$1004=$L735)*('Tire Inspections'!$Y$5:$Y$1004="OK")),'Tire Inspections'!$C$5:$C$1004),"")))</f>
        <v/>
      </c>
      <c r="N735" s="27">
        <f>IF($A735="","",IF($L735="","",IFERROR(LOOKUP(2,1/(('Tire Inspections'!$E$5:$E$1004=$A735)*('Tire Inspections'!$B$5:$B$1004=$L735)*('Tire Inspections'!$Y$5:$Y$1004="OK")),'Tire Inspections'!$F$5:$F$1004),"")))</f>
        <v/>
      </c>
      <c r="O735" s="27">
        <f>IF($A735="","",IF($L735="","",IFERROR(LOOKUP(2,1/(('Tire Inspections'!$E$5:$E$1004=$A735)*('Tire Inspections'!$B$5:$B$1004=$L735)*('Tire Inspections'!$Y$5:$Y$1004="OK")),'Tire Inspections'!$P$5:$P$1004),"")))</f>
        <v/>
      </c>
      <c r="P735" s="32">
        <f>IF($A735="","",IF($L735="","",IFERROR(LOOKUP(2,1/(('Tire Inspections'!$E$5:$E$1004=$A735)*('Tire Inspections'!$B$5:$B$1004=$L735)*('Tire Inspections'!$Y$5:$Y$1004="OK")),'Tire Inspections'!$D$5:$D$1004),"")))</f>
        <v/>
      </c>
      <c r="Q735" s="44">
        <f>IF($A735="","",IF($L735="","",IFERROR(LOOKUP(2,1/(('Tire Inspections'!$E$5:$E$1004=$A735)*('Tire Inspections'!$B$5:$B$1004=$L735)*('Tire Inspections'!$Y$5:$Y$1004="OK")),'Tire Inspections'!$R$5:$R$1004),"")))</f>
        <v/>
      </c>
      <c r="R735" s="44">
        <f>IF($A735="","",IF($L735="","",IFERROR(LOOKUP(2,1/(('Tire Inspections'!$E$5:$E$1004=$A735)*('Tire Inspections'!$B$5:$B$1004=$L735)*('Tire Inspections'!$Y$5:$Y$1004="OK")),'Tire Inspections'!$S$5:$S$1004),"")))</f>
        <v/>
      </c>
      <c r="S735" s="44">
        <f>IF($A735="","",IF($L735="","",IFERROR(LOOKUP(2,1/(('Tire Inspections'!$E$5:$E$1004=$A735)*('Tire Inspections'!$B$5:$B$1004=$L735)*('Tire Inspections'!$Y$5:$Y$1004="OK")),'Tire Inspections'!$L$5:$L$1004),"")))</f>
        <v/>
      </c>
      <c r="T735" s="33">
        <f>IF($A735="","",IF(OR($Q735="",$H735=""),"",IFERROR(MAX(0,MIN(1,($Q735-'Settings'!$B$6)/($H735-'Settings'!$B$6))),"")))</f>
        <v/>
      </c>
      <c r="U735" s="27">
        <f>IF($A735="","",IF($Q735="","No Data",IF($Q735&lt;='Settings'!$B$6,"Critical",IF($Q735&lt;='Settings'!$B$5,"Low","OK"))))</f>
        <v/>
      </c>
      <c r="V735" s="27">
        <f>IF($A735="","",IF($R735="","No Data",IF($R735&gt;='Settings'!$B$7,"Uneven","OK")))</f>
        <v/>
      </c>
      <c r="W735" s="27">
        <f>IF($A735="","",IF($J735&lt;&gt;"Mounted","N/A",IF(OR($S735="",$I735=""),"No Data",IF($S735&lt;$I735-'Settings'!$B$8,"Low",IF($S735&gt;$I735+'Settings'!$B$8,"High","OK")))))</f>
        <v/>
      </c>
      <c r="X735" s="45">
        <f>IF($A735="","",IF(OR($J735&lt;&gt;"Mounted",$L735=""),"",IFERROR($L735+'Settings'!$B$9,"")))</f>
        <v/>
      </c>
      <c r="Y735" s="27">
        <f>IF($A735="","",IF($J735&lt;&gt;"Mounted","N/A",IF($L735="","No Data",IF(TODAY()&gt;$X735,"Overdue",IF(TODAY()+'Settings'!$B$10&gt;=$X735,"Due Soon","Current")))))</f>
        <v/>
      </c>
      <c r="Z735" s="27">
        <f>IF($A735="","",IF($J735&lt;&gt;"Mounted","N/A",IF(OR($U735="No Data",$W735="No Data"),"No Data",IF($U735="Critical","Critical",IF(OR($U735="Low",$V735="Uneven",$W735="Low",$W735="High",$Y735="Overdue",$Y735="Due Soon"),"Attention","OK")))))</f>
        <v/>
      </c>
      <c r="AA735" s="27">
        <f>IF($A735="","",IF($J735&lt;&gt;"Mounted","No action",IF($U735="Critical","Inspect immediately and follow fleet removal policy",IF($W735="Low","Correct pressure and inspect",IF($W735="High","Correct pressure",IF($V735="Uneven","Inspect alignment, suspension, and rotation",IF($U735="Low","Schedule tire service",IF($Y735="Overdue","Complete inspection",IF($Y735="Due Soon","Schedule inspection","No action")))))))))</f>
        <v/>
      </c>
      <c r="AB735" s="27">
        <f>IF($A735="","",IF(OR($J735&lt;&gt;"Mounted",$Z735="OK",$Z735="N/A"),"",IF($U735="Critical",1,IF(OR($W735="Low",$W735="High"),2,IF(OR($U735="Low",$V735="Uneven"),3,IF($Y735="Overdue",4,5))))))</f>
        <v/>
      </c>
      <c r="AC735" s="27">
        <f>IF($A735="","",IF($AB735="","",IFERROR($AB735*100000+ROW(),"")))</f>
        <v/>
      </c>
    </row>
    <row r="736">
      <c r="A736" s="29" t="n"/>
      <c r="B736" s="23" t="n"/>
      <c r="C736" s="23" t="n"/>
      <c r="D736" s="23" t="n"/>
      <c r="E736" s="29" t="n"/>
      <c r="F736" s="42" t="n"/>
      <c r="G736" s="30" t="n"/>
      <c r="H736" s="43" t="n"/>
      <c r="I736" s="43" t="n"/>
      <c r="J736" s="23" t="n"/>
      <c r="K736" s="23" t="n"/>
      <c r="L736" s="45">
        <f>IF($A736="","",IF(COUNTIFS('Tire Inspections'!$E$5:$E$1004,$A736,'Tire Inspections'!$Y$5:$Y$1004,"OK")=0,"",IFERROR(MAXIFS('Tire Inspections'!$B$5:$B$1004,'Tire Inspections'!$E$5:$E$1004,$A736,'Tire Inspections'!$Y$5:$Y$1004,"OK"),"")))</f>
        <v/>
      </c>
      <c r="M736" s="27">
        <f>IF($A736="","",IF($L736="","",IFERROR(LOOKUP(2,1/(('Tire Inspections'!$E$5:$E$1004=$A736)*('Tire Inspections'!$B$5:$B$1004=$L736)*('Tire Inspections'!$Y$5:$Y$1004="OK")),'Tire Inspections'!$C$5:$C$1004),"")))</f>
        <v/>
      </c>
      <c r="N736" s="27">
        <f>IF($A736="","",IF($L736="","",IFERROR(LOOKUP(2,1/(('Tire Inspections'!$E$5:$E$1004=$A736)*('Tire Inspections'!$B$5:$B$1004=$L736)*('Tire Inspections'!$Y$5:$Y$1004="OK")),'Tire Inspections'!$F$5:$F$1004),"")))</f>
        <v/>
      </c>
      <c r="O736" s="27">
        <f>IF($A736="","",IF($L736="","",IFERROR(LOOKUP(2,1/(('Tire Inspections'!$E$5:$E$1004=$A736)*('Tire Inspections'!$B$5:$B$1004=$L736)*('Tire Inspections'!$Y$5:$Y$1004="OK")),'Tire Inspections'!$P$5:$P$1004),"")))</f>
        <v/>
      </c>
      <c r="P736" s="32">
        <f>IF($A736="","",IF($L736="","",IFERROR(LOOKUP(2,1/(('Tire Inspections'!$E$5:$E$1004=$A736)*('Tire Inspections'!$B$5:$B$1004=$L736)*('Tire Inspections'!$Y$5:$Y$1004="OK")),'Tire Inspections'!$D$5:$D$1004),"")))</f>
        <v/>
      </c>
      <c r="Q736" s="44">
        <f>IF($A736="","",IF($L736="","",IFERROR(LOOKUP(2,1/(('Tire Inspections'!$E$5:$E$1004=$A736)*('Tire Inspections'!$B$5:$B$1004=$L736)*('Tire Inspections'!$Y$5:$Y$1004="OK")),'Tire Inspections'!$R$5:$R$1004),"")))</f>
        <v/>
      </c>
      <c r="R736" s="44">
        <f>IF($A736="","",IF($L736="","",IFERROR(LOOKUP(2,1/(('Tire Inspections'!$E$5:$E$1004=$A736)*('Tire Inspections'!$B$5:$B$1004=$L736)*('Tire Inspections'!$Y$5:$Y$1004="OK")),'Tire Inspections'!$S$5:$S$1004),"")))</f>
        <v/>
      </c>
      <c r="S736" s="44">
        <f>IF($A736="","",IF($L736="","",IFERROR(LOOKUP(2,1/(('Tire Inspections'!$E$5:$E$1004=$A736)*('Tire Inspections'!$B$5:$B$1004=$L736)*('Tire Inspections'!$Y$5:$Y$1004="OK")),'Tire Inspections'!$L$5:$L$1004),"")))</f>
        <v/>
      </c>
      <c r="T736" s="33">
        <f>IF($A736="","",IF(OR($Q736="",$H736=""),"",IFERROR(MAX(0,MIN(1,($Q736-'Settings'!$B$6)/($H736-'Settings'!$B$6))),"")))</f>
        <v/>
      </c>
      <c r="U736" s="27">
        <f>IF($A736="","",IF($Q736="","No Data",IF($Q736&lt;='Settings'!$B$6,"Critical",IF($Q736&lt;='Settings'!$B$5,"Low","OK"))))</f>
        <v/>
      </c>
      <c r="V736" s="27">
        <f>IF($A736="","",IF($R736="","No Data",IF($R736&gt;='Settings'!$B$7,"Uneven","OK")))</f>
        <v/>
      </c>
      <c r="W736" s="27">
        <f>IF($A736="","",IF($J736&lt;&gt;"Mounted","N/A",IF(OR($S736="",$I736=""),"No Data",IF($S736&lt;$I736-'Settings'!$B$8,"Low",IF($S736&gt;$I736+'Settings'!$B$8,"High","OK")))))</f>
        <v/>
      </c>
      <c r="X736" s="45">
        <f>IF($A736="","",IF(OR($J736&lt;&gt;"Mounted",$L736=""),"",IFERROR($L736+'Settings'!$B$9,"")))</f>
        <v/>
      </c>
      <c r="Y736" s="27">
        <f>IF($A736="","",IF($J736&lt;&gt;"Mounted","N/A",IF($L736="","No Data",IF(TODAY()&gt;$X736,"Overdue",IF(TODAY()+'Settings'!$B$10&gt;=$X736,"Due Soon","Current")))))</f>
        <v/>
      </c>
      <c r="Z736" s="27">
        <f>IF($A736="","",IF($J736&lt;&gt;"Mounted","N/A",IF(OR($U736="No Data",$W736="No Data"),"No Data",IF($U736="Critical","Critical",IF(OR($U736="Low",$V736="Uneven",$W736="Low",$W736="High",$Y736="Overdue",$Y736="Due Soon"),"Attention","OK")))))</f>
        <v/>
      </c>
      <c r="AA736" s="27">
        <f>IF($A736="","",IF($J736&lt;&gt;"Mounted","No action",IF($U736="Critical","Inspect immediately and follow fleet removal policy",IF($W736="Low","Correct pressure and inspect",IF($W736="High","Correct pressure",IF($V736="Uneven","Inspect alignment, suspension, and rotation",IF($U736="Low","Schedule tire service",IF($Y736="Overdue","Complete inspection",IF($Y736="Due Soon","Schedule inspection","No action")))))))))</f>
        <v/>
      </c>
      <c r="AB736" s="27">
        <f>IF($A736="","",IF(OR($J736&lt;&gt;"Mounted",$Z736="OK",$Z736="N/A"),"",IF($U736="Critical",1,IF(OR($W736="Low",$W736="High"),2,IF(OR($U736="Low",$V736="Uneven"),3,IF($Y736="Overdue",4,5))))))</f>
        <v/>
      </c>
      <c r="AC736" s="27">
        <f>IF($A736="","",IF($AB736="","",IFERROR($AB736*100000+ROW(),"")))</f>
        <v/>
      </c>
    </row>
    <row r="737">
      <c r="A737" s="29" t="n"/>
      <c r="B737" s="23" t="n"/>
      <c r="C737" s="23" t="n"/>
      <c r="D737" s="23" t="n"/>
      <c r="E737" s="29" t="n"/>
      <c r="F737" s="42" t="n"/>
      <c r="G737" s="30" t="n"/>
      <c r="H737" s="43" t="n"/>
      <c r="I737" s="43" t="n"/>
      <c r="J737" s="23" t="n"/>
      <c r="K737" s="23" t="n"/>
      <c r="L737" s="45">
        <f>IF($A737="","",IF(COUNTIFS('Tire Inspections'!$E$5:$E$1004,$A737,'Tire Inspections'!$Y$5:$Y$1004,"OK")=0,"",IFERROR(MAXIFS('Tire Inspections'!$B$5:$B$1004,'Tire Inspections'!$E$5:$E$1004,$A737,'Tire Inspections'!$Y$5:$Y$1004,"OK"),"")))</f>
        <v/>
      </c>
      <c r="M737" s="27">
        <f>IF($A737="","",IF($L737="","",IFERROR(LOOKUP(2,1/(('Tire Inspections'!$E$5:$E$1004=$A737)*('Tire Inspections'!$B$5:$B$1004=$L737)*('Tire Inspections'!$Y$5:$Y$1004="OK")),'Tire Inspections'!$C$5:$C$1004),"")))</f>
        <v/>
      </c>
      <c r="N737" s="27">
        <f>IF($A737="","",IF($L737="","",IFERROR(LOOKUP(2,1/(('Tire Inspections'!$E$5:$E$1004=$A737)*('Tire Inspections'!$B$5:$B$1004=$L737)*('Tire Inspections'!$Y$5:$Y$1004="OK")),'Tire Inspections'!$F$5:$F$1004),"")))</f>
        <v/>
      </c>
      <c r="O737" s="27">
        <f>IF($A737="","",IF($L737="","",IFERROR(LOOKUP(2,1/(('Tire Inspections'!$E$5:$E$1004=$A737)*('Tire Inspections'!$B$5:$B$1004=$L737)*('Tire Inspections'!$Y$5:$Y$1004="OK")),'Tire Inspections'!$P$5:$P$1004),"")))</f>
        <v/>
      </c>
      <c r="P737" s="32">
        <f>IF($A737="","",IF($L737="","",IFERROR(LOOKUP(2,1/(('Tire Inspections'!$E$5:$E$1004=$A737)*('Tire Inspections'!$B$5:$B$1004=$L737)*('Tire Inspections'!$Y$5:$Y$1004="OK")),'Tire Inspections'!$D$5:$D$1004),"")))</f>
        <v/>
      </c>
      <c r="Q737" s="44">
        <f>IF($A737="","",IF($L737="","",IFERROR(LOOKUP(2,1/(('Tire Inspections'!$E$5:$E$1004=$A737)*('Tire Inspections'!$B$5:$B$1004=$L737)*('Tire Inspections'!$Y$5:$Y$1004="OK")),'Tire Inspections'!$R$5:$R$1004),"")))</f>
        <v/>
      </c>
      <c r="R737" s="44">
        <f>IF($A737="","",IF($L737="","",IFERROR(LOOKUP(2,1/(('Tire Inspections'!$E$5:$E$1004=$A737)*('Tire Inspections'!$B$5:$B$1004=$L737)*('Tire Inspections'!$Y$5:$Y$1004="OK")),'Tire Inspections'!$S$5:$S$1004),"")))</f>
        <v/>
      </c>
      <c r="S737" s="44">
        <f>IF($A737="","",IF($L737="","",IFERROR(LOOKUP(2,1/(('Tire Inspections'!$E$5:$E$1004=$A737)*('Tire Inspections'!$B$5:$B$1004=$L737)*('Tire Inspections'!$Y$5:$Y$1004="OK")),'Tire Inspections'!$L$5:$L$1004),"")))</f>
        <v/>
      </c>
      <c r="T737" s="33">
        <f>IF($A737="","",IF(OR($Q737="",$H737=""),"",IFERROR(MAX(0,MIN(1,($Q737-'Settings'!$B$6)/($H737-'Settings'!$B$6))),"")))</f>
        <v/>
      </c>
      <c r="U737" s="27">
        <f>IF($A737="","",IF($Q737="","No Data",IF($Q737&lt;='Settings'!$B$6,"Critical",IF($Q737&lt;='Settings'!$B$5,"Low","OK"))))</f>
        <v/>
      </c>
      <c r="V737" s="27">
        <f>IF($A737="","",IF($R737="","No Data",IF($R737&gt;='Settings'!$B$7,"Uneven","OK")))</f>
        <v/>
      </c>
      <c r="W737" s="27">
        <f>IF($A737="","",IF($J737&lt;&gt;"Mounted","N/A",IF(OR($S737="",$I737=""),"No Data",IF($S737&lt;$I737-'Settings'!$B$8,"Low",IF($S737&gt;$I737+'Settings'!$B$8,"High","OK")))))</f>
        <v/>
      </c>
      <c r="X737" s="45">
        <f>IF($A737="","",IF(OR($J737&lt;&gt;"Mounted",$L737=""),"",IFERROR($L737+'Settings'!$B$9,"")))</f>
        <v/>
      </c>
      <c r="Y737" s="27">
        <f>IF($A737="","",IF($J737&lt;&gt;"Mounted","N/A",IF($L737="","No Data",IF(TODAY()&gt;$X737,"Overdue",IF(TODAY()+'Settings'!$B$10&gt;=$X737,"Due Soon","Current")))))</f>
        <v/>
      </c>
      <c r="Z737" s="27">
        <f>IF($A737="","",IF($J737&lt;&gt;"Mounted","N/A",IF(OR($U737="No Data",$W737="No Data"),"No Data",IF($U737="Critical","Critical",IF(OR($U737="Low",$V737="Uneven",$W737="Low",$W737="High",$Y737="Overdue",$Y737="Due Soon"),"Attention","OK")))))</f>
        <v/>
      </c>
      <c r="AA737" s="27">
        <f>IF($A737="","",IF($J737&lt;&gt;"Mounted","No action",IF($U737="Critical","Inspect immediately and follow fleet removal policy",IF($W737="Low","Correct pressure and inspect",IF($W737="High","Correct pressure",IF($V737="Uneven","Inspect alignment, suspension, and rotation",IF($U737="Low","Schedule tire service",IF($Y737="Overdue","Complete inspection",IF($Y737="Due Soon","Schedule inspection","No action")))))))))</f>
        <v/>
      </c>
      <c r="AB737" s="27">
        <f>IF($A737="","",IF(OR($J737&lt;&gt;"Mounted",$Z737="OK",$Z737="N/A"),"",IF($U737="Critical",1,IF(OR($W737="Low",$W737="High"),2,IF(OR($U737="Low",$V737="Uneven"),3,IF($Y737="Overdue",4,5))))))</f>
        <v/>
      </c>
      <c r="AC737" s="27">
        <f>IF($A737="","",IF($AB737="","",IFERROR($AB737*100000+ROW(),"")))</f>
        <v/>
      </c>
    </row>
    <row r="738">
      <c r="A738" s="29" t="n"/>
      <c r="B738" s="23" t="n"/>
      <c r="C738" s="23" t="n"/>
      <c r="D738" s="23" t="n"/>
      <c r="E738" s="29" t="n"/>
      <c r="F738" s="42" t="n"/>
      <c r="G738" s="30" t="n"/>
      <c r="H738" s="43" t="n"/>
      <c r="I738" s="43" t="n"/>
      <c r="J738" s="23" t="n"/>
      <c r="K738" s="23" t="n"/>
      <c r="L738" s="45">
        <f>IF($A738="","",IF(COUNTIFS('Tire Inspections'!$E$5:$E$1004,$A738,'Tire Inspections'!$Y$5:$Y$1004,"OK")=0,"",IFERROR(MAXIFS('Tire Inspections'!$B$5:$B$1004,'Tire Inspections'!$E$5:$E$1004,$A738,'Tire Inspections'!$Y$5:$Y$1004,"OK"),"")))</f>
        <v/>
      </c>
      <c r="M738" s="27">
        <f>IF($A738="","",IF($L738="","",IFERROR(LOOKUP(2,1/(('Tire Inspections'!$E$5:$E$1004=$A738)*('Tire Inspections'!$B$5:$B$1004=$L738)*('Tire Inspections'!$Y$5:$Y$1004="OK")),'Tire Inspections'!$C$5:$C$1004),"")))</f>
        <v/>
      </c>
      <c r="N738" s="27">
        <f>IF($A738="","",IF($L738="","",IFERROR(LOOKUP(2,1/(('Tire Inspections'!$E$5:$E$1004=$A738)*('Tire Inspections'!$B$5:$B$1004=$L738)*('Tire Inspections'!$Y$5:$Y$1004="OK")),'Tire Inspections'!$F$5:$F$1004),"")))</f>
        <v/>
      </c>
      <c r="O738" s="27">
        <f>IF($A738="","",IF($L738="","",IFERROR(LOOKUP(2,1/(('Tire Inspections'!$E$5:$E$1004=$A738)*('Tire Inspections'!$B$5:$B$1004=$L738)*('Tire Inspections'!$Y$5:$Y$1004="OK")),'Tire Inspections'!$P$5:$P$1004),"")))</f>
        <v/>
      </c>
      <c r="P738" s="32">
        <f>IF($A738="","",IF($L738="","",IFERROR(LOOKUP(2,1/(('Tire Inspections'!$E$5:$E$1004=$A738)*('Tire Inspections'!$B$5:$B$1004=$L738)*('Tire Inspections'!$Y$5:$Y$1004="OK")),'Tire Inspections'!$D$5:$D$1004),"")))</f>
        <v/>
      </c>
      <c r="Q738" s="44">
        <f>IF($A738="","",IF($L738="","",IFERROR(LOOKUP(2,1/(('Tire Inspections'!$E$5:$E$1004=$A738)*('Tire Inspections'!$B$5:$B$1004=$L738)*('Tire Inspections'!$Y$5:$Y$1004="OK")),'Tire Inspections'!$R$5:$R$1004),"")))</f>
        <v/>
      </c>
      <c r="R738" s="44">
        <f>IF($A738="","",IF($L738="","",IFERROR(LOOKUP(2,1/(('Tire Inspections'!$E$5:$E$1004=$A738)*('Tire Inspections'!$B$5:$B$1004=$L738)*('Tire Inspections'!$Y$5:$Y$1004="OK")),'Tire Inspections'!$S$5:$S$1004),"")))</f>
        <v/>
      </c>
      <c r="S738" s="44">
        <f>IF($A738="","",IF($L738="","",IFERROR(LOOKUP(2,1/(('Tire Inspections'!$E$5:$E$1004=$A738)*('Tire Inspections'!$B$5:$B$1004=$L738)*('Tire Inspections'!$Y$5:$Y$1004="OK")),'Tire Inspections'!$L$5:$L$1004),"")))</f>
        <v/>
      </c>
      <c r="T738" s="33">
        <f>IF($A738="","",IF(OR($Q738="",$H738=""),"",IFERROR(MAX(0,MIN(1,($Q738-'Settings'!$B$6)/($H738-'Settings'!$B$6))),"")))</f>
        <v/>
      </c>
      <c r="U738" s="27">
        <f>IF($A738="","",IF($Q738="","No Data",IF($Q738&lt;='Settings'!$B$6,"Critical",IF($Q738&lt;='Settings'!$B$5,"Low","OK"))))</f>
        <v/>
      </c>
      <c r="V738" s="27">
        <f>IF($A738="","",IF($R738="","No Data",IF($R738&gt;='Settings'!$B$7,"Uneven","OK")))</f>
        <v/>
      </c>
      <c r="W738" s="27">
        <f>IF($A738="","",IF($J738&lt;&gt;"Mounted","N/A",IF(OR($S738="",$I738=""),"No Data",IF($S738&lt;$I738-'Settings'!$B$8,"Low",IF($S738&gt;$I738+'Settings'!$B$8,"High","OK")))))</f>
        <v/>
      </c>
      <c r="X738" s="45">
        <f>IF($A738="","",IF(OR($J738&lt;&gt;"Mounted",$L738=""),"",IFERROR($L738+'Settings'!$B$9,"")))</f>
        <v/>
      </c>
      <c r="Y738" s="27">
        <f>IF($A738="","",IF($J738&lt;&gt;"Mounted","N/A",IF($L738="","No Data",IF(TODAY()&gt;$X738,"Overdue",IF(TODAY()+'Settings'!$B$10&gt;=$X738,"Due Soon","Current")))))</f>
        <v/>
      </c>
      <c r="Z738" s="27">
        <f>IF($A738="","",IF($J738&lt;&gt;"Mounted","N/A",IF(OR($U738="No Data",$W738="No Data"),"No Data",IF($U738="Critical","Critical",IF(OR($U738="Low",$V738="Uneven",$W738="Low",$W738="High",$Y738="Overdue",$Y738="Due Soon"),"Attention","OK")))))</f>
        <v/>
      </c>
      <c r="AA738" s="27">
        <f>IF($A738="","",IF($J738&lt;&gt;"Mounted","No action",IF($U738="Critical","Inspect immediately and follow fleet removal policy",IF($W738="Low","Correct pressure and inspect",IF($W738="High","Correct pressure",IF($V738="Uneven","Inspect alignment, suspension, and rotation",IF($U738="Low","Schedule tire service",IF($Y738="Overdue","Complete inspection",IF($Y738="Due Soon","Schedule inspection","No action")))))))))</f>
        <v/>
      </c>
      <c r="AB738" s="27">
        <f>IF($A738="","",IF(OR($J738&lt;&gt;"Mounted",$Z738="OK",$Z738="N/A"),"",IF($U738="Critical",1,IF(OR($W738="Low",$W738="High"),2,IF(OR($U738="Low",$V738="Uneven"),3,IF($Y738="Overdue",4,5))))))</f>
        <v/>
      </c>
      <c r="AC738" s="27">
        <f>IF($A738="","",IF($AB738="","",IFERROR($AB738*100000+ROW(),"")))</f>
        <v/>
      </c>
    </row>
    <row r="739">
      <c r="A739" s="29" t="n"/>
      <c r="B739" s="23" t="n"/>
      <c r="C739" s="23" t="n"/>
      <c r="D739" s="23" t="n"/>
      <c r="E739" s="29" t="n"/>
      <c r="F739" s="42" t="n"/>
      <c r="G739" s="30" t="n"/>
      <c r="H739" s="43" t="n"/>
      <c r="I739" s="43" t="n"/>
      <c r="J739" s="23" t="n"/>
      <c r="K739" s="23" t="n"/>
      <c r="L739" s="45">
        <f>IF($A739="","",IF(COUNTIFS('Tire Inspections'!$E$5:$E$1004,$A739,'Tire Inspections'!$Y$5:$Y$1004,"OK")=0,"",IFERROR(MAXIFS('Tire Inspections'!$B$5:$B$1004,'Tire Inspections'!$E$5:$E$1004,$A739,'Tire Inspections'!$Y$5:$Y$1004,"OK"),"")))</f>
        <v/>
      </c>
      <c r="M739" s="27">
        <f>IF($A739="","",IF($L739="","",IFERROR(LOOKUP(2,1/(('Tire Inspections'!$E$5:$E$1004=$A739)*('Tire Inspections'!$B$5:$B$1004=$L739)*('Tire Inspections'!$Y$5:$Y$1004="OK")),'Tire Inspections'!$C$5:$C$1004),"")))</f>
        <v/>
      </c>
      <c r="N739" s="27">
        <f>IF($A739="","",IF($L739="","",IFERROR(LOOKUP(2,1/(('Tire Inspections'!$E$5:$E$1004=$A739)*('Tire Inspections'!$B$5:$B$1004=$L739)*('Tire Inspections'!$Y$5:$Y$1004="OK")),'Tire Inspections'!$F$5:$F$1004),"")))</f>
        <v/>
      </c>
      <c r="O739" s="27">
        <f>IF($A739="","",IF($L739="","",IFERROR(LOOKUP(2,1/(('Tire Inspections'!$E$5:$E$1004=$A739)*('Tire Inspections'!$B$5:$B$1004=$L739)*('Tire Inspections'!$Y$5:$Y$1004="OK")),'Tire Inspections'!$P$5:$P$1004),"")))</f>
        <v/>
      </c>
      <c r="P739" s="32">
        <f>IF($A739="","",IF($L739="","",IFERROR(LOOKUP(2,1/(('Tire Inspections'!$E$5:$E$1004=$A739)*('Tire Inspections'!$B$5:$B$1004=$L739)*('Tire Inspections'!$Y$5:$Y$1004="OK")),'Tire Inspections'!$D$5:$D$1004),"")))</f>
        <v/>
      </c>
      <c r="Q739" s="44">
        <f>IF($A739="","",IF($L739="","",IFERROR(LOOKUP(2,1/(('Tire Inspections'!$E$5:$E$1004=$A739)*('Tire Inspections'!$B$5:$B$1004=$L739)*('Tire Inspections'!$Y$5:$Y$1004="OK")),'Tire Inspections'!$R$5:$R$1004),"")))</f>
        <v/>
      </c>
      <c r="R739" s="44">
        <f>IF($A739="","",IF($L739="","",IFERROR(LOOKUP(2,1/(('Tire Inspections'!$E$5:$E$1004=$A739)*('Tire Inspections'!$B$5:$B$1004=$L739)*('Tire Inspections'!$Y$5:$Y$1004="OK")),'Tire Inspections'!$S$5:$S$1004),"")))</f>
        <v/>
      </c>
      <c r="S739" s="44">
        <f>IF($A739="","",IF($L739="","",IFERROR(LOOKUP(2,1/(('Tire Inspections'!$E$5:$E$1004=$A739)*('Tire Inspections'!$B$5:$B$1004=$L739)*('Tire Inspections'!$Y$5:$Y$1004="OK")),'Tire Inspections'!$L$5:$L$1004),"")))</f>
        <v/>
      </c>
      <c r="T739" s="33">
        <f>IF($A739="","",IF(OR($Q739="",$H739=""),"",IFERROR(MAX(0,MIN(1,($Q739-'Settings'!$B$6)/($H739-'Settings'!$B$6))),"")))</f>
        <v/>
      </c>
      <c r="U739" s="27">
        <f>IF($A739="","",IF($Q739="","No Data",IF($Q739&lt;='Settings'!$B$6,"Critical",IF($Q739&lt;='Settings'!$B$5,"Low","OK"))))</f>
        <v/>
      </c>
      <c r="V739" s="27">
        <f>IF($A739="","",IF($R739="","No Data",IF($R739&gt;='Settings'!$B$7,"Uneven","OK")))</f>
        <v/>
      </c>
      <c r="W739" s="27">
        <f>IF($A739="","",IF($J739&lt;&gt;"Mounted","N/A",IF(OR($S739="",$I739=""),"No Data",IF($S739&lt;$I739-'Settings'!$B$8,"Low",IF($S739&gt;$I739+'Settings'!$B$8,"High","OK")))))</f>
        <v/>
      </c>
      <c r="X739" s="45">
        <f>IF($A739="","",IF(OR($J739&lt;&gt;"Mounted",$L739=""),"",IFERROR($L739+'Settings'!$B$9,"")))</f>
        <v/>
      </c>
      <c r="Y739" s="27">
        <f>IF($A739="","",IF($J739&lt;&gt;"Mounted","N/A",IF($L739="","No Data",IF(TODAY()&gt;$X739,"Overdue",IF(TODAY()+'Settings'!$B$10&gt;=$X739,"Due Soon","Current")))))</f>
        <v/>
      </c>
      <c r="Z739" s="27">
        <f>IF($A739="","",IF($J739&lt;&gt;"Mounted","N/A",IF(OR($U739="No Data",$W739="No Data"),"No Data",IF($U739="Critical","Critical",IF(OR($U739="Low",$V739="Uneven",$W739="Low",$W739="High",$Y739="Overdue",$Y739="Due Soon"),"Attention","OK")))))</f>
        <v/>
      </c>
      <c r="AA739" s="27">
        <f>IF($A739="","",IF($J739&lt;&gt;"Mounted","No action",IF($U739="Critical","Inspect immediately and follow fleet removal policy",IF($W739="Low","Correct pressure and inspect",IF($W739="High","Correct pressure",IF($V739="Uneven","Inspect alignment, suspension, and rotation",IF($U739="Low","Schedule tire service",IF($Y739="Overdue","Complete inspection",IF($Y739="Due Soon","Schedule inspection","No action")))))))))</f>
        <v/>
      </c>
      <c r="AB739" s="27">
        <f>IF($A739="","",IF(OR($J739&lt;&gt;"Mounted",$Z739="OK",$Z739="N/A"),"",IF($U739="Critical",1,IF(OR($W739="Low",$W739="High"),2,IF(OR($U739="Low",$V739="Uneven"),3,IF($Y739="Overdue",4,5))))))</f>
        <v/>
      </c>
      <c r="AC739" s="27">
        <f>IF($A739="","",IF($AB739="","",IFERROR($AB739*100000+ROW(),"")))</f>
        <v/>
      </c>
    </row>
    <row r="740">
      <c r="A740" s="29" t="n"/>
      <c r="B740" s="23" t="n"/>
      <c r="C740" s="23" t="n"/>
      <c r="D740" s="23" t="n"/>
      <c r="E740" s="29" t="n"/>
      <c r="F740" s="42" t="n"/>
      <c r="G740" s="30" t="n"/>
      <c r="H740" s="43" t="n"/>
      <c r="I740" s="43" t="n"/>
      <c r="J740" s="23" t="n"/>
      <c r="K740" s="23" t="n"/>
      <c r="L740" s="45">
        <f>IF($A740="","",IF(COUNTIFS('Tire Inspections'!$E$5:$E$1004,$A740,'Tire Inspections'!$Y$5:$Y$1004,"OK")=0,"",IFERROR(MAXIFS('Tire Inspections'!$B$5:$B$1004,'Tire Inspections'!$E$5:$E$1004,$A740,'Tire Inspections'!$Y$5:$Y$1004,"OK"),"")))</f>
        <v/>
      </c>
      <c r="M740" s="27">
        <f>IF($A740="","",IF($L740="","",IFERROR(LOOKUP(2,1/(('Tire Inspections'!$E$5:$E$1004=$A740)*('Tire Inspections'!$B$5:$B$1004=$L740)*('Tire Inspections'!$Y$5:$Y$1004="OK")),'Tire Inspections'!$C$5:$C$1004),"")))</f>
        <v/>
      </c>
      <c r="N740" s="27">
        <f>IF($A740="","",IF($L740="","",IFERROR(LOOKUP(2,1/(('Tire Inspections'!$E$5:$E$1004=$A740)*('Tire Inspections'!$B$5:$B$1004=$L740)*('Tire Inspections'!$Y$5:$Y$1004="OK")),'Tire Inspections'!$F$5:$F$1004),"")))</f>
        <v/>
      </c>
      <c r="O740" s="27">
        <f>IF($A740="","",IF($L740="","",IFERROR(LOOKUP(2,1/(('Tire Inspections'!$E$5:$E$1004=$A740)*('Tire Inspections'!$B$5:$B$1004=$L740)*('Tire Inspections'!$Y$5:$Y$1004="OK")),'Tire Inspections'!$P$5:$P$1004),"")))</f>
        <v/>
      </c>
      <c r="P740" s="32">
        <f>IF($A740="","",IF($L740="","",IFERROR(LOOKUP(2,1/(('Tire Inspections'!$E$5:$E$1004=$A740)*('Tire Inspections'!$B$5:$B$1004=$L740)*('Tire Inspections'!$Y$5:$Y$1004="OK")),'Tire Inspections'!$D$5:$D$1004),"")))</f>
        <v/>
      </c>
      <c r="Q740" s="44">
        <f>IF($A740="","",IF($L740="","",IFERROR(LOOKUP(2,1/(('Tire Inspections'!$E$5:$E$1004=$A740)*('Tire Inspections'!$B$5:$B$1004=$L740)*('Tire Inspections'!$Y$5:$Y$1004="OK")),'Tire Inspections'!$R$5:$R$1004),"")))</f>
        <v/>
      </c>
      <c r="R740" s="44">
        <f>IF($A740="","",IF($L740="","",IFERROR(LOOKUP(2,1/(('Tire Inspections'!$E$5:$E$1004=$A740)*('Tire Inspections'!$B$5:$B$1004=$L740)*('Tire Inspections'!$Y$5:$Y$1004="OK")),'Tire Inspections'!$S$5:$S$1004),"")))</f>
        <v/>
      </c>
      <c r="S740" s="44">
        <f>IF($A740="","",IF($L740="","",IFERROR(LOOKUP(2,1/(('Tire Inspections'!$E$5:$E$1004=$A740)*('Tire Inspections'!$B$5:$B$1004=$L740)*('Tire Inspections'!$Y$5:$Y$1004="OK")),'Tire Inspections'!$L$5:$L$1004),"")))</f>
        <v/>
      </c>
      <c r="T740" s="33">
        <f>IF($A740="","",IF(OR($Q740="",$H740=""),"",IFERROR(MAX(0,MIN(1,($Q740-'Settings'!$B$6)/($H740-'Settings'!$B$6))),"")))</f>
        <v/>
      </c>
      <c r="U740" s="27">
        <f>IF($A740="","",IF($Q740="","No Data",IF($Q740&lt;='Settings'!$B$6,"Critical",IF($Q740&lt;='Settings'!$B$5,"Low","OK"))))</f>
        <v/>
      </c>
      <c r="V740" s="27">
        <f>IF($A740="","",IF($R740="","No Data",IF($R740&gt;='Settings'!$B$7,"Uneven","OK")))</f>
        <v/>
      </c>
      <c r="W740" s="27">
        <f>IF($A740="","",IF($J740&lt;&gt;"Mounted","N/A",IF(OR($S740="",$I740=""),"No Data",IF($S740&lt;$I740-'Settings'!$B$8,"Low",IF($S740&gt;$I740+'Settings'!$B$8,"High","OK")))))</f>
        <v/>
      </c>
      <c r="X740" s="45">
        <f>IF($A740="","",IF(OR($J740&lt;&gt;"Mounted",$L740=""),"",IFERROR($L740+'Settings'!$B$9,"")))</f>
        <v/>
      </c>
      <c r="Y740" s="27">
        <f>IF($A740="","",IF($J740&lt;&gt;"Mounted","N/A",IF($L740="","No Data",IF(TODAY()&gt;$X740,"Overdue",IF(TODAY()+'Settings'!$B$10&gt;=$X740,"Due Soon","Current")))))</f>
        <v/>
      </c>
      <c r="Z740" s="27">
        <f>IF($A740="","",IF($J740&lt;&gt;"Mounted","N/A",IF(OR($U740="No Data",$W740="No Data"),"No Data",IF($U740="Critical","Critical",IF(OR($U740="Low",$V740="Uneven",$W740="Low",$W740="High",$Y740="Overdue",$Y740="Due Soon"),"Attention","OK")))))</f>
        <v/>
      </c>
      <c r="AA740" s="27">
        <f>IF($A740="","",IF($J740&lt;&gt;"Mounted","No action",IF($U740="Critical","Inspect immediately and follow fleet removal policy",IF($W740="Low","Correct pressure and inspect",IF($W740="High","Correct pressure",IF($V740="Uneven","Inspect alignment, suspension, and rotation",IF($U740="Low","Schedule tire service",IF($Y740="Overdue","Complete inspection",IF($Y740="Due Soon","Schedule inspection","No action")))))))))</f>
        <v/>
      </c>
      <c r="AB740" s="27">
        <f>IF($A740="","",IF(OR($J740&lt;&gt;"Mounted",$Z740="OK",$Z740="N/A"),"",IF($U740="Critical",1,IF(OR($W740="Low",$W740="High"),2,IF(OR($U740="Low",$V740="Uneven"),3,IF($Y740="Overdue",4,5))))))</f>
        <v/>
      </c>
      <c r="AC740" s="27">
        <f>IF($A740="","",IF($AB740="","",IFERROR($AB740*100000+ROW(),"")))</f>
        <v/>
      </c>
    </row>
    <row r="741">
      <c r="A741" s="29" t="n"/>
      <c r="B741" s="23" t="n"/>
      <c r="C741" s="23" t="n"/>
      <c r="D741" s="23" t="n"/>
      <c r="E741" s="29" t="n"/>
      <c r="F741" s="42" t="n"/>
      <c r="G741" s="30" t="n"/>
      <c r="H741" s="43" t="n"/>
      <c r="I741" s="43" t="n"/>
      <c r="J741" s="23" t="n"/>
      <c r="K741" s="23" t="n"/>
      <c r="L741" s="45">
        <f>IF($A741="","",IF(COUNTIFS('Tire Inspections'!$E$5:$E$1004,$A741,'Tire Inspections'!$Y$5:$Y$1004,"OK")=0,"",IFERROR(MAXIFS('Tire Inspections'!$B$5:$B$1004,'Tire Inspections'!$E$5:$E$1004,$A741,'Tire Inspections'!$Y$5:$Y$1004,"OK"),"")))</f>
        <v/>
      </c>
      <c r="M741" s="27">
        <f>IF($A741="","",IF($L741="","",IFERROR(LOOKUP(2,1/(('Tire Inspections'!$E$5:$E$1004=$A741)*('Tire Inspections'!$B$5:$B$1004=$L741)*('Tire Inspections'!$Y$5:$Y$1004="OK")),'Tire Inspections'!$C$5:$C$1004),"")))</f>
        <v/>
      </c>
      <c r="N741" s="27">
        <f>IF($A741="","",IF($L741="","",IFERROR(LOOKUP(2,1/(('Tire Inspections'!$E$5:$E$1004=$A741)*('Tire Inspections'!$B$5:$B$1004=$L741)*('Tire Inspections'!$Y$5:$Y$1004="OK")),'Tire Inspections'!$F$5:$F$1004),"")))</f>
        <v/>
      </c>
      <c r="O741" s="27">
        <f>IF($A741="","",IF($L741="","",IFERROR(LOOKUP(2,1/(('Tire Inspections'!$E$5:$E$1004=$A741)*('Tire Inspections'!$B$5:$B$1004=$L741)*('Tire Inspections'!$Y$5:$Y$1004="OK")),'Tire Inspections'!$P$5:$P$1004),"")))</f>
        <v/>
      </c>
      <c r="P741" s="32">
        <f>IF($A741="","",IF($L741="","",IFERROR(LOOKUP(2,1/(('Tire Inspections'!$E$5:$E$1004=$A741)*('Tire Inspections'!$B$5:$B$1004=$L741)*('Tire Inspections'!$Y$5:$Y$1004="OK")),'Tire Inspections'!$D$5:$D$1004),"")))</f>
        <v/>
      </c>
      <c r="Q741" s="44">
        <f>IF($A741="","",IF($L741="","",IFERROR(LOOKUP(2,1/(('Tire Inspections'!$E$5:$E$1004=$A741)*('Tire Inspections'!$B$5:$B$1004=$L741)*('Tire Inspections'!$Y$5:$Y$1004="OK")),'Tire Inspections'!$R$5:$R$1004),"")))</f>
        <v/>
      </c>
      <c r="R741" s="44">
        <f>IF($A741="","",IF($L741="","",IFERROR(LOOKUP(2,1/(('Tire Inspections'!$E$5:$E$1004=$A741)*('Tire Inspections'!$B$5:$B$1004=$L741)*('Tire Inspections'!$Y$5:$Y$1004="OK")),'Tire Inspections'!$S$5:$S$1004),"")))</f>
        <v/>
      </c>
      <c r="S741" s="44">
        <f>IF($A741="","",IF($L741="","",IFERROR(LOOKUP(2,1/(('Tire Inspections'!$E$5:$E$1004=$A741)*('Tire Inspections'!$B$5:$B$1004=$L741)*('Tire Inspections'!$Y$5:$Y$1004="OK")),'Tire Inspections'!$L$5:$L$1004),"")))</f>
        <v/>
      </c>
      <c r="T741" s="33">
        <f>IF($A741="","",IF(OR($Q741="",$H741=""),"",IFERROR(MAX(0,MIN(1,($Q741-'Settings'!$B$6)/($H741-'Settings'!$B$6))),"")))</f>
        <v/>
      </c>
      <c r="U741" s="27">
        <f>IF($A741="","",IF($Q741="","No Data",IF($Q741&lt;='Settings'!$B$6,"Critical",IF($Q741&lt;='Settings'!$B$5,"Low","OK"))))</f>
        <v/>
      </c>
      <c r="V741" s="27">
        <f>IF($A741="","",IF($R741="","No Data",IF($R741&gt;='Settings'!$B$7,"Uneven","OK")))</f>
        <v/>
      </c>
      <c r="W741" s="27">
        <f>IF($A741="","",IF($J741&lt;&gt;"Mounted","N/A",IF(OR($S741="",$I741=""),"No Data",IF($S741&lt;$I741-'Settings'!$B$8,"Low",IF($S741&gt;$I741+'Settings'!$B$8,"High","OK")))))</f>
        <v/>
      </c>
      <c r="X741" s="45">
        <f>IF($A741="","",IF(OR($J741&lt;&gt;"Mounted",$L741=""),"",IFERROR($L741+'Settings'!$B$9,"")))</f>
        <v/>
      </c>
      <c r="Y741" s="27">
        <f>IF($A741="","",IF($J741&lt;&gt;"Mounted","N/A",IF($L741="","No Data",IF(TODAY()&gt;$X741,"Overdue",IF(TODAY()+'Settings'!$B$10&gt;=$X741,"Due Soon","Current")))))</f>
        <v/>
      </c>
      <c r="Z741" s="27">
        <f>IF($A741="","",IF($J741&lt;&gt;"Mounted","N/A",IF(OR($U741="No Data",$W741="No Data"),"No Data",IF($U741="Critical","Critical",IF(OR($U741="Low",$V741="Uneven",$W741="Low",$W741="High",$Y741="Overdue",$Y741="Due Soon"),"Attention","OK")))))</f>
        <v/>
      </c>
      <c r="AA741" s="27">
        <f>IF($A741="","",IF($J741&lt;&gt;"Mounted","No action",IF($U741="Critical","Inspect immediately and follow fleet removal policy",IF($W741="Low","Correct pressure and inspect",IF($W741="High","Correct pressure",IF($V741="Uneven","Inspect alignment, suspension, and rotation",IF($U741="Low","Schedule tire service",IF($Y741="Overdue","Complete inspection",IF($Y741="Due Soon","Schedule inspection","No action")))))))))</f>
        <v/>
      </c>
      <c r="AB741" s="27">
        <f>IF($A741="","",IF(OR($J741&lt;&gt;"Mounted",$Z741="OK",$Z741="N/A"),"",IF($U741="Critical",1,IF(OR($W741="Low",$W741="High"),2,IF(OR($U741="Low",$V741="Uneven"),3,IF($Y741="Overdue",4,5))))))</f>
        <v/>
      </c>
      <c r="AC741" s="27">
        <f>IF($A741="","",IF($AB741="","",IFERROR($AB741*100000+ROW(),"")))</f>
        <v/>
      </c>
    </row>
    <row r="742">
      <c r="A742" s="29" t="n"/>
      <c r="B742" s="23" t="n"/>
      <c r="C742" s="23" t="n"/>
      <c r="D742" s="23" t="n"/>
      <c r="E742" s="29" t="n"/>
      <c r="F742" s="42" t="n"/>
      <c r="G742" s="30" t="n"/>
      <c r="H742" s="43" t="n"/>
      <c r="I742" s="43" t="n"/>
      <c r="J742" s="23" t="n"/>
      <c r="K742" s="23" t="n"/>
      <c r="L742" s="45">
        <f>IF($A742="","",IF(COUNTIFS('Tire Inspections'!$E$5:$E$1004,$A742,'Tire Inspections'!$Y$5:$Y$1004,"OK")=0,"",IFERROR(MAXIFS('Tire Inspections'!$B$5:$B$1004,'Tire Inspections'!$E$5:$E$1004,$A742,'Tire Inspections'!$Y$5:$Y$1004,"OK"),"")))</f>
        <v/>
      </c>
      <c r="M742" s="27">
        <f>IF($A742="","",IF($L742="","",IFERROR(LOOKUP(2,1/(('Tire Inspections'!$E$5:$E$1004=$A742)*('Tire Inspections'!$B$5:$B$1004=$L742)*('Tire Inspections'!$Y$5:$Y$1004="OK")),'Tire Inspections'!$C$5:$C$1004),"")))</f>
        <v/>
      </c>
      <c r="N742" s="27">
        <f>IF($A742="","",IF($L742="","",IFERROR(LOOKUP(2,1/(('Tire Inspections'!$E$5:$E$1004=$A742)*('Tire Inspections'!$B$5:$B$1004=$L742)*('Tire Inspections'!$Y$5:$Y$1004="OK")),'Tire Inspections'!$F$5:$F$1004),"")))</f>
        <v/>
      </c>
      <c r="O742" s="27">
        <f>IF($A742="","",IF($L742="","",IFERROR(LOOKUP(2,1/(('Tire Inspections'!$E$5:$E$1004=$A742)*('Tire Inspections'!$B$5:$B$1004=$L742)*('Tire Inspections'!$Y$5:$Y$1004="OK")),'Tire Inspections'!$P$5:$P$1004),"")))</f>
        <v/>
      </c>
      <c r="P742" s="32">
        <f>IF($A742="","",IF($L742="","",IFERROR(LOOKUP(2,1/(('Tire Inspections'!$E$5:$E$1004=$A742)*('Tire Inspections'!$B$5:$B$1004=$L742)*('Tire Inspections'!$Y$5:$Y$1004="OK")),'Tire Inspections'!$D$5:$D$1004),"")))</f>
        <v/>
      </c>
      <c r="Q742" s="44">
        <f>IF($A742="","",IF($L742="","",IFERROR(LOOKUP(2,1/(('Tire Inspections'!$E$5:$E$1004=$A742)*('Tire Inspections'!$B$5:$B$1004=$L742)*('Tire Inspections'!$Y$5:$Y$1004="OK")),'Tire Inspections'!$R$5:$R$1004),"")))</f>
        <v/>
      </c>
      <c r="R742" s="44">
        <f>IF($A742="","",IF($L742="","",IFERROR(LOOKUP(2,1/(('Tire Inspections'!$E$5:$E$1004=$A742)*('Tire Inspections'!$B$5:$B$1004=$L742)*('Tire Inspections'!$Y$5:$Y$1004="OK")),'Tire Inspections'!$S$5:$S$1004),"")))</f>
        <v/>
      </c>
      <c r="S742" s="44">
        <f>IF($A742="","",IF($L742="","",IFERROR(LOOKUP(2,1/(('Tire Inspections'!$E$5:$E$1004=$A742)*('Tire Inspections'!$B$5:$B$1004=$L742)*('Tire Inspections'!$Y$5:$Y$1004="OK")),'Tire Inspections'!$L$5:$L$1004),"")))</f>
        <v/>
      </c>
      <c r="T742" s="33">
        <f>IF($A742="","",IF(OR($Q742="",$H742=""),"",IFERROR(MAX(0,MIN(1,($Q742-'Settings'!$B$6)/($H742-'Settings'!$B$6))),"")))</f>
        <v/>
      </c>
      <c r="U742" s="27">
        <f>IF($A742="","",IF($Q742="","No Data",IF($Q742&lt;='Settings'!$B$6,"Critical",IF($Q742&lt;='Settings'!$B$5,"Low","OK"))))</f>
        <v/>
      </c>
      <c r="V742" s="27">
        <f>IF($A742="","",IF($R742="","No Data",IF($R742&gt;='Settings'!$B$7,"Uneven","OK")))</f>
        <v/>
      </c>
      <c r="W742" s="27">
        <f>IF($A742="","",IF($J742&lt;&gt;"Mounted","N/A",IF(OR($S742="",$I742=""),"No Data",IF($S742&lt;$I742-'Settings'!$B$8,"Low",IF($S742&gt;$I742+'Settings'!$B$8,"High","OK")))))</f>
        <v/>
      </c>
      <c r="X742" s="45">
        <f>IF($A742="","",IF(OR($J742&lt;&gt;"Mounted",$L742=""),"",IFERROR($L742+'Settings'!$B$9,"")))</f>
        <v/>
      </c>
      <c r="Y742" s="27">
        <f>IF($A742="","",IF($J742&lt;&gt;"Mounted","N/A",IF($L742="","No Data",IF(TODAY()&gt;$X742,"Overdue",IF(TODAY()+'Settings'!$B$10&gt;=$X742,"Due Soon","Current")))))</f>
        <v/>
      </c>
      <c r="Z742" s="27">
        <f>IF($A742="","",IF($J742&lt;&gt;"Mounted","N/A",IF(OR($U742="No Data",$W742="No Data"),"No Data",IF($U742="Critical","Critical",IF(OR($U742="Low",$V742="Uneven",$W742="Low",$W742="High",$Y742="Overdue",$Y742="Due Soon"),"Attention","OK")))))</f>
        <v/>
      </c>
      <c r="AA742" s="27">
        <f>IF($A742="","",IF($J742&lt;&gt;"Mounted","No action",IF($U742="Critical","Inspect immediately and follow fleet removal policy",IF($W742="Low","Correct pressure and inspect",IF($W742="High","Correct pressure",IF($V742="Uneven","Inspect alignment, suspension, and rotation",IF($U742="Low","Schedule tire service",IF($Y742="Overdue","Complete inspection",IF($Y742="Due Soon","Schedule inspection","No action")))))))))</f>
        <v/>
      </c>
      <c r="AB742" s="27">
        <f>IF($A742="","",IF(OR($J742&lt;&gt;"Mounted",$Z742="OK",$Z742="N/A"),"",IF($U742="Critical",1,IF(OR($W742="Low",$W742="High"),2,IF(OR($U742="Low",$V742="Uneven"),3,IF($Y742="Overdue",4,5))))))</f>
        <v/>
      </c>
      <c r="AC742" s="27">
        <f>IF($A742="","",IF($AB742="","",IFERROR($AB742*100000+ROW(),"")))</f>
        <v/>
      </c>
    </row>
    <row r="743">
      <c r="A743" s="29" t="n"/>
      <c r="B743" s="23" t="n"/>
      <c r="C743" s="23" t="n"/>
      <c r="D743" s="23" t="n"/>
      <c r="E743" s="29" t="n"/>
      <c r="F743" s="42" t="n"/>
      <c r="G743" s="30" t="n"/>
      <c r="H743" s="43" t="n"/>
      <c r="I743" s="43" t="n"/>
      <c r="J743" s="23" t="n"/>
      <c r="K743" s="23" t="n"/>
      <c r="L743" s="45">
        <f>IF($A743="","",IF(COUNTIFS('Tire Inspections'!$E$5:$E$1004,$A743,'Tire Inspections'!$Y$5:$Y$1004,"OK")=0,"",IFERROR(MAXIFS('Tire Inspections'!$B$5:$B$1004,'Tire Inspections'!$E$5:$E$1004,$A743,'Tire Inspections'!$Y$5:$Y$1004,"OK"),"")))</f>
        <v/>
      </c>
      <c r="M743" s="27">
        <f>IF($A743="","",IF($L743="","",IFERROR(LOOKUP(2,1/(('Tire Inspections'!$E$5:$E$1004=$A743)*('Tire Inspections'!$B$5:$B$1004=$L743)*('Tire Inspections'!$Y$5:$Y$1004="OK")),'Tire Inspections'!$C$5:$C$1004),"")))</f>
        <v/>
      </c>
      <c r="N743" s="27">
        <f>IF($A743="","",IF($L743="","",IFERROR(LOOKUP(2,1/(('Tire Inspections'!$E$5:$E$1004=$A743)*('Tire Inspections'!$B$5:$B$1004=$L743)*('Tire Inspections'!$Y$5:$Y$1004="OK")),'Tire Inspections'!$F$5:$F$1004),"")))</f>
        <v/>
      </c>
      <c r="O743" s="27">
        <f>IF($A743="","",IF($L743="","",IFERROR(LOOKUP(2,1/(('Tire Inspections'!$E$5:$E$1004=$A743)*('Tire Inspections'!$B$5:$B$1004=$L743)*('Tire Inspections'!$Y$5:$Y$1004="OK")),'Tire Inspections'!$P$5:$P$1004),"")))</f>
        <v/>
      </c>
      <c r="P743" s="32">
        <f>IF($A743="","",IF($L743="","",IFERROR(LOOKUP(2,1/(('Tire Inspections'!$E$5:$E$1004=$A743)*('Tire Inspections'!$B$5:$B$1004=$L743)*('Tire Inspections'!$Y$5:$Y$1004="OK")),'Tire Inspections'!$D$5:$D$1004),"")))</f>
        <v/>
      </c>
      <c r="Q743" s="44">
        <f>IF($A743="","",IF($L743="","",IFERROR(LOOKUP(2,1/(('Tire Inspections'!$E$5:$E$1004=$A743)*('Tire Inspections'!$B$5:$B$1004=$L743)*('Tire Inspections'!$Y$5:$Y$1004="OK")),'Tire Inspections'!$R$5:$R$1004),"")))</f>
        <v/>
      </c>
      <c r="R743" s="44">
        <f>IF($A743="","",IF($L743="","",IFERROR(LOOKUP(2,1/(('Tire Inspections'!$E$5:$E$1004=$A743)*('Tire Inspections'!$B$5:$B$1004=$L743)*('Tire Inspections'!$Y$5:$Y$1004="OK")),'Tire Inspections'!$S$5:$S$1004),"")))</f>
        <v/>
      </c>
      <c r="S743" s="44">
        <f>IF($A743="","",IF($L743="","",IFERROR(LOOKUP(2,1/(('Tire Inspections'!$E$5:$E$1004=$A743)*('Tire Inspections'!$B$5:$B$1004=$L743)*('Tire Inspections'!$Y$5:$Y$1004="OK")),'Tire Inspections'!$L$5:$L$1004),"")))</f>
        <v/>
      </c>
      <c r="T743" s="33">
        <f>IF($A743="","",IF(OR($Q743="",$H743=""),"",IFERROR(MAX(0,MIN(1,($Q743-'Settings'!$B$6)/($H743-'Settings'!$B$6))),"")))</f>
        <v/>
      </c>
      <c r="U743" s="27">
        <f>IF($A743="","",IF($Q743="","No Data",IF($Q743&lt;='Settings'!$B$6,"Critical",IF($Q743&lt;='Settings'!$B$5,"Low","OK"))))</f>
        <v/>
      </c>
      <c r="V743" s="27">
        <f>IF($A743="","",IF($R743="","No Data",IF($R743&gt;='Settings'!$B$7,"Uneven","OK")))</f>
        <v/>
      </c>
      <c r="W743" s="27">
        <f>IF($A743="","",IF($J743&lt;&gt;"Mounted","N/A",IF(OR($S743="",$I743=""),"No Data",IF($S743&lt;$I743-'Settings'!$B$8,"Low",IF($S743&gt;$I743+'Settings'!$B$8,"High","OK")))))</f>
        <v/>
      </c>
      <c r="X743" s="45">
        <f>IF($A743="","",IF(OR($J743&lt;&gt;"Mounted",$L743=""),"",IFERROR($L743+'Settings'!$B$9,"")))</f>
        <v/>
      </c>
      <c r="Y743" s="27">
        <f>IF($A743="","",IF($J743&lt;&gt;"Mounted","N/A",IF($L743="","No Data",IF(TODAY()&gt;$X743,"Overdue",IF(TODAY()+'Settings'!$B$10&gt;=$X743,"Due Soon","Current")))))</f>
        <v/>
      </c>
      <c r="Z743" s="27">
        <f>IF($A743="","",IF($J743&lt;&gt;"Mounted","N/A",IF(OR($U743="No Data",$W743="No Data"),"No Data",IF($U743="Critical","Critical",IF(OR($U743="Low",$V743="Uneven",$W743="Low",$W743="High",$Y743="Overdue",$Y743="Due Soon"),"Attention","OK")))))</f>
        <v/>
      </c>
      <c r="AA743" s="27">
        <f>IF($A743="","",IF($J743&lt;&gt;"Mounted","No action",IF($U743="Critical","Inspect immediately and follow fleet removal policy",IF($W743="Low","Correct pressure and inspect",IF($W743="High","Correct pressure",IF($V743="Uneven","Inspect alignment, suspension, and rotation",IF($U743="Low","Schedule tire service",IF($Y743="Overdue","Complete inspection",IF($Y743="Due Soon","Schedule inspection","No action")))))))))</f>
        <v/>
      </c>
      <c r="AB743" s="27">
        <f>IF($A743="","",IF(OR($J743&lt;&gt;"Mounted",$Z743="OK",$Z743="N/A"),"",IF($U743="Critical",1,IF(OR($W743="Low",$W743="High"),2,IF(OR($U743="Low",$V743="Uneven"),3,IF($Y743="Overdue",4,5))))))</f>
        <v/>
      </c>
      <c r="AC743" s="27">
        <f>IF($A743="","",IF($AB743="","",IFERROR($AB743*100000+ROW(),"")))</f>
        <v/>
      </c>
    </row>
    <row r="744">
      <c r="A744" s="29" t="n"/>
      <c r="B744" s="23" t="n"/>
      <c r="C744" s="23" t="n"/>
      <c r="D744" s="23" t="n"/>
      <c r="E744" s="29" t="n"/>
      <c r="F744" s="42" t="n"/>
      <c r="G744" s="30" t="n"/>
      <c r="H744" s="43" t="n"/>
      <c r="I744" s="43" t="n"/>
      <c r="J744" s="23" t="n"/>
      <c r="K744" s="23" t="n"/>
      <c r="L744" s="45">
        <f>IF($A744="","",IF(COUNTIFS('Tire Inspections'!$E$5:$E$1004,$A744,'Tire Inspections'!$Y$5:$Y$1004,"OK")=0,"",IFERROR(MAXIFS('Tire Inspections'!$B$5:$B$1004,'Tire Inspections'!$E$5:$E$1004,$A744,'Tire Inspections'!$Y$5:$Y$1004,"OK"),"")))</f>
        <v/>
      </c>
      <c r="M744" s="27">
        <f>IF($A744="","",IF($L744="","",IFERROR(LOOKUP(2,1/(('Tire Inspections'!$E$5:$E$1004=$A744)*('Tire Inspections'!$B$5:$B$1004=$L744)*('Tire Inspections'!$Y$5:$Y$1004="OK")),'Tire Inspections'!$C$5:$C$1004),"")))</f>
        <v/>
      </c>
      <c r="N744" s="27">
        <f>IF($A744="","",IF($L744="","",IFERROR(LOOKUP(2,1/(('Tire Inspections'!$E$5:$E$1004=$A744)*('Tire Inspections'!$B$5:$B$1004=$L744)*('Tire Inspections'!$Y$5:$Y$1004="OK")),'Tire Inspections'!$F$5:$F$1004),"")))</f>
        <v/>
      </c>
      <c r="O744" s="27">
        <f>IF($A744="","",IF($L744="","",IFERROR(LOOKUP(2,1/(('Tire Inspections'!$E$5:$E$1004=$A744)*('Tire Inspections'!$B$5:$B$1004=$L744)*('Tire Inspections'!$Y$5:$Y$1004="OK")),'Tire Inspections'!$P$5:$P$1004),"")))</f>
        <v/>
      </c>
      <c r="P744" s="32">
        <f>IF($A744="","",IF($L744="","",IFERROR(LOOKUP(2,1/(('Tire Inspections'!$E$5:$E$1004=$A744)*('Tire Inspections'!$B$5:$B$1004=$L744)*('Tire Inspections'!$Y$5:$Y$1004="OK")),'Tire Inspections'!$D$5:$D$1004),"")))</f>
        <v/>
      </c>
      <c r="Q744" s="44">
        <f>IF($A744="","",IF($L744="","",IFERROR(LOOKUP(2,1/(('Tire Inspections'!$E$5:$E$1004=$A744)*('Tire Inspections'!$B$5:$B$1004=$L744)*('Tire Inspections'!$Y$5:$Y$1004="OK")),'Tire Inspections'!$R$5:$R$1004),"")))</f>
        <v/>
      </c>
      <c r="R744" s="44">
        <f>IF($A744="","",IF($L744="","",IFERROR(LOOKUP(2,1/(('Tire Inspections'!$E$5:$E$1004=$A744)*('Tire Inspections'!$B$5:$B$1004=$L744)*('Tire Inspections'!$Y$5:$Y$1004="OK")),'Tire Inspections'!$S$5:$S$1004),"")))</f>
        <v/>
      </c>
      <c r="S744" s="44">
        <f>IF($A744="","",IF($L744="","",IFERROR(LOOKUP(2,1/(('Tire Inspections'!$E$5:$E$1004=$A744)*('Tire Inspections'!$B$5:$B$1004=$L744)*('Tire Inspections'!$Y$5:$Y$1004="OK")),'Tire Inspections'!$L$5:$L$1004),"")))</f>
        <v/>
      </c>
      <c r="T744" s="33">
        <f>IF($A744="","",IF(OR($Q744="",$H744=""),"",IFERROR(MAX(0,MIN(1,($Q744-'Settings'!$B$6)/($H744-'Settings'!$B$6))),"")))</f>
        <v/>
      </c>
      <c r="U744" s="27">
        <f>IF($A744="","",IF($Q744="","No Data",IF($Q744&lt;='Settings'!$B$6,"Critical",IF($Q744&lt;='Settings'!$B$5,"Low","OK"))))</f>
        <v/>
      </c>
      <c r="V744" s="27">
        <f>IF($A744="","",IF($R744="","No Data",IF($R744&gt;='Settings'!$B$7,"Uneven","OK")))</f>
        <v/>
      </c>
      <c r="W744" s="27">
        <f>IF($A744="","",IF($J744&lt;&gt;"Mounted","N/A",IF(OR($S744="",$I744=""),"No Data",IF($S744&lt;$I744-'Settings'!$B$8,"Low",IF($S744&gt;$I744+'Settings'!$B$8,"High","OK")))))</f>
        <v/>
      </c>
      <c r="X744" s="45">
        <f>IF($A744="","",IF(OR($J744&lt;&gt;"Mounted",$L744=""),"",IFERROR($L744+'Settings'!$B$9,"")))</f>
        <v/>
      </c>
      <c r="Y744" s="27">
        <f>IF($A744="","",IF($J744&lt;&gt;"Mounted","N/A",IF($L744="","No Data",IF(TODAY()&gt;$X744,"Overdue",IF(TODAY()+'Settings'!$B$10&gt;=$X744,"Due Soon","Current")))))</f>
        <v/>
      </c>
      <c r="Z744" s="27">
        <f>IF($A744="","",IF($J744&lt;&gt;"Mounted","N/A",IF(OR($U744="No Data",$W744="No Data"),"No Data",IF($U744="Critical","Critical",IF(OR($U744="Low",$V744="Uneven",$W744="Low",$W744="High",$Y744="Overdue",$Y744="Due Soon"),"Attention","OK")))))</f>
        <v/>
      </c>
      <c r="AA744" s="27">
        <f>IF($A744="","",IF($J744&lt;&gt;"Mounted","No action",IF($U744="Critical","Inspect immediately and follow fleet removal policy",IF($W744="Low","Correct pressure and inspect",IF($W744="High","Correct pressure",IF($V744="Uneven","Inspect alignment, suspension, and rotation",IF($U744="Low","Schedule tire service",IF($Y744="Overdue","Complete inspection",IF($Y744="Due Soon","Schedule inspection","No action")))))))))</f>
        <v/>
      </c>
      <c r="AB744" s="27">
        <f>IF($A744="","",IF(OR($J744&lt;&gt;"Mounted",$Z744="OK",$Z744="N/A"),"",IF($U744="Critical",1,IF(OR($W744="Low",$W744="High"),2,IF(OR($U744="Low",$V744="Uneven"),3,IF($Y744="Overdue",4,5))))))</f>
        <v/>
      </c>
      <c r="AC744" s="27">
        <f>IF($A744="","",IF($AB744="","",IFERROR($AB744*100000+ROW(),"")))</f>
        <v/>
      </c>
    </row>
    <row r="745">
      <c r="A745" s="29" t="n"/>
      <c r="B745" s="23" t="n"/>
      <c r="C745" s="23" t="n"/>
      <c r="D745" s="23" t="n"/>
      <c r="E745" s="29" t="n"/>
      <c r="F745" s="42" t="n"/>
      <c r="G745" s="30" t="n"/>
      <c r="H745" s="43" t="n"/>
      <c r="I745" s="43" t="n"/>
      <c r="J745" s="23" t="n"/>
      <c r="K745" s="23" t="n"/>
      <c r="L745" s="45">
        <f>IF($A745="","",IF(COUNTIFS('Tire Inspections'!$E$5:$E$1004,$A745,'Tire Inspections'!$Y$5:$Y$1004,"OK")=0,"",IFERROR(MAXIFS('Tire Inspections'!$B$5:$B$1004,'Tire Inspections'!$E$5:$E$1004,$A745,'Tire Inspections'!$Y$5:$Y$1004,"OK"),"")))</f>
        <v/>
      </c>
      <c r="M745" s="27">
        <f>IF($A745="","",IF($L745="","",IFERROR(LOOKUP(2,1/(('Tire Inspections'!$E$5:$E$1004=$A745)*('Tire Inspections'!$B$5:$B$1004=$L745)*('Tire Inspections'!$Y$5:$Y$1004="OK")),'Tire Inspections'!$C$5:$C$1004),"")))</f>
        <v/>
      </c>
      <c r="N745" s="27">
        <f>IF($A745="","",IF($L745="","",IFERROR(LOOKUP(2,1/(('Tire Inspections'!$E$5:$E$1004=$A745)*('Tire Inspections'!$B$5:$B$1004=$L745)*('Tire Inspections'!$Y$5:$Y$1004="OK")),'Tire Inspections'!$F$5:$F$1004),"")))</f>
        <v/>
      </c>
      <c r="O745" s="27">
        <f>IF($A745="","",IF($L745="","",IFERROR(LOOKUP(2,1/(('Tire Inspections'!$E$5:$E$1004=$A745)*('Tire Inspections'!$B$5:$B$1004=$L745)*('Tire Inspections'!$Y$5:$Y$1004="OK")),'Tire Inspections'!$P$5:$P$1004),"")))</f>
        <v/>
      </c>
      <c r="P745" s="32">
        <f>IF($A745="","",IF($L745="","",IFERROR(LOOKUP(2,1/(('Tire Inspections'!$E$5:$E$1004=$A745)*('Tire Inspections'!$B$5:$B$1004=$L745)*('Tire Inspections'!$Y$5:$Y$1004="OK")),'Tire Inspections'!$D$5:$D$1004),"")))</f>
        <v/>
      </c>
      <c r="Q745" s="44">
        <f>IF($A745="","",IF($L745="","",IFERROR(LOOKUP(2,1/(('Tire Inspections'!$E$5:$E$1004=$A745)*('Tire Inspections'!$B$5:$B$1004=$L745)*('Tire Inspections'!$Y$5:$Y$1004="OK")),'Tire Inspections'!$R$5:$R$1004),"")))</f>
        <v/>
      </c>
      <c r="R745" s="44">
        <f>IF($A745="","",IF($L745="","",IFERROR(LOOKUP(2,1/(('Tire Inspections'!$E$5:$E$1004=$A745)*('Tire Inspections'!$B$5:$B$1004=$L745)*('Tire Inspections'!$Y$5:$Y$1004="OK")),'Tire Inspections'!$S$5:$S$1004),"")))</f>
        <v/>
      </c>
      <c r="S745" s="44">
        <f>IF($A745="","",IF($L745="","",IFERROR(LOOKUP(2,1/(('Tire Inspections'!$E$5:$E$1004=$A745)*('Tire Inspections'!$B$5:$B$1004=$L745)*('Tire Inspections'!$Y$5:$Y$1004="OK")),'Tire Inspections'!$L$5:$L$1004),"")))</f>
        <v/>
      </c>
      <c r="T745" s="33">
        <f>IF($A745="","",IF(OR($Q745="",$H745=""),"",IFERROR(MAX(0,MIN(1,($Q745-'Settings'!$B$6)/($H745-'Settings'!$B$6))),"")))</f>
        <v/>
      </c>
      <c r="U745" s="27">
        <f>IF($A745="","",IF($Q745="","No Data",IF($Q745&lt;='Settings'!$B$6,"Critical",IF($Q745&lt;='Settings'!$B$5,"Low","OK"))))</f>
        <v/>
      </c>
      <c r="V745" s="27">
        <f>IF($A745="","",IF($R745="","No Data",IF($R745&gt;='Settings'!$B$7,"Uneven","OK")))</f>
        <v/>
      </c>
      <c r="W745" s="27">
        <f>IF($A745="","",IF($J745&lt;&gt;"Mounted","N/A",IF(OR($S745="",$I745=""),"No Data",IF($S745&lt;$I745-'Settings'!$B$8,"Low",IF($S745&gt;$I745+'Settings'!$B$8,"High","OK")))))</f>
        <v/>
      </c>
      <c r="X745" s="45">
        <f>IF($A745="","",IF(OR($J745&lt;&gt;"Mounted",$L745=""),"",IFERROR($L745+'Settings'!$B$9,"")))</f>
        <v/>
      </c>
      <c r="Y745" s="27">
        <f>IF($A745="","",IF($J745&lt;&gt;"Mounted","N/A",IF($L745="","No Data",IF(TODAY()&gt;$X745,"Overdue",IF(TODAY()+'Settings'!$B$10&gt;=$X745,"Due Soon","Current")))))</f>
        <v/>
      </c>
      <c r="Z745" s="27">
        <f>IF($A745="","",IF($J745&lt;&gt;"Mounted","N/A",IF(OR($U745="No Data",$W745="No Data"),"No Data",IF($U745="Critical","Critical",IF(OR($U745="Low",$V745="Uneven",$W745="Low",$W745="High",$Y745="Overdue",$Y745="Due Soon"),"Attention","OK")))))</f>
        <v/>
      </c>
      <c r="AA745" s="27">
        <f>IF($A745="","",IF($J745&lt;&gt;"Mounted","No action",IF($U745="Critical","Inspect immediately and follow fleet removal policy",IF($W745="Low","Correct pressure and inspect",IF($W745="High","Correct pressure",IF($V745="Uneven","Inspect alignment, suspension, and rotation",IF($U745="Low","Schedule tire service",IF($Y745="Overdue","Complete inspection",IF($Y745="Due Soon","Schedule inspection","No action")))))))))</f>
        <v/>
      </c>
      <c r="AB745" s="27">
        <f>IF($A745="","",IF(OR($J745&lt;&gt;"Mounted",$Z745="OK",$Z745="N/A"),"",IF($U745="Critical",1,IF(OR($W745="Low",$W745="High"),2,IF(OR($U745="Low",$V745="Uneven"),3,IF($Y745="Overdue",4,5))))))</f>
        <v/>
      </c>
      <c r="AC745" s="27">
        <f>IF($A745="","",IF($AB745="","",IFERROR($AB745*100000+ROW(),"")))</f>
        <v/>
      </c>
    </row>
    <row r="746">
      <c r="A746" s="29" t="n"/>
      <c r="B746" s="23" t="n"/>
      <c r="C746" s="23" t="n"/>
      <c r="D746" s="23" t="n"/>
      <c r="E746" s="29" t="n"/>
      <c r="F746" s="42" t="n"/>
      <c r="G746" s="30" t="n"/>
      <c r="H746" s="43" t="n"/>
      <c r="I746" s="43" t="n"/>
      <c r="J746" s="23" t="n"/>
      <c r="K746" s="23" t="n"/>
      <c r="L746" s="45">
        <f>IF($A746="","",IF(COUNTIFS('Tire Inspections'!$E$5:$E$1004,$A746,'Tire Inspections'!$Y$5:$Y$1004,"OK")=0,"",IFERROR(MAXIFS('Tire Inspections'!$B$5:$B$1004,'Tire Inspections'!$E$5:$E$1004,$A746,'Tire Inspections'!$Y$5:$Y$1004,"OK"),"")))</f>
        <v/>
      </c>
      <c r="M746" s="27">
        <f>IF($A746="","",IF($L746="","",IFERROR(LOOKUP(2,1/(('Tire Inspections'!$E$5:$E$1004=$A746)*('Tire Inspections'!$B$5:$B$1004=$L746)*('Tire Inspections'!$Y$5:$Y$1004="OK")),'Tire Inspections'!$C$5:$C$1004),"")))</f>
        <v/>
      </c>
      <c r="N746" s="27">
        <f>IF($A746="","",IF($L746="","",IFERROR(LOOKUP(2,1/(('Tire Inspections'!$E$5:$E$1004=$A746)*('Tire Inspections'!$B$5:$B$1004=$L746)*('Tire Inspections'!$Y$5:$Y$1004="OK")),'Tire Inspections'!$F$5:$F$1004),"")))</f>
        <v/>
      </c>
      <c r="O746" s="27">
        <f>IF($A746="","",IF($L746="","",IFERROR(LOOKUP(2,1/(('Tire Inspections'!$E$5:$E$1004=$A746)*('Tire Inspections'!$B$5:$B$1004=$L746)*('Tire Inspections'!$Y$5:$Y$1004="OK")),'Tire Inspections'!$P$5:$P$1004),"")))</f>
        <v/>
      </c>
      <c r="P746" s="32">
        <f>IF($A746="","",IF($L746="","",IFERROR(LOOKUP(2,1/(('Tire Inspections'!$E$5:$E$1004=$A746)*('Tire Inspections'!$B$5:$B$1004=$L746)*('Tire Inspections'!$Y$5:$Y$1004="OK")),'Tire Inspections'!$D$5:$D$1004),"")))</f>
        <v/>
      </c>
      <c r="Q746" s="44">
        <f>IF($A746="","",IF($L746="","",IFERROR(LOOKUP(2,1/(('Tire Inspections'!$E$5:$E$1004=$A746)*('Tire Inspections'!$B$5:$B$1004=$L746)*('Tire Inspections'!$Y$5:$Y$1004="OK")),'Tire Inspections'!$R$5:$R$1004),"")))</f>
        <v/>
      </c>
      <c r="R746" s="44">
        <f>IF($A746="","",IF($L746="","",IFERROR(LOOKUP(2,1/(('Tire Inspections'!$E$5:$E$1004=$A746)*('Tire Inspections'!$B$5:$B$1004=$L746)*('Tire Inspections'!$Y$5:$Y$1004="OK")),'Tire Inspections'!$S$5:$S$1004),"")))</f>
        <v/>
      </c>
      <c r="S746" s="44">
        <f>IF($A746="","",IF($L746="","",IFERROR(LOOKUP(2,1/(('Tire Inspections'!$E$5:$E$1004=$A746)*('Tire Inspections'!$B$5:$B$1004=$L746)*('Tire Inspections'!$Y$5:$Y$1004="OK")),'Tire Inspections'!$L$5:$L$1004),"")))</f>
        <v/>
      </c>
      <c r="T746" s="33">
        <f>IF($A746="","",IF(OR($Q746="",$H746=""),"",IFERROR(MAX(0,MIN(1,($Q746-'Settings'!$B$6)/($H746-'Settings'!$B$6))),"")))</f>
        <v/>
      </c>
      <c r="U746" s="27">
        <f>IF($A746="","",IF($Q746="","No Data",IF($Q746&lt;='Settings'!$B$6,"Critical",IF($Q746&lt;='Settings'!$B$5,"Low","OK"))))</f>
        <v/>
      </c>
      <c r="V746" s="27">
        <f>IF($A746="","",IF($R746="","No Data",IF($R746&gt;='Settings'!$B$7,"Uneven","OK")))</f>
        <v/>
      </c>
      <c r="W746" s="27">
        <f>IF($A746="","",IF($J746&lt;&gt;"Mounted","N/A",IF(OR($S746="",$I746=""),"No Data",IF($S746&lt;$I746-'Settings'!$B$8,"Low",IF($S746&gt;$I746+'Settings'!$B$8,"High","OK")))))</f>
        <v/>
      </c>
      <c r="X746" s="45">
        <f>IF($A746="","",IF(OR($J746&lt;&gt;"Mounted",$L746=""),"",IFERROR($L746+'Settings'!$B$9,"")))</f>
        <v/>
      </c>
      <c r="Y746" s="27">
        <f>IF($A746="","",IF($J746&lt;&gt;"Mounted","N/A",IF($L746="","No Data",IF(TODAY()&gt;$X746,"Overdue",IF(TODAY()+'Settings'!$B$10&gt;=$X746,"Due Soon","Current")))))</f>
        <v/>
      </c>
      <c r="Z746" s="27">
        <f>IF($A746="","",IF($J746&lt;&gt;"Mounted","N/A",IF(OR($U746="No Data",$W746="No Data"),"No Data",IF($U746="Critical","Critical",IF(OR($U746="Low",$V746="Uneven",$W746="Low",$W746="High",$Y746="Overdue",$Y746="Due Soon"),"Attention","OK")))))</f>
        <v/>
      </c>
      <c r="AA746" s="27">
        <f>IF($A746="","",IF($J746&lt;&gt;"Mounted","No action",IF($U746="Critical","Inspect immediately and follow fleet removal policy",IF($W746="Low","Correct pressure and inspect",IF($W746="High","Correct pressure",IF($V746="Uneven","Inspect alignment, suspension, and rotation",IF($U746="Low","Schedule tire service",IF($Y746="Overdue","Complete inspection",IF($Y746="Due Soon","Schedule inspection","No action")))))))))</f>
        <v/>
      </c>
      <c r="AB746" s="27">
        <f>IF($A746="","",IF(OR($J746&lt;&gt;"Mounted",$Z746="OK",$Z746="N/A"),"",IF($U746="Critical",1,IF(OR($W746="Low",$W746="High"),2,IF(OR($U746="Low",$V746="Uneven"),3,IF($Y746="Overdue",4,5))))))</f>
        <v/>
      </c>
      <c r="AC746" s="27">
        <f>IF($A746="","",IF($AB746="","",IFERROR($AB746*100000+ROW(),"")))</f>
        <v/>
      </c>
    </row>
    <row r="747">
      <c r="A747" s="29" t="n"/>
      <c r="B747" s="23" t="n"/>
      <c r="C747" s="23" t="n"/>
      <c r="D747" s="23" t="n"/>
      <c r="E747" s="29" t="n"/>
      <c r="F747" s="42" t="n"/>
      <c r="G747" s="30" t="n"/>
      <c r="H747" s="43" t="n"/>
      <c r="I747" s="43" t="n"/>
      <c r="J747" s="23" t="n"/>
      <c r="K747" s="23" t="n"/>
      <c r="L747" s="45">
        <f>IF($A747="","",IF(COUNTIFS('Tire Inspections'!$E$5:$E$1004,$A747,'Tire Inspections'!$Y$5:$Y$1004,"OK")=0,"",IFERROR(MAXIFS('Tire Inspections'!$B$5:$B$1004,'Tire Inspections'!$E$5:$E$1004,$A747,'Tire Inspections'!$Y$5:$Y$1004,"OK"),"")))</f>
        <v/>
      </c>
      <c r="M747" s="27">
        <f>IF($A747="","",IF($L747="","",IFERROR(LOOKUP(2,1/(('Tire Inspections'!$E$5:$E$1004=$A747)*('Tire Inspections'!$B$5:$B$1004=$L747)*('Tire Inspections'!$Y$5:$Y$1004="OK")),'Tire Inspections'!$C$5:$C$1004),"")))</f>
        <v/>
      </c>
      <c r="N747" s="27">
        <f>IF($A747="","",IF($L747="","",IFERROR(LOOKUP(2,1/(('Tire Inspections'!$E$5:$E$1004=$A747)*('Tire Inspections'!$B$5:$B$1004=$L747)*('Tire Inspections'!$Y$5:$Y$1004="OK")),'Tire Inspections'!$F$5:$F$1004),"")))</f>
        <v/>
      </c>
      <c r="O747" s="27">
        <f>IF($A747="","",IF($L747="","",IFERROR(LOOKUP(2,1/(('Tire Inspections'!$E$5:$E$1004=$A747)*('Tire Inspections'!$B$5:$B$1004=$L747)*('Tire Inspections'!$Y$5:$Y$1004="OK")),'Tire Inspections'!$P$5:$P$1004),"")))</f>
        <v/>
      </c>
      <c r="P747" s="32">
        <f>IF($A747="","",IF($L747="","",IFERROR(LOOKUP(2,1/(('Tire Inspections'!$E$5:$E$1004=$A747)*('Tire Inspections'!$B$5:$B$1004=$L747)*('Tire Inspections'!$Y$5:$Y$1004="OK")),'Tire Inspections'!$D$5:$D$1004),"")))</f>
        <v/>
      </c>
      <c r="Q747" s="44">
        <f>IF($A747="","",IF($L747="","",IFERROR(LOOKUP(2,1/(('Tire Inspections'!$E$5:$E$1004=$A747)*('Tire Inspections'!$B$5:$B$1004=$L747)*('Tire Inspections'!$Y$5:$Y$1004="OK")),'Tire Inspections'!$R$5:$R$1004),"")))</f>
        <v/>
      </c>
      <c r="R747" s="44">
        <f>IF($A747="","",IF($L747="","",IFERROR(LOOKUP(2,1/(('Tire Inspections'!$E$5:$E$1004=$A747)*('Tire Inspections'!$B$5:$B$1004=$L747)*('Tire Inspections'!$Y$5:$Y$1004="OK")),'Tire Inspections'!$S$5:$S$1004),"")))</f>
        <v/>
      </c>
      <c r="S747" s="44">
        <f>IF($A747="","",IF($L747="","",IFERROR(LOOKUP(2,1/(('Tire Inspections'!$E$5:$E$1004=$A747)*('Tire Inspections'!$B$5:$B$1004=$L747)*('Tire Inspections'!$Y$5:$Y$1004="OK")),'Tire Inspections'!$L$5:$L$1004),"")))</f>
        <v/>
      </c>
      <c r="T747" s="33">
        <f>IF($A747="","",IF(OR($Q747="",$H747=""),"",IFERROR(MAX(0,MIN(1,($Q747-'Settings'!$B$6)/($H747-'Settings'!$B$6))),"")))</f>
        <v/>
      </c>
      <c r="U747" s="27">
        <f>IF($A747="","",IF($Q747="","No Data",IF($Q747&lt;='Settings'!$B$6,"Critical",IF($Q747&lt;='Settings'!$B$5,"Low","OK"))))</f>
        <v/>
      </c>
      <c r="V747" s="27">
        <f>IF($A747="","",IF($R747="","No Data",IF($R747&gt;='Settings'!$B$7,"Uneven","OK")))</f>
        <v/>
      </c>
      <c r="W747" s="27">
        <f>IF($A747="","",IF($J747&lt;&gt;"Mounted","N/A",IF(OR($S747="",$I747=""),"No Data",IF($S747&lt;$I747-'Settings'!$B$8,"Low",IF($S747&gt;$I747+'Settings'!$B$8,"High","OK")))))</f>
        <v/>
      </c>
      <c r="X747" s="45">
        <f>IF($A747="","",IF(OR($J747&lt;&gt;"Mounted",$L747=""),"",IFERROR($L747+'Settings'!$B$9,"")))</f>
        <v/>
      </c>
      <c r="Y747" s="27">
        <f>IF($A747="","",IF($J747&lt;&gt;"Mounted","N/A",IF($L747="","No Data",IF(TODAY()&gt;$X747,"Overdue",IF(TODAY()+'Settings'!$B$10&gt;=$X747,"Due Soon","Current")))))</f>
        <v/>
      </c>
      <c r="Z747" s="27">
        <f>IF($A747="","",IF($J747&lt;&gt;"Mounted","N/A",IF(OR($U747="No Data",$W747="No Data"),"No Data",IF($U747="Critical","Critical",IF(OR($U747="Low",$V747="Uneven",$W747="Low",$W747="High",$Y747="Overdue",$Y747="Due Soon"),"Attention","OK")))))</f>
        <v/>
      </c>
      <c r="AA747" s="27">
        <f>IF($A747="","",IF($J747&lt;&gt;"Mounted","No action",IF($U747="Critical","Inspect immediately and follow fleet removal policy",IF($W747="Low","Correct pressure and inspect",IF($W747="High","Correct pressure",IF($V747="Uneven","Inspect alignment, suspension, and rotation",IF($U747="Low","Schedule tire service",IF($Y747="Overdue","Complete inspection",IF($Y747="Due Soon","Schedule inspection","No action")))))))))</f>
        <v/>
      </c>
      <c r="AB747" s="27">
        <f>IF($A747="","",IF(OR($J747&lt;&gt;"Mounted",$Z747="OK",$Z747="N/A"),"",IF($U747="Critical",1,IF(OR($W747="Low",$W747="High"),2,IF(OR($U747="Low",$V747="Uneven"),3,IF($Y747="Overdue",4,5))))))</f>
        <v/>
      </c>
      <c r="AC747" s="27">
        <f>IF($A747="","",IF($AB747="","",IFERROR($AB747*100000+ROW(),"")))</f>
        <v/>
      </c>
    </row>
    <row r="748">
      <c r="A748" s="29" t="n"/>
      <c r="B748" s="23" t="n"/>
      <c r="C748" s="23" t="n"/>
      <c r="D748" s="23" t="n"/>
      <c r="E748" s="29" t="n"/>
      <c r="F748" s="42" t="n"/>
      <c r="G748" s="30" t="n"/>
      <c r="H748" s="43" t="n"/>
      <c r="I748" s="43" t="n"/>
      <c r="J748" s="23" t="n"/>
      <c r="K748" s="23" t="n"/>
      <c r="L748" s="45">
        <f>IF($A748="","",IF(COUNTIFS('Tire Inspections'!$E$5:$E$1004,$A748,'Tire Inspections'!$Y$5:$Y$1004,"OK")=0,"",IFERROR(MAXIFS('Tire Inspections'!$B$5:$B$1004,'Tire Inspections'!$E$5:$E$1004,$A748,'Tire Inspections'!$Y$5:$Y$1004,"OK"),"")))</f>
        <v/>
      </c>
      <c r="M748" s="27">
        <f>IF($A748="","",IF($L748="","",IFERROR(LOOKUP(2,1/(('Tire Inspections'!$E$5:$E$1004=$A748)*('Tire Inspections'!$B$5:$B$1004=$L748)*('Tire Inspections'!$Y$5:$Y$1004="OK")),'Tire Inspections'!$C$5:$C$1004),"")))</f>
        <v/>
      </c>
      <c r="N748" s="27">
        <f>IF($A748="","",IF($L748="","",IFERROR(LOOKUP(2,1/(('Tire Inspections'!$E$5:$E$1004=$A748)*('Tire Inspections'!$B$5:$B$1004=$L748)*('Tire Inspections'!$Y$5:$Y$1004="OK")),'Tire Inspections'!$F$5:$F$1004),"")))</f>
        <v/>
      </c>
      <c r="O748" s="27">
        <f>IF($A748="","",IF($L748="","",IFERROR(LOOKUP(2,1/(('Tire Inspections'!$E$5:$E$1004=$A748)*('Tire Inspections'!$B$5:$B$1004=$L748)*('Tire Inspections'!$Y$5:$Y$1004="OK")),'Tire Inspections'!$P$5:$P$1004),"")))</f>
        <v/>
      </c>
      <c r="P748" s="32">
        <f>IF($A748="","",IF($L748="","",IFERROR(LOOKUP(2,1/(('Tire Inspections'!$E$5:$E$1004=$A748)*('Tire Inspections'!$B$5:$B$1004=$L748)*('Tire Inspections'!$Y$5:$Y$1004="OK")),'Tire Inspections'!$D$5:$D$1004),"")))</f>
        <v/>
      </c>
      <c r="Q748" s="44">
        <f>IF($A748="","",IF($L748="","",IFERROR(LOOKUP(2,1/(('Tire Inspections'!$E$5:$E$1004=$A748)*('Tire Inspections'!$B$5:$B$1004=$L748)*('Tire Inspections'!$Y$5:$Y$1004="OK")),'Tire Inspections'!$R$5:$R$1004),"")))</f>
        <v/>
      </c>
      <c r="R748" s="44">
        <f>IF($A748="","",IF($L748="","",IFERROR(LOOKUP(2,1/(('Tire Inspections'!$E$5:$E$1004=$A748)*('Tire Inspections'!$B$5:$B$1004=$L748)*('Tire Inspections'!$Y$5:$Y$1004="OK")),'Tire Inspections'!$S$5:$S$1004),"")))</f>
        <v/>
      </c>
      <c r="S748" s="44">
        <f>IF($A748="","",IF($L748="","",IFERROR(LOOKUP(2,1/(('Tire Inspections'!$E$5:$E$1004=$A748)*('Tire Inspections'!$B$5:$B$1004=$L748)*('Tire Inspections'!$Y$5:$Y$1004="OK")),'Tire Inspections'!$L$5:$L$1004),"")))</f>
        <v/>
      </c>
      <c r="T748" s="33">
        <f>IF($A748="","",IF(OR($Q748="",$H748=""),"",IFERROR(MAX(0,MIN(1,($Q748-'Settings'!$B$6)/($H748-'Settings'!$B$6))),"")))</f>
        <v/>
      </c>
      <c r="U748" s="27">
        <f>IF($A748="","",IF($Q748="","No Data",IF($Q748&lt;='Settings'!$B$6,"Critical",IF($Q748&lt;='Settings'!$B$5,"Low","OK"))))</f>
        <v/>
      </c>
      <c r="V748" s="27">
        <f>IF($A748="","",IF($R748="","No Data",IF($R748&gt;='Settings'!$B$7,"Uneven","OK")))</f>
        <v/>
      </c>
      <c r="W748" s="27">
        <f>IF($A748="","",IF($J748&lt;&gt;"Mounted","N/A",IF(OR($S748="",$I748=""),"No Data",IF($S748&lt;$I748-'Settings'!$B$8,"Low",IF($S748&gt;$I748+'Settings'!$B$8,"High","OK")))))</f>
        <v/>
      </c>
      <c r="X748" s="45">
        <f>IF($A748="","",IF(OR($J748&lt;&gt;"Mounted",$L748=""),"",IFERROR($L748+'Settings'!$B$9,"")))</f>
        <v/>
      </c>
      <c r="Y748" s="27">
        <f>IF($A748="","",IF($J748&lt;&gt;"Mounted","N/A",IF($L748="","No Data",IF(TODAY()&gt;$X748,"Overdue",IF(TODAY()+'Settings'!$B$10&gt;=$X748,"Due Soon","Current")))))</f>
        <v/>
      </c>
      <c r="Z748" s="27">
        <f>IF($A748="","",IF($J748&lt;&gt;"Mounted","N/A",IF(OR($U748="No Data",$W748="No Data"),"No Data",IF($U748="Critical","Critical",IF(OR($U748="Low",$V748="Uneven",$W748="Low",$W748="High",$Y748="Overdue",$Y748="Due Soon"),"Attention","OK")))))</f>
        <v/>
      </c>
      <c r="AA748" s="27">
        <f>IF($A748="","",IF($J748&lt;&gt;"Mounted","No action",IF($U748="Critical","Inspect immediately and follow fleet removal policy",IF($W748="Low","Correct pressure and inspect",IF($W748="High","Correct pressure",IF($V748="Uneven","Inspect alignment, suspension, and rotation",IF($U748="Low","Schedule tire service",IF($Y748="Overdue","Complete inspection",IF($Y748="Due Soon","Schedule inspection","No action")))))))))</f>
        <v/>
      </c>
      <c r="AB748" s="27">
        <f>IF($A748="","",IF(OR($J748&lt;&gt;"Mounted",$Z748="OK",$Z748="N/A"),"",IF($U748="Critical",1,IF(OR($W748="Low",$W748="High"),2,IF(OR($U748="Low",$V748="Uneven"),3,IF($Y748="Overdue",4,5))))))</f>
        <v/>
      </c>
      <c r="AC748" s="27">
        <f>IF($A748="","",IF($AB748="","",IFERROR($AB748*100000+ROW(),"")))</f>
        <v/>
      </c>
    </row>
    <row r="749">
      <c r="A749" s="29" t="n"/>
      <c r="B749" s="23" t="n"/>
      <c r="C749" s="23" t="n"/>
      <c r="D749" s="23" t="n"/>
      <c r="E749" s="29" t="n"/>
      <c r="F749" s="42" t="n"/>
      <c r="G749" s="30" t="n"/>
      <c r="H749" s="43" t="n"/>
      <c r="I749" s="43" t="n"/>
      <c r="J749" s="23" t="n"/>
      <c r="K749" s="23" t="n"/>
      <c r="L749" s="45">
        <f>IF($A749="","",IF(COUNTIFS('Tire Inspections'!$E$5:$E$1004,$A749,'Tire Inspections'!$Y$5:$Y$1004,"OK")=0,"",IFERROR(MAXIFS('Tire Inspections'!$B$5:$B$1004,'Tire Inspections'!$E$5:$E$1004,$A749,'Tire Inspections'!$Y$5:$Y$1004,"OK"),"")))</f>
        <v/>
      </c>
      <c r="M749" s="27">
        <f>IF($A749="","",IF($L749="","",IFERROR(LOOKUP(2,1/(('Tire Inspections'!$E$5:$E$1004=$A749)*('Tire Inspections'!$B$5:$B$1004=$L749)*('Tire Inspections'!$Y$5:$Y$1004="OK")),'Tire Inspections'!$C$5:$C$1004),"")))</f>
        <v/>
      </c>
      <c r="N749" s="27">
        <f>IF($A749="","",IF($L749="","",IFERROR(LOOKUP(2,1/(('Tire Inspections'!$E$5:$E$1004=$A749)*('Tire Inspections'!$B$5:$B$1004=$L749)*('Tire Inspections'!$Y$5:$Y$1004="OK")),'Tire Inspections'!$F$5:$F$1004),"")))</f>
        <v/>
      </c>
      <c r="O749" s="27">
        <f>IF($A749="","",IF($L749="","",IFERROR(LOOKUP(2,1/(('Tire Inspections'!$E$5:$E$1004=$A749)*('Tire Inspections'!$B$5:$B$1004=$L749)*('Tire Inspections'!$Y$5:$Y$1004="OK")),'Tire Inspections'!$P$5:$P$1004),"")))</f>
        <v/>
      </c>
      <c r="P749" s="32">
        <f>IF($A749="","",IF($L749="","",IFERROR(LOOKUP(2,1/(('Tire Inspections'!$E$5:$E$1004=$A749)*('Tire Inspections'!$B$5:$B$1004=$L749)*('Tire Inspections'!$Y$5:$Y$1004="OK")),'Tire Inspections'!$D$5:$D$1004),"")))</f>
        <v/>
      </c>
      <c r="Q749" s="44">
        <f>IF($A749="","",IF($L749="","",IFERROR(LOOKUP(2,1/(('Tire Inspections'!$E$5:$E$1004=$A749)*('Tire Inspections'!$B$5:$B$1004=$L749)*('Tire Inspections'!$Y$5:$Y$1004="OK")),'Tire Inspections'!$R$5:$R$1004),"")))</f>
        <v/>
      </c>
      <c r="R749" s="44">
        <f>IF($A749="","",IF($L749="","",IFERROR(LOOKUP(2,1/(('Tire Inspections'!$E$5:$E$1004=$A749)*('Tire Inspections'!$B$5:$B$1004=$L749)*('Tire Inspections'!$Y$5:$Y$1004="OK")),'Tire Inspections'!$S$5:$S$1004),"")))</f>
        <v/>
      </c>
      <c r="S749" s="44">
        <f>IF($A749="","",IF($L749="","",IFERROR(LOOKUP(2,1/(('Tire Inspections'!$E$5:$E$1004=$A749)*('Tire Inspections'!$B$5:$B$1004=$L749)*('Tire Inspections'!$Y$5:$Y$1004="OK")),'Tire Inspections'!$L$5:$L$1004),"")))</f>
        <v/>
      </c>
      <c r="T749" s="33">
        <f>IF($A749="","",IF(OR($Q749="",$H749=""),"",IFERROR(MAX(0,MIN(1,($Q749-'Settings'!$B$6)/($H749-'Settings'!$B$6))),"")))</f>
        <v/>
      </c>
      <c r="U749" s="27">
        <f>IF($A749="","",IF($Q749="","No Data",IF($Q749&lt;='Settings'!$B$6,"Critical",IF($Q749&lt;='Settings'!$B$5,"Low","OK"))))</f>
        <v/>
      </c>
      <c r="V749" s="27">
        <f>IF($A749="","",IF($R749="","No Data",IF($R749&gt;='Settings'!$B$7,"Uneven","OK")))</f>
        <v/>
      </c>
      <c r="W749" s="27">
        <f>IF($A749="","",IF($J749&lt;&gt;"Mounted","N/A",IF(OR($S749="",$I749=""),"No Data",IF($S749&lt;$I749-'Settings'!$B$8,"Low",IF($S749&gt;$I749+'Settings'!$B$8,"High","OK")))))</f>
        <v/>
      </c>
      <c r="X749" s="45">
        <f>IF($A749="","",IF(OR($J749&lt;&gt;"Mounted",$L749=""),"",IFERROR($L749+'Settings'!$B$9,"")))</f>
        <v/>
      </c>
      <c r="Y749" s="27">
        <f>IF($A749="","",IF($J749&lt;&gt;"Mounted","N/A",IF($L749="","No Data",IF(TODAY()&gt;$X749,"Overdue",IF(TODAY()+'Settings'!$B$10&gt;=$X749,"Due Soon","Current")))))</f>
        <v/>
      </c>
      <c r="Z749" s="27">
        <f>IF($A749="","",IF($J749&lt;&gt;"Mounted","N/A",IF(OR($U749="No Data",$W749="No Data"),"No Data",IF($U749="Critical","Critical",IF(OR($U749="Low",$V749="Uneven",$W749="Low",$W749="High",$Y749="Overdue",$Y749="Due Soon"),"Attention","OK")))))</f>
        <v/>
      </c>
      <c r="AA749" s="27">
        <f>IF($A749="","",IF($J749&lt;&gt;"Mounted","No action",IF($U749="Critical","Inspect immediately and follow fleet removal policy",IF($W749="Low","Correct pressure and inspect",IF($W749="High","Correct pressure",IF($V749="Uneven","Inspect alignment, suspension, and rotation",IF($U749="Low","Schedule tire service",IF($Y749="Overdue","Complete inspection",IF($Y749="Due Soon","Schedule inspection","No action")))))))))</f>
        <v/>
      </c>
      <c r="AB749" s="27">
        <f>IF($A749="","",IF(OR($J749&lt;&gt;"Mounted",$Z749="OK",$Z749="N/A"),"",IF($U749="Critical",1,IF(OR($W749="Low",$W749="High"),2,IF(OR($U749="Low",$V749="Uneven"),3,IF($Y749="Overdue",4,5))))))</f>
        <v/>
      </c>
      <c r="AC749" s="27">
        <f>IF($A749="","",IF($AB749="","",IFERROR($AB749*100000+ROW(),"")))</f>
        <v/>
      </c>
    </row>
    <row r="750">
      <c r="A750" s="29" t="n"/>
      <c r="B750" s="23" t="n"/>
      <c r="C750" s="23" t="n"/>
      <c r="D750" s="23" t="n"/>
      <c r="E750" s="29" t="n"/>
      <c r="F750" s="42" t="n"/>
      <c r="G750" s="30" t="n"/>
      <c r="H750" s="43" t="n"/>
      <c r="I750" s="43" t="n"/>
      <c r="J750" s="23" t="n"/>
      <c r="K750" s="23" t="n"/>
      <c r="L750" s="45">
        <f>IF($A750="","",IF(COUNTIFS('Tire Inspections'!$E$5:$E$1004,$A750,'Tire Inspections'!$Y$5:$Y$1004,"OK")=0,"",IFERROR(MAXIFS('Tire Inspections'!$B$5:$B$1004,'Tire Inspections'!$E$5:$E$1004,$A750,'Tire Inspections'!$Y$5:$Y$1004,"OK"),"")))</f>
        <v/>
      </c>
      <c r="M750" s="27">
        <f>IF($A750="","",IF($L750="","",IFERROR(LOOKUP(2,1/(('Tire Inspections'!$E$5:$E$1004=$A750)*('Tire Inspections'!$B$5:$B$1004=$L750)*('Tire Inspections'!$Y$5:$Y$1004="OK")),'Tire Inspections'!$C$5:$C$1004),"")))</f>
        <v/>
      </c>
      <c r="N750" s="27">
        <f>IF($A750="","",IF($L750="","",IFERROR(LOOKUP(2,1/(('Tire Inspections'!$E$5:$E$1004=$A750)*('Tire Inspections'!$B$5:$B$1004=$L750)*('Tire Inspections'!$Y$5:$Y$1004="OK")),'Tire Inspections'!$F$5:$F$1004),"")))</f>
        <v/>
      </c>
      <c r="O750" s="27">
        <f>IF($A750="","",IF($L750="","",IFERROR(LOOKUP(2,1/(('Tire Inspections'!$E$5:$E$1004=$A750)*('Tire Inspections'!$B$5:$B$1004=$L750)*('Tire Inspections'!$Y$5:$Y$1004="OK")),'Tire Inspections'!$P$5:$P$1004),"")))</f>
        <v/>
      </c>
      <c r="P750" s="32">
        <f>IF($A750="","",IF($L750="","",IFERROR(LOOKUP(2,1/(('Tire Inspections'!$E$5:$E$1004=$A750)*('Tire Inspections'!$B$5:$B$1004=$L750)*('Tire Inspections'!$Y$5:$Y$1004="OK")),'Tire Inspections'!$D$5:$D$1004),"")))</f>
        <v/>
      </c>
      <c r="Q750" s="44">
        <f>IF($A750="","",IF($L750="","",IFERROR(LOOKUP(2,1/(('Tire Inspections'!$E$5:$E$1004=$A750)*('Tire Inspections'!$B$5:$B$1004=$L750)*('Tire Inspections'!$Y$5:$Y$1004="OK")),'Tire Inspections'!$R$5:$R$1004),"")))</f>
        <v/>
      </c>
      <c r="R750" s="44">
        <f>IF($A750="","",IF($L750="","",IFERROR(LOOKUP(2,1/(('Tire Inspections'!$E$5:$E$1004=$A750)*('Tire Inspections'!$B$5:$B$1004=$L750)*('Tire Inspections'!$Y$5:$Y$1004="OK")),'Tire Inspections'!$S$5:$S$1004),"")))</f>
        <v/>
      </c>
      <c r="S750" s="44">
        <f>IF($A750="","",IF($L750="","",IFERROR(LOOKUP(2,1/(('Tire Inspections'!$E$5:$E$1004=$A750)*('Tire Inspections'!$B$5:$B$1004=$L750)*('Tire Inspections'!$Y$5:$Y$1004="OK")),'Tire Inspections'!$L$5:$L$1004),"")))</f>
        <v/>
      </c>
      <c r="T750" s="33">
        <f>IF($A750="","",IF(OR($Q750="",$H750=""),"",IFERROR(MAX(0,MIN(1,($Q750-'Settings'!$B$6)/($H750-'Settings'!$B$6))),"")))</f>
        <v/>
      </c>
      <c r="U750" s="27">
        <f>IF($A750="","",IF($Q750="","No Data",IF($Q750&lt;='Settings'!$B$6,"Critical",IF($Q750&lt;='Settings'!$B$5,"Low","OK"))))</f>
        <v/>
      </c>
      <c r="V750" s="27">
        <f>IF($A750="","",IF($R750="","No Data",IF($R750&gt;='Settings'!$B$7,"Uneven","OK")))</f>
        <v/>
      </c>
      <c r="W750" s="27">
        <f>IF($A750="","",IF($J750&lt;&gt;"Mounted","N/A",IF(OR($S750="",$I750=""),"No Data",IF($S750&lt;$I750-'Settings'!$B$8,"Low",IF($S750&gt;$I750+'Settings'!$B$8,"High","OK")))))</f>
        <v/>
      </c>
      <c r="X750" s="45">
        <f>IF($A750="","",IF(OR($J750&lt;&gt;"Mounted",$L750=""),"",IFERROR($L750+'Settings'!$B$9,"")))</f>
        <v/>
      </c>
      <c r="Y750" s="27">
        <f>IF($A750="","",IF($J750&lt;&gt;"Mounted","N/A",IF($L750="","No Data",IF(TODAY()&gt;$X750,"Overdue",IF(TODAY()+'Settings'!$B$10&gt;=$X750,"Due Soon","Current")))))</f>
        <v/>
      </c>
      <c r="Z750" s="27">
        <f>IF($A750="","",IF($J750&lt;&gt;"Mounted","N/A",IF(OR($U750="No Data",$W750="No Data"),"No Data",IF($U750="Critical","Critical",IF(OR($U750="Low",$V750="Uneven",$W750="Low",$W750="High",$Y750="Overdue",$Y750="Due Soon"),"Attention","OK")))))</f>
        <v/>
      </c>
      <c r="AA750" s="27">
        <f>IF($A750="","",IF($J750&lt;&gt;"Mounted","No action",IF($U750="Critical","Inspect immediately and follow fleet removal policy",IF($W750="Low","Correct pressure and inspect",IF($W750="High","Correct pressure",IF($V750="Uneven","Inspect alignment, suspension, and rotation",IF($U750="Low","Schedule tire service",IF($Y750="Overdue","Complete inspection",IF($Y750="Due Soon","Schedule inspection","No action")))))))))</f>
        <v/>
      </c>
      <c r="AB750" s="27">
        <f>IF($A750="","",IF(OR($J750&lt;&gt;"Mounted",$Z750="OK",$Z750="N/A"),"",IF($U750="Critical",1,IF(OR($W750="Low",$W750="High"),2,IF(OR($U750="Low",$V750="Uneven"),3,IF($Y750="Overdue",4,5))))))</f>
        <v/>
      </c>
      <c r="AC750" s="27">
        <f>IF($A750="","",IF($AB750="","",IFERROR($AB750*100000+ROW(),"")))</f>
        <v/>
      </c>
    </row>
    <row r="751">
      <c r="A751" s="29" t="n"/>
      <c r="B751" s="23" t="n"/>
      <c r="C751" s="23" t="n"/>
      <c r="D751" s="23" t="n"/>
      <c r="E751" s="29" t="n"/>
      <c r="F751" s="42" t="n"/>
      <c r="G751" s="30" t="n"/>
      <c r="H751" s="43" t="n"/>
      <c r="I751" s="43" t="n"/>
      <c r="J751" s="23" t="n"/>
      <c r="K751" s="23" t="n"/>
      <c r="L751" s="45">
        <f>IF($A751="","",IF(COUNTIFS('Tire Inspections'!$E$5:$E$1004,$A751,'Tire Inspections'!$Y$5:$Y$1004,"OK")=0,"",IFERROR(MAXIFS('Tire Inspections'!$B$5:$B$1004,'Tire Inspections'!$E$5:$E$1004,$A751,'Tire Inspections'!$Y$5:$Y$1004,"OK"),"")))</f>
        <v/>
      </c>
      <c r="M751" s="27">
        <f>IF($A751="","",IF($L751="","",IFERROR(LOOKUP(2,1/(('Tire Inspections'!$E$5:$E$1004=$A751)*('Tire Inspections'!$B$5:$B$1004=$L751)*('Tire Inspections'!$Y$5:$Y$1004="OK")),'Tire Inspections'!$C$5:$C$1004),"")))</f>
        <v/>
      </c>
      <c r="N751" s="27">
        <f>IF($A751="","",IF($L751="","",IFERROR(LOOKUP(2,1/(('Tire Inspections'!$E$5:$E$1004=$A751)*('Tire Inspections'!$B$5:$B$1004=$L751)*('Tire Inspections'!$Y$5:$Y$1004="OK")),'Tire Inspections'!$F$5:$F$1004),"")))</f>
        <v/>
      </c>
      <c r="O751" s="27">
        <f>IF($A751="","",IF($L751="","",IFERROR(LOOKUP(2,1/(('Tire Inspections'!$E$5:$E$1004=$A751)*('Tire Inspections'!$B$5:$B$1004=$L751)*('Tire Inspections'!$Y$5:$Y$1004="OK")),'Tire Inspections'!$P$5:$P$1004),"")))</f>
        <v/>
      </c>
      <c r="P751" s="32">
        <f>IF($A751="","",IF($L751="","",IFERROR(LOOKUP(2,1/(('Tire Inspections'!$E$5:$E$1004=$A751)*('Tire Inspections'!$B$5:$B$1004=$L751)*('Tire Inspections'!$Y$5:$Y$1004="OK")),'Tire Inspections'!$D$5:$D$1004),"")))</f>
        <v/>
      </c>
      <c r="Q751" s="44">
        <f>IF($A751="","",IF($L751="","",IFERROR(LOOKUP(2,1/(('Tire Inspections'!$E$5:$E$1004=$A751)*('Tire Inspections'!$B$5:$B$1004=$L751)*('Tire Inspections'!$Y$5:$Y$1004="OK")),'Tire Inspections'!$R$5:$R$1004),"")))</f>
        <v/>
      </c>
      <c r="R751" s="44">
        <f>IF($A751="","",IF($L751="","",IFERROR(LOOKUP(2,1/(('Tire Inspections'!$E$5:$E$1004=$A751)*('Tire Inspections'!$B$5:$B$1004=$L751)*('Tire Inspections'!$Y$5:$Y$1004="OK")),'Tire Inspections'!$S$5:$S$1004),"")))</f>
        <v/>
      </c>
      <c r="S751" s="44">
        <f>IF($A751="","",IF($L751="","",IFERROR(LOOKUP(2,1/(('Tire Inspections'!$E$5:$E$1004=$A751)*('Tire Inspections'!$B$5:$B$1004=$L751)*('Tire Inspections'!$Y$5:$Y$1004="OK")),'Tire Inspections'!$L$5:$L$1004),"")))</f>
        <v/>
      </c>
      <c r="T751" s="33">
        <f>IF($A751="","",IF(OR($Q751="",$H751=""),"",IFERROR(MAX(0,MIN(1,($Q751-'Settings'!$B$6)/($H751-'Settings'!$B$6))),"")))</f>
        <v/>
      </c>
      <c r="U751" s="27">
        <f>IF($A751="","",IF($Q751="","No Data",IF($Q751&lt;='Settings'!$B$6,"Critical",IF($Q751&lt;='Settings'!$B$5,"Low","OK"))))</f>
        <v/>
      </c>
      <c r="V751" s="27">
        <f>IF($A751="","",IF($R751="","No Data",IF($R751&gt;='Settings'!$B$7,"Uneven","OK")))</f>
        <v/>
      </c>
      <c r="W751" s="27">
        <f>IF($A751="","",IF($J751&lt;&gt;"Mounted","N/A",IF(OR($S751="",$I751=""),"No Data",IF($S751&lt;$I751-'Settings'!$B$8,"Low",IF($S751&gt;$I751+'Settings'!$B$8,"High","OK")))))</f>
        <v/>
      </c>
      <c r="X751" s="45">
        <f>IF($A751="","",IF(OR($J751&lt;&gt;"Mounted",$L751=""),"",IFERROR($L751+'Settings'!$B$9,"")))</f>
        <v/>
      </c>
      <c r="Y751" s="27">
        <f>IF($A751="","",IF($J751&lt;&gt;"Mounted","N/A",IF($L751="","No Data",IF(TODAY()&gt;$X751,"Overdue",IF(TODAY()+'Settings'!$B$10&gt;=$X751,"Due Soon","Current")))))</f>
        <v/>
      </c>
      <c r="Z751" s="27">
        <f>IF($A751="","",IF($J751&lt;&gt;"Mounted","N/A",IF(OR($U751="No Data",$W751="No Data"),"No Data",IF($U751="Critical","Critical",IF(OR($U751="Low",$V751="Uneven",$W751="Low",$W751="High",$Y751="Overdue",$Y751="Due Soon"),"Attention","OK")))))</f>
        <v/>
      </c>
      <c r="AA751" s="27">
        <f>IF($A751="","",IF($J751&lt;&gt;"Mounted","No action",IF($U751="Critical","Inspect immediately and follow fleet removal policy",IF($W751="Low","Correct pressure and inspect",IF($W751="High","Correct pressure",IF($V751="Uneven","Inspect alignment, suspension, and rotation",IF($U751="Low","Schedule tire service",IF($Y751="Overdue","Complete inspection",IF($Y751="Due Soon","Schedule inspection","No action")))))))))</f>
        <v/>
      </c>
      <c r="AB751" s="27">
        <f>IF($A751="","",IF(OR($J751&lt;&gt;"Mounted",$Z751="OK",$Z751="N/A"),"",IF($U751="Critical",1,IF(OR($W751="Low",$W751="High"),2,IF(OR($U751="Low",$V751="Uneven"),3,IF($Y751="Overdue",4,5))))))</f>
        <v/>
      </c>
      <c r="AC751" s="27">
        <f>IF($A751="","",IF($AB751="","",IFERROR($AB751*100000+ROW(),"")))</f>
        <v/>
      </c>
    </row>
    <row r="752">
      <c r="A752" s="29" t="n"/>
      <c r="B752" s="23" t="n"/>
      <c r="C752" s="23" t="n"/>
      <c r="D752" s="23" t="n"/>
      <c r="E752" s="29" t="n"/>
      <c r="F752" s="42" t="n"/>
      <c r="G752" s="30" t="n"/>
      <c r="H752" s="43" t="n"/>
      <c r="I752" s="43" t="n"/>
      <c r="J752" s="23" t="n"/>
      <c r="K752" s="23" t="n"/>
      <c r="L752" s="45">
        <f>IF($A752="","",IF(COUNTIFS('Tire Inspections'!$E$5:$E$1004,$A752,'Tire Inspections'!$Y$5:$Y$1004,"OK")=0,"",IFERROR(MAXIFS('Tire Inspections'!$B$5:$B$1004,'Tire Inspections'!$E$5:$E$1004,$A752,'Tire Inspections'!$Y$5:$Y$1004,"OK"),"")))</f>
        <v/>
      </c>
      <c r="M752" s="27">
        <f>IF($A752="","",IF($L752="","",IFERROR(LOOKUP(2,1/(('Tire Inspections'!$E$5:$E$1004=$A752)*('Tire Inspections'!$B$5:$B$1004=$L752)*('Tire Inspections'!$Y$5:$Y$1004="OK")),'Tire Inspections'!$C$5:$C$1004),"")))</f>
        <v/>
      </c>
      <c r="N752" s="27">
        <f>IF($A752="","",IF($L752="","",IFERROR(LOOKUP(2,1/(('Tire Inspections'!$E$5:$E$1004=$A752)*('Tire Inspections'!$B$5:$B$1004=$L752)*('Tire Inspections'!$Y$5:$Y$1004="OK")),'Tire Inspections'!$F$5:$F$1004),"")))</f>
        <v/>
      </c>
      <c r="O752" s="27">
        <f>IF($A752="","",IF($L752="","",IFERROR(LOOKUP(2,1/(('Tire Inspections'!$E$5:$E$1004=$A752)*('Tire Inspections'!$B$5:$B$1004=$L752)*('Tire Inspections'!$Y$5:$Y$1004="OK")),'Tire Inspections'!$P$5:$P$1004),"")))</f>
        <v/>
      </c>
      <c r="P752" s="32">
        <f>IF($A752="","",IF($L752="","",IFERROR(LOOKUP(2,1/(('Tire Inspections'!$E$5:$E$1004=$A752)*('Tire Inspections'!$B$5:$B$1004=$L752)*('Tire Inspections'!$Y$5:$Y$1004="OK")),'Tire Inspections'!$D$5:$D$1004),"")))</f>
        <v/>
      </c>
      <c r="Q752" s="44">
        <f>IF($A752="","",IF($L752="","",IFERROR(LOOKUP(2,1/(('Tire Inspections'!$E$5:$E$1004=$A752)*('Tire Inspections'!$B$5:$B$1004=$L752)*('Tire Inspections'!$Y$5:$Y$1004="OK")),'Tire Inspections'!$R$5:$R$1004),"")))</f>
        <v/>
      </c>
      <c r="R752" s="44">
        <f>IF($A752="","",IF($L752="","",IFERROR(LOOKUP(2,1/(('Tire Inspections'!$E$5:$E$1004=$A752)*('Tire Inspections'!$B$5:$B$1004=$L752)*('Tire Inspections'!$Y$5:$Y$1004="OK")),'Tire Inspections'!$S$5:$S$1004),"")))</f>
        <v/>
      </c>
      <c r="S752" s="44">
        <f>IF($A752="","",IF($L752="","",IFERROR(LOOKUP(2,1/(('Tire Inspections'!$E$5:$E$1004=$A752)*('Tire Inspections'!$B$5:$B$1004=$L752)*('Tire Inspections'!$Y$5:$Y$1004="OK")),'Tire Inspections'!$L$5:$L$1004),"")))</f>
        <v/>
      </c>
      <c r="T752" s="33">
        <f>IF($A752="","",IF(OR($Q752="",$H752=""),"",IFERROR(MAX(0,MIN(1,($Q752-'Settings'!$B$6)/($H752-'Settings'!$B$6))),"")))</f>
        <v/>
      </c>
      <c r="U752" s="27">
        <f>IF($A752="","",IF($Q752="","No Data",IF($Q752&lt;='Settings'!$B$6,"Critical",IF($Q752&lt;='Settings'!$B$5,"Low","OK"))))</f>
        <v/>
      </c>
      <c r="V752" s="27">
        <f>IF($A752="","",IF($R752="","No Data",IF($R752&gt;='Settings'!$B$7,"Uneven","OK")))</f>
        <v/>
      </c>
      <c r="W752" s="27">
        <f>IF($A752="","",IF($J752&lt;&gt;"Mounted","N/A",IF(OR($S752="",$I752=""),"No Data",IF($S752&lt;$I752-'Settings'!$B$8,"Low",IF($S752&gt;$I752+'Settings'!$B$8,"High","OK")))))</f>
        <v/>
      </c>
      <c r="X752" s="45">
        <f>IF($A752="","",IF(OR($J752&lt;&gt;"Mounted",$L752=""),"",IFERROR($L752+'Settings'!$B$9,"")))</f>
        <v/>
      </c>
      <c r="Y752" s="27">
        <f>IF($A752="","",IF($J752&lt;&gt;"Mounted","N/A",IF($L752="","No Data",IF(TODAY()&gt;$X752,"Overdue",IF(TODAY()+'Settings'!$B$10&gt;=$X752,"Due Soon","Current")))))</f>
        <v/>
      </c>
      <c r="Z752" s="27">
        <f>IF($A752="","",IF($J752&lt;&gt;"Mounted","N/A",IF(OR($U752="No Data",$W752="No Data"),"No Data",IF($U752="Critical","Critical",IF(OR($U752="Low",$V752="Uneven",$W752="Low",$W752="High",$Y752="Overdue",$Y752="Due Soon"),"Attention","OK")))))</f>
        <v/>
      </c>
      <c r="AA752" s="27">
        <f>IF($A752="","",IF($J752&lt;&gt;"Mounted","No action",IF($U752="Critical","Inspect immediately and follow fleet removal policy",IF($W752="Low","Correct pressure and inspect",IF($W752="High","Correct pressure",IF($V752="Uneven","Inspect alignment, suspension, and rotation",IF($U752="Low","Schedule tire service",IF($Y752="Overdue","Complete inspection",IF($Y752="Due Soon","Schedule inspection","No action")))))))))</f>
        <v/>
      </c>
      <c r="AB752" s="27">
        <f>IF($A752="","",IF(OR($J752&lt;&gt;"Mounted",$Z752="OK",$Z752="N/A"),"",IF($U752="Critical",1,IF(OR($W752="Low",$W752="High"),2,IF(OR($U752="Low",$V752="Uneven"),3,IF($Y752="Overdue",4,5))))))</f>
        <v/>
      </c>
      <c r="AC752" s="27">
        <f>IF($A752="","",IF($AB752="","",IFERROR($AB752*100000+ROW(),"")))</f>
        <v/>
      </c>
    </row>
    <row r="753">
      <c r="A753" s="29" t="n"/>
      <c r="B753" s="23" t="n"/>
      <c r="C753" s="23" t="n"/>
      <c r="D753" s="23" t="n"/>
      <c r="E753" s="29" t="n"/>
      <c r="F753" s="42" t="n"/>
      <c r="G753" s="30" t="n"/>
      <c r="H753" s="43" t="n"/>
      <c r="I753" s="43" t="n"/>
      <c r="J753" s="23" t="n"/>
      <c r="K753" s="23" t="n"/>
      <c r="L753" s="45">
        <f>IF($A753="","",IF(COUNTIFS('Tire Inspections'!$E$5:$E$1004,$A753,'Tire Inspections'!$Y$5:$Y$1004,"OK")=0,"",IFERROR(MAXIFS('Tire Inspections'!$B$5:$B$1004,'Tire Inspections'!$E$5:$E$1004,$A753,'Tire Inspections'!$Y$5:$Y$1004,"OK"),"")))</f>
        <v/>
      </c>
      <c r="M753" s="27">
        <f>IF($A753="","",IF($L753="","",IFERROR(LOOKUP(2,1/(('Tire Inspections'!$E$5:$E$1004=$A753)*('Tire Inspections'!$B$5:$B$1004=$L753)*('Tire Inspections'!$Y$5:$Y$1004="OK")),'Tire Inspections'!$C$5:$C$1004),"")))</f>
        <v/>
      </c>
      <c r="N753" s="27">
        <f>IF($A753="","",IF($L753="","",IFERROR(LOOKUP(2,1/(('Tire Inspections'!$E$5:$E$1004=$A753)*('Tire Inspections'!$B$5:$B$1004=$L753)*('Tire Inspections'!$Y$5:$Y$1004="OK")),'Tire Inspections'!$F$5:$F$1004),"")))</f>
        <v/>
      </c>
      <c r="O753" s="27">
        <f>IF($A753="","",IF($L753="","",IFERROR(LOOKUP(2,1/(('Tire Inspections'!$E$5:$E$1004=$A753)*('Tire Inspections'!$B$5:$B$1004=$L753)*('Tire Inspections'!$Y$5:$Y$1004="OK")),'Tire Inspections'!$P$5:$P$1004),"")))</f>
        <v/>
      </c>
      <c r="P753" s="32">
        <f>IF($A753="","",IF($L753="","",IFERROR(LOOKUP(2,1/(('Tire Inspections'!$E$5:$E$1004=$A753)*('Tire Inspections'!$B$5:$B$1004=$L753)*('Tire Inspections'!$Y$5:$Y$1004="OK")),'Tire Inspections'!$D$5:$D$1004),"")))</f>
        <v/>
      </c>
      <c r="Q753" s="44">
        <f>IF($A753="","",IF($L753="","",IFERROR(LOOKUP(2,1/(('Tire Inspections'!$E$5:$E$1004=$A753)*('Tire Inspections'!$B$5:$B$1004=$L753)*('Tire Inspections'!$Y$5:$Y$1004="OK")),'Tire Inspections'!$R$5:$R$1004),"")))</f>
        <v/>
      </c>
      <c r="R753" s="44">
        <f>IF($A753="","",IF($L753="","",IFERROR(LOOKUP(2,1/(('Tire Inspections'!$E$5:$E$1004=$A753)*('Tire Inspections'!$B$5:$B$1004=$L753)*('Tire Inspections'!$Y$5:$Y$1004="OK")),'Tire Inspections'!$S$5:$S$1004),"")))</f>
        <v/>
      </c>
      <c r="S753" s="44">
        <f>IF($A753="","",IF($L753="","",IFERROR(LOOKUP(2,1/(('Tire Inspections'!$E$5:$E$1004=$A753)*('Tire Inspections'!$B$5:$B$1004=$L753)*('Tire Inspections'!$Y$5:$Y$1004="OK")),'Tire Inspections'!$L$5:$L$1004),"")))</f>
        <v/>
      </c>
      <c r="T753" s="33">
        <f>IF($A753="","",IF(OR($Q753="",$H753=""),"",IFERROR(MAX(0,MIN(1,($Q753-'Settings'!$B$6)/($H753-'Settings'!$B$6))),"")))</f>
        <v/>
      </c>
      <c r="U753" s="27">
        <f>IF($A753="","",IF($Q753="","No Data",IF($Q753&lt;='Settings'!$B$6,"Critical",IF($Q753&lt;='Settings'!$B$5,"Low","OK"))))</f>
        <v/>
      </c>
      <c r="V753" s="27">
        <f>IF($A753="","",IF($R753="","No Data",IF($R753&gt;='Settings'!$B$7,"Uneven","OK")))</f>
        <v/>
      </c>
      <c r="W753" s="27">
        <f>IF($A753="","",IF($J753&lt;&gt;"Mounted","N/A",IF(OR($S753="",$I753=""),"No Data",IF($S753&lt;$I753-'Settings'!$B$8,"Low",IF($S753&gt;$I753+'Settings'!$B$8,"High","OK")))))</f>
        <v/>
      </c>
      <c r="X753" s="45">
        <f>IF($A753="","",IF(OR($J753&lt;&gt;"Mounted",$L753=""),"",IFERROR($L753+'Settings'!$B$9,"")))</f>
        <v/>
      </c>
      <c r="Y753" s="27">
        <f>IF($A753="","",IF($J753&lt;&gt;"Mounted","N/A",IF($L753="","No Data",IF(TODAY()&gt;$X753,"Overdue",IF(TODAY()+'Settings'!$B$10&gt;=$X753,"Due Soon","Current")))))</f>
        <v/>
      </c>
      <c r="Z753" s="27">
        <f>IF($A753="","",IF($J753&lt;&gt;"Mounted","N/A",IF(OR($U753="No Data",$W753="No Data"),"No Data",IF($U753="Critical","Critical",IF(OR($U753="Low",$V753="Uneven",$W753="Low",$W753="High",$Y753="Overdue",$Y753="Due Soon"),"Attention","OK")))))</f>
        <v/>
      </c>
      <c r="AA753" s="27">
        <f>IF($A753="","",IF($J753&lt;&gt;"Mounted","No action",IF($U753="Critical","Inspect immediately and follow fleet removal policy",IF($W753="Low","Correct pressure and inspect",IF($W753="High","Correct pressure",IF($V753="Uneven","Inspect alignment, suspension, and rotation",IF($U753="Low","Schedule tire service",IF($Y753="Overdue","Complete inspection",IF($Y753="Due Soon","Schedule inspection","No action")))))))))</f>
        <v/>
      </c>
      <c r="AB753" s="27">
        <f>IF($A753="","",IF(OR($J753&lt;&gt;"Mounted",$Z753="OK",$Z753="N/A"),"",IF($U753="Critical",1,IF(OR($W753="Low",$W753="High"),2,IF(OR($U753="Low",$V753="Uneven"),3,IF($Y753="Overdue",4,5))))))</f>
        <v/>
      </c>
      <c r="AC753" s="27">
        <f>IF($A753="","",IF($AB753="","",IFERROR($AB753*100000+ROW(),"")))</f>
        <v/>
      </c>
    </row>
    <row r="754">
      <c r="A754" s="29" t="n"/>
      <c r="B754" s="23" t="n"/>
      <c r="C754" s="23" t="n"/>
      <c r="D754" s="23" t="n"/>
      <c r="E754" s="29" t="n"/>
      <c r="F754" s="42" t="n"/>
      <c r="G754" s="30" t="n"/>
      <c r="H754" s="43" t="n"/>
      <c r="I754" s="43" t="n"/>
      <c r="J754" s="23" t="n"/>
      <c r="K754" s="23" t="n"/>
      <c r="L754" s="45">
        <f>IF($A754="","",IF(COUNTIFS('Tire Inspections'!$E$5:$E$1004,$A754,'Tire Inspections'!$Y$5:$Y$1004,"OK")=0,"",IFERROR(MAXIFS('Tire Inspections'!$B$5:$B$1004,'Tire Inspections'!$E$5:$E$1004,$A754,'Tire Inspections'!$Y$5:$Y$1004,"OK"),"")))</f>
        <v/>
      </c>
      <c r="M754" s="27">
        <f>IF($A754="","",IF($L754="","",IFERROR(LOOKUP(2,1/(('Tire Inspections'!$E$5:$E$1004=$A754)*('Tire Inspections'!$B$5:$B$1004=$L754)*('Tire Inspections'!$Y$5:$Y$1004="OK")),'Tire Inspections'!$C$5:$C$1004),"")))</f>
        <v/>
      </c>
      <c r="N754" s="27">
        <f>IF($A754="","",IF($L754="","",IFERROR(LOOKUP(2,1/(('Tire Inspections'!$E$5:$E$1004=$A754)*('Tire Inspections'!$B$5:$B$1004=$L754)*('Tire Inspections'!$Y$5:$Y$1004="OK")),'Tire Inspections'!$F$5:$F$1004),"")))</f>
        <v/>
      </c>
      <c r="O754" s="27">
        <f>IF($A754="","",IF($L754="","",IFERROR(LOOKUP(2,1/(('Tire Inspections'!$E$5:$E$1004=$A754)*('Tire Inspections'!$B$5:$B$1004=$L754)*('Tire Inspections'!$Y$5:$Y$1004="OK")),'Tire Inspections'!$P$5:$P$1004),"")))</f>
        <v/>
      </c>
      <c r="P754" s="32">
        <f>IF($A754="","",IF($L754="","",IFERROR(LOOKUP(2,1/(('Tire Inspections'!$E$5:$E$1004=$A754)*('Tire Inspections'!$B$5:$B$1004=$L754)*('Tire Inspections'!$Y$5:$Y$1004="OK")),'Tire Inspections'!$D$5:$D$1004),"")))</f>
        <v/>
      </c>
      <c r="Q754" s="44">
        <f>IF($A754="","",IF($L754="","",IFERROR(LOOKUP(2,1/(('Tire Inspections'!$E$5:$E$1004=$A754)*('Tire Inspections'!$B$5:$B$1004=$L754)*('Tire Inspections'!$Y$5:$Y$1004="OK")),'Tire Inspections'!$R$5:$R$1004),"")))</f>
        <v/>
      </c>
      <c r="R754" s="44">
        <f>IF($A754="","",IF($L754="","",IFERROR(LOOKUP(2,1/(('Tire Inspections'!$E$5:$E$1004=$A754)*('Tire Inspections'!$B$5:$B$1004=$L754)*('Tire Inspections'!$Y$5:$Y$1004="OK")),'Tire Inspections'!$S$5:$S$1004),"")))</f>
        <v/>
      </c>
      <c r="S754" s="44">
        <f>IF($A754="","",IF($L754="","",IFERROR(LOOKUP(2,1/(('Tire Inspections'!$E$5:$E$1004=$A754)*('Tire Inspections'!$B$5:$B$1004=$L754)*('Tire Inspections'!$Y$5:$Y$1004="OK")),'Tire Inspections'!$L$5:$L$1004),"")))</f>
        <v/>
      </c>
      <c r="T754" s="33">
        <f>IF($A754="","",IF(OR($Q754="",$H754=""),"",IFERROR(MAX(0,MIN(1,($Q754-'Settings'!$B$6)/($H754-'Settings'!$B$6))),"")))</f>
        <v/>
      </c>
      <c r="U754" s="27">
        <f>IF($A754="","",IF($Q754="","No Data",IF($Q754&lt;='Settings'!$B$6,"Critical",IF($Q754&lt;='Settings'!$B$5,"Low","OK"))))</f>
        <v/>
      </c>
      <c r="V754" s="27">
        <f>IF($A754="","",IF($R754="","No Data",IF($R754&gt;='Settings'!$B$7,"Uneven","OK")))</f>
        <v/>
      </c>
      <c r="W754" s="27">
        <f>IF($A754="","",IF($J754&lt;&gt;"Mounted","N/A",IF(OR($S754="",$I754=""),"No Data",IF($S754&lt;$I754-'Settings'!$B$8,"Low",IF($S754&gt;$I754+'Settings'!$B$8,"High","OK")))))</f>
        <v/>
      </c>
      <c r="X754" s="45">
        <f>IF($A754="","",IF(OR($J754&lt;&gt;"Mounted",$L754=""),"",IFERROR($L754+'Settings'!$B$9,"")))</f>
        <v/>
      </c>
      <c r="Y754" s="27">
        <f>IF($A754="","",IF($J754&lt;&gt;"Mounted","N/A",IF($L754="","No Data",IF(TODAY()&gt;$X754,"Overdue",IF(TODAY()+'Settings'!$B$10&gt;=$X754,"Due Soon","Current")))))</f>
        <v/>
      </c>
      <c r="Z754" s="27">
        <f>IF($A754="","",IF($J754&lt;&gt;"Mounted","N/A",IF(OR($U754="No Data",$W754="No Data"),"No Data",IF($U754="Critical","Critical",IF(OR($U754="Low",$V754="Uneven",$W754="Low",$W754="High",$Y754="Overdue",$Y754="Due Soon"),"Attention","OK")))))</f>
        <v/>
      </c>
      <c r="AA754" s="27">
        <f>IF($A754="","",IF($J754&lt;&gt;"Mounted","No action",IF($U754="Critical","Inspect immediately and follow fleet removal policy",IF($W754="Low","Correct pressure and inspect",IF($W754="High","Correct pressure",IF($V754="Uneven","Inspect alignment, suspension, and rotation",IF($U754="Low","Schedule tire service",IF($Y754="Overdue","Complete inspection",IF($Y754="Due Soon","Schedule inspection","No action")))))))))</f>
        <v/>
      </c>
      <c r="AB754" s="27">
        <f>IF($A754="","",IF(OR($J754&lt;&gt;"Mounted",$Z754="OK",$Z754="N/A"),"",IF($U754="Critical",1,IF(OR($W754="Low",$W754="High"),2,IF(OR($U754="Low",$V754="Uneven"),3,IF($Y754="Overdue",4,5))))))</f>
        <v/>
      </c>
      <c r="AC754" s="27">
        <f>IF($A754="","",IF($AB754="","",IFERROR($AB754*100000+ROW(),"")))</f>
        <v/>
      </c>
    </row>
    <row r="755">
      <c r="A755" s="29" t="n"/>
      <c r="B755" s="23" t="n"/>
      <c r="C755" s="23" t="n"/>
      <c r="D755" s="23" t="n"/>
      <c r="E755" s="29" t="n"/>
      <c r="F755" s="42" t="n"/>
      <c r="G755" s="30" t="n"/>
      <c r="H755" s="43" t="n"/>
      <c r="I755" s="43" t="n"/>
      <c r="J755" s="23" t="n"/>
      <c r="K755" s="23" t="n"/>
      <c r="L755" s="45">
        <f>IF($A755="","",IF(COUNTIFS('Tire Inspections'!$E$5:$E$1004,$A755,'Tire Inspections'!$Y$5:$Y$1004,"OK")=0,"",IFERROR(MAXIFS('Tire Inspections'!$B$5:$B$1004,'Tire Inspections'!$E$5:$E$1004,$A755,'Tire Inspections'!$Y$5:$Y$1004,"OK"),"")))</f>
        <v/>
      </c>
      <c r="M755" s="27">
        <f>IF($A755="","",IF($L755="","",IFERROR(LOOKUP(2,1/(('Tire Inspections'!$E$5:$E$1004=$A755)*('Tire Inspections'!$B$5:$B$1004=$L755)*('Tire Inspections'!$Y$5:$Y$1004="OK")),'Tire Inspections'!$C$5:$C$1004),"")))</f>
        <v/>
      </c>
      <c r="N755" s="27">
        <f>IF($A755="","",IF($L755="","",IFERROR(LOOKUP(2,1/(('Tire Inspections'!$E$5:$E$1004=$A755)*('Tire Inspections'!$B$5:$B$1004=$L755)*('Tire Inspections'!$Y$5:$Y$1004="OK")),'Tire Inspections'!$F$5:$F$1004),"")))</f>
        <v/>
      </c>
      <c r="O755" s="27">
        <f>IF($A755="","",IF($L755="","",IFERROR(LOOKUP(2,1/(('Tire Inspections'!$E$5:$E$1004=$A755)*('Tire Inspections'!$B$5:$B$1004=$L755)*('Tire Inspections'!$Y$5:$Y$1004="OK")),'Tire Inspections'!$P$5:$P$1004),"")))</f>
        <v/>
      </c>
      <c r="P755" s="32">
        <f>IF($A755="","",IF($L755="","",IFERROR(LOOKUP(2,1/(('Tire Inspections'!$E$5:$E$1004=$A755)*('Tire Inspections'!$B$5:$B$1004=$L755)*('Tire Inspections'!$Y$5:$Y$1004="OK")),'Tire Inspections'!$D$5:$D$1004),"")))</f>
        <v/>
      </c>
      <c r="Q755" s="44">
        <f>IF($A755="","",IF($L755="","",IFERROR(LOOKUP(2,1/(('Tire Inspections'!$E$5:$E$1004=$A755)*('Tire Inspections'!$B$5:$B$1004=$L755)*('Tire Inspections'!$Y$5:$Y$1004="OK")),'Tire Inspections'!$R$5:$R$1004),"")))</f>
        <v/>
      </c>
      <c r="R755" s="44">
        <f>IF($A755="","",IF($L755="","",IFERROR(LOOKUP(2,1/(('Tire Inspections'!$E$5:$E$1004=$A755)*('Tire Inspections'!$B$5:$B$1004=$L755)*('Tire Inspections'!$Y$5:$Y$1004="OK")),'Tire Inspections'!$S$5:$S$1004),"")))</f>
        <v/>
      </c>
      <c r="S755" s="44">
        <f>IF($A755="","",IF($L755="","",IFERROR(LOOKUP(2,1/(('Tire Inspections'!$E$5:$E$1004=$A755)*('Tire Inspections'!$B$5:$B$1004=$L755)*('Tire Inspections'!$Y$5:$Y$1004="OK")),'Tire Inspections'!$L$5:$L$1004),"")))</f>
        <v/>
      </c>
      <c r="T755" s="33">
        <f>IF($A755="","",IF(OR($Q755="",$H755=""),"",IFERROR(MAX(0,MIN(1,($Q755-'Settings'!$B$6)/($H755-'Settings'!$B$6))),"")))</f>
        <v/>
      </c>
      <c r="U755" s="27">
        <f>IF($A755="","",IF($Q755="","No Data",IF($Q755&lt;='Settings'!$B$6,"Critical",IF($Q755&lt;='Settings'!$B$5,"Low","OK"))))</f>
        <v/>
      </c>
      <c r="V755" s="27">
        <f>IF($A755="","",IF($R755="","No Data",IF($R755&gt;='Settings'!$B$7,"Uneven","OK")))</f>
        <v/>
      </c>
      <c r="W755" s="27">
        <f>IF($A755="","",IF($J755&lt;&gt;"Mounted","N/A",IF(OR($S755="",$I755=""),"No Data",IF($S755&lt;$I755-'Settings'!$B$8,"Low",IF($S755&gt;$I755+'Settings'!$B$8,"High","OK")))))</f>
        <v/>
      </c>
      <c r="X755" s="45">
        <f>IF($A755="","",IF(OR($J755&lt;&gt;"Mounted",$L755=""),"",IFERROR($L755+'Settings'!$B$9,"")))</f>
        <v/>
      </c>
      <c r="Y755" s="27">
        <f>IF($A755="","",IF($J755&lt;&gt;"Mounted","N/A",IF($L755="","No Data",IF(TODAY()&gt;$X755,"Overdue",IF(TODAY()+'Settings'!$B$10&gt;=$X755,"Due Soon","Current")))))</f>
        <v/>
      </c>
      <c r="Z755" s="27">
        <f>IF($A755="","",IF($J755&lt;&gt;"Mounted","N/A",IF(OR($U755="No Data",$W755="No Data"),"No Data",IF($U755="Critical","Critical",IF(OR($U755="Low",$V755="Uneven",$W755="Low",$W755="High",$Y755="Overdue",$Y755="Due Soon"),"Attention","OK")))))</f>
        <v/>
      </c>
      <c r="AA755" s="27">
        <f>IF($A755="","",IF($J755&lt;&gt;"Mounted","No action",IF($U755="Critical","Inspect immediately and follow fleet removal policy",IF($W755="Low","Correct pressure and inspect",IF($W755="High","Correct pressure",IF($V755="Uneven","Inspect alignment, suspension, and rotation",IF($U755="Low","Schedule tire service",IF($Y755="Overdue","Complete inspection",IF($Y755="Due Soon","Schedule inspection","No action")))))))))</f>
        <v/>
      </c>
      <c r="AB755" s="27">
        <f>IF($A755="","",IF(OR($J755&lt;&gt;"Mounted",$Z755="OK",$Z755="N/A"),"",IF($U755="Critical",1,IF(OR($W755="Low",$W755="High"),2,IF(OR($U755="Low",$V755="Uneven"),3,IF($Y755="Overdue",4,5))))))</f>
        <v/>
      </c>
      <c r="AC755" s="27">
        <f>IF($A755="","",IF($AB755="","",IFERROR($AB755*100000+ROW(),"")))</f>
        <v/>
      </c>
    </row>
    <row r="756">
      <c r="A756" s="29" t="n"/>
      <c r="B756" s="23" t="n"/>
      <c r="C756" s="23" t="n"/>
      <c r="D756" s="23" t="n"/>
      <c r="E756" s="29" t="n"/>
      <c r="F756" s="42" t="n"/>
      <c r="G756" s="30" t="n"/>
      <c r="H756" s="43" t="n"/>
      <c r="I756" s="43" t="n"/>
      <c r="J756" s="23" t="n"/>
      <c r="K756" s="23" t="n"/>
      <c r="L756" s="45">
        <f>IF($A756="","",IF(COUNTIFS('Tire Inspections'!$E$5:$E$1004,$A756,'Tire Inspections'!$Y$5:$Y$1004,"OK")=0,"",IFERROR(MAXIFS('Tire Inspections'!$B$5:$B$1004,'Tire Inspections'!$E$5:$E$1004,$A756,'Tire Inspections'!$Y$5:$Y$1004,"OK"),"")))</f>
        <v/>
      </c>
      <c r="M756" s="27">
        <f>IF($A756="","",IF($L756="","",IFERROR(LOOKUP(2,1/(('Tire Inspections'!$E$5:$E$1004=$A756)*('Tire Inspections'!$B$5:$B$1004=$L756)*('Tire Inspections'!$Y$5:$Y$1004="OK")),'Tire Inspections'!$C$5:$C$1004),"")))</f>
        <v/>
      </c>
      <c r="N756" s="27">
        <f>IF($A756="","",IF($L756="","",IFERROR(LOOKUP(2,1/(('Tire Inspections'!$E$5:$E$1004=$A756)*('Tire Inspections'!$B$5:$B$1004=$L756)*('Tire Inspections'!$Y$5:$Y$1004="OK")),'Tire Inspections'!$F$5:$F$1004),"")))</f>
        <v/>
      </c>
      <c r="O756" s="27">
        <f>IF($A756="","",IF($L756="","",IFERROR(LOOKUP(2,1/(('Tire Inspections'!$E$5:$E$1004=$A756)*('Tire Inspections'!$B$5:$B$1004=$L756)*('Tire Inspections'!$Y$5:$Y$1004="OK")),'Tire Inspections'!$P$5:$P$1004),"")))</f>
        <v/>
      </c>
      <c r="P756" s="32">
        <f>IF($A756="","",IF($L756="","",IFERROR(LOOKUP(2,1/(('Tire Inspections'!$E$5:$E$1004=$A756)*('Tire Inspections'!$B$5:$B$1004=$L756)*('Tire Inspections'!$Y$5:$Y$1004="OK")),'Tire Inspections'!$D$5:$D$1004),"")))</f>
        <v/>
      </c>
      <c r="Q756" s="44">
        <f>IF($A756="","",IF($L756="","",IFERROR(LOOKUP(2,1/(('Tire Inspections'!$E$5:$E$1004=$A756)*('Tire Inspections'!$B$5:$B$1004=$L756)*('Tire Inspections'!$Y$5:$Y$1004="OK")),'Tire Inspections'!$R$5:$R$1004),"")))</f>
        <v/>
      </c>
      <c r="R756" s="44">
        <f>IF($A756="","",IF($L756="","",IFERROR(LOOKUP(2,1/(('Tire Inspections'!$E$5:$E$1004=$A756)*('Tire Inspections'!$B$5:$B$1004=$L756)*('Tire Inspections'!$Y$5:$Y$1004="OK")),'Tire Inspections'!$S$5:$S$1004),"")))</f>
        <v/>
      </c>
      <c r="S756" s="44">
        <f>IF($A756="","",IF($L756="","",IFERROR(LOOKUP(2,1/(('Tire Inspections'!$E$5:$E$1004=$A756)*('Tire Inspections'!$B$5:$B$1004=$L756)*('Tire Inspections'!$Y$5:$Y$1004="OK")),'Tire Inspections'!$L$5:$L$1004),"")))</f>
        <v/>
      </c>
      <c r="T756" s="33">
        <f>IF($A756="","",IF(OR($Q756="",$H756=""),"",IFERROR(MAX(0,MIN(1,($Q756-'Settings'!$B$6)/($H756-'Settings'!$B$6))),"")))</f>
        <v/>
      </c>
      <c r="U756" s="27">
        <f>IF($A756="","",IF($Q756="","No Data",IF($Q756&lt;='Settings'!$B$6,"Critical",IF($Q756&lt;='Settings'!$B$5,"Low","OK"))))</f>
        <v/>
      </c>
      <c r="V756" s="27">
        <f>IF($A756="","",IF($R756="","No Data",IF($R756&gt;='Settings'!$B$7,"Uneven","OK")))</f>
        <v/>
      </c>
      <c r="W756" s="27">
        <f>IF($A756="","",IF($J756&lt;&gt;"Mounted","N/A",IF(OR($S756="",$I756=""),"No Data",IF($S756&lt;$I756-'Settings'!$B$8,"Low",IF($S756&gt;$I756+'Settings'!$B$8,"High","OK")))))</f>
        <v/>
      </c>
      <c r="X756" s="45">
        <f>IF($A756="","",IF(OR($J756&lt;&gt;"Mounted",$L756=""),"",IFERROR($L756+'Settings'!$B$9,"")))</f>
        <v/>
      </c>
      <c r="Y756" s="27">
        <f>IF($A756="","",IF($J756&lt;&gt;"Mounted","N/A",IF($L756="","No Data",IF(TODAY()&gt;$X756,"Overdue",IF(TODAY()+'Settings'!$B$10&gt;=$X756,"Due Soon","Current")))))</f>
        <v/>
      </c>
      <c r="Z756" s="27">
        <f>IF($A756="","",IF($J756&lt;&gt;"Mounted","N/A",IF(OR($U756="No Data",$W756="No Data"),"No Data",IF($U756="Critical","Critical",IF(OR($U756="Low",$V756="Uneven",$W756="Low",$W756="High",$Y756="Overdue",$Y756="Due Soon"),"Attention","OK")))))</f>
        <v/>
      </c>
      <c r="AA756" s="27">
        <f>IF($A756="","",IF($J756&lt;&gt;"Mounted","No action",IF($U756="Critical","Inspect immediately and follow fleet removal policy",IF($W756="Low","Correct pressure and inspect",IF($W756="High","Correct pressure",IF($V756="Uneven","Inspect alignment, suspension, and rotation",IF($U756="Low","Schedule tire service",IF($Y756="Overdue","Complete inspection",IF($Y756="Due Soon","Schedule inspection","No action")))))))))</f>
        <v/>
      </c>
      <c r="AB756" s="27">
        <f>IF($A756="","",IF(OR($J756&lt;&gt;"Mounted",$Z756="OK",$Z756="N/A"),"",IF($U756="Critical",1,IF(OR($W756="Low",$W756="High"),2,IF(OR($U756="Low",$V756="Uneven"),3,IF($Y756="Overdue",4,5))))))</f>
        <v/>
      </c>
      <c r="AC756" s="27">
        <f>IF($A756="","",IF($AB756="","",IFERROR($AB756*100000+ROW(),"")))</f>
        <v/>
      </c>
    </row>
    <row r="757">
      <c r="A757" s="29" t="n"/>
      <c r="B757" s="23" t="n"/>
      <c r="C757" s="23" t="n"/>
      <c r="D757" s="23" t="n"/>
      <c r="E757" s="29" t="n"/>
      <c r="F757" s="42" t="n"/>
      <c r="G757" s="30" t="n"/>
      <c r="H757" s="43" t="n"/>
      <c r="I757" s="43" t="n"/>
      <c r="J757" s="23" t="n"/>
      <c r="K757" s="23" t="n"/>
      <c r="L757" s="45">
        <f>IF($A757="","",IF(COUNTIFS('Tire Inspections'!$E$5:$E$1004,$A757,'Tire Inspections'!$Y$5:$Y$1004,"OK")=0,"",IFERROR(MAXIFS('Tire Inspections'!$B$5:$B$1004,'Tire Inspections'!$E$5:$E$1004,$A757,'Tire Inspections'!$Y$5:$Y$1004,"OK"),"")))</f>
        <v/>
      </c>
      <c r="M757" s="27">
        <f>IF($A757="","",IF($L757="","",IFERROR(LOOKUP(2,1/(('Tire Inspections'!$E$5:$E$1004=$A757)*('Tire Inspections'!$B$5:$B$1004=$L757)*('Tire Inspections'!$Y$5:$Y$1004="OK")),'Tire Inspections'!$C$5:$C$1004),"")))</f>
        <v/>
      </c>
      <c r="N757" s="27">
        <f>IF($A757="","",IF($L757="","",IFERROR(LOOKUP(2,1/(('Tire Inspections'!$E$5:$E$1004=$A757)*('Tire Inspections'!$B$5:$B$1004=$L757)*('Tire Inspections'!$Y$5:$Y$1004="OK")),'Tire Inspections'!$F$5:$F$1004),"")))</f>
        <v/>
      </c>
      <c r="O757" s="27">
        <f>IF($A757="","",IF($L757="","",IFERROR(LOOKUP(2,1/(('Tire Inspections'!$E$5:$E$1004=$A757)*('Tire Inspections'!$B$5:$B$1004=$L757)*('Tire Inspections'!$Y$5:$Y$1004="OK")),'Tire Inspections'!$P$5:$P$1004),"")))</f>
        <v/>
      </c>
      <c r="P757" s="32">
        <f>IF($A757="","",IF($L757="","",IFERROR(LOOKUP(2,1/(('Tire Inspections'!$E$5:$E$1004=$A757)*('Tire Inspections'!$B$5:$B$1004=$L757)*('Tire Inspections'!$Y$5:$Y$1004="OK")),'Tire Inspections'!$D$5:$D$1004),"")))</f>
        <v/>
      </c>
      <c r="Q757" s="44">
        <f>IF($A757="","",IF($L757="","",IFERROR(LOOKUP(2,1/(('Tire Inspections'!$E$5:$E$1004=$A757)*('Tire Inspections'!$B$5:$B$1004=$L757)*('Tire Inspections'!$Y$5:$Y$1004="OK")),'Tire Inspections'!$R$5:$R$1004),"")))</f>
        <v/>
      </c>
      <c r="R757" s="44">
        <f>IF($A757="","",IF($L757="","",IFERROR(LOOKUP(2,1/(('Tire Inspections'!$E$5:$E$1004=$A757)*('Tire Inspections'!$B$5:$B$1004=$L757)*('Tire Inspections'!$Y$5:$Y$1004="OK")),'Tire Inspections'!$S$5:$S$1004),"")))</f>
        <v/>
      </c>
      <c r="S757" s="44">
        <f>IF($A757="","",IF($L757="","",IFERROR(LOOKUP(2,1/(('Tire Inspections'!$E$5:$E$1004=$A757)*('Tire Inspections'!$B$5:$B$1004=$L757)*('Tire Inspections'!$Y$5:$Y$1004="OK")),'Tire Inspections'!$L$5:$L$1004),"")))</f>
        <v/>
      </c>
      <c r="T757" s="33">
        <f>IF($A757="","",IF(OR($Q757="",$H757=""),"",IFERROR(MAX(0,MIN(1,($Q757-'Settings'!$B$6)/($H757-'Settings'!$B$6))),"")))</f>
        <v/>
      </c>
      <c r="U757" s="27">
        <f>IF($A757="","",IF($Q757="","No Data",IF($Q757&lt;='Settings'!$B$6,"Critical",IF($Q757&lt;='Settings'!$B$5,"Low","OK"))))</f>
        <v/>
      </c>
      <c r="V757" s="27">
        <f>IF($A757="","",IF($R757="","No Data",IF($R757&gt;='Settings'!$B$7,"Uneven","OK")))</f>
        <v/>
      </c>
      <c r="W757" s="27">
        <f>IF($A757="","",IF($J757&lt;&gt;"Mounted","N/A",IF(OR($S757="",$I757=""),"No Data",IF($S757&lt;$I757-'Settings'!$B$8,"Low",IF($S757&gt;$I757+'Settings'!$B$8,"High","OK")))))</f>
        <v/>
      </c>
      <c r="X757" s="45">
        <f>IF($A757="","",IF(OR($J757&lt;&gt;"Mounted",$L757=""),"",IFERROR($L757+'Settings'!$B$9,"")))</f>
        <v/>
      </c>
      <c r="Y757" s="27">
        <f>IF($A757="","",IF($J757&lt;&gt;"Mounted","N/A",IF($L757="","No Data",IF(TODAY()&gt;$X757,"Overdue",IF(TODAY()+'Settings'!$B$10&gt;=$X757,"Due Soon","Current")))))</f>
        <v/>
      </c>
      <c r="Z757" s="27">
        <f>IF($A757="","",IF($J757&lt;&gt;"Mounted","N/A",IF(OR($U757="No Data",$W757="No Data"),"No Data",IF($U757="Critical","Critical",IF(OR($U757="Low",$V757="Uneven",$W757="Low",$W757="High",$Y757="Overdue",$Y757="Due Soon"),"Attention","OK")))))</f>
        <v/>
      </c>
      <c r="AA757" s="27">
        <f>IF($A757="","",IF($J757&lt;&gt;"Mounted","No action",IF($U757="Critical","Inspect immediately and follow fleet removal policy",IF($W757="Low","Correct pressure and inspect",IF($W757="High","Correct pressure",IF($V757="Uneven","Inspect alignment, suspension, and rotation",IF($U757="Low","Schedule tire service",IF($Y757="Overdue","Complete inspection",IF($Y757="Due Soon","Schedule inspection","No action")))))))))</f>
        <v/>
      </c>
      <c r="AB757" s="27">
        <f>IF($A757="","",IF(OR($J757&lt;&gt;"Mounted",$Z757="OK",$Z757="N/A"),"",IF($U757="Critical",1,IF(OR($W757="Low",$W757="High"),2,IF(OR($U757="Low",$V757="Uneven"),3,IF($Y757="Overdue",4,5))))))</f>
        <v/>
      </c>
      <c r="AC757" s="27">
        <f>IF($A757="","",IF($AB757="","",IFERROR($AB757*100000+ROW(),"")))</f>
        <v/>
      </c>
    </row>
    <row r="758">
      <c r="A758" s="29" t="n"/>
      <c r="B758" s="23" t="n"/>
      <c r="C758" s="23" t="n"/>
      <c r="D758" s="23" t="n"/>
      <c r="E758" s="29" t="n"/>
      <c r="F758" s="42" t="n"/>
      <c r="G758" s="30" t="n"/>
      <c r="H758" s="43" t="n"/>
      <c r="I758" s="43" t="n"/>
      <c r="J758" s="23" t="n"/>
      <c r="K758" s="23" t="n"/>
      <c r="L758" s="45">
        <f>IF($A758="","",IF(COUNTIFS('Tire Inspections'!$E$5:$E$1004,$A758,'Tire Inspections'!$Y$5:$Y$1004,"OK")=0,"",IFERROR(MAXIFS('Tire Inspections'!$B$5:$B$1004,'Tire Inspections'!$E$5:$E$1004,$A758,'Tire Inspections'!$Y$5:$Y$1004,"OK"),"")))</f>
        <v/>
      </c>
      <c r="M758" s="27">
        <f>IF($A758="","",IF($L758="","",IFERROR(LOOKUP(2,1/(('Tire Inspections'!$E$5:$E$1004=$A758)*('Tire Inspections'!$B$5:$B$1004=$L758)*('Tire Inspections'!$Y$5:$Y$1004="OK")),'Tire Inspections'!$C$5:$C$1004),"")))</f>
        <v/>
      </c>
      <c r="N758" s="27">
        <f>IF($A758="","",IF($L758="","",IFERROR(LOOKUP(2,1/(('Tire Inspections'!$E$5:$E$1004=$A758)*('Tire Inspections'!$B$5:$B$1004=$L758)*('Tire Inspections'!$Y$5:$Y$1004="OK")),'Tire Inspections'!$F$5:$F$1004),"")))</f>
        <v/>
      </c>
      <c r="O758" s="27">
        <f>IF($A758="","",IF($L758="","",IFERROR(LOOKUP(2,1/(('Tire Inspections'!$E$5:$E$1004=$A758)*('Tire Inspections'!$B$5:$B$1004=$L758)*('Tire Inspections'!$Y$5:$Y$1004="OK")),'Tire Inspections'!$P$5:$P$1004),"")))</f>
        <v/>
      </c>
      <c r="P758" s="32">
        <f>IF($A758="","",IF($L758="","",IFERROR(LOOKUP(2,1/(('Tire Inspections'!$E$5:$E$1004=$A758)*('Tire Inspections'!$B$5:$B$1004=$L758)*('Tire Inspections'!$Y$5:$Y$1004="OK")),'Tire Inspections'!$D$5:$D$1004),"")))</f>
        <v/>
      </c>
      <c r="Q758" s="44">
        <f>IF($A758="","",IF($L758="","",IFERROR(LOOKUP(2,1/(('Tire Inspections'!$E$5:$E$1004=$A758)*('Tire Inspections'!$B$5:$B$1004=$L758)*('Tire Inspections'!$Y$5:$Y$1004="OK")),'Tire Inspections'!$R$5:$R$1004),"")))</f>
        <v/>
      </c>
      <c r="R758" s="44">
        <f>IF($A758="","",IF($L758="","",IFERROR(LOOKUP(2,1/(('Tire Inspections'!$E$5:$E$1004=$A758)*('Tire Inspections'!$B$5:$B$1004=$L758)*('Tire Inspections'!$Y$5:$Y$1004="OK")),'Tire Inspections'!$S$5:$S$1004),"")))</f>
        <v/>
      </c>
      <c r="S758" s="44">
        <f>IF($A758="","",IF($L758="","",IFERROR(LOOKUP(2,1/(('Tire Inspections'!$E$5:$E$1004=$A758)*('Tire Inspections'!$B$5:$B$1004=$L758)*('Tire Inspections'!$Y$5:$Y$1004="OK")),'Tire Inspections'!$L$5:$L$1004),"")))</f>
        <v/>
      </c>
      <c r="T758" s="33">
        <f>IF($A758="","",IF(OR($Q758="",$H758=""),"",IFERROR(MAX(0,MIN(1,($Q758-'Settings'!$B$6)/($H758-'Settings'!$B$6))),"")))</f>
        <v/>
      </c>
      <c r="U758" s="27">
        <f>IF($A758="","",IF($Q758="","No Data",IF($Q758&lt;='Settings'!$B$6,"Critical",IF($Q758&lt;='Settings'!$B$5,"Low","OK"))))</f>
        <v/>
      </c>
      <c r="V758" s="27">
        <f>IF($A758="","",IF($R758="","No Data",IF($R758&gt;='Settings'!$B$7,"Uneven","OK")))</f>
        <v/>
      </c>
      <c r="W758" s="27">
        <f>IF($A758="","",IF($J758&lt;&gt;"Mounted","N/A",IF(OR($S758="",$I758=""),"No Data",IF($S758&lt;$I758-'Settings'!$B$8,"Low",IF($S758&gt;$I758+'Settings'!$B$8,"High","OK")))))</f>
        <v/>
      </c>
      <c r="X758" s="45">
        <f>IF($A758="","",IF(OR($J758&lt;&gt;"Mounted",$L758=""),"",IFERROR($L758+'Settings'!$B$9,"")))</f>
        <v/>
      </c>
      <c r="Y758" s="27">
        <f>IF($A758="","",IF($J758&lt;&gt;"Mounted","N/A",IF($L758="","No Data",IF(TODAY()&gt;$X758,"Overdue",IF(TODAY()+'Settings'!$B$10&gt;=$X758,"Due Soon","Current")))))</f>
        <v/>
      </c>
      <c r="Z758" s="27">
        <f>IF($A758="","",IF($J758&lt;&gt;"Mounted","N/A",IF(OR($U758="No Data",$W758="No Data"),"No Data",IF($U758="Critical","Critical",IF(OR($U758="Low",$V758="Uneven",$W758="Low",$W758="High",$Y758="Overdue",$Y758="Due Soon"),"Attention","OK")))))</f>
        <v/>
      </c>
      <c r="AA758" s="27">
        <f>IF($A758="","",IF($J758&lt;&gt;"Mounted","No action",IF($U758="Critical","Inspect immediately and follow fleet removal policy",IF($W758="Low","Correct pressure and inspect",IF($W758="High","Correct pressure",IF($V758="Uneven","Inspect alignment, suspension, and rotation",IF($U758="Low","Schedule tire service",IF($Y758="Overdue","Complete inspection",IF($Y758="Due Soon","Schedule inspection","No action")))))))))</f>
        <v/>
      </c>
      <c r="AB758" s="27">
        <f>IF($A758="","",IF(OR($J758&lt;&gt;"Mounted",$Z758="OK",$Z758="N/A"),"",IF($U758="Critical",1,IF(OR($W758="Low",$W758="High"),2,IF(OR($U758="Low",$V758="Uneven"),3,IF($Y758="Overdue",4,5))))))</f>
        <v/>
      </c>
      <c r="AC758" s="27">
        <f>IF($A758="","",IF($AB758="","",IFERROR($AB758*100000+ROW(),"")))</f>
        <v/>
      </c>
    </row>
    <row r="759">
      <c r="A759" s="29" t="n"/>
      <c r="B759" s="23" t="n"/>
      <c r="C759" s="23" t="n"/>
      <c r="D759" s="23" t="n"/>
      <c r="E759" s="29" t="n"/>
      <c r="F759" s="42" t="n"/>
      <c r="G759" s="30" t="n"/>
      <c r="H759" s="43" t="n"/>
      <c r="I759" s="43" t="n"/>
      <c r="J759" s="23" t="n"/>
      <c r="K759" s="23" t="n"/>
      <c r="L759" s="45">
        <f>IF($A759="","",IF(COUNTIFS('Tire Inspections'!$E$5:$E$1004,$A759,'Tire Inspections'!$Y$5:$Y$1004,"OK")=0,"",IFERROR(MAXIFS('Tire Inspections'!$B$5:$B$1004,'Tire Inspections'!$E$5:$E$1004,$A759,'Tire Inspections'!$Y$5:$Y$1004,"OK"),"")))</f>
        <v/>
      </c>
      <c r="M759" s="27">
        <f>IF($A759="","",IF($L759="","",IFERROR(LOOKUP(2,1/(('Tire Inspections'!$E$5:$E$1004=$A759)*('Tire Inspections'!$B$5:$B$1004=$L759)*('Tire Inspections'!$Y$5:$Y$1004="OK")),'Tire Inspections'!$C$5:$C$1004),"")))</f>
        <v/>
      </c>
      <c r="N759" s="27">
        <f>IF($A759="","",IF($L759="","",IFERROR(LOOKUP(2,1/(('Tire Inspections'!$E$5:$E$1004=$A759)*('Tire Inspections'!$B$5:$B$1004=$L759)*('Tire Inspections'!$Y$5:$Y$1004="OK")),'Tire Inspections'!$F$5:$F$1004),"")))</f>
        <v/>
      </c>
      <c r="O759" s="27">
        <f>IF($A759="","",IF($L759="","",IFERROR(LOOKUP(2,1/(('Tire Inspections'!$E$5:$E$1004=$A759)*('Tire Inspections'!$B$5:$B$1004=$L759)*('Tire Inspections'!$Y$5:$Y$1004="OK")),'Tire Inspections'!$P$5:$P$1004),"")))</f>
        <v/>
      </c>
      <c r="P759" s="32">
        <f>IF($A759="","",IF($L759="","",IFERROR(LOOKUP(2,1/(('Tire Inspections'!$E$5:$E$1004=$A759)*('Tire Inspections'!$B$5:$B$1004=$L759)*('Tire Inspections'!$Y$5:$Y$1004="OK")),'Tire Inspections'!$D$5:$D$1004),"")))</f>
        <v/>
      </c>
      <c r="Q759" s="44">
        <f>IF($A759="","",IF($L759="","",IFERROR(LOOKUP(2,1/(('Tire Inspections'!$E$5:$E$1004=$A759)*('Tire Inspections'!$B$5:$B$1004=$L759)*('Tire Inspections'!$Y$5:$Y$1004="OK")),'Tire Inspections'!$R$5:$R$1004),"")))</f>
        <v/>
      </c>
      <c r="R759" s="44">
        <f>IF($A759="","",IF($L759="","",IFERROR(LOOKUP(2,1/(('Tire Inspections'!$E$5:$E$1004=$A759)*('Tire Inspections'!$B$5:$B$1004=$L759)*('Tire Inspections'!$Y$5:$Y$1004="OK")),'Tire Inspections'!$S$5:$S$1004),"")))</f>
        <v/>
      </c>
      <c r="S759" s="44">
        <f>IF($A759="","",IF($L759="","",IFERROR(LOOKUP(2,1/(('Tire Inspections'!$E$5:$E$1004=$A759)*('Tire Inspections'!$B$5:$B$1004=$L759)*('Tire Inspections'!$Y$5:$Y$1004="OK")),'Tire Inspections'!$L$5:$L$1004),"")))</f>
        <v/>
      </c>
      <c r="T759" s="33">
        <f>IF($A759="","",IF(OR($Q759="",$H759=""),"",IFERROR(MAX(0,MIN(1,($Q759-'Settings'!$B$6)/($H759-'Settings'!$B$6))),"")))</f>
        <v/>
      </c>
      <c r="U759" s="27">
        <f>IF($A759="","",IF($Q759="","No Data",IF($Q759&lt;='Settings'!$B$6,"Critical",IF($Q759&lt;='Settings'!$B$5,"Low","OK"))))</f>
        <v/>
      </c>
      <c r="V759" s="27">
        <f>IF($A759="","",IF($R759="","No Data",IF($R759&gt;='Settings'!$B$7,"Uneven","OK")))</f>
        <v/>
      </c>
      <c r="W759" s="27">
        <f>IF($A759="","",IF($J759&lt;&gt;"Mounted","N/A",IF(OR($S759="",$I759=""),"No Data",IF($S759&lt;$I759-'Settings'!$B$8,"Low",IF($S759&gt;$I759+'Settings'!$B$8,"High","OK")))))</f>
        <v/>
      </c>
      <c r="X759" s="45">
        <f>IF($A759="","",IF(OR($J759&lt;&gt;"Mounted",$L759=""),"",IFERROR($L759+'Settings'!$B$9,"")))</f>
        <v/>
      </c>
      <c r="Y759" s="27">
        <f>IF($A759="","",IF($J759&lt;&gt;"Mounted","N/A",IF($L759="","No Data",IF(TODAY()&gt;$X759,"Overdue",IF(TODAY()+'Settings'!$B$10&gt;=$X759,"Due Soon","Current")))))</f>
        <v/>
      </c>
      <c r="Z759" s="27">
        <f>IF($A759="","",IF($J759&lt;&gt;"Mounted","N/A",IF(OR($U759="No Data",$W759="No Data"),"No Data",IF($U759="Critical","Critical",IF(OR($U759="Low",$V759="Uneven",$W759="Low",$W759="High",$Y759="Overdue",$Y759="Due Soon"),"Attention","OK")))))</f>
        <v/>
      </c>
      <c r="AA759" s="27">
        <f>IF($A759="","",IF($J759&lt;&gt;"Mounted","No action",IF($U759="Critical","Inspect immediately and follow fleet removal policy",IF($W759="Low","Correct pressure and inspect",IF($W759="High","Correct pressure",IF($V759="Uneven","Inspect alignment, suspension, and rotation",IF($U759="Low","Schedule tire service",IF($Y759="Overdue","Complete inspection",IF($Y759="Due Soon","Schedule inspection","No action")))))))))</f>
        <v/>
      </c>
      <c r="AB759" s="27">
        <f>IF($A759="","",IF(OR($J759&lt;&gt;"Mounted",$Z759="OK",$Z759="N/A"),"",IF($U759="Critical",1,IF(OR($W759="Low",$W759="High"),2,IF(OR($U759="Low",$V759="Uneven"),3,IF($Y759="Overdue",4,5))))))</f>
        <v/>
      </c>
      <c r="AC759" s="27">
        <f>IF($A759="","",IF($AB759="","",IFERROR($AB759*100000+ROW(),"")))</f>
        <v/>
      </c>
    </row>
    <row r="760">
      <c r="A760" s="29" t="n"/>
      <c r="B760" s="23" t="n"/>
      <c r="C760" s="23" t="n"/>
      <c r="D760" s="23" t="n"/>
      <c r="E760" s="29" t="n"/>
      <c r="F760" s="42" t="n"/>
      <c r="G760" s="30" t="n"/>
      <c r="H760" s="43" t="n"/>
      <c r="I760" s="43" t="n"/>
      <c r="J760" s="23" t="n"/>
      <c r="K760" s="23" t="n"/>
      <c r="L760" s="45">
        <f>IF($A760="","",IF(COUNTIFS('Tire Inspections'!$E$5:$E$1004,$A760,'Tire Inspections'!$Y$5:$Y$1004,"OK")=0,"",IFERROR(MAXIFS('Tire Inspections'!$B$5:$B$1004,'Tire Inspections'!$E$5:$E$1004,$A760,'Tire Inspections'!$Y$5:$Y$1004,"OK"),"")))</f>
        <v/>
      </c>
      <c r="M760" s="27">
        <f>IF($A760="","",IF($L760="","",IFERROR(LOOKUP(2,1/(('Tire Inspections'!$E$5:$E$1004=$A760)*('Tire Inspections'!$B$5:$B$1004=$L760)*('Tire Inspections'!$Y$5:$Y$1004="OK")),'Tire Inspections'!$C$5:$C$1004),"")))</f>
        <v/>
      </c>
      <c r="N760" s="27">
        <f>IF($A760="","",IF($L760="","",IFERROR(LOOKUP(2,1/(('Tire Inspections'!$E$5:$E$1004=$A760)*('Tire Inspections'!$B$5:$B$1004=$L760)*('Tire Inspections'!$Y$5:$Y$1004="OK")),'Tire Inspections'!$F$5:$F$1004),"")))</f>
        <v/>
      </c>
      <c r="O760" s="27">
        <f>IF($A760="","",IF($L760="","",IFERROR(LOOKUP(2,1/(('Tire Inspections'!$E$5:$E$1004=$A760)*('Tire Inspections'!$B$5:$B$1004=$L760)*('Tire Inspections'!$Y$5:$Y$1004="OK")),'Tire Inspections'!$P$5:$P$1004),"")))</f>
        <v/>
      </c>
      <c r="P760" s="32">
        <f>IF($A760="","",IF($L760="","",IFERROR(LOOKUP(2,1/(('Tire Inspections'!$E$5:$E$1004=$A760)*('Tire Inspections'!$B$5:$B$1004=$L760)*('Tire Inspections'!$Y$5:$Y$1004="OK")),'Tire Inspections'!$D$5:$D$1004),"")))</f>
        <v/>
      </c>
      <c r="Q760" s="44">
        <f>IF($A760="","",IF($L760="","",IFERROR(LOOKUP(2,1/(('Tire Inspections'!$E$5:$E$1004=$A760)*('Tire Inspections'!$B$5:$B$1004=$L760)*('Tire Inspections'!$Y$5:$Y$1004="OK")),'Tire Inspections'!$R$5:$R$1004),"")))</f>
        <v/>
      </c>
      <c r="R760" s="44">
        <f>IF($A760="","",IF($L760="","",IFERROR(LOOKUP(2,1/(('Tire Inspections'!$E$5:$E$1004=$A760)*('Tire Inspections'!$B$5:$B$1004=$L760)*('Tire Inspections'!$Y$5:$Y$1004="OK")),'Tire Inspections'!$S$5:$S$1004),"")))</f>
        <v/>
      </c>
      <c r="S760" s="44">
        <f>IF($A760="","",IF($L760="","",IFERROR(LOOKUP(2,1/(('Tire Inspections'!$E$5:$E$1004=$A760)*('Tire Inspections'!$B$5:$B$1004=$L760)*('Tire Inspections'!$Y$5:$Y$1004="OK")),'Tire Inspections'!$L$5:$L$1004),"")))</f>
        <v/>
      </c>
      <c r="T760" s="33">
        <f>IF($A760="","",IF(OR($Q760="",$H760=""),"",IFERROR(MAX(0,MIN(1,($Q760-'Settings'!$B$6)/($H760-'Settings'!$B$6))),"")))</f>
        <v/>
      </c>
      <c r="U760" s="27">
        <f>IF($A760="","",IF($Q760="","No Data",IF($Q760&lt;='Settings'!$B$6,"Critical",IF($Q760&lt;='Settings'!$B$5,"Low","OK"))))</f>
        <v/>
      </c>
      <c r="V760" s="27">
        <f>IF($A760="","",IF($R760="","No Data",IF($R760&gt;='Settings'!$B$7,"Uneven","OK")))</f>
        <v/>
      </c>
      <c r="W760" s="27">
        <f>IF($A760="","",IF($J760&lt;&gt;"Mounted","N/A",IF(OR($S760="",$I760=""),"No Data",IF($S760&lt;$I760-'Settings'!$B$8,"Low",IF($S760&gt;$I760+'Settings'!$B$8,"High","OK")))))</f>
        <v/>
      </c>
      <c r="X760" s="45">
        <f>IF($A760="","",IF(OR($J760&lt;&gt;"Mounted",$L760=""),"",IFERROR($L760+'Settings'!$B$9,"")))</f>
        <v/>
      </c>
      <c r="Y760" s="27">
        <f>IF($A760="","",IF($J760&lt;&gt;"Mounted","N/A",IF($L760="","No Data",IF(TODAY()&gt;$X760,"Overdue",IF(TODAY()+'Settings'!$B$10&gt;=$X760,"Due Soon","Current")))))</f>
        <v/>
      </c>
      <c r="Z760" s="27">
        <f>IF($A760="","",IF($J760&lt;&gt;"Mounted","N/A",IF(OR($U760="No Data",$W760="No Data"),"No Data",IF($U760="Critical","Critical",IF(OR($U760="Low",$V760="Uneven",$W760="Low",$W760="High",$Y760="Overdue",$Y760="Due Soon"),"Attention","OK")))))</f>
        <v/>
      </c>
      <c r="AA760" s="27">
        <f>IF($A760="","",IF($J760&lt;&gt;"Mounted","No action",IF($U760="Critical","Inspect immediately and follow fleet removal policy",IF($W760="Low","Correct pressure and inspect",IF($W760="High","Correct pressure",IF($V760="Uneven","Inspect alignment, suspension, and rotation",IF($U760="Low","Schedule tire service",IF($Y760="Overdue","Complete inspection",IF($Y760="Due Soon","Schedule inspection","No action")))))))))</f>
        <v/>
      </c>
      <c r="AB760" s="27">
        <f>IF($A760="","",IF(OR($J760&lt;&gt;"Mounted",$Z760="OK",$Z760="N/A"),"",IF($U760="Critical",1,IF(OR($W760="Low",$W760="High"),2,IF(OR($U760="Low",$V760="Uneven"),3,IF($Y760="Overdue",4,5))))))</f>
        <v/>
      </c>
      <c r="AC760" s="27">
        <f>IF($A760="","",IF($AB760="","",IFERROR($AB760*100000+ROW(),"")))</f>
        <v/>
      </c>
    </row>
    <row r="761">
      <c r="A761" s="29" t="n"/>
      <c r="B761" s="23" t="n"/>
      <c r="C761" s="23" t="n"/>
      <c r="D761" s="23" t="n"/>
      <c r="E761" s="29" t="n"/>
      <c r="F761" s="42" t="n"/>
      <c r="G761" s="30" t="n"/>
      <c r="H761" s="43" t="n"/>
      <c r="I761" s="43" t="n"/>
      <c r="J761" s="23" t="n"/>
      <c r="K761" s="23" t="n"/>
      <c r="L761" s="45">
        <f>IF($A761="","",IF(COUNTIFS('Tire Inspections'!$E$5:$E$1004,$A761,'Tire Inspections'!$Y$5:$Y$1004,"OK")=0,"",IFERROR(MAXIFS('Tire Inspections'!$B$5:$B$1004,'Tire Inspections'!$E$5:$E$1004,$A761,'Tire Inspections'!$Y$5:$Y$1004,"OK"),"")))</f>
        <v/>
      </c>
      <c r="M761" s="27">
        <f>IF($A761="","",IF($L761="","",IFERROR(LOOKUP(2,1/(('Tire Inspections'!$E$5:$E$1004=$A761)*('Tire Inspections'!$B$5:$B$1004=$L761)*('Tire Inspections'!$Y$5:$Y$1004="OK")),'Tire Inspections'!$C$5:$C$1004),"")))</f>
        <v/>
      </c>
      <c r="N761" s="27">
        <f>IF($A761="","",IF($L761="","",IFERROR(LOOKUP(2,1/(('Tire Inspections'!$E$5:$E$1004=$A761)*('Tire Inspections'!$B$5:$B$1004=$L761)*('Tire Inspections'!$Y$5:$Y$1004="OK")),'Tire Inspections'!$F$5:$F$1004),"")))</f>
        <v/>
      </c>
      <c r="O761" s="27">
        <f>IF($A761="","",IF($L761="","",IFERROR(LOOKUP(2,1/(('Tire Inspections'!$E$5:$E$1004=$A761)*('Tire Inspections'!$B$5:$B$1004=$L761)*('Tire Inspections'!$Y$5:$Y$1004="OK")),'Tire Inspections'!$P$5:$P$1004),"")))</f>
        <v/>
      </c>
      <c r="P761" s="32">
        <f>IF($A761="","",IF($L761="","",IFERROR(LOOKUP(2,1/(('Tire Inspections'!$E$5:$E$1004=$A761)*('Tire Inspections'!$B$5:$B$1004=$L761)*('Tire Inspections'!$Y$5:$Y$1004="OK")),'Tire Inspections'!$D$5:$D$1004),"")))</f>
        <v/>
      </c>
      <c r="Q761" s="44">
        <f>IF($A761="","",IF($L761="","",IFERROR(LOOKUP(2,1/(('Tire Inspections'!$E$5:$E$1004=$A761)*('Tire Inspections'!$B$5:$B$1004=$L761)*('Tire Inspections'!$Y$5:$Y$1004="OK")),'Tire Inspections'!$R$5:$R$1004),"")))</f>
        <v/>
      </c>
      <c r="R761" s="44">
        <f>IF($A761="","",IF($L761="","",IFERROR(LOOKUP(2,1/(('Tire Inspections'!$E$5:$E$1004=$A761)*('Tire Inspections'!$B$5:$B$1004=$L761)*('Tire Inspections'!$Y$5:$Y$1004="OK")),'Tire Inspections'!$S$5:$S$1004),"")))</f>
        <v/>
      </c>
      <c r="S761" s="44">
        <f>IF($A761="","",IF($L761="","",IFERROR(LOOKUP(2,1/(('Tire Inspections'!$E$5:$E$1004=$A761)*('Tire Inspections'!$B$5:$B$1004=$L761)*('Tire Inspections'!$Y$5:$Y$1004="OK")),'Tire Inspections'!$L$5:$L$1004),"")))</f>
        <v/>
      </c>
      <c r="T761" s="33">
        <f>IF($A761="","",IF(OR($Q761="",$H761=""),"",IFERROR(MAX(0,MIN(1,($Q761-'Settings'!$B$6)/($H761-'Settings'!$B$6))),"")))</f>
        <v/>
      </c>
      <c r="U761" s="27">
        <f>IF($A761="","",IF($Q761="","No Data",IF($Q761&lt;='Settings'!$B$6,"Critical",IF($Q761&lt;='Settings'!$B$5,"Low","OK"))))</f>
        <v/>
      </c>
      <c r="V761" s="27">
        <f>IF($A761="","",IF($R761="","No Data",IF($R761&gt;='Settings'!$B$7,"Uneven","OK")))</f>
        <v/>
      </c>
      <c r="W761" s="27">
        <f>IF($A761="","",IF($J761&lt;&gt;"Mounted","N/A",IF(OR($S761="",$I761=""),"No Data",IF($S761&lt;$I761-'Settings'!$B$8,"Low",IF($S761&gt;$I761+'Settings'!$B$8,"High","OK")))))</f>
        <v/>
      </c>
      <c r="X761" s="45">
        <f>IF($A761="","",IF(OR($J761&lt;&gt;"Mounted",$L761=""),"",IFERROR($L761+'Settings'!$B$9,"")))</f>
        <v/>
      </c>
      <c r="Y761" s="27">
        <f>IF($A761="","",IF($J761&lt;&gt;"Mounted","N/A",IF($L761="","No Data",IF(TODAY()&gt;$X761,"Overdue",IF(TODAY()+'Settings'!$B$10&gt;=$X761,"Due Soon","Current")))))</f>
        <v/>
      </c>
      <c r="Z761" s="27">
        <f>IF($A761="","",IF($J761&lt;&gt;"Mounted","N/A",IF(OR($U761="No Data",$W761="No Data"),"No Data",IF($U761="Critical","Critical",IF(OR($U761="Low",$V761="Uneven",$W761="Low",$W761="High",$Y761="Overdue",$Y761="Due Soon"),"Attention","OK")))))</f>
        <v/>
      </c>
      <c r="AA761" s="27">
        <f>IF($A761="","",IF($J761&lt;&gt;"Mounted","No action",IF($U761="Critical","Inspect immediately and follow fleet removal policy",IF($W761="Low","Correct pressure and inspect",IF($W761="High","Correct pressure",IF($V761="Uneven","Inspect alignment, suspension, and rotation",IF($U761="Low","Schedule tire service",IF($Y761="Overdue","Complete inspection",IF($Y761="Due Soon","Schedule inspection","No action")))))))))</f>
        <v/>
      </c>
      <c r="AB761" s="27">
        <f>IF($A761="","",IF(OR($J761&lt;&gt;"Mounted",$Z761="OK",$Z761="N/A"),"",IF($U761="Critical",1,IF(OR($W761="Low",$W761="High"),2,IF(OR($U761="Low",$V761="Uneven"),3,IF($Y761="Overdue",4,5))))))</f>
        <v/>
      </c>
      <c r="AC761" s="27">
        <f>IF($A761="","",IF($AB761="","",IFERROR($AB761*100000+ROW(),"")))</f>
        <v/>
      </c>
    </row>
    <row r="762">
      <c r="A762" s="29" t="n"/>
      <c r="B762" s="23" t="n"/>
      <c r="C762" s="23" t="n"/>
      <c r="D762" s="23" t="n"/>
      <c r="E762" s="29" t="n"/>
      <c r="F762" s="42" t="n"/>
      <c r="G762" s="30" t="n"/>
      <c r="H762" s="43" t="n"/>
      <c r="I762" s="43" t="n"/>
      <c r="J762" s="23" t="n"/>
      <c r="K762" s="23" t="n"/>
      <c r="L762" s="45">
        <f>IF($A762="","",IF(COUNTIFS('Tire Inspections'!$E$5:$E$1004,$A762,'Tire Inspections'!$Y$5:$Y$1004,"OK")=0,"",IFERROR(MAXIFS('Tire Inspections'!$B$5:$B$1004,'Tire Inspections'!$E$5:$E$1004,$A762,'Tire Inspections'!$Y$5:$Y$1004,"OK"),"")))</f>
        <v/>
      </c>
      <c r="M762" s="27">
        <f>IF($A762="","",IF($L762="","",IFERROR(LOOKUP(2,1/(('Tire Inspections'!$E$5:$E$1004=$A762)*('Tire Inspections'!$B$5:$B$1004=$L762)*('Tire Inspections'!$Y$5:$Y$1004="OK")),'Tire Inspections'!$C$5:$C$1004),"")))</f>
        <v/>
      </c>
      <c r="N762" s="27">
        <f>IF($A762="","",IF($L762="","",IFERROR(LOOKUP(2,1/(('Tire Inspections'!$E$5:$E$1004=$A762)*('Tire Inspections'!$B$5:$B$1004=$L762)*('Tire Inspections'!$Y$5:$Y$1004="OK")),'Tire Inspections'!$F$5:$F$1004),"")))</f>
        <v/>
      </c>
      <c r="O762" s="27">
        <f>IF($A762="","",IF($L762="","",IFERROR(LOOKUP(2,1/(('Tire Inspections'!$E$5:$E$1004=$A762)*('Tire Inspections'!$B$5:$B$1004=$L762)*('Tire Inspections'!$Y$5:$Y$1004="OK")),'Tire Inspections'!$P$5:$P$1004),"")))</f>
        <v/>
      </c>
      <c r="P762" s="32">
        <f>IF($A762="","",IF($L762="","",IFERROR(LOOKUP(2,1/(('Tire Inspections'!$E$5:$E$1004=$A762)*('Tire Inspections'!$B$5:$B$1004=$L762)*('Tire Inspections'!$Y$5:$Y$1004="OK")),'Tire Inspections'!$D$5:$D$1004),"")))</f>
        <v/>
      </c>
      <c r="Q762" s="44">
        <f>IF($A762="","",IF($L762="","",IFERROR(LOOKUP(2,1/(('Tire Inspections'!$E$5:$E$1004=$A762)*('Tire Inspections'!$B$5:$B$1004=$L762)*('Tire Inspections'!$Y$5:$Y$1004="OK")),'Tire Inspections'!$R$5:$R$1004),"")))</f>
        <v/>
      </c>
      <c r="R762" s="44">
        <f>IF($A762="","",IF($L762="","",IFERROR(LOOKUP(2,1/(('Tire Inspections'!$E$5:$E$1004=$A762)*('Tire Inspections'!$B$5:$B$1004=$L762)*('Tire Inspections'!$Y$5:$Y$1004="OK")),'Tire Inspections'!$S$5:$S$1004),"")))</f>
        <v/>
      </c>
      <c r="S762" s="44">
        <f>IF($A762="","",IF($L762="","",IFERROR(LOOKUP(2,1/(('Tire Inspections'!$E$5:$E$1004=$A762)*('Tire Inspections'!$B$5:$B$1004=$L762)*('Tire Inspections'!$Y$5:$Y$1004="OK")),'Tire Inspections'!$L$5:$L$1004),"")))</f>
        <v/>
      </c>
      <c r="T762" s="33">
        <f>IF($A762="","",IF(OR($Q762="",$H762=""),"",IFERROR(MAX(0,MIN(1,($Q762-'Settings'!$B$6)/($H762-'Settings'!$B$6))),"")))</f>
        <v/>
      </c>
      <c r="U762" s="27">
        <f>IF($A762="","",IF($Q762="","No Data",IF($Q762&lt;='Settings'!$B$6,"Critical",IF($Q762&lt;='Settings'!$B$5,"Low","OK"))))</f>
        <v/>
      </c>
      <c r="V762" s="27">
        <f>IF($A762="","",IF($R762="","No Data",IF($R762&gt;='Settings'!$B$7,"Uneven","OK")))</f>
        <v/>
      </c>
      <c r="W762" s="27">
        <f>IF($A762="","",IF($J762&lt;&gt;"Mounted","N/A",IF(OR($S762="",$I762=""),"No Data",IF($S762&lt;$I762-'Settings'!$B$8,"Low",IF($S762&gt;$I762+'Settings'!$B$8,"High","OK")))))</f>
        <v/>
      </c>
      <c r="X762" s="45">
        <f>IF($A762="","",IF(OR($J762&lt;&gt;"Mounted",$L762=""),"",IFERROR($L762+'Settings'!$B$9,"")))</f>
        <v/>
      </c>
      <c r="Y762" s="27">
        <f>IF($A762="","",IF($J762&lt;&gt;"Mounted","N/A",IF($L762="","No Data",IF(TODAY()&gt;$X762,"Overdue",IF(TODAY()+'Settings'!$B$10&gt;=$X762,"Due Soon","Current")))))</f>
        <v/>
      </c>
      <c r="Z762" s="27">
        <f>IF($A762="","",IF($J762&lt;&gt;"Mounted","N/A",IF(OR($U762="No Data",$W762="No Data"),"No Data",IF($U762="Critical","Critical",IF(OR($U762="Low",$V762="Uneven",$W762="Low",$W762="High",$Y762="Overdue",$Y762="Due Soon"),"Attention","OK")))))</f>
        <v/>
      </c>
      <c r="AA762" s="27">
        <f>IF($A762="","",IF($J762&lt;&gt;"Mounted","No action",IF($U762="Critical","Inspect immediately and follow fleet removal policy",IF($W762="Low","Correct pressure and inspect",IF($W762="High","Correct pressure",IF($V762="Uneven","Inspect alignment, suspension, and rotation",IF($U762="Low","Schedule tire service",IF($Y762="Overdue","Complete inspection",IF($Y762="Due Soon","Schedule inspection","No action")))))))))</f>
        <v/>
      </c>
      <c r="AB762" s="27">
        <f>IF($A762="","",IF(OR($J762&lt;&gt;"Mounted",$Z762="OK",$Z762="N/A"),"",IF($U762="Critical",1,IF(OR($W762="Low",$W762="High"),2,IF(OR($U762="Low",$V762="Uneven"),3,IF($Y762="Overdue",4,5))))))</f>
        <v/>
      </c>
      <c r="AC762" s="27">
        <f>IF($A762="","",IF($AB762="","",IFERROR($AB762*100000+ROW(),"")))</f>
        <v/>
      </c>
    </row>
    <row r="763">
      <c r="A763" s="29" t="n"/>
      <c r="B763" s="23" t="n"/>
      <c r="C763" s="23" t="n"/>
      <c r="D763" s="23" t="n"/>
      <c r="E763" s="29" t="n"/>
      <c r="F763" s="42" t="n"/>
      <c r="G763" s="30" t="n"/>
      <c r="H763" s="43" t="n"/>
      <c r="I763" s="43" t="n"/>
      <c r="J763" s="23" t="n"/>
      <c r="K763" s="23" t="n"/>
      <c r="L763" s="45">
        <f>IF($A763="","",IF(COUNTIFS('Tire Inspections'!$E$5:$E$1004,$A763,'Tire Inspections'!$Y$5:$Y$1004,"OK")=0,"",IFERROR(MAXIFS('Tire Inspections'!$B$5:$B$1004,'Tire Inspections'!$E$5:$E$1004,$A763,'Tire Inspections'!$Y$5:$Y$1004,"OK"),"")))</f>
        <v/>
      </c>
      <c r="M763" s="27">
        <f>IF($A763="","",IF($L763="","",IFERROR(LOOKUP(2,1/(('Tire Inspections'!$E$5:$E$1004=$A763)*('Tire Inspections'!$B$5:$B$1004=$L763)*('Tire Inspections'!$Y$5:$Y$1004="OK")),'Tire Inspections'!$C$5:$C$1004),"")))</f>
        <v/>
      </c>
      <c r="N763" s="27">
        <f>IF($A763="","",IF($L763="","",IFERROR(LOOKUP(2,1/(('Tire Inspections'!$E$5:$E$1004=$A763)*('Tire Inspections'!$B$5:$B$1004=$L763)*('Tire Inspections'!$Y$5:$Y$1004="OK")),'Tire Inspections'!$F$5:$F$1004),"")))</f>
        <v/>
      </c>
      <c r="O763" s="27">
        <f>IF($A763="","",IF($L763="","",IFERROR(LOOKUP(2,1/(('Tire Inspections'!$E$5:$E$1004=$A763)*('Tire Inspections'!$B$5:$B$1004=$L763)*('Tire Inspections'!$Y$5:$Y$1004="OK")),'Tire Inspections'!$P$5:$P$1004),"")))</f>
        <v/>
      </c>
      <c r="P763" s="32">
        <f>IF($A763="","",IF($L763="","",IFERROR(LOOKUP(2,1/(('Tire Inspections'!$E$5:$E$1004=$A763)*('Tire Inspections'!$B$5:$B$1004=$L763)*('Tire Inspections'!$Y$5:$Y$1004="OK")),'Tire Inspections'!$D$5:$D$1004),"")))</f>
        <v/>
      </c>
      <c r="Q763" s="44">
        <f>IF($A763="","",IF($L763="","",IFERROR(LOOKUP(2,1/(('Tire Inspections'!$E$5:$E$1004=$A763)*('Tire Inspections'!$B$5:$B$1004=$L763)*('Tire Inspections'!$Y$5:$Y$1004="OK")),'Tire Inspections'!$R$5:$R$1004),"")))</f>
        <v/>
      </c>
      <c r="R763" s="44">
        <f>IF($A763="","",IF($L763="","",IFERROR(LOOKUP(2,1/(('Tire Inspections'!$E$5:$E$1004=$A763)*('Tire Inspections'!$B$5:$B$1004=$L763)*('Tire Inspections'!$Y$5:$Y$1004="OK")),'Tire Inspections'!$S$5:$S$1004),"")))</f>
        <v/>
      </c>
      <c r="S763" s="44">
        <f>IF($A763="","",IF($L763="","",IFERROR(LOOKUP(2,1/(('Tire Inspections'!$E$5:$E$1004=$A763)*('Tire Inspections'!$B$5:$B$1004=$L763)*('Tire Inspections'!$Y$5:$Y$1004="OK")),'Tire Inspections'!$L$5:$L$1004),"")))</f>
        <v/>
      </c>
      <c r="T763" s="33">
        <f>IF($A763="","",IF(OR($Q763="",$H763=""),"",IFERROR(MAX(0,MIN(1,($Q763-'Settings'!$B$6)/($H763-'Settings'!$B$6))),"")))</f>
        <v/>
      </c>
      <c r="U763" s="27">
        <f>IF($A763="","",IF($Q763="","No Data",IF($Q763&lt;='Settings'!$B$6,"Critical",IF($Q763&lt;='Settings'!$B$5,"Low","OK"))))</f>
        <v/>
      </c>
      <c r="V763" s="27">
        <f>IF($A763="","",IF($R763="","No Data",IF($R763&gt;='Settings'!$B$7,"Uneven","OK")))</f>
        <v/>
      </c>
      <c r="W763" s="27">
        <f>IF($A763="","",IF($J763&lt;&gt;"Mounted","N/A",IF(OR($S763="",$I763=""),"No Data",IF($S763&lt;$I763-'Settings'!$B$8,"Low",IF($S763&gt;$I763+'Settings'!$B$8,"High","OK")))))</f>
        <v/>
      </c>
      <c r="X763" s="45">
        <f>IF($A763="","",IF(OR($J763&lt;&gt;"Mounted",$L763=""),"",IFERROR($L763+'Settings'!$B$9,"")))</f>
        <v/>
      </c>
      <c r="Y763" s="27">
        <f>IF($A763="","",IF($J763&lt;&gt;"Mounted","N/A",IF($L763="","No Data",IF(TODAY()&gt;$X763,"Overdue",IF(TODAY()+'Settings'!$B$10&gt;=$X763,"Due Soon","Current")))))</f>
        <v/>
      </c>
      <c r="Z763" s="27">
        <f>IF($A763="","",IF($J763&lt;&gt;"Mounted","N/A",IF(OR($U763="No Data",$W763="No Data"),"No Data",IF($U763="Critical","Critical",IF(OR($U763="Low",$V763="Uneven",$W763="Low",$W763="High",$Y763="Overdue",$Y763="Due Soon"),"Attention","OK")))))</f>
        <v/>
      </c>
      <c r="AA763" s="27">
        <f>IF($A763="","",IF($J763&lt;&gt;"Mounted","No action",IF($U763="Critical","Inspect immediately and follow fleet removal policy",IF($W763="Low","Correct pressure and inspect",IF($W763="High","Correct pressure",IF($V763="Uneven","Inspect alignment, suspension, and rotation",IF($U763="Low","Schedule tire service",IF($Y763="Overdue","Complete inspection",IF($Y763="Due Soon","Schedule inspection","No action")))))))))</f>
        <v/>
      </c>
      <c r="AB763" s="27">
        <f>IF($A763="","",IF(OR($J763&lt;&gt;"Mounted",$Z763="OK",$Z763="N/A"),"",IF($U763="Critical",1,IF(OR($W763="Low",$W763="High"),2,IF(OR($U763="Low",$V763="Uneven"),3,IF($Y763="Overdue",4,5))))))</f>
        <v/>
      </c>
      <c r="AC763" s="27">
        <f>IF($A763="","",IF($AB763="","",IFERROR($AB763*100000+ROW(),"")))</f>
        <v/>
      </c>
    </row>
    <row r="764">
      <c r="A764" s="29" t="n"/>
      <c r="B764" s="23" t="n"/>
      <c r="C764" s="23" t="n"/>
      <c r="D764" s="23" t="n"/>
      <c r="E764" s="29" t="n"/>
      <c r="F764" s="42" t="n"/>
      <c r="G764" s="30" t="n"/>
      <c r="H764" s="43" t="n"/>
      <c r="I764" s="43" t="n"/>
      <c r="J764" s="23" t="n"/>
      <c r="K764" s="23" t="n"/>
      <c r="L764" s="45">
        <f>IF($A764="","",IF(COUNTIFS('Tire Inspections'!$E$5:$E$1004,$A764,'Tire Inspections'!$Y$5:$Y$1004,"OK")=0,"",IFERROR(MAXIFS('Tire Inspections'!$B$5:$B$1004,'Tire Inspections'!$E$5:$E$1004,$A764,'Tire Inspections'!$Y$5:$Y$1004,"OK"),"")))</f>
        <v/>
      </c>
      <c r="M764" s="27">
        <f>IF($A764="","",IF($L764="","",IFERROR(LOOKUP(2,1/(('Tire Inspections'!$E$5:$E$1004=$A764)*('Tire Inspections'!$B$5:$B$1004=$L764)*('Tire Inspections'!$Y$5:$Y$1004="OK")),'Tire Inspections'!$C$5:$C$1004),"")))</f>
        <v/>
      </c>
      <c r="N764" s="27">
        <f>IF($A764="","",IF($L764="","",IFERROR(LOOKUP(2,1/(('Tire Inspections'!$E$5:$E$1004=$A764)*('Tire Inspections'!$B$5:$B$1004=$L764)*('Tire Inspections'!$Y$5:$Y$1004="OK")),'Tire Inspections'!$F$5:$F$1004),"")))</f>
        <v/>
      </c>
      <c r="O764" s="27">
        <f>IF($A764="","",IF($L764="","",IFERROR(LOOKUP(2,1/(('Tire Inspections'!$E$5:$E$1004=$A764)*('Tire Inspections'!$B$5:$B$1004=$L764)*('Tire Inspections'!$Y$5:$Y$1004="OK")),'Tire Inspections'!$P$5:$P$1004),"")))</f>
        <v/>
      </c>
      <c r="P764" s="32">
        <f>IF($A764="","",IF($L764="","",IFERROR(LOOKUP(2,1/(('Tire Inspections'!$E$5:$E$1004=$A764)*('Tire Inspections'!$B$5:$B$1004=$L764)*('Tire Inspections'!$Y$5:$Y$1004="OK")),'Tire Inspections'!$D$5:$D$1004),"")))</f>
        <v/>
      </c>
      <c r="Q764" s="44">
        <f>IF($A764="","",IF($L764="","",IFERROR(LOOKUP(2,1/(('Tire Inspections'!$E$5:$E$1004=$A764)*('Tire Inspections'!$B$5:$B$1004=$L764)*('Tire Inspections'!$Y$5:$Y$1004="OK")),'Tire Inspections'!$R$5:$R$1004),"")))</f>
        <v/>
      </c>
      <c r="R764" s="44">
        <f>IF($A764="","",IF($L764="","",IFERROR(LOOKUP(2,1/(('Tire Inspections'!$E$5:$E$1004=$A764)*('Tire Inspections'!$B$5:$B$1004=$L764)*('Tire Inspections'!$Y$5:$Y$1004="OK")),'Tire Inspections'!$S$5:$S$1004),"")))</f>
        <v/>
      </c>
      <c r="S764" s="44">
        <f>IF($A764="","",IF($L764="","",IFERROR(LOOKUP(2,1/(('Tire Inspections'!$E$5:$E$1004=$A764)*('Tire Inspections'!$B$5:$B$1004=$L764)*('Tire Inspections'!$Y$5:$Y$1004="OK")),'Tire Inspections'!$L$5:$L$1004),"")))</f>
        <v/>
      </c>
      <c r="T764" s="33">
        <f>IF($A764="","",IF(OR($Q764="",$H764=""),"",IFERROR(MAX(0,MIN(1,($Q764-'Settings'!$B$6)/($H764-'Settings'!$B$6))),"")))</f>
        <v/>
      </c>
      <c r="U764" s="27">
        <f>IF($A764="","",IF($Q764="","No Data",IF($Q764&lt;='Settings'!$B$6,"Critical",IF($Q764&lt;='Settings'!$B$5,"Low","OK"))))</f>
        <v/>
      </c>
      <c r="V764" s="27">
        <f>IF($A764="","",IF($R764="","No Data",IF($R764&gt;='Settings'!$B$7,"Uneven","OK")))</f>
        <v/>
      </c>
      <c r="W764" s="27">
        <f>IF($A764="","",IF($J764&lt;&gt;"Mounted","N/A",IF(OR($S764="",$I764=""),"No Data",IF($S764&lt;$I764-'Settings'!$B$8,"Low",IF($S764&gt;$I764+'Settings'!$B$8,"High","OK")))))</f>
        <v/>
      </c>
      <c r="X764" s="45">
        <f>IF($A764="","",IF(OR($J764&lt;&gt;"Mounted",$L764=""),"",IFERROR($L764+'Settings'!$B$9,"")))</f>
        <v/>
      </c>
      <c r="Y764" s="27">
        <f>IF($A764="","",IF($J764&lt;&gt;"Mounted","N/A",IF($L764="","No Data",IF(TODAY()&gt;$X764,"Overdue",IF(TODAY()+'Settings'!$B$10&gt;=$X764,"Due Soon","Current")))))</f>
        <v/>
      </c>
      <c r="Z764" s="27">
        <f>IF($A764="","",IF($J764&lt;&gt;"Mounted","N/A",IF(OR($U764="No Data",$W764="No Data"),"No Data",IF($U764="Critical","Critical",IF(OR($U764="Low",$V764="Uneven",$W764="Low",$W764="High",$Y764="Overdue",$Y764="Due Soon"),"Attention","OK")))))</f>
        <v/>
      </c>
      <c r="AA764" s="27">
        <f>IF($A764="","",IF($J764&lt;&gt;"Mounted","No action",IF($U764="Critical","Inspect immediately and follow fleet removal policy",IF($W764="Low","Correct pressure and inspect",IF($W764="High","Correct pressure",IF($V764="Uneven","Inspect alignment, suspension, and rotation",IF($U764="Low","Schedule tire service",IF($Y764="Overdue","Complete inspection",IF($Y764="Due Soon","Schedule inspection","No action")))))))))</f>
        <v/>
      </c>
      <c r="AB764" s="27">
        <f>IF($A764="","",IF(OR($J764&lt;&gt;"Mounted",$Z764="OK",$Z764="N/A"),"",IF($U764="Critical",1,IF(OR($W764="Low",$W764="High"),2,IF(OR($U764="Low",$V764="Uneven"),3,IF($Y764="Overdue",4,5))))))</f>
        <v/>
      </c>
      <c r="AC764" s="27">
        <f>IF($A764="","",IF($AB764="","",IFERROR($AB764*100000+ROW(),"")))</f>
        <v/>
      </c>
    </row>
    <row r="765">
      <c r="A765" s="29" t="n"/>
      <c r="B765" s="23" t="n"/>
      <c r="C765" s="23" t="n"/>
      <c r="D765" s="23" t="n"/>
      <c r="E765" s="29" t="n"/>
      <c r="F765" s="42" t="n"/>
      <c r="G765" s="30" t="n"/>
      <c r="H765" s="43" t="n"/>
      <c r="I765" s="43" t="n"/>
      <c r="J765" s="23" t="n"/>
      <c r="K765" s="23" t="n"/>
      <c r="L765" s="45">
        <f>IF($A765="","",IF(COUNTIFS('Tire Inspections'!$E$5:$E$1004,$A765,'Tire Inspections'!$Y$5:$Y$1004,"OK")=0,"",IFERROR(MAXIFS('Tire Inspections'!$B$5:$B$1004,'Tire Inspections'!$E$5:$E$1004,$A765,'Tire Inspections'!$Y$5:$Y$1004,"OK"),"")))</f>
        <v/>
      </c>
      <c r="M765" s="27">
        <f>IF($A765="","",IF($L765="","",IFERROR(LOOKUP(2,1/(('Tire Inspections'!$E$5:$E$1004=$A765)*('Tire Inspections'!$B$5:$B$1004=$L765)*('Tire Inspections'!$Y$5:$Y$1004="OK")),'Tire Inspections'!$C$5:$C$1004),"")))</f>
        <v/>
      </c>
      <c r="N765" s="27">
        <f>IF($A765="","",IF($L765="","",IFERROR(LOOKUP(2,1/(('Tire Inspections'!$E$5:$E$1004=$A765)*('Tire Inspections'!$B$5:$B$1004=$L765)*('Tire Inspections'!$Y$5:$Y$1004="OK")),'Tire Inspections'!$F$5:$F$1004),"")))</f>
        <v/>
      </c>
      <c r="O765" s="27">
        <f>IF($A765="","",IF($L765="","",IFERROR(LOOKUP(2,1/(('Tire Inspections'!$E$5:$E$1004=$A765)*('Tire Inspections'!$B$5:$B$1004=$L765)*('Tire Inspections'!$Y$5:$Y$1004="OK")),'Tire Inspections'!$P$5:$P$1004),"")))</f>
        <v/>
      </c>
      <c r="P765" s="32">
        <f>IF($A765="","",IF($L765="","",IFERROR(LOOKUP(2,1/(('Tire Inspections'!$E$5:$E$1004=$A765)*('Tire Inspections'!$B$5:$B$1004=$L765)*('Tire Inspections'!$Y$5:$Y$1004="OK")),'Tire Inspections'!$D$5:$D$1004),"")))</f>
        <v/>
      </c>
      <c r="Q765" s="44">
        <f>IF($A765="","",IF($L765="","",IFERROR(LOOKUP(2,1/(('Tire Inspections'!$E$5:$E$1004=$A765)*('Tire Inspections'!$B$5:$B$1004=$L765)*('Tire Inspections'!$Y$5:$Y$1004="OK")),'Tire Inspections'!$R$5:$R$1004),"")))</f>
        <v/>
      </c>
      <c r="R765" s="44">
        <f>IF($A765="","",IF($L765="","",IFERROR(LOOKUP(2,1/(('Tire Inspections'!$E$5:$E$1004=$A765)*('Tire Inspections'!$B$5:$B$1004=$L765)*('Tire Inspections'!$Y$5:$Y$1004="OK")),'Tire Inspections'!$S$5:$S$1004),"")))</f>
        <v/>
      </c>
      <c r="S765" s="44">
        <f>IF($A765="","",IF($L765="","",IFERROR(LOOKUP(2,1/(('Tire Inspections'!$E$5:$E$1004=$A765)*('Tire Inspections'!$B$5:$B$1004=$L765)*('Tire Inspections'!$Y$5:$Y$1004="OK")),'Tire Inspections'!$L$5:$L$1004),"")))</f>
        <v/>
      </c>
      <c r="T765" s="33">
        <f>IF($A765="","",IF(OR($Q765="",$H765=""),"",IFERROR(MAX(0,MIN(1,($Q765-'Settings'!$B$6)/($H765-'Settings'!$B$6))),"")))</f>
        <v/>
      </c>
      <c r="U765" s="27">
        <f>IF($A765="","",IF($Q765="","No Data",IF($Q765&lt;='Settings'!$B$6,"Critical",IF($Q765&lt;='Settings'!$B$5,"Low","OK"))))</f>
        <v/>
      </c>
      <c r="V765" s="27">
        <f>IF($A765="","",IF($R765="","No Data",IF($R765&gt;='Settings'!$B$7,"Uneven","OK")))</f>
        <v/>
      </c>
      <c r="W765" s="27">
        <f>IF($A765="","",IF($J765&lt;&gt;"Mounted","N/A",IF(OR($S765="",$I765=""),"No Data",IF($S765&lt;$I765-'Settings'!$B$8,"Low",IF($S765&gt;$I765+'Settings'!$B$8,"High","OK")))))</f>
        <v/>
      </c>
      <c r="X765" s="45">
        <f>IF($A765="","",IF(OR($J765&lt;&gt;"Mounted",$L765=""),"",IFERROR($L765+'Settings'!$B$9,"")))</f>
        <v/>
      </c>
      <c r="Y765" s="27">
        <f>IF($A765="","",IF($J765&lt;&gt;"Mounted","N/A",IF($L765="","No Data",IF(TODAY()&gt;$X765,"Overdue",IF(TODAY()+'Settings'!$B$10&gt;=$X765,"Due Soon","Current")))))</f>
        <v/>
      </c>
      <c r="Z765" s="27">
        <f>IF($A765="","",IF($J765&lt;&gt;"Mounted","N/A",IF(OR($U765="No Data",$W765="No Data"),"No Data",IF($U765="Critical","Critical",IF(OR($U765="Low",$V765="Uneven",$W765="Low",$W765="High",$Y765="Overdue",$Y765="Due Soon"),"Attention","OK")))))</f>
        <v/>
      </c>
      <c r="AA765" s="27">
        <f>IF($A765="","",IF($J765&lt;&gt;"Mounted","No action",IF($U765="Critical","Inspect immediately and follow fleet removal policy",IF($W765="Low","Correct pressure and inspect",IF($W765="High","Correct pressure",IF($V765="Uneven","Inspect alignment, suspension, and rotation",IF($U765="Low","Schedule tire service",IF($Y765="Overdue","Complete inspection",IF($Y765="Due Soon","Schedule inspection","No action")))))))))</f>
        <v/>
      </c>
      <c r="AB765" s="27">
        <f>IF($A765="","",IF(OR($J765&lt;&gt;"Mounted",$Z765="OK",$Z765="N/A"),"",IF($U765="Critical",1,IF(OR($W765="Low",$W765="High"),2,IF(OR($U765="Low",$V765="Uneven"),3,IF($Y765="Overdue",4,5))))))</f>
        <v/>
      </c>
      <c r="AC765" s="27">
        <f>IF($A765="","",IF($AB765="","",IFERROR($AB765*100000+ROW(),"")))</f>
        <v/>
      </c>
    </row>
    <row r="766">
      <c r="A766" s="29" t="n"/>
      <c r="B766" s="23" t="n"/>
      <c r="C766" s="23" t="n"/>
      <c r="D766" s="23" t="n"/>
      <c r="E766" s="29" t="n"/>
      <c r="F766" s="42" t="n"/>
      <c r="G766" s="30" t="n"/>
      <c r="H766" s="43" t="n"/>
      <c r="I766" s="43" t="n"/>
      <c r="J766" s="23" t="n"/>
      <c r="K766" s="23" t="n"/>
      <c r="L766" s="45">
        <f>IF($A766="","",IF(COUNTIFS('Tire Inspections'!$E$5:$E$1004,$A766,'Tire Inspections'!$Y$5:$Y$1004,"OK")=0,"",IFERROR(MAXIFS('Tire Inspections'!$B$5:$B$1004,'Tire Inspections'!$E$5:$E$1004,$A766,'Tire Inspections'!$Y$5:$Y$1004,"OK"),"")))</f>
        <v/>
      </c>
      <c r="M766" s="27">
        <f>IF($A766="","",IF($L766="","",IFERROR(LOOKUP(2,1/(('Tire Inspections'!$E$5:$E$1004=$A766)*('Tire Inspections'!$B$5:$B$1004=$L766)*('Tire Inspections'!$Y$5:$Y$1004="OK")),'Tire Inspections'!$C$5:$C$1004),"")))</f>
        <v/>
      </c>
      <c r="N766" s="27">
        <f>IF($A766="","",IF($L766="","",IFERROR(LOOKUP(2,1/(('Tire Inspections'!$E$5:$E$1004=$A766)*('Tire Inspections'!$B$5:$B$1004=$L766)*('Tire Inspections'!$Y$5:$Y$1004="OK")),'Tire Inspections'!$F$5:$F$1004),"")))</f>
        <v/>
      </c>
      <c r="O766" s="27">
        <f>IF($A766="","",IF($L766="","",IFERROR(LOOKUP(2,1/(('Tire Inspections'!$E$5:$E$1004=$A766)*('Tire Inspections'!$B$5:$B$1004=$L766)*('Tire Inspections'!$Y$5:$Y$1004="OK")),'Tire Inspections'!$P$5:$P$1004),"")))</f>
        <v/>
      </c>
      <c r="P766" s="32">
        <f>IF($A766="","",IF($L766="","",IFERROR(LOOKUP(2,1/(('Tire Inspections'!$E$5:$E$1004=$A766)*('Tire Inspections'!$B$5:$B$1004=$L766)*('Tire Inspections'!$Y$5:$Y$1004="OK")),'Tire Inspections'!$D$5:$D$1004),"")))</f>
        <v/>
      </c>
      <c r="Q766" s="44">
        <f>IF($A766="","",IF($L766="","",IFERROR(LOOKUP(2,1/(('Tire Inspections'!$E$5:$E$1004=$A766)*('Tire Inspections'!$B$5:$B$1004=$L766)*('Tire Inspections'!$Y$5:$Y$1004="OK")),'Tire Inspections'!$R$5:$R$1004),"")))</f>
        <v/>
      </c>
      <c r="R766" s="44">
        <f>IF($A766="","",IF($L766="","",IFERROR(LOOKUP(2,1/(('Tire Inspections'!$E$5:$E$1004=$A766)*('Tire Inspections'!$B$5:$B$1004=$L766)*('Tire Inspections'!$Y$5:$Y$1004="OK")),'Tire Inspections'!$S$5:$S$1004),"")))</f>
        <v/>
      </c>
      <c r="S766" s="44">
        <f>IF($A766="","",IF($L766="","",IFERROR(LOOKUP(2,1/(('Tire Inspections'!$E$5:$E$1004=$A766)*('Tire Inspections'!$B$5:$B$1004=$L766)*('Tire Inspections'!$Y$5:$Y$1004="OK")),'Tire Inspections'!$L$5:$L$1004),"")))</f>
        <v/>
      </c>
      <c r="T766" s="33">
        <f>IF($A766="","",IF(OR($Q766="",$H766=""),"",IFERROR(MAX(0,MIN(1,($Q766-'Settings'!$B$6)/($H766-'Settings'!$B$6))),"")))</f>
        <v/>
      </c>
      <c r="U766" s="27">
        <f>IF($A766="","",IF($Q766="","No Data",IF($Q766&lt;='Settings'!$B$6,"Critical",IF($Q766&lt;='Settings'!$B$5,"Low","OK"))))</f>
        <v/>
      </c>
      <c r="V766" s="27">
        <f>IF($A766="","",IF($R766="","No Data",IF($R766&gt;='Settings'!$B$7,"Uneven","OK")))</f>
        <v/>
      </c>
      <c r="W766" s="27">
        <f>IF($A766="","",IF($J766&lt;&gt;"Mounted","N/A",IF(OR($S766="",$I766=""),"No Data",IF($S766&lt;$I766-'Settings'!$B$8,"Low",IF($S766&gt;$I766+'Settings'!$B$8,"High","OK")))))</f>
        <v/>
      </c>
      <c r="X766" s="45">
        <f>IF($A766="","",IF(OR($J766&lt;&gt;"Mounted",$L766=""),"",IFERROR($L766+'Settings'!$B$9,"")))</f>
        <v/>
      </c>
      <c r="Y766" s="27">
        <f>IF($A766="","",IF($J766&lt;&gt;"Mounted","N/A",IF($L766="","No Data",IF(TODAY()&gt;$X766,"Overdue",IF(TODAY()+'Settings'!$B$10&gt;=$X766,"Due Soon","Current")))))</f>
        <v/>
      </c>
      <c r="Z766" s="27">
        <f>IF($A766="","",IF($J766&lt;&gt;"Mounted","N/A",IF(OR($U766="No Data",$W766="No Data"),"No Data",IF($U766="Critical","Critical",IF(OR($U766="Low",$V766="Uneven",$W766="Low",$W766="High",$Y766="Overdue",$Y766="Due Soon"),"Attention","OK")))))</f>
        <v/>
      </c>
      <c r="AA766" s="27">
        <f>IF($A766="","",IF($J766&lt;&gt;"Mounted","No action",IF($U766="Critical","Inspect immediately and follow fleet removal policy",IF($W766="Low","Correct pressure and inspect",IF($W766="High","Correct pressure",IF($V766="Uneven","Inspect alignment, suspension, and rotation",IF($U766="Low","Schedule tire service",IF($Y766="Overdue","Complete inspection",IF($Y766="Due Soon","Schedule inspection","No action")))))))))</f>
        <v/>
      </c>
      <c r="AB766" s="27">
        <f>IF($A766="","",IF(OR($J766&lt;&gt;"Mounted",$Z766="OK",$Z766="N/A"),"",IF($U766="Critical",1,IF(OR($W766="Low",$W766="High"),2,IF(OR($U766="Low",$V766="Uneven"),3,IF($Y766="Overdue",4,5))))))</f>
        <v/>
      </c>
      <c r="AC766" s="27">
        <f>IF($A766="","",IF($AB766="","",IFERROR($AB766*100000+ROW(),"")))</f>
        <v/>
      </c>
    </row>
    <row r="767">
      <c r="A767" s="29" t="n"/>
      <c r="B767" s="23" t="n"/>
      <c r="C767" s="23" t="n"/>
      <c r="D767" s="23" t="n"/>
      <c r="E767" s="29" t="n"/>
      <c r="F767" s="42" t="n"/>
      <c r="G767" s="30" t="n"/>
      <c r="H767" s="43" t="n"/>
      <c r="I767" s="43" t="n"/>
      <c r="J767" s="23" t="n"/>
      <c r="K767" s="23" t="n"/>
      <c r="L767" s="45">
        <f>IF($A767="","",IF(COUNTIFS('Tire Inspections'!$E$5:$E$1004,$A767,'Tire Inspections'!$Y$5:$Y$1004,"OK")=0,"",IFERROR(MAXIFS('Tire Inspections'!$B$5:$B$1004,'Tire Inspections'!$E$5:$E$1004,$A767,'Tire Inspections'!$Y$5:$Y$1004,"OK"),"")))</f>
        <v/>
      </c>
      <c r="M767" s="27">
        <f>IF($A767="","",IF($L767="","",IFERROR(LOOKUP(2,1/(('Tire Inspections'!$E$5:$E$1004=$A767)*('Tire Inspections'!$B$5:$B$1004=$L767)*('Tire Inspections'!$Y$5:$Y$1004="OK")),'Tire Inspections'!$C$5:$C$1004),"")))</f>
        <v/>
      </c>
      <c r="N767" s="27">
        <f>IF($A767="","",IF($L767="","",IFERROR(LOOKUP(2,1/(('Tire Inspections'!$E$5:$E$1004=$A767)*('Tire Inspections'!$B$5:$B$1004=$L767)*('Tire Inspections'!$Y$5:$Y$1004="OK")),'Tire Inspections'!$F$5:$F$1004),"")))</f>
        <v/>
      </c>
      <c r="O767" s="27">
        <f>IF($A767="","",IF($L767="","",IFERROR(LOOKUP(2,1/(('Tire Inspections'!$E$5:$E$1004=$A767)*('Tire Inspections'!$B$5:$B$1004=$L767)*('Tire Inspections'!$Y$5:$Y$1004="OK")),'Tire Inspections'!$P$5:$P$1004),"")))</f>
        <v/>
      </c>
      <c r="P767" s="32">
        <f>IF($A767="","",IF($L767="","",IFERROR(LOOKUP(2,1/(('Tire Inspections'!$E$5:$E$1004=$A767)*('Tire Inspections'!$B$5:$B$1004=$L767)*('Tire Inspections'!$Y$5:$Y$1004="OK")),'Tire Inspections'!$D$5:$D$1004),"")))</f>
        <v/>
      </c>
      <c r="Q767" s="44">
        <f>IF($A767="","",IF($L767="","",IFERROR(LOOKUP(2,1/(('Tire Inspections'!$E$5:$E$1004=$A767)*('Tire Inspections'!$B$5:$B$1004=$L767)*('Tire Inspections'!$Y$5:$Y$1004="OK")),'Tire Inspections'!$R$5:$R$1004),"")))</f>
        <v/>
      </c>
      <c r="R767" s="44">
        <f>IF($A767="","",IF($L767="","",IFERROR(LOOKUP(2,1/(('Tire Inspections'!$E$5:$E$1004=$A767)*('Tire Inspections'!$B$5:$B$1004=$L767)*('Tire Inspections'!$Y$5:$Y$1004="OK")),'Tire Inspections'!$S$5:$S$1004),"")))</f>
        <v/>
      </c>
      <c r="S767" s="44">
        <f>IF($A767="","",IF($L767="","",IFERROR(LOOKUP(2,1/(('Tire Inspections'!$E$5:$E$1004=$A767)*('Tire Inspections'!$B$5:$B$1004=$L767)*('Tire Inspections'!$Y$5:$Y$1004="OK")),'Tire Inspections'!$L$5:$L$1004),"")))</f>
        <v/>
      </c>
      <c r="T767" s="33">
        <f>IF($A767="","",IF(OR($Q767="",$H767=""),"",IFERROR(MAX(0,MIN(1,($Q767-'Settings'!$B$6)/($H767-'Settings'!$B$6))),"")))</f>
        <v/>
      </c>
      <c r="U767" s="27">
        <f>IF($A767="","",IF($Q767="","No Data",IF($Q767&lt;='Settings'!$B$6,"Critical",IF($Q767&lt;='Settings'!$B$5,"Low","OK"))))</f>
        <v/>
      </c>
      <c r="V767" s="27">
        <f>IF($A767="","",IF($R767="","No Data",IF($R767&gt;='Settings'!$B$7,"Uneven","OK")))</f>
        <v/>
      </c>
      <c r="W767" s="27">
        <f>IF($A767="","",IF($J767&lt;&gt;"Mounted","N/A",IF(OR($S767="",$I767=""),"No Data",IF($S767&lt;$I767-'Settings'!$B$8,"Low",IF($S767&gt;$I767+'Settings'!$B$8,"High","OK")))))</f>
        <v/>
      </c>
      <c r="X767" s="45">
        <f>IF($A767="","",IF(OR($J767&lt;&gt;"Mounted",$L767=""),"",IFERROR($L767+'Settings'!$B$9,"")))</f>
        <v/>
      </c>
      <c r="Y767" s="27">
        <f>IF($A767="","",IF($J767&lt;&gt;"Mounted","N/A",IF($L767="","No Data",IF(TODAY()&gt;$X767,"Overdue",IF(TODAY()+'Settings'!$B$10&gt;=$X767,"Due Soon","Current")))))</f>
        <v/>
      </c>
      <c r="Z767" s="27">
        <f>IF($A767="","",IF($J767&lt;&gt;"Mounted","N/A",IF(OR($U767="No Data",$W767="No Data"),"No Data",IF($U767="Critical","Critical",IF(OR($U767="Low",$V767="Uneven",$W767="Low",$W767="High",$Y767="Overdue",$Y767="Due Soon"),"Attention","OK")))))</f>
        <v/>
      </c>
      <c r="AA767" s="27">
        <f>IF($A767="","",IF($J767&lt;&gt;"Mounted","No action",IF($U767="Critical","Inspect immediately and follow fleet removal policy",IF($W767="Low","Correct pressure and inspect",IF($W767="High","Correct pressure",IF($V767="Uneven","Inspect alignment, suspension, and rotation",IF($U767="Low","Schedule tire service",IF($Y767="Overdue","Complete inspection",IF($Y767="Due Soon","Schedule inspection","No action")))))))))</f>
        <v/>
      </c>
      <c r="AB767" s="27">
        <f>IF($A767="","",IF(OR($J767&lt;&gt;"Mounted",$Z767="OK",$Z767="N/A"),"",IF($U767="Critical",1,IF(OR($W767="Low",$W767="High"),2,IF(OR($U767="Low",$V767="Uneven"),3,IF($Y767="Overdue",4,5))))))</f>
        <v/>
      </c>
      <c r="AC767" s="27">
        <f>IF($A767="","",IF($AB767="","",IFERROR($AB767*100000+ROW(),"")))</f>
        <v/>
      </c>
    </row>
    <row r="768">
      <c r="A768" s="29" t="n"/>
      <c r="B768" s="23" t="n"/>
      <c r="C768" s="23" t="n"/>
      <c r="D768" s="23" t="n"/>
      <c r="E768" s="29" t="n"/>
      <c r="F768" s="42" t="n"/>
      <c r="G768" s="30" t="n"/>
      <c r="H768" s="43" t="n"/>
      <c r="I768" s="43" t="n"/>
      <c r="J768" s="23" t="n"/>
      <c r="K768" s="23" t="n"/>
      <c r="L768" s="45">
        <f>IF($A768="","",IF(COUNTIFS('Tire Inspections'!$E$5:$E$1004,$A768,'Tire Inspections'!$Y$5:$Y$1004,"OK")=0,"",IFERROR(MAXIFS('Tire Inspections'!$B$5:$B$1004,'Tire Inspections'!$E$5:$E$1004,$A768,'Tire Inspections'!$Y$5:$Y$1004,"OK"),"")))</f>
        <v/>
      </c>
      <c r="M768" s="27">
        <f>IF($A768="","",IF($L768="","",IFERROR(LOOKUP(2,1/(('Tire Inspections'!$E$5:$E$1004=$A768)*('Tire Inspections'!$B$5:$B$1004=$L768)*('Tire Inspections'!$Y$5:$Y$1004="OK")),'Tire Inspections'!$C$5:$C$1004),"")))</f>
        <v/>
      </c>
      <c r="N768" s="27">
        <f>IF($A768="","",IF($L768="","",IFERROR(LOOKUP(2,1/(('Tire Inspections'!$E$5:$E$1004=$A768)*('Tire Inspections'!$B$5:$B$1004=$L768)*('Tire Inspections'!$Y$5:$Y$1004="OK")),'Tire Inspections'!$F$5:$F$1004),"")))</f>
        <v/>
      </c>
      <c r="O768" s="27">
        <f>IF($A768="","",IF($L768="","",IFERROR(LOOKUP(2,1/(('Tire Inspections'!$E$5:$E$1004=$A768)*('Tire Inspections'!$B$5:$B$1004=$L768)*('Tire Inspections'!$Y$5:$Y$1004="OK")),'Tire Inspections'!$P$5:$P$1004),"")))</f>
        <v/>
      </c>
      <c r="P768" s="32">
        <f>IF($A768="","",IF($L768="","",IFERROR(LOOKUP(2,1/(('Tire Inspections'!$E$5:$E$1004=$A768)*('Tire Inspections'!$B$5:$B$1004=$L768)*('Tire Inspections'!$Y$5:$Y$1004="OK")),'Tire Inspections'!$D$5:$D$1004),"")))</f>
        <v/>
      </c>
      <c r="Q768" s="44">
        <f>IF($A768="","",IF($L768="","",IFERROR(LOOKUP(2,1/(('Tire Inspections'!$E$5:$E$1004=$A768)*('Tire Inspections'!$B$5:$B$1004=$L768)*('Tire Inspections'!$Y$5:$Y$1004="OK")),'Tire Inspections'!$R$5:$R$1004),"")))</f>
        <v/>
      </c>
      <c r="R768" s="44">
        <f>IF($A768="","",IF($L768="","",IFERROR(LOOKUP(2,1/(('Tire Inspections'!$E$5:$E$1004=$A768)*('Tire Inspections'!$B$5:$B$1004=$L768)*('Tire Inspections'!$Y$5:$Y$1004="OK")),'Tire Inspections'!$S$5:$S$1004),"")))</f>
        <v/>
      </c>
      <c r="S768" s="44">
        <f>IF($A768="","",IF($L768="","",IFERROR(LOOKUP(2,1/(('Tire Inspections'!$E$5:$E$1004=$A768)*('Tire Inspections'!$B$5:$B$1004=$L768)*('Tire Inspections'!$Y$5:$Y$1004="OK")),'Tire Inspections'!$L$5:$L$1004),"")))</f>
        <v/>
      </c>
      <c r="T768" s="33">
        <f>IF($A768="","",IF(OR($Q768="",$H768=""),"",IFERROR(MAX(0,MIN(1,($Q768-'Settings'!$B$6)/($H768-'Settings'!$B$6))),"")))</f>
        <v/>
      </c>
      <c r="U768" s="27">
        <f>IF($A768="","",IF($Q768="","No Data",IF($Q768&lt;='Settings'!$B$6,"Critical",IF($Q768&lt;='Settings'!$B$5,"Low","OK"))))</f>
        <v/>
      </c>
      <c r="V768" s="27">
        <f>IF($A768="","",IF($R768="","No Data",IF($R768&gt;='Settings'!$B$7,"Uneven","OK")))</f>
        <v/>
      </c>
      <c r="W768" s="27">
        <f>IF($A768="","",IF($J768&lt;&gt;"Mounted","N/A",IF(OR($S768="",$I768=""),"No Data",IF($S768&lt;$I768-'Settings'!$B$8,"Low",IF($S768&gt;$I768+'Settings'!$B$8,"High","OK")))))</f>
        <v/>
      </c>
      <c r="X768" s="45">
        <f>IF($A768="","",IF(OR($J768&lt;&gt;"Mounted",$L768=""),"",IFERROR($L768+'Settings'!$B$9,"")))</f>
        <v/>
      </c>
      <c r="Y768" s="27">
        <f>IF($A768="","",IF($J768&lt;&gt;"Mounted","N/A",IF($L768="","No Data",IF(TODAY()&gt;$X768,"Overdue",IF(TODAY()+'Settings'!$B$10&gt;=$X768,"Due Soon","Current")))))</f>
        <v/>
      </c>
      <c r="Z768" s="27">
        <f>IF($A768="","",IF($J768&lt;&gt;"Mounted","N/A",IF(OR($U768="No Data",$W768="No Data"),"No Data",IF($U768="Critical","Critical",IF(OR($U768="Low",$V768="Uneven",$W768="Low",$W768="High",$Y768="Overdue",$Y768="Due Soon"),"Attention","OK")))))</f>
        <v/>
      </c>
      <c r="AA768" s="27">
        <f>IF($A768="","",IF($J768&lt;&gt;"Mounted","No action",IF($U768="Critical","Inspect immediately and follow fleet removal policy",IF($W768="Low","Correct pressure and inspect",IF($W768="High","Correct pressure",IF($V768="Uneven","Inspect alignment, suspension, and rotation",IF($U768="Low","Schedule tire service",IF($Y768="Overdue","Complete inspection",IF($Y768="Due Soon","Schedule inspection","No action")))))))))</f>
        <v/>
      </c>
      <c r="AB768" s="27">
        <f>IF($A768="","",IF(OR($J768&lt;&gt;"Mounted",$Z768="OK",$Z768="N/A"),"",IF($U768="Critical",1,IF(OR($W768="Low",$W768="High"),2,IF(OR($U768="Low",$V768="Uneven"),3,IF($Y768="Overdue",4,5))))))</f>
        <v/>
      </c>
      <c r="AC768" s="27">
        <f>IF($A768="","",IF($AB768="","",IFERROR($AB768*100000+ROW(),"")))</f>
        <v/>
      </c>
    </row>
    <row r="769">
      <c r="A769" s="29" t="n"/>
      <c r="B769" s="23" t="n"/>
      <c r="C769" s="23" t="n"/>
      <c r="D769" s="23" t="n"/>
      <c r="E769" s="29" t="n"/>
      <c r="F769" s="42" t="n"/>
      <c r="G769" s="30" t="n"/>
      <c r="H769" s="43" t="n"/>
      <c r="I769" s="43" t="n"/>
      <c r="J769" s="23" t="n"/>
      <c r="K769" s="23" t="n"/>
      <c r="L769" s="45">
        <f>IF($A769="","",IF(COUNTIFS('Tire Inspections'!$E$5:$E$1004,$A769,'Tire Inspections'!$Y$5:$Y$1004,"OK")=0,"",IFERROR(MAXIFS('Tire Inspections'!$B$5:$B$1004,'Tire Inspections'!$E$5:$E$1004,$A769,'Tire Inspections'!$Y$5:$Y$1004,"OK"),"")))</f>
        <v/>
      </c>
      <c r="M769" s="27">
        <f>IF($A769="","",IF($L769="","",IFERROR(LOOKUP(2,1/(('Tire Inspections'!$E$5:$E$1004=$A769)*('Tire Inspections'!$B$5:$B$1004=$L769)*('Tire Inspections'!$Y$5:$Y$1004="OK")),'Tire Inspections'!$C$5:$C$1004),"")))</f>
        <v/>
      </c>
      <c r="N769" s="27">
        <f>IF($A769="","",IF($L769="","",IFERROR(LOOKUP(2,1/(('Tire Inspections'!$E$5:$E$1004=$A769)*('Tire Inspections'!$B$5:$B$1004=$L769)*('Tire Inspections'!$Y$5:$Y$1004="OK")),'Tire Inspections'!$F$5:$F$1004),"")))</f>
        <v/>
      </c>
      <c r="O769" s="27">
        <f>IF($A769="","",IF($L769="","",IFERROR(LOOKUP(2,1/(('Tire Inspections'!$E$5:$E$1004=$A769)*('Tire Inspections'!$B$5:$B$1004=$L769)*('Tire Inspections'!$Y$5:$Y$1004="OK")),'Tire Inspections'!$P$5:$P$1004),"")))</f>
        <v/>
      </c>
      <c r="P769" s="32">
        <f>IF($A769="","",IF($L769="","",IFERROR(LOOKUP(2,1/(('Tire Inspections'!$E$5:$E$1004=$A769)*('Tire Inspections'!$B$5:$B$1004=$L769)*('Tire Inspections'!$Y$5:$Y$1004="OK")),'Tire Inspections'!$D$5:$D$1004),"")))</f>
        <v/>
      </c>
      <c r="Q769" s="44">
        <f>IF($A769="","",IF($L769="","",IFERROR(LOOKUP(2,1/(('Tire Inspections'!$E$5:$E$1004=$A769)*('Tire Inspections'!$B$5:$B$1004=$L769)*('Tire Inspections'!$Y$5:$Y$1004="OK")),'Tire Inspections'!$R$5:$R$1004),"")))</f>
        <v/>
      </c>
      <c r="R769" s="44">
        <f>IF($A769="","",IF($L769="","",IFERROR(LOOKUP(2,1/(('Tire Inspections'!$E$5:$E$1004=$A769)*('Tire Inspections'!$B$5:$B$1004=$L769)*('Tire Inspections'!$Y$5:$Y$1004="OK")),'Tire Inspections'!$S$5:$S$1004),"")))</f>
        <v/>
      </c>
      <c r="S769" s="44">
        <f>IF($A769="","",IF($L769="","",IFERROR(LOOKUP(2,1/(('Tire Inspections'!$E$5:$E$1004=$A769)*('Tire Inspections'!$B$5:$B$1004=$L769)*('Tire Inspections'!$Y$5:$Y$1004="OK")),'Tire Inspections'!$L$5:$L$1004),"")))</f>
        <v/>
      </c>
      <c r="T769" s="33">
        <f>IF($A769="","",IF(OR($Q769="",$H769=""),"",IFERROR(MAX(0,MIN(1,($Q769-'Settings'!$B$6)/($H769-'Settings'!$B$6))),"")))</f>
        <v/>
      </c>
      <c r="U769" s="27">
        <f>IF($A769="","",IF($Q769="","No Data",IF($Q769&lt;='Settings'!$B$6,"Critical",IF($Q769&lt;='Settings'!$B$5,"Low","OK"))))</f>
        <v/>
      </c>
      <c r="V769" s="27">
        <f>IF($A769="","",IF($R769="","No Data",IF($R769&gt;='Settings'!$B$7,"Uneven","OK")))</f>
        <v/>
      </c>
      <c r="W769" s="27">
        <f>IF($A769="","",IF($J769&lt;&gt;"Mounted","N/A",IF(OR($S769="",$I769=""),"No Data",IF($S769&lt;$I769-'Settings'!$B$8,"Low",IF($S769&gt;$I769+'Settings'!$B$8,"High","OK")))))</f>
        <v/>
      </c>
      <c r="X769" s="45">
        <f>IF($A769="","",IF(OR($J769&lt;&gt;"Mounted",$L769=""),"",IFERROR($L769+'Settings'!$B$9,"")))</f>
        <v/>
      </c>
      <c r="Y769" s="27">
        <f>IF($A769="","",IF($J769&lt;&gt;"Mounted","N/A",IF($L769="","No Data",IF(TODAY()&gt;$X769,"Overdue",IF(TODAY()+'Settings'!$B$10&gt;=$X769,"Due Soon","Current")))))</f>
        <v/>
      </c>
      <c r="Z769" s="27">
        <f>IF($A769="","",IF($J769&lt;&gt;"Mounted","N/A",IF(OR($U769="No Data",$W769="No Data"),"No Data",IF($U769="Critical","Critical",IF(OR($U769="Low",$V769="Uneven",$W769="Low",$W769="High",$Y769="Overdue",$Y769="Due Soon"),"Attention","OK")))))</f>
        <v/>
      </c>
      <c r="AA769" s="27">
        <f>IF($A769="","",IF($J769&lt;&gt;"Mounted","No action",IF($U769="Critical","Inspect immediately and follow fleet removal policy",IF($W769="Low","Correct pressure and inspect",IF($W769="High","Correct pressure",IF($V769="Uneven","Inspect alignment, suspension, and rotation",IF($U769="Low","Schedule tire service",IF($Y769="Overdue","Complete inspection",IF($Y769="Due Soon","Schedule inspection","No action")))))))))</f>
        <v/>
      </c>
      <c r="AB769" s="27">
        <f>IF($A769="","",IF(OR($J769&lt;&gt;"Mounted",$Z769="OK",$Z769="N/A"),"",IF($U769="Critical",1,IF(OR($W769="Low",$W769="High"),2,IF(OR($U769="Low",$V769="Uneven"),3,IF($Y769="Overdue",4,5))))))</f>
        <v/>
      </c>
      <c r="AC769" s="27">
        <f>IF($A769="","",IF($AB769="","",IFERROR($AB769*100000+ROW(),"")))</f>
        <v/>
      </c>
    </row>
    <row r="770">
      <c r="A770" s="29" t="n"/>
      <c r="B770" s="23" t="n"/>
      <c r="C770" s="23" t="n"/>
      <c r="D770" s="23" t="n"/>
      <c r="E770" s="29" t="n"/>
      <c r="F770" s="42" t="n"/>
      <c r="G770" s="30" t="n"/>
      <c r="H770" s="43" t="n"/>
      <c r="I770" s="43" t="n"/>
      <c r="J770" s="23" t="n"/>
      <c r="K770" s="23" t="n"/>
      <c r="L770" s="45">
        <f>IF($A770="","",IF(COUNTIFS('Tire Inspections'!$E$5:$E$1004,$A770,'Tire Inspections'!$Y$5:$Y$1004,"OK")=0,"",IFERROR(MAXIFS('Tire Inspections'!$B$5:$B$1004,'Tire Inspections'!$E$5:$E$1004,$A770,'Tire Inspections'!$Y$5:$Y$1004,"OK"),"")))</f>
        <v/>
      </c>
      <c r="M770" s="27">
        <f>IF($A770="","",IF($L770="","",IFERROR(LOOKUP(2,1/(('Tire Inspections'!$E$5:$E$1004=$A770)*('Tire Inspections'!$B$5:$B$1004=$L770)*('Tire Inspections'!$Y$5:$Y$1004="OK")),'Tire Inspections'!$C$5:$C$1004),"")))</f>
        <v/>
      </c>
      <c r="N770" s="27">
        <f>IF($A770="","",IF($L770="","",IFERROR(LOOKUP(2,1/(('Tire Inspections'!$E$5:$E$1004=$A770)*('Tire Inspections'!$B$5:$B$1004=$L770)*('Tire Inspections'!$Y$5:$Y$1004="OK")),'Tire Inspections'!$F$5:$F$1004),"")))</f>
        <v/>
      </c>
      <c r="O770" s="27">
        <f>IF($A770="","",IF($L770="","",IFERROR(LOOKUP(2,1/(('Tire Inspections'!$E$5:$E$1004=$A770)*('Tire Inspections'!$B$5:$B$1004=$L770)*('Tire Inspections'!$Y$5:$Y$1004="OK")),'Tire Inspections'!$P$5:$P$1004),"")))</f>
        <v/>
      </c>
      <c r="P770" s="32">
        <f>IF($A770="","",IF($L770="","",IFERROR(LOOKUP(2,1/(('Tire Inspections'!$E$5:$E$1004=$A770)*('Tire Inspections'!$B$5:$B$1004=$L770)*('Tire Inspections'!$Y$5:$Y$1004="OK")),'Tire Inspections'!$D$5:$D$1004),"")))</f>
        <v/>
      </c>
      <c r="Q770" s="44">
        <f>IF($A770="","",IF($L770="","",IFERROR(LOOKUP(2,1/(('Tire Inspections'!$E$5:$E$1004=$A770)*('Tire Inspections'!$B$5:$B$1004=$L770)*('Tire Inspections'!$Y$5:$Y$1004="OK")),'Tire Inspections'!$R$5:$R$1004),"")))</f>
        <v/>
      </c>
      <c r="R770" s="44">
        <f>IF($A770="","",IF($L770="","",IFERROR(LOOKUP(2,1/(('Tire Inspections'!$E$5:$E$1004=$A770)*('Tire Inspections'!$B$5:$B$1004=$L770)*('Tire Inspections'!$Y$5:$Y$1004="OK")),'Tire Inspections'!$S$5:$S$1004),"")))</f>
        <v/>
      </c>
      <c r="S770" s="44">
        <f>IF($A770="","",IF($L770="","",IFERROR(LOOKUP(2,1/(('Tire Inspections'!$E$5:$E$1004=$A770)*('Tire Inspections'!$B$5:$B$1004=$L770)*('Tire Inspections'!$Y$5:$Y$1004="OK")),'Tire Inspections'!$L$5:$L$1004),"")))</f>
        <v/>
      </c>
      <c r="T770" s="33">
        <f>IF($A770="","",IF(OR($Q770="",$H770=""),"",IFERROR(MAX(0,MIN(1,($Q770-'Settings'!$B$6)/($H770-'Settings'!$B$6))),"")))</f>
        <v/>
      </c>
      <c r="U770" s="27">
        <f>IF($A770="","",IF($Q770="","No Data",IF($Q770&lt;='Settings'!$B$6,"Critical",IF($Q770&lt;='Settings'!$B$5,"Low","OK"))))</f>
        <v/>
      </c>
      <c r="V770" s="27">
        <f>IF($A770="","",IF($R770="","No Data",IF($R770&gt;='Settings'!$B$7,"Uneven","OK")))</f>
        <v/>
      </c>
      <c r="W770" s="27">
        <f>IF($A770="","",IF($J770&lt;&gt;"Mounted","N/A",IF(OR($S770="",$I770=""),"No Data",IF($S770&lt;$I770-'Settings'!$B$8,"Low",IF($S770&gt;$I770+'Settings'!$B$8,"High","OK")))))</f>
        <v/>
      </c>
      <c r="X770" s="45">
        <f>IF($A770="","",IF(OR($J770&lt;&gt;"Mounted",$L770=""),"",IFERROR($L770+'Settings'!$B$9,"")))</f>
        <v/>
      </c>
      <c r="Y770" s="27">
        <f>IF($A770="","",IF($J770&lt;&gt;"Mounted","N/A",IF($L770="","No Data",IF(TODAY()&gt;$X770,"Overdue",IF(TODAY()+'Settings'!$B$10&gt;=$X770,"Due Soon","Current")))))</f>
        <v/>
      </c>
      <c r="Z770" s="27">
        <f>IF($A770="","",IF($J770&lt;&gt;"Mounted","N/A",IF(OR($U770="No Data",$W770="No Data"),"No Data",IF($U770="Critical","Critical",IF(OR($U770="Low",$V770="Uneven",$W770="Low",$W770="High",$Y770="Overdue",$Y770="Due Soon"),"Attention","OK")))))</f>
        <v/>
      </c>
      <c r="AA770" s="27">
        <f>IF($A770="","",IF($J770&lt;&gt;"Mounted","No action",IF($U770="Critical","Inspect immediately and follow fleet removal policy",IF($W770="Low","Correct pressure and inspect",IF($W770="High","Correct pressure",IF($V770="Uneven","Inspect alignment, suspension, and rotation",IF($U770="Low","Schedule tire service",IF($Y770="Overdue","Complete inspection",IF($Y770="Due Soon","Schedule inspection","No action")))))))))</f>
        <v/>
      </c>
      <c r="AB770" s="27">
        <f>IF($A770="","",IF(OR($J770&lt;&gt;"Mounted",$Z770="OK",$Z770="N/A"),"",IF($U770="Critical",1,IF(OR($W770="Low",$W770="High"),2,IF(OR($U770="Low",$V770="Uneven"),3,IF($Y770="Overdue",4,5))))))</f>
        <v/>
      </c>
      <c r="AC770" s="27">
        <f>IF($A770="","",IF($AB770="","",IFERROR($AB770*100000+ROW(),"")))</f>
        <v/>
      </c>
    </row>
    <row r="771">
      <c r="A771" s="29" t="n"/>
      <c r="B771" s="23" t="n"/>
      <c r="C771" s="23" t="n"/>
      <c r="D771" s="23" t="n"/>
      <c r="E771" s="29" t="n"/>
      <c r="F771" s="42" t="n"/>
      <c r="G771" s="30" t="n"/>
      <c r="H771" s="43" t="n"/>
      <c r="I771" s="43" t="n"/>
      <c r="J771" s="23" t="n"/>
      <c r="K771" s="23" t="n"/>
      <c r="L771" s="45">
        <f>IF($A771="","",IF(COUNTIFS('Tire Inspections'!$E$5:$E$1004,$A771,'Tire Inspections'!$Y$5:$Y$1004,"OK")=0,"",IFERROR(MAXIFS('Tire Inspections'!$B$5:$B$1004,'Tire Inspections'!$E$5:$E$1004,$A771,'Tire Inspections'!$Y$5:$Y$1004,"OK"),"")))</f>
        <v/>
      </c>
      <c r="M771" s="27">
        <f>IF($A771="","",IF($L771="","",IFERROR(LOOKUP(2,1/(('Tire Inspections'!$E$5:$E$1004=$A771)*('Tire Inspections'!$B$5:$B$1004=$L771)*('Tire Inspections'!$Y$5:$Y$1004="OK")),'Tire Inspections'!$C$5:$C$1004),"")))</f>
        <v/>
      </c>
      <c r="N771" s="27">
        <f>IF($A771="","",IF($L771="","",IFERROR(LOOKUP(2,1/(('Tire Inspections'!$E$5:$E$1004=$A771)*('Tire Inspections'!$B$5:$B$1004=$L771)*('Tire Inspections'!$Y$5:$Y$1004="OK")),'Tire Inspections'!$F$5:$F$1004),"")))</f>
        <v/>
      </c>
      <c r="O771" s="27">
        <f>IF($A771="","",IF($L771="","",IFERROR(LOOKUP(2,1/(('Tire Inspections'!$E$5:$E$1004=$A771)*('Tire Inspections'!$B$5:$B$1004=$L771)*('Tire Inspections'!$Y$5:$Y$1004="OK")),'Tire Inspections'!$P$5:$P$1004),"")))</f>
        <v/>
      </c>
      <c r="P771" s="32">
        <f>IF($A771="","",IF($L771="","",IFERROR(LOOKUP(2,1/(('Tire Inspections'!$E$5:$E$1004=$A771)*('Tire Inspections'!$B$5:$B$1004=$L771)*('Tire Inspections'!$Y$5:$Y$1004="OK")),'Tire Inspections'!$D$5:$D$1004),"")))</f>
        <v/>
      </c>
      <c r="Q771" s="44">
        <f>IF($A771="","",IF($L771="","",IFERROR(LOOKUP(2,1/(('Tire Inspections'!$E$5:$E$1004=$A771)*('Tire Inspections'!$B$5:$B$1004=$L771)*('Tire Inspections'!$Y$5:$Y$1004="OK")),'Tire Inspections'!$R$5:$R$1004),"")))</f>
        <v/>
      </c>
      <c r="R771" s="44">
        <f>IF($A771="","",IF($L771="","",IFERROR(LOOKUP(2,1/(('Tire Inspections'!$E$5:$E$1004=$A771)*('Tire Inspections'!$B$5:$B$1004=$L771)*('Tire Inspections'!$Y$5:$Y$1004="OK")),'Tire Inspections'!$S$5:$S$1004),"")))</f>
        <v/>
      </c>
      <c r="S771" s="44">
        <f>IF($A771="","",IF($L771="","",IFERROR(LOOKUP(2,1/(('Tire Inspections'!$E$5:$E$1004=$A771)*('Tire Inspections'!$B$5:$B$1004=$L771)*('Tire Inspections'!$Y$5:$Y$1004="OK")),'Tire Inspections'!$L$5:$L$1004),"")))</f>
        <v/>
      </c>
      <c r="T771" s="33">
        <f>IF($A771="","",IF(OR($Q771="",$H771=""),"",IFERROR(MAX(0,MIN(1,($Q771-'Settings'!$B$6)/($H771-'Settings'!$B$6))),"")))</f>
        <v/>
      </c>
      <c r="U771" s="27">
        <f>IF($A771="","",IF($Q771="","No Data",IF($Q771&lt;='Settings'!$B$6,"Critical",IF($Q771&lt;='Settings'!$B$5,"Low","OK"))))</f>
        <v/>
      </c>
      <c r="V771" s="27">
        <f>IF($A771="","",IF($R771="","No Data",IF($R771&gt;='Settings'!$B$7,"Uneven","OK")))</f>
        <v/>
      </c>
      <c r="W771" s="27">
        <f>IF($A771="","",IF($J771&lt;&gt;"Mounted","N/A",IF(OR($S771="",$I771=""),"No Data",IF($S771&lt;$I771-'Settings'!$B$8,"Low",IF($S771&gt;$I771+'Settings'!$B$8,"High","OK")))))</f>
        <v/>
      </c>
      <c r="X771" s="45">
        <f>IF($A771="","",IF(OR($J771&lt;&gt;"Mounted",$L771=""),"",IFERROR($L771+'Settings'!$B$9,"")))</f>
        <v/>
      </c>
      <c r="Y771" s="27">
        <f>IF($A771="","",IF($J771&lt;&gt;"Mounted","N/A",IF($L771="","No Data",IF(TODAY()&gt;$X771,"Overdue",IF(TODAY()+'Settings'!$B$10&gt;=$X771,"Due Soon","Current")))))</f>
        <v/>
      </c>
      <c r="Z771" s="27">
        <f>IF($A771="","",IF($J771&lt;&gt;"Mounted","N/A",IF(OR($U771="No Data",$W771="No Data"),"No Data",IF($U771="Critical","Critical",IF(OR($U771="Low",$V771="Uneven",$W771="Low",$W771="High",$Y771="Overdue",$Y771="Due Soon"),"Attention","OK")))))</f>
        <v/>
      </c>
      <c r="AA771" s="27">
        <f>IF($A771="","",IF($J771&lt;&gt;"Mounted","No action",IF($U771="Critical","Inspect immediately and follow fleet removal policy",IF($W771="Low","Correct pressure and inspect",IF($W771="High","Correct pressure",IF($V771="Uneven","Inspect alignment, suspension, and rotation",IF($U771="Low","Schedule tire service",IF($Y771="Overdue","Complete inspection",IF($Y771="Due Soon","Schedule inspection","No action")))))))))</f>
        <v/>
      </c>
      <c r="AB771" s="27">
        <f>IF($A771="","",IF(OR($J771&lt;&gt;"Mounted",$Z771="OK",$Z771="N/A"),"",IF($U771="Critical",1,IF(OR($W771="Low",$W771="High"),2,IF(OR($U771="Low",$V771="Uneven"),3,IF($Y771="Overdue",4,5))))))</f>
        <v/>
      </c>
      <c r="AC771" s="27">
        <f>IF($A771="","",IF($AB771="","",IFERROR($AB771*100000+ROW(),"")))</f>
        <v/>
      </c>
    </row>
    <row r="772">
      <c r="A772" s="29" t="n"/>
      <c r="B772" s="23" t="n"/>
      <c r="C772" s="23" t="n"/>
      <c r="D772" s="23" t="n"/>
      <c r="E772" s="29" t="n"/>
      <c r="F772" s="42" t="n"/>
      <c r="G772" s="30" t="n"/>
      <c r="H772" s="43" t="n"/>
      <c r="I772" s="43" t="n"/>
      <c r="J772" s="23" t="n"/>
      <c r="K772" s="23" t="n"/>
      <c r="L772" s="45">
        <f>IF($A772="","",IF(COUNTIFS('Tire Inspections'!$E$5:$E$1004,$A772,'Tire Inspections'!$Y$5:$Y$1004,"OK")=0,"",IFERROR(MAXIFS('Tire Inspections'!$B$5:$B$1004,'Tire Inspections'!$E$5:$E$1004,$A772,'Tire Inspections'!$Y$5:$Y$1004,"OK"),"")))</f>
        <v/>
      </c>
      <c r="M772" s="27">
        <f>IF($A772="","",IF($L772="","",IFERROR(LOOKUP(2,1/(('Tire Inspections'!$E$5:$E$1004=$A772)*('Tire Inspections'!$B$5:$B$1004=$L772)*('Tire Inspections'!$Y$5:$Y$1004="OK")),'Tire Inspections'!$C$5:$C$1004),"")))</f>
        <v/>
      </c>
      <c r="N772" s="27">
        <f>IF($A772="","",IF($L772="","",IFERROR(LOOKUP(2,1/(('Tire Inspections'!$E$5:$E$1004=$A772)*('Tire Inspections'!$B$5:$B$1004=$L772)*('Tire Inspections'!$Y$5:$Y$1004="OK")),'Tire Inspections'!$F$5:$F$1004),"")))</f>
        <v/>
      </c>
      <c r="O772" s="27">
        <f>IF($A772="","",IF($L772="","",IFERROR(LOOKUP(2,1/(('Tire Inspections'!$E$5:$E$1004=$A772)*('Tire Inspections'!$B$5:$B$1004=$L772)*('Tire Inspections'!$Y$5:$Y$1004="OK")),'Tire Inspections'!$P$5:$P$1004),"")))</f>
        <v/>
      </c>
      <c r="P772" s="32">
        <f>IF($A772="","",IF($L772="","",IFERROR(LOOKUP(2,1/(('Tire Inspections'!$E$5:$E$1004=$A772)*('Tire Inspections'!$B$5:$B$1004=$L772)*('Tire Inspections'!$Y$5:$Y$1004="OK")),'Tire Inspections'!$D$5:$D$1004),"")))</f>
        <v/>
      </c>
      <c r="Q772" s="44">
        <f>IF($A772="","",IF($L772="","",IFERROR(LOOKUP(2,1/(('Tire Inspections'!$E$5:$E$1004=$A772)*('Tire Inspections'!$B$5:$B$1004=$L772)*('Tire Inspections'!$Y$5:$Y$1004="OK")),'Tire Inspections'!$R$5:$R$1004),"")))</f>
        <v/>
      </c>
      <c r="R772" s="44">
        <f>IF($A772="","",IF($L772="","",IFERROR(LOOKUP(2,1/(('Tire Inspections'!$E$5:$E$1004=$A772)*('Tire Inspections'!$B$5:$B$1004=$L772)*('Tire Inspections'!$Y$5:$Y$1004="OK")),'Tire Inspections'!$S$5:$S$1004),"")))</f>
        <v/>
      </c>
      <c r="S772" s="44">
        <f>IF($A772="","",IF($L772="","",IFERROR(LOOKUP(2,1/(('Tire Inspections'!$E$5:$E$1004=$A772)*('Tire Inspections'!$B$5:$B$1004=$L772)*('Tire Inspections'!$Y$5:$Y$1004="OK")),'Tire Inspections'!$L$5:$L$1004),"")))</f>
        <v/>
      </c>
      <c r="T772" s="33">
        <f>IF($A772="","",IF(OR($Q772="",$H772=""),"",IFERROR(MAX(0,MIN(1,($Q772-'Settings'!$B$6)/($H772-'Settings'!$B$6))),"")))</f>
        <v/>
      </c>
      <c r="U772" s="27">
        <f>IF($A772="","",IF($Q772="","No Data",IF($Q772&lt;='Settings'!$B$6,"Critical",IF($Q772&lt;='Settings'!$B$5,"Low","OK"))))</f>
        <v/>
      </c>
      <c r="V772" s="27">
        <f>IF($A772="","",IF($R772="","No Data",IF($R772&gt;='Settings'!$B$7,"Uneven","OK")))</f>
        <v/>
      </c>
      <c r="W772" s="27">
        <f>IF($A772="","",IF($J772&lt;&gt;"Mounted","N/A",IF(OR($S772="",$I772=""),"No Data",IF($S772&lt;$I772-'Settings'!$B$8,"Low",IF($S772&gt;$I772+'Settings'!$B$8,"High","OK")))))</f>
        <v/>
      </c>
      <c r="X772" s="45">
        <f>IF($A772="","",IF(OR($J772&lt;&gt;"Mounted",$L772=""),"",IFERROR($L772+'Settings'!$B$9,"")))</f>
        <v/>
      </c>
      <c r="Y772" s="27">
        <f>IF($A772="","",IF($J772&lt;&gt;"Mounted","N/A",IF($L772="","No Data",IF(TODAY()&gt;$X772,"Overdue",IF(TODAY()+'Settings'!$B$10&gt;=$X772,"Due Soon","Current")))))</f>
        <v/>
      </c>
      <c r="Z772" s="27">
        <f>IF($A772="","",IF($J772&lt;&gt;"Mounted","N/A",IF(OR($U772="No Data",$W772="No Data"),"No Data",IF($U772="Critical","Critical",IF(OR($U772="Low",$V772="Uneven",$W772="Low",$W772="High",$Y772="Overdue",$Y772="Due Soon"),"Attention","OK")))))</f>
        <v/>
      </c>
      <c r="AA772" s="27">
        <f>IF($A772="","",IF($J772&lt;&gt;"Mounted","No action",IF($U772="Critical","Inspect immediately and follow fleet removal policy",IF($W772="Low","Correct pressure and inspect",IF($W772="High","Correct pressure",IF($V772="Uneven","Inspect alignment, suspension, and rotation",IF($U772="Low","Schedule tire service",IF($Y772="Overdue","Complete inspection",IF($Y772="Due Soon","Schedule inspection","No action")))))))))</f>
        <v/>
      </c>
      <c r="AB772" s="27">
        <f>IF($A772="","",IF(OR($J772&lt;&gt;"Mounted",$Z772="OK",$Z772="N/A"),"",IF($U772="Critical",1,IF(OR($W772="Low",$W772="High"),2,IF(OR($U772="Low",$V772="Uneven"),3,IF($Y772="Overdue",4,5))))))</f>
        <v/>
      </c>
      <c r="AC772" s="27">
        <f>IF($A772="","",IF($AB772="","",IFERROR($AB772*100000+ROW(),"")))</f>
        <v/>
      </c>
    </row>
    <row r="773">
      <c r="A773" s="29" t="n"/>
      <c r="B773" s="23" t="n"/>
      <c r="C773" s="23" t="n"/>
      <c r="D773" s="23" t="n"/>
      <c r="E773" s="29" t="n"/>
      <c r="F773" s="42" t="n"/>
      <c r="G773" s="30" t="n"/>
      <c r="H773" s="43" t="n"/>
      <c r="I773" s="43" t="n"/>
      <c r="J773" s="23" t="n"/>
      <c r="K773" s="23" t="n"/>
      <c r="L773" s="45">
        <f>IF($A773="","",IF(COUNTIFS('Tire Inspections'!$E$5:$E$1004,$A773,'Tire Inspections'!$Y$5:$Y$1004,"OK")=0,"",IFERROR(MAXIFS('Tire Inspections'!$B$5:$B$1004,'Tire Inspections'!$E$5:$E$1004,$A773,'Tire Inspections'!$Y$5:$Y$1004,"OK"),"")))</f>
        <v/>
      </c>
      <c r="M773" s="27">
        <f>IF($A773="","",IF($L773="","",IFERROR(LOOKUP(2,1/(('Tire Inspections'!$E$5:$E$1004=$A773)*('Tire Inspections'!$B$5:$B$1004=$L773)*('Tire Inspections'!$Y$5:$Y$1004="OK")),'Tire Inspections'!$C$5:$C$1004),"")))</f>
        <v/>
      </c>
      <c r="N773" s="27">
        <f>IF($A773="","",IF($L773="","",IFERROR(LOOKUP(2,1/(('Tire Inspections'!$E$5:$E$1004=$A773)*('Tire Inspections'!$B$5:$B$1004=$L773)*('Tire Inspections'!$Y$5:$Y$1004="OK")),'Tire Inspections'!$F$5:$F$1004),"")))</f>
        <v/>
      </c>
      <c r="O773" s="27">
        <f>IF($A773="","",IF($L773="","",IFERROR(LOOKUP(2,1/(('Tire Inspections'!$E$5:$E$1004=$A773)*('Tire Inspections'!$B$5:$B$1004=$L773)*('Tire Inspections'!$Y$5:$Y$1004="OK")),'Tire Inspections'!$P$5:$P$1004),"")))</f>
        <v/>
      </c>
      <c r="P773" s="32">
        <f>IF($A773="","",IF($L773="","",IFERROR(LOOKUP(2,1/(('Tire Inspections'!$E$5:$E$1004=$A773)*('Tire Inspections'!$B$5:$B$1004=$L773)*('Tire Inspections'!$Y$5:$Y$1004="OK")),'Tire Inspections'!$D$5:$D$1004),"")))</f>
        <v/>
      </c>
      <c r="Q773" s="44">
        <f>IF($A773="","",IF($L773="","",IFERROR(LOOKUP(2,1/(('Tire Inspections'!$E$5:$E$1004=$A773)*('Tire Inspections'!$B$5:$B$1004=$L773)*('Tire Inspections'!$Y$5:$Y$1004="OK")),'Tire Inspections'!$R$5:$R$1004),"")))</f>
        <v/>
      </c>
      <c r="R773" s="44">
        <f>IF($A773="","",IF($L773="","",IFERROR(LOOKUP(2,1/(('Tire Inspections'!$E$5:$E$1004=$A773)*('Tire Inspections'!$B$5:$B$1004=$L773)*('Tire Inspections'!$Y$5:$Y$1004="OK")),'Tire Inspections'!$S$5:$S$1004),"")))</f>
        <v/>
      </c>
      <c r="S773" s="44">
        <f>IF($A773="","",IF($L773="","",IFERROR(LOOKUP(2,1/(('Tire Inspections'!$E$5:$E$1004=$A773)*('Tire Inspections'!$B$5:$B$1004=$L773)*('Tire Inspections'!$Y$5:$Y$1004="OK")),'Tire Inspections'!$L$5:$L$1004),"")))</f>
        <v/>
      </c>
      <c r="T773" s="33">
        <f>IF($A773="","",IF(OR($Q773="",$H773=""),"",IFERROR(MAX(0,MIN(1,($Q773-'Settings'!$B$6)/($H773-'Settings'!$B$6))),"")))</f>
        <v/>
      </c>
      <c r="U773" s="27">
        <f>IF($A773="","",IF($Q773="","No Data",IF($Q773&lt;='Settings'!$B$6,"Critical",IF($Q773&lt;='Settings'!$B$5,"Low","OK"))))</f>
        <v/>
      </c>
      <c r="V773" s="27">
        <f>IF($A773="","",IF($R773="","No Data",IF($R773&gt;='Settings'!$B$7,"Uneven","OK")))</f>
        <v/>
      </c>
      <c r="W773" s="27">
        <f>IF($A773="","",IF($J773&lt;&gt;"Mounted","N/A",IF(OR($S773="",$I773=""),"No Data",IF($S773&lt;$I773-'Settings'!$B$8,"Low",IF($S773&gt;$I773+'Settings'!$B$8,"High","OK")))))</f>
        <v/>
      </c>
      <c r="X773" s="45">
        <f>IF($A773="","",IF(OR($J773&lt;&gt;"Mounted",$L773=""),"",IFERROR($L773+'Settings'!$B$9,"")))</f>
        <v/>
      </c>
      <c r="Y773" s="27">
        <f>IF($A773="","",IF($J773&lt;&gt;"Mounted","N/A",IF($L773="","No Data",IF(TODAY()&gt;$X773,"Overdue",IF(TODAY()+'Settings'!$B$10&gt;=$X773,"Due Soon","Current")))))</f>
        <v/>
      </c>
      <c r="Z773" s="27">
        <f>IF($A773="","",IF($J773&lt;&gt;"Mounted","N/A",IF(OR($U773="No Data",$W773="No Data"),"No Data",IF($U773="Critical","Critical",IF(OR($U773="Low",$V773="Uneven",$W773="Low",$W773="High",$Y773="Overdue",$Y773="Due Soon"),"Attention","OK")))))</f>
        <v/>
      </c>
      <c r="AA773" s="27">
        <f>IF($A773="","",IF($J773&lt;&gt;"Mounted","No action",IF($U773="Critical","Inspect immediately and follow fleet removal policy",IF($W773="Low","Correct pressure and inspect",IF($W773="High","Correct pressure",IF($V773="Uneven","Inspect alignment, suspension, and rotation",IF($U773="Low","Schedule tire service",IF($Y773="Overdue","Complete inspection",IF($Y773="Due Soon","Schedule inspection","No action")))))))))</f>
        <v/>
      </c>
      <c r="AB773" s="27">
        <f>IF($A773="","",IF(OR($J773&lt;&gt;"Mounted",$Z773="OK",$Z773="N/A"),"",IF($U773="Critical",1,IF(OR($W773="Low",$W773="High"),2,IF(OR($U773="Low",$V773="Uneven"),3,IF($Y773="Overdue",4,5))))))</f>
        <v/>
      </c>
      <c r="AC773" s="27">
        <f>IF($A773="","",IF($AB773="","",IFERROR($AB773*100000+ROW(),"")))</f>
        <v/>
      </c>
    </row>
    <row r="774">
      <c r="A774" s="29" t="n"/>
      <c r="B774" s="23" t="n"/>
      <c r="C774" s="23" t="n"/>
      <c r="D774" s="23" t="n"/>
      <c r="E774" s="29" t="n"/>
      <c r="F774" s="42" t="n"/>
      <c r="G774" s="30" t="n"/>
      <c r="H774" s="43" t="n"/>
      <c r="I774" s="43" t="n"/>
      <c r="J774" s="23" t="n"/>
      <c r="K774" s="23" t="n"/>
      <c r="L774" s="45">
        <f>IF($A774="","",IF(COUNTIFS('Tire Inspections'!$E$5:$E$1004,$A774,'Tire Inspections'!$Y$5:$Y$1004,"OK")=0,"",IFERROR(MAXIFS('Tire Inspections'!$B$5:$B$1004,'Tire Inspections'!$E$5:$E$1004,$A774,'Tire Inspections'!$Y$5:$Y$1004,"OK"),"")))</f>
        <v/>
      </c>
      <c r="M774" s="27">
        <f>IF($A774="","",IF($L774="","",IFERROR(LOOKUP(2,1/(('Tire Inspections'!$E$5:$E$1004=$A774)*('Tire Inspections'!$B$5:$B$1004=$L774)*('Tire Inspections'!$Y$5:$Y$1004="OK")),'Tire Inspections'!$C$5:$C$1004),"")))</f>
        <v/>
      </c>
      <c r="N774" s="27">
        <f>IF($A774="","",IF($L774="","",IFERROR(LOOKUP(2,1/(('Tire Inspections'!$E$5:$E$1004=$A774)*('Tire Inspections'!$B$5:$B$1004=$L774)*('Tire Inspections'!$Y$5:$Y$1004="OK")),'Tire Inspections'!$F$5:$F$1004),"")))</f>
        <v/>
      </c>
      <c r="O774" s="27">
        <f>IF($A774="","",IF($L774="","",IFERROR(LOOKUP(2,1/(('Tire Inspections'!$E$5:$E$1004=$A774)*('Tire Inspections'!$B$5:$B$1004=$L774)*('Tire Inspections'!$Y$5:$Y$1004="OK")),'Tire Inspections'!$P$5:$P$1004),"")))</f>
        <v/>
      </c>
      <c r="P774" s="32">
        <f>IF($A774="","",IF($L774="","",IFERROR(LOOKUP(2,1/(('Tire Inspections'!$E$5:$E$1004=$A774)*('Tire Inspections'!$B$5:$B$1004=$L774)*('Tire Inspections'!$Y$5:$Y$1004="OK")),'Tire Inspections'!$D$5:$D$1004),"")))</f>
        <v/>
      </c>
      <c r="Q774" s="44">
        <f>IF($A774="","",IF($L774="","",IFERROR(LOOKUP(2,1/(('Tire Inspections'!$E$5:$E$1004=$A774)*('Tire Inspections'!$B$5:$B$1004=$L774)*('Tire Inspections'!$Y$5:$Y$1004="OK")),'Tire Inspections'!$R$5:$R$1004),"")))</f>
        <v/>
      </c>
      <c r="R774" s="44">
        <f>IF($A774="","",IF($L774="","",IFERROR(LOOKUP(2,1/(('Tire Inspections'!$E$5:$E$1004=$A774)*('Tire Inspections'!$B$5:$B$1004=$L774)*('Tire Inspections'!$Y$5:$Y$1004="OK")),'Tire Inspections'!$S$5:$S$1004),"")))</f>
        <v/>
      </c>
      <c r="S774" s="44">
        <f>IF($A774="","",IF($L774="","",IFERROR(LOOKUP(2,1/(('Tire Inspections'!$E$5:$E$1004=$A774)*('Tire Inspections'!$B$5:$B$1004=$L774)*('Tire Inspections'!$Y$5:$Y$1004="OK")),'Tire Inspections'!$L$5:$L$1004),"")))</f>
        <v/>
      </c>
      <c r="T774" s="33">
        <f>IF($A774="","",IF(OR($Q774="",$H774=""),"",IFERROR(MAX(0,MIN(1,($Q774-'Settings'!$B$6)/($H774-'Settings'!$B$6))),"")))</f>
        <v/>
      </c>
      <c r="U774" s="27">
        <f>IF($A774="","",IF($Q774="","No Data",IF($Q774&lt;='Settings'!$B$6,"Critical",IF($Q774&lt;='Settings'!$B$5,"Low","OK"))))</f>
        <v/>
      </c>
      <c r="V774" s="27">
        <f>IF($A774="","",IF($R774="","No Data",IF($R774&gt;='Settings'!$B$7,"Uneven","OK")))</f>
        <v/>
      </c>
      <c r="W774" s="27">
        <f>IF($A774="","",IF($J774&lt;&gt;"Mounted","N/A",IF(OR($S774="",$I774=""),"No Data",IF($S774&lt;$I774-'Settings'!$B$8,"Low",IF($S774&gt;$I774+'Settings'!$B$8,"High","OK")))))</f>
        <v/>
      </c>
      <c r="X774" s="45">
        <f>IF($A774="","",IF(OR($J774&lt;&gt;"Mounted",$L774=""),"",IFERROR($L774+'Settings'!$B$9,"")))</f>
        <v/>
      </c>
      <c r="Y774" s="27">
        <f>IF($A774="","",IF($J774&lt;&gt;"Mounted","N/A",IF($L774="","No Data",IF(TODAY()&gt;$X774,"Overdue",IF(TODAY()+'Settings'!$B$10&gt;=$X774,"Due Soon","Current")))))</f>
        <v/>
      </c>
      <c r="Z774" s="27">
        <f>IF($A774="","",IF($J774&lt;&gt;"Mounted","N/A",IF(OR($U774="No Data",$W774="No Data"),"No Data",IF($U774="Critical","Critical",IF(OR($U774="Low",$V774="Uneven",$W774="Low",$W774="High",$Y774="Overdue",$Y774="Due Soon"),"Attention","OK")))))</f>
        <v/>
      </c>
      <c r="AA774" s="27">
        <f>IF($A774="","",IF($J774&lt;&gt;"Mounted","No action",IF($U774="Critical","Inspect immediately and follow fleet removal policy",IF($W774="Low","Correct pressure and inspect",IF($W774="High","Correct pressure",IF($V774="Uneven","Inspect alignment, suspension, and rotation",IF($U774="Low","Schedule tire service",IF($Y774="Overdue","Complete inspection",IF($Y774="Due Soon","Schedule inspection","No action")))))))))</f>
        <v/>
      </c>
      <c r="AB774" s="27">
        <f>IF($A774="","",IF(OR($J774&lt;&gt;"Mounted",$Z774="OK",$Z774="N/A"),"",IF($U774="Critical",1,IF(OR($W774="Low",$W774="High"),2,IF(OR($U774="Low",$V774="Uneven"),3,IF($Y774="Overdue",4,5))))))</f>
        <v/>
      </c>
      <c r="AC774" s="27">
        <f>IF($A774="","",IF($AB774="","",IFERROR($AB774*100000+ROW(),"")))</f>
        <v/>
      </c>
    </row>
    <row r="775">
      <c r="A775" s="29" t="n"/>
      <c r="B775" s="23" t="n"/>
      <c r="C775" s="23" t="n"/>
      <c r="D775" s="23" t="n"/>
      <c r="E775" s="29" t="n"/>
      <c r="F775" s="42" t="n"/>
      <c r="G775" s="30" t="n"/>
      <c r="H775" s="43" t="n"/>
      <c r="I775" s="43" t="n"/>
      <c r="J775" s="23" t="n"/>
      <c r="K775" s="23" t="n"/>
      <c r="L775" s="45">
        <f>IF($A775="","",IF(COUNTIFS('Tire Inspections'!$E$5:$E$1004,$A775,'Tire Inspections'!$Y$5:$Y$1004,"OK")=0,"",IFERROR(MAXIFS('Tire Inspections'!$B$5:$B$1004,'Tire Inspections'!$E$5:$E$1004,$A775,'Tire Inspections'!$Y$5:$Y$1004,"OK"),"")))</f>
        <v/>
      </c>
      <c r="M775" s="27">
        <f>IF($A775="","",IF($L775="","",IFERROR(LOOKUP(2,1/(('Tire Inspections'!$E$5:$E$1004=$A775)*('Tire Inspections'!$B$5:$B$1004=$L775)*('Tire Inspections'!$Y$5:$Y$1004="OK")),'Tire Inspections'!$C$5:$C$1004),"")))</f>
        <v/>
      </c>
      <c r="N775" s="27">
        <f>IF($A775="","",IF($L775="","",IFERROR(LOOKUP(2,1/(('Tire Inspections'!$E$5:$E$1004=$A775)*('Tire Inspections'!$B$5:$B$1004=$L775)*('Tire Inspections'!$Y$5:$Y$1004="OK")),'Tire Inspections'!$F$5:$F$1004),"")))</f>
        <v/>
      </c>
      <c r="O775" s="27">
        <f>IF($A775="","",IF($L775="","",IFERROR(LOOKUP(2,1/(('Tire Inspections'!$E$5:$E$1004=$A775)*('Tire Inspections'!$B$5:$B$1004=$L775)*('Tire Inspections'!$Y$5:$Y$1004="OK")),'Tire Inspections'!$P$5:$P$1004),"")))</f>
        <v/>
      </c>
      <c r="P775" s="32">
        <f>IF($A775="","",IF($L775="","",IFERROR(LOOKUP(2,1/(('Tire Inspections'!$E$5:$E$1004=$A775)*('Tire Inspections'!$B$5:$B$1004=$L775)*('Tire Inspections'!$Y$5:$Y$1004="OK")),'Tire Inspections'!$D$5:$D$1004),"")))</f>
        <v/>
      </c>
      <c r="Q775" s="44">
        <f>IF($A775="","",IF($L775="","",IFERROR(LOOKUP(2,1/(('Tire Inspections'!$E$5:$E$1004=$A775)*('Tire Inspections'!$B$5:$B$1004=$L775)*('Tire Inspections'!$Y$5:$Y$1004="OK")),'Tire Inspections'!$R$5:$R$1004),"")))</f>
        <v/>
      </c>
      <c r="R775" s="44">
        <f>IF($A775="","",IF($L775="","",IFERROR(LOOKUP(2,1/(('Tire Inspections'!$E$5:$E$1004=$A775)*('Tire Inspections'!$B$5:$B$1004=$L775)*('Tire Inspections'!$Y$5:$Y$1004="OK")),'Tire Inspections'!$S$5:$S$1004),"")))</f>
        <v/>
      </c>
      <c r="S775" s="44">
        <f>IF($A775="","",IF($L775="","",IFERROR(LOOKUP(2,1/(('Tire Inspections'!$E$5:$E$1004=$A775)*('Tire Inspections'!$B$5:$B$1004=$L775)*('Tire Inspections'!$Y$5:$Y$1004="OK")),'Tire Inspections'!$L$5:$L$1004),"")))</f>
        <v/>
      </c>
      <c r="T775" s="33">
        <f>IF($A775="","",IF(OR($Q775="",$H775=""),"",IFERROR(MAX(0,MIN(1,($Q775-'Settings'!$B$6)/($H775-'Settings'!$B$6))),"")))</f>
        <v/>
      </c>
      <c r="U775" s="27">
        <f>IF($A775="","",IF($Q775="","No Data",IF($Q775&lt;='Settings'!$B$6,"Critical",IF($Q775&lt;='Settings'!$B$5,"Low","OK"))))</f>
        <v/>
      </c>
      <c r="V775" s="27">
        <f>IF($A775="","",IF($R775="","No Data",IF($R775&gt;='Settings'!$B$7,"Uneven","OK")))</f>
        <v/>
      </c>
      <c r="W775" s="27">
        <f>IF($A775="","",IF($J775&lt;&gt;"Mounted","N/A",IF(OR($S775="",$I775=""),"No Data",IF($S775&lt;$I775-'Settings'!$B$8,"Low",IF($S775&gt;$I775+'Settings'!$B$8,"High","OK")))))</f>
        <v/>
      </c>
      <c r="X775" s="45">
        <f>IF($A775="","",IF(OR($J775&lt;&gt;"Mounted",$L775=""),"",IFERROR($L775+'Settings'!$B$9,"")))</f>
        <v/>
      </c>
      <c r="Y775" s="27">
        <f>IF($A775="","",IF($J775&lt;&gt;"Mounted","N/A",IF($L775="","No Data",IF(TODAY()&gt;$X775,"Overdue",IF(TODAY()+'Settings'!$B$10&gt;=$X775,"Due Soon","Current")))))</f>
        <v/>
      </c>
      <c r="Z775" s="27">
        <f>IF($A775="","",IF($J775&lt;&gt;"Mounted","N/A",IF(OR($U775="No Data",$W775="No Data"),"No Data",IF($U775="Critical","Critical",IF(OR($U775="Low",$V775="Uneven",$W775="Low",$W775="High",$Y775="Overdue",$Y775="Due Soon"),"Attention","OK")))))</f>
        <v/>
      </c>
      <c r="AA775" s="27">
        <f>IF($A775="","",IF($J775&lt;&gt;"Mounted","No action",IF($U775="Critical","Inspect immediately and follow fleet removal policy",IF($W775="Low","Correct pressure and inspect",IF($W775="High","Correct pressure",IF($V775="Uneven","Inspect alignment, suspension, and rotation",IF($U775="Low","Schedule tire service",IF($Y775="Overdue","Complete inspection",IF($Y775="Due Soon","Schedule inspection","No action")))))))))</f>
        <v/>
      </c>
      <c r="AB775" s="27">
        <f>IF($A775="","",IF(OR($J775&lt;&gt;"Mounted",$Z775="OK",$Z775="N/A"),"",IF($U775="Critical",1,IF(OR($W775="Low",$W775="High"),2,IF(OR($U775="Low",$V775="Uneven"),3,IF($Y775="Overdue",4,5))))))</f>
        <v/>
      </c>
      <c r="AC775" s="27">
        <f>IF($A775="","",IF($AB775="","",IFERROR($AB775*100000+ROW(),"")))</f>
        <v/>
      </c>
    </row>
    <row r="776">
      <c r="A776" s="29" t="n"/>
      <c r="B776" s="23" t="n"/>
      <c r="C776" s="23" t="n"/>
      <c r="D776" s="23" t="n"/>
      <c r="E776" s="29" t="n"/>
      <c r="F776" s="42" t="n"/>
      <c r="G776" s="30" t="n"/>
      <c r="H776" s="43" t="n"/>
      <c r="I776" s="43" t="n"/>
      <c r="J776" s="23" t="n"/>
      <c r="K776" s="23" t="n"/>
      <c r="L776" s="45">
        <f>IF($A776="","",IF(COUNTIFS('Tire Inspections'!$E$5:$E$1004,$A776,'Tire Inspections'!$Y$5:$Y$1004,"OK")=0,"",IFERROR(MAXIFS('Tire Inspections'!$B$5:$B$1004,'Tire Inspections'!$E$5:$E$1004,$A776,'Tire Inspections'!$Y$5:$Y$1004,"OK"),"")))</f>
        <v/>
      </c>
      <c r="M776" s="27">
        <f>IF($A776="","",IF($L776="","",IFERROR(LOOKUP(2,1/(('Tire Inspections'!$E$5:$E$1004=$A776)*('Tire Inspections'!$B$5:$B$1004=$L776)*('Tire Inspections'!$Y$5:$Y$1004="OK")),'Tire Inspections'!$C$5:$C$1004),"")))</f>
        <v/>
      </c>
      <c r="N776" s="27">
        <f>IF($A776="","",IF($L776="","",IFERROR(LOOKUP(2,1/(('Tire Inspections'!$E$5:$E$1004=$A776)*('Tire Inspections'!$B$5:$B$1004=$L776)*('Tire Inspections'!$Y$5:$Y$1004="OK")),'Tire Inspections'!$F$5:$F$1004),"")))</f>
        <v/>
      </c>
      <c r="O776" s="27">
        <f>IF($A776="","",IF($L776="","",IFERROR(LOOKUP(2,1/(('Tire Inspections'!$E$5:$E$1004=$A776)*('Tire Inspections'!$B$5:$B$1004=$L776)*('Tire Inspections'!$Y$5:$Y$1004="OK")),'Tire Inspections'!$P$5:$P$1004),"")))</f>
        <v/>
      </c>
      <c r="P776" s="32">
        <f>IF($A776="","",IF($L776="","",IFERROR(LOOKUP(2,1/(('Tire Inspections'!$E$5:$E$1004=$A776)*('Tire Inspections'!$B$5:$B$1004=$L776)*('Tire Inspections'!$Y$5:$Y$1004="OK")),'Tire Inspections'!$D$5:$D$1004),"")))</f>
        <v/>
      </c>
      <c r="Q776" s="44">
        <f>IF($A776="","",IF($L776="","",IFERROR(LOOKUP(2,1/(('Tire Inspections'!$E$5:$E$1004=$A776)*('Tire Inspections'!$B$5:$B$1004=$L776)*('Tire Inspections'!$Y$5:$Y$1004="OK")),'Tire Inspections'!$R$5:$R$1004),"")))</f>
        <v/>
      </c>
      <c r="R776" s="44">
        <f>IF($A776="","",IF($L776="","",IFERROR(LOOKUP(2,1/(('Tire Inspections'!$E$5:$E$1004=$A776)*('Tire Inspections'!$B$5:$B$1004=$L776)*('Tire Inspections'!$Y$5:$Y$1004="OK")),'Tire Inspections'!$S$5:$S$1004),"")))</f>
        <v/>
      </c>
      <c r="S776" s="44">
        <f>IF($A776="","",IF($L776="","",IFERROR(LOOKUP(2,1/(('Tire Inspections'!$E$5:$E$1004=$A776)*('Tire Inspections'!$B$5:$B$1004=$L776)*('Tire Inspections'!$Y$5:$Y$1004="OK")),'Tire Inspections'!$L$5:$L$1004),"")))</f>
        <v/>
      </c>
      <c r="T776" s="33">
        <f>IF($A776="","",IF(OR($Q776="",$H776=""),"",IFERROR(MAX(0,MIN(1,($Q776-'Settings'!$B$6)/($H776-'Settings'!$B$6))),"")))</f>
        <v/>
      </c>
      <c r="U776" s="27">
        <f>IF($A776="","",IF($Q776="","No Data",IF($Q776&lt;='Settings'!$B$6,"Critical",IF($Q776&lt;='Settings'!$B$5,"Low","OK"))))</f>
        <v/>
      </c>
      <c r="V776" s="27">
        <f>IF($A776="","",IF($R776="","No Data",IF($R776&gt;='Settings'!$B$7,"Uneven","OK")))</f>
        <v/>
      </c>
      <c r="W776" s="27">
        <f>IF($A776="","",IF($J776&lt;&gt;"Mounted","N/A",IF(OR($S776="",$I776=""),"No Data",IF($S776&lt;$I776-'Settings'!$B$8,"Low",IF($S776&gt;$I776+'Settings'!$B$8,"High","OK")))))</f>
        <v/>
      </c>
      <c r="X776" s="45">
        <f>IF($A776="","",IF(OR($J776&lt;&gt;"Mounted",$L776=""),"",IFERROR($L776+'Settings'!$B$9,"")))</f>
        <v/>
      </c>
      <c r="Y776" s="27">
        <f>IF($A776="","",IF($J776&lt;&gt;"Mounted","N/A",IF($L776="","No Data",IF(TODAY()&gt;$X776,"Overdue",IF(TODAY()+'Settings'!$B$10&gt;=$X776,"Due Soon","Current")))))</f>
        <v/>
      </c>
      <c r="Z776" s="27">
        <f>IF($A776="","",IF($J776&lt;&gt;"Mounted","N/A",IF(OR($U776="No Data",$W776="No Data"),"No Data",IF($U776="Critical","Critical",IF(OR($U776="Low",$V776="Uneven",$W776="Low",$W776="High",$Y776="Overdue",$Y776="Due Soon"),"Attention","OK")))))</f>
        <v/>
      </c>
      <c r="AA776" s="27">
        <f>IF($A776="","",IF($J776&lt;&gt;"Mounted","No action",IF($U776="Critical","Inspect immediately and follow fleet removal policy",IF($W776="Low","Correct pressure and inspect",IF($W776="High","Correct pressure",IF($V776="Uneven","Inspect alignment, suspension, and rotation",IF($U776="Low","Schedule tire service",IF($Y776="Overdue","Complete inspection",IF($Y776="Due Soon","Schedule inspection","No action")))))))))</f>
        <v/>
      </c>
      <c r="AB776" s="27">
        <f>IF($A776="","",IF(OR($J776&lt;&gt;"Mounted",$Z776="OK",$Z776="N/A"),"",IF($U776="Critical",1,IF(OR($W776="Low",$W776="High"),2,IF(OR($U776="Low",$V776="Uneven"),3,IF($Y776="Overdue",4,5))))))</f>
        <v/>
      </c>
      <c r="AC776" s="27">
        <f>IF($A776="","",IF($AB776="","",IFERROR($AB776*100000+ROW(),"")))</f>
        <v/>
      </c>
    </row>
    <row r="777">
      <c r="A777" s="29" t="n"/>
      <c r="B777" s="23" t="n"/>
      <c r="C777" s="23" t="n"/>
      <c r="D777" s="23" t="n"/>
      <c r="E777" s="29" t="n"/>
      <c r="F777" s="42" t="n"/>
      <c r="G777" s="30" t="n"/>
      <c r="H777" s="43" t="n"/>
      <c r="I777" s="43" t="n"/>
      <c r="J777" s="23" t="n"/>
      <c r="K777" s="23" t="n"/>
      <c r="L777" s="45">
        <f>IF($A777="","",IF(COUNTIFS('Tire Inspections'!$E$5:$E$1004,$A777,'Tire Inspections'!$Y$5:$Y$1004,"OK")=0,"",IFERROR(MAXIFS('Tire Inspections'!$B$5:$B$1004,'Tire Inspections'!$E$5:$E$1004,$A777,'Tire Inspections'!$Y$5:$Y$1004,"OK"),"")))</f>
        <v/>
      </c>
      <c r="M777" s="27">
        <f>IF($A777="","",IF($L777="","",IFERROR(LOOKUP(2,1/(('Tire Inspections'!$E$5:$E$1004=$A777)*('Tire Inspections'!$B$5:$B$1004=$L777)*('Tire Inspections'!$Y$5:$Y$1004="OK")),'Tire Inspections'!$C$5:$C$1004),"")))</f>
        <v/>
      </c>
      <c r="N777" s="27">
        <f>IF($A777="","",IF($L777="","",IFERROR(LOOKUP(2,1/(('Tire Inspections'!$E$5:$E$1004=$A777)*('Tire Inspections'!$B$5:$B$1004=$L777)*('Tire Inspections'!$Y$5:$Y$1004="OK")),'Tire Inspections'!$F$5:$F$1004),"")))</f>
        <v/>
      </c>
      <c r="O777" s="27">
        <f>IF($A777="","",IF($L777="","",IFERROR(LOOKUP(2,1/(('Tire Inspections'!$E$5:$E$1004=$A777)*('Tire Inspections'!$B$5:$B$1004=$L777)*('Tire Inspections'!$Y$5:$Y$1004="OK")),'Tire Inspections'!$P$5:$P$1004),"")))</f>
        <v/>
      </c>
      <c r="P777" s="32">
        <f>IF($A777="","",IF($L777="","",IFERROR(LOOKUP(2,1/(('Tire Inspections'!$E$5:$E$1004=$A777)*('Tire Inspections'!$B$5:$B$1004=$L777)*('Tire Inspections'!$Y$5:$Y$1004="OK")),'Tire Inspections'!$D$5:$D$1004),"")))</f>
        <v/>
      </c>
      <c r="Q777" s="44">
        <f>IF($A777="","",IF($L777="","",IFERROR(LOOKUP(2,1/(('Tire Inspections'!$E$5:$E$1004=$A777)*('Tire Inspections'!$B$5:$B$1004=$L777)*('Tire Inspections'!$Y$5:$Y$1004="OK")),'Tire Inspections'!$R$5:$R$1004),"")))</f>
        <v/>
      </c>
      <c r="R777" s="44">
        <f>IF($A777="","",IF($L777="","",IFERROR(LOOKUP(2,1/(('Tire Inspections'!$E$5:$E$1004=$A777)*('Tire Inspections'!$B$5:$B$1004=$L777)*('Tire Inspections'!$Y$5:$Y$1004="OK")),'Tire Inspections'!$S$5:$S$1004),"")))</f>
        <v/>
      </c>
      <c r="S777" s="44">
        <f>IF($A777="","",IF($L777="","",IFERROR(LOOKUP(2,1/(('Tire Inspections'!$E$5:$E$1004=$A777)*('Tire Inspections'!$B$5:$B$1004=$L777)*('Tire Inspections'!$Y$5:$Y$1004="OK")),'Tire Inspections'!$L$5:$L$1004),"")))</f>
        <v/>
      </c>
      <c r="T777" s="33">
        <f>IF($A777="","",IF(OR($Q777="",$H777=""),"",IFERROR(MAX(0,MIN(1,($Q777-'Settings'!$B$6)/($H777-'Settings'!$B$6))),"")))</f>
        <v/>
      </c>
      <c r="U777" s="27">
        <f>IF($A777="","",IF($Q777="","No Data",IF($Q777&lt;='Settings'!$B$6,"Critical",IF($Q777&lt;='Settings'!$B$5,"Low","OK"))))</f>
        <v/>
      </c>
      <c r="V777" s="27">
        <f>IF($A777="","",IF($R777="","No Data",IF($R777&gt;='Settings'!$B$7,"Uneven","OK")))</f>
        <v/>
      </c>
      <c r="W777" s="27">
        <f>IF($A777="","",IF($J777&lt;&gt;"Mounted","N/A",IF(OR($S777="",$I777=""),"No Data",IF($S777&lt;$I777-'Settings'!$B$8,"Low",IF($S777&gt;$I777+'Settings'!$B$8,"High","OK")))))</f>
        <v/>
      </c>
      <c r="X777" s="45">
        <f>IF($A777="","",IF(OR($J777&lt;&gt;"Mounted",$L777=""),"",IFERROR($L777+'Settings'!$B$9,"")))</f>
        <v/>
      </c>
      <c r="Y777" s="27">
        <f>IF($A777="","",IF($J777&lt;&gt;"Mounted","N/A",IF($L777="","No Data",IF(TODAY()&gt;$X777,"Overdue",IF(TODAY()+'Settings'!$B$10&gt;=$X777,"Due Soon","Current")))))</f>
        <v/>
      </c>
      <c r="Z777" s="27">
        <f>IF($A777="","",IF($J777&lt;&gt;"Mounted","N/A",IF(OR($U777="No Data",$W777="No Data"),"No Data",IF($U777="Critical","Critical",IF(OR($U777="Low",$V777="Uneven",$W777="Low",$W777="High",$Y777="Overdue",$Y777="Due Soon"),"Attention","OK")))))</f>
        <v/>
      </c>
      <c r="AA777" s="27">
        <f>IF($A777="","",IF($J777&lt;&gt;"Mounted","No action",IF($U777="Critical","Inspect immediately and follow fleet removal policy",IF($W777="Low","Correct pressure and inspect",IF($W777="High","Correct pressure",IF($V777="Uneven","Inspect alignment, suspension, and rotation",IF($U777="Low","Schedule tire service",IF($Y777="Overdue","Complete inspection",IF($Y777="Due Soon","Schedule inspection","No action")))))))))</f>
        <v/>
      </c>
      <c r="AB777" s="27">
        <f>IF($A777="","",IF(OR($J777&lt;&gt;"Mounted",$Z777="OK",$Z777="N/A"),"",IF($U777="Critical",1,IF(OR($W777="Low",$W777="High"),2,IF(OR($U777="Low",$V777="Uneven"),3,IF($Y777="Overdue",4,5))))))</f>
        <v/>
      </c>
      <c r="AC777" s="27">
        <f>IF($A777="","",IF($AB777="","",IFERROR($AB777*100000+ROW(),"")))</f>
        <v/>
      </c>
    </row>
    <row r="778">
      <c r="A778" s="29" t="n"/>
      <c r="B778" s="23" t="n"/>
      <c r="C778" s="23" t="n"/>
      <c r="D778" s="23" t="n"/>
      <c r="E778" s="29" t="n"/>
      <c r="F778" s="42" t="n"/>
      <c r="G778" s="30" t="n"/>
      <c r="H778" s="43" t="n"/>
      <c r="I778" s="43" t="n"/>
      <c r="J778" s="23" t="n"/>
      <c r="K778" s="23" t="n"/>
      <c r="L778" s="45">
        <f>IF($A778="","",IF(COUNTIFS('Tire Inspections'!$E$5:$E$1004,$A778,'Tire Inspections'!$Y$5:$Y$1004,"OK")=0,"",IFERROR(MAXIFS('Tire Inspections'!$B$5:$B$1004,'Tire Inspections'!$E$5:$E$1004,$A778,'Tire Inspections'!$Y$5:$Y$1004,"OK"),"")))</f>
        <v/>
      </c>
      <c r="M778" s="27">
        <f>IF($A778="","",IF($L778="","",IFERROR(LOOKUP(2,1/(('Tire Inspections'!$E$5:$E$1004=$A778)*('Tire Inspections'!$B$5:$B$1004=$L778)*('Tire Inspections'!$Y$5:$Y$1004="OK")),'Tire Inspections'!$C$5:$C$1004),"")))</f>
        <v/>
      </c>
      <c r="N778" s="27">
        <f>IF($A778="","",IF($L778="","",IFERROR(LOOKUP(2,1/(('Tire Inspections'!$E$5:$E$1004=$A778)*('Tire Inspections'!$B$5:$B$1004=$L778)*('Tire Inspections'!$Y$5:$Y$1004="OK")),'Tire Inspections'!$F$5:$F$1004),"")))</f>
        <v/>
      </c>
      <c r="O778" s="27">
        <f>IF($A778="","",IF($L778="","",IFERROR(LOOKUP(2,1/(('Tire Inspections'!$E$5:$E$1004=$A778)*('Tire Inspections'!$B$5:$B$1004=$L778)*('Tire Inspections'!$Y$5:$Y$1004="OK")),'Tire Inspections'!$P$5:$P$1004),"")))</f>
        <v/>
      </c>
      <c r="P778" s="32">
        <f>IF($A778="","",IF($L778="","",IFERROR(LOOKUP(2,1/(('Tire Inspections'!$E$5:$E$1004=$A778)*('Tire Inspections'!$B$5:$B$1004=$L778)*('Tire Inspections'!$Y$5:$Y$1004="OK")),'Tire Inspections'!$D$5:$D$1004),"")))</f>
        <v/>
      </c>
      <c r="Q778" s="44">
        <f>IF($A778="","",IF($L778="","",IFERROR(LOOKUP(2,1/(('Tire Inspections'!$E$5:$E$1004=$A778)*('Tire Inspections'!$B$5:$B$1004=$L778)*('Tire Inspections'!$Y$5:$Y$1004="OK")),'Tire Inspections'!$R$5:$R$1004),"")))</f>
        <v/>
      </c>
      <c r="R778" s="44">
        <f>IF($A778="","",IF($L778="","",IFERROR(LOOKUP(2,1/(('Tire Inspections'!$E$5:$E$1004=$A778)*('Tire Inspections'!$B$5:$B$1004=$L778)*('Tire Inspections'!$Y$5:$Y$1004="OK")),'Tire Inspections'!$S$5:$S$1004),"")))</f>
        <v/>
      </c>
      <c r="S778" s="44">
        <f>IF($A778="","",IF($L778="","",IFERROR(LOOKUP(2,1/(('Tire Inspections'!$E$5:$E$1004=$A778)*('Tire Inspections'!$B$5:$B$1004=$L778)*('Tire Inspections'!$Y$5:$Y$1004="OK")),'Tire Inspections'!$L$5:$L$1004),"")))</f>
        <v/>
      </c>
      <c r="T778" s="33">
        <f>IF($A778="","",IF(OR($Q778="",$H778=""),"",IFERROR(MAX(0,MIN(1,($Q778-'Settings'!$B$6)/($H778-'Settings'!$B$6))),"")))</f>
        <v/>
      </c>
      <c r="U778" s="27">
        <f>IF($A778="","",IF($Q778="","No Data",IF($Q778&lt;='Settings'!$B$6,"Critical",IF($Q778&lt;='Settings'!$B$5,"Low","OK"))))</f>
        <v/>
      </c>
      <c r="V778" s="27">
        <f>IF($A778="","",IF($R778="","No Data",IF($R778&gt;='Settings'!$B$7,"Uneven","OK")))</f>
        <v/>
      </c>
      <c r="W778" s="27">
        <f>IF($A778="","",IF($J778&lt;&gt;"Mounted","N/A",IF(OR($S778="",$I778=""),"No Data",IF($S778&lt;$I778-'Settings'!$B$8,"Low",IF($S778&gt;$I778+'Settings'!$B$8,"High","OK")))))</f>
        <v/>
      </c>
      <c r="X778" s="45">
        <f>IF($A778="","",IF(OR($J778&lt;&gt;"Mounted",$L778=""),"",IFERROR($L778+'Settings'!$B$9,"")))</f>
        <v/>
      </c>
      <c r="Y778" s="27">
        <f>IF($A778="","",IF($J778&lt;&gt;"Mounted","N/A",IF($L778="","No Data",IF(TODAY()&gt;$X778,"Overdue",IF(TODAY()+'Settings'!$B$10&gt;=$X778,"Due Soon","Current")))))</f>
        <v/>
      </c>
      <c r="Z778" s="27">
        <f>IF($A778="","",IF($J778&lt;&gt;"Mounted","N/A",IF(OR($U778="No Data",$W778="No Data"),"No Data",IF($U778="Critical","Critical",IF(OR($U778="Low",$V778="Uneven",$W778="Low",$W778="High",$Y778="Overdue",$Y778="Due Soon"),"Attention","OK")))))</f>
        <v/>
      </c>
      <c r="AA778" s="27">
        <f>IF($A778="","",IF($J778&lt;&gt;"Mounted","No action",IF($U778="Critical","Inspect immediately and follow fleet removal policy",IF($W778="Low","Correct pressure and inspect",IF($W778="High","Correct pressure",IF($V778="Uneven","Inspect alignment, suspension, and rotation",IF($U778="Low","Schedule tire service",IF($Y778="Overdue","Complete inspection",IF($Y778="Due Soon","Schedule inspection","No action")))))))))</f>
        <v/>
      </c>
      <c r="AB778" s="27">
        <f>IF($A778="","",IF(OR($J778&lt;&gt;"Mounted",$Z778="OK",$Z778="N/A"),"",IF($U778="Critical",1,IF(OR($W778="Low",$W778="High"),2,IF(OR($U778="Low",$V778="Uneven"),3,IF($Y778="Overdue",4,5))))))</f>
        <v/>
      </c>
      <c r="AC778" s="27">
        <f>IF($A778="","",IF($AB778="","",IFERROR($AB778*100000+ROW(),"")))</f>
        <v/>
      </c>
    </row>
    <row r="779">
      <c r="A779" s="29" t="n"/>
      <c r="B779" s="23" t="n"/>
      <c r="C779" s="23" t="n"/>
      <c r="D779" s="23" t="n"/>
      <c r="E779" s="29" t="n"/>
      <c r="F779" s="42" t="n"/>
      <c r="G779" s="30" t="n"/>
      <c r="H779" s="43" t="n"/>
      <c r="I779" s="43" t="n"/>
      <c r="J779" s="23" t="n"/>
      <c r="K779" s="23" t="n"/>
      <c r="L779" s="45">
        <f>IF($A779="","",IF(COUNTIFS('Tire Inspections'!$E$5:$E$1004,$A779,'Tire Inspections'!$Y$5:$Y$1004,"OK")=0,"",IFERROR(MAXIFS('Tire Inspections'!$B$5:$B$1004,'Tire Inspections'!$E$5:$E$1004,$A779,'Tire Inspections'!$Y$5:$Y$1004,"OK"),"")))</f>
        <v/>
      </c>
      <c r="M779" s="27">
        <f>IF($A779="","",IF($L779="","",IFERROR(LOOKUP(2,1/(('Tire Inspections'!$E$5:$E$1004=$A779)*('Tire Inspections'!$B$5:$B$1004=$L779)*('Tire Inspections'!$Y$5:$Y$1004="OK")),'Tire Inspections'!$C$5:$C$1004),"")))</f>
        <v/>
      </c>
      <c r="N779" s="27">
        <f>IF($A779="","",IF($L779="","",IFERROR(LOOKUP(2,1/(('Tire Inspections'!$E$5:$E$1004=$A779)*('Tire Inspections'!$B$5:$B$1004=$L779)*('Tire Inspections'!$Y$5:$Y$1004="OK")),'Tire Inspections'!$F$5:$F$1004),"")))</f>
        <v/>
      </c>
      <c r="O779" s="27">
        <f>IF($A779="","",IF($L779="","",IFERROR(LOOKUP(2,1/(('Tire Inspections'!$E$5:$E$1004=$A779)*('Tire Inspections'!$B$5:$B$1004=$L779)*('Tire Inspections'!$Y$5:$Y$1004="OK")),'Tire Inspections'!$P$5:$P$1004),"")))</f>
        <v/>
      </c>
      <c r="P779" s="32">
        <f>IF($A779="","",IF($L779="","",IFERROR(LOOKUP(2,1/(('Tire Inspections'!$E$5:$E$1004=$A779)*('Tire Inspections'!$B$5:$B$1004=$L779)*('Tire Inspections'!$Y$5:$Y$1004="OK")),'Tire Inspections'!$D$5:$D$1004),"")))</f>
        <v/>
      </c>
      <c r="Q779" s="44">
        <f>IF($A779="","",IF($L779="","",IFERROR(LOOKUP(2,1/(('Tire Inspections'!$E$5:$E$1004=$A779)*('Tire Inspections'!$B$5:$B$1004=$L779)*('Tire Inspections'!$Y$5:$Y$1004="OK")),'Tire Inspections'!$R$5:$R$1004),"")))</f>
        <v/>
      </c>
      <c r="R779" s="44">
        <f>IF($A779="","",IF($L779="","",IFERROR(LOOKUP(2,1/(('Tire Inspections'!$E$5:$E$1004=$A779)*('Tire Inspections'!$B$5:$B$1004=$L779)*('Tire Inspections'!$Y$5:$Y$1004="OK")),'Tire Inspections'!$S$5:$S$1004),"")))</f>
        <v/>
      </c>
      <c r="S779" s="44">
        <f>IF($A779="","",IF($L779="","",IFERROR(LOOKUP(2,1/(('Tire Inspections'!$E$5:$E$1004=$A779)*('Tire Inspections'!$B$5:$B$1004=$L779)*('Tire Inspections'!$Y$5:$Y$1004="OK")),'Tire Inspections'!$L$5:$L$1004),"")))</f>
        <v/>
      </c>
      <c r="T779" s="33">
        <f>IF($A779="","",IF(OR($Q779="",$H779=""),"",IFERROR(MAX(0,MIN(1,($Q779-'Settings'!$B$6)/($H779-'Settings'!$B$6))),"")))</f>
        <v/>
      </c>
      <c r="U779" s="27">
        <f>IF($A779="","",IF($Q779="","No Data",IF($Q779&lt;='Settings'!$B$6,"Critical",IF($Q779&lt;='Settings'!$B$5,"Low","OK"))))</f>
        <v/>
      </c>
      <c r="V779" s="27">
        <f>IF($A779="","",IF($R779="","No Data",IF($R779&gt;='Settings'!$B$7,"Uneven","OK")))</f>
        <v/>
      </c>
      <c r="W779" s="27">
        <f>IF($A779="","",IF($J779&lt;&gt;"Mounted","N/A",IF(OR($S779="",$I779=""),"No Data",IF($S779&lt;$I779-'Settings'!$B$8,"Low",IF($S779&gt;$I779+'Settings'!$B$8,"High","OK")))))</f>
        <v/>
      </c>
      <c r="X779" s="45">
        <f>IF($A779="","",IF(OR($J779&lt;&gt;"Mounted",$L779=""),"",IFERROR($L779+'Settings'!$B$9,"")))</f>
        <v/>
      </c>
      <c r="Y779" s="27">
        <f>IF($A779="","",IF($J779&lt;&gt;"Mounted","N/A",IF($L779="","No Data",IF(TODAY()&gt;$X779,"Overdue",IF(TODAY()+'Settings'!$B$10&gt;=$X779,"Due Soon","Current")))))</f>
        <v/>
      </c>
      <c r="Z779" s="27">
        <f>IF($A779="","",IF($J779&lt;&gt;"Mounted","N/A",IF(OR($U779="No Data",$W779="No Data"),"No Data",IF($U779="Critical","Critical",IF(OR($U779="Low",$V779="Uneven",$W779="Low",$W779="High",$Y779="Overdue",$Y779="Due Soon"),"Attention","OK")))))</f>
        <v/>
      </c>
      <c r="AA779" s="27">
        <f>IF($A779="","",IF($J779&lt;&gt;"Mounted","No action",IF($U779="Critical","Inspect immediately and follow fleet removal policy",IF($W779="Low","Correct pressure and inspect",IF($W779="High","Correct pressure",IF($V779="Uneven","Inspect alignment, suspension, and rotation",IF($U779="Low","Schedule tire service",IF($Y779="Overdue","Complete inspection",IF($Y779="Due Soon","Schedule inspection","No action")))))))))</f>
        <v/>
      </c>
      <c r="AB779" s="27">
        <f>IF($A779="","",IF(OR($J779&lt;&gt;"Mounted",$Z779="OK",$Z779="N/A"),"",IF($U779="Critical",1,IF(OR($W779="Low",$W779="High"),2,IF(OR($U779="Low",$V779="Uneven"),3,IF($Y779="Overdue",4,5))))))</f>
        <v/>
      </c>
      <c r="AC779" s="27">
        <f>IF($A779="","",IF($AB779="","",IFERROR($AB779*100000+ROW(),"")))</f>
        <v/>
      </c>
    </row>
    <row r="780">
      <c r="A780" s="29" t="n"/>
      <c r="B780" s="23" t="n"/>
      <c r="C780" s="23" t="n"/>
      <c r="D780" s="23" t="n"/>
      <c r="E780" s="29" t="n"/>
      <c r="F780" s="42" t="n"/>
      <c r="G780" s="30" t="n"/>
      <c r="H780" s="43" t="n"/>
      <c r="I780" s="43" t="n"/>
      <c r="J780" s="23" t="n"/>
      <c r="K780" s="23" t="n"/>
      <c r="L780" s="45">
        <f>IF($A780="","",IF(COUNTIFS('Tire Inspections'!$E$5:$E$1004,$A780,'Tire Inspections'!$Y$5:$Y$1004,"OK")=0,"",IFERROR(MAXIFS('Tire Inspections'!$B$5:$B$1004,'Tire Inspections'!$E$5:$E$1004,$A780,'Tire Inspections'!$Y$5:$Y$1004,"OK"),"")))</f>
        <v/>
      </c>
      <c r="M780" s="27">
        <f>IF($A780="","",IF($L780="","",IFERROR(LOOKUP(2,1/(('Tire Inspections'!$E$5:$E$1004=$A780)*('Tire Inspections'!$B$5:$B$1004=$L780)*('Tire Inspections'!$Y$5:$Y$1004="OK")),'Tire Inspections'!$C$5:$C$1004),"")))</f>
        <v/>
      </c>
      <c r="N780" s="27">
        <f>IF($A780="","",IF($L780="","",IFERROR(LOOKUP(2,1/(('Tire Inspections'!$E$5:$E$1004=$A780)*('Tire Inspections'!$B$5:$B$1004=$L780)*('Tire Inspections'!$Y$5:$Y$1004="OK")),'Tire Inspections'!$F$5:$F$1004),"")))</f>
        <v/>
      </c>
      <c r="O780" s="27">
        <f>IF($A780="","",IF($L780="","",IFERROR(LOOKUP(2,1/(('Tire Inspections'!$E$5:$E$1004=$A780)*('Tire Inspections'!$B$5:$B$1004=$L780)*('Tire Inspections'!$Y$5:$Y$1004="OK")),'Tire Inspections'!$P$5:$P$1004),"")))</f>
        <v/>
      </c>
      <c r="P780" s="32">
        <f>IF($A780="","",IF($L780="","",IFERROR(LOOKUP(2,1/(('Tire Inspections'!$E$5:$E$1004=$A780)*('Tire Inspections'!$B$5:$B$1004=$L780)*('Tire Inspections'!$Y$5:$Y$1004="OK")),'Tire Inspections'!$D$5:$D$1004),"")))</f>
        <v/>
      </c>
      <c r="Q780" s="44">
        <f>IF($A780="","",IF($L780="","",IFERROR(LOOKUP(2,1/(('Tire Inspections'!$E$5:$E$1004=$A780)*('Tire Inspections'!$B$5:$B$1004=$L780)*('Tire Inspections'!$Y$5:$Y$1004="OK")),'Tire Inspections'!$R$5:$R$1004),"")))</f>
        <v/>
      </c>
      <c r="R780" s="44">
        <f>IF($A780="","",IF($L780="","",IFERROR(LOOKUP(2,1/(('Tire Inspections'!$E$5:$E$1004=$A780)*('Tire Inspections'!$B$5:$B$1004=$L780)*('Tire Inspections'!$Y$5:$Y$1004="OK")),'Tire Inspections'!$S$5:$S$1004),"")))</f>
        <v/>
      </c>
      <c r="S780" s="44">
        <f>IF($A780="","",IF($L780="","",IFERROR(LOOKUP(2,1/(('Tire Inspections'!$E$5:$E$1004=$A780)*('Tire Inspections'!$B$5:$B$1004=$L780)*('Tire Inspections'!$Y$5:$Y$1004="OK")),'Tire Inspections'!$L$5:$L$1004),"")))</f>
        <v/>
      </c>
      <c r="T780" s="33">
        <f>IF($A780="","",IF(OR($Q780="",$H780=""),"",IFERROR(MAX(0,MIN(1,($Q780-'Settings'!$B$6)/($H780-'Settings'!$B$6))),"")))</f>
        <v/>
      </c>
      <c r="U780" s="27">
        <f>IF($A780="","",IF($Q780="","No Data",IF($Q780&lt;='Settings'!$B$6,"Critical",IF($Q780&lt;='Settings'!$B$5,"Low","OK"))))</f>
        <v/>
      </c>
      <c r="V780" s="27">
        <f>IF($A780="","",IF($R780="","No Data",IF($R780&gt;='Settings'!$B$7,"Uneven","OK")))</f>
        <v/>
      </c>
      <c r="W780" s="27">
        <f>IF($A780="","",IF($J780&lt;&gt;"Mounted","N/A",IF(OR($S780="",$I780=""),"No Data",IF($S780&lt;$I780-'Settings'!$B$8,"Low",IF($S780&gt;$I780+'Settings'!$B$8,"High","OK")))))</f>
        <v/>
      </c>
      <c r="X780" s="45">
        <f>IF($A780="","",IF(OR($J780&lt;&gt;"Mounted",$L780=""),"",IFERROR($L780+'Settings'!$B$9,"")))</f>
        <v/>
      </c>
      <c r="Y780" s="27">
        <f>IF($A780="","",IF($J780&lt;&gt;"Mounted","N/A",IF($L780="","No Data",IF(TODAY()&gt;$X780,"Overdue",IF(TODAY()+'Settings'!$B$10&gt;=$X780,"Due Soon","Current")))))</f>
        <v/>
      </c>
      <c r="Z780" s="27">
        <f>IF($A780="","",IF($J780&lt;&gt;"Mounted","N/A",IF(OR($U780="No Data",$W780="No Data"),"No Data",IF($U780="Critical","Critical",IF(OR($U780="Low",$V780="Uneven",$W780="Low",$W780="High",$Y780="Overdue",$Y780="Due Soon"),"Attention","OK")))))</f>
        <v/>
      </c>
      <c r="AA780" s="27">
        <f>IF($A780="","",IF($J780&lt;&gt;"Mounted","No action",IF($U780="Critical","Inspect immediately and follow fleet removal policy",IF($W780="Low","Correct pressure and inspect",IF($W780="High","Correct pressure",IF($V780="Uneven","Inspect alignment, suspension, and rotation",IF($U780="Low","Schedule tire service",IF($Y780="Overdue","Complete inspection",IF($Y780="Due Soon","Schedule inspection","No action")))))))))</f>
        <v/>
      </c>
      <c r="AB780" s="27">
        <f>IF($A780="","",IF(OR($J780&lt;&gt;"Mounted",$Z780="OK",$Z780="N/A"),"",IF($U780="Critical",1,IF(OR($W780="Low",$W780="High"),2,IF(OR($U780="Low",$V780="Uneven"),3,IF($Y780="Overdue",4,5))))))</f>
        <v/>
      </c>
      <c r="AC780" s="27">
        <f>IF($A780="","",IF($AB780="","",IFERROR($AB780*100000+ROW(),"")))</f>
        <v/>
      </c>
    </row>
    <row r="781">
      <c r="A781" s="29" t="n"/>
      <c r="B781" s="23" t="n"/>
      <c r="C781" s="23" t="n"/>
      <c r="D781" s="23" t="n"/>
      <c r="E781" s="29" t="n"/>
      <c r="F781" s="42" t="n"/>
      <c r="G781" s="30" t="n"/>
      <c r="H781" s="43" t="n"/>
      <c r="I781" s="43" t="n"/>
      <c r="J781" s="23" t="n"/>
      <c r="K781" s="23" t="n"/>
      <c r="L781" s="45">
        <f>IF($A781="","",IF(COUNTIFS('Tire Inspections'!$E$5:$E$1004,$A781,'Tire Inspections'!$Y$5:$Y$1004,"OK")=0,"",IFERROR(MAXIFS('Tire Inspections'!$B$5:$B$1004,'Tire Inspections'!$E$5:$E$1004,$A781,'Tire Inspections'!$Y$5:$Y$1004,"OK"),"")))</f>
        <v/>
      </c>
      <c r="M781" s="27">
        <f>IF($A781="","",IF($L781="","",IFERROR(LOOKUP(2,1/(('Tire Inspections'!$E$5:$E$1004=$A781)*('Tire Inspections'!$B$5:$B$1004=$L781)*('Tire Inspections'!$Y$5:$Y$1004="OK")),'Tire Inspections'!$C$5:$C$1004),"")))</f>
        <v/>
      </c>
      <c r="N781" s="27">
        <f>IF($A781="","",IF($L781="","",IFERROR(LOOKUP(2,1/(('Tire Inspections'!$E$5:$E$1004=$A781)*('Tire Inspections'!$B$5:$B$1004=$L781)*('Tire Inspections'!$Y$5:$Y$1004="OK")),'Tire Inspections'!$F$5:$F$1004),"")))</f>
        <v/>
      </c>
      <c r="O781" s="27">
        <f>IF($A781="","",IF($L781="","",IFERROR(LOOKUP(2,1/(('Tire Inspections'!$E$5:$E$1004=$A781)*('Tire Inspections'!$B$5:$B$1004=$L781)*('Tire Inspections'!$Y$5:$Y$1004="OK")),'Tire Inspections'!$P$5:$P$1004),"")))</f>
        <v/>
      </c>
      <c r="P781" s="32">
        <f>IF($A781="","",IF($L781="","",IFERROR(LOOKUP(2,1/(('Tire Inspections'!$E$5:$E$1004=$A781)*('Tire Inspections'!$B$5:$B$1004=$L781)*('Tire Inspections'!$Y$5:$Y$1004="OK")),'Tire Inspections'!$D$5:$D$1004),"")))</f>
        <v/>
      </c>
      <c r="Q781" s="44">
        <f>IF($A781="","",IF($L781="","",IFERROR(LOOKUP(2,1/(('Tire Inspections'!$E$5:$E$1004=$A781)*('Tire Inspections'!$B$5:$B$1004=$L781)*('Tire Inspections'!$Y$5:$Y$1004="OK")),'Tire Inspections'!$R$5:$R$1004),"")))</f>
        <v/>
      </c>
      <c r="R781" s="44">
        <f>IF($A781="","",IF($L781="","",IFERROR(LOOKUP(2,1/(('Tire Inspections'!$E$5:$E$1004=$A781)*('Tire Inspections'!$B$5:$B$1004=$L781)*('Tire Inspections'!$Y$5:$Y$1004="OK")),'Tire Inspections'!$S$5:$S$1004),"")))</f>
        <v/>
      </c>
      <c r="S781" s="44">
        <f>IF($A781="","",IF($L781="","",IFERROR(LOOKUP(2,1/(('Tire Inspections'!$E$5:$E$1004=$A781)*('Tire Inspections'!$B$5:$B$1004=$L781)*('Tire Inspections'!$Y$5:$Y$1004="OK")),'Tire Inspections'!$L$5:$L$1004),"")))</f>
        <v/>
      </c>
      <c r="T781" s="33">
        <f>IF($A781="","",IF(OR($Q781="",$H781=""),"",IFERROR(MAX(0,MIN(1,($Q781-'Settings'!$B$6)/($H781-'Settings'!$B$6))),"")))</f>
        <v/>
      </c>
      <c r="U781" s="27">
        <f>IF($A781="","",IF($Q781="","No Data",IF($Q781&lt;='Settings'!$B$6,"Critical",IF($Q781&lt;='Settings'!$B$5,"Low","OK"))))</f>
        <v/>
      </c>
      <c r="V781" s="27">
        <f>IF($A781="","",IF($R781="","No Data",IF($R781&gt;='Settings'!$B$7,"Uneven","OK")))</f>
        <v/>
      </c>
      <c r="W781" s="27">
        <f>IF($A781="","",IF($J781&lt;&gt;"Mounted","N/A",IF(OR($S781="",$I781=""),"No Data",IF($S781&lt;$I781-'Settings'!$B$8,"Low",IF($S781&gt;$I781+'Settings'!$B$8,"High","OK")))))</f>
        <v/>
      </c>
      <c r="X781" s="45">
        <f>IF($A781="","",IF(OR($J781&lt;&gt;"Mounted",$L781=""),"",IFERROR($L781+'Settings'!$B$9,"")))</f>
        <v/>
      </c>
      <c r="Y781" s="27">
        <f>IF($A781="","",IF($J781&lt;&gt;"Mounted","N/A",IF($L781="","No Data",IF(TODAY()&gt;$X781,"Overdue",IF(TODAY()+'Settings'!$B$10&gt;=$X781,"Due Soon","Current")))))</f>
        <v/>
      </c>
      <c r="Z781" s="27">
        <f>IF($A781="","",IF($J781&lt;&gt;"Mounted","N/A",IF(OR($U781="No Data",$W781="No Data"),"No Data",IF($U781="Critical","Critical",IF(OR($U781="Low",$V781="Uneven",$W781="Low",$W781="High",$Y781="Overdue",$Y781="Due Soon"),"Attention","OK")))))</f>
        <v/>
      </c>
      <c r="AA781" s="27">
        <f>IF($A781="","",IF($J781&lt;&gt;"Mounted","No action",IF($U781="Critical","Inspect immediately and follow fleet removal policy",IF($W781="Low","Correct pressure and inspect",IF($W781="High","Correct pressure",IF($V781="Uneven","Inspect alignment, suspension, and rotation",IF($U781="Low","Schedule tire service",IF($Y781="Overdue","Complete inspection",IF($Y781="Due Soon","Schedule inspection","No action")))))))))</f>
        <v/>
      </c>
      <c r="AB781" s="27">
        <f>IF($A781="","",IF(OR($J781&lt;&gt;"Mounted",$Z781="OK",$Z781="N/A"),"",IF($U781="Critical",1,IF(OR($W781="Low",$W781="High"),2,IF(OR($U781="Low",$V781="Uneven"),3,IF($Y781="Overdue",4,5))))))</f>
        <v/>
      </c>
      <c r="AC781" s="27">
        <f>IF($A781="","",IF($AB781="","",IFERROR($AB781*100000+ROW(),"")))</f>
        <v/>
      </c>
    </row>
    <row r="782">
      <c r="A782" s="29" t="n"/>
      <c r="B782" s="23" t="n"/>
      <c r="C782" s="23" t="n"/>
      <c r="D782" s="23" t="n"/>
      <c r="E782" s="29" t="n"/>
      <c r="F782" s="42" t="n"/>
      <c r="G782" s="30" t="n"/>
      <c r="H782" s="43" t="n"/>
      <c r="I782" s="43" t="n"/>
      <c r="J782" s="23" t="n"/>
      <c r="K782" s="23" t="n"/>
      <c r="L782" s="45">
        <f>IF($A782="","",IF(COUNTIFS('Tire Inspections'!$E$5:$E$1004,$A782,'Tire Inspections'!$Y$5:$Y$1004,"OK")=0,"",IFERROR(MAXIFS('Tire Inspections'!$B$5:$B$1004,'Tire Inspections'!$E$5:$E$1004,$A782,'Tire Inspections'!$Y$5:$Y$1004,"OK"),"")))</f>
        <v/>
      </c>
      <c r="M782" s="27">
        <f>IF($A782="","",IF($L782="","",IFERROR(LOOKUP(2,1/(('Tire Inspections'!$E$5:$E$1004=$A782)*('Tire Inspections'!$B$5:$B$1004=$L782)*('Tire Inspections'!$Y$5:$Y$1004="OK")),'Tire Inspections'!$C$5:$C$1004),"")))</f>
        <v/>
      </c>
      <c r="N782" s="27">
        <f>IF($A782="","",IF($L782="","",IFERROR(LOOKUP(2,1/(('Tire Inspections'!$E$5:$E$1004=$A782)*('Tire Inspections'!$B$5:$B$1004=$L782)*('Tire Inspections'!$Y$5:$Y$1004="OK")),'Tire Inspections'!$F$5:$F$1004),"")))</f>
        <v/>
      </c>
      <c r="O782" s="27">
        <f>IF($A782="","",IF($L782="","",IFERROR(LOOKUP(2,1/(('Tire Inspections'!$E$5:$E$1004=$A782)*('Tire Inspections'!$B$5:$B$1004=$L782)*('Tire Inspections'!$Y$5:$Y$1004="OK")),'Tire Inspections'!$P$5:$P$1004),"")))</f>
        <v/>
      </c>
      <c r="P782" s="32">
        <f>IF($A782="","",IF($L782="","",IFERROR(LOOKUP(2,1/(('Tire Inspections'!$E$5:$E$1004=$A782)*('Tire Inspections'!$B$5:$B$1004=$L782)*('Tire Inspections'!$Y$5:$Y$1004="OK")),'Tire Inspections'!$D$5:$D$1004),"")))</f>
        <v/>
      </c>
      <c r="Q782" s="44">
        <f>IF($A782="","",IF($L782="","",IFERROR(LOOKUP(2,1/(('Tire Inspections'!$E$5:$E$1004=$A782)*('Tire Inspections'!$B$5:$B$1004=$L782)*('Tire Inspections'!$Y$5:$Y$1004="OK")),'Tire Inspections'!$R$5:$R$1004),"")))</f>
        <v/>
      </c>
      <c r="R782" s="44">
        <f>IF($A782="","",IF($L782="","",IFERROR(LOOKUP(2,1/(('Tire Inspections'!$E$5:$E$1004=$A782)*('Tire Inspections'!$B$5:$B$1004=$L782)*('Tire Inspections'!$Y$5:$Y$1004="OK")),'Tire Inspections'!$S$5:$S$1004),"")))</f>
        <v/>
      </c>
      <c r="S782" s="44">
        <f>IF($A782="","",IF($L782="","",IFERROR(LOOKUP(2,1/(('Tire Inspections'!$E$5:$E$1004=$A782)*('Tire Inspections'!$B$5:$B$1004=$L782)*('Tire Inspections'!$Y$5:$Y$1004="OK")),'Tire Inspections'!$L$5:$L$1004),"")))</f>
        <v/>
      </c>
      <c r="T782" s="33">
        <f>IF($A782="","",IF(OR($Q782="",$H782=""),"",IFERROR(MAX(0,MIN(1,($Q782-'Settings'!$B$6)/($H782-'Settings'!$B$6))),"")))</f>
        <v/>
      </c>
      <c r="U782" s="27">
        <f>IF($A782="","",IF($Q782="","No Data",IF($Q782&lt;='Settings'!$B$6,"Critical",IF($Q782&lt;='Settings'!$B$5,"Low","OK"))))</f>
        <v/>
      </c>
      <c r="V782" s="27">
        <f>IF($A782="","",IF($R782="","No Data",IF($R782&gt;='Settings'!$B$7,"Uneven","OK")))</f>
        <v/>
      </c>
      <c r="W782" s="27">
        <f>IF($A782="","",IF($J782&lt;&gt;"Mounted","N/A",IF(OR($S782="",$I782=""),"No Data",IF($S782&lt;$I782-'Settings'!$B$8,"Low",IF($S782&gt;$I782+'Settings'!$B$8,"High","OK")))))</f>
        <v/>
      </c>
      <c r="X782" s="45">
        <f>IF($A782="","",IF(OR($J782&lt;&gt;"Mounted",$L782=""),"",IFERROR($L782+'Settings'!$B$9,"")))</f>
        <v/>
      </c>
      <c r="Y782" s="27">
        <f>IF($A782="","",IF($J782&lt;&gt;"Mounted","N/A",IF($L782="","No Data",IF(TODAY()&gt;$X782,"Overdue",IF(TODAY()+'Settings'!$B$10&gt;=$X782,"Due Soon","Current")))))</f>
        <v/>
      </c>
      <c r="Z782" s="27">
        <f>IF($A782="","",IF($J782&lt;&gt;"Mounted","N/A",IF(OR($U782="No Data",$W782="No Data"),"No Data",IF($U782="Critical","Critical",IF(OR($U782="Low",$V782="Uneven",$W782="Low",$W782="High",$Y782="Overdue",$Y782="Due Soon"),"Attention","OK")))))</f>
        <v/>
      </c>
      <c r="AA782" s="27">
        <f>IF($A782="","",IF($J782&lt;&gt;"Mounted","No action",IF($U782="Critical","Inspect immediately and follow fleet removal policy",IF($W782="Low","Correct pressure and inspect",IF($W782="High","Correct pressure",IF($V782="Uneven","Inspect alignment, suspension, and rotation",IF($U782="Low","Schedule tire service",IF($Y782="Overdue","Complete inspection",IF($Y782="Due Soon","Schedule inspection","No action")))))))))</f>
        <v/>
      </c>
      <c r="AB782" s="27">
        <f>IF($A782="","",IF(OR($J782&lt;&gt;"Mounted",$Z782="OK",$Z782="N/A"),"",IF($U782="Critical",1,IF(OR($W782="Low",$W782="High"),2,IF(OR($U782="Low",$V782="Uneven"),3,IF($Y782="Overdue",4,5))))))</f>
        <v/>
      </c>
      <c r="AC782" s="27">
        <f>IF($A782="","",IF($AB782="","",IFERROR($AB782*100000+ROW(),"")))</f>
        <v/>
      </c>
    </row>
    <row r="783">
      <c r="A783" s="29" t="n"/>
      <c r="B783" s="23" t="n"/>
      <c r="C783" s="23" t="n"/>
      <c r="D783" s="23" t="n"/>
      <c r="E783" s="29" t="n"/>
      <c r="F783" s="42" t="n"/>
      <c r="G783" s="30" t="n"/>
      <c r="H783" s="43" t="n"/>
      <c r="I783" s="43" t="n"/>
      <c r="J783" s="23" t="n"/>
      <c r="K783" s="23" t="n"/>
      <c r="L783" s="45">
        <f>IF($A783="","",IF(COUNTIFS('Tire Inspections'!$E$5:$E$1004,$A783,'Tire Inspections'!$Y$5:$Y$1004,"OK")=0,"",IFERROR(MAXIFS('Tire Inspections'!$B$5:$B$1004,'Tire Inspections'!$E$5:$E$1004,$A783,'Tire Inspections'!$Y$5:$Y$1004,"OK"),"")))</f>
        <v/>
      </c>
      <c r="M783" s="27">
        <f>IF($A783="","",IF($L783="","",IFERROR(LOOKUP(2,1/(('Tire Inspections'!$E$5:$E$1004=$A783)*('Tire Inspections'!$B$5:$B$1004=$L783)*('Tire Inspections'!$Y$5:$Y$1004="OK")),'Tire Inspections'!$C$5:$C$1004),"")))</f>
        <v/>
      </c>
      <c r="N783" s="27">
        <f>IF($A783="","",IF($L783="","",IFERROR(LOOKUP(2,1/(('Tire Inspections'!$E$5:$E$1004=$A783)*('Tire Inspections'!$B$5:$B$1004=$L783)*('Tire Inspections'!$Y$5:$Y$1004="OK")),'Tire Inspections'!$F$5:$F$1004),"")))</f>
        <v/>
      </c>
      <c r="O783" s="27">
        <f>IF($A783="","",IF($L783="","",IFERROR(LOOKUP(2,1/(('Tire Inspections'!$E$5:$E$1004=$A783)*('Tire Inspections'!$B$5:$B$1004=$L783)*('Tire Inspections'!$Y$5:$Y$1004="OK")),'Tire Inspections'!$P$5:$P$1004),"")))</f>
        <v/>
      </c>
      <c r="P783" s="32">
        <f>IF($A783="","",IF($L783="","",IFERROR(LOOKUP(2,1/(('Tire Inspections'!$E$5:$E$1004=$A783)*('Tire Inspections'!$B$5:$B$1004=$L783)*('Tire Inspections'!$Y$5:$Y$1004="OK")),'Tire Inspections'!$D$5:$D$1004),"")))</f>
        <v/>
      </c>
      <c r="Q783" s="44">
        <f>IF($A783="","",IF($L783="","",IFERROR(LOOKUP(2,1/(('Tire Inspections'!$E$5:$E$1004=$A783)*('Tire Inspections'!$B$5:$B$1004=$L783)*('Tire Inspections'!$Y$5:$Y$1004="OK")),'Tire Inspections'!$R$5:$R$1004),"")))</f>
        <v/>
      </c>
      <c r="R783" s="44">
        <f>IF($A783="","",IF($L783="","",IFERROR(LOOKUP(2,1/(('Tire Inspections'!$E$5:$E$1004=$A783)*('Tire Inspections'!$B$5:$B$1004=$L783)*('Tire Inspections'!$Y$5:$Y$1004="OK")),'Tire Inspections'!$S$5:$S$1004),"")))</f>
        <v/>
      </c>
      <c r="S783" s="44">
        <f>IF($A783="","",IF($L783="","",IFERROR(LOOKUP(2,1/(('Tire Inspections'!$E$5:$E$1004=$A783)*('Tire Inspections'!$B$5:$B$1004=$L783)*('Tire Inspections'!$Y$5:$Y$1004="OK")),'Tire Inspections'!$L$5:$L$1004),"")))</f>
        <v/>
      </c>
      <c r="T783" s="33">
        <f>IF($A783="","",IF(OR($Q783="",$H783=""),"",IFERROR(MAX(0,MIN(1,($Q783-'Settings'!$B$6)/($H783-'Settings'!$B$6))),"")))</f>
        <v/>
      </c>
      <c r="U783" s="27">
        <f>IF($A783="","",IF($Q783="","No Data",IF($Q783&lt;='Settings'!$B$6,"Critical",IF($Q783&lt;='Settings'!$B$5,"Low","OK"))))</f>
        <v/>
      </c>
      <c r="V783" s="27">
        <f>IF($A783="","",IF($R783="","No Data",IF($R783&gt;='Settings'!$B$7,"Uneven","OK")))</f>
        <v/>
      </c>
      <c r="W783" s="27">
        <f>IF($A783="","",IF($J783&lt;&gt;"Mounted","N/A",IF(OR($S783="",$I783=""),"No Data",IF($S783&lt;$I783-'Settings'!$B$8,"Low",IF($S783&gt;$I783+'Settings'!$B$8,"High","OK")))))</f>
        <v/>
      </c>
      <c r="X783" s="45">
        <f>IF($A783="","",IF(OR($J783&lt;&gt;"Mounted",$L783=""),"",IFERROR($L783+'Settings'!$B$9,"")))</f>
        <v/>
      </c>
      <c r="Y783" s="27">
        <f>IF($A783="","",IF($J783&lt;&gt;"Mounted","N/A",IF($L783="","No Data",IF(TODAY()&gt;$X783,"Overdue",IF(TODAY()+'Settings'!$B$10&gt;=$X783,"Due Soon","Current")))))</f>
        <v/>
      </c>
      <c r="Z783" s="27">
        <f>IF($A783="","",IF($J783&lt;&gt;"Mounted","N/A",IF(OR($U783="No Data",$W783="No Data"),"No Data",IF($U783="Critical","Critical",IF(OR($U783="Low",$V783="Uneven",$W783="Low",$W783="High",$Y783="Overdue",$Y783="Due Soon"),"Attention","OK")))))</f>
        <v/>
      </c>
      <c r="AA783" s="27">
        <f>IF($A783="","",IF($J783&lt;&gt;"Mounted","No action",IF($U783="Critical","Inspect immediately and follow fleet removal policy",IF($W783="Low","Correct pressure and inspect",IF($W783="High","Correct pressure",IF($V783="Uneven","Inspect alignment, suspension, and rotation",IF($U783="Low","Schedule tire service",IF($Y783="Overdue","Complete inspection",IF($Y783="Due Soon","Schedule inspection","No action")))))))))</f>
        <v/>
      </c>
      <c r="AB783" s="27">
        <f>IF($A783="","",IF(OR($J783&lt;&gt;"Mounted",$Z783="OK",$Z783="N/A"),"",IF($U783="Critical",1,IF(OR($W783="Low",$W783="High"),2,IF(OR($U783="Low",$V783="Uneven"),3,IF($Y783="Overdue",4,5))))))</f>
        <v/>
      </c>
      <c r="AC783" s="27">
        <f>IF($A783="","",IF($AB783="","",IFERROR($AB783*100000+ROW(),"")))</f>
        <v/>
      </c>
    </row>
    <row r="784">
      <c r="A784" s="29" t="n"/>
      <c r="B784" s="23" t="n"/>
      <c r="C784" s="23" t="n"/>
      <c r="D784" s="23" t="n"/>
      <c r="E784" s="29" t="n"/>
      <c r="F784" s="42" t="n"/>
      <c r="G784" s="30" t="n"/>
      <c r="H784" s="43" t="n"/>
      <c r="I784" s="43" t="n"/>
      <c r="J784" s="23" t="n"/>
      <c r="K784" s="23" t="n"/>
      <c r="L784" s="45">
        <f>IF($A784="","",IF(COUNTIFS('Tire Inspections'!$E$5:$E$1004,$A784,'Tire Inspections'!$Y$5:$Y$1004,"OK")=0,"",IFERROR(MAXIFS('Tire Inspections'!$B$5:$B$1004,'Tire Inspections'!$E$5:$E$1004,$A784,'Tire Inspections'!$Y$5:$Y$1004,"OK"),"")))</f>
        <v/>
      </c>
      <c r="M784" s="27">
        <f>IF($A784="","",IF($L784="","",IFERROR(LOOKUP(2,1/(('Tire Inspections'!$E$5:$E$1004=$A784)*('Tire Inspections'!$B$5:$B$1004=$L784)*('Tire Inspections'!$Y$5:$Y$1004="OK")),'Tire Inspections'!$C$5:$C$1004),"")))</f>
        <v/>
      </c>
      <c r="N784" s="27">
        <f>IF($A784="","",IF($L784="","",IFERROR(LOOKUP(2,1/(('Tire Inspections'!$E$5:$E$1004=$A784)*('Tire Inspections'!$B$5:$B$1004=$L784)*('Tire Inspections'!$Y$5:$Y$1004="OK")),'Tire Inspections'!$F$5:$F$1004),"")))</f>
        <v/>
      </c>
      <c r="O784" s="27">
        <f>IF($A784="","",IF($L784="","",IFERROR(LOOKUP(2,1/(('Tire Inspections'!$E$5:$E$1004=$A784)*('Tire Inspections'!$B$5:$B$1004=$L784)*('Tire Inspections'!$Y$5:$Y$1004="OK")),'Tire Inspections'!$P$5:$P$1004),"")))</f>
        <v/>
      </c>
      <c r="P784" s="32">
        <f>IF($A784="","",IF($L784="","",IFERROR(LOOKUP(2,1/(('Tire Inspections'!$E$5:$E$1004=$A784)*('Tire Inspections'!$B$5:$B$1004=$L784)*('Tire Inspections'!$Y$5:$Y$1004="OK")),'Tire Inspections'!$D$5:$D$1004),"")))</f>
        <v/>
      </c>
      <c r="Q784" s="44">
        <f>IF($A784="","",IF($L784="","",IFERROR(LOOKUP(2,1/(('Tire Inspections'!$E$5:$E$1004=$A784)*('Tire Inspections'!$B$5:$B$1004=$L784)*('Tire Inspections'!$Y$5:$Y$1004="OK")),'Tire Inspections'!$R$5:$R$1004),"")))</f>
        <v/>
      </c>
      <c r="R784" s="44">
        <f>IF($A784="","",IF($L784="","",IFERROR(LOOKUP(2,1/(('Tire Inspections'!$E$5:$E$1004=$A784)*('Tire Inspections'!$B$5:$B$1004=$L784)*('Tire Inspections'!$Y$5:$Y$1004="OK")),'Tire Inspections'!$S$5:$S$1004),"")))</f>
        <v/>
      </c>
      <c r="S784" s="44">
        <f>IF($A784="","",IF($L784="","",IFERROR(LOOKUP(2,1/(('Tire Inspections'!$E$5:$E$1004=$A784)*('Tire Inspections'!$B$5:$B$1004=$L784)*('Tire Inspections'!$Y$5:$Y$1004="OK")),'Tire Inspections'!$L$5:$L$1004),"")))</f>
        <v/>
      </c>
      <c r="T784" s="33">
        <f>IF($A784="","",IF(OR($Q784="",$H784=""),"",IFERROR(MAX(0,MIN(1,($Q784-'Settings'!$B$6)/($H784-'Settings'!$B$6))),"")))</f>
        <v/>
      </c>
      <c r="U784" s="27">
        <f>IF($A784="","",IF($Q784="","No Data",IF($Q784&lt;='Settings'!$B$6,"Critical",IF($Q784&lt;='Settings'!$B$5,"Low","OK"))))</f>
        <v/>
      </c>
      <c r="V784" s="27">
        <f>IF($A784="","",IF($R784="","No Data",IF($R784&gt;='Settings'!$B$7,"Uneven","OK")))</f>
        <v/>
      </c>
      <c r="W784" s="27">
        <f>IF($A784="","",IF($J784&lt;&gt;"Mounted","N/A",IF(OR($S784="",$I784=""),"No Data",IF($S784&lt;$I784-'Settings'!$B$8,"Low",IF($S784&gt;$I784+'Settings'!$B$8,"High","OK")))))</f>
        <v/>
      </c>
      <c r="X784" s="45">
        <f>IF($A784="","",IF(OR($J784&lt;&gt;"Mounted",$L784=""),"",IFERROR($L784+'Settings'!$B$9,"")))</f>
        <v/>
      </c>
      <c r="Y784" s="27">
        <f>IF($A784="","",IF($J784&lt;&gt;"Mounted","N/A",IF($L784="","No Data",IF(TODAY()&gt;$X784,"Overdue",IF(TODAY()+'Settings'!$B$10&gt;=$X784,"Due Soon","Current")))))</f>
        <v/>
      </c>
      <c r="Z784" s="27">
        <f>IF($A784="","",IF($J784&lt;&gt;"Mounted","N/A",IF(OR($U784="No Data",$W784="No Data"),"No Data",IF($U784="Critical","Critical",IF(OR($U784="Low",$V784="Uneven",$W784="Low",$W784="High",$Y784="Overdue",$Y784="Due Soon"),"Attention","OK")))))</f>
        <v/>
      </c>
      <c r="AA784" s="27">
        <f>IF($A784="","",IF($J784&lt;&gt;"Mounted","No action",IF($U784="Critical","Inspect immediately and follow fleet removal policy",IF($W784="Low","Correct pressure and inspect",IF($W784="High","Correct pressure",IF($V784="Uneven","Inspect alignment, suspension, and rotation",IF($U784="Low","Schedule tire service",IF($Y784="Overdue","Complete inspection",IF($Y784="Due Soon","Schedule inspection","No action")))))))))</f>
        <v/>
      </c>
      <c r="AB784" s="27">
        <f>IF($A784="","",IF(OR($J784&lt;&gt;"Mounted",$Z784="OK",$Z784="N/A"),"",IF($U784="Critical",1,IF(OR($W784="Low",$W784="High"),2,IF(OR($U784="Low",$V784="Uneven"),3,IF($Y784="Overdue",4,5))))))</f>
        <v/>
      </c>
      <c r="AC784" s="27">
        <f>IF($A784="","",IF($AB784="","",IFERROR($AB784*100000+ROW(),"")))</f>
        <v/>
      </c>
    </row>
    <row r="785">
      <c r="A785" s="29" t="n"/>
      <c r="B785" s="23" t="n"/>
      <c r="C785" s="23" t="n"/>
      <c r="D785" s="23" t="n"/>
      <c r="E785" s="29" t="n"/>
      <c r="F785" s="42" t="n"/>
      <c r="G785" s="30" t="n"/>
      <c r="H785" s="43" t="n"/>
      <c r="I785" s="43" t="n"/>
      <c r="J785" s="23" t="n"/>
      <c r="K785" s="23" t="n"/>
      <c r="L785" s="45">
        <f>IF($A785="","",IF(COUNTIFS('Tire Inspections'!$E$5:$E$1004,$A785,'Tire Inspections'!$Y$5:$Y$1004,"OK")=0,"",IFERROR(MAXIFS('Tire Inspections'!$B$5:$B$1004,'Tire Inspections'!$E$5:$E$1004,$A785,'Tire Inspections'!$Y$5:$Y$1004,"OK"),"")))</f>
        <v/>
      </c>
      <c r="M785" s="27">
        <f>IF($A785="","",IF($L785="","",IFERROR(LOOKUP(2,1/(('Tire Inspections'!$E$5:$E$1004=$A785)*('Tire Inspections'!$B$5:$B$1004=$L785)*('Tire Inspections'!$Y$5:$Y$1004="OK")),'Tire Inspections'!$C$5:$C$1004),"")))</f>
        <v/>
      </c>
      <c r="N785" s="27">
        <f>IF($A785="","",IF($L785="","",IFERROR(LOOKUP(2,1/(('Tire Inspections'!$E$5:$E$1004=$A785)*('Tire Inspections'!$B$5:$B$1004=$L785)*('Tire Inspections'!$Y$5:$Y$1004="OK")),'Tire Inspections'!$F$5:$F$1004),"")))</f>
        <v/>
      </c>
      <c r="O785" s="27">
        <f>IF($A785="","",IF($L785="","",IFERROR(LOOKUP(2,1/(('Tire Inspections'!$E$5:$E$1004=$A785)*('Tire Inspections'!$B$5:$B$1004=$L785)*('Tire Inspections'!$Y$5:$Y$1004="OK")),'Tire Inspections'!$P$5:$P$1004),"")))</f>
        <v/>
      </c>
      <c r="P785" s="32">
        <f>IF($A785="","",IF($L785="","",IFERROR(LOOKUP(2,1/(('Tire Inspections'!$E$5:$E$1004=$A785)*('Tire Inspections'!$B$5:$B$1004=$L785)*('Tire Inspections'!$Y$5:$Y$1004="OK")),'Tire Inspections'!$D$5:$D$1004),"")))</f>
        <v/>
      </c>
      <c r="Q785" s="44">
        <f>IF($A785="","",IF($L785="","",IFERROR(LOOKUP(2,1/(('Tire Inspections'!$E$5:$E$1004=$A785)*('Tire Inspections'!$B$5:$B$1004=$L785)*('Tire Inspections'!$Y$5:$Y$1004="OK")),'Tire Inspections'!$R$5:$R$1004),"")))</f>
        <v/>
      </c>
      <c r="R785" s="44">
        <f>IF($A785="","",IF($L785="","",IFERROR(LOOKUP(2,1/(('Tire Inspections'!$E$5:$E$1004=$A785)*('Tire Inspections'!$B$5:$B$1004=$L785)*('Tire Inspections'!$Y$5:$Y$1004="OK")),'Tire Inspections'!$S$5:$S$1004),"")))</f>
        <v/>
      </c>
      <c r="S785" s="44">
        <f>IF($A785="","",IF($L785="","",IFERROR(LOOKUP(2,1/(('Tire Inspections'!$E$5:$E$1004=$A785)*('Tire Inspections'!$B$5:$B$1004=$L785)*('Tire Inspections'!$Y$5:$Y$1004="OK")),'Tire Inspections'!$L$5:$L$1004),"")))</f>
        <v/>
      </c>
      <c r="T785" s="33">
        <f>IF($A785="","",IF(OR($Q785="",$H785=""),"",IFERROR(MAX(0,MIN(1,($Q785-'Settings'!$B$6)/($H785-'Settings'!$B$6))),"")))</f>
        <v/>
      </c>
      <c r="U785" s="27">
        <f>IF($A785="","",IF($Q785="","No Data",IF($Q785&lt;='Settings'!$B$6,"Critical",IF($Q785&lt;='Settings'!$B$5,"Low","OK"))))</f>
        <v/>
      </c>
      <c r="V785" s="27">
        <f>IF($A785="","",IF($R785="","No Data",IF($R785&gt;='Settings'!$B$7,"Uneven","OK")))</f>
        <v/>
      </c>
      <c r="W785" s="27">
        <f>IF($A785="","",IF($J785&lt;&gt;"Mounted","N/A",IF(OR($S785="",$I785=""),"No Data",IF($S785&lt;$I785-'Settings'!$B$8,"Low",IF($S785&gt;$I785+'Settings'!$B$8,"High","OK")))))</f>
        <v/>
      </c>
      <c r="X785" s="45">
        <f>IF($A785="","",IF(OR($J785&lt;&gt;"Mounted",$L785=""),"",IFERROR($L785+'Settings'!$B$9,"")))</f>
        <v/>
      </c>
      <c r="Y785" s="27">
        <f>IF($A785="","",IF($J785&lt;&gt;"Mounted","N/A",IF($L785="","No Data",IF(TODAY()&gt;$X785,"Overdue",IF(TODAY()+'Settings'!$B$10&gt;=$X785,"Due Soon","Current")))))</f>
        <v/>
      </c>
      <c r="Z785" s="27">
        <f>IF($A785="","",IF($J785&lt;&gt;"Mounted","N/A",IF(OR($U785="No Data",$W785="No Data"),"No Data",IF($U785="Critical","Critical",IF(OR($U785="Low",$V785="Uneven",$W785="Low",$W785="High",$Y785="Overdue",$Y785="Due Soon"),"Attention","OK")))))</f>
        <v/>
      </c>
      <c r="AA785" s="27">
        <f>IF($A785="","",IF($J785&lt;&gt;"Mounted","No action",IF($U785="Critical","Inspect immediately and follow fleet removal policy",IF($W785="Low","Correct pressure and inspect",IF($W785="High","Correct pressure",IF($V785="Uneven","Inspect alignment, suspension, and rotation",IF($U785="Low","Schedule tire service",IF($Y785="Overdue","Complete inspection",IF($Y785="Due Soon","Schedule inspection","No action")))))))))</f>
        <v/>
      </c>
      <c r="AB785" s="27">
        <f>IF($A785="","",IF(OR($J785&lt;&gt;"Mounted",$Z785="OK",$Z785="N/A"),"",IF($U785="Critical",1,IF(OR($W785="Low",$W785="High"),2,IF(OR($U785="Low",$V785="Uneven"),3,IF($Y785="Overdue",4,5))))))</f>
        <v/>
      </c>
      <c r="AC785" s="27">
        <f>IF($A785="","",IF($AB785="","",IFERROR($AB785*100000+ROW(),"")))</f>
        <v/>
      </c>
    </row>
    <row r="786">
      <c r="A786" s="29" t="n"/>
      <c r="B786" s="23" t="n"/>
      <c r="C786" s="23" t="n"/>
      <c r="D786" s="23" t="n"/>
      <c r="E786" s="29" t="n"/>
      <c r="F786" s="42" t="n"/>
      <c r="G786" s="30" t="n"/>
      <c r="H786" s="43" t="n"/>
      <c r="I786" s="43" t="n"/>
      <c r="J786" s="23" t="n"/>
      <c r="K786" s="23" t="n"/>
      <c r="L786" s="45">
        <f>IF($A786="","",IF(COUNTIFS('Tire Inspections'!$E$5:$E$1004,$A786,'Tire Inspections'!$Y$5:$Y$1004,"OK")=0,"",IFERROR(MAXIFS('Tire Inspections'!$B$5:$B$1004,'Tire Inspections'!$E$5:$E$1004,$A786,'Tire Inspections'!$Y$5:$Y$1004,"OK"),"")))</f>
        <v/>
      </c>
      <c r="M786" s="27">
        <f>IF($A786="","",IF($L786="","",IFERROR(LOOKUP(2,1/(('Tire Inspections'!$E$5:$E$1004=$A786)*('Tire Inspections'!$B$5:$B$1004=$L786)*('Tire Inspections'!$Y$5:$Y$1004="OK")),'Tire Inspections'!$C$5:$C$1004),"")))</f>
        <v/>
      </c>
      <c r="N786" s="27">
        <f>IF($A786="","",IF($L786="","",IFERROR(LOOKUP(2,1/(('Tire Inspections'!$E$5:$E$1004=$A786)*('Tire Inspections'!$B$5:$B$1004=$L786)*('Tire Inspections'!$Y$5:$Y$1004="OK")),'Tire Inspections'!$F$5:$F$1004),"")))</f>
        <v/>
      </c>
      <c r="O786" s="27">
        <f>IF($A786="","",IF($L786="","",IFERROR(LOOKUP(2,1/(('Tire Inspections'!$E$5:$E$1004=$A786)*('Tire Inspections'!$B$5:$B$1004=$L786)*('Tire Inspections'!$Y$5:$Y$1004="OK")),'Tire Inspections'!$P$5:$P$1004),"")))</f>
        <v/>
      </c>
      <c r="P786" s="32">
        <f>IF($A786="","",IF($L786="","",IFERROR(LOOKUP(2,1/(('Tire Inspections'!$E$5:$E$1004=$A786)*('Tire Inspections'!$B$5:$B$1004=$L786)*('Tire Inspections'!$Y$5:$Y$1004="OK")),'Tire Inspections'!$D$5:$D$1004),"")))</f>
        <v/>
      </c>
      <c r="Q786" s="44">
        <f>IF($A786="","",IF($L786="","",IFERROR(LOOKUP(2,1/(('Tire Inspections'!$E$5:$E$1004=$A786)*('Tire Inspections'!$B$5:$B$1004=$L786)*('Tire Inspections'!$Y$5:$Y$1004="OK")),'Tire Inspections'!$R$5:$R$1004),"")))</f>
        <v/>
      </c>
      <c r="R786" s="44">
        <f>IF($A786="","",IF($L786="","",IFERROR(LOOKUP(2,1/(('Tire Inspections'!$E$5:$E$1004=$A786)*('Tire Inspections'!$B$5:$B$1004=$L786)*('Tire Inspections'!$Y$5:$Y$1004="OK")),'Tire Inspections'!$S$5:$S$1004),"")))</f>
        <v/>
      </c>
      <c r="S786" s="44">
        <f>IF($A786="","",IF($L786="","",IFERROR(LOOKUP(2,1/(('Tire Inspections'!$E$5:$E$1004=$A786)*('Tire Inspections'!$B$5:$B$1004=$L786)*('Tire Inspections'!$Y$5:$Y$1004="OK")),'Tire Inspections'!$L$5:$L$1004),"")))</f>
        <v/>
      </c>
      <c r="T786" s="33">
        <f>IF($A786="","",IF(OR($Q786="",$H786=""),"",IFERROR(MAX(0,MIN(1,($Q786-'Settings'!$B$6)/($H786-'Settings'!$B$6))),"")))</f>
        <v/>
      </c>
      <c r="U786" s="27">
        <f>IF($A786="","",IF($Q786="","No Data",IF($Q786&lt;='Settings'!$B$6,"Critical",IF($Q786&lt;='Settings'!$B$5,"Low","OK"))))</f>
        <v/>
      </c>
      <c r="V786" s="27">
        <f>IF($A786="","",IF($R786="","No Data",IF($R786&gt;='Settings'!$B$7,"Uneven","OK")))</f>
        <v/>
      </c>
      <c r="W786" s="27">
        <f>IF($A786="","",IF($J786&lt;&gt;"Mounted","N/A",IF(OR($S786="",$I786=""),"No Data",IF($S786&lt;$I786-'Settings'!$B$8,"Low",IF($S786&gt;$I786+'Settings'!$B$8,"High","OK")))))</f>
        <v/>
      </c>
      <c r="X786" s="45">
        <f>IF($A786="","",IF(OR($J786&lt;&gt;"Mounted",$L786=""),"",IFERROR($L786+'Settings'!$B$9,"")))</f>
        <v/>
      </c>
      <c r="Y786" s="27">
        <f>IF($A786="","",IF($J786&lt;&gt;"Mounted","N/A",IF($L786="","No Data",IF(TODAY()&gt;$X786,"Overdue",IF(TODAY()+'Settings'!$B$10&gt;=$X786,"Due Soon","Current")))))</f>
        <v/>
      </c>
      <c r="Z786" s="27">
        <f>IF($A786="","",IF($J786&lt;&gt;"Mounted","N/A",IF(OR($U786="No Data",$W786="No Data"),"No Data",IF($U786="Critical","Critical",IF(OR($U786="Low",$V786="Uneven",$W786="Low",$W786="High",$Y786="Overdue",$Y786="Due Soon"),"Attention","OK")))))</f>
        <v/>
      </c>
      <c r="AA786" s="27">
        <f>IF($A786="","",IF($J786&lt;&gt;"Mounted","No action",IF($U786="Critical","Inspect immediately and follow fleet removal policy",IF($W786="Low","Correct pressure and inspect",IF($W786="High","Correct pressure",IF($V786="Uneven","Inspect alignment, suspension, and rotation",IF($U786="Low","Schedule tire service",IF($Y786="Overdue","Complete inspection",IF($Y786="Due Soon","Schedule inspection","No action")))))))))</f>
        <v/>
      </c>
      <c r="AB786" s="27">
        <f>IF($A786="","",IF(OR($J786&lt;&gt;"Mounted",$Z786="OK",$Z786="N/A"),"",IF($U786="Critical",1,IF(OR($W786="Low",$W786="High"),2,IF(OR($U786="Low",$V786="Uneven"),3,IF($Y786="Overdue",4,5))))))</f>
        <v/>
      </c>
      <c r="AC786" s="27">
        <f>IF($A786="","",IF($AB786="","",IFERROR($AB786*100000+ROW(),"")))</f>
        <v/>
      </c>
    </row>
    <row r="787">
      <c r="A787" s="29" t="n"/>
      <c r="B787" s="23" t="n"/>
      <c r="C787" s="23" t="n"/>
      <c r="D787" s="23" t="n"/>
      <c r="E787" s="29" t="n"/>
      <c r="F787" s="42" t="n"/>
      <c r="G787" s="30" t="n"/>
      <c r="H787" s="43" t="n"/>
      <c r="I787" s="43" t="n"/>
      <c r="J787" s="23" t="n"/>
      <c r="K787" s="23" t="n"/>
      <c r="L787" s="45">
        <f>IF($A787="","",IF(COUNTIFS('Tire Inspections'!$E$5:$E$1004,$A787,'Tire Inspections'!$Y$5:$Y$1004,"OK")=0,"",IFERROR(MAXIFS('Tire Inspections'!$B$5:$B$1004,'Tire Inspections'!$E$5:$E$1004,$A787,'Tire Inspections'!$Y$5:$Y$1004,"OK"),"")))</f>
        <v/>
      </c>
      <c r="M787" s="27">
        <f>IF($A787="","",IF($L787="","",IFERROR(LOOKUP(2,1/(('Tire Inspections'!$E$5:$E$1004=$A787)*('Tire Inspections'!$B$5:$B$1004=$L787)*('Tire Inspections'!$Y$5:$Y$1004="OK")),'Tire Inspections'!$C$5:$C$1004),"")))</f>
        <v/>
      </c>
      <c r="N787" s="27">
        <f>IF($A787="","",IF($L787="","",IFERROR(LOOKUP(2,1/(('Tire Inspections'!$E$5:$E$1004=$A787)*('Tire Inspections'!$B$5:$B$1004=$L787)*('Tire Inspections'!$Y$5:$Y$1004="OK")),'Tire Inspections'!$F$5:$F$1004),"")))</f>
        <v/>
      </c>
      <c r="O787" s="27">
        <f>IF($A787="","",IF($L787="","",IFERROR(LOOKUP(2,1/(('Tire Inspections'!$E$5:$E$1004=$A787)*('Tire Inspections'!$B$5:$B$1004=$L787)*('Tire Inspections'!$Y$5:$Y$1004="OK")),'Tire Inspections'!$P$5:$P$1004),"")))</f>
        <v/>
      </c>
      <c r="P787" s="32">
        <f>IF($A787="","",IF($L787="","",IFERROR(LOOKUP(2,1/(('Tire Inspections'!$E$5:$E$1004=$A787)*('Tire Inspections'!$B$5:$B$1004=$L787)*('Tire Inspections'!$Y$5:$Y$1004="OK")),'Tire Inspections'!$D$5:$D$1004),"")))</f>
        <v/>
      </c>
      <c r="Q787" s="44">
        <f>IF($A787="","",IF($L787="","",IFERROR(LOOKUP(2,1/(('Tire Inspections'!$E$5:$E$1004=$A787)*('Tire Inspections'!$B$5:$B$1004=$L787)*('Tire Inspections'!$Y$5:$Y$1004="OK")),'Tire Inspections'!$R$5:$R$1004),"")))</f>
        <v/>
      </c>
      <c r="R787" s="44">
        <f>IF($A787="","",IF($L787="","",IFERROR(LOOKUP(2,1/(('Tire Inspections'!$E$5:$E$1004=$A787)*('Tire Inspections'!$B$5:$B$1004=$L787)*('Tire Inspections'!$Y$5:$Y$1004="OK")),'Tire Inspections'!$S$5:$S$1004),"")))</f>
        <v/>
      </c>
      <c r="S787" s="44">
        <f>IF($A787="","",IF($L787="","",IFERROR(LOOKUP(2,1/(('Tire Inspections'!$E$5:$E$1004=$A787)*('Tire Inspections'!$B$5:$B$1004=$L787)*('Tire Inspections'!$Y$5:$Y$1004="OK")),'Tire Inspections'!$L$5:$L$1004),"")))</f>
        <v/>
      </c>
      <c r="T787" s="33">
        <f>IF($A787="","",IF(OR($Q787="",$H787=""),"",IFERROR(MAX(0,MIN(1,($Q787-'Settings'!$B$6)/($H787-'Settings'!$B$6))),"")))</f>
        <v/>
      </c>
      <c r="U787" s="27">
        <f>IF($A787="","",IF($Q787="","No Data",IF($Q787&lt;='Settings'!$B$6,"Critical",IF($Q787&lt;='Settings'!$B$5,"Low","OK"))))</f>
        <v/>
      </c>
      <c r="V787" s="27">
        <f>IF($A787="","",IF($R787="","No Data",IF($R787&gt;='Settings'!$B$7,"Uneven","OK")))</f>
        <v/>
      </c>
      <c r="W787" s="27">
        <f>IF($A787="","",IF($J787&lt;&gt;"Mounted","N/A",IF(OR($S787="",$I787=""),"No Data",IF($S787&lt;$I787-'Settings'!$B$8,"Low",IF($S787&gt;$I787+'Settings'!$B$8,"High","OK")))))</f>
        <v/>
      </c>
      <c r="X787" s="45">
        <f>IF($A787="","",IF(OR($J787&lt;&gt;"Mounted",$L787=""),"",IFERROR($L787+'Settings'!$B$9,"")))</f>
        <v/>
      </c>
      <c r="Y787" s="27">
        <f>IF($A787="","",IF($J787&lt;&gt;"Mounted","N/A",IF($L787="","No Data",IF(TODAY()&gt;$X787,"Overdue",IF(TODAY()+'Settings'!$B$10&gt;=$X787,"Due Soon","Current")))))</f>
        <v/>
      </c>
      <c r="Z787" s="27">
        <f>IF($A787="","",IF($J787&lt;&gt;"Mounted","N/A",IF(OR($U787="No Data",$W787="No Data"),"No Data",IF($U787="Critical","Critical",IF(OR($U787="Low",$V787="Uneven",$W787="Low",$W787="High",$Y787="Overdue",$Y787="Due Soon"),"Attention","OK")))))</f>
        <v/>
      </c>
      <c r="AA787" s="27">
        <f>IF($A787="","",IF($J787&lt;&gt;"Mounted","No action",IF($U787="Critical","Inspect immediately and follow fleet removal policy",IF($W787="Low","Correct pressure and inspect",IF($W787="High","Correct pressure",IF($V787="Uneven","Inspect alignment, suspension, and rotation",IF($U787="Low","Schedule tire service",IF($Y787="Overdue","Complete inspection",IF($Y787="Due Soon","Schedule inspection","No action")))))))))</f>
        <v/>
      </c>
      <c r="AB787" s="27">
        <f>IF($A787="","",IF(OR($J787&lt;&gt;"Mounted",$Z787="OK",$Z787="N/A"),"",IF($U787="Critical",1,IF(OR($W787="Low",$W787="High"),2,IF(OR($U787="Low",$V787="Uneven"),3,IF($Y787="Overdue",4,5))))))</f>
        <v/>
      </c>
      <c r="AC787" s="27">
        <f>IF($A787="","",IF($AB787="","",IFERROR($AB787*100000+ROW(),"")))</f>
        <v/>
      </c>
    </row>
    <row r="788">
      <c r="A788" s="29" t="n"/>
      <c r="B788" s="23" t="n"/>
      <c r="C788" s="23" t="n"/>
      <c r="D788" s="23" t="n"/>
      <c r="E788" s="29" t="n"/>
      <c r="F788" s="42" t="n"/>
      <c r="G788" s="30" t="n"/>
      <c r="H788" s="43" t="n"/>
      <c r="I788" s="43" t="n"/>
      <c r="J788" s="23" t="n"/>
      <c r="K788" s="23" t="n"/>
      <c r="L788" s="45">
        <f>IF($A788="","",IF(COUNTIFS('Tire Inspections'!$E$5:$E$1004,$A788,'Tire Inspections'!$Y$5:$Y$1004,"OK")=0,"",IFERROR(MAXIFS('Tire Inspections'!$B$5:$B$1004,'Tire Inspections'!$E$5:$E$1004,$A788,'Tire Inspections'!$Y$5:$Y$1004,"OK"),"")))</f>
        <v/>
      </c>
      <c r="M788" s="27">
        <f>IF($A788="","",IF($L788="","",IFERROR(LOOKUP(2,1/(('Tire Inspections'!$E$5:$E$1004=$A788)*('Tire Inspections'!$B$5:$B$1004=$L788)*('Tire Inspections'!$Y$5:$Y$1004="OK")),'Tire Inspections'!$C$5:$C$1004),"")))</f>
        <v/>
      </c>
      <c r="N788" s="27">
        <f>IF($A788="","",IF($L788="","",IFERROR(LOOKUP(2,1/(('Tire Inspections'!$E$5:$E$1004=$A788)*('Tire Inspections'!$B$5:$B$1004=$L788)*('Tire Inspections'!$Y$5:$Y$1004="OK")),'Tire Inspections'!$F$5:$F$1004),"")))</f>
        <v/>
      </c>
      <c r="O788" s="27">
        <f>IF($A788="","",IF($L788="","",IFERROR(LOOKUP(2,1/(('Tire Inspections'!$E$5:$E$1004=$A788)*('Tire Inspections'!$B$5:$B$1004=$L788)*('Tire Inspections'!$Y$5:$Y$1004="OK")),'Tire Inspections'!$P$5:$P$1004),"")))</f>
        <v/>
      </c>
      <c r="P788" s="32">
        <f>IF($A788="","",IF($L788="","",IFERROR(LOOKUP(2,1/(('Tire Inspections'!$E$5:$E$1004=$A788)*('Tire Inspections'!$B$5:$B$1004=$L788)*('Tire Inspections'!$Y$5:$Y$1004="OK")),'Tire Inspections'!$D$5:$D$1004),"")))</f>
        <v/>
      </c>
      <c r="Q788" s="44">
        <f>IF($A788="","",IF($L788="","",IFERROR(LOOKUP(2,1/(('Tire Inspections'!$E$5:$E$1004=$A788)*('Tire Inspections'!$B$5:$B$1004=$L788)*('Tire Inspections'!$Y$5:$Y$1004="OK")),'Tire Inspections'!$R$5:$R$1004),"")))</f>
        <v/>
      </c>
      <c r="R788" s="44">
        <f>IF($A788="","",IF($L788="","",IFERROR(LOOKUP(2,1/(('Tire Inspections'!$E$5:$E$1004=$A788)*('Tire Inspections'!$B$5:$B$1004=$L788)*('Tire Inspections'!$Y$5:$Y$1004="OK")),'Tire Inspections'!$S$5:$S$1004),"")))</f>
        <v/>
      </c>
      <c r="S788" s="44">
        <f>IF($A788="","",IF($L788="","",IFERROR(LOOKUP(2,1/(('Tire Inspections'!$E$5:$E$1004=$A788)*('Tire Inspections'!$B$5:$B$1004=$L788)*('Tire Inspections'!$Y$5:$Y$1004="OK")),'Tire Inspections'!$L$5:$L$1004),"")))</f>
        <v/>
      </c>
      <c r="T788" s="33">
        <f>IF($A788="","",IF(OR($Q788="",$H788=""),"",IFERROR(MAX(0,MIN(1,($Q788-'Settings'!$B$6)/($H788-'Settings'!$B$6))),"")))</f>
        <v/>
      </c>
      <c r="U788" s="27">
        <f>IF($A788="","",IF($Q788="","No Data",IF($Q788&lt;='Settings'!$B$6,"Critical",IF($Q788&lt;='Settings'!$B$5,"Low","OK"))))</f>
        <v/>
      </c>
      <c r="V788" s="27">
        <f>IF($A788="","",IF($R788="","No Data",IF($R788&gt;='Settings'!$B$7,"Uneven","OK")))</f>
        <v/>
      </c>
      <c r="W788" s="27">
        <f>IF($A788="","",IF($J788&lt;&gt;"Mounted","N/A",IF(OR($S788="",$I788=""),"No Data",IF($S788&lt;$I788-'Settings'!$B$8,"Low",IF($S788&gt;$I788+'Settings'!$B$8,"High","OK")))))</f>
        <v/>
      </c>
      <c r="X788" s="45">
        <f>IF($A788="","",IF(OR($J788&lt;&gt;"Mounted",$L788=""),"",IFERROR($L788+'Settings'!$B$9,"")))</f>
        <v/>
      </c>
      <c r="Y788" s="27">
        <f>IF($A788="","",IF($J788&lt;&gt;"Mounted","N/A",IF($L788="","No Data",IF(TODAY()&gt;$X788,"Overdue",IF(TODAY()+'Settings'!$B$10&gt;=$X788,"Due Soon","Current")))))</f>
        <v/>
      </c>
      <c r="Z788" s="27">
        <f>IF($A788="","",IF($J788&lt;&gt;"Mounted","N/A",IF(OR($U788="No Data",$W788="No Data"),"No Data",IF($U788="Critical","Critical",IF(OR($U788="Low",$V788="Uneven",$W788="Low",$W788="High",$Y788="Overdue",$Y788="Due Soon"),"Attention","OK")))))</f>
        <v/>
      </c>
      <c r="AA788" s="27">
        <f>IF($A788="","",IF($J788&lt;&gt;"Mounted","No action",IF($U788="Critical","Inspect immediately and follow fleet removal policy",IF($W788="Low","Correct pressure and inspect",IF($W788="High","Correct pressure",IF($V788="Uneven","Inspect alignment, suspension, and rotation",IF($U788="Low","Schedule tire service",IF($Y788="Overdue","Complete inspection",IF($Y788="Due Soon","Schedule inspection","No action")))))))))</f>
        <v/>
      </c>
      <c r="AB788" s="27">
        <f>IF($A788="","",IF(OR($J788&lt;&gt;"Mounted",$Z788="OK",$Z788="N/A"),"",IF($U788="Critical",1,IF(OR($W788="Low",$W788="High"),2,IF(OR($U788="Low",$V788="Uneven"),3,IF($Y788="Overdue",4,5))))))</f>
        <v/>
      </c>
      <c r="AC788" s="27">
        <f>IF($A788="","",IF($AB788="","",IFERROR($AB788*100000+ROW(),"")))</f>
        <v/>
      </c>
    </row>
    <row r="789">
      <c r="A789" s="29" t="n"/>
      <c r="B789" s="23" t="n"/>
      <c r="C789" s="23" t="n"/>
      <c r="D789" s="23" t="n"/>
      <c r="E789" s="29" t="n"/>
      <c r="F789" s="42" t="n"/>
      <c r="G789" s="30" t="n"/>
      <c r="H789" s="43" t="n"/>
      <c r="I789" s="43" t="n"/>
      <c r="J789" s="23" t="n"/>
      <c r="K789" s="23" t="n"/>
      <c r="L789" s="45">
        <f>IF($A789="","",IF(COUNTIFS('Tire Inspections'!$E$5:$E$1004,$A789,'Tire Inspections'!$Y$5:$Y$1004,"OK")=0,"",IFERROR(MAXIFS('Tire Inspections'!$B$5:$B$1004,'Tire Inspections'!$E$5:$E$1004,$A789,'Tire Inspections'!$Y$5:$Y$1004,"OK"),"")))</f>
        <v/>
      </c>
      <c r="M789" s="27">
        <f>IF($A789="","",IF($L789="","",IFERROR(LOOKUP(2,1/(('Tire Inspections'!$E$5:$E$1004=$A789)*('Tire Inspections'!$B$5:$B$1004=$L789)*('Tire Inspections'!$Y$5:$Y$1004="OK")),'Tire Inspections'!$C$5:$C$1004),"")))</f>
        <v/>
      </c>
      <c r="N789" s="27">
        <f>IF($A789="","",IF($L789="","",IFERROR(LOOKUP(2,1/(('Tire Inspections'!$E$5:$E$1004=$A789)*('Tire Inspections'!$B$5:$B$1004=$L789)*('Tire Inspections'!$Y$5:$Y$1004="OK")),'Tire Inspections'!$F$5:$F$1004),"")))</f>
        <v/>
      </c>
      <c r="O789" s="27">
        <f>IF($A789="","",IF($L789="","",IFERROR(LOOKUP(2,1/(('Tire Inspections'!$E$5:$E$1004=$A789)*('Tire Inspections'!$B$5:$B$1004=$L789)*('Tire Inspections'!$Y$5:$Y$1004="OK")),'Tire Inspections'!$P$5:$P$1004),"")))</f>
        <v/>
      </c>
      <c r="P789" s="32">
        <f>IF($A789="","",IF($L789="","",IFERROR(LOOKUP(2,1/(('Tire Inspections'!$E$5:$E$1004=$A789)*('Tire Inspections'!$B$5:$B$1004=$L789)*('Tire Inspections'!$Y$5:$Y$1004="OK")),'Tire Inspections'!$D$5:$D$1004),"")))</f>
        <v/>
      </c>
      <c r="Q789" s="44">
        <f>IF($A789="","",IF($L789="","",IFERROR(LOOKUP(2,1/(('Tire Inspections'!$E$5:$E$1004=$A789)*('Tire Inspections'!$B$5:$B$1004=$L789)*('Tire Inspections'!$Y$5:$Y$1004="OK")),'Tire Inspections'!$R$5:$R$1004),"")))</f>
        <v/>
      </c>
      <c r="R789" s="44">
        <f>IF($A789="","",IF($L789="","",IFERROR(LOOKUP(2,1/(('Tire Inspections'!$E$5:$E$1004=$A789)*('Tire Inspections'!$B$5:$B$1004=$L789)*('Tire Inspections'!$Y$5:$Y$1004="OK")),'Tire Inspections'!$S$5:$S$1004),"")))</f>
        <v/>
      </c>
      <c r="S789" s="44">
        <f>IF($A789="","",IF($L789="","",IFERROR(LOOKUP(2,1/(('Tire Inspections'!$E$5:$E$1004=$A789)*('Tire Inspections'!$B$5:$B$1004=$L789)*('Tire Inspections'!$Y$5:$Y$1004="OK")),'Tire Inspections'!$L$5:$L$1004),"")))</f>
        <v/>
      </c>
      <c r="T789" s="33">
        <f>IF($A789="","",IF(OR($Q789="",$H789=""),"",IFERROR(MAX(0,MIN(1,($Q789-'Settings'!$B$6)/($H789-'Settings'!$B$6))),"")))</f>
        <v/>
      </c>
      <c r="U789" s="27">
        <f>IF($A789="","",IF($Q789="","No Data",IF($Q789&lt;='Settings'!$B$6,"Critical",IF($Q789&lt;='Settings'!$B$5,"Low","OK"))))</f>
        <v/>
      </c>
      <c r="V789" s="27">
        <f>IF($A789="","",IF($R789="","No Data",IF($R789&gt;='Settings'!$B$7,"Uneven","OK")))</f>
        <v/>
      </c>
      <c r="W789" s="27">
        <f>IF($A789="","",IF($J789&lt;&gt;"Mounted","N/A",IF(OR($S789="",$I789=""),"No Data",IF($S789&lt;$I789-'Settings'!$B$8,"Low",IF($S789&gt;$I789+'Settings'!$B$8,"High","OK")))))</f>
        <v/>
      </c>
      <c r="X789" s="45">
        <f>IF($A789="","",IF(OR($J789&lt;&gt;"Mounted",$L789=""),"",IFERROR($L789+'Settings'!$B$9,"")))</f>
        <v/>
      </c>
      <c r="Y789" s="27">
        <f>IF($A789="","",IF($J789&lt;&gt;"Mounted","N/A",IF($L789="","No Data",IF(TODAY()&gt;$X789,"Overdue",IF(TODAY()+'Settings'!$B$10&gt;=$X789,"Due Soon","Current")))))</f>
        <v/>
      </c>
      <c r="Z789" s="27">
        <f>IF($A789="","",IF($J789&lt;&gt;"Mounted","N/A",IF(OR($U789="No Data",$W789="No Data"),"No Data",IF($U789="Critical","Critical",IF(OR($U789="Low",$V789="Uneven",$W789="Low",$W789="High",$Y789="Overdue",$Y789="Due Soon"),"Attention","OK")))))</f>
        <v/>
      </c>
      <c r="AA789" s="27">
        <f>IF($A789="","",IF($J789&lt;&gt;"Mounted","No action",IF($U789="Critical","Inspect immediately and follow fleet removal policy",IF($W789="Low","Correct pressure and inspect",IF($W789="High","Correct pressure",IF($V789="Uneven","Inspect alignment, suspension, and rotation",IF($U789="Low","Schedule tire service",IF($Y789="Overdue","Complete inspection",IF($Y789="Due Soon","Schedule inspection","No action")))))))))</f>
        <v/>
      </c>
      <c r="AB789" s="27">
        <f>IF($A789="","",IF(OR($J789&lt;&gt;"Mounted",$Z789="OK",$Z789="N/A"),"",IF($U789="Critical",1,IF(OR($W789="Low",$W789="High"),2,IF(OR($U789="Low",$V789="Uneven"),3,IF($Y789="Overdue",4,5))))))</f>
        <v/>
      </c>
      <c r="AC789" s="27">
        <f>IF($A789="","",IF($AB789="","",IFERROR($AB789*100000+ROW(),"")))</f>
        <v/>
      </c>
    </row>
    <row r="790">
      <c r="A790" s="29" t="n"/>
      <c r="B790" s="23" t="n"/>
      <c r="C790" s="23" t="n"/>
      <c r="D790" s="23" t="n"/>
      <c r="E790" s="29" t="n"/>
      <c r="F790" s="42" t="n"/>
      <c r="G790" s="30" t="n"/>
      <c r="H790" s="43" t="n"/>
      <c r="I790" s="43" t="n"/>
      <c r="J790" s="23" t="n"/>
      <c r="K790" s="23" t="n"/>
      <c r="L790" s="45">
        <f>IF($A790="","",IF(COUNTIFS('Tire Inspections'!$E$5:$E$1004,$A790,'Tire Inspections'!$Y$5:$Y$1004,"OK")=0,"",IFERROR(MAXIFS('Tire Inspections'!$B$5:$B$1004,'Tire Inspections'!$E$5:$E$1004,$A790,'Tire Inspections'!$Y$5:$Y$1004,"OK"),"")))</f>
        <v/>
      </c>
      <c r="M790" s="27">
        <f>IF($A790="","",IF($L790="","",IFERROR(LOOKUP(2,1/(('Tire Inspections'!$E$5:$E$1004=$A790)*('Tire Inspections'!$B$5:$B$1004=$L790)*('Tire Inspections'!$Y$5:$Y$1004="OK")),'Tire Inspections'!$C$5:$C$1004),"")))</f>
        <v/>
      </c>
      <c r="N790" s="27">
        <f>IF($A790="","",IF($L790="","",IFERROR(LOOKUP(2,1/(('Tire Inspections'!$E$5:$E$1004=$A790)*('Tire Inspections'!$B$5:$B$1004=$L790)*('Tire Inspections'!$Y$5:$Y$1004="OK")),'Tire Inspections'!$F$5:$F$1004),"")))</f>
        <v/>
      </c>
      <c r="O790" s="27">
        <f>IF($A790="","",IF($L790="","",IFERROR(LOOKUP(2,1/(('Tire Inspections'!$E$5:$E$1004=$A790)*('Tire Inspections'!$B$5:$B$1004=$L790)*('Tire Inspections'!$Y$5:$Y$1004="OK")),'Tire Inspections'!$P$5:$P$1004),"")))</f>
        <v/>
      </c>
      <c r="P790" s="32">
        <f>IF($A790="","",IF($L790="","",IFERROR(LOOKUP(2,1/(('Tire Inspections'!$E$5:$E$1004=$A790)*('Tire Inspections'!$B$5:$B$1004=$L790)*('Tire Inspections'!$Y$5:$Y$1004="OK")),'Tire Inspections'!$D$5:$D$1004),"")))</f>
        <v/>
      </c>
      <c r="Q790" s="44">
        <f>IF($A790="","",IF($L790="","",IFERROR(LOOKUP(2,1/(('Tire Inspections'!$E$5:$E$1004=$A790)*('Tire Inspections'!$B$5:$B$1004=$L790)*('Tire Inspections'!$Y$5:$Y$1004="OK")),'Tire Inspections'!$R$5:$R$1004),"")))</f>
        <v/>
      </c>
      <c r="R790" s="44">
        <f>IF($A790="","",IF($L790="","",IFERROR(LOOKUP(2,1/(('Tire Inspections'!$E$5:$E$1004=$A790)*('Tire Inspections'!$B$5:$B$1004=$L790)*('Tire Inspections'!$Y$5:$Y$1004="OK")),'Tire Inspections'!$S$5:$S$1004),"")))</f>
        <v/>
      </c>
      <c r="S790" s="44">
        <f>IF($A790="","",IF($L790="","",IFERROR(LOOKUP(2,1/(('Tire Inspections'!$E$5:$E$1004=$A790)*('Tire Inspections'!$B$5:$B$1004=$L790)*('Tire Inspections'!$Y$5:$Y$1004="OK")),'Tire Inspections'!$L$5:$L$1004),"")))</f>
        <v/>
      </c>
      <c r="T790" s="33">
        <f>IF($A790="","",IF(OR($Q790="",$H790=""),"",IFERROR(MAX(0,MIN(1,($Q790-'Settings'!$B$6)/($H790-'Settings'!$B$6))),"")))</f>
        <v/>
      </c>
      <c r="U790" s="27">
        <f>IF($A790="","",IF($Q790="","No Data",IF($Q790&lt;='Settings'!$B$6,"Critical",IF($Q790&lt;='Settings'!$B$5,"Low","OK"))))</f>
        <v/>
      </c>
      <c r="V790" s="27">
        <f>IF($A790="","",IF($R790="","No Data",IF($R790&gt;='Settings'!$B$7,"Uneven","OK")))</f>
        <v/>
      </c>
      <c r="W790" s="27">
        <f>IF($A790="","",IF($J790&lt;&gt;"Mounted","N/A",IF(OR($S790="",$I790=""),"No Data",IF($S790&lt;$I790-'Settings'!$B$8,"Low",IF($S790&gt;$I790+'Settings'!$B$8,"High","OK")))))</f>
        <v/>
      </c>
      <c r="X790" s="45">
        <f>IF($A790="","",IF(OR($J790&lt;&gt;"Mounted",$L790=""),"",IFERROR($L790+'Settings'!$B$9,"")))</f>
        <v/>
      </c>
      <c r="Y790" s="27">
        <f>IF($A790="","",IF($J790&lt;&gt;"Mounted","N/A",IF($L790="","No Data",IF(TODAY()&gt;$X790,"Overdue",IF(TODAY()+'Settings'!$B$10&gt;=$X790,"Due Soon","Current")))))</f>
        <v/>
      </c>
      <c r="Z790" s="27">
        <f>IF($A790="","",IF($J790&lt;&gt;"Mounted","N/A",IF(OR($U790="No Data",$W790="No Data"),"No Data",IF($U790="Critical","Critical",IF(OR($U790="Low",$V790="Uneven",$W790="Low",$W790="High",$Y790="Overdue",$Y790="Due Soon"),"Attention","OK")))))</f>
        <v/>
      </c>
      <c r="AA790" s="27">
        <f>IF($A790="","",IF($J790&lt;&gt;"Mounted","No action",IF($U790="Critical","Inspect immediately and follow fleet removal policy",IF($W790="Low","Correct pressure and inspect",IF($W790="High","Correct pressure",IF($V790="Uneven","Inspect alignment, suspension, and rotation",IF($U790="Low","Schedule tire service",IF($Y790="Overdue","Complete inspection",IF($Y790="Due Soon","Schedule inspection","No action")))))))))</f>
        <v/>
      </c>
      <c r="AB790" s="27">
        <f>IF($A790="","",IF(OR($J790&lt;&gt;"Mounted",$Z790="OK",$Z790="N/A"),"",IF($U790="Critical",1,IF(OR($W790="Low",$W790="High"),2,IF(OR($U790="Low",$V790="Uneven"),3,IF($Y790="Overdue",4,5))))))</f>
        <v/>
      </c>
      <c r="AC790" s="27">
        <f>IF($A790="","",IF($AB790="","",IFERROR($AB790*100000+ROW(),"")))</f>
        <v/>
      </c>
    </row>
    <row r="791">
      <c r="A791" s="29" t="n"/>
      <c r="B791" s="23" t="n"/>
      <c r="C791" s="23" t="n"/>
      <c r="D791" s="23" t="n"/>
      <c r="E791" s="29" t="n"/>
      <c r="F791" s="42" t="n"/>
      <c r="G791" s="30" t="n"/>
      <c r="H791" s="43" t="n"/>
      <c r="I791" s="43" t="n"/>
      <c r="J791" s="23" t="n"/>
      <c r="K791" s="23" t="n"/>
      <c r="L791" s="45">
        <f>IF($A791="","",IF(COUNTIFS('Tire Inspections'!$E$5:$E$1004,$A791,'Tire Inspections'!$Y$5:$Y$1004,"OK")=0,"",IFERROR(MAXIFS('Tire Inspections'!$B$5:$B$1004,'Tire Inspections'!$E$5:$E$1004,$A791,'Tire Inspections'!$Y$5:$Y$1004,"OK"),"")))</f>
        <v/>
      </c>
      <c r="M791" s="27">
        <f>IF($A791="","",IF($L791="","",IFERROR(LOOKUP(2,1/(('Tire Inspections'!$E$5:$E$1004=$A791)*('Tire Inspections'!$B$5:$B$1004=$L791)*('Tire Inspections'!$Y$5:$Y$1004="OK")),'Tire Inspections'!$C$5:$C$1004),"")))</f>
        <v/>
      </c>
      <c r="N791" s="27">
        <f>IF($A791="","",IF($L791="","",IFERROR(LOOKUP(2,1/(('Tire Inspections'!$E$5:$E$1004=$A791)*('Tire Inspections'!$B$5:$B$1004=$L791)*('Tire Inspections'!$Y$5:$Y$1004="OK")),'Tire Inspections'!$F$5:$F$1004),"")))</f>
        <v/>
      </c>
      <c r="O791" s="27">
        <f>IF($A791="","",IF($L791="","",IFERROR(LOOKUP(2,1/(('Tire Inspections'!$E$5:$E$1004=$A791)*('Tire Inspections'!$B$5:$B$1004=$L791)*('Tire Inspections'!$Y$5:$Y$1004="OK")),'Tire Inspections'!$P$5:$P$1004),"")))</f>
        <v/>
      </c>
      <c r="P791" s="32">
        <f>IF($A791="","",IF($L791="","",IFERROR(LOOKUP(2,1/(('Tire Inspections'!$E$5:$E$1004=$A791)*('Tire Inspections'!$B$5:$B$1004=$L791)*('Tire Inspections'!$Y$5:$Y$1004="OK")),'Tire Inspections'!$D$5:$D$1004),"")))</f>
        <v/>
      </c>
      <c r="Q791" s="44">
        <f>IF($A791="","",IF($L791="","",IFERROR(LOOKUP(2,1/(('Tire Inspections'!$E$5:$E$1004=$A791)*('Tire Inspections'!$B$5:$B$1004=$L791)*('Tire Inspections'!$Y$5:$Y$1004="OK")),'Tire Inspections'!$R$5:$R$1004),"")))</f>
        <v/>
      </c>
      <c r="R791" s="44">
        <f>IF($A791="","",IF($L791="","",IFERROR(LOOKUP(2,1/(('Tire Inspections'!$E$5:$E$1004=$A791)*('Tire Inspections'!$B$5:$B$1004=$L791)*('Tire Inspections'!$Y$5:$Y$1004="OK")),'Tire Inspections'!$S$5:$S$1004),"")))</f>
        <v/>
      </c>
      <c r="S791" s="44">
        <f>IF($A791="","",IF($L791="","",IFERROR(LOOKUP(2,1/(('Tire Inspections'!$E$5:$E$1004=$A791)*('Tire Inspections'!$B$5:$B$1004=$L791)*('Tire Inspections'!$Y$5:$Y$1004="OK")),'Tire Inspections'!$L$5:$L$1004),"")))</f>
        <v/>
      </c>
      <c r="T791" s="33">
        <f>IF($A791="","",IF(OR($Q791="",$H791=""),"",IFERROR(MAX(0,MIN(1,($Q791-'Settings'!$B$6)/($H791-'Settings'!$B$6))),"")))</f>
        <v/>
      </c>
      <c r="U791" s="27">
        <f>IF($A791="","",IF($Q791="","No Data",IF($Q791&lt;='Settings'!$B$6,"Critical",IF($Q791&lt;='Settings'!$B$5,"Low","OK"))))</f>
        <v/>
      </c>
      <c r="V791" s="27">
        <f>IF($A791="","",IF($R791="","No Data",IF($R791&gt;='Settings'!$B$7,"Uneven","OK")))</f>
        <v/>
      </c>
      <c r="W791" s="27">
        <f>IF($A791="","",IF($J791&lt;&gt;"Mounted","N/A",IF(OR($S791="",$I791=""),"No Data",IF($S791&lt;$I791-'Settings'!$B$8,"Low",IF($S791&gt;$I791+'Settings'!$B$8,"High","OK")))))</f>
        <v/>
      </c>
      <c r="X791" s="45">
        <f>IF($A791="","",IF(OR($J791&lt;&gt;"Mounted",$L791=""),"",IFERROR($L791+'Settings'!$B$9,"")))</f>
        <v/>
      </c>
      <c r="Y791" s="27">
        <f>IF($A791="","",IF($J791&lt;&gt;"Mounted","N/A",IF($L791="","No Data",IF(TODAY()&gt;$X791,"Overdue",IF(TODAY()+'Settings'!$B$10&gt;=$X791,"Due Soon","Current")))))</f>
        <v/>
      </c>
      <c r="Z791" s="27">
        <f>IF($A791="","",IF($J791&lt;&gt;"Mounted","N/A",IF(OR($U791="No Data",$W791="No Data"),"No Data",IF($U791="Critical","Critical",IF(OR($U791="Low",$V791="Uneven",$W791="Low",$W791="High",$Y791="Overdue",$Y791="Due Soon"),"Attention","OK")))))</f>
        <v/>
      </c>
      <c r="AA791" s="27">
        <f>IF($A791="","",IF($J791&lt;&gt;"Mounted","No action",IF($U791="Critical","Inspect immediately and follow fleet removal policy",IF($W791="Low","Correct pressure and inspect",IF($W791="High","Correct pressure",IF($V791="Uneven","Inspect alignment, suspension, and rotation",IF($U791="Low","Schedule tire service",IF($Y791="Overdue","Complete inspection",IF($Y791="Due Soon","Schedule inspection","No action")))))))))</f>
        <v/>
      </c>
      <c r="AB791" s="27">
        <f>IF($A791="","",IF(OR($J791&lt;&gt;"Mounted",$Z791="OK",$Z791="N/A"),"",IF($U791="Critical",1,IF(OR($W791="Low",$W791="High"),2,IF(OR($U791="Low",$V791="Uneven"),3,IF($Y791="Overdue",4,5))))))</f>
        <v/>
      </c>
      <c r="AC791" s="27">
        <f>IF($A791="","",IF($AB791="","",IFERROR($AB791*100000+ROW(),"")))</f>
        <v/>
      </c>
    </row>
    <row r="792">
      <c r="A792" s="29" t="n"/>
      <c r="B792" s="23" t="n"/>
      <c r="C792" s="23" t="n"/>
      <c r="D792" s="23" t="n"/>
      <c r="E792" s="29" t="n"/>
      <c r="F792" s="42" t="n"/>
      <c r="G792" s="30" t="n"/>
      <c r="H792" s="43" t="n"/>
      <c r="I792" s="43" t="n"/>
      <c r="J792" s="23" t="n"/>
      <c r="K792" s="23" t="n"/>
      <c r="L792" s="45">
        <f>IF($A792="","",IF(COUNTIFS('Tire Inspections'!$E$5:$E$1004,$A792,'Tire Inspections'!$Y$5:$Y$1004,"OK")=0,"",IFERROR(MAXIFS('Tire Inspections'!$B$5:$B$1004,'Tire Inspections'!$E$5:$E$1004,$A792,'Tire Inspections'!$Y$5:$Y$1004,"OK"),"")))</f>
        <v/>
      </c>
      <c r="M792" s="27">
        <f>IF($A792="","",IF($L792="","",IFERROR(LOOKUP(2,1/(('Tire Inspections'!$E$5:$E$1004=$A792)*('Tire Inspections'!$B$5:$B$1004=$L792)*('Tire Inspections'!$Y$5:$Y$1004="OK")),'Tire Inspections'!$C$5:$C$1004),"")))</f>
        <v/>
      </c>
      <c r="N792" s="27">
        <f>IF($A792="","",IF($L792="","",IFERROR(LOOKUP(2,1/(('Tire Inspections'!$E$5:$E$1004=$A792)*('Tire Inspections'!$B$5:$B$1004=$L792)*('Tire Inspections'!$Y$5:$Y$1004="OK")),'Tire Inspections'!$F$5:$F$1004),"")))</f>
        <v/>
      </c>
      <c r="O792" s="27">
        <f>IF($A792="","",IF($L792="","",IFERROR(LOOKUP(2,1/(('Tire Inspections'!$E$5:$E$1004=$A792)*('Tire Inspections'!$B$5:$B$1004=$L792)*('Tire Inspections'!$Y$5:$Y$1004="OK")),'Tire Inspections'!$P$5:$P$1004),"")))</f>
        <v/>
      </c>
      <c r="P792" s="32">
        <f>IF($A792="","",IF($L792="","",IFERROR(LOOKUP(2,1/(('Tire Inspections'!$E$5:$E$1004=$A792)*('Tire Inspections'!$B$5:$B$1004=$L792)*('Tire Inspections'!$Y$5:$Y$1004="OK")),'Tire Inspections'!$D$5:$D$1004),"")))</f>
        <v/>
      </c>
      <c r="Q792" s="44">
        <f>IF($A792="","",IF($L792="","",IFERROR(LOOKUP(2,1/(('Tire Inspections'!$E$5:$E$1004=$A792)*('Tire Inspections'!$B$5:$B$1004=$L792)*('Tire Inspections'!$Y$5:$Y$1004="OK")),'Tire Inspections'!$R$5:$R$1004),"")))</f>
        <v/>
      </c>
      <c r="R792" s="44">
        <f>IF($A792="","",IF($L792="","",IFERROR(LOOKUP(2,1/(('Tire Inspections'!$E$5:$E$1004=$A792)*('Tire Inspections'!$B$5:$B$1004=$L792)*('Tire Inspections'!$Y$5:$Y$1004="OK")),'Tire Inspections'!$S$5:$S$1004),"")))</f>
        <v/>
      </c>
      <c r="S792" s="44">
        <f>IF($A792="","",IF($L792="","",IFERROR(LOOKUP(2,1/(('Tire Inspections'!$E$5:$E$1004=$A792)*('Tire Inspections'!$B$5:$B$1004=$L792)*('Tire Inspections'!$Y$5:$Y$1004="OK")),'Tire Inspections'!$L$5:$L$1004),"")))</f>
        <v/>
      </c>
      <c r="T792" s="33">
        <f>IF($A792="","",IF(OR($Q792="",$H792=""),"",IFERROR(MAX(0,MIN(1,($Q792-'Settings'!$B$6)/($H792-'Settings'!$B$6))),"")))</f>
        <v/>
      </c>
      <c r="U792" s="27">
        <f>IF($A792="","",IF($Q792="","No Data",IF($Q792&lt;='Settings'!$B$6,"Critical",IF($Q792&lt;='Settings'!$B$5,"Low","OK"))))</f>
        <v/>
      </c>
      <c r="V792" s="27">
        <f>IF($A792="","",IF($R792="","No Data",IF($R792&gt;='Settings'!$B$7,"Uneven","OK")))</f>
        <v/>
      </c>
      <c r="W792" s="27">
        <f>IF($A792="","",IF($J792&lt;&gt;"Mounted","N/A",IF(OR($S792="",$I792=""),"No Data",IF($S792&lt;$I792-'Settings'!$B$8,"Low",IF($S792&gt;$I792+'Settings'!$B$8,"High","OK")))))</f>
        <v/>
      </c>
      <c r="X792" s="45">
        <f>IF($A792="","",IF(OR($J792&lt;&gt;"Mounted",$L792=""),"",IFERROR($L792+'Settings'!$B$9,"")))</f>
        <v/>
      </c>
      <c r="Y792" s="27">
        <f>IF($A792="","",IF($J792&lt;&gt;"Mounted","N/A",IF($L792="","No Data",IF(TODAY()&gt;$X792,"Overdue",IF(TODAY()+'Settings'!$B$10&gt;=$X792,"Due Soon","Current")))))</f>
        <v/>
      </c>
      <c r="Z792" s="27">
        <f>IF($A792="","",IF($J792&lt;&gt;"Mounted","N/A",IF(OR($U792="No Data",$W792="No Data"),"No Data",IF($U792="Critical","Critical",IF(OR($U792="Low",$V792="Uneven",$W792="Low",$W792="High",$Y792="Overdue",$Y792="Due Soon"),"Attention","OK")))))</f>
        <v/>
      </c>
      <c r="AA792" s="27">
        <f>IF($A792="","",IF($J792&lt;&gt;"Mounted","No action",IF($U792="Critical","Inspect immediately and follow fleet removal policy",IF($W792="Low","Correct pressure and inspect",IF($W792="High","Correct pressure",IF($V792="Uneven","Inspect alignment, suspension, and rotation",IF($U792="Low","Schedule tire service",IF($Y792="Overdue","Complete inspection",IF($Y792="Due Soon","Schedule inspection","No action")))))))))</f>
        <v/>
      </c>
      <c r="AB792" s="27">
        <f>IF($A792="","",IF(OR($J792&lt;&gt;"Mounted",$Z792="OK",$Z792="N/A"),"",IF($U792="Critical",1,IF(OR($W792="Low",$W792="High"),2,IF(OR($U792="Low",$V792="Uneven"),3,IF($Y792="Overdue",4,5))))))</f>
        <v/>
      </c>
      <c r="AC792" s="27">
        <f>IF($A792="","",IF($AB792="","",IFERROR($AB792*100000+ROW(),"")))</f>
        <v/>
      </c>
    </row>
    <row r="793">
      <c r="A793" s="29" t="n"/>
      <c r="B793" s="23" t="n"/>
      <c r="C793" s="23" t="n"/>
      <c r="D793" s="23" t="n"/>
      <c r="E793" s="29" t="n"/>
      <c r="F793" s="42" t="n"/>
      <c r="G793" s="30" t="n"/>
      <c r="H793" s="43" t="n"/>
      <c r="I793" s="43" t="n"/>
      <c r="J793" s="23" t="n"/>
      <c r="K793" s="23" t="n"/>
      <c r="L793" s="45">
        <f>IF($A793="","",IF(COUNTIFS('Tire Inspections'!$E$5:$E$1004,$A793,'Tire Inspections'!$Y$5:$Y$1004,"OK")=0,"",IFERROR(MAXIFS('Tire Inspections'!$B$5:$B$1004,'Tire Inspections'!$E$5:$E$1004,$A793,'Tire Inspections'!$Y$5:$Y$1004,"OK"),"")))</f>
        <v/>
      </c>
      <c r="M793" s="27">
        <f>IF($A793="","",IF($L793="","",IFERROR(LOOKUP(2,1/(('Tire Inspections'!$E$5:$E$1004=$A793)*('Tire Inspections'!$B$5:$B$1004=$L793)*('Tire Inspections'!$Y$5:$Y$1004="OK")),'Tire Inspections'!$C$5:$C$1004),"")))</f>
        <v/>
      </c>
      <c r="N793" s="27">
        <f>IF($A793="","",IF($L793="","",IFERROR(LOOKUP(2,1/(('Tire Inspections'!$E$5:$E$1004=$A793)*('Tire Inspections'!$B$5:$B$1004=$L793)*('Tire Inspections'!$Y$5:$Y$1004="OK")),'Tire Inspections'!$F$5:$F$1004),"")))</f>
        <v/>
      </c>
      <c r="O793" s="27">
        <f>IF($A793="","",IF($L793="","",IFERROR(LOOKUP(2,1/(('Tire Inspections'!$E$5:$E$1004=$A793)*('Tire Inspections'!$B$5:$B$1004=$L793)*('Tire Inspections'!$Y$5:$Y$1004="OK")),'Tire Inspections'!$P$5:$P$1004),"")))</f>
        <v/>
      </c>
      <c r="P793" s="32">
        <f>IF($A793="","",IF($L793="","",IFERROR(LOOKUP(2,1/(('Tire Inspections'!$E$5:$E$1004=$A793)*('Tire Inspections'!$B$5:$B$1004=$L793)*('Tire Inspections'!$Y$5:$Y$1004="OK")),'Tire Inspections'!$D$5:$D$1004),"")))</f>
        <v/>
      </c>
      <c r="Q793" s="44">
        <f>IF($A793="","",IF($L793="","",IFERROR(LOOKUP(2,1/(('Tire Inspections'!$E$5:$E$1004=$A793)*('Tire Inspections'!$B$5:$B$1004=$L793)*('Tire Inspections'!$Y$5:$Y$1004="OK")),'Tire Inspections'!$R$5:$R$1004),"")))</f>
        <v/>
      </c>
      <c r="R793" s="44">
        <f>IF($A793="","",IF($L793="","",IFERROR(LOOKUP(2,1/(('Tire Inspections'!$E$5:$E$1004=$A793)*('Tire Inspections'!$B$5:$B$1004=$L793)*('Tire Inspections'!$Y$5:$Y$1004="OK")),'Tire Inspections'!$S$5:$S$1004),"")))</f>
        <v/>
      </c>
      <c r="S793" s="44">
        <f>IF($A793="","",IF($L793="","",IFERROR(LOOKUP(2,1/(('Tire Inspections'!$E$5:$E$1004=$A793)*('Tire Inspections'!$B$5:$B$1004=$L793)*('Tire Inspections'!$Y$5:$Y$1004="OK")),'Tire Inspections'!$L$5:$L$1004),"")))</f>
        <v/>
      </c>
      <c r="T793" s="33">
        <f>IF($A793="","",IF(OR($Q793="",$H793=""),"",IFERROR(MAX(0,MIN(1,($Q793-'Settings'!$B$6)/($H793-'Settings'!$B$6))),"")))</f>
        <v/>
      </c>
      <c r="U793" s="27">
        <f>IF($A793="","",IF($Q793="","No Data",IF($Q793&lt;='Settings'!$B$6,"Critical",IF($Q793&lt;='Settings'!$B$5,"Low","OK"))))</f>
        <v/>
      </c>
      <c r="V793" s="27">
        <f>IF($A793="","",IF($R793="","No Data",IF($R793&gt;='Settings'!$B$7,"Uneven","OK")))</f>
        <v/>
      </c>
      <c r="W793" s="27">
        <f>IF($A793="","",IF($J793&lt;&gt;"Mounted","N/A",IF(OR($S793="",$I793=""),"No Data",IF($S793&lt;$I793-'Settings'!$B$8,"Low",IF($S793&gt;$I793+'Settings'!$B$8,"High","OK")))))</f>
        <v/>
      </c>
      <c r="X793" s="45">
        <f>IF($A793="","",IF(OR($J793&lt;&gt;"Mounted",$L793=""),"",IFERROR($L793+'Settings'!$B$9,"")))</f>
        <v/>
      </c>
      <c r="Y793" s="27">
        <f>IF($A793="","",IF($J793&lt;&gt;"Mounted","N/A",IF($L793="","No Data",IF(TODAY()&gt;$X793,"Overdue",IF(TODAY()+'Settings'!$B$10&gt;=$X793,"Due Soon","Current")))))</f>
        <v/>
      </c>
      <c r="Z793" s="27">
        <f>IF($A793="","",IF($J793&lt;&gt;"Mounted","N/A",IF(OR($U793="No Data",$W793="No Data"),"No Data",IF($U793="Critical","Critical",IF(OR($U793="Low",$V793="Uneven",$W793="Low",$W793="High",$Y793="Overdue",$Y793="Due Soon"),"Attention","OK")))))</f>
        <v/>
      </c>
      <c r="AA793" s="27">
        <f>IF($A793="","",IF($J793&lt;&gt;"Mounted","No action",IF($U793="Critical","Inspect immediately and follow fleet removal policy",IF($W793="Low","Correct pressure and inspect",IF($W793="High","Correct pressure",IF($V793="Uneven","Inspect alignment, suspension, and rotation",IF($U793="Low","Schedule tire service",IF($Y793="Overdue","Complete inspection",IF($Y793="Due Soon","Schedule inspection","No action")))))))))</f>
        <v/>
      </c>
      <c r="AB793" s="27">
        <f>IF($A793="","",IF(OR($J793&lt;&gt;"Mounted",$Z793="OK",$Z793="N/A"),"",IF($U793="Critical",1,IF(OR($W793="Low",$W793="High"),2,IF(OR($U793="Low",$V793="Uneven"),3,IF($Y793="Overdue",4,5))))))</f>
        <v/>
      </c>
      <c r="AC793" s="27">
        <f>IF($A793="","",IF($AB793="","",IFERROR($AB793*100000+ROW(),"")))</f>
        <v/>
      </c>
    </row>
    <row r="794">
      <c r="A794" s="29" t="n"/>
      <c r="B794" s="23" t="n"/>
      <c r="C794" s="23" t="n"/>
      <c r="D794" s="23" t="n"/>
      <c r="E794" s="29" t="n"/>
      <c r="F794" s="42" t="n"/>
      <c r="G794" s="30" t="n"/>
      <c r="H794" s="43" t="n"/>
      <c r="I794" s="43" t="n"/>
      <c r="J794" s="23" t="n"/>
      <c r="K794" s="23" t="n"/>
      <c r="L794" s="45">
        <f>IF($A794="","",IF(COUNTIFS('Tire Inspections'!$E$5:$E$1004,$A794,'Tire Inspections'!$Y$5:$Y$1004,"OK")=0,"",IFERROR(MAXIFS('Tire Inspections'!$B$5:$B$1004,'Tire Inspections'!$E$5:$E$1004,$A794,'Tire Inspections'!$Y$5:$Y$1004,"OK"),"")))</f>
        <v/>
      </c>
      <c r="M794" s="27">
        <f>IF($A794="","",IF($L794="","",IFERROR(LOOKUP(2,1/(('Tire Inspections'!$E$5:$E$1004=$A794)*('Tire Inspections'!$B$5:$B$1004=$L794)*('Tire Inspections'!$Y$5:$Y$1004="OK")),'Tire Inspections'!$C$5:$C$1004),"")))</f>
        <v/>
      </c>
      <c r="N794" s="27">
        <f>IF($A794="","",IF($L794="","",IFERROR(LOOKUP(2,1/(('Tire Inspections'!$E$5:$E$1004=$A794)*('Tire Inspections'!$B$5:$B$1004=$L794)*('Tire Inspections'!$Y$5:$Y$1004="OK")),'Tire Inspections'!$F$5:$F$1004),"")))</f>
        <v/>
      </c>
      <c r="O794" s="27">
        <f>IF($A794="","",IF($L794="","",IFERROR(LOOKUP(2,1/(('Tire Inspections'!$E$5:$E$1004=$A794)*('Tire Inspections'!$B$5:$B$1004=$L794)*('Tire Inspections'!$Y$5:$Y$1004="OK")),'Tire Inspections'!$P$5:$P$1004),"")))</f>
        <v/>
      </c>
      <c r="P794" s="32">
        <f>IF($A794="","",IF($L794="","",IFERROR(LOOKUP(2,1/(('Tire Inspections'!$E$5:$E$1004=$A794)*('Tire Inspections'!$B$5:$B$1004=$L794)*('Tire Inspections'!$Y$5:$Y$1004="OK")),'Tire Inspections'!$D$5:$D$1004),"")))</f>
        <v/>
      </c>
      <c r="Q794" s="44">
        <f>IF($A794="","",IF($L794="","",IFERROR(LOOKUP(2,1/(('Tire Inspections'!$E$5:$E$1004=$A794)*('Tire Inspections'!$B$5:$B$1004=$L794)*('Tire Inspections'!$Y$5:$Y$1004="OK")),'Tire Inspections'!$R$5:$R$1004),"")))</f>
        <v/>
      </c>
      <c r="R794" s="44">
        <f>IF($A794="","",IF($L794="","",IFERROR(LOOKUP(2,1/(('Tire Inspections'!$E$5:$E$1004=$A794)*('Tire Inspections'!$B$5:$B$1004=$L794)*('Tire Inspections'!$Y$5:$Y$1004="OK")),'Tire Inspections'!$S$5:$S$1004),"")))</f>
        <v/>
      </c>
      <c r="S794" s="44">
        <f>IF($A794="","",IF($L794="","",IFERROR(LOOKUP(2,1/(('Tire Inspections'!$E$5:$E$1004=$A794)*('Tire Inspections'!$B$5:$B$1004=$L794)*('Tire Inspections'!$Y$5:$Y$1004="OK")),'Tire Inspections'!$L$5:$L$1004),"")))</f>
        <v/>
      </c>
      <c r="T794" s="33">
        <f>IF($A794="","",IF(OR($Q794="",$H794=""),"",IFERROR(MAX(0,MIN(1,($Q794-'Settings'!$B$6)/($H794-'Settings'!$B$6))),"")))</f>
        <v/>
      </c>
      <c r="U794" s="27">
        <f>IF($A794="","",IF($Q794="","No Data",IF($Q794&lt;='Settings'!$B$6,"Critical",IF($Q794&lt;='Settings'!$B$5,"Low","OK"))))</f>
        <v/>
      </c>
      <c r="V794" s="27">
        <f>IF($A794="","",IF($R794="","No Data",IF($R794&gt;='Settings'!$B$7,"Uneven","OK")))</f>
        <v/>
      </c>
      <c r="W794" s="27">
        <f>IF($A794="","",IF($J794&lt;&gt;"Mounted","N/A",IF(OR($S794="",$I794=""),"No Data",IF($S794&lt;$I794-'Settings'!$B$8,"Low",IF($S794&gt;$I794+'Settings'!$B$8,"High","OK")))))</f>
        <v/>
      </c>
      <c r="X794" s="45">
        <f>IF($A794="","",IF(OR($J794&lt;&gt;"Mounted",$L794=""),"",IFERROR($L794+'Settings'!$B$9,"")))</f>
        <v/>
      </c>
      <c r="Y794" s="27">
        <f>IF($A794="","",IF($J794&lt;&gt;"Mounted","N/A",IF($L794="","No Data",IF(TODAY()&gt;$X794,"Overdue",IF(TODAY()+'Settings'!$B$10&gt;=$X794,"Due Soon","Current")))))</f>
        <v/>
      </c>
      <c r="Z794" s="27">
        <f>IF($A794="","",IF($J794&lt;&gt;"Mounted","N/A",IF(OR($U794="No Data",$W794="No Data"),"No Data",IF($U794="Critical","Critical",IF(OR($U794="Low",$V794="Uneven",$W794="Low",$W794="High",$Y794="Overdue",$Y794="Due Soon"),"Attention","OK")))))</f>
        <v/>
      </c>
      <c r="AA794" s="27">
        <f>IF($A794="","",IF($J794&lt;&gt;"Mounted","No action",IF($U794="Critical","Inspect immediately and follow fleet removal policy",IF($W794="Low","Correct pressure and inspect",IF($W794="High","Correct pressure",IF($V794="Uneven","Inspect alignment, suspension, and rotation",IF($U794="Low","Schedule tire service",IF($Y794="Overdue","Complete inspection",IF($Y794="Due Soon","Schedule inspection","No action")))))))))</f>
        <v/>
      </c>
      <c r="AB794" s="27">
        <f>IF($A794="","",IF(OR($J794&lt;&gt;"Mounted",$Z794="OK",$Z794="N/A"),"",IF($U794="Critical",1,IF(OR($W794="Low",$W794="High"),2,IF(OR($U794="Low",$V794="Uneven"),3,IF($Y794="Overdue",4,5))))))</f>
        <v/>
      </c>
      <c r="AC794" s="27">
        <f>IF($A794="","",IF($AB794="","",IFERROR($AB794*100000+ROW(),"")))</f>
        <v/>
      </c>
    </row>
    <row r="795">
      <c r="A795" s="29" t="n"/>
      <c r="B795" s="23" t="n"/>
      <c r="C795" s="23" t="n"/>
      <c r="D795" s="23" t="n"/>
      <c r="E795" s="29" t="n"/>
      <c r="F795" s="42" t="n"/>
      <c r="G795" s="30" t="n"/>
      <c r="H795" s="43" t="n"/>
      <c r="I795" s="43" t="n"/>
      <c r="J795" s="23" t="n"/>
      <c r="K795" s="23" t="n"/>
      <c r="L795" s="45">
        <f>IF($A795="","",IF(COUNTIFS('Tire Inspections'!$E$5:$E$1004,$A795,'Tire Inspections'!$Y$5:$Y$1004,"OK")=0,"",IFERROR(MAXIFS('Tire Inspections'!$B$5:$B$1004,'Tire Inspections'!$E$5:$E$1004,$A795,'Tire Inspections'!$Y$5:$Y$1004,"OK"),"")))</f>
        <v/>
      </c>
      <c r="M795" s="27">
        <f>IF($A795="","",IF($L795="","",IFERROR(LOOKUP(2,1/(('Tire Inspections'!$E$5:$E$1004=$A795)*('Tire Inspections'!$B$5:$B$1004=$L795)*('Tire Inspections'!$Y$5:$Y$1004="OK")),'Tire Inspections'!$C$5:$C$1004),"")))</f>
        <v/>
      </c>
      <c r="N795" s="27">
        <f>IF($A795="","",IF($L795="","",IFERROR(LOOKUP(2,1/(('Tire Inspections'!$E$5:$E$1004=$A795)*('Tire Inspections'!$B$5:$B$1004=$L795)*('Tire Inspections'!$Y$5:$Y$1004="OK")),'Tire Inspections'!$F$5:$F$1004),"")))</f>
        <v/>
      </c>
      <c r="O795" s="27">
        <f>IF($A795="","",IF($L795="","",IFERROR(LOOKUP(2,1/(('Tire Inspections'!$E$5:$E$1004=$A795)*('Tire Inspections'!$B$5:$B$1004=$L795)*('Tire Inspections'!$Y$5:$Y$1004="OK")),'Tire Inspections'!$P$5:$P$1004),"")))</f>
        <v/>
      </c>
      <c r="P795" s="32">
        <f>IF($A795="","",IF($L795="","",IFERROR(LOOKUP(2,1/(('Tire Inspections'!$E$5:$E$1004=$A795)*('Tire Inspections'!$B$5:$B$1004=$L795)*('Tire Inspections'!$Y$5:$Y$1004="OK")),'Tire Inspections'!$D$5:$D$1004),"")))</f>
        <v/>
      </c>
      <c r="Q795" s="44">
        <f>IF($A795="","",IF($L795="","",IFERROR(LOOKUP(2,1/(('Tire Inspections'!$E$5:$E$1004=$A795)*('Tire Inspections'!$B$5:$B$1004=$L795)*('Tire Inspections'!$Y$5:$Y$1004="OK")),'Tire Inspections'!$R$5:$R$1004),"")))</f>
        <v/>
      </c>
      <c r="R795" s="44">
        <f>IF($A795="","",IF($L795="","",IFERROR(LOOKUP(2,1/(('Tire Inspections'!$E$5:$E$1004=$A795)*('Tire Inspections'!$B$5:$B$1004=$L795)*('Tire Inspections'!$Y$5:$Y$1004="OK")),'Tire Inspections'!$S$5:$S$1004),"")))</f>
        <v/>
      </c>
      <c r="S795" s="44">
        <f>IF($A795="","",IF($L795="","",IFERROR(LOOKUP(2,1/(('Tire Inspections'!$E$5:$E$1004=$A795)*('Tire Inspections'!$B$5:$B$1004=$L795)*('Tire Inspections'!$Y$5:$Y$1004="OK")),'Tire Inspections'!$L$5:$L$1004),"")))</f>
        <v/>
      </c>
      <c r="T795" s="33">
        <f>IF($A795="","",IF(OR($Q795="",$H795=""),"",IFERROR(MAX(0,MIN(1,($Q795-'Settings'!$B$6)/($H795-'Settings'!$B$6))),"")))</f>
        <v/>
      </c>
      <c r="U795" s="27">
        <f>IF($A795="","",IF($Q795="","No Data",IF($Q795&lt;='Settings'!$B$6,"Critical",IF($Q795&lt;='Settings'!$B$5,"Low","OK"))))</f>
        <v/>
      </c>
      <c r="V795" s="27">
        <f>IF($A795="","",IF($R795="","No Data",IF($R795&gt;='Settings'!$B$7,"Uneven","OK")))</f>
        <v/>
      </c>
      <c r="W795" s="27">
        <f>IF($A795="","",IF($J795&lt;&gt;"Mounted","N/A",IF(OR($S795="",$I795=""),"No Data",IF($S795&lt;$I795-'Settings'!$B$8,"Low",IF($S795&gt;$I795+'Settings'!$B$8,"High","OK")))))</f>
        <v/>
      </c>
      <c r="X795" s="45">
        <f>IF($A795="","",IF(OR($J795&lt;&gt;"Mounted",$L795=""),"",IFERROR($L795+'Settings'!$B$9,"")))</f>
        <v/>
      </c>
      <c r="Y795" s="27">
        <f>IF($A795="","",IF($J795&lt;&gt;"Mounted","N/A",IF($L795="","No Data",IF(TODAY()&gt;$X795,"Overdue",IF(TODAY()+'Settings'!$B$10&gt;=$X795,"Due Soon","Current")))))</f>
        <v/>
      </c>
      <c r="Z795" s="27">
        <f>IF($A795="","",IF($J795&lt;&gt;"Mounted","N/A",IF(OR($U795="No Data",$W795="No Data"),"No Data",IF($U795="Critical","Critical",IF(OR($U795="Low",$V795="Uneven",$W795="Low",$W795="High",$Y795="Overdue",$Y795="Due Soon"),"Attention","OK")))))</f>
        <v/>
      </c>
      <c r="AA795" s="27">
        <f>IF($A795="","",IF($J795&lt;&gt;"Mounted","No action",IF($U795="Critical","Inspect immediately and follow fleet removal policy",IF($W795="Low","Correct pressure and inspect",IF($W795="High","Correct pressure",IF($V795="Uneven","Inspect alignment, suspension, and rotation",IF($U795="Low","Schedule tire service",IF($Y795="Overdue","Complete inspection",IF($Y795="Due Soon","Schedule inspection","No action")))))))))</f>
        <v/>
      </c>
      <c r="AB795" s="27">
        <f>IF($A795="","",IF(OR($J795&lt;&gt;"Mounted",$Z795="OK",$Z795="N/A"),"",IF($U795="Critical",1,IF(OR($W795="Low",$W795="High"),2,IF(OR($U795="Low",$V795="Uneven"),3,IF($Y795="Overdue",4,5))))))</f>
        <v/>
      </c>
      <c r="AC795" s="27">
        <f>IF($A795="","",IF($AB795="","",IFERROR($AB795*100000+ROW(),"")))</f>
        <v/>
      </c>
    </row>
    <row r="796">
      <c r="A796" s="29" t="n"/>
      <c r="B796" s="23" t="n"/>
      <c r="C796" s="23" t="n"/>
      <c r="D796" s="23" t="n"/>
      <c r="E796" s="29" t="n"/>
      <c r="F796" s="42" t="n"/>
      <c r="G796" s="30" t="n"/>
      <c r="H796" s="43" t="n"/>
      <c r="I796" s="43" t="n"/>
      <c r="J796" s="23" t="n"/>
      <c r="K796" s="23" t="n"/>
      <c r="L796" s="45">
        <f>IF($A796="","",IF(COUNTIFS('Tire Inspections'!$E$5:$E$1004,$A796,'Tire Inspections'!$Y$5:$Y$1004,"OK")=0,"",IFERROR(MAXIFS('Tire Inspections'!$B$5:$B$1004,'Tire Inspections'!$E$5:$E$1004,$A796,'Tire Inspections'!$Y$5:$Y$1004,"OK"),"")))</f>
        <v/>
      </c>
      <c r="M796" s="27">
        <f>IF($A796="","",IF($L796="","",IFERROR(LOOKUP(2,1/(('Tire Inspections'!$E$5:$E$1004=$A796)*('Tire Inspections'!$B$5:$B$1004=$L796)*('Tire Inspections'!$Y$5:$Y$1004="OK")),'Tire Inspections'!$C$5:$C$1004),"")))</f>
        <v/>
      </c>
      <c r="N796" s="27">
        <f>IF($A796="","",IF($L796="","",IFERROR(LOOKUP(2,1/(('Tire Inspections'!$E$5:$E$1004=$A796)*('Tire Inspections'!$B$5:$B$1004=$L796)*('Tire Inspections'!$Y$5:$Y$1004="OK")),'Tire Inspections'!$F$5:$F$1004),"")))</f>
        <v/>
      </c>
      <c r="O796" s="27">
        <f>IF($A796="","",IF($L796="","",IFERROR(LOOKUP(2,1/(('Tire Inspections'!$E$5:$E$1004=$A796)*('Tire Inspections'!$B$5:$B$1004=$L796)*('Tire Inspections'!$Y$5:$Y$1004="OK")),'Tire Inspections'!$P$5:$P$1004),"")))</f>
        <v/>
      </c>
      <c r="P796" s="32">
        <f>IF($A796="","",IF($L796="","",IFERROR(LOOKUP(2,1/(('Tire Inspections'!$E$5:$E$1004=$A796)*('Tire Inspections'!$B$5:$B$1004=$L796)*('Tire Inspections'!$Y$5:$Y$1004="OK")),'Tire Inspections'!$D$5:$D$1004),"")))</f>
        <v/>
      </c>
      <c r="Q796" s="44">
        <f>IF($A796="","",IF($L796="","",IFERROR(LOOKUP(2,1/(('Tire Inspections'!$E$5:$E$1004=$A796)*('Tire Inspections'!$B$5:$B$1004=$L796)*('Tire Inspections'!$Y$5:$Y$1004="OK")),'Tire Inspections'!$R$5:$R$1004),"")))</f>
        <v/>
      </c>
      <c r="R796" s="44">
        <f>IF($A796="","",IF($L796="","",IFERROR(LOOKUP(2,1/(('Tire Inspections'!$E$5:$E$1004=$A796)*('Tire Inspections'!$B$5:$B$1004=$L796)*('Tire Inspections'!$Y$5:$Y$1004="OK")),'Tire Inspections'!$S$5:$S$1004),"")))</f>
        <v/>
      </c>
      <c r="S796" s="44">
        <f>IF($A796="","",IF($L796="","",IFERROR(LOOKUP(2,1/(('Tire Inspections'!$E$5:$E$1004=$A796)*('Tire Inspections'!$B$5:$B$1004=$L796)*('Tire Inspections'!$Y$5:$Y$1004="OK")),'Tire Inspections'!$L$5:$L$1004),"")))</f>
        <v/>
      </c>
      <c r="T796" s="33">
        <f>IF($A796="","",IF(OR($Q796="",$H796=""),"",IFERROR(MAX(0,MIN(1,($Q796-'Settings'!$B$6)/($H796-'Settings'!$B$6))),"")))</f>
        <v/>
      </c>
      <c r="U796" s="27">
        <f>IF($A796="","",IF($Q796="","No Data",IF($Q796&lt;='Settings'!$B$6,"Critical",IF($Q796&lt;='Settings'!$B$5,"Low","OK"))))</f>
        <v/>
      </c>
      <c r="V796" s="27">
        <f>IF($A796="","",IF($R796="","No Data",IF($R796&gt;='Settings'!$B$7,"Uneven","OK")))</f>
        <v/>
      </c>
      <c r="W796" s="27">
        <f>IF($A796="","",IF($J796&lt;&gt;"Mounted","N/A",IF(OR($S796="",$I796=""),"No Data",IF($S796&lt;$I796-'Settings'!$B$8,"Low",IF($S796&gt;$I796+'Settings'!$B$8,"High","OK")))))</f>
        <v/>
      </c>
      <c r="X796" s="45">
        <f>IF($A796="","",IF(OR($J796&lt;&gt;"Mounted",$L796=""),"",IFERROR($L796+'Settings'!$B$9,"")))</f>
        <v/>
      </c>
      <c r="Y796" s="27">
        <f>IF($A796="","",IF($J796&lt;&gt;"Mounted","N/A",IF($L796="","No Data",IF(TODAY()&gt;$X796,"Overdue",IF(TODAY()+'Settings'!$B$10&gt;=$X796,"Due Soon","Current")))))</f>
        <v/>
      </c>
      <c r="Z796" s="27">
        <f>IF($A796="","",IF($J796&lt;&gt;"Mounted","N/A",IF(OR($U796="No Data",$W796="No Data"),"No Data",IF($U796="Critical","Critical",IF(OR($U796="Low",$V796="Uneven",$W796="Low",$W796="High",$Y796="Overdue",$Y796="Due Soon"),"Attention","OK")))))</f>
        <v/>
      </c>
      <c r="AA796" s="27">
        <f>IF($A796="","",IF($J796&lt;&gt;"Mounted","No action",IF($U796="Critical","Inspect immediately and follow fleet removal policy",IF($W796="Low","Correct pressure and inspect",IF($W796="High","Correct pressure",IF($V796="Uneven","Inspect alignment, suspension, and rotation",IF($U796="Low","Schedule tire service",IF($Y796="Overdue","Complete inspection",IF($Y796="Due Soon","Schedule inspection","No action")))))))))</f>
        <v/>
      </c>
      <c r="AB796" s="27">
        <f>IF($A796="","",IF(OR($J796&lt;&gt;"Mounted",$Z796="OK",$Z796="N/A"),"",IF($U796="Critical",1,IF(OR($W796="Low",$W796="High"),2,IF(OR($U796="Low",$V796="Uneven"),3,IF($Y796="Overdue",4,5))))))</f>
        <v/>
      </c>
      <c r="AC796" s="27">
        <f>IF($A796="","",IF($AB796="","",IFERROR($AB796*100000+ROW(),"")))</f>
        <v/>
      </c>
    </row>
    <row r="797">
      <c r="A797" s="29" t="n"/>
      <c r="B797" s="23" t="n"/>
      <c r="C797" s="23" t="n"/>
      <c r="D797" s="23" t="n"/>
      <c r="E797" s="29" t="n"/>
      <c r="F797" s="42" t="n"/>
      <c r="G797" s="30" t="n"/>
      <c r="H797" s="43" t="n"/>
      <c r="I797" s="43" t="n"/>
      <c r="J797" s="23" t="n"/>
      <c r="K797" s="23" t="n"/>
      <c r="L797" s="45">
        <f>IF($A797="","",IF(COUNTIFS('Tire Inspections'!$E$5:$E$1004,$A797,'Tire Inspections'!$Y$5:$Y$1004,"OK")=0,"",IFERROR(MAXIFS('Tire Inspections'!$B$5:$B$1004,'Tire Inspections'!$E$5:$E$1004,$A797,'Tire Inspections'!$Y$5:$Y$1004,"OK"),"")))</f>
        <v/>
      </c>
      <c r="M797" s="27">
        <f>IF($A797="","",IF($L797="","",IFERROR(LOOKUP(2,1/(('Tire Inspections'!$E$5:$E$1004=$A797)*('Tire Inspections'!$B$5:$B$1004=$L797)*('Tire Inspections'!$Y$5:$Y$1004="OK")),'Tire Inspections'!$C$5:$C$1004),"")))</f>
        <v/>
      </c>
      <c r="N797" s="27">
        <f>IF($A797="","",IF($L797="","",IFERROR(LOOKUP(2,1/(('Tire Inspections'!$E$5:$E$1004=$A797)*('Tire Inspections'!$B$5:$B$1004=$L797)*('Tire Inspections'!$Y$5:$Y$1004="OK")),'Tire Inspections'!$F$5:$F$1004),"")))</f>
        <v/>
      </c>
      <c r="O797" s="27">
        <f>IF($A797="","",IF($L797="","",IFERROR(LOOKUP(2,1/(('Tire Inspections'!$E$5:$E$1004=$A797)*('Tire Inspections'!$B$5:$B$1004=$L797)*('Tire Inspections'!$Y$5:$Y$1004="OK")),'Tire Inspections'!$P$5:$P$1004),"")))</f>
        <v/>
      </c>
      <c r="P797" s="32">
        <f>IF($A797="","",IF($L797="","",IFERROR(LOOKUP(2,1/(('Tire Inspections'!$E$5:$E$1004=$A797)*('Tire Inspections'!$B$5:$B$1004=$L797)*('Tire Inspections'!$Y$5:$Y$1004="OK")),'Tire Inspections'!$D$5:$D$1004),"")))</f>
        <v/>
      </c>
      <c r="Q797" s="44">
        <f>IF($A797="","",IF($L797="","",IFERROR(LOOKUP(2,1/(('Tire Inspections'!$E$5:$E$1004=$A797)*('Tire Inspections'!$B$5:$B$1004=$L797)*('Tire Inspections'!$Y$5:$Y$1004="OK")),'Tire Inspections'!$R$5:$R$1004),"")))</f>
        <v/>
      </c>
      <c r="R797" s="44">
        <f>IF($A797="","",IF($L797="","",IFERROR(LOOKUP(2,1/(('Tire Inspections'!$E$5:$E$1004=$A797)*('Tire Inspections'!$B$5:$B$1004=$L797)*('Tire Inspections'!$Y$5:$Y$1004="OK")),'Tire Inspections'!$S$5:$S$1004),"")))</f>
        <v/>
      </c>
      <c r="S797" s="44">
        <f>IF($A797="","",IF($L797="","",IFERROR(LOOKUP(2,1/(('Tire Inspections'!$E$5:$E$1004=$A797)*('Tire Inspections'!$B$5:$B$1004=$L797)*('Tire Inspections'!$Y$5:$Y$1004="OK")),'Tire Inspections'!$L$5:$L$1004),"")))</f>
        <v/>
      </c>
      <c r="T797" s="33">
        <f>IF($A797="","",IF(OR($Q797="",$H797=""),"",IFERROR(MAX(0,MIN(1,($Q797-'Settings'!$B$6)/($H797-'Settings'!$B$6))),"")))</f>
        <v/>
      </c>
      <c r="U797" s="27">
        <f>IF($A797="","",IF($Q797="","No Data",IF($Q797&lt;='Settings'!$B$6,"Critical",IF($Q797&lt;='Settings'!$B$5,"Low","OK"))))</f>
        <v/>
      </c>
      <c r="V797" s="27">
        <f>IF($A797="","",IF($R797="","No Data",IF($R797&gt;='Settings'!$B$7,"Uneven","OK")))</f>
        <v/>
      </c>
      <c r="W797" s="27">
        <f>IF($A797="","",IF($J797&lt;&gt;"Mounted","N/A",IF(OR($S797="",$I797=""),"No Data",IF($S797&lt;$I797-'Settings'!$B$8,"Low",IF($S797&gt;$I797+'Settings'!$B$8,"High","OK")))))</f>
        <v/>
      </c>
      <c r="X797" s="45">
        <f>IF($A797="","",IF(OR($J797&lt;&gt;"Mounted",$L797=""),"",IFERROR($L797+'Settings'!$B$9,"")))</f>
        <v/>
      </c>
      <c r="Y797" s="27">
        <f>IF($A797="","",IF($J797&lt;&gt;"Mounted","N/A",IF($L797="","No Data",IF(TODAY()&gt;$X797,"Overdue",IF(TODAY()+'Settings'!$B$10&gt;=$X797,"Due Soon","Current")))))</f>
        <v/>
      </c>
      <c r="Z797" s="27">
        <f>IF($A797="","",IF($J797&lt;&gt;"Mounted","N/A",IF(OR($U797="No Data",$W797="No Data"),"No Data",IF($U797="Critical","Critical",IF(OR($U797="Low",$V797="Uneven",$W797="Low",$W797="High",$Y797="Overdue",$Y797="Due Soon"),"Attention","OK")))))</f>
        <v/>
      </c>
      <c r="AA797" s="27">
        <f>IF($A797="","",IF($J797&lt;&gt;"Mounted","No action",IF($U797="Critical","Inspect immediately and follow fleet removal policy",IF($W797="Low","Correct pressure and inspect",IF($W797="High","Correct pressure",IF($V797="Uneven","Inspect alignment, suspension, and rotation",IF($U797="Low","Schedule tire service",IF($Y797="Overdue","Complete inspection",IF($Y797="Due Soon","Schedule inspection","No action")))))))))</f>
        <v/>
      </c>
      <c r="AB797" s="27">
        <f>IF($A797="","",IF(OR($J797&lt;&gt;"Mounted",$Z797="OK",$Z797="N/A"),"",IF($U797="Critical",1,IF(OR($W797="Low",$W797="High"),2,IF(OR($U797="Low",$V797="Uneven"),3,IF($Y797="Overdue",4,5))))))</f>
        <v/>
      </c>
      <c r="AC797" s="27">
        <f>IF($A797="","",IF($AB797="","",IFERROR($AB797*100000+ROW(),"")))</f>
        <v/>
      </c>
    </row>
    <row r="798">
      <c r="A798" s="29" t="n"/>
      <c r="B798" s="23" t="n"/>
      <c r="C798" s="23" t="n"/>
      <c r="D798" s="23" t="n"/>
      <c r="E798" s="29" t="n"/>
      <c r="F798" s="42" t="n"/>
      <c r="G798" s="30" t="n"/>
      <c r="H798" s="43" t="n"/>
      <c r="I798" s="43" t="n"/>
      <c r="J798" s="23" t="n"/>
      <c r="K798" s="23" t="n"/>
      <c r="L798" s="45">
        <f>IF($A798="","",IF(COUNTIFS('Tire Inspections'!$E$5:$E$1004,$A798,'Tire Inspections'!$Y$5:$Y$1004,"OK")=0,"",IFERROR(MAXIFS('Tire Inspections'!$B$5:$B$1004,'Tire Inspections'!$E$5:$E$1004,$A798,'Tire Inspections'!$Y$5:$Y$1004,"OK"),"")))</f>
        <v/>
      </c>
      <c r="M798" s="27">
        <f>IF($A798="","",IF($L798="","",IFERROR(LOOKUP(2,1/(('Tire Inspections'!$E$5:$E$1004=$A798)*('Tire Inspections'!$B$5:$B$1004=$L798)*('Tire Inspections'!$Y$5:$Y$1004="OK")),'Tire Inspections'!$C$5:$C$1004),"")))</f>
        <v/>
      </c>
      <c r="N798" s="27">
        <f>IF($A798="","",IF($L798="","",IFERROR(LOOKUP(2,1/(('Tire Inspections'!$E$5:$E$1004=$A798)*('Tire Inspections'!$B$5:$B$1004=$L798)*('Tire Inspections'!$Y$5:$Y$1004="OK")),'Tire Inspections'!$F$5:$F$1004),"")))</f>
        <v/>
      </c>
      <c r="O798" s="27">
        <f>IF($A798="","",IF($L798="","",IFERROR(LOOKUP(2,1/(('Tire Inspections'!$E$5:$E$1004=$A798)*('Tire Inspections'!$B$5:$B$1004=$L798)*('Tire Inspections'!$Y$5:$Y$1004="OK")),'Tire Inspections'!$P$5:$P$1004),"")))</f>
        <v/>
      </c>
      <c r="P798" s="32">
        <f>IF($A798="","",IF($L798="","",IFERROR(LOOKUP(2,1/(('Tire Inspections'!$E$5:$E$1004=$A798)*('Tire Inspections'!$B$5:$B$1004=$L798)*('Tire Inspections'!$Y$5:$Y$1004="OK")),'Tire Inspections'!$D$5:$D$1004),"")))</f>
        <v/>
      </c>
      <c r="Q798" s="44">
        <f>IF($A798="","",IF($L798="","",IFERROR(LOOKUP(2,1/(('Tire Inspections'!$E$5:$E$1004=$A798)*('Tire Inspections'!$B$5:$B$1004=$L798)*('Tire Inspections'!$Y$5:$Y$1004="OK")),'Tire Inspections'!$R$5:$R$1004),"")))</f>
        <v/>
      </c>
      <c r="R798" s="44">
        <f>IF($A798="","",IF($L798="","",IFERROR(LOOKUP(2,1/(('Tire Inspections'!$E$5:$E$1004=$A798)*('Tire Inspections'!$B$5:$B$1004=$L798)*('Tire Inspections'!$Y$5:$Y$1004="OK")),'Tire Inspections'!$S$5:$S$1004),"")))</f>
        <v/>
      </c>
      <c r="S798" s="44">
        <f>IF($A798="","",IF($L798="","",IFERROR(LOOKUP(2,1/(('Tire Inspections'!$E$5:$E$1004=$A798)*('Tire Inspections'!$B$5:$B$1004=$L798)*('Tire Inspections'!$Y$5:$Y$1004="OK")),'Tire Inspections'!$L$5:$L$1004),"")))</f>
        <v/>
      </c>
      <c r="T798" s="33">
        <f>IF($A798="","",IF(OR($Q798="",$H798=""),"",IFERROR(MAX(0,MIN(1,($Q798-'Settings'!$B$6)/($H798-'Settings'!$B$6))),"")))</f>
        <v/>
      </c>
      <c r="U798" s="27">
        <f>IF($A798="","",IF($Q798="","No Data",IF($Q798&lt;='Settings'!$B$6,"Critical",IF($Q798&lt;='Settings'!$B$5,"Low","OK"))))</f>
        <v/>
      </c>
      <c r="V798" s="27">
        <f>IF($A798="","",IF($R798="","No Data",IF($R798&gt;='Settings'!$B$7,"Uneven","OK")))</f>
        <v/>
      </c>
      <c r="W798" s="27">
        <f>IF($A798="","",IF($J798&lt;&gt;"Mounted","N/A",IF(OR($S798="",$I798=""),"No Data",IF($S798&lt;$I798-'Settings'!$B$8,"Low",IF($S798&gt;$I798+'Settings'!$B$8,"High","OK")))))</f>
        <v/>
      </c>
      <c r="X798" s="45">
        <f>IF($A798="","",IF(OR($J798&lt;&gt;"Mounted",$L798=""),"",IFERROR($L798+'Settings'!$B$9,"")))</f>
        <v/>
      </c>
      <c r="Y798" s="27">
        <f>IF($A798="","",IF($J798&lt;&gt;"Mounted","N/A",IF($L798="","No Data",IF(TODAY()&gt;$X798,"Overdue",IF(TODAY()+'Settings'!$B$10&gt;=$X798,"Due Soon","Current")))))</f>
        <v/>
      </c>
      <c r="Z798" s="27">
        <f>IF($A798="","",IF($J798&lt;&gt;"Mounted","N/A",IF(OR($U798="No Data",$W798="No Data"),"No Data",IF($U798="Critical","Critical",IF(OR($U798="Low",$V798="Uneven",$W798="Low",$W798="High",$Y798="Overdue",$Y798="Due Soon"),"Attention","OK")))))</f>
        <v/>
      </c>
      <c r="AA798" s="27">
        <f>IF($A798="","",IF($J798&lt;&gt;"Mounted","No action",IF($U798="Critical","Inspect immediately and follow fleet removal policy",IF($W798="Low","Correct pressure and inspect",IF($W798="High","Correct pressure",IF($V798="Uneven","Inspect alignment, suspension, and rotation",IF($U798="Low","Schedule tire service",IF($Y798="Overdue","Complete inspection",IF($Y798="Due Soon","Schedule inspection","No action")))))))))</f>
        <v/>
      </c>
      <c r="AB798" s="27">
        <f>IF($A798="","",IF(OR($J798&lt;&gt;"Mounted",$Z798="OK",$Z798="N/A"),"",IF($U798="Critical",1,IF(OR($W798="Low",$W798="High"),2,IF(OR($U798="Low",$V798="Uneven"),3,IF($Y798="Overdue",4,5))))))</f>
        <v/>
      </c>
      <c r="AC798" s="27">
        <f>IF($A798="","",IF($AB798="","",IFERROR($AB798*100000+ROW(),"")))</f>
        <v/>
      </c>
    </row>
    <row r="799">
      <c r="A799" s="29" t="n"/>
      <c r="B799" s="23" t="n"/>
      <c r="C799" s="23" t="n"/>
      <c r="D799" s="23" t="n"/>
      <c r="E799" s="29" t="n"/>
      <c r="F799" s="42" t="n"/>
      <c r="G799" s="30" t="n"/>
      <c r="H799" s="43" t="n"/>
      <c r="I799" s="43" t="n"/>
      <c r="J799" s="23" t="n"/>
      <c r="K799" s="23" t="n"/>
      <c r="L799" s="45">
        <f>IF($A799="","",IF(COUNTIFS('Tire Inspections'!$E$5:$E$1004,$A799,'Tire Inspections'!$Y$5:$Y$1004,"OK")=0,"",IFERROR(MAXIFS('Tire Inspections'!$B$5:$B$1004,'Tire Inspections'!$E$5:$E$1004,$A799,'Tire Inspections'!$Y$5:$Y$1004,"OK"),"")))</f>
        <v/>
      </c>
      <c r="M799" s="27">
        <f>IF($A799="","",IF($L799="","",IFERROR(LOOKUP(2,1/(('Tire Inspections'!$E$5:$E$1004=$A799)*('Tire Inspections'!$B$5:$B$1004=$L799)*('Tire Inspections'!$Y$5:$Y$1004="OK")),'Tire Inspections'!$C$5:$C$1004),"")))</f>
        <v/>
      </c>
      <c r="N799" s="27">
        <f>IF($A799="","",IF($L799="","",IFERROR(LOOKUP(2,1/(('Tire Inspections'!$E$5:$E$1004=$A799)*('Tire Inspections'!$B$5:$B$1004=$L799)*('Tire Inspections'!$Y$5:$Y$1004="OK")),'Tire Inspections'!$F$5:$F$1004),"")))</f>
        <v/>
      </c>
      <c r="O799" s="27">
        <f>IF($A799="","",IF($L799="","",IFERROR(LOOKUP(2,1/(('Tire Inspections'!$E$5:$E$1004=$A799)*('Tire Inspections'!$B$5:$B$1004=$L799)*('Tire Inspections'!$Y$5:$Y$1004="OK")),'Tire Inspections'!$P$5:$P$1004),"")))</f>
        <v/>
      </c>
      <c r="P799" s="32">
        <f>IF($A799="","",IF($L799="","",IFERROR(LOOKUP(2,1/(('Tire Inspections'!$E$5:$E$1004=$A799)*('Tire Inspections'!$B$5:$B$1004=$L799)*('Tire Inspections'!$Y$5:$Y$1004="OK")),'Tire Inspections'!$D$5:$D$1004),"")))</f>
        <v/>
      </c>
      <c r="Q799" s="44">
        <f>IF($A799="","",IF($L799="","",IFERROR(LOOKUP(2,1/(('Tire Inspections'!$E$5:$E$1004=$A799)*('Tire Inspections'!$B$5:$B$1004=$L799)*('Tire Inspections'!$Y$5:$Y$1004="OK")),'Tire Inspections'!$R$5:$R$1004),"")))</f>
        <v/>
      </c>
      <c r="R799" s="44">
        <f>IF($A799="","",IF($L799="","",IFERROR(LOOKUP(2,1/(('Tire Inspections'!$E$5:$E$1004=$A799)*('Tire Inspections'!$B$5:$B$1004=$L799)*('Tire Inspections'!$Y$5:$Y$1004="OK")),'Tire Inspections'!$S$5:$S$1004),"")))</f>
        <v/>
      </c>
      <c r="S799" s="44">
        <f>IF($A799="","",IF($L799="","",IFERROR(LOOKUP(2,1/(('Tire Inspections'!$E$5:$E$1004=$A799)*('Tire Inspections'!$B$5:$B$1004=$L799)*('Tire Inspections'!$Y$5:$Y$1004="OK")),'Tire Inspections'!$L$5:$L$1004),"")))</f>
        <v/>
      </c>
      <c r="T799" s="33">
        <f>IF($A799="","",IF(OR($Q799="",$H799=""),"",IFERROR(MAX(0,MIN(1,($Q799-'Settings'!$B$6)/($H799-'Settings'!$B$6))),"")))</f>
        <v/>
      </c>
      <c r="U799" s="27">
        <f>IF($A799="","",IF($Q799="","No Data",IF($Q799&lt;='Settings'!$B$6,"Critical",IF($Q799&lt;='Settings'!$B$5,"Low","OK"))))</f>
        <v/>
      </c>
      <c r="V799" s="27">
        <f>IF($A799="","",IF($R799="","No Data",IF($R799&gt;='Settings'!$B$7,"Uneven","OK")))</f>
        <v/>
      </c>
      <c r="W799" s="27">
        <f>IF($A799="","",IF($J799&lt;&gt;"Mounted","N/A",IF(OR($S799="",$I799=""),"No Data",IF($S799&lt;$I799-'Settings'!$B$8,"Low",IF($S799&gt;$I799+'Settings'!$B$8,"High","OK")))))</f>
        <v/>
      </c>
      <c r="X799" s="45">
        <f>IF($A799="","",IF(OR($J799&lt;&gt;"Mounted",$L799=""),"",IFERROR($L799+'Settings'!$B$9,"")))</f>
        <v/>
      </c>
      <c r="Y799" s="27">
        <f>IF($A799="","",IF($J799&lt;&gt;"Mounted","N/A",IF($L799="","No Data",IF(TODAY()&gt;$X799,"Overdue",IF(TODAY()+'Settings'!$B$10&gt;=$X799,"Due Soon","Current")))))</f>
        <v/>
      </c>
      <c r="Z799" s="27">
        <f>IF($A799="","",IF($J799&lt;&gt;"Mounted","N/A",IF(OR($U799="No Data",$W799="No Data"),"No Data",IF($U799="Critical","Critical",IF(OR($U799="Low",$V799="Uneven",$W799="Low",$W799="High",$Y799="Overdue",$Y799="Due Soon"),"Attention","OK")))))</f>
        <v/>
      </c>
      <c r="AA799" s="27">
        <f>IF($A799="","",IF($J799&lt;&gt;"Mounted","No action",IF($U799="Critical","Inspect immediately and follow fleet removal policy",IF($W799="Low","Correct pressure and inspect",IF($W799="High","Correct pressure",IF($V799="Uneven","Inspect alignment, suspension, and rotation",IF($U799="Low","Schedule tire service",IF($Y799="Overdue","Complete inspection",IF($Y799="Due Soon","Schedule inspection","No action")))))))))</f>
        <v/>
      </c>
      <c r="AB799" s="27">
        <f>IF($A799="","",IF(OR($J799&lt;&gt;"Mounted",$Z799="OK",$Z799="N/A"),"",IF($U799="Critical",1,IF(OR($W799="Low",$W799="High"),2,IF(OR($U799="Low",$V799="Uneven"),3,IF($Y799="Overdue",4,5))))))</f>
        <v/>
      </c>
      <c r="AC799" s="27">
        <f>IF($A799="","",IF($AB799="","",IFERROR($AB799*100000+ROW(),"")))</f>
        <v/>
      </c>
    </row>
    <row r="800">
      <c r="A800" s="29" t="n"/>
      <c r="B800" s="23" t="n"/>
      <c r="C800" s="23" t="n"/>
      <c r="D800" s="23" t="n"/>
      <c r="E800" s="29" t="n"/>
      <c r="F800" s="42" t="n"/>
      <c r="G800" s="30" t="n"/>
      <c r="H800" s="43" t="n"/>
      <c r="I800" s="43" t="n"/>
      <c r="J800" s="23" t="n"/>
      <c r="K800" s="23" t="n"/>
      <c r="L800" s="45">
        <f>IF($A800="","",IF(COUNTIFS('Tire Inspections'!$E$5:$E$1004,$A800,'Tire Inspections'!$Y$5:$Y$1004,"OK")=0,"",IFERROR(MAXIFS('Tire Inspections'!$B$5:$B$1004,'Tire Inspections'!$E$5:$E$1004,$A800,'Tire Inspections'!$Y$5:$Y$1004,"OK"),"")))</f>
        <v/>
      </c>
      <c r="M800" s="27">
        <f>IF($A800="","",IF($L800="","",IFERROR(LOOKUP(2,1/(('Tire Inspections'!$E$5:$E$1004=$A800)*('Tire Inspections'!$B$5:$B$1004=$L800)*('Tire Inspections'!$Y$5:$Y$1004="OK")),'Tire Inspections'!$C$5:$C$1004),"")))</f>
        <v/>
      </c>
      <c r="N800" s="27">
        <f>IF($A800="","",IF($L800="","",IFERROR(LOOKUP(2,1/(('Tire Inspections'!$E$5:$E$1004=$A800)*('Tire Inspections'!$B$5:$B$1004=$L800)*('Tire Inspections'!$Y$5:$Y$1004="OK")),'Tire Inspections'!$F$5:$F$1004),"")))</f>
        <v/>
      </c>
      <c r="O800" s="27">
        <f>IF($A800="","",IF($L800="","",IFERROR(LOOKUP(2,1/(('Tire Inspections'!$E$5:$E$1004=$A800)*('Tire Inspections'!$B$5:$B$1004=$L800)*('Tire Inspections'!$Y$5:$Y$1004="OK")),'Tire Inspections'!$P$5:$P$1004),"")))</f>
        <v/>
      </c>
      <c r="P800" s="32">
        <f>IF($A800="","",IF($L800="","",IFERROR(LOOKUP(2,1/(('Tire Inspections'!$E$5:$E$1004=$A800)*('Tire Inspections'!$B$5:$B$1004=$L800)*('Tire Inspections'!$Y$5:$Y$1004="OK")),'Tire Inspections'!$D$5:$D$1004),"")))</f>
        <v/>
      </c>
      <c r="Q800" s="44">
        <f>IF($A800="","",IF($L800="","",IFERROR(LOOKUP(2,1/(('Tire Inspections'!$E$5:$E$1004=$A800)*('Tire Inspections'!$B$5:$B$1004=$L800)*('Tire Inspections'!$Y$5:$Y$1004="OK")),'Tire Inspections'!$R$5:$R$1004),"")))</f>
        <v/>
      </c>
      <c r="R800" s="44">
        <f>IF($A800="","",IF($L800="","",IFERROR(LOOKUP(2,1/(('Tire Inspections'!$E$5:$E$1004=$A800)*('Tire Inspections'!$B$5:$B$1004=$L800)*('Tire Inspections'!$Y$5:$Y$1004="OK")),'Tire Inspections'!$S$5:$S$1004),"")))</f>
        <v/>
      </c>
      <c r="S800" s="44">
        <f>IF($A800="","",IF($L800="","",IFERROR(LOOKUP(2,1/(('Tire Inspections'!$E$5:$E$1004=$A800)*('Tire Inspections'!$B$5:$B$1004=$L800)*('Tire Inspections'!$Y$5:$Y$1004="OK")),'Tire Inspections'!$L$5:$L$1004),"")))</f>
        <v/>
      </c>
      <c r="T800" s="33">
        <f>IF($A800="","",IF(OR($Q800="",$H800=""),"",IFERROR(MAX(0,MIN(1,($Q800-'Settings'!$B$6)/($H800-'Settings'!$B$6))),"")))</f>
        <v/>
      </c>
      <c r="U800" s="27">
        <f>IF($A800="","",IF($Q800="","No Data",IF($Q800&lt;='Settings'!$B$6,"Critical",IF($Q800&lt;='Settings'!$B$5,"Low","OK"))))</f>
        <v/>
      </c>
      <c r="V800" s="27">
        <f>IF($A800="","",IF($R800="","No Data",IF($R800&gt;='Settings'!$B$7,"Uneven","OK")))</f>
        <v/>
      </c>
      <c r="W800" s="27">
        <f>IF($A800="","",IF($J800&lt;&gt;"Mounted","N/A",IF(OR($S800="",$I800=""),"No Data",IF($S800&lt;$I800-'Settings'!$B$8,"Low",IF($S800&gt;$I800+'Settings'!$B$8,"High","OK")))))</f>
        <v/>
      </c>
      <c r="X800" s="45">
        <f>IF($A800="","",IF(OR($J800&lt;&gt;"Mounted",$L800=""),"",IFERROR($L800+'Settings'!$B$9,"")))</f>
        <v/>
      </c>
      <c r="Y800" s="27">
        <f>IF($A800="","",IF($J800&lt;&gt;"Mounted","N/A",IF($L800="","No Data",IF(TODAY()&gt;$X800,"Overdue",IF(TODAY()+'Settings'!$B$10&gt;=$X800,"Due Soon","Current")))))</f>
        <v/>
      </c>
      <c r="Z800" s="27">
        <f>IF($A800="","",IF($J800&lt;&gt;"Mounted","N/A",IF(OR($U800="No Data",$W800="No Data"),"No Data",IF($U800="Critical","Critical",IF(OR($U800="Low",$V800="Uneven",$W800="Low",$W800="High",$Y800="Overdue",$Y800="Due Soon"),"Attention","OK")))))</f>
        <v/>
      </c>
      <c r="AA800" s="27">
        <f>IF($A800="","",IF($J800&lt;&gt;"Mounted","No action",IF($U800="Critical","Inspect immediately and follow fleet removal policy",IF($W800="Low","Correct pressure and inspect",IF($W800="High","Correct pressure",IF($V800="Uneven","Inspect alignment, suspension, and rotation",IF($U800="Low","Schedule tire service",IF($Y800="Overdue","Complete inspection",IF($Y800="Due Soon","Schedule inspection","No action")))))))))</f>
        <v/>
      </c>
      <c r="AB800" s="27">
        <f>IF($A800="","",IF(OR($J800&lt;&gt;"Mounted",$Z800="OK",$Z800="N/A"),"",IF($U800="Critical",1,IF(OR($W800="Low",$W800="High"),2,IF(OR($U800="Low",$V800="Uneven"),3,IF($Y800="Overdue",4,5))))))</f>
        <v/>
      </c>
      <c r="AC800" s="27">
        <f>IF($A800="","",IF($AB800="","",IFERROR($AB800*100000+ROW(),"")))</f>
        <v/>
      </c>
    </row>
    <row r="801">
      <c r="A801" s="29" t="n"/>
      <c r="B801" s="23" t="n"/>
      <c r="C801" s="23" t="n"/>
      <c r="D801" s="23" t="n"/>
      <c r="E801" s="29" t="n"/>
      <c r="F801" s="42" t="n"/>
      <c r="G801" s="30" t="n"/>
      <c r="H801" s="43" t="n"/>
      <c r="I801" s="43" t="n"/>
      <c r="J801" s="23" t="n"/>
      <c r="K801" s="23" t="n"/>
      <c r="L801" s="45">
        <f>IF($A801="","",IF(COUNTIFS('Tire Inspections'!$E$5:$E$1004,$A801,'Tire Inspections'!$Y$5:$Y$1004,"OK")=0,"",IFERROR(MAXIFS('Tire Inspections'!$B$5:$B$1004,'Tire Inspections'!$E$5:$E$1004,$A801,'Tire Inspections'!$Y$5:$Y$1004,"OK"),"")))</f>
        <v/>
      </c>
      <c r="M801" s="27">
        <f>IF($A801="","",IF($L801="","",IFERROR(LOOKUP(2,1/(('Tire Inspections'!$E$5:$E$1004=$A801)*('Tire Inspections'!$B$5:$B$1004=$L801)*('Tire Inspections'!$Y$5:$Y$1004="OK")),'Tire Inspections'!$C$5:$C$1004),"")))</f>
        <v/>
      </c>
      <c r="N801" s="27">
        <f>IF($A801="","",IF($L801="","",IFERROR(LOOKUP(2,1/(('Tire Inspections'!$E$5:$E$1004=$A801)*('Tire Inspections'!$B$5:$B$1004=$L801)*('Tire Inspections'!$Y$5:$Y$1004="OK")),'Tire Inspections'!$F$5:$F$1004),"")))</f>
        <v/>
      </c>
      <c r="O801" s="27">
        <f>IF($A801="","",IF($L801="","",IFERROR(LOOKUP(2,1/(('Tire Inspections'!$E$5:$E$1004=$A801)*('Tire Inspections'!$B$5:$B$1004=$L801)*('Tire Inspections'!$Y$5:$Y$1004="OK")),'Tire Inspections'!$P$5:$P$1004),"")))</f>
        <v/>
      </c>
      <c r="P801" s="32">
        <f>IF($A801="","",IF($L801="","",IFERROR(LOOKUP(2,1/(('Tire Inspections'!$E$5:$E$1004=$A801)*('Tire Inspections'!$B$5:$B$1004=$L801)*('Tire Inspections'!$Y$5:$Y$1004="OK")),'Tire Inspections'!$D$5:$D$1004),"")))</f>
        <v/>
      </c>
      <c r="Q801" s="44">
        <f>IF($A801="","",IF($L801="","",IFERROR(LOOKUP(2,1/(('Tire Inspections'!$E$5:$E$1004=$A801)*('Tire Inspections'!$B$5:$B$1004=$L801)*('Tire Inspections'!$Y$5:$Y$1004="OK")),'Tire Inspections'!$R$5:$R$1004),"")))</f>
        <v/>
      </c>
      <c r="R801" s="44">
        <f>IF($A801="","",IF($L801="","",IFERROR(LOOKUP(2,1/(('Tire Inspections'!$E$5:$E$1004=$A801)*('Tire Inspections'!$B$5:$B$1004=$L801)*('Tire Inspections'!$Y$5:$Y$1004="OK")),'Tire Inspections'!$S$5:$S$1004),"")))</f>
        <v/>
      </c>
      <c r="S801" s="44">
        <f>IF($A801="","",IF($L801="","",IFERROR(LOOKUP(2,1/(('Tire Inspections'!$E$5:$E$1004=$A801)*('Tire Inspections'!$B$5:$B$1004=$L801)*('Tire Inspections'!$Y$5:$Y$1004="OK")),'Tire Inspections'!$L$5:$L$1004),"")))</f>
        <v/>
      </c>
      <c r="T801" s="33">
        <f>IF($A801="","",IF(OR($Q801="",$H801=""),"",IFERROR(MAX(0,MIN(1,($Q801-'Settings'!$B$6)/($H801-'Settings'!$B$6))),"")))</f>
        <v/>
      </c>
      <c r="U801" s="27">
        <f>IF($A801="","",IF($Q801="","No Data",IF($Q801&lt;='Settings'!$B$6,"Critical",IF($Q801&lt;='Settings'!$B$5,"Low","OK"))))</f>
        <v/>
      </c>
      <c r="V801" s="27">
        <f>IF($A801="","",IF($R801="","No Data",IF($R801&gt;='Settings'!$B$7,"Uneven","OK")))</f>
        <v/>
      </c>
      <c r="W801" s="27">
        <f>IF($A801="","",IF($J801&lt;&gt;"Mounted","N/A",IF(OR($S801="",$I801=""),"No Data",IF($S801&lt;$I801-'Settings'!$B$8,"Low",IF($S801&gt;$I801+'Settings'!$B$8,"High","OK")))))</f>
        <v/>
      </c>
      <c r="X801" s="45">
        <f>IF($A801="","",IF(OR($J801&lt;&gt;"Mounted",$L801=""),"",IFERROR($L801+'Settings'!$B$9,"")))</f>
        <v/>
      </c>
      <c r="Y801" s="27">
        <f>IF($A801="","",IF($J801&lt;&gt;"Mounted","N/A",IF($L801="","No Data",IF(TODAY()&gt;$X801,"Overdue",IF(TODAY()+'Settings'!$B$10&gt;=$X801,"Due Soon","Current")))))</f>
        <v/>
      </c>
      <c r="Z801" s="27">
        <f>IF($A801="","",IF($J801&lt;&gt;"Mounted","N/A",IF(OR($U801="No Data",$W801="No Data"),"No Data",IF($U801="Critical","Critical",IF(OR($U801="Low",$V801="Uneven",$W801="Low",$W801="High",$Y801="Overdue",$Y801="Due Soon"),"Attention","OK")))))</f>
        <v/>
      </c>
      <c r="AA801" s="27">
        <f>IF($A801="","",IF($J801&lt;&gt;"Mounted","No action",IF($U801="Critical","Inspect immediately and follow fleet removal policy",IF($W801="Low","Correct pressure and inspect",IF($W801="High","Correct pressure",IF($V801="Uneven","Inspect alignment, suspension, and rotation",IF($U801="Low","Schedule tire service",IF($Y801="Overdue","Complete inspection",IF($Y801="Due Soon","Schedule inspection","No action")))))))))</f>
        <v/>
      </c>
      <c r="AB801" s="27">
        <f>IF($A801="","",IF(OR($J801&lt;&gt;"Mounted",$Z801="OK",$Z801="N/A"),"",IF($U801="Critical",1,IF(OR($W801="Low",$W801="High"),2,IF(OR($U801="Low",$V801="Uneven"),3,IF($Y801="Overdue",4,5))))))</f>
        <v/>
      </c>
      <c r="AC801" s="27">
        <f>IF($A801="","",IF($AB801="","",IFERROR($AB801*100000+ROW(),"")))</f>
        <v/>
      </c>
    </row>
    <row r="802">
      <c r="A802" s="29" t="n"/>
      <c r="B802" s="23" t="n"/>
      <c r="C802" s="23" t="n"/>
      <c r="D802" s="23" t="n"/>
      <c r="E802" s="29" t="n"/>
      <c r="F802" s="42" t="n"/>
      <c r="G802" s="30" t="n"/>
      <c r="H802" s="43" t="n"/>
      <c r="I802" s="43" t="n"/>
      <c r="J802" s="23" t="n"/>
      <c r="K802" s="23" t="n"/>
      <c r="L802" s="45">
        <f>IF($A802="","",IF(COUNTIFS('Tire Inspections'!$E$5:$E$1004,$A802,'Tire Inspections'!$Y$5:$Y$1004,"OK")=0,"",IFERROR(MAXIFS('Tire Inspections'!$B$5:$B$1004,'Tire Inspections'!$E$5:$E$1004,$A802,'Tire Inspections'!$Y$5:$Y$1004,"OK"),"")))</f>
        <v/>
      </c>
      <c r="M802" s="27">
        <f>IF($A802="","",IF($L802="","",IFERROR(LOOKUP(2,1/(('Tire Inspections'!$E$5:$E$1004=$A802)*('Tire Inspections'!$B$5:$B$1004=$L802)*('Tire Inspections'!$Y$5:$Y$1004="OK")),'Tire Inspections'!$C$5:$C$1004),"")))</f>
        <v/>
      </c>
      <c r="N802" s="27">
        <f>IF($A802="","",IF($L802="","",IFERROR(LOOKUP(2,1/(('Tire Inspections'!$E$5:$E$1004=$A802)*('Tire Inspections'!$B$5:$B$1004=$L802)*('Tire Inspections'!$Y$5:$Y$1004="OK")),'Tire Inspections'!$F$5:$F$1004),"")))</f>
        <v/>
      </c>
      <c r="O802" s="27">
        <f>IF($A802="","",IF($L802="","",IFERROR(LOOKUP(2,1/(('Tire Inspections'!$E$5:$E$1004=$A802)*('Tire Inspections'!$B$5:$B$1004=$L802)*('Tire Inspections'!$Y$5:$Y$1004="OK")),'Tire Inspections'!$P$5:$P$1004),"")))</f>
        <v/>
      </c>
      <c r="P802" s="32">
        <f>IF($A802="","",IF($L802="","",IFERROR(LOOKUP(2,1/(('Tire Inspections'!$E$5:$E$1004=$A802)*('Tire Inspections'!$B$5:$B$1004=$L802)*('Tire Inspections'!$Y$5:$Y$1004="OK")),'Tire Inspections'!$D$5:$D$1004),"")))</f>
        <v/>
      </c>
      <c r="Q802" s="44">
        <f>IF($A802="","",IF($L802="","",IFERROR(LOOKUP(2,1/(('Tire Inspections'!$E$5:$E$1004=$A802)*('Tire Inspections'!$B$5:$B$1004=$L802)*('Tire Inspections'!$Y$5:$Y$1004="OK")),'Tire Inspections'!$R$5:$R$1004),"")))</f>
        <v/>
      </c>
      <c r="R802" s="44">
        <f>IF($A802="","",IF($L802="","",IFERROR(LOOKUP(2,1/(('Tire Inspections'!$E$5:$E$1004=$A802)*('Tire Inspections'!$B$5:$B$1004=$L802)*('Tire Inspections'!$Y$5:$Y$1004="OK")),'Tire Inspections'!$S$5:$S$1004),"")))</f>
        <v/>
      </c>
      <c r="S802" s="44">
        <f>IF($A802="","",IF($L802="","",IFERROR(LOOKUP(2,1/(('Tire Inspections'!$E$5:$E$1004=$A802)*('Tire Inspections'!$B$5:$B$1004=$L802)*('Tire Inspections'!$Y$5:$Y$1004="OK")),'Tire Inspections'!$L$5:$L$1004),"")))</f>
        <v/>
      </c>
      <c r="T802" s="33">
        <f>IF($A802="","",IF(OR($Q802="",$H802=""),"",IFERROR(MAX(0,MIN(1,($Q802-'Settings'!$B$6)/($H802-'Settings'!$B$6))),"")))</f>
        <v/>
      </c>
      <c r="U802" s="27">
        <f>IF($A802="","",IF($Q802="","No Data",IF($Q802&lt;='Settings'!$B$6,"Critical",IF($Q802&lt;='Settings'!$B$5,"Low","OK"))))</f>
        <v/>
      </c>
      <c r="V802" s="27">
        <f>IF($A802="","",IF($R802="","No Data",IF($R802&gt;='Settings'!$B$7,"Uneven","OK")))</f>
        <v/>
      </c>
      <c r="W802" s="27">
        <f>IF($A802="","",IF($J802&lt;&gt;"Mounted","N/A",IF(OR($S802="",$I802=""),"No Data",IF($S802&lt;$I802-'Settings'!$B$8,"Low",IF($S802&gt;$I802+'Settings'!$B$8,"High","OK")))))</f>
        <v/>
      </c>
      <c r="X802" s="45">
        <f>IF($A802="","",IF(OR($J802&lt;&gt;"Mounted",$L802=""),"",IFERROR($L802+'Settings'!$B$9,"")))</f>
        <v/>
      </c>
      <c r="Y802" s="27">
        <f>IF($A802="","",IF($J802&lt;&gt;"Mounted","N/A",IF($L802="","No Data",IF(TODAY()&gt;$X802,"Overdue",IF(TODAY()+'Settings'!$B$10&gt;=$X802,"Due Soon","Current")))))</f>
        <v/>
      </c>
      <c r="Z802" s="27">
        <f>IF($A802="","",IF($J802&lt;&gt;"Mounted","N/A",IF(OR($U802="No Data",$W802="No Data"),"No Data",IF($U802="Critical","Critical",IF(OR($U802="Low",$V802="Uneven",$W802="Low",$W802="High",$Y802="Overdue",$Y802="Due Soon"),"Attention","OK")))))</f>
        <v/>
      </c>
      <c r="AA802" s="27">
        <f>IF($A802="","",IF($J802&lt;&gt;"Mounted","No action",IF($U802="Critical","Inspect immediately and follow fleet removal policy",IF($W802="Low","Correct pressure and inspect",IF($W802="High","Correct pressure",IF($V802="Uneven","Inspect alignment, suspension, and rotation",IF($U802="Low","Schedule tire service",IF($Y802="Overdue","Complete inspection",IF($Y802="Due Soon","Schedule inspection","No action")))))))))</f>
        <v/>
      </c>
      <c r="AB802" s="27">
        <f>IF($A802="","",IF(OR($J802&lt;&gt;"Mounted",$Z802="OK",$Z802="N/A"),"",IF($U802="Critical",1,IF(OR($W802="Low",$W802="High"),2,IF(OR($U802="Low",$V802="Uneven"),3,IF($Y802="Overdue",4,5))))))</f>
        <v/>
      </c>
      <c r="AC802" s="27">
        <f>IF($A802="","",IF($AB802="","",IFERROR($AB802*100000+ROW(),"")))</f>
        <v/>
      </c>
    </row>
    <row r="803">
      <c r="A803" s="29" t="n"/>
      <c r="B803" s="23" t="n"/>
      <c r="C803" s="23" t="n"/>
      <c r="D803" s="23" t="n"/>
      <c r="E803" s="29" t="n"/>
      <c r="F803" s="42" t="n"/>
      <c r="G803" s="30" t="n"/>
      <c r="H803" s="43" t="n"/>
      <c r="I803" s="43" t="n"/>
      <c r="J803" s="23" t="n"/>
      <c r="K803" s="23" t="n"/>
      <c r="L803" s="45">
        <f>IF($A803="","",IF(COUNTIFS('Tire Inspections'!$E$5:$E$1004,$A803,'Tire Inspections'!$Y$5:$Y$1004,"OK")=0,"",IFERROR(MAXIFS('Tire Inspections'!$B$5:$B$1004,'Tire Inspections'!$E$5:$E$1004,$A803,'Tire Inspections'!$Y$5:$Y$1004,"OK"),"")))</f>
        <v/>
      </c>
      <c r="M803" s="27">
        <f>IF($A803="","",IF($L803="","",IFERROR(LOOKUP(2,1/(('Tire Inspections'!$E$5:$E$1004=$A803)*('Tire Inspections'!$B$5:$B$1004=$L803)*('Tire Inspections'!$Y$5:$Y$1004="OK")),'Tire Inspections'!$C$5:$C$1004),"")))</f>
        <v/>
      </c>
      <c r="N803" s="27">
        <f>IF($A803="","",IF($L803="","",IFERROR(LOOKUP(2,1/(('Tire Inspections'!$E$5:$E$1004=$A803)*('Tire Inspections'!$B$5:$B$1004=$L803)*('Tire Inspections'!$Y$5:$Y$1004="OK")),'Tire Inspections'!$F$5:$F$1004),"")))</f>
        <v/>
      </c>
      <c r="O803" s="27">
        <f>IF($A803="","",IF($L803="","",IFERROR(LOOKUP(2,1/(('Tire Inspections'!$E$5:$E$1004=$A803)*('Tire Inspections'!$B$5:$B$1004=$L803)*('Tire Inspections'!$Y$5:$Y$1004="OK")),'Tire Inspections'!$P$5:$P$1004),"")))</f>
        <v/>
      </c>
      <c r="P803" s="32">
        <f>IF($A803="","",IF($L803="","",IFERROR(LOOKUP(2,1/(('Tire Inspections'!$E$5:$E$1004=$A803)*('Tire Inspections'!$B$5:$B$1004=$L803)*('Tire Inspections'!$Y$5:$Y$1004="OK")),'Tire Inspections'!$D$5:$D$1004),"")))</f>
        <v/>
      </c>
      <c r="Q803" s="44">
        <f>IF($A803="","",IF($L803="","",IFERROR(LOOKUP(2,1/(('Tire Inspections'!$E$5:$E$1004=$A803)*('Tire Inspections'!$B$5:$B$1004=$L803)*('Tire Inspections'!$Y$5:$Y$1004="OK")),'Tire Inspections'!$R$5:$R$1004),"")))</f>
        <v/>
      </c>
      <c r="R803" s="44">
        <f>IF($A803="","",IF($L803="","",IFERROR(LOOKUP(2,1/(('Tire Inspections'!$E$5:$E$1004=$A803)*('Tire Inspections'!$B$5:$B$1004=$L803)*('Tire Inspections'!$Y$5:$Y$1004="OK")),'Tire Inspections'!$S$5:$S$1004),"")))</f>
        <v/>
      </c>
      <c r="S803" s="44">
        <f>IF($A803="","",IF($L803="","",IFERROR(LOOKUP(2,1/(('Tire Inspections'!$E$5:$E$1004=$A803)*('Tire Inspections'!$B$5:$B$1004=$L803)*('Tire Inspections'!$Y$5:$Y$1004="OK")),'Tire Inspections'!$L$5:$L$1004),"")))</f>
        <v/>
      </c>
      <c r="T803" s="33">
        <f>IF($A803="","",IF(OR($Q803="",$H803=""),"",IFERROR(MAX(0,MIN(1,($Q803-'Settings'!$B$6)/($H803-'Settings'!$B$6))),"")))</f>
        <v/>
      </c>
      <c r="U803" s="27">
        <f>IF($A803="","",IF($Q803="","No Data",IF($Q803&lt;='Settings'!$B$6,"Critical",IF($Q803&lt;='Settings'!$B$5,"Low","OK"))))</f>
        <v/>
      </c>
      <c r="V803" s="27">
        <f>IF($A803="","",IF($R803="","No Data",IF($R803&gt;='Settings'!$B$7,"Uneven","OK")))</f>
        <v/>
      </c>
      <c r="W803" s="27">
        <f>IF($A803="","",IF($J803&lt;&gt;"Mounted","N/A",IF(OR($S803="",$I803=""),"No Data",IF($S803&lt;$I803-'Settings'!$B$8,"Low",IF($S803&gt;$I803+'Settings'!$B$8,"High","OK")))))</f>
        <v/>
      </c>
      <c r="X803" s="45">
        <f>IF($A803="","",IF(OR($J803&lt;&gt;"Mounted",$L803=""),"",IFERROR($L803+'Settings'!$B$9,"")))</f>
        <v/>
      </c>
      <c r="Y803" s="27">
        <f>IF($A803="","",IF($J803&lt;&gt;"Mounted","N/A",IF($L803="","No Data",IF(TODAY()&gt;$X803,"Overdue",IF(TODAY()+'Settings'!$B$10&gt;=$X803,"Due Soon","Current")))))</f>
        <v/>
      </c>
      <c r="Z803" s="27">
        <f>IF($A803="","",IF($J803&lt;&gt;"Mounted","N/A",IF(OR($U803="No Data",$W803="No Data"),"No Data",IF($U803="Critical","Critical",IF(OR($U803="Low",$V803="Uneven",$W803="Low",$W803="High",$Y803="Overdue",$Y803="Due Soon"),"Attention","OK")))))</f>
        <v/>
      </c>
      <c r="AA803" s="27">
        <f>IF($A803="","",IF($J803&lt;&gt;"Mounted","No action",IF($U803="Critical","Inspect immediately and follow fleet removal policy",IF($W803="Low","Correct pressure and inspect",IF($W803="High","Correct pressure",IF($V803="Uneven","Inspect alignment, suspension, and rotation",IF($U803="Low","Schedule tire service",IF($Y803="Overdue","Complete inspection",IF($Y803="Due Soon","Schedule inspection","No action")))))))))</f>
        <v/>
      </c>
      <c r="AB803" s="27">
        <f>IF($A803="","",IF(OR($J803&lt;&gt;"Mounted",$Z803="OK",$Z803="N/A"),"",IF($U803="Critical",1,IF(OR($W803="Low",$W803="High"),2,IF(OR($U803="Low",$V803="Uneven"),3,IF($Y803="Overdue",4,5))))))</f>
        <v/>
      </c>
      <c r="AC803" s="27">
        <f>IF($A803="","",IF($AB803="","",IFERROR($AB803*100000+ROW(),"")))</f>
        <v/>
      </c>
    </row>
    <row r="804">
      <c r="A804" s="29" t="n"/>
      <c r="B804" s="23" t="n"/>
      <c r="C804" s="23" t="n"/>
      <c r="D804" s="23" t="n"/>
      <c r="E804" s="29" t="n"/>
      <c r="F804" s="42" t="n"/>
      <c r="G804" s="30" t="n"/>
      <c r="H804" s="43" t="n"/>
      <c r="I804" s="43" t="n"/>
      <c r="J804" s="23" t="n"/>
      <c r="K804" s="23" t="n"/>
      <c r="L804" s="45">
        <f>IF($A804="","",IF(COUNTIFS('Tire Inspections'!$E$5:$E$1004,$A804,'Tire Inspections'!$Y$5:$Y$1004,"OK")=0,"",IFERROR(MAXIFS('Tire Inspections'!$B$5:$B$1004,'Tire Inspections'!$E$5:$E$1004,$A804,'Tire Inspections'!$Y$5:$Y$1004,"OK"),"")))</f>
        <v/>
      </c>
      <c r="M804" s="27">
        <f>IF($A804="","",IF($L804="","",IFERROR(LOOKUP(2,1/(('Tire Inspections'!$E$5:$E$1004=$A804)*('Tire Inspections'!$B$5:$B$1004=$L804)*('Tire Inspections'!$Y$5:$Y$1004="OK")),'Tire Inspections'!$C$5:$C$1004),"")))</f>
        <v/>
      </c>
      <c r="N804" s="27">
        <f>IF($A804="","",IF($L804="","",IFERROR(LOOKUP(2,1/(('Tire Inspections'!$E$5:$E$1004=$A804)*('Tire Inspections'!$B$5:$B$1004=$L804)*('Tire Inspections'!$Y$5:$Y$1004="OK")),'Tire Inspections'!$F$5:$F$1004),"")))</f>
        <v/>
      </c>
      <c r="O804" s="27">
        <f>IF($A804="","",IF($L804="","",IFERROR(LOOKUP(2,1/(('Tire Inspections'!$E$5:$E$1004=$A804)*('Tire Inspections'!$B$5:$B$1004=$L804)*('Tire Inspections'!$Y$5:$Y$1004="OK")),'Tire Inspections'!$P$5:$P$1004),"")))</f>
        <v/>
      </c>
      <c r="P804" s="32">
        <f>IF($A804="","",IF($L804="","",IFERROR(LOOKUP(2,1/(('Tire Inspections'!$E$5:$E$1004=$A804)*('Tire Inspections'!$B$5:$B$1004=$L804)*('Tire Inspections'!$Y$5:$Y$1004="OK")),'Tire Inspections'!$D$5:$D$1004),"")))</f>
        <v/>
      </c>
      <c r="Q804" s="44">
        <f>IF($A804="","",IF($L804="","",IFERROR(LOOKUP(2,1/(('Tire Inspections'!$E$5:$E$1004=$A804)*('Tire Inspections'!$B$5:$B$1004=$L804)*('Tire Inspections'!$Y$5:$Y$1004="OK")),'Tire Inspections'!$R$5:$R$1004),"")))</f>
        <v/>
      </c>
      <c r="R804" s="44">
        <f>IF($A804="","",IF($L804="","",IFERROR(LOOKUP(2,1/(('Tire Inspections'!$E$5:$E$1004=$A804)*('Tire Inspections'!$B$5:$B$1004=$L804)*('Tire Inspections'!$Y$5:$Y$1004="OK")),'Tire Inspections'!$S$5:$S$1004),"")))</f>
        <v/>
      </c>
      <c r="S804" s="44">
        <f>IF($A804="","",IF($L804="","",IFERROR(LOOKUP(2,1/(('Tire Inspections'!$E$5:$E$1004=$A804)*('Tire Inspections'!$B$5:$B$1004=$L804)*('Tire Inspections'!$Y$5:$Y$1004="OK")),'Tire Inspections'!$L$5:$L$1004),"")))</f>
        <v/>
      </c>
      <c r="T804" s="33">
        <f>IF($A804="","",IF(OR($Q804="",$H804=""),"",IFERROR(MAX(0,MIN(1,($Q804-'Settings'!$B$6)/($H804-'Settings'!$B$6))),"")))</f>
        <v/>
      </c>
      <c r="U804" s="27">
        <f>IF($A804="","",IF($Q804="","No Data",IF($Q804&lt;='Settings'!$B$6,"Critical",IF($Q804&lt;='Settings'!$B$5,"Low","OK"))))</f>
        <v/>
      </c>
      <c r="V804" s="27">
        <f>IF($A804="","",IF($R804="","No Data",IF($R804&gt;='Settings'!$B$7,"Uneven","OK")))</f>
        <v/>
      </c>
      <c r="W804" s="27">
        <f>IF($A804="","",IF($J804&lt;&gt;"Mounted","N/A",IF(OR($S804="",$I804=""),"No Data",IF($S804&lt;$I804-'Settings'!$B$8,"Low",IF($S804&gt;$I804+'Settings'!$B$8,"High","OK")))))</f>
        <v/>
      </c>
      <c r="X804" s="45">
        <f>IF($A804="","",IF(OR($J804&lt;&gt;"Mounted",$L804=""),"",IFERROR($L804+'Settings'!$B$9,"")))</f>
        <v/>
      </c>
      <c r="Y804" s="27">
        <f>IF($A804="","",IF($J804&lt;&gt;"Mounted","N/A",IF($L804="","No Data",IF(TODAY()&gt;$X804,"Overdue",IF(TODAY()+'Settings'!$B$10&gt;=$X804,"Due Soon","Current")))))</f>
        <v/>
      </c>
      <c r="Z804" s="27">
        <f>IF($A804="","",IF($J804&lt;&gt;"Mounted","N/A",IF(OR($U804="No Data",$W804="No Data"),"No Data",IF($U804="Critical","Critical",IF(OR($U804="Low",$V804="Uneven",$W804="Low",$W804="High",$Y804="Overdue",$Y804="Due Soon"),"Attention","OK")))))</f>
        <v/>
      </c>
      <c r="AA804" s="27">
        <f>IF($A804="","",IF($J804&lt;&gt;"Mounted","No action",IF($U804="Critical","Inspect immediately and follow fleet removal policy",IF($W804="Low","Correct pressure and inspect",IF($W804="High","Correct pressure",IF($V804="Uneven","Inspect alignment, suspension, and rotation",IF($U804="Low","Schedule tire service",IF($Y804="Overdue","Complete inspection",IF($Y804="Due Soon","Schedule inspection","No action")))))))))</f>
        <v/>
      </c>
      <c r="AB804" s="27">
        <f>IF($A804="","",IF(OR($J804&lt;&gt;"Mounted",$Z804="OK",$Z804="N/A"),"",IF($U804="Critical",1,IF(OR($W804="Low",$W804="High"),2,IF(OR($U804="Low",$V804="Uneven"),3,IF($Y804="Overdue",4,5))))))</f>
        <v/>
      </c>
      <c r="AC804" s="27">
        <f>IF($A804="","",IF($AB804="","",IFERROR($AB804*100000+ROW(),"")))</f>
        <v/>
      </c>
    </row>
    <row r="805">
      <c r="A805" s="29" t="n"/>
      <c r="B805" s="23" t="n"/>
      <c r="C805" s="23" t="n"/>
      <c r="D805" s="23" t="n"/>
      <c r="E805" s="29" t="n"/>
      <c r="F805" s="42" t="n"/>
      <c r="G805" s="30" t="n"/>
      <c r="H805" s="43" t="n"/>
      <c r="I805" s="43" t="n"/>
      <c r="J805" s="23" t="n"/>
      <c r="K805" s="23" t="n"/>
      <c r="L805" s="45">
        <f>IF($A805="","",IF(COUNTIFS('Tire Inspections'!$E$5:$E$1004,$A805,'Tire Inspections'!$Y$5:$Y$1004,"OK")=0,"",IFERROR(MAXIFS('Tire Inspections'!$B$5:$B$1004,'Tire Inspections'!$E$5:$E$1004,$A805,'Tire Inspections'!$Y$5:$Y$1004,"OK"),"")))</f>
        <v/>
      </c>
      <c r="M805" s="27">
        <f>IF($A805="","",IF($L805="","",IFERROR(LOOKUP(2,1/(('Tire Inspections'!$E$5:$E$1004=$A805)*('Tire Inspections'!$B$5:$B$1004=$L805)*('Tire Inspections'!$Y$5:$Y$1004="OK")),'Tire Inspections'!$C$5:$C$1004),"")))</f>
        <v/>
      </c>
      <c r="N805" s="27">
        <f>IF($A805="","",IF($L805="","",IFERROR(LOOKUP(2,1/(('Tire Inspections'!$E$5:$E$1004=$A805)*('Tire Inspections'!$B$5:$B$1004=$L805)*('Tire Inspections'!$Y$5:$Y$1004="OK")),'Tire Inspections'!$F$5:$F$1004),"")))</f>
        <v/>
      </c>
      <c r="O805" s="27">
        <f>IF($A805="","",IF($L805="","",IFERROR(LOOKUP(2,1/(('Tire Inspections'!$E$5:$E$1004=$A805)*('Tire Inspections'!$B$5:$B$1004=$L805)*('Tire Inspections'!$Y$5:$Y$1004="OK")),'Tire Inspections'!$P$5:$P$1004),"")))</f>
        <v/>
      </c>
      <c r="P805" s="32">
        <f>IF($A805="","",IF($L805="","",IFERROR(LOOKUP(2,1/(('Tire Inspections'!$E$5:$E$1004=$A805)*('Tire Inspections'!$B$5:$B$1004=$L805)*('Tire Inspections'!$Y$5:$Y$1004="OK")),'Tire Inspections'!$D$5:$D$1004),"")))</f>
        <v/>
      </c>
      <c r="Q805" s="44">
        <f>IF($A805="","",IF($L805="","",IFERROR(LOOKUP(2,1/(('Tire Inspections'!$E$5:$E$1004=$A805)*('Tire Inspections'!$B$5:$B$1004=$L805)*('Tire Inspections'!$Y$5:$Y$1004="OK")),'Tire Inspections'!$R$5:$R$1004),"")))</f>
        <v/>
      </c>
      <c r="R805" s="44">
        <f>IF($A805="","",IF($L805="","",IFERROR(LOOKUP(2,1/(('Tire Inspections'!$E$5:$E$1004=$A805)*('Tire Inspections'!$B$5:$B$1004=$L805)*('Tire Inspections'!$Y$5:$Y$1004="OK")),'Tire Inspections'!$S$5:$S$1004),"")))</f>
        <v/>
      </c>
      <c r="S805" s="44">
        <f>IF($A805="","",IF($L805="","",IFERROR(LOOKUP(2,1/(('Tire Inspections'!$E$5:$E$1004=$A805)*('Tire Inspections'!$B$5:$B$1004=$L805)*('Tire Inspections'!$Y$5:$Y$1004="OK")),'Tire Inspections'!$L$5:$L$1004),"")))</f>
        <v/>
      </c>
      <c r="T805" s="33">
        <f>IF($A805="","",IF(OR($Q805="",$H805=""),"",IFERROR(MAX(0,MIN(1,($Q805-'Settings'!$B$6)/($H805-'Settings'!$B$6))),"")))</f>
        <v/>
      </c>
      <c r="U805" s="27">
        <f>IF($A805="","",IF($Q805="","No Data",IF($Q805&lt;='Settings'!$B$6,"Critical",IF($Q805&lt;='Settings'!$B$5,"Low","OK"))))</f>
        <v/>
      </c>
      <c r="V805" s="27">
        <f>IF($A805="","",IF($R805="","No Data",IF($R805&gt;='Settings'!$B$7,"Uneven","OK")))</f>
        <v/>
      </c>
      <c r="W805" s="27">
        <f>IF($A805="","",IF($J805&lt;&gt;"Mounted","N/A",IF(OR($S805="",$I805=""),"No Data",IF($S805&lt;$I805-'Settings'!$B$8,"Low",IF($S805&gt;$I805+'Settings'!$B$8,"High","OK")))))</f>
        <v/>
      </c>
      <c r="X805" s="45">
        <f>IF($A805="","",IF(OR($J805&lt;&gt;"Mounted",$L805=""),"",IFERROR($L805+'Settings'!$B$9,"")))</f>
        <v/>
      </c>
      <c r="Y805" s="27">
        <f>IF($A805="","",IF($J805&lt;&gt;"Mounted","N/A",IF($L805="","No Data",IF(TODAY()&gt;$X805,"Overdue",IF(TODAY()+'Settings'!$B$10&gt;=$X805,"Due Soon","Current")))))</f>
        <v/>
      </c>
      <c r="Z805" s="27">
        <f>IF($A805="","",IF($J805&lt;&gt;"Mounted","N/A",IF(OR($U805="No Data",$W805="No Data"),"No Data",IF($U805="Critical","Critical",IF(OR($U805="Low",$V805="Uneven",$W805="Low",$W805="High",$Y805="Overdue",$Y805="Due Soon"),"Attention","OK")))))</f>
        <v/>
      </c>
      <c r="AA805" s="27">
        <f>IF($A805="","",IF($J805&lt;&gt;"Mounted","No action",IF($U805="Critical","Inspect immediately and follow fleet removal policy",IF($W805="Low","Correct pressure and inspect",IF($W805="High","Correct pressure",IF($V805="Uneven","Inspect alignment, suspension, and rotation",IF($U805="Low","Schedule tire service",IF($Y805="Overdue","Complete inspection",IF($Y805="Due Soon","Schedule inspection","No action")))))))))</f>
        <v/>
      </c>
      <c r="AB805" s="27">
        <f>IF($A805="","",IF(OR($J805&lt;&gt;"Mounted",$Z805="OK",$Z805="N/A"),"",IF($U805="Critical",1,IF(OR($W805="Low",$W805="High"),2,IF(OR($U805="Low",$V805="Uneven"),3,IF($Y805="Overdue",4,5))))))</f>
        <v/>
      </c>
      <c r="AC805" s="27">
        <f>IF($A805="","",IF($AB805="","",IFERROR($AB805*100000+ROW(),"")))</f>
        <v/>
      </c>
    </row>
    <row r="806">
      <c r="A806" s="29" t="n"/>
      <c r="B806" s="23" t="n"/>
      <c r="C806" s="23" t="n"/>
      <c r="D806" s="23" t="n"/>
      <c r="E806" s="29" t="n"/>
      <c r="F806" s="42" t="n"/>
      <c r="G806" s="30" t="n"/>
      <c r="H806" s="43" t="n"/>
      <c r="I806" s="43" t="n"/>
      <c r="J806" s="23" t="n"/>
      <c r="K806" s="23" t="n"/>
      <c r="L806" s="45">
        <f>IF($A806="","",IF(COUNTIFS('Tire Inspections'!$E$5:$E$1004,$A806,'Tire Inspections'!$Y$5:$Y$1004,"OK")=0,"",IFERROR(MAXIFS('Tire Inspections'!$B$5:$B$1004,'Tire Inspections'!$E$5:$E$1004,$A806,'Tire Inspections'!$Y$5:$Y$1004,"OK"),"")))</f>
        <v/>
      </c>
      <c r="M806" s="27">
        <f>IF($A806="","",IF($L806="","",IFERROR(LOOKUP(2,1/(('Tire Inspections'!$E$5:$E$1004=$A806)*('Tire Inspections'!$B$5:$B$1004=$L806)*('Tire Inspections'!$Y$5:$Y$1004="OK")),'Tire Inspections'!$C$5:$C$1004),"")))</f>
        <v/>
      </c>
      <c r="N806" s="27">
        <f>IF($A806="","",IF($L806="","",IFERROR(LOOKUP(2,1/(('Tire Inspections'!$E$5:$E$1004=$A806)*('Tire Inspections'!$B$5:$B$1004=$L806)*('Tire Inspections'!$Y$5:$Y$1004="OK")),'Tire Inspections'!$F$5:$F$1004),"")))</f>
        <v/>
      </c>
      <c r="O806" s="27">
        <f>IF($A806="","",IF($L806="","",IFERROR(LOOKUP(2,1/(('Tire Inspections'!$E$5:$E$1004=$A806)*('Tire Inspections'!$B$5:$B$1004=$L806)*('Tire Inspections'!$Y$5:$Y$1004="OK")),'Tire Inspections'!$P$5:$P$1004),"")))</f>
        <v/>
      </c>
      <c r="P806" s="32">
        <f>IF($A806="","",IF($L806="","",IFERROR(LOOKUP(2,1/(('Tire Inspections'!$E$5:$E$1004=$A806)*('Tire Inspections'!$B$5:$B$1004=$L806)*('Tire Inspections'!$Y$5:$Y$1004="OK")),'Tire Inspections'!$D$5:$D$1004),"")))</f>
        <v/>
      </c>
      <c r="Q806" s="44">
        <f>IF($A806="","",IF($L806="","",IFERROR(LOOKUP(2,1/(('Tire Inspections'!$E$5:$E$1004=$A806)*('Tire Inspections'!$B$5:$B$1004=$L806)*('Tire Inspections'!$Y$5:$Y$1004="OK")),'Tire Inspections'!$R$5:$R$1004),"")))</f>
        <v/>
      </c>
      <c r="R806" s="44">
        <f>IF($A806="","",IF($L806="","",IFERROR(LOOKUP(2,1/(('Tire Inspections'!$E$5:$E$1004=$A806)*('Tire Inspections'!$B$5:$B$1004=$L806)*('Tire Inspections'!$Y$5:$Y$1004="OK")),'Tire Inspections'!$S$5:$S$1004),"")))</f>
        <v/>
      </c>
      <c r="S806" s="44">
        <f>IF($A806="","",IF($L806="","",IFERROR(LOOKUP(2,1/(('Tire Inspections'!$E$5:$E$1004=$A806)*('Tire Inspections'!$B$5:$B$1004=$L806)*('Tire Inspections'!$Y$5:$Y$1004="OK")),'Tire Inspections'!$L$5:$L$1004),"")))</f>
        <v/>
      </c>
      <c r="T806" s="33">
        <f>IF($A806="","",IF(OR($Q806="",$H806=""),"",IFERROR(MAX(0,MIN(1,($Q806-'Settings'!$B$6)/($H806-'Settings'!$B$6))),"")))</f>
        <v/>
      </c>
      <c r="U806" s="27">
        <f>IF($A806="","",IF($Q806="","No Data",IF($Q806&lt;='Settings'!$B$6,"Critical",IF($Q806&lt;='Settings'!$B$5,"Low","OK"))))</f>
        <v/>
      </c>
      <c r="V806" s="27">
        <f>IF($A806="","",IF($R806="","No Data",IF($R806&gt;='Settings'!$B$7,"Uneven","OK")))</f>
        <v/>
      </c>
      <c r="W806" s="27">
        <f>IF($A806="","",IF($J806&lt;&gt;"Mounted","N/A",IF(OR($S806="",$I806=""),"No Data",IF($S806&lt;$I806-'Settings'!$B$8,"Low",IF($S806&gt;$I806+'Settings'!$B$8,"High","OK")))))</f>
        <v/>
      </c>
      <c r="X806" s="45">
        <f>IF($A806="","",IF(OR($J806&lt;&gt;"Mounted",$L806=""),"",IFERROR($L806+'Settings'!$B$9,"")))</f>
        <v/>
      </c>
      <c r="Y806" s="27">
        <f>IF($A806="","",IF($J806&lt;&gt;"Mounted","N/A",IF($L806="","No Data",IF(TODAY()&gt;$X806,"Overdue",IF(TODAY()+'Settings'!$B$10&gt;=$X806,"Due Soon","Current")))))</f>
        <v/>
      </c>
      <c r="Z806" s="27">
        <f>IF($A806="","",IF($J806&lt;&gt;"Mounted","N/A",IF(OR($U806="No Data",$W806="No Data"),"No Data",IF($U806="Critical","Critical",IF(OR($U806="Low",$V806="Uneven",$W806="Low",$W806="High",$Y806="Overdue",$Y806="Due Soon"),"Attention","OK")))))</f>
        <v/>
      </c>
      <c r="AA806" s="27">
        <f>IF($A806="","",IF($J806&lt;&gt;"Mounted","No action",IF($U806="Critical","Inspect immediately and follow fleet removal policy",IF($W806="Low","Correct pressure and inspect",IF($W806="High","Correct pressure",IF($V806="Uneven","Inspect alignment, suspension, and rotation",IF($U806="Low","Schedule tire service",IF($Y806="Overdue","Complete inspection",IF($Y806="Due Soon","Schedule inspection","No action")))))))))</f>
        <v/>
      </c>
      <c r="AB806" s="27">
        <f>IF($A806="","",IF(OR($J806&lt;&gt;"Mounted",$Z806="OK",$Z806="N/A"),"",IF($U806="Critical",1,IF(OR($W806="Low",$W806="High"),2,IF(OR($U806="Low",$V806="Uneven"),3,IF($Y806="Overdue",4,5))))))</f>
        <v/>
      </c>
      <c r="AC806" s="27">
        <f>IF($A806="","",IF($AB806="","",IFERROR($AB806*100000+ROW(),"")))</f>
        <v/>
      </c>
    </row>
    <row r="807">
      <c r="A807" s="29" t="n"/>
      <c r="B807" s="23" t="n"/>
      <c r="C807" s="23" t="n"/>
      <c r="D807" s="23" t="n"/>
      <c r="E807" s="29" t="n"/>
      <c r="F807" s="42" t="n"/>
      <c r="G807" s="30" t="n"/>
      <c r="H807" s="43" t="n"/>
      <c r="I807" s="43" t="n"/>
      <c r="J807" s="23" t="n"/>
      <c r="K807" s="23" t="n"/>
      <c r="L807" s="45">
        <f>IF($A807="","",IF(COUNTIFS('Tire Inspections'!$E$5:$E$1004,$A807,'Tire Inspections'!$Y$5:$Y$1004,"OK")=0,"",IFERROR(MAXIFS('Tire Inspections'!$B$5:$B$1004,'Tire Inspections'!$E$5:$E$1004,$A807,'Tire Inspections'!$Y$5:$Y$1004,"OK"),"")))</f>
        <v/>
      </c>
      <c r="M807" s="27">
        <f>IF($A807="","",IF($L807="","",IFERROR(LOOKUP(2,1/(('Tire Inspections'!$E$5:$E$1004=$A807)*('Tire Inspections'!$B$5:$B$1004=$L807)*('Tire Inspections'!$Y$5:$Y$1004="OK")),'Tire Inspections'!$C$5:$C$1004),"")))</f>
        <v/>
      </c>
      <c r="N807" s="27">
        <f>IF($A807="","",IF($L807="","",IFERROR(LOOKUP(2,1/(('Tire Inspections'!$E$5:$E$1004=$A807)*('Tire Inspections'!$B$5:$B$1004=$L807)*('Tire Inspections'!$Y$5:$Y$1004="OK")),'Tire Inspections'!$F$5:$F$1004),"")))</f>
        <v/>
      </c>
      <c r="O807" s="27">
        <f>IF($A807="","",IF($L807="","",IFERROR(LOOKUP(2,1/(('Tire Inspections'!$E$5:$E$1004=$A807)*('Tire Inspections'!$B$5:$B$1004=$L807)*('Tire Inspections'!$Y$5:$Y$1004="OK")),'Tire Inspections'!$P$5:$P$1004),"")))</f>
        <v/>
      </c>
      <c r="P807" s="32">
        <f>IF($A807="","",IF($L807="","",IFERROR(LOOKUP(2,1/(('Tire Inspections'!$E$5:$E$1004=$A807)*('Tire Inspections'!$B$5:$B$1004=$L807)*('Tire Inspections'!$Y$5:$Y$1004="OK")),'Tire Inspections'!$D$5:$D$1004),"")))</f>
        <v/>
      </c>
      <c r="Q807" s="44">
        <f>IF($A807="","",IF($L807="","",IFERROR(LOOKUP(2,1/(('Tire Inspections'!$E$5:$E$1004=$A807)*('Tire Inspections'!$B$5:$B$1004=$L807)*('Tire Inspections'!$Y$5:$Y$1004="OK")),'Tire Inspections'!$R$5:$R$1004),"")))</f>
        <v/>
      </c>
      <c r="R807" s="44">
        <f>IF($A807="","",IF($L807="","",IFERROR(LOOKUP(2,1/(('Tire Inspections'!$E$5:$E$1004=$A807)*('Tire Inspections'!$B$5:$B$1004=$L807)*('Tire Inspections'!$Y$5:$Y$1004="OK")),'Tire Inspections'!$S$5:$S$1004),"")))</f>
        <v/>
      </c>
      <c r="S807" s="44">
        <f>IF($A807="","",IF($L807="","",IFERROR(LOOKUP(2,1/(('Tire Inspections'!$E$5:$E$1004=$A807)*('Tire Inspections'!$B$5:$B$1004=$L807)*('Tire Inspections'!$Y$5:$Y$1004="OK")),'Tire Inspections'!$L$5:$L$1004),"")))</f>
        <v/>
      </c>
      <c r="T807" s="33">
        <f>IF($A807="","",IF(OR($Q807="",$H807=""),"",IFERROR(MAX(0,MIN(1,($Q807-'Settings'!$B$6)/($H807-'Settings'!$B$6))),"")))</f>
        <v/>
      </c>
      <c r="U807" s="27">
        <f>IF($A807="","",IF($Q807="","No Data",IF($Q807&lt;='Settings'!$B$6,"Critical",IF($Q807&lt;='Settings'!$B$5,"Low","OK"))))</f>
        <v/>
      </c>
      <c r="V807" s="27">
        <f>IF($A807="","",IF($R807="","No Data",IF($R807&gt;='Settings'!$B$7,"Uneven","OK")))</f>
        <v/>
      </c>
      <c r="W807" s="27">
        <f>IF($A807="","",IF($J807&lt;&gt;"Mounted","N/A",IF(OR($S807="",$I807=""),"No Data",IF($S807&lt;$I807-'Settings'!$B$8,"Low",IF($S807&gt;$I807+'Settings'!$B$8,"High","OK")))))</f>
        <v/>
      </c>
      <c r="X807" s="45">
        <f>IF($A807="","",IF(OR($J807&lt;&gt;"Mounted",$L807=""),"",IFERROR($L807+'Settings'!$B$9,"")))</f>
        <v/>
      </c>
      <c r="Y807" s="27">
        <f>IF($A807="","",IF($J807&lt;&gt;"Mounted","N/A",IF($L807="","No Data",IF(TODAY()&gt;$X807,"Overdue",IF(TODAY()+'Settings'!$B$10&gt;=$X807,"Due Soon","Current")))))</f>
        <v/>
      </c>
      <c r="Z807" s="27">
        <f>IF($A807="","",IF($J807&lt;&gt;"Mounted","N/A",IF(OR($U807="No Data",$W807="No Data"),"No Data",IF($U807="Critical","Critical",IF(OR($U807="Low",$V807="Uneven",$W807="Low",$W807="High",$Y807="Overdue",$Y807="Due Soon"),"Attention","OK")))))</f>
        <v/>
      </c>
      <c r="AA807" s="27">
        <f>IF($A807="","",IF($J807&lt;&gt;"Mounted","No action",IF($U807="Critical","Inspect immediately and follow fleet removal policy",IF($W807="Low","Correct pressure and inspect",IF($W807="High","Correct pressure",IF($V807="Uneven","Inspect alignment, suspension, and rotation",IF($U807="Low","Schedule tire service",IF($Y807="Overdue","Complete inspection",IF($Y807="Due Soon","Schedule inspection","No action")))))))))</f>
        <v/>
      </c>
      <c r="AB807" s="27">
        <f>IF($A807="","",IF(OR($J807&lt;&gt;"Mounted",$Z807="OK",$Z807="N/A"),"",IF($U807="Critical",1,IF(OR($W807="Low",$W807="High"),2,IF(OR($U807="Low",$V807="Uneven"),3,IF($Y807="Overdue",4,5))))))</f>
        <v/>
      </c>
      <c r="AC807" s="27">
        <f>IF($A807="","",IF($AB807="","",IFERROR($AB807*100000+ROW(),"")))</f>
        <v/>
      </c>
    </row>
    <row r="808">
      <c r="A808" s="29" t="n"/>
      <c r="B808" s="23" t="n"/>
      <c r="C808" s="23" t="n"/>
      <c r="D808" s="23" t="n"/>
      <c r="E808" s="29" t="n"/>
      <c r="F808" s="42" t="n"/>
      <c r="G808" s="30" t="n"/>
      <c r="H808" s="43" t="n"/>
      <c r="I808" s="43" t="n"/>
      <c r="J808" s="23" t="n"/>
      <c r="K808" s="23" t="n"/>
      <c r="L808" s="45">
        <f>IF($A808="","",IF(COUNTIFS('Tire Inspections'!$E$5:$E$1004,$A808,'Tire Inspections'!$Y$5:$Y$1004,"OK")=0,"",IFERROR(MAXIFS('Tire Inspections'!$B$5:$B$1004,'Tire Inspections'!$E$5:$E$1004,$A808,'Tire Inspections'!$Y$5:$Y$1004,"OK"),"")))</f>
        <v/>
      </c>
      <c r="M808" s="27">
        <f>IF($A808="","",IF($L808="","",IFERROR(LOOKUP(2,1/(('Tire Inspections'!$E$5:$E$1004=$A808)*('Tire Inspections'!$B$5:$B$1004=$L808)*('Tire Inspections'!$Y$5:$Y$1004="OK")),'Tire Inspections'!$C$5:$C$1004),"")))</f>
        <v/>
      </c>
      <c r="N808" s="27">
        <f>IF($A808="","",IF($L808="","",IFERROR(LOOKUP(2,1/(('Tire Inspections'!$E$5:$E$1004=$A808)*('Tire Inspections'!$B$5:$B$1004=$L808)*('Tire Inspections'!$Y$5:$Y$1004="OK")),'Tire Inspections'!$F$5:$F$1004),"")))</f>
        <v/>
      </c>
      <c r="O808" s="27">
        <f>IF($A808="","",IF($L808="","",IFERROR(LOOKUP(2,1/(('Tire Inspections'!$E$5:$E$1004=$A808)*('Tire Inspections'!$B$5:$B$1004=$L808)*('Tire Inspections'!$Y$5:$Y$1004="OK")),'Tire Inspections'!$P$5:$P$1004),"")))</f>
        <v/>
      </c>
      <c r="P808" s="32">
        <f>IF($A808="","",IF($L808="","",IFERROR(LOOKUP(2,1/(('Tire Inspections'!$E$5:$E$1004=$A808)*('Tire Inspections'!$B$5:$B$1004=$L808)*('Tire Inspections'!$Y$5:$Y$1004="OK")),'Tire Inspections'!$D$5:$D$1004),"")))</f>
        <v/>
      </c>
      <c r="Q808" s="44">
        <f>IF($A808="","",IF($L808="","",IFERROR(LOOKUP(2,1/(('Tire Inspections'!$E$5:$E$1004=$A808)*('Tire Inspections'!$B$5:$B$1004=$L808)*('Tire Inspections'!$Y$5:$Y$1004="OK")),'Tire Inspections'!$R$5:$R$1004),"")))</f>
        <v/>
      </c>
      <c r="R808" s="44">
        <f>IF($A808="","",IF($L808="","",IFERROR(LOOKUP(2,1/(('Tire Inspections'!$E$5:$E$1004=$A808)*('Tire Inspections'!$B$5:$B$1004=$L808)*('Tire Inspections'!$Y$5:$Y$1004="OK")),'Tire Inspections'!$S$5:$S$1004),"")))</f>
        <v/>
      </c>
      <c r="S808" s="44">
        <f>IF($A808="","",IF($L808="","",IFERROR(LOOKUP(2,1/(('Tire Inspections'!$E$5:$E$1004=$A808)*('Tire Inspections'!$B$5:$B$1004=$L808)*('Tire Inspections'!$Y$5:$Y$1004="OK")),'Tire Inspections'!$L$5:$L$1004),"")))</f>
        <v/>
      </c>
      <c r="T808" s="33">
        <f>IF($A808="","",IF(OR($Q808="",$H808=""),"",IFERROR(MAX(0,MIN(1,($Q808-'Settings'!$B$6)/($H808-'Settings'!$B$6))),"")))</f>
        <v/>
      </c>
      <c r="U808" s="27">
        <f>IF($A808="","",IF($Q808="","No Data",IF($Q808&lt;='Settings'!$B$6,"Critical",IF($Q808&lt;='Settings'!$B$5,"Low","OK"))))</f>
        <v/>
      </c>
      <c r="V808" s="27">
        <f>IF($A808="","",IF($R808="","No Data",IF($R808&gt;='Settings'!$B$7,"Uneven","OK")))</f>
        <v/>
      </c>
      <c r="W808" s="27">
        <f>IF($A808="","",IF($J808&lt;&gt;"Mounted","N/A",IF(OR($S808="",$I808=""),"No Data",IF($S808&lt;$I808-'Settings'!$B$8,"Low",IF($S808&gt;$I808+'Settings'!$B$8,"High","OK")))))</f>
        <v/>
      </c>
      <c r="X808" s="45">
        <f>IF($A808="","",IF(OR($J808&lt;&gt;"Mounted",$L808=""),"",IFERROR($L808+'Settings'!$B$9,"")))</f>
        <v/>
      </c>
      <c r="Y808" s="27">
        <f>IF($A808="","",IF($J808&lt;&gt;"Mounted","N/A",IF($L808="","No Data",IF(TODAY()&gt;$X808,"Overdue",IF(TODAY()+'Settings'!$B$10&gt;=$X808,"Due Soon","Current")))))</f>
        <v/>
      </c>
      <c r="Z808" s="27">
        <f>IF($A808="","",IF($J808&lt;&gt;"Mounted","N/A",IF(OR($U808="No Data",$W808="No Data"),"No Data",IF($U808="Critical","Critical",IF(OR($U808="Low",$V808="Uneven",$W808="Low",$W808="High",$Y808="Overdue",$Y808="Due Soon"),"Attention","OK")))))</f>
        <v/>
      </c>
      <c r="AA808" s="27">
        <f>IF($A808="","",IF($J808&lt;&gt;"Mounted","No action",IF($U808="Critical","Inspect immediately and follow fleet removal policy",IF($W808="Low","Correct pressure and inspect",IF($W808="High","Correct pressure",IF($V808="Uneven","Inspect alignment, suspension, and rotation",IF($U808="Low","Schedule tire service",IF($Y808="Overdue","Complete inspection",IF($Y808="Due Soon","Schedule inspection","No action")))))))))</f>
        <v/>
      </c>
      <c r="AB808" s="27">
        <f>IF($A808="","",IF(OR($J808&lt;&gt;"Mounted",$Z808="OK",$Z808="N/A"),"",IF($U808="Critical",1,IF(OR($W808="Low",$W808="High"),2,IF(OR($U808="Low",$V808="Uneven"),3,IF($Y808="Overdue",4,5))))))</f>
        <v/>
      </c>
      <c r="AC808" s="27">
        <f>IF($A808="","",IF($AB808="","",IFERROR($AB808*100000+ROW(),"")))</f>
        <v/>
      </c>
    </row>
    <row r="809">
      <c r="A809" s="29" t="n"/>
      <c r="B809" s="23" t="n"/>
      <c r="C809" s="23" t="n"/>
      <c r="D809" s="23" t="n"/>
      <c r="E809" s="29" t="n"/>
      <c r="F809" s="42" t="n"/>
      <c r="G809" s="30" t="n"/>
      <c r="H809" s="43" t="n"/>
      <c r="I809" s="43" t="n"/>
      <c r="J809" s="23" t="n"/>
      <c r="K809" s="23" t="n"/>
      <c r="L809" s="45">
        <f>IF($A809="","",IF(COUNTIFS('Tire Inspections'!$E$5:$E$1004,$A809,'Tire Inspections'!$Y$5:$Y$1004,"OK")=0,"",IFERROR(MAXIFS('Tire Inspections'!$B$5:$B$1004,'Tire Inspections'!$E$5:$E$1004,$A809,'Tire Inspections'!$Y$5:$Y$1004,"OK"),"")))</f>
        <v/>
      </c>
      <c r="M809" s="27">
        <f>IF($A809="","",IF($L809="","",IFERROR(LOOKUP(2,1/(('Tire Inspections'!$E$5:$E$1004=$A809)*('Tire Inspections'!$B$5:$B$1004=$L809)*('Tire Inspections'!$Y$5:$Y$1004="OK")),'Tire Inspections'!$C$5:$C$1004),"")))</f>
        <v/>
      </c>
      <c r="N809" s="27">
        <f>IF($A809="","",IF($L809="","",IFERROR(LOOKUP(2,1/(('Tire Inspections'!$E$5:$E$1004=$A809)*('Tire Inspections'!$B$5:$B$1004=$L809)*('Tire Inspections'!$Y$5:$Y$1004="OK")),'Tire Inspections'!$F$5:$F$1004),"")))</f>
        <v/>
      </c>
      <c r="O809" s="27">
        <f>IF($A809="","",IF($L809="","",IFERROR(LOOKUP(2,1/(('Tire Inspections'!$E$5:$E$1004=$A809)*('Tire Inspections'!$B$5:$B$1004=$L809)*('Tire Inspections'!$Y$5:$Y$1004="OK")),'Tire Inspections'!$P$5:$P$1004),"")))</f>
        <v/>
      </c>
      <c r="P809" s="32">
        <f>IF($A809="","",IF($L809="","",IFERROR(LOOKUP(2,1/(('Tire Inspections'!$E$5:$E$1004=$A809)*('Tire Inspections'!$B$5:$B$1004=$L809)*('Tire Inspections'!$Y$5:$Y$1004="OK")),'Tire Inspections'!$D$5:$D$1004),"")))</f>
        <v/>
      </c>
      <c r="Q809" s="44">
        <f>IF($A809="","",IF($L809="","",IFERROR(LOOKUP(2,1/(('Tire Inspections'!$E$5:$E$1004=$A809)*('Tire Inspections'!$B$5:$B$1004=$L809)*('Tire Inspections'!$Y$5:$Y$1004="OK")),'Tire Inspections'!$R$5:$R$1004),"")))</f>
        <v/>
      </c>
      <c r="R809" s="44">
        <f>IF($A809="","",IF($L809="","",IFERROR(LOOKUP(2,1/(('Tire Inspections'!$E$5:$E$1004=$A809)*('Tire Inspections'!$B$5:$B$1004=$L809)*('Tire Inspections'!$Y$5:$Y$1004="OK")),'Tire Inspections'!$S$5:$S$1004),"")))</f>
        <v/>
      </c>
      <c r="S809" s="44">
        <f>IF($A809="","",IF($L809="","",IFERROR(LOOKUP(2,1/(('Tire Inspections'!$E$5:$E$1004=$A809)*('Tire Inspections'!$B$5:$B$1004=$L809)*('Tire Inspections'!$Y$5:$Y$1004="OK")),'Tire Inspections'!$L$5:$L$1004),"")))</f>
        <v/>
      </c>
      <c r="T809" s="33">
        <f>IF($A809="","",IF(OR($Q809="",$H809=""),"",IFERROR(MAX(0,MIN(1,($Q809-'Settings'!$B$6)/($H809-'Settings'!$B$6))),"")))</f>
        <v/>
      </c>
      <c r="U809" s="27">
        <f>IF($A809="","",IF($Q809="","No Data",IF($Q809&lt;='Settings'!$B$6,"Critical",IF($Q809&lt;='Settings'!$B$5,"Low","OK"))))</f>
        <v/>
      </c>
      <c r="V809" s="27">
        <f>IF($A809="","",IF($R809="","No Data",IF($R809&gt;='Settings'!$B$7,"Uneven","OK")))</f>
        <v/>
      </c>
      <c r="W809" s="27">
        <f>IF($A809="","",IF($J809&lt;&gt;"Mounted","N/A",IF(OR($S809="",$I809=""),"No Data",IF($S809&lt;$I809-'Settings'!$B$8,"Low",IF($S809&gt;$I809+'Settings'!$B$8,"High","OK")))))</f>
        <v/>
      </c>
      <c r="X809" s="45">
        <f>IF($A809="","",IF(OR($J809&lt;&gt;"Mounted",$L809=""),"",IFERROR($L809+'Settings'!$B$9,"")))</f>
        <v/>
      </c>
      <c r="Y809" s="27">
        <f>IF($A809="","",IF($J809&lt;&gt;"Mounted","N/A",IF($L809="","No Data",IF(TODAY()&gt;$X809,"Overdue",IF(TODAY()+'Settings'!$B$10&gt;=$X809,"Due Soon","Current")))))</f>
        <v/>
      </c>
      <c r="Z809" s="27">
        <f>IF($A809="","",IF($J809&lt;&gt;"Mounted","N/A",IF(OR($U809="No Data",$W809="No Data"),"No Data",IF($U809="Critical","Critical",IF(OR($U809="Low",$V809="Uneven",$W809="Low",$W809="High",$Y809="Overdue",$Y809="Due Soon"),"Attention","OK")))))</f>
        <v/>
      </c>
      <c r="AA809" s="27">
        <f>IF($A809="","",IF($J809&lt;&gt;"Mounted","No action",IF($U809="Critical","Inspect immediately and follow fleet removal policy",IF($W809="Low","Correct pressure and inspect",IF($W809="High","Correct pressure",IF($V809="Uneven","Inspect alignment, suspension, and rotation",IF($U809="Low","Schedule tire service",IF($Y809="Overdue","Complete inspection",IF($Y809="Due Soon","Schedule inspection","No action")))))))))</f>
        <v/>
      </c>
      <c r="AB809" s="27">
        <f>IF($A809="","",IF(OR($J809&lt;&gt;"Mounted",$Z809="OK",$Z809="N/A"),"",IF($U809="Critical",1,IF(OR($W809="Low",$W809="High"),2,IF(OR($U809="Low",$V809="Uneven"),3,IF($Y809="Overdue",4,5))))))</f>
        <v/>
      </c>
      <c r="AC809" s="27">
        <f>IF($A809="","",IF($AB809="","",IFERROR($AB809*100000+ROW(),"")))</f>
        <v/>
      </c>
    </row>
    <row r="810">
      <c r="A810" s="29" t="n"/>
      <c r="B810" s="23" t="n"/>
      <c r="C810" s="23" t="n"/>
      <c r="D810" s="23" t="n"/>
      <c r="E810" s="29" t="n"/>
      <c r="F810" s="42" t="n"/>
      <c r="G810" s="30" t="n"/>
      <c r="H810" s="43" t="n"/>
      <c r="I810" s="43" t="n"/>
      <c r="J810" s="23" t="n"/>
      <c r="K810" s="23" t="n"/>
      <c r="L810" s="45">
        <f>IF($A810="","",IF(COUNTIFS('Tire Inspections'!$E$5:$E$1004,$A810,'Tire Inspections'!$Y$5:$Y$1004,"OK")=0,"",IFERROR(MAXIFS('Tire Inspections'!$B$5:$B$1004,'Tire Inspections'!$E$5:$E$1004,$A810,'Tire Inspections'!$Y$5:$Y$1004,"OK"),"")))</f>
        <v/>
      </c>
      <c r="M810" s="27">
        <f>IF($A810="","",IF($L810="","",IFERROR(LOOKUP(2,1/(('Tire Inspections'!$E$5:$E$1004=$A810)*('Tire Inspections'!$B$5:$B$1004=$L810)*('Tire Inspections'!$Y$5:$Y$1004="OK")),'Tire Inspections'!$C$5:$C$1004),"")))</f>
        <v/>
      </c>
      <c r="N810" s="27">
        <f>IF($A810="","",IF($L810="","",IFERROR(LOOKUP(2,1/(('Tire Inspections'!$E$5:$E$1004=$A810)*('Tire Inspections'!$B$5:$B$1004=$L810)*('Tire Inspections'!$Y$5:$Y$1004="OK")),'Tire Inspections'!$F$5:$F$1004),"")))</f>
        <v/>
      </c>
      <c r="O810" s="27">
        <f>IF($A810="","",IF($L810="","",IFERROR(LOOKUP(2,1/(('Tire Inspections'!$E$5:$E$1004=$A810)*('Tire Inspections'!$B$5:$B$1004=$L810)*('Tire Inspections'!$Y$5:$Y$1004="OK")),'Tire Inspections'!$P$5:$P$1004),"")))</f>
        <v/>
      </c>
      <c r="P810" s="32">
        <f>IF($A810="","",IF($L810="","",IFERROR(LOOKUP(2,1/(('Tire Inspections'!$E$5:$E$1004=$A810)*('Tire Inspections'!$B$5:$B$1004=$L810)*('Tire Inspections'!$Y$5:$Y$1004="OK")),'Tire Inspections'!$D$5:$D$1004),"")))</f>
        <v/>
      </c>
      <c r="Q810" s="44">
        <f>IF($A810="","",IF($L810="","",IFERROR(LOOKUP(2,1/(('Tire Inspections'!$E$5:$E$1004=$A810)*('Tire Inspections'!$B$5:$B$1004=$L810)*('Tire Inspections'!$Y$5:$Y$1004="OK")),'Tire Inspections'!$R$5:$R$1004),"")))</f>
        <v/>
      </c>
      <c r="R810" s="44">
        <f>IF($A810="","",IF($L810="","",IFERROR(LOOKUP(2,1/(('Tire Inspections'!$E$5:$E$1004=$A810)*('Tire Inspections'!$B$5:$B$1004=$L810)*('Tire Inspections'!$Y$5:$Y$1004="OK")),'Tire Inspections'!$S$5:$S$1004),"")))</f>
        <v/>
      </c>
      <c r="S810" s="44">
        <f>IF($A810="","",IF($L810="","",IFERROR(LOOKUP(2,1/(('Tire Inspections'!$E$5:$E$1004=$A810)*('Tire Inspections'!$B$5:$B$1004=$L810)*('Tire Inspections'!$Y$5:$Y$1004="OK")),'Tire Inspections'!$L$5:$L$1004),"")))</f>
        <v/>
      </c>
      <c r="T810" s="33">
        <f>IF($A810="","",IF(OR($Q810="",$H810=""),"",IFERROR(MAX(0,MIN(1,($Q810-'Settings'!$B$6)/($H810-'Settings'!$B$6))),"")))</f>
        <v/>
      </c>
      <c r="U810" s="27">
        <f>IF($A810="","",IF($Q810="","No Data",IF($Q810&lt;='Settings'!$B$6,"Critical",IF($Q810&lt;='Settings'!$B$5,"Low","OK"))))</f>
        <v/>
      </c>
      <c r="V810" s="27">
        <f>IF($A810="","",IF($R810="","No Data",IF($R810&gt;='Settings'!$B$7,"Uneven","OK")))</f>
        <v/>
      </c>
      <c r="W810" s="27">
        <f>IF($A810="","",IF($J810&lt;&gt;"Mounted","N/A",IF(OR($S810="",$I810=""),"No Data",IF($S810&lt;$I810-'Settings'!$B$8,"Low",IF($S810&gt;$I810+'Settings'!$B$8,"High","OK")))))</f>
        <v/>
      </c>
      <c r="X810" s="45">
        <f>IF($A810="","",IF(OR($J810&lt;&gt;"Mounted",$L810=""),"",IFERROR($L810+'Settings'!$B$9,"")))</f>
        <v/>
      </c>
      <c r="Y810" s="27">
        <f>IF($A810="","",IF($J810&lt;&gt;"Mounted","N/A",IF($L810="","No Data",IF(TODAY()&gt;$X810,"Overdue",IF(TODAY()+'Settings'!$B$10&gt;=$X810,"Due Soon","Current")))))</f>
        <v/>
      </c>
      <c r="Z810" s="27">
        <f>IF($A810="","",IF($J810&lt;&gt;"Mounted","N/A",IF(OR($U810="No Data",$W810="No Data"),"No Data",IF($U810="Critical","Critical",IF(OR($U810="Low",$V810="Uneven",$W810="Low",$W810="High",$Y810="Overdue",$Y810="Due Soon"),"Attention","OK")))))</f>
        <v/>
      </c>
      <c r="AA810" s="27">
        <f>IF($A810="","",IF($J810&lt;&gt;"Mounted","No action",IF($U810="Critical","Inspect immediately and follow fleet removal policy",IF($W810="Low","Correct pressure and inspect",IF($W810="High","Correct pressure",IF($V810="Uneven","Inspect alignment, suspension, and rotation",IF($U810="Low","Schedule tire service",IF($Y810="Overdue","Complete inspection",IF($Y810="Due Soon","Schedule inspection","No action")))))))))</f>
        <v/>
      </c>
      <c r="AB810" s="27">
        <f>IF($A810="","",IF(OR($J810&lt;&gt;"Mounted",$Z810="OK",$Z810="N/A"),"",IF($U810="Critical",1,IF(OR($W810="Low",$W810="High"),2,IF(OR($U810="Low",$V810="Uneven"),3,IF($Y810="Overdue",4,5))))))</f>
        <v/>
      </c>
      <c r="AC810" s="27">
        <f>IF($A810="","",IF($AB810="","",IFERROR($AB810*100000+ROW(),"")))</f>
        <v/>
      </c>
    </row>
    <row r="811">
      <c r="A811" s="29" t="n"/>
      <c r="B811" s="23" t="n"/>
      <c r="C811" s="23" t="n"/>
      <c r="D811" s="23" t="n"/>
      <c r="E811" s="29" t="n"/>
      <c r="F811" s="42" t="n"/>
      <c r="G811" s="30" t="n"/>
      <c r="H811" s="43" t="n"/>
      <c r="I811" s="43" t="n"/>
      <c r="J811" s="23" t="n"/>
      <c r="K811" s="23" t="n"/>
      <c r="L811" s="45">
        <f>IF($A811="","",IF(COUNTIFS('Tire Inspections'!$E$5:$E$1004,$A811,'Tire Inspections'!$Y$5:$Y$1004,"OK")=0,"",IFERROR(MAXIFS('Tire Inspections'!$B$5:$B$1004,'Tire Inspections'!$E$5:$E$1004,$A811,'Tire Inspections'!$Y$5:$Y$1004,"OK"),"")))</f>
        <v/>
      </c>
      <c r="M811" s="27">
        <f>IF($A811="","",IF($L811="","",IFERROR(LOOKUP(2,1/(('Tire Inspections'!$E$5:$E$1004=$A811)*('Tire Inspections'!$B$5:$B$1004=$L811)*('Tire Inspections'!$Y$5:$Y$1004="OK")),'Tire Inspections'!$C$5:$C$1004),"")))</f>
        <v/>
      </c>
      <c r="N811" s="27">
        <f>IF($A811="","",IF($L811="","",IFERROR(LOOKUP(2,1/(('Tire Inspections'!$E$5:$E$1004=$A811)*('Tire Inspections'!$B$5:$B$1004=$L811)*('Tire Inspections'!$Y$5:$Y$1004="OK")),'Tire Inspections'!$F$5:$F$1004),"")))</f>
        <v/>
      </c>
      <c r="O811" s="27">
        <f>IF($A811="","",IF($L811="","",IFERROR(LOOKUP(2,1/(('Tire Inspections'!$E$5:$E$1004=$A811)*('Tire Inspections'!$B$5:$B$1004=$L811)*('Tire Inspections'!$Y$5:$Y$1004="OK")),'Tire Inspections'!$P$5:$P$1004),"")))</f>
        <v/>
      </c>
      <c r="P811" s="32">
        <f>IF($A811="","",IF($L811="","",IFERROR(LOOKUP(2,1/(('Tire Inspections'!$E$5:$E$1004=$A811)*('Tire Inspections'!$B$5:$B$1004=$L811)*('Tire Inspections'!$Y$5:$Y$1004="OK")),'Tire Inspections'!$D$5:$D$1004),"")))</f>
        <v/>
      </c>
      <c r="Q811" s="44">
        <f>IF($A811="","",IF($L811="","",IFERROR(LOOKUP(2,1/(('Tire Inspections'!$E$5:$E$1004=$A811)*('Tire Inspections'!$B$5:$B$1004=$L811)*('Tire Inspections'!$Y$5:$Y$1004="OK")),'Tire Inspections'!$R$5:$R$1004),"")))</f>
        <v/>
      </c>
      <c r="R811" s="44">
        <f>IF($A811="","",IF($L811="","",IFERROR(LOOKUP(2,1/(('Tire Inspections'!$E$5:$E$1004=$A811)*('Tire Inspections'!$B$5:$B$1004=$L811)*('Tire Inspections'!$Y$5:$Y$1004="OK")),'Tire Inspections'!$S$5:$S$1004),"")))</f>
        <v/>
      </c>
      <c r="S811" s="44">
        <f>IF($A811="","",IF($L811="","",IFERROR(LOOKUP(2,1/(('Tire Inspections'!$E$5:$E$1004=$A811)*('Tire Inspections'!$B$5:$B$1004=$L811)*('Tire Inspections'!$Y$5:$Y$1004="OK")),'Tire Inspections'!$L$5:$L$1004),"")))</f>
        <v/>
      </c>
      <c r="T811" s="33">
        <f>IF($A811="","",IF(OR($Q811="",$H811=""),"",IFERROR(MAX(0,MIN(1,($Q811-'Settings'!$B$6)/($H811-'Settings'!$B$6))),"")))</f>
        <v/>
      </c>
      <c r="U811" s="27">
        <f>IF($A811="","",IF($Q811="","No Data",IF($Q811&lt;='Settings'!$B$6,"Critical",IF($Q811&lt;='Settings'!$B$5,"Low","OK"))))</f>
        <v/>
      </c>
      <c r="V811" s="27">
        <f>IF($A811="","",IF($R811="","No Data",IF($R811&gt;='Settings'!$B$7,"Uneven","OK")))</f>
        <v/>
      </c>
      <c r="W811" s="27">
        <f>IF($A811="","",IF($J811&lt;&gt;"Mounted","N/A",IF(OR($S811="",$I811=""),"No Data",IF($S811&lt;$I811-'Settings'!$B$8,"Low",IF($S811&gt;$I811+'Settings'!$B$8,"High","OK")))))</f>
        <v/>
      </c>
      <c r="X811" s="45">
        <f>IF($A811="","",IF(OR($J811&lt;&gt;"Mounted",$L811=""),"",IFERROR($L811+'Settings'!$B$9,"")))</f>
        <v/>
      </c>
      <c r="Y811" s="27">
        <f>IF($A811="","",IF($J811&lt;&gt;"Mounted","N/A",IF($L811="","No Data",IF(TODAY()&gt;$X811,"Overdue",IF(TODAY()+'Settings'!$B$10&gt;=$X811,"Due Soon","Current")))))</f>
        <v/>
      </c>
      <c r="Z811" s="27">
        <f>IF($A811="","",IF($J811&lt;&gt;"Mounted","N/A",IF(OR($U811="No Data",$W811="No Data"),"No Data",IF($U811="Critical","Critical",IF(OR($U811="Low",$V811="Uneven",$W811="Low",$W811="High",$Y811="Overdue",$Y811="Due Soon"),"Attention","OK")))))</f>
        <v/>
      </c>
      <c r="AA811" s="27">
        <f>IF($A811="","",IF($J811&lt;&gt;"Mounted","No action",IF($U811="Critical","Inspect immediately and follow fleet removal policy",IF($W811="Low","Correct pressure and inspect",IF($W811="High","Correct pressure",IF($V811="Uneven","Inspect alignment, suspension, and rotation",IF($U811="Low","Schedule tire service",IF($Y811="Overdue","Complete inspection",IF($Y811="Due Soon","Schedule inspection","No action")))))))))</f>
        <v/>
      </c>
      <c r="AB811" s="27">
        <f>IF($A811="","",IF(OR($J811&lt;&gt;"Mounted",$Z811="OK",$Z811="N/A"),"",IF($U811="Critical",1,IF(OR($W811="Low",$W811="High"),2,IF(OR($U811="Low",$V811="Uneven"),3,IF($Y811="Overdue",4,5))))))</f>
        <v/>
      </c>
      <c r="AC811" s="27">
        <f>IF($A811="","",IF($AB811="","",IFERROR($AB811*100000+ROW(),"")))</f>
        <v/>
      </c>
    </row>
    <row r="812">
      <c r="A812" s="29" t="n"/>
      <c r="B812" s="23" t="n"/>
      <c r="C812" s="23" t="n"/>
      <c r="D812" s="23" t="n"/>
      <c r="E812" s="29" t="n"/>
      <c r="F812" s="42" t="n"/>
      <c r="G812" s="30" t="n"/>
      <c r="H812" s="43" t="n"/>
      <c r="I812" s="43" t="n"/>
      <c r="J812" s="23" t="n"/>
      <c r="K812" s="23" t="n"/>
      <c r="L812" s="45">
        <f>IF($A812="","",IF(COUNTIFS('Tire Inspections'!$E$5:$E$1004,$A812,'Tire Inspections'!$Y$5:$Y$1004,"OK")=0,"",IFERROR(MAXIFS('Tire Inspections'!$B$5:$B$1004,'Tire Inspections'!$E$5:$E$1004,$A812,'Tire Inspections'!$Y$5:$Y$1004,"OK"),"")))</f>
        <v/>
      </c>
      <c r="M812" s="27">
        <f>IF($A812="","",IF($L812="","",IFERROR(LOOKUP(2,1/(('Tire Inspections'!$E$5:$E$1004=$A812)*('Tire Inspections'!$B$5:$B$1004=$L812)*('Tire Inspections'!$Y$5:$Y$1004="OK")),'Tire Inspections'!$C$5:$C$1004),"")))</f>
        <v/>
      </c>
      <c r="N812" s="27">
        <f>IF($A812="","",IF($L812="","",IFERROR(LOOKUP(2,1/(('Tire Inspections'!$E$5:$E$1004=$A812)*('Tire Inspections'!$B$5:$B$1004=$L812)*('Tire Inspections'!$Y$5:$Y$1004="OK")),'Tire Inspections'!$F$5:$F$1004),"")))</f>
        <v/>
      </c>
      <c r="O812" s="27">
        <f>IF($A812="","",IF($L812="","",IFERROR(LOOKUP(2,1/(('Tire Inspections'!$E$5:$E$1004=$A812)*('Tire Inspections'!$B$5:$B$1004=$L812)*('Tire Inspections'!$Y$5:$Y$1004="OK")),'Tire Inspections'!$P$5:$P$1004),"")))</f>
        <v/>
      </c>
      <c r="P812" s="32">
        <f>IF($A812="","",IF($L812="","",IFERROR(LOOKUP(2,1/(('Tire Inspections'!$E$5:$E$1004=$A812)*('Tire Inspections'!$B$5:$B$1004=$L812)*('Tire Inspections'!$Y$5:$Y$1004="OK")),'Tire Inspections'!$D$5:$D$1004),"")))</f>
        <v/>
      </c>
      <c r="Q812" s="44">
        <f>IF($A812="","",IF($L812="","",IFERROR(LOOKUP(2,1/(('Tire Inspections'!$E$5:$E$1004=$A812)*('Tire Inspections'!$B$5:$B$1004=$L812)*('Tire Inspections'!$Y$5:$Y$1004="OK")),'Tire Inspections'!$R$5:$R$1004),"")))</f>
        <v/>
      </c>
      <c r="R812" s="44">
        <f>IF($A812="","",IF($L812="","",IFERROR(LOOKUP(2,1/(('Tire Inspections'!$E$5:$E$1004=$A812)*('Tire Inspections'!$B$5:$B$1004=$L812)*('Tire Inspections'!$Y$5:$Y$1004="OK")),'Tire Inspections'!$S$5:$S$1004),"")))</f>
        <v/>
      </c>
      <c r="S812" s="44">
        <f>IF($A812="","",IF($L812="","",IFERROR(LOOKUP(2,1/(('Tire Inspections'!$E$5:$E$1004=$A812)*('Tire Inspections'!$B$5:$B$1004=$L812)*('Tire Inspections'!$Y$5:$Y$1004="OK")),'Tire Inspections'!$L$5:$L$1004),"")))</f>
        <v/>
      </c>
      <c r="T812" s="33">
        <f>IF($A812="","",IF(OR($Q812="",$H812=""),"",IFERROR(MAX(0,MIN(1,($Q812-'Settings'!$B$6)/($H812-'Settings'!$B$6))),"")))</f>
        <v/>
      </c>
      <c r="U812" s="27">
        <f>IF($A812="","",IF($Q812="","No Data",IF($Q812&lt;='Settings'!$B$6,"Critical",IF($Q812&lt;='Settings'!$B$5,"Low","OK"))))</f>
        <v/>
      </c>
      <c r="V812" s="27">
        <f>IF($A812="","",IF($R812="","No Data",IF($R812&gt;='Settings'!$B$7,"Uneven","OK")))</f>
        <v/>
      </c>
      <c r="W812" s="27">
        <f>IF($A812="","",IF($J812&lt;&gt;"Mounted","N/A",IF(OR($S812="",$I812=""),"No Data",IF($S812&lt;$I812-'Settings'!$B$8,"Low",IF($S812&gt;$I812+'Settings'!$B$8,"High","OK")))))</f>
        <v/>
      </c>
      <c r="X812" s="45">
        <f>IF($A812="","",IF(OR($J812&lt;&gt;"Mounted",$L812=""),"",IFERROR($L812+'Settings'!$B$9,"")))</f>
        <v/>
      </c>
      <c r="Y812" s="27">
        <f>IF($A812="","",IF($J812&lt;&gt;"Mounted","N/A",IF($L812="","No Data",IF(TODAY()&gt;$X812,"Overdue",IF(TODAY()+'Settings'!$B$10&gt;=$X812,"Due Soon","Current")))))</f>
        <v/>
      </c>
      <c r="Z812" s="27">
        <f>IF($A812="","",IF($J812&lt;&gt;"Mounted","N/A",IF(OR($U812="No Data",$W812="No Data"),"No Data",IF($U812="Critical","Critical",IF(OR($U812="Low",$V812="Uneven",$W812="Low",$W812="High",$Y812="Overdue",$Y812="Due Soon"),"Attention","OK")))))</f>
        <v/>
      </c>
      <c r="AA812" s="27">
        <f>IF($A812="","",IF($J812&lt;&gt;"Mounted","No action",IF($U812="Critical","Inspect immediately and follow fleet removal policy",IF($W812="Low","Correct pressure and inspect",IF($W812="High","Correct pressure",IF($V812="Uneven","Inspect alignment, suspension, and rotation",IF($U812="Low","Schedule tire service",IF($Y812="Overdue","Complete inspection",IF($Y812="Due Soon","Schedule inspection","No action")))))))))</f>
        <v/>
      </c>
      <c r="AB812" s="27">
        <f>IF($A812="","",IF(OR($J812&lt;&gt;"Mounted",$Z812="OK",$Z812="N/A"),"",IF($U812="Critical",1,IF(OR($W812="Low",$W812="High"),2,IF(OR($U812="Low",$V812="Uneven"),3,IF($Y812="Overdue",4,5))))))</f>
        <v/>
      </c>
      <c r="AC812" s="27">
        <f>IF($A812="","",IF($AB812="","",IFERROR($AB812*100000+ROW(),"")))</f>
        <v/>
      </c>
    </row>
    <row r="813">
      <c r="A813" s="29" t="n"/>
      <c r="B813" s="23" t="n"/>
      <c r="C813" s="23" t="n"/>
      <c r="D813" s="23" t="n"/>
      <c r="E813" s="29" t="n"/>
      <c r="F813" s="42" t="n"/>
      <c r="G813" s="30" t="n"/>
      <c r="H813" s="43" t="n"/>
      <c r="I813" s="43" t="n"/>
      <c r="J813" s="23" t="n"/>
      <c r="K813" s="23" t="n"/>
      <c r="L813" s="45">
        <f>IF($A813="","",IF(COUNTIFS('Tire Inspections'!$E$5:$E$1004,$A813,'Tire Inspections'!$Y$5:$Y$1004,"OK")=0,"",IFERROR(MAXIFS('Tire Inspections'!$B$5:$B$1004,'Tire Inspections'!$E$5:$E$1004,$A813,'Tire Inspections'!$Y$5:$Y$1004,"OK"),"")))</f>
        <v/>
      </c>
      <c r="M813" s="27">
        <f>IF($A813="","",IF($L813="","",IFERROR(LOOKUP(2,1/(('Tire Inspections'!$E$5:$E$1004=$A813)*('Tire Inspections'!$B$5:$B$1004=$L813)*('Tire Inspections'!$Y$5:$Y$1004="OK")),'Tire Inspections'!$C$5:$C$1004),"")))</f>
        <v/>
      </c>
      <c r="N813" s="27">
        <f>IF($A813="","",IF($L813="","",IFERROR(LOOKUP(2,1/(('Tire Inspections'!$E$5:$E$1004=$A813)*('Tire Inspections'!$B$5:$B$1004=$L813)*('Tire Inspections'!$Y$5:$Y$1004="OK")),'Tire Inspections'!$F$5:$F$1004),"")))</f>
        <v/>
      </c>
      <c r="O813" s="27">
        <f>IF($A813="","",IF($L813="","",IFERROR(LOOKUP(2,1/(('Tire Inspections'!$E$5:$E$1004=$A813)*('Tire Inspections'!$B$5:$B$1004=$L813)*('Tire Inspections'!$Y$5:$Y$1004="OK")),'Tire Inspections'!$P$5:$P$1004),"")))</f>
        <v/>
      </c>
      <c r="P813" s="32">
        <f>IF($A813="","",IF($L813="","",IFERROR(LOOKUP(2,1/(('Tire Inspections'!$E$5:$E$1004=$A813)*('Tire Inspections'!$B$5:$B$1004=$L813)*('Tire Inspections'!$Y$5:$Y$1004="OK")),'Tire Inspections'!$D$5:$D$1004),"")))</f>
        <v/>
      </c>
      <c r="Q813" s="44">
        <f>IF($A813="","",IF($L813="","",IFERROR(LOOKUP(2,1/(('Tire Inspections'!$E$5:$E$1004=$A813)*('Tire Inspections'!$B$5:$B$1004=$L813)*('Tire Inspections'!$Y$5:$Y$1004="OK")),'Tire Inspections'!$R$5:$R$1004),"")))</f>
        <v/>
      </c>
      <c r="R813" s="44">
        <f>IF($A813="","",IF($L813="","",IFERROR(LOOKUP(2,1/(('Tire Inspections'!$E$5:$E$1004=$A813)*('Tire Inspections'!$B$5:$B$1004=$L813)*('Tire Inspections'!$Y$5:$Y$1004="OK")),'Tire Inspections'!$S$5:$S$1004),"")))</f>
        <v/>
      </c>
      <c r="S813" s="44">
        <f>IF($A813="","",IF($L813="","",IFERROR(LOOKUP(2,1/(('Tire Inspections'!$E$5:$E$1004=$A813)*('Tire Inspections'!$B$5:$B$1004=$L813)*('Tire Inspections'!$Y$5:$Y$1004="OK")),'Tire Inspections'!$L$5:$L$1004),"")))</f>
        <v/>
      </c>
      <c r="T813" s="33">
        <f>IF($A813="","",IF(OR($Q813="",$H813=""),"",IFERROR(MAX(0,MIN(1,($Q813-'Settings'!$B$6)/($H813-'Settings'!$B$6))),"")))</f>
        <v/>
      </c>
      <c r="U813" s="27">
        <f>IF($A813="","",IF($Q813="","No Data",IF($Q813&lt;='Settings'!$B$6,"Critical",IF($Q813&lt;='Settings'!$B$5,"Low","OK"))))</f>
        <v/>
      </c>
      <c r="V813" s="27">
        <f>IF($A813="","",IF($R813="","No Data",IF($R813&gt;='Settings'!$B$7,"Uneven","OK")))</f>
        <v/>
      </c>
      <c r="W813" s="27">
        <f>IF($A813="","",IF($J813&lt;&gt;"Mounted","N/A",IF(OR($S813="",$I813=""),"No Data",IF($S813&lt;$I813-'Settings'!$B$8,"Low",IF($S813&gt;$I813+'Settings'!$B$8,"High","OK")))))</f>
        <v/>
      </c>
      <c r="X813" s="45">
        <f>IF($A813="","",IF(OR($J813&lt;&gt;"Mounted",$L813=""),"",IFERROR($L813+'Settings'!$B$9,"")))</f>
        <v/>
      </c>
      <c r="Y813" s="27">
        <f>IF($A813="","",IF($J813&lt;&gt;"Mounted","N/A",IF($L813="","No Data",IF(TODAY()&gt;$X813,"Overdue",IF(TODAY()+'Settings'!$B$10&gt;=$X813,"Due Soon","Current")))))</f>
        <v/>
      </c>
      <c r="Z813" s="27">
        <f>IF($A813="","",IF($J813&lt;&gt;"Mounted","N/A",IF(OR($U813="No Data",$W813="No Data"),"No Data",IF($U813="Critical","Critical",IF(OR($U813="Low",$V813="Uneven",$W813="Low",$W813="High",$Y813="Overdue",$Y813="Due Soon"),"Attention","OK")))))</f>
        <v/>
      </c>
      <c r="AA813" s="27">
        <f>IF($A813="","",IF($J813&lt;&gt;"Mounted","No action",IF($U813="Critical","Inspect immediately and follow fleet removal policy",IF($W813="Low","Correct pressure and inspect",IF($W813="High","Correct pressure",IF($V813="Uneven","Inspect alignment, suspension, and rotation",IF($U813="Low","Schedule tire service",IF($Y813="Overdue","Complete inspection",IF($Y813="Due Soon","Schedule inspection","No action")))))))))</f>
        <v/>
      </c>
      <c r="AB813" s="27">
        <f>IF($A813="","",IF(OR($J813&lt;&gt;"Mounted",$Z813="OK",$Z813="N/A"),"",IF($U813="Critical",1,IF(OR($W813="Low",$W813="High"),2,IF(OR($U813="Low",$V813="Uneven"),3,IF($Y813="Overdue",4,5))))))</f>
        <v/>
      </c>
      <c r="AC813" s="27">
        <f>IF($A813="","",IF($AB813="","",IFERROR($AB813*100000+ROW(),"")))</f>
        <v/>
      </c>
    </row>
    <row r="814">
      <c r="A814" s="29" t="n"/>
      <c r="B814" s="23" t="n"/>
      <c r="C814" s="23" t="n"/>
      <c r="D814" s="23" t="n"/>
      <c r="E814" s="29" t="n"/>
      <c r="F814" s="42" t="n"/>
      <c r="G814" s="30" t="n"/>
      <c r="H814" s="43" t="n"/>
      <c r="I814" s="43" t="n"/>
      <c r="J814" s="23" t="n"/>
      <c r="K814" s="23" t="n"/>
      <c r="L814" s="45">
        <f>IF($A814="","",IF(COUNTIFS('Tire Inspections'!$E$5:$E$1004,$A814,'Tire Inspections'!$Y$5:$Y$1004,"OK")=0,"",IFERROR(MAXIFS('Tire Inspections'!$B$5:$B$1004,'Tire Inspections'!$E$5:$E$1004,$A814,'Tire Inspections'!$Y$5:$Y$1004,"OK"),"")))</f>
        <v/>
      </c>
      <c r="M814" s="27">
        <f>IF($A814="","",IF($L814="","",IFERROR(LOOKUP(2,1/(('Tire Inspections'!$E$5:$E$1004=$A814)*('Tire Inspections'!$B$5:$B$1004=$L814)*('Tire Inspections'!$Y$5:$Y$1004="OK")),'Tire Inspections'!$C$5:$C$1004),"")))</f>
        <v/>
      </c>
      <c r="N814" s="27">
        <f>IF($A814="","",IF($L814="","",IFERROR(LOOKUP(2,1/(('Tire Inspections'!$E$5:$E$1004=$A814)*('Tire Inspections'!$B$5:$B$1004=$L814)*('Tire Inspections'!$Y$5:$Y$1004="OK")),'Tire Inspections'!$F$5:$F$1004),"")))</f>
        <v/>
      </c>
      <c r="O814" s="27">
        <f>IF($A814="","",IF($L814="","",IFERROR(LOOKUP(2,1/(('Tire Inspections'!$E$5:$E$1004=$A814)*('Tire Inspections'!$B$5:$B$1004=$L814)*('Tire Inspections'!$Y$5:$Y$1004="OK")),'Tire Inspections'!$P$5:$P$1004),"")))</f>
        <v/>
      </c>
      <c r="P814" s="32">
        <f>IF($A814="","",IF($L814="","",IFERROR(LOOKUP(2,1/(('Tire Inspections'!$E$5:$E$1004=$A814)*('Tire Inspections'!$B$5:$B$1004=$L814)*('Tire Inspections'!$Y$5:$Y$1004="OK")),'Tire Inspections'!$D$5:$D$1004),"")))</f>
        <v/>
      </c>
      <c r="Q814" s="44">
        <f>IF($A814="","",IF($L814="","",IFERROR(LOOKUP(2,1/(('Tire Inspections'!$E$5:$E$1004=$A814)*('Tire Inspections'!$B$5:$B$1004=$L814)*('Tire Inspections'!$Y$5:$Y$1004="OK")),'Tire Inspections'!$R$5:$R$1004),"")))</f>
        <v/>
      </c>
      <c r="R814" s="44">
        <f>IF($A814="","",IF($L814="","",IFERROR(LOOKUP(2,1/(('Tire Inspections'!$E$5:$E$1004=$A814)*('Tire Inspections'!$B$5:$B$1004=$L814)*('Tire Inspections'!$Y$5:$Y$1004="OK")),'Tire Inspections'!$S$5:$S$1004),"")))</f>
        <v/>
      </c>
      <c r="S814" s="44">
        <f>IF($A814="","",IF($L814="","",IFERROR(LOOKUP(2,1/(('Tire Inspections'!$E$5:$E$1004=$A814)*('Tire Inspections'!$B$5:$B$1004=$L814)*('Tire Inspections'!$Y$5:$Y$1004="OK")),'Tire Inspections'!$L$5:$L$1004),"")))</f>
        <v/>
      </c>
      <c r="T814" s="33">
        <f>IF($A814="","",IF(OR($Q814="",$H814=""),"",IFERROR(MAX(0,MIN(1,($Q814-'Settings'!$B$6)/($H814-'Settings'!$B$6))),"")))</f>
        <v/>
      </c>
      <c r="U814" s="27">
        <f>IF($A814="","",IF($Q814="","No Data",IF($Q814&lt;='Settings'!$B$6,"Critical",IF($Q814&lt;='Settings'!$B$5,"Low","OK"))))</f>
        <v/>
      </c>
      <c r="V814" s="27">
        <f>IF($A814="","",IF($R814="","No Data",IF($R814&gt;='Settings'!$B$7,"Uneven","OK")))</f>
        <v/>
      </c>
      <c r="W814" s="27">
        <f>IF($A814="","",IF($J814&lt;&gt;"Mounted","N/A",IF(OR($S814="",$I814=""),"No Data",IF($S814&lt;$I814-'Settings'!$B$8,"Low",IF($S814&gt;$I814+'Settings'!$B$8,"High","OK")))))</f>
        <v/>
      </c>
      <c r="X814" s="45">
        <f>IF($A814="","",IF(OR($J814&lt;&gt;"Mounted",$L814=""),"",IFERROR($L814+'Settings'!$B$9,"")))</f>
        <v/>
      </c>
      <c r="Y814" s="27">
        <f>IF($A814="","",IF($J814&lt;&gt;"Mounted","N/A",IF($L814="","No Data",IF(TODAY()&gt;$X814,"Overdue",IF(TODAY()+'Settings'!$B$10&gt;=$X814,"Due Soon","Current")))))</f>
        <v/>
      </c>
      <c r="Z814" s="27">
        <f>IF($A814="","",IF($J814&lt;&gt;"Mounted","N/A",IF(OR($U814="No Data",$W814="No Data"),"No Data",IF($U814="Critical","Critical",IF(OR($U814="Low",$V814="Uneven",$W814="Low",$W814="High",$Y814="Overdue",$Y814="Due Soon"),"Attention","OK")))))</f>
        <v/>
      </c>
      <c r="AA814" s="27">
        <f>IF($A814="","",IF($J814&lt;&gt;"Mounted","No action",IF($U814="Critical","Inspect immediately and follow fleet removal policy",IF($W814="Low","Correct pressure and inspect",IF($W814="High","Correct pressure",IF($V814="Uneven","Inspect alignment, suspension, and rotation",IF($U814="Low","Schedule tire service",IF($Y814="Overdue","Complete inspection",IF($Y814="Due Soon","Schedule inspection","No action")))))))))</f>
        <v/>
      </c>
      <c r="AB814" s="27">
        <f>IF($A814="","",IF(OR($J814&lt;&gt;"Mounted",$Z814="OK",$Z814="N/A"),"",IF($U814="Critical",1,IF(OR($W814="Low",$W814="High"),2,IF(OR($U814="Low",$V814="Uneven"),3,IF($Y814="Overdue",4,5))))))</f>
        <v/>
      </c>
      <c r="AC814" s="27">
        <f>IF($A814="","",IF($AB814="","",IFERROR($AB814*100000+ROW(),"")))</f>
        <v/>
      </c>
    </row>
    <row r="815">
      <c r="A815" s="29" t="n"/>
      <c r="B815" s="23" t="n"/>
      <c r="C815" s="23" t="n"/>
      <c r="D815" s="23" t="n"/>
      <c r="E815" s="29" t="n"/>
      <c r="F815" s="42" t="n"/>
      <c r="G815" s="30" t="n"/>
      <c r="H815" s="43" t="n"/>
      <c r="I815" s="43" t="n"/>
      <c r="J815" s="23" t="n"/>
      <c r="K815" s="23" t="n"/>
      <c r="L815" s="45">
        <f>IF($A815="","",IF(COUNTIFS('Tire Inspections'!$E$5:$E$1004,$A815,'Tire Inspections'!$Y$5:$Y$1004,"OK")=0,"",IFERROR(MAXIFS('Tire Inspections'!$B$5:$B$1004,'Tire Inspections'!$E$5:$E$1004,$A815,'Tire Inspections'!$Y$5:$Y$1004,"OK"),"")))</f>
        <v/>
      </c>
      <c r="M815" s="27">
        <f>IF($A815="","",IF($L815="","",IFERROR(LOOKUP(2,1/(('Tire Inspections'!$E$5:$E$1004=$A815)*('Tire Inspections'!$B$5:$B$1004=$L815)*('Tire Inspections'!$Y$5:$Y$1004="OK")),'Tire Inspections'!$C$5:$C$1004),"")))</f>
        <v/>
      </c>
      <c r="N815" s="27">
        <f>IF($A815="","",IF($L815="","",IFERROR(LOOKUP(2,1/(('Tire Inspections'!$E$5:$E$1004=$A815)*('Tire Inspections'!$B$5:$B$1004=$L815)*('Tire Inspections'!$Y$5:$Y$1004="OK")),'Tire Inspections'!$F$5:$F$1004),"")))</f>
        <v/>
      </c>
      <c r="O815" s="27">
        <f>IF($A815="","",IF($L815="","",IFERROR(LOOKUP(2,1/(('Tire Inspections'!$E$5:$E$1004=$A815)*('Tire Inspections'!$B$5:$B$1004=$L815)*('Tire Inspections'!$Y$5:$Y$1004="OK")),'Tire Inspections'!$P$5:$P$1004),"")))</f>
        <v/>
      </c>
      <c r="P815" s="32">
        <f>IF($A815="","",IF($L815="","",IFERROR(LOOKUP(2,1/(('Tire Inspections'!$E$5:$E$1004=$A815)*('Tire Inspections'!$B$5:$B$1004=$L815)*('Tire Inspections'!$Y$5:$Y$1004="OK")),'Tire Inspections'!$D$5:$D$1004),"")))</f>
        <v/>
      </c>
      <c r="Q815" s="44">
        <f>IF($A815="","",IF($L815="","",IFERROR(LOOKUP(2,1/(('Tire Inspections'!$E$5:$E$1004=$A815)*('Tire Inspections'!$B$5:$B$1004=$L815)*('Tire Inspections'!$Y$5:$Y$1004="OK")),'Tire Inspections'!$R$5:$R$1004),"")))</f>
        <v/>
      </c>
      <c r="R815" s="44">
        <f>IF($A815="","",IF($L815="","",IFERROR(LOOKUP(2,1/(('Tire Inspections'!$E$5:$E$1004=$A815)*('Tire Inspections'!$B$5:$B$1004=$L815)*('Tire Inspections'!$Y$5:$Y$1004="OK")),'Tire Inspections'!$S$5:$S$1004),"")))</f>
        <v/>
      </c>
      <c r="S815" s="44">
        <f>IF($A815="","",IF($L815="","",IFERROR(LOOKUP(2,1/(('Tire Inspections'!$E$5:$E$1004=$A815)*('Tire Inspections'!$B$5:$B$1004=$L815)*('Tire Inspections'!$Y$5:$Y$1004="OK")),'Tire Inspections'!$L$5:$L$1004),"")))</f>
        <v/>
      </c>
      <c r="T815" s="33">
        <f>IF($A815="","",IF(OR($Q815="",$H815=""),"",IFERROR(MAX(0,MIN(1,($Q815-'Settings'!$B$6)/($H815-'Settings'!$B$6))),"")))</f>
        <v/>
      </c>
      <c r="U815" s="27">
        <f>IF($A815="","",IF($Q815="","No Data",IF($Q815&lt;='Settings'!$B$6,"Critical",IF($Q815&lt;='Settings'!$B$5,"Low","OK"))))</f>
        <v/>
      </c>
      <c r="V815" s="27">
        <f>IF($A815="","",IF($R815="","No Data",IF($R815&gt;='Settings'!$B$7,"Uneven","OK")))</f>
        <v/>
      </c>
      <c r="W815" s="27">
        <f>IF($A815="","",IF($J815&lt;&gt;"Mounted","N/A",IF(OR($S815="",$I815=""),"No Data",IF($S815&lt;$I815-'Settings'!$B$8,"Low",IF($S815&gt;$I815+'Settings'!$B$8,"High","OK")))))</f>
        <v/>
      </c>
      <c r="X815" s="45">
        <f>IF($A815="","",IF(OR($J815&lt;&gt;"Mounted",$L815=""),"",IFERROR($L815+'Settings'!$B$9,"")))</f>
        <v/>
      </c>
      <c r="Y815" s="27">
        <f>IF($A815="","",IF($J815&lt;&gt;"Mounted","N/A",IF($L815="","No Data",IF(TODAY()&gt;$X815,"Overdue",IF(TODAY()+'Settings'!$B$10&gt;=$X815,"Due Soon","Current")))))</f>
        <v/>
      </c>
      <c r="Z815" s="27">
        <f>IF($A815="","",IF($J815&lt;&gt;"Mounted","N/A",IF(OR($U815="No Data",$W815="No Data"),"No Data",IF($U815="Critical","Critical",IF(OR($U815="Low",$V815="Uneven",$W815="Low",$W815="High",$Y815="Overdue",$Y815="Due Soon"),"Attention","OK")))))</f>
        <v/>
      </c>
      <c r="AA815" s="27">
        <f>IF($A815="","",IF($J815&lt;&gt;"Mounted","No action",IF($U815="Critical","Inspect immediately and follow fleet removal policy",IF($W815="Low","Correct pressure and inspect",IF($W815="High","Correct pressure",IF($V815="Uneven","Inspect alignment, suspension, and rotation",IF($U815="Low","Schedule tire service",IF($Y815="Overdue","Complete inspection",IF($Y815="Due Soon","Schedule inspection","No action")))))))))</f>
        <v/>
      </c>
      <c r="AB815" s="27">
        <f>IF($A815="","",IF(OR($J815&lt;&gt;"Mounted",$Z815="OK",$Z815="N/A"),"",IF($U815="Critical",1,IF(OR($W815="Low",$W815="High"),2,IF(OR($U815="Low",$V815="Uneven"),3,IF($Y815="Overdue",4,5))))))</f>
        <v/>
      </c>
      <c r="AC815" s="27">
        <f>IF($A815="","",IF($AB815="","",IFERROR($AB815*100000+ROW(),"")))</f>
        <v/>
      </c>
    </row>
    <row r="816">
      <c r="A816" s="29" t="n"/>
      <c r="B816" s="23" t="n"/>
      <c r="C816" s="23" t="n"/>
      <c r="D816" s="23" t="n"/>
      <c r="E816" s="29" t="n"/>
      <c r="F816" s="42" t="n"/>
      <c r="G816" s="30" t="n"/>
      <c r="H816" s="43" t="n"/>
      <c r="I816" s="43" t="n"/>
      <c r="J816" s="23" t="n"/>
      <c r="K816" s="23" t="n"/>
      <c r="L816" s="45">
        <f>IF($A816="","",IF(COUNTIFS('Tire Inspections'!$E$5:$E$1004,$A816,'Tire Inspections'!$Y$5:$Y$1004,"OK")=0,"",IFERROR(MAXIFS('Tire Inspections'!$B$5:$B$1004,'Tire Inspections'!$E$5:$E$1004,$A816,'Tire Inspections'!$Y$5:$Y$1004,"OK"),"")))</f>
        <v/>
      </c>
      <c r="M816" s="27">
        <f>IF($A816="","",IF($L816="","",IFERROR(LOOKUP(2,1/(('Tire Inspections'!$E$5:$E$1004=$A816)*('Tire Inspections'!$B$5:$B$1004=$L816)*('Tire Inspections'!$Y$5:$Y$1004="OK")),'Tire Inspections'!$C$5:$C$1004),"")))</f>
        <v/>
      </c>
      <c r="N816" s="27">
        <f>IF($A816="","",IF($L816="","",IFERROR(LOOKUP(2,1/(('Tire Inspections'!$E$5:$E$1004=$A816)*('Tire Inspections'!$B$5:$B$1004=$L816)*('Tire Inspections'!$Y$5:$Y$1004="OK")),'Tire Inspections'!$F$5:$F$1004),"")))</f>
        <v/>
      </c>
      <c r="O816" s="27">
        <f>IF($A816="","",IF($L816="","",IFERROR(LOOKUP(2,1/(('Tire Inspections'!$E$5:$E$1004=$A816)*('Tire Inspections'!$B$5:$B$1004=$L816)*('Tire Inspections'!$Y$5:$Y$1004="OK")),'Tire Inspections'!$P$5:$P$1004),"")))</f>
        <v/>
      </c>
      <c r="P816" s="32">
        <f>IF($A816="","",IF($L816="","",IFERROR(LOOKUP(2,1/(('Tire Inspections'!$E$5:$E$1004=$A816)*('Tire Inspections'!$B$5:$B$1004=$L816)*('Tire Inspections'!$Y$5:$Y$1004="OK")),'Tire Inspections'!$D$5:$D$1004),"")))</f>
        <v/>
      </c>
      <c r="Q816" s="44">
        <f>IF($A816="","",IF($L816="","",IFERROR(LOOKUP(2,1/(('Tire Inspections'!$E$5:$E$1004=$A816)*('Tire Inspections'!$B$5:$B$1004=$L816)*('Tire Inspections'!$Y$5:$Y$1004="OK")),'Tire Inspections'!$R$5:$R$1004),"")))</f>
        <v/>
      </c>
      <c r="R816" s="44">
        <f>IF($A816="","",IF($L816="","",IFERROR(LOOKUP(2,1/(('Tire Inspections'!$E$5:$E$1004=$A816)*('Tire Inspections'!$B$5:$B$1004=$L816)*('Tire Inspections'!$Y$5:$Y$1004="OK")),'Tire Inspections'!$S$5:$S$1004),"")))</f>
        <v/>
      </c>
      <c r="S816" s="44">
        <f>IF($A816="","",IF($L816="","",IFERROR(LOOKUP(2,1/(('Tire Inspections'!$E$5:$E$1004=$A816)*('Tire Inspections'!$B$5:$B$1004=$L816)*('Tire Inspections'!$Y$5:$Y$1004="OK")),'Tire Inspections'!$L$5:$L$1004),"")))</f>
        <v/>
      </c>
      <c r="T816" s="33">
        <f>IF($A816="","",IF(OR($Q816="",$H816=""),"",IFERROR(MAX(0,MIN(1,($Q816-'Settings'!$B$6)/($H816-'Settings'!$B$6))),"")))</f>
        <v/>
      </c>
      <c r="U816" s="27">
        <f>IF($A816="","",IF($Q816="","No Data",IF($Q816&lt;='Settings'!$B$6,"Critical",IF($Q816&lt;='Settings'!$B$5,"Low","OK"))))</f>
        <v/>
      </c>
      <c r="V816" s="27">
        <f>IF($A816="","",IF($R816="","No Data",IF($R816&gt;='Settings'!$B$7,"Uneven","OK")))</f>
        <v/>
      </c>
      <c r="W816" s="27">
        <f>IF($A816="","",IF($J816&lt;&gt;"Mounted","N/A",IF(OR($S816="",$I816=""),"No Data",IF($S816&lt;$I816-'Settings'!$B$8,"Low",IF($S816&gt;$I816+'Settings'!$B$8,"High","OK")))))</f>
        <v/>
      </c>
      <c r="X816" s="45">
        <f>IF($A816="","",IF(OR($J816&lt;&gt;"Mounted",$L816=""),"",IFERROR($L816+'Settings'!$B$9,"")))</f>
        <v/>
      </c>
      <c r="Y816" s="27">
        <f>IF($A816="","",IF($J816&lt;&gt;"Mounted","N/A",IF($L816="","No Data",IF(TODAY()&gt;$X816,"Overdue",IF(TODAY()+'Settings'!$B$10&gt;=$X816,"Due Soon","Current")))))</f>
        <v/>
      </c>
      <c r="Z816" s="27">
        <f>IF($A816="","",IF($J816&lt;&gt;"Mounted","N/A",IF(OR($U816="No Data",$W816="No Data"),"No Data",IF($U816="Critical","Critical",IF(OR($U816="Low",$V816="Uneven",$W816="Low",$W816="High",$Y816="Overdue",$Y816="Due Soon"),"Attention","OK")))))</f>
        <v/>
      </c>
      <c r="AA816" s="27">
        <f>IF($A816="","",IF($J816&lt;&gt;"Mounted","No action",IF($U816="Critical","Inspect immediately and follow fleet removal policy",IF($W816="Low","Correct pressure and inspect",IF($W816="High","Correct pressure",IF($V816="Uneven","Inspect alignment, suspension, and rotation",IF($U816="Low","Schedule tire service",IF($Y816="Overdue","Complete inspection",IF($Y816="Due Soon","Schedule inspection","No action")))))))))</f>
        <v/>
      </c>
      <c r="AB816" s="27">
        <f>IF($A816="","",IF(OR($J816&lt;&gt;"Mounted",$Z816="OK",$Z816="N/A"),"",IF($U816="Critical",1,IF(OR($W816="Low",$W816="High"),2,IF(OR($U816="Low",$V816="Uneven"),3,IF($Y816="Overdue",4,5))))))</f>
        <v/>
      </c>
      <c r="AC816" s="27">
        <f>IF($A816="","",IF($AB816="","",IFERROR($AB816*100000+ROW(),"")))</f>
        <v/>
      </c>
    </row>
    <row r="817">
      <c r="A817" s="29" t="n"/>
      <c r="B817" s="23" t="n"/>
      <c r="C817" s="23" t="n"/>
      <c r="D817" s="23" t="n"/>
      <c r="E817" s="29" t="n"/>
      <c r="F817" s="42" t="n"/>
      <c r="G817" s="30" t="n"/>
      <c r="H817" s="43" t="n"/>
      <c r="I817" s="43" t="n"/>
      <c r="J817" s="23" t="n"/>
      <c r="K817" s="23" t="n"/>
      <c r="L817" s="45">
        <f>IF($A817="","",IF(COUNTIFS('Tire Inspections'!$E$5:$E$1004,$A817,'Tire Inspections'!$Y$5:$Y$1004,"OK")=0,"",IFERROR(MAXIFS('Tire Inspections'!$B$5:$B$1004,'Tire Inspections'!$E$5:$E$1004,$A817,'Tire Inspections'!$Y$5:$Y$1004,"OK"),"")))</f>
        <v/>
      </c>
      <c r="M817" s="27">
        <f>IF($A817="","",IF($L817="","",IFERROR(LOOKUP(2,1/(('Tire Inspections'!$E$5:$E$1004=$A817)*('Tire Inspections'!$B$5:$B$1004=$L817)*('Tire Inspections'!$Y$5:$Y$1004="OK")),'Tire Inspections'!$C$5:$C$1004),"")))</f>
        <v/>
      </c>
      <c r="N817" s="27">
        <f>IF($A817="","",IF($L817="","",IFERROR(LOOKUP(2,1/(('Tire Inspections'!$E$5:$E$1004=$A817)*('Tire Inspections'!$B$5:$B$1004=$L817)*('Tire Inspections'!$Y$5:$Y$1004="OK")),'Tire Inspections'!$F$5:$F$1004),"")))</f>
        <v/>
      </c>
      <c r="O817" s="27">
        <f>IF($A817="","",IF($L817="","",IFERROR(LOOKUP(2,1/(('Tire Inspections'!$E$5:$E$1004=$A817)*('Tire Inspections'!$B$5:$B$1004=$L817)*('Tire Inspections'!$Y$5:$Y$1004="OK")),'Tire Inspections'!$P$5:$P$1004),"")))</f>
        <v/>
      </c>
      <c r="P817" s="32">
        <f>IF($A817="","",IF($L817="","",IFERROR(LOOKUP(2,1/(('Tire Inspections'!$E$5:$E$1004=$A817)*('Tire Inspections'!$B$5:$B$1004=$L817)*('Tire Inspections'!$Y$5:$Y$1004="OK")),'Tire Inspections'!$D$5:$D$1004),"")))</f>
        <v/>
      </c>
      <c r="Q817" s="44">
        <f>IF($A817="","",IF($L817="","",IFERROR(LOOKUP(2,1/(('Tire Inspections'!$E$5:$E$1004=$A817)*('Tire Inspections'!$B$5:$B$1004=$L817)*('Tire Inspections'!$Y$5:$Y$1004="OK")),'Tire Inspections'!$R$5:$R$1004),"")))</f>
        <v/>
      </c>
      <c r="R817" s="44">
        <f>IF($A817="","",IF($L817="","",IFERROR(LOOKUP(2,1/(('Tire Inspections'!$E$5:$E$1004=$A817)*('Tire Inspections'!$B$5:$B$1004=$L817)*('Tire Inspections'!$Y$5:$Y$1004="OK")),'Tire Inspections'!$S$5:$S$1004),"")))</f>
        <v/>
      </c>
      <c r="S817" s="44">
        <f>IF($A817="","",IF($L817="","",IFERROR(LOOKUP(2,1/(('Tire Inspections'!$E$5:$E$1004=$A817)*('Tire Inspections'!$B$5:$B$1004=$L817)*('Tire Inspections'!$Y$5:$Y$1004="OK")),'Tire Inspections'!$L$5:$L$1004),"")))</f>
        <v/>
      </c>
      <c r="T817" s="33">
        <f>IF($A817="","",IF(OR($Q817="",$H817=""),"",IFERROR(MAX(0,MIN(1,($Q817-'Settings'!$B$6)/($H817-'Settings'!$B$6))),"")))</f>
        <v/>
      </c>
      <c r="U817" s="27">
        <f>IF($A817="","",IF($Q817="","No Data",IF($Q817&lt;='Settings'!$B$6,"Critical",IF($Q817&lt;='Settings'!$B$5,"Low","OK"))))</f>
        <v/>
      </c>
      <c r="V817" s="27">
        <f>IF($A817="","",IF($R817="","No Data",IF($R817&gt;='Settings'!$B$7,"Uneven","OK")))</f>
        <v/>
      </c>
      <c r="W817" s="27">
        <f>IF($A817="","",IF($J817&lt;&gt;"Mounted","N/A",IF(OR($S817="",$I817=""),"No Data",IF($S817&lt;$I817-'Settings'!$B$8,"Low",IF($S817&gt;$I817+'Settings'!$B$8,"High","OK")))))</f>
        <v/>
      </c>
      <c r="X817" s="45">
        <f>IF($A817="","",IF(OR($J817&lt;&gt;"Mounted",$L817=""),"",IFERROR($L817+'Settings'!$B$9,"")))</f>
        <v/>
      </c>
      <c r="Y817" s="27">
        <f>IF($A817="","",IF($J817&lt;&gt;"Mounted","N/A",IF($L817="","No Data",IF(TODAY()&gt;$X817,"Overdue",IF(TODAY()+'Settings'!$B$10&gt;=$X817,"Due Soon","Current")))))</f>
        <v/>
      </c>
      <c r="Z817" s="27">
        <f>IF($A817="","",IF($J817&lt;&gt;"Mounted","N/A",IF(OR($U817="No Data",$W817="No Data"),"No Data",IF($U817="Critical","Critical",IF(OR($U817="Low",$V817="Uneven",$W817="Low",$W817="High",$Y817="Overdue",$Y817="Due Soon"),"Attention","OK")))))</f>
        <v/>
      </c>
      <c r="AA817" s="27">
        <f>IF($A817="","",IF($J817&lt;&gt;"Mounted","No action",IF($U817="Critical","Inspect immediately and follow fleet removal policy",IF($W817="Low","Correct pressure and inspect",IF($W817="High","Correct pressure",IF($V817="Uneven","Inspect alignment, suspension, and rotation",IF($U817="Low","Schedule tire service",IF($Y817="Overdue","Complete inspection",IF($Y817="Due Soon","Schedule inspection","No action")))))))))</f>
        <v/>
      </c>
      <c r="AB817" s="27">
        <f>IF($A817="","",IF(OR($J817&lt;&gt;"Mounted",$Z817="OK",$Z817="N/A"),"",IF($U817="Critical",1,IF(OR($W817="Low",$W817="High"),2,IF(OR($U817="Low",$V817="Uneven"),3,IF($Y817="Overdue",4,5))))))</f>
        <v/>
      </c>
      <c r="AC817" s="27">
        <f>IF($A817="","",IF($AB817="","",IFERROR($AB817*100000+ROW(),"")))</f>
        <v/>
      </c>
    </row>
    <row r="818">
      <c r="A818" s="29" t="n"/>
      <c r="B818" s="23" t="n"/>
      <c r="C818" s="23" t="n"/>
      <c r="D818" s="23" t="n"/>
      <c r="E818" s="29" t="n"/>
      <c r="F818" s="42" t="n"/>
      <c r="G818" s="30" t="n"/>
      <c r="H818" s="43" t="n"/>
      <c r="I818" s="43" t="n"/>
      <c r="J818" s="23" t="n"/>
      <c r="K818" s="23" t="n"/>
      <c r="L818" s="45">
        <f>IF($A818="","",IF(COUNTIFS('Tire Inspections'!$E$5:$E$1004,$A818,'Tire Inspections'!$Y$5:$Y$1004,"OK")=0,"",IFERROR(MAXIFS('Tire Inspections'!$B$5:$B$1004,'Tire Inspections'!$E$5:$E$1004,$A818,'Tire Inspections'!$Y$5:$Y$1004,"OK"),"")))</f>
        <v/>
      </c>
      <c r="M818" s="27">
        <f>IF($A818="","",IF($L818="","",IFERROR(LOOKUP(2,1/(('Tire Inspections'!$E$5:$E$1004=$A818)*('Tire Inspections'!$B$5:$B$1004=$L818)*('Tire Inspections'!$Y$5:$Y$1004="OK")),'Tire Inspections'!$C$5:$C$1004),"")))</f>
        <v/>
      </c>
      <c r="N818" s="27">
        <f>IF($A818="","",IF($L818="","",IFERROR(LOOKUP(2,1/(('Tire Inspections'!$E$5:$E$1004=$A818)*('Tire Inspections'!$B$5:$B$1004=$L818)*('Tire Inspections'!$Y$5:$Y$1004="OK")),'Tire Inspections'!$F$5:$F$1004),"")))</f>
        <v/>
      </c>
      <c r="O818" s="27">
        <f>IF($A818="","",IF($L818="","",IFERROR(LOOKUP(2,1/(('Tire Inspections'!$E$5:$E$1004=$A818)*('Tire Inspections'!$B$5:$B$1004=$L818)*('Tire Inspections'!$Y$5:$Y$1004="OK")),'Tire Inspections'!$P$5:$P$1004),"")))</f>
        <v/>
      </c>
      <c r="P818" s="32">
        <f>IF($A818="","",IF($L818="","",IFERROR(LOOKUP(2,1/(('Tire Inspections'!$E$5:$E$1004=$A818)*('Tire Inspections'!$B$5:$B$1004=$L818)*('Tire Inspections'!$Y$5:$Y$1004="OK")),'Tire Inspections'!$D$5:$D$1004),"")))</f>
        <v/>
      </c>
      <c r="Q818" s="44">
        <f>IF($A818="","",IF($L818="","",IFERROR(LOOKUP(2,1/(('Tire Inspections'!$E$5:$E$1004=$A818)*('Tire Inspections'!$B$5:$B$1004=$L818)*('Tire Inspections'!$Y$5:$Y$1004="OK")),'Tire Inspections'!$R$5:$R$1004),"")))</f>
        <v/>
      </c>
      <c r="R818" s="44">
        <f>IF($A818="","",IF($L818="","",IFERROR(LOOKUP(2,1/(('Tire Inspections'!$E$5:$E$1004=$A818)*('Tire Inspections'!$B$5:$B$1004=$L818)*('Tire Inspections'!$Y$5:$Y$1004="OK")),'Tire Inspections'!$S$5:$S$1004),"")))</f>
        <v/>
      </c>
      <c r="S818" s="44">
        <f>IF($A818="","",IF($L818="","",IFERROR(LOOKUP(2,1/(('Tire Inspections'!$E$5:$E$1004=$A818)*('Tire Inspections'!$B$5:$B$1004=$L818)*('Tire Inspections'!$Y$5:$Y$1004="OK")),'Tire Inspections'!$L$5:$L$1004),"")))</f>
        <v/>
      </c>
      <c r="T818" s="33">
        <f>IF($A818="","",IF(OR($Q818="",$H818=""),"",IFERROR(MAX(0,MIN(1,($Q818-'Settings'!$B$6)/($H818-'Settings'!$B$6))),"")))</f>
        <v/>
      </c>
      <c r="U818" s="27">
        <f>IF($A818="","",IF($Q818="","No Data",IF($Q818&lt;='Settings'!$B$6,"Critical",IF($Q818&lt;='Settings'!$B$5,"Low","OK"))))</f>
        <v/>
      </c>
      <c r="V818" s="27">
        <f>IF($A818="","",IF($R818="","No Data",IF($R818&gt;='Settings'!$B$7,"Uneven","OK")))</f>
        <v/>
      </c>
      <c r="W818" s="27">
        <f>IF($A818="","",IF($J818&lt;&gt;"Mounted","N/A",IF(OR($S818="",$I818=""),"No Data",IF($S818&lt;$I818-'Settings'!$B$8,"Low",IF($S818&gt;$I818+'Settings'!$B$8,"High","OK")))))</f>
        <v/>
      </c>
      <c r="X818" s="45">
        <f>IF($A818="","",IF(OR($J818&lt;&gt;"Mounted",$L818=""),"",IFERROR($L818+'Settings'!$B$9,"")))</f>
        <v/>
      </c>
      <c r="Y818" s="27">
        <f>IF($A818="","",IF($J818&lt;&gt;"Mounted","N/A",IF($L818="","No Data",IF(TODAY()&gt;$X818,"Overdue",IF(TODAY()+'Settings'!$B$10&gt;=$X818,"Due Soon","Current")))))</f>
        <v/>
      </c>
      <c r="Z818" s="27">
        <f>IF($A818="","",IF($J818&lt;&gt;"Mounted","N/A",IF(OR($U818="No Data",$W818="No Data"),"No Data",IF($U818="Critical","Critical",IF(OR($U818="Low",$V818="Uneven",$W818="Low",$W818="High",$Y818="Overdue",$Y818="Due Soon"),"Attention","OK")))))</f>
        <v/>
      </c>
      <c r="AA818" s="27">
        <f>IF($A818="","",IF($J818&lt;&gt;"Mounted","No action",IF($U818="Critical","Inspect immediately and follow fleet removal policy",IF($W818="Low","Correct pressure and inspect",IF($W818="High","Correct pressure",IF($V818="Uneven","Inspect alignment, suspension, and rotation",IF($U818="Low","Schedule tire service",IF($Y818="Overdue","Complete inspection",IF($Y818="Due Soon","Schedule inspection","No action")))))))))</f>
        <v/>
      </c>
      <c r="AB818" s="27">
        <f>IF($A818="","",IF(OR($J818&lt;&gt;"Mounted",$Z818="OK",$Z818="N/A"),"",IF($U818="Critical",1,IF(OR($W818="Low",$W818="High"),2,IF(OR($U818="Low",$V818="Uneven"),3,IF($Y818="Overdue",4,5))))))</f>
        <v/>
      </c>
      <c r="AC818" s="27">
        <f>IF($A818="","",IF($AB818="","",IFERROR($AB818*100000+ROW(),"")))</f>
        <v/>
      </c>
    </row>
    <row r="819">
      <c r="A819" s="29" t="n"/>
      <c r="B819" s="23" t="n"/>
      <c r="C819" s="23" t="n"/>
      <c r="D819" s="23" t="n"/>
      <c r="E819" s="29" t="n"/>
      <c r="F819" s="42" t="n"/>
      <c r="G819" s="30" t="n"/>
      <c r="H819" s="43" t="n"/>
      <c r="I819" s="43" t="n"/>
      <c r="J819" s="23" t="n"/>
      <c r="K819" s="23" t="n"/>
      <c r="L819" s="45">
        <f>IF($A819="","",IF(COUNTIFS('Tire Inspections'!$E$5:$E$1004,$A819,'Tire Inspections'!$Y$5:$Y$1004,"OK")=0,"",IFERROR(MAXIFS('Tire Inspections'!$B$5:$B$1004,'Tire Inspections'!$E$5:$E$1004,$A819,'Tire Inspections'!$Y$5:$Y$1004,"OK"),"")))</f>
        <v/>
      </c>
      <c r="M819" s="27">
        <f>IF($A819="","",IF($L819="","",IFERROR(LOOKUP(2,1/(('Tire Inspections'!$E$5:$E$1004=$A819)*('Tire Inspections'!$B$5:$B$1004=$L819)*('Tire Inspections'!$Y$5:$Y$1004="OK")),'Tire Inspections'!$C$5:$C$1004),"")))</f>
        <v/>
      </c>
      <c r="N819" s="27">
        <f>IF($A819="","",IF($L819="","",IFERROR(LOOKUP(2,1/(('Tire Inspections'!$E$5:$E$1004=$A819)*('Tire Inspections'!$B$5:$B$1004=$L819)*('Tire Inspections'!$Y$5:$Y$1004="OK")),'Tire Inspections'!$F$5:$F$1004),"")))</f>
        <v/>
      </c>
      <c r="O819" s="27">
        <f>IF($A819="","",IF($L819="","",IFERROR(LOOKUP(2,1/(('Tire Inspections'!$E$5:$E$1004=$A819)*('Tire Inspections'!$B$5:$B$1004=$L819)*('Tire Inspections'!$Y$5:$Y$1004="OK")),'Tire Inspections'!$P$5:$P$1004),"")))</f>
        <v/>
      </c>
      <c r="P819" s="32">
        <f>IF($A819="","",IF($L819="","",IFERROR(LOOKUP(2,1/(('Tire Inspections'!$E$5:$E$1004=$A819)*('Tire Inspections'!$B$5:$B$1004=$L819)*('Tire Inspections'!$Y$5:$Y$1004="OK")),'Tire Inspections'!$D$5:$D$1004),"")))</f>
        <v/>
      </c>
      <c r="Q819" s="44">
        <f>IF($A819="","",IF($L819="","",IFERROR(LOOKUP(2,1/(('Tire Inspections'!$E$5:$E$1004=$A819)*('Tire Inspections'!$B$5:$B$1004=$L819)*('Tire Inspections'!$Y$5:$Y$1004="OK")),'Tire Inspections'!$R$5:$R$1004),"")))</f>
        <v/>
      </c>
      <c r="R819" s="44">
        <f>IF($A819="","",IF($L819="","",IFERROR(LOOKUP(2,1/(('Tire Inspections'!$E$5:$E$1004=$A819)*('Tire Inspections'!$B$5:$B$1004=$L819)*('Tire Inspections'!$Y$5:$Y$1004="OK")),'Tire Inspections'!$S$5:$S$1004),"")))</f>
        <v/>
      </c>
      <c r="S819" s="44">
        <f>IF($A819="","",IF($L819="","",IFERROR(LOOKUP(2,1/(('Tire Inspections'!$E$5:$E$1004=$A819)*('Tire Inspections'!$B$5:$B$1004=$L819)*('Tire Inspections'!$Y$5:$Y$1004="OK")),'Tire Inspections'!$L$5:$L$1004),"")))</f>
        <v/>
      </c>
      <c r="T819" s="33">
        <f>IF($A819="","",IF(OR($Q819="",$H819=""),"",IFERROR(MAX(0,MIN(1,($Q819-'Settings'!$B$6)/($H819-'Settings'!$B$6))),"")))</f>
        <v/>
      </c>
      <c r="U819" s="27">
        <f>IF($A819="","",IF($Q819="","No Data",IF($Q819&lt;='Settings'!$B$6,"Critical",IF($Q819&lt;='Settings'!$B$5,"Low","OK"))))</f>
        <v/>
      </c>
      <c r="V819" s="27">
        <f>IF($A819="","",IF($R819="","No Data",IF($R819&gt;='Settings'!$B$7,"Uneven","OK")))</f>
        <v/>
      </c>
      <c r="W819" s="27">
        <f>IF($A819="","",IF($J819&lt;&gt;"Mounted","N/A",IF(OR($S819="",$I819=""),"No Data",IF($S819&lt;$I819-'Settings'!$B$8,"Low",IF($S819&gt;$I819+'Settings'!$B$8,"High","OK")))))</f>
        <v/>
      </c>
      <c r="X819" s="45">
        <f>IF($A819="","",IF(OR($J819&lt;&gt;"Mounted",$L819=""),"",IFERROR($L819+'Settings'!$B$9,"")))</f>
        <v/>
      </c>
      <c r="Y819" s="27">
        <f>IF($A819="","",IF($J819&lt;&gt;"Mounted","N/A",IF($L819="","No Data",IF(TODAY()&gt;$X819,"Overdue",IF(TODAY()+'Settings'!$B$10&gt;=$X819,"Due Soon","Current")))))</f>
        <v/>
      </c>
      <c r="Z819" s="27">
        <f>IF($A819="","",IF($J819&lt;&gt;"Mounted","N/A",IF(OR($U819="No Data",$W819="No Data"),"No Data",IF($U819="Critical","Critical",IF(OR($U819="Low",$V819="Uneven",$W819="Low",$W819="High",$Y819="Overdue",$Y819="Due Soon"),"Attention","OK")))))</f>
        <v/>
      </c>
      <c r="AA819" s="27">
        <f>IF($A819="","",IF($J819&lt;&gt;"Mounted","No action",IF($U819="Critical","Inspect immediately and follow fleet removal policy",IF($W819="Low","Correct pressure and inspect",IF($W819="High","Correct pressure",IF($V819="Uneven","Inspect alignment, suspension, and rotation",IF($U819="Low","Schedule tire service",IF($Y819="Overdue","Complete inspection",IF($Y819="Due Soon","Schedule inspection","No action")))))))))</f>
        <v/>
      </c>
      <c r="AB819" s="27">
        <f>IF($A819="","",IF(OR($J819&lt;&gt;"Mounted",$Z819="OK",$Z819="N/A"),"",IF($U819="Critical",1,IF(OR($W819="Low",$W819="High"),2,IF(OR($U819="Low",$V819="Uneven"),3,IF($Y819="Overdue",4,5))))))</f>
        <v/>
      </c>
      <c r="AC819" s="27">
        <f>IF($A819="","",IF($AB819="","",IFERROR($AB819*100000+ROW(),"")))</f>
        <v/>
      </c>
    </row>
    <row r="820">
      <c r="A820" s="29" t="n"/>
      <c r="B820" s="23" t="n"/>
      <c r="C820" s="23" t="n"/>
      <c r="D820" s="23" t="n"/>
      <c r="E820" s="29" t="n"/>
      <c r="F820" s="42" t="n"/>
      <c r="G820" s="30" t="n"/>
      <c r="H820" s="43" t="n"/>
      <c r="I820" s="43" t="n"/>
      <c r="J820" s="23" t="n"/>
      <c r="K820" s="23" t="n"/>
      <c r="L820" s="45">
        <f>IF($A820="","",IF(COUNTIFS('Tire Inspections'!$E$5:$E$1004,$A820,'Tire Inspections'!$Y$5:$Y$1004,"OK")=0,"",IFERROR(MAXIFS('Tire Inspections'!$B$5:$B$1004,'Tire Inspections'!$E$5:$E$1004,$A820,'Tire Inspections'!$Y$5:$Y$1004,"OK"),"")))</f>
        <v/>
      </c>
      <c r="M820" s="27">
        <f>IF($A820="","",IF($L820="","",IFERROR(LOOKUP(2,1/(('Tire Inspections'!$E$5:$E$1004=$A820)*('Tire Inspections'!$B$5:$B$1004=$L820)*('Tire Inspections'!$Y$5:$Y$1004="OK")),'Tire Inspections'!$C$5:$C$1004),"")))</f>
        <v/>
      </c>
      <c r="N820" s="27">
        <f>IF($A820="","",IF($L820="","",IFERROR(LOOKUP(2,1/(('Tire Inspections'!$E$5:$E$1004=$A820)*('Tire Inspections'!$B$5:$B$1004=$L820)*('Tire Inspections'!$Y$5:$Y$1004="OK")),'Tire Inspections'!$F$5:$F$1004),"")))</f>
        <v/>
      </c>
      <c r="O820" s="27">
        <f>IF($A820="","",IF($L820="","",IFERROR(LOOKUP(2,1/(('Tire Inspections'!$E$5:$E$1004=$A820)*('Tire Inspections'!$B$5:$B$1004=$L820)*('Tire Inspections'!$Y$5:$Y$1004="OK")),'Tire Inspections'!$P$5:$P$1004),"")))</f>
        <v/>
      </c>
      <c r="P820" s="32">
        <f>IF($A820="","",IF($L820="","",IFERROR(LOOKUP(2,1/(('Tire Inspections'!$E$5:$E$1004=$A820)*('Tire Inspections'!$B$5:$B$1004=$L820)*('Tire Inspections'!$Y$5:$Y$1004="OK")),'Tire Inspections'!$D$5:$D$1004),"")))</f>
        <v/>
      </c>
      <c r="Q820" s="44">
        <f>IF($A820="","",IF($L820="","",IFERROR(LOOKUP(2,1/(('Tire Inspections'!$E$5:$E$1004=$A820)*('Tire Inspections'!$B$5:$B$1004=$L820)*('Tire Inspections'!$Y$5:$Y$1004="OK")),'Tire Inspections'!$R$5:$R$1004),"")))</f>
        <v/>
      </c>
      <c r="R820" s="44">
        <f>IF($A820="","",IF($L820="","",IFERROR(LOOKUP(2,1/(('Tire Inspections'!$E$5:$E$1004=$A820)*('Tire Inspections'!$B$5:$B$1004=$L820)*('Tire Inspections'!$Y$5:$Y$1004="OK")),'Tire Inspections'!$S$5:$S$1004),"")))</f>
        <v/>
      </c>
      <c r="S820" s="44">
        <f>IF($A820="","",IF($L820="","",IFERROR(LOOKUP(2,1/(('Tire Inspections'!$E$5:$E$1004=$A820)*('Tire Inspections'!$B$5:$B$1004=$L820)*('Tire Inspections'!$Y$5:$Y$1004="OK")),'Tire Inspections'!$L$5:$L$1004),"")))</f>
        <v/>
      </c>
      <c r="T820" s="33">
        <f>IF($A820="","",IF(OR($Q820="",$H820=""),"",IFERROR(MAX(0,MIN(1,($Q820-'Settings'!$B$6)/($H820-'Settings'!$B$6))),"")))</f>
        <v/>
      </c>
      <c r="U820" s="27">
        <f>IF($A820="","",IF($Q820="","No Data",IF($Q820&lt;='Settings'!$B$6,"Critical",IF($Q820&lt;='Settings'!$B$5,"Low","OK"))))</f>
        <v/>
      </c>
      <c r="V820" s="27">
        <f>IF($A820="","",IF($R820="","No Data",IF($R820&gt;='Settings'!$B$7,"Uneven","OK")))</f>
        <v/>
      </c>
      <c r="W820" s="27">
        <f>IF($A820="","",IF($J820&lt;&gt;"Mounted","N/A",IF(OR($S820="",$I820=""),"No Data",IF($S820&lt;$I820-'Settings'!$B$8,"Low",IF($S820&gt;$I820+'Settings'!$B$8,"High","OK")))))</f>
        <v/>
      </c>
      <c r="X820" s="45">
        <f>IF($A820="","",IF(OR($J820&lt;&gt;"Mounted",$L820=""),"",IFERROR($L820+'Settings'!$B$9,"")))</f>
        <v/>
      </c>
      <c r="Y820" s="27">
        <f>IF($A820="","",IF($J820&lt;&gt;"Mounted","N/A",IF($L820="","No Data",IF(TODAY()&gt;$X820,"Overdue",IF(TODAY()+'Settings'!$B$10&gt;=$X820,"Due Soon","Current")))))</f>
        <v/>
      </c>
      <c r="Z820" s="27">
        <f>IF($A820="","",IF($J820&lt;&gt;"Mounted","N/A",IF(OR($U820="No Data",$W820="No Data"),"No Data",IF($U820="Critical","Critical",IF(OR($U820="Low",$V820="Uneven",$W820="Low",$W820="High",$Y820="Overdue",$Y820="Due Soon"),"Attention","OK")))))</f>
        <v/>
      </c>
      <c r="AA820" s="27">
        <f>IF($A820="","",IF($J820&lt;&gt;"Mounted","No action",IF($U820="Critical","Inspect immediately and follow fleet removal policy",IF($W820="Low","Correct pressure and inspect",IF($W820="High","Correct pressure",IF($V820="Uneven","Inspect alignment, suspension, and rotation",IF($U820="Low","Schedule tire service",IF($Y820="Overdue","Complete inspection",IF($Y820="Due Soon","Schedule inspection","No action")))))))))</f>
        <v/>
      </c>
      <c r="AB820" s="27">
        <f>IF($A820="","",IF(OR($J820&lt;&gt;"Mounted",$Z820="OK",$Z820="N/A"),"",IF($U820="Critical",1,IF(OR($W820="Low",$W820="High"),2,IF(OR($U820="Low",$V820="Uneven"),3,IF($Y820="Overdue",4,5))))))</f>
        <v/>
      </c>
      <c r="AC820" s="27">
        <f>IF($A820="","",IF($AB820="","",IFERROR($AB820*100000+ROW(),"")))</f>
        <v/>
      </c>
    </row>
    <row r="821">
      <c r="A821" s="29" t="n"/>
      <c r="B821" s="23" t="n"/>
      <c r="C821" s="23" t="n"/>
      <c r="D821" s="23" t="n"/>
      <c r="E821" s="29" t="n"/>
      <c r="F821" s="42" t="n"/>
      <c r="G821" s="30" t="n"/>
      <c r="H821" s="43" t="n"/>
      <c r="I821" s="43" t="n"/>
      <c r="J821" s="23" t="n"/>
      <c r="K821" s="23" t="n"/>
      <c r="L821" s="45">
        <f>IF($A821="","",IF(COUNTIFS('Tire Inspections'!$E$5:$E$1004,$A821,'Tire Inspections'!$Y$5:$Y$1004,"OK")=0,"",IFERROR(MAXIFS('Tire Inspections'!$B$5:$B$1004,'Tire Inspections'!$E$5:$E$1004,$A821,'Tire Inspections'!$Y$5:$Y$1004,"OK"),"")))</f>
        <v/>
      </c>
      <c r="M821" s="27">
        <f>IF($A821="","",IF($L821="","",IFERROR(LOOKUP(2,1/(('Tire Inspections'!$E$5:$E$1004=$A821)*('Tire Inspections'!$B$5:$B$1004=$L821)*('Tire Inspections'!$Y$5:$Y$1004="OK")),'Tire Inspections'!$C$5:$C$1004),"")))</f>
        <v/>
      </c>
      <c r="N821" s="27">
        <f>IF($A821="","",IF($L821="","",IFERROR(LOOKUP(2,1/(('Tire Inspections'!$E$5:$E$1004=$A821)*('Tire Inspections'!$B$5:$B$1004=$L821)*('Tire Inspections'!$Y$5:$Y$1004="OK")),'Tire Inspections'!$F$5:$F$1004),"")))</f>
        <v/>
      </c>
      <c r="O821" s="27">
        <f>IF($A821="","",IF($L821="","",IFERROR(LOOKUP(2,1/(('Tire Inspections'!$E$5:$E$1004=$A821)*('Tire Inspections'!$B$5:$B$1004=$L821)*('Tire Inspections'!$Y$5:$Y$1004="OK")),'Tire Inspections'!$P$5:$P$1004),"")))</f>
        <v/>
      </c>
      <c r="P821" s="32">
        <f>IF($A821="","",IF($L821="","",IFERROR(LOOKUP(2,1/(('Tire Inspections'!$E$5:$E$1004=$A821)*('Tire Inspections'!$B$5:$B$1004=$L821)*('Tire Inspections'!$Y$5:$Y$1004="OK")),'Tire Inspections'!$D$5:$D$1004),"")))</f>
        <v/>
      </c>
      <c r="Q821" s="44">
        <f>IF($A821="","",IF($L821="","",IFERROR(LOOKUP(2,1/(('Tire Inspections'!$E$5:$E$1004=$A821)*('Tire Inspections'!$B$5:$B$1004=$L821)*('Tire Inspections'!$Y$5:$Y$1004="OK")),'Tire Inspections'!$R$5:$R$1004),"")))</f>
        <v/>
      </c>
      <c r="R821" s="44">
        <f>IF($A821="","",IF($L821="","",IFERROR(LOOKUP(2,1/(('Tire Inspections'!$E$5:$E$1004=$A821)*('Tire Inspections'!$B$5:$B$1004=$L821)*('Tire Inspections'!$Y$5:$Y$1004="OK")),'Tire Inspections'!$S$5:$S$1004),"")))</f>
        <v/>
      </c>
      <c r="S821" s="44">
        <f>IF($A821="","",IF($L821="","",IFERROR(LOOKUP(2,1/(('Tire Inspections'!$E$5:$E$1004=$A821)*('Tire Inspections'!$B$5:$B$1004=$L821)*('Tire Inspections'!$Y$5:$Y$1004="OK")),'Tire Inspections'!$L$5:$L$1004),"")))</f>
        <v/>
      </c>
      <c r="T821" s="33">
        <f>IF($A821="","",IF(OR($Q821="",$H821=""),"",IFERROR(MAX(0,MIN(1,($Q821-'Settings'!$B$6)/($H821-'Settings'!$B$6))),"")))</f>
        <v/>
      </c>
      <c r="U821" s="27">
        <f>IF($A821="","",IF($Q821="","No Data",IF($Q821&lt;='Settings'!$B$6,"Critical",IF($Q821&lt;='Settings'!$B$5,"Low","OK"))))</f>
        <v/>
      </c>
      <c r="V821" s="27">
        <f>IF($A821="","",IF($R821="","No Data",IF($R821&gt;='Settings'!$B$7,"Uneven","OK")))</f>
        <v/>
      </c>
      <c r="W821" s="27">
        <f>IF($A821="","",IF($J821&lt;&gt;"Mounted","N/A",IF(OR($S821="",$I821=""),"No Data",IF($S821&lt;$I821-'Settings'!$B$8,"Low",IF($S821&gt;$I821+'Settings'!$B$8,"High","OK")))))</f>
        <v/>
      </c>
      <c r="X821" s="45">
        <f>IF($A821="","",IF(OR($J821&lt;&gt;"Mounted",$L821=""),"",IFERROR($L821+'Settings'!$B$9,"")))</f>
        <v/>
      </c>
      <c r="Y821" s="27">
        <f>IF($A821="","",IF($J821&lt;&gt;"Mounted","N/A",IF($L821="","No Data",IF(TODAY()&gt;$X821,"Overdue",IF(TODAY()+'Settings'!$B$10&gt;=$X821,"Due Soon","Current")))))</f>
        <v/>
      </c>
      <c r="Z821" s="27">
        <f>IF($A821="","",IF($J821&lt;&gt;"Mounted","N/A",IF(OR($U821="No Data",$W821="No Data"),"No Data",IF($U821="Critical","Critical",IF(OR($U821="Low",$V821="Uneven",$W821="Low",$W821="High",$Y821="Overdue",$Y821="Due Soon"),"Attention","OK")))))</f>
        <v/>
      </c>
      <c r="AA821" s="27">
        <f>IF($A821="","",IF($J821&lt;&gt;"Mounted","No action",IF($U821="Critical","Inspect immediately and follow fleet removal policy",IF($W821="Low","Correct pressure and inspect",IF($W821="High","Correct pressure",IF($V821="Uneven","Inspect alignment, suspension, and rotation",IF($U821="Low","Schedule tire service",IF($Y821="Overdue","Complete inspection",IF($Y821="Due Soon","Schedule inspection","No action")))))))))</f>
        <v/>
      </c>
      <c r="AB821" s="27">
        <f>IF($A821="","",IF(OR($J821&lt;&gt;"Mounted",$Z821="OK",$Z821="N/A"),"",IF($U821="Critical",1,IF(OR($W821="Low",$W821="High"),2,IF(OR($U821="Low",$V821="Uneven"),3,IF($Y821="Overdue",4,5))))))</f>
        <v/>
      </c>
      <c r="AC821" s="27">
        <f>IF($A821="","",IF($AB821="","",IFERROR($AB821*100000+ROW(),"")))</f>
        <v/>
      </c>
    </row>
    <row r="822">
      <c r="A822" s="29" t="n"/>
      <c r="B822" s="23" t="n"/>
      <c r="C822" s="23" t="n"/>
      <c r="D822" s="23" t="n"/>
      <c r="E822" s="29" t="n"/>
      <c r="F822" s="42" t="n"/>
      <c r="G822" s="30" t="n"/>
      <c r="H822" s="43" t="n"/>
      <c r="I822" s="43" t="n"/>
      <c r="J822" s="23" t="n"/>
      <c r="K822" s="23" t="n"/>
      <c r="L822" s="45">
        <f>IF($A822="","",IF(COUNTIFS('Tire Inspections'!$E$5:$E$1004,$A822,'Tire Inspections'!$Y$5:$Y$1004,"OK")=0,"",IFERROR(MAXIFS('Tire Inspections'!$B$5:$B$1004,'Tire Inspections'!$E$5:$E$1004,$A822,'Tire Inspections'!$Y$5:$Y$1004,"OK"),"")))</f>
        <v/>
      </c>
      <c r="M822" s="27">
        <f>IF($A822="","",IF($L822="","",IFERROR(LOOKUP(2,1/(('Tire Inspections'!$E$5:$E$1004=$A822)*('Tire Inspections'!$B$5:$B$1004=$L822)*('Tire Inspections'!$Y$5:$Y$1004="OK")),'Tire Inspections'!$C$5:$C$1004),"")))</f>
        <v/>
      </c>
      <c r="N822" s="27">
        <f>IF($A822="","",IF($L822="","",IFERROR(LOOKUP(2,1/(('Tire Inspections'!$E$5:$E$1004=$A822)*('Tire Inspections'!$B$5:$B$1004=$L822)*('Tire Inspections'!$Y$5:$Y$1004="OK")),'Tire Inspections'!$F$5:$F$1004),"")))</f>
        <v/>
      </c>
      <c r="O822" s="27">
        <f>IF($A822="","",IF($L822="","",IFERROR(LOOKUP(2,1/(('Tire Inspections'!$E$5:$E$1004=$A822)*('Tire Inspections'!$B$5:$B$1004=$L822)*('Tire Inspections'!$Y$5:$Y$1004="OK")),'Tire Inspections'!$P$5:$P$1004),"")))</f>
        <v/>
      </c>
      <c r="P822" s="32">
        <f>IF($A822="","",IF($L822="","",IFERROR(LOOKUP(2,1/(('Tire Inspections'!$E$5:$E$1004=$A822)*('Tire Inspections'!$B$5:$B$1004=$L822)*('Tire Inspections'!$Y$5:$Y$1004="OK")),'Tire Inspections'!$D$5:$D$1004),"")))</f>
        <v/>
      </c>
      <c r="Q822" s="44">
        <f>IF($A822="","",IF($L822="","",IFERROR(LOOKUP(2,1/(('Tire Inspections'!$E$5:$E$1004=$A822)*('Tire Inspections'!$B$5:$B$1004=$L822)*('Tire Inspections'!$Y$5:$Y$1004="OK")),'Tire Inspections'!$R$5:$R$1004),"")))</f>
        <v/>
      </c>
      <c r="R822" s="44">
        <f>IF($A822="","",IF($L822="","",IFERROR(LOOKUP(2,1/(('Tire Inspections'!$E$5:$E$1004=$A822)*('Tire Inspections'!$B$5:$B$1004=$L822)*('Tire Inspections'!$Y$5:$Y$1004="OK")),'Tire Inspections'!$S$5:$S$1004),"")))</f>
        <v/>
      </c>
      <c r="S822" s="44">
        <f>IF($A822="","",IF($L822="","",IFERROR(LOOKUP(2,1/(('Tire Inspections'!$E$5:$E$1004=$A822)*('Tire Inspections'!$B$5:$B$1004=$L822)*('Tire Inspections'!$Y$5:$Y$1004="OK")),'Tire Inspections'!$L$5:$L$1004),"")))</f>
        <v/>
      </c>
      <c r="T822" s="33">
        <f>IF($A822="","",IF(OR($Q822="",$H822=""),"",IFERROR(MAX(0,MIN(1,($Q822-'Settings'!$B$6)/($H822-'Settings'!$B$6))),"")))</f>
        <v/>
      </c>
      <c r="U822" s="27">
        <f>IF($A822="","",IF($Q822="","No Data",IF($Q822&lt;='Settings'!$B$6,"Critical",IF($Q822&lt;='Settings'!$B$5,"Low","OK"))))</f>
        <v/>
      </c>
      <c r="V822" s="27">
        <f>IF($A822="","",IF($R822="","No Data",IF($R822&gt;='Settings'!$B$7,"Uneven","OK")))</f>
        <v/>
      </c>
      <c r="W822" s="27">
        <f>IF($A822="","",IF($J822&lt;&gt;"Mounted","N/A",IF(OR($S822="",$I822=""),"No Data",IF($S822&lt;$I822-'Settings'!$B$8,"Low",IF($S822&gt;$I822+'Settings'!$B$8,"High","OK")))))</f>
        <v/>
      </c>
      <c r="X822" s="45">
        <f>IF($A822="","",IF(OR($J822&lt;&gt;"Mounted",$L822=""),"",IFERROR($L822+'Settings'!$B$9,"")))</f>
        <v/>
      </c>
      <c r="Y822" s="27">
        <f>IF($A822="","",IF($J822&lt;&gt;"Mounted","N/A",IF($L822="","No Data",IF(TODAY()&gt;$X822,"Overdue",IF(TODAY()+'Settings'!$B$10&gt;=$X822,"Due Soon","Current")))))</f>
        <v/>
      </c>
      <c r="Z822" s="27">
        <f>IF($A822="","",IF($J822&lt;&gt;"Mounted","N/A",IF(OR($U822="No Data",$W822="No Data"),"No Data",IF($U822="Critical","Critical",IF(OR($U822="Low",$V822="Uneven",$W822="Low",$W822="High",$Y822="Overdue",$Y822="Due Soon"),"Attention","OK")))))</f>
        <v/>
      </c>
      <c r="AA822" s="27">
        <f>IF($A822="","",IF($J822&lt;&gt;"Mounted","No action",IF($U822="Critical","Inspect immediately and follow fleet removal policy",IF($W822="Low","Correct pressure and inspect",IF($W822="High","Correct pressure",IF($V822="Uneven","Inspect alignment, suspension, and rotation",IF($U822="Low","Schedule tire service",IF($Y822="Overdue","Complete inspection",IF($Y822="Due Soon","Schedule inspection","No action")))))))))</f>
        <v/>
      </c>
      <c r="AB822" s="27">
        <f>IF($A822="","",IF(OR($J822&lt;&gt;"Mounted",$Z822="OK",$Z822="N/A"),"",IF($U822="Critical",1,IF(OR($W822="Low",$W822="High"),2,IF(OR($U822="Low",$V822="Uneven"),3,IF($Y822="Overdue",4,5))))))</f>
        <v/>
      </c>
      <c r="AC822" s="27">
        <f>IF($A822="","",IF($AB822="","",IFERROR($AB822*100000+ROW(),"")))</f>
        <v/>
      </c>
    </row>
    <row r="823">
      <c r="A823" s="29" t="n"/>
      <c r="B823" s="23" t="n"/>
      <c r="C823" s="23" t="n"/>
      <c r="D823" s="23" t="n"/>
      <c r="E823" s="29" t="n"/>
      <c r="F823" s="42" t="n"/>
      <c r="G823" s="30" t="n"/>
      <c r="H823" s="43" t="n"/>
      <c r="I823" s="43" t="n"/>
      <c r="J823" s="23" t="n"/>
      <c r="K823" s="23" t="n"/>
      <c r="L823" s="45">
        <f>IF($A823="","",IF(COUNTIFS('Tire Inspections'!$E$5:$E$1004,$A823,'Tire Inspections'!$Y$5:$Y$1004,"OK")=0,"",IFERROR(MAXIFS('Tire Inspections'!$B$5:$B$1004,'Tire Inspections'!$E$5:$E$1004,$A823,'Tire Inspections'!$Y$5:$Y$1004,"OK"),"")))</f>
        <v/>
      </c>
      <c r="M823" s="27">
        <f>IF($A823="","",IF($L823="","",IFERROR(LOOKUP(2,1/(('Tire Inspections'!$E$5:$E$1004=$A823)*('Tire Inspections'!$B$5:$B$1004=$L823)*('Tire Inspections'!$Y$5:$Y$1004="OK")),'Tire Inspections'!$C$5:$C$1004),"")))</f>
        <v/>
      </c>
      <c r="N823" s="27">
        <f>IF($A823="","",IF($L823="","",IFERROR(LOOKUP(2,1/(('Tire Inspections'!$E$5:$E$1004=$A823)*('Tire Inspections'!$B$5:$B$1004=$L823)*('Tire Inspections'!$Y$5:$Y$1004="OK")),'Tire Inspections'!$F$5:$F$1004),"")))</f>
        <v/>
      </c>
      <c r="O823" s="27">
        <f>IF($A823="","",IF($L823="","",IFERROR(LOOKUP(2,1/(('Tire Inspections'!$E$5:$E$1004=$A823)*('Tire Inspections'!$B$5:$B$1004=$L823)*('Tire Inspections'!$Y$5:$Y$1004="OK")),'Tire Inspections'!$P$5:$P$1004),"")))</f>
        <v/>
      </c>
      <c r="P823" s="32">
        <f>IF($A823="","",IF($L823="","",IFERROR(LOOKUP(2,1/(('Tire Inspections'!$E$5:$E$1004=$A823)*('Tire Inspections'!$B$5:$B$1004=$L823)*('Tire Inspections'!$Y$5:$Y$1004="OK")),'Tire Inspections'!$D$5:$D$1004),"")))</f>
        <v/>
      </c>
      <c r="Q823" s="44">
        <f>IF($A823="","",IF($L823="","",IFERROR(LOOKUP(2,1/(('Tire Inspections'!$E$5:$E$1004=$A823)*('Tire Inspections'!$B$5:$B$1004=$L823)*('Tire Inspections'!$Y$5:$Y$1004="OK")),'Tire Inspections'!$R$5:$R$1004),"")))</f>
        <v/>
      </c>
      <c r="R823" s="44">
        <f>IF($A823="","",IF($L823="","",IFERROR(LOOKUP(2,1/(('Tire Inspections'!$E$5:$E$1004=$A823)*('Tire Inspections'!$B$5:$B$1004=$L823)*('Tire Inspections'!$Y$5:$Y$1004="OK")),'Tire Inspections'!$S$5:$S$1004),"")))</f>
        <v/>
      </c>
      <c r="S823" s="44">
        <f>IF($A823="","",IF($L823="","",IFERROR(LOOKUP(2,1/(('Tire Inspections'!$E$5:$E$1004=$A823)*('Tire Inspections'!$B$5:$B$1004=$L823)*('Tire Inspections'!$Y$5:$Y$1004="OK")),'Tire Inspections'!$L$5:$L$1004),"")))</f>
        <v/>
      </c>
      <c r="T823" s="33">
        <f>IF($A823="","",IF(OR($Q823="",$H823=""),"",IFERROR(MAX(0,MIN(1,($Q823-'Settings'!$B$6)/($H823-'Settings'!$B$6))),"")))</f>
        <v/>
      </c>
      <c r="U823" s="27">
        <f>IF($A823="","",IF($Q823="","No Data",IF($Q823&lt;='Settings'!$B$6,"Critical",IF($Q823&lt;='Settings'!$B$5,"Low","OK"))))</f>
        <v/>
      </c>
      <c r="V823" s="27">
        <f>IF($A823="","",IF($R823="","No Data",IF($R823&gt;='Settings'!$B$7,"Uneven","OK")))</f>
        <v/>
      </c>
      <c r="W823" s="27">
        <f>IF($A823="","",IF($J823&lt;&gt;"Mounted","N/A",IF(OR($S823="",$I823=""),"No Data",IF($S823&lt;$I823-'Settings'!$B$8,"Low",IF($S823&gt;$I823+'Settings'!$B$8,"High","OK")))))</f>
        <v/>
      </c>
      <c r="X823" s="45">
        <f>IF($A823="","",IF(OR($J823&lt;&gt;"Mounted",$L823=""),"",IFERROR($L823+'Settings'!$B$9,"")))</f>
        <v/>
      </c>
      <c r="Y823" s="27">
        <f>IF($A823="","",IF($J823&lt;&gt;"Mounted","N/A",IF($L823="","No Data",IF(TODAY()&gt;$X823,"Overdue",IF(TODAY()+'Settings'!$B$10&gt;=$X823,"Due Soon","Current")))))</f>
        <v/>
      </c>
      <c r="Z823" s="27">
        <f>IF($A823="","",IF($J823&lt;&gt;"Mounted","N/A",IF(OR($U823="No Data",$W823="No Data"),"No Data",IF($U823="Critical","Critical",IF(OR($U823="Low",$V823="Uneven",$W823="Low",$W823="High",$Y823="Overdue",$Y823="Due Soon"),"Attention","OK")))))</f>
        <v/>
      </c>
      <c r="AA823" s="27">
        <f>IF($A823="","",IF($J823&lt;&gt;"Mounted","No action",IF($U823="Critical","Inspect immediately and follow fleet removal policy",IF($W823="Low","Correct pressure and inspect",IF($W823="High","Correct pressure",IF($V823="Uneven","Inspect alignment, suspension, and rotation",IF($U823="Low","Schedule tire service",IF($Y823="Overdue","Complete inspection",IF($Y823="Due Soon","Schedule inspection","No action")))))))))</f>
        <v/>
      </c>
      <c r="AB823" s="27">
        <f>IF($A823="","",IF(OR($J823&lt;&gt;"Mounted",$Z823="OK",$Z823="N/A"),"",IF($U823="Critical",1,IF(OR($W823="Low",$W823="High"),2,IF(OR($U823="Low",$V823="Uneven"),3,IF($Y823="Overdue",4,5))))))</f>
        <v/>
      </c>
      <c r="AC823" s="27">
        <f>IF($A823="","",IF($AB823="","",IFERROR($AB823*100000+ROW(),"")))</f>
        <v/>
      </c>
    </row>
    <row r="824">
      <c r="A824" s="29" t="n"/>
      <c r="B824" s="23" t="n"/>
      <c r="C824" s="23" t="n"/>
      <c r="D824" s="23" t="n"/>
      <c r="E824" s="29" t="n"/>
      <c r="F824" s="42" t="n"/>
      <c r="G824" s="30" t="n"/>
      <c r="H824" s="43" t="n"/>
      <c r="I824" s="43" t="n"/>
      <c r="J824" s="23" t="n"/>
      <c r="K824" s="23" t="n"/>
      <c r="L824" s="45">
        <f>IF($A824="","",IF(COUNTIFS('Tire Inspections'!$E$5:$E$1004,$A824,'Tire Inspections'!$Y$5:$Y$1004,"OK")=0,"",IFERROR(MAXIFS('Tire Inspections'!$B$5:$B$1004,'Tire Inspections'!$E$5:$E$1004,$A824,'Tire Inspections'!$Y$5:$Y$1004,"OK"),"")))</f>
        <v/>
      </c>
      <c r="M824" s="27">
        <f>IF($A824="","",IF($L824="","",IFERROR(LOOKUP(2,1/(('Tire Inspections'!$E$5:$E$1004=$A824)*('Tire Inspections'!$B$5:$B$1004=$L824)*('Tire Inspections'!$Y$5:$Y$1004="OK")),'Tire Inspections'!$C$5:$C$1004),"")))</f>
        <v/>
      </c>
      <c r="N824" s="27">
        <f>IF($A824="","",IF($L824="","",IFERROR(LOOKUP(2,1/(('Tire Inspections'!$E$5:$E$1004=$A824)*('Tire Inspections'!$B$5:$B$1004=$L824)*('Tire Inspections'!$Y$5:$Y$1004="OK")),'Tire Inspections'!$F$5:$F$1004),"")))</f>
        <v/>
      </c>
      <c r="O824" s="27">
        <f>IF($A824="","",IF($L824="","",IFERROR(LOOKUP(2,1/(('Tire Inspections'!$E$5:$E$1004=$A824)*('Tire Inspections'!$B$5:$B$1004=$L824)*('Tire Inspections'!$Y$5:$Y$1004="OK")),'Tire Inspections'!$P$5:$P$1004),"")))</f>
        <v/>
      </c>
      <c r="P824" s="32">
        <f>IF($A824="","",IF($L824="","",IFERROR(LOOKUP(2,1/(('Tire Inspections'!$E$5:$E$1004=$A824)*('Tire Inspections'!$B$5:$B$1004=$L824)*('Tire Inspections'!$Y$5:$Y$1004="OK")),'Tire Inspections'!$D$5:$D$1004),"")))</f>
        <v/>
      </c>
      <c r="Q824" s="44">
        <f>IF($A824="","",IF($L824="","",IFERROR(LOOKUP(2,1/(('Tire Inspections'!$E$5:$E$1004=$A824)*('Tire Inspections'!$B$5:$B$1004=$L824)*('Tire Inspections'!$Y$5:$Y$1004="OK")),'Tire Inspections'!$R$5:$R$1004),"")))</f>
        <v/>
      </c>
      <c r="R824" s="44">
        <f>IF($A824="","",IF($L824="","",IFERROR(LOOKUP(2,1/(('Tire Inspections'!$E$5:$E$1004=$A824)*('Tire Inspections'!$B$5:$B$1004=$L824)*('Tire Inspections'!$Y$5:$Y$1004="OK")),'Tire Inspections'!$S$5:$S$1004),"")))</f>
        <v/>
      </c>
      <c r="S824" s="44">
        <f>IF($A824="","",IF($L824="","",IFERROR(LOOKUP(2,1/(('Tire Inspections'!$E$5:$E$1004=$A824)*('Tire Inspections'!$B$5:$B$1004=$L824)*('Tire Inspections'!$Y$5:$Y$1004="OK")),'Tire Inspections'!$L$5:$L$1004),"")))</f>
        <v/>
      </c>
      <c r="T824" s="33">
        <f>IF($A824="","",IF(OR($Q824="",$H824=""),"",IFERROR(MAX(0,MIN(1,($Q824-'Settings'!$B$6)/($H824-'Settings'!$B$6))),"")))</f>
        <v/>
      </c>
      <c r="U824" s="27">
        <f>IF($A824="","",IF($Q824="","No Data",IF($Q824&lt;='Settings'!$B$6,"Critical",IF($Q824&lt;='Settings'!$B$5,"Low","OK"))))</f>
        <v/>
      </c>
      <c r="V824" s="27">
        <f>IF($A824="","",IF($R824="","No Data",IF($R824&gt;='Settings'!$B$7,"Uneven","OK")))</f>
        <v/>
      </c>
      <c r="W824" s="27">
        <f>IF($A824="","",IF($J824&lt;&gt;"Mounted","N/A",IF(OR($S824="",$I824=""),"No Data",IF($S824&lt;$I824-'Settings'!$B$8,"Low",IF($S824&gt;$I824+'Settings'!$B$8,"High","OK")))))</f>
        <v/>
      </c>
      <c r="X824" s="45">
        <f>IF($A824="","",IF(OR($J824&lt;&gt;"Mounted",$L824=""),"",IFERROR($L824+'Settings'!$B$9,"")))</f>
        <v/>
      </c>
      <c r="Y824" s="27">
        <f>IF($A824="","",IF($J824&lt;&gt;"Mounted","N/A",IF($L824="","No Data",IF(TODAY()&gt;$X824,"Overdue",IF(TODAY()+'Settings'!$B$10&gt;=$X824,"Due Soon","Current")))))</f>
        <v/>
      </c>
      <c r="Z824" s="27">
        <f>IF($A824="","",IF($J824&lt;&gt;"Mounted","N/A",IF(OR($U824="No Data",$W824="No Data"),"No Data",IF($U824="Critical","Critical",IF(OR($U824="Low",$V824="Uneven",$W824="Low",$W824="High",$Y824="Overdue",$Y824="Due Soon"),"Attention","OK")))))</f>
        <v/>
      </c>
      <c r="AA824" s="27">
        <f>IF($A824="","",IF($J824&lt;&gt;"Mounted","No action",IF($U824="Critical","Inspect immediately and follow fleet removal policy",IF($W824="Low","Correct pressure and inspect",IF($W824="High","Correct pressure",IF($V824="Uneven","Inspect alignment, suspension, and rotation",IF($U824="Low","Schedule tire service",IF($Y824="Overdue","Complete inspection",IF($Y824="Due Soon","Schedule inspection","No action")))))))))</f>
        <v/>
      </c>
      <c r="AB824" s="27">
        <f>IF($A824="","",IF(OR($J824&lt;&gt;"Mounted",$Z824="OK",$Z824="N/A"),"",IF($U824="Critical",1,IF(OR($W824="Low",$W824="High"),2,IF(OR($U824="Low",$V824="Uneven"),3,IF($Y824="Overdue",4,5))))))</f>
        <v/>
      </c>
      <c r="AC824" s="27">
        <f>IF($A824="","",IF($AB824="","",IFERROR($AB824*100000+ROW(),"")))</f>
        <v/>
      </c>
    </row>
    <row r="825">
      <c r="A825" s="29" t="n"/>
      <c r="B825" s="23" t="n"/>
      <c r="C825" s="23" t="n"/>
      <c r="D825" s="23" t="n"/>
      <c r="E825" s="29" t="n"/>
      <c r="F825" s="42" t="n"/>
      <c r="G825" s="30" t="n"/>
      <c r="H825" s="43" t="n"/>
      <c r="I825" s="43" t="n"/>
      <c r="J825" s="23" t="n"/>
      <c r="K825" s="23" t="n"/>
      <c r="L825" s="45">
        <f>IF($A825="","",IF(COUNTIFS('Tire Inspections'!$E$5:$E$1004,$A825,'Tire Inspections'!$Y$5:$Y$1004,"OK")=0,"",IFERROR(MAXIFS('Tire Inspections'!$B$5:$B$1004,'Tire Inspections'!$E$5:$E$1004,$A825,'Tire Inspections'!$Y$5:$Y$1004,"OK"),"")))</f>
        <v/>
      </c>
      <c r="M825" s="27">
        <f>IF($A825="","",IF($L825="","",IFERROR(LOOKUP(2,1/(('Tire Inspections'!$E$5:$E$1004=$A825)*('Tire Inspections'!$B$5:$B$1004=$L825)*('Tire Inspections'!$Y$5:$Y$1004="OK")),'Tire Inspections'!$C$5:$C$1004),"")))</f>
        <v/>
      </c>
      <c r="N825" s="27">
        <f>IF($A825="","",IF($L825="","",IFERROR(LOOKUP(2,1/(('Tire Inspections'!$E$5:$E$1004=$A825)*('Tire Inspections'!$B$5:$B$1004=$L825)*('Tire Inspections'!$Y$5:$Y$1004="OK")),'Tire Inspections'!$F$5:$F$1004),"")))</f>
        <v/>
      </c>
      <c r="O825" s="27">
        <f>IF($A825="","",IF($L825="","",IFERROR(LOOKUP(2,1/(('Tire Inspections'!$E$5:$E$1004=$A825)*('Tire Inspections'!$B$5:$B$1004=$L825)*('Tire Inspections'!$Y$5:$Y$1004="OK")),'Tire Inspections'!$P$5:$P$1004),"")))</f>
        <v/>
      </c>
      <c r="P825" s="32">
        <f>IF($A825="","",IF($L825="","",IFERROR(LOOKUP(2,1/(('Tire Inspections'!$E$5:$E$1004=$A825)*('Tire Inspections'!$B$5:$B$1004=$L825)*('Tire Inspections'!$Y$5:$Y$1004="OK")),'Tire Inspections'!$D$5:$D$1004),"")))</f>
        <v/>
      </c>
      <c r="Q825" s="44">
        <f>IF($A825="","",IF($L825="","",IFERROR(LOOKUP(2,1/(('Tire Inspections'!$E$5:$E$1004=$A825)*('Tire Inspections'!$B$5:$B$1004=$L825)*('Tire Inspections'!$Y$5:$Y$1004="OK")),'Tire Inspections'!$R$5:$R$1004),"")))</f>
        <v/>
      </c>
      <c r="R825" s="44">
        <f>IF($A825="","",IF($L825="","",IFERROR(LOOKUP(2,1/(('Tire Inspections'!$E$5:$E$1004=$A825)*('Tire Inspections'!$B$5:$B$1004=$L825)*('Tire Inspections'!$Y$5:$Y$1004="OK")),'Tire Inspections'!$S$5:$S$1004),"")))</f>
        <v/>
      </c>
      <c r="S825" s="44">
        <f>IF($A825="","",IF($L825="","",IFERROR(LOOKUP(2,1/(('Tire Inspections'!$E$5:$E$1004=$A825)*('Tire Inspections'!$B$5:$B$1004=$L825)*('Tire Inspections'!$Y$5:$Y$1004="OK")),'Tire Inspections'!$L$5:$L$1004),"")))</f>
        <v/>
      </c>
      <c r="T825" s="33">
        <f>IF($A825="","",IF(OR($Q825="",$H825=""),"",IFERROR(MAX(0,MIN(1,($Q825-'Settings'!$B$6)/($H825-'Settings'!$B$6))),"")))</f>
        <v/>
      </c>
      <c r="U825" s="27">
        <f>IF($A825="","",IF($Q825="","No Data",IF($Q825&lt;='Settings'!$B$6,"Critical",IF($Q825&lt;='Settings'!$B$5,"Low","OK"))))</f>
        <v/>
      </c>
      <c r="V825" s="27">
        <f>IF($A825="","",IF($R825="","No Data",IF($R825&gt;='Settings'!$B$7,"Uneven","OK")))</f>
        <v/>
      </c>
      <c r="W825" s="27">
        <f>IF($A825="","",IF($J825&lt;&gt;"Mounted","N/A",IF(OR($S825="",$I825=""),"No Data",IF($S825&lt;$I825-'Settings'!$B$8,"Low",IF($S825&gt;$I825+'Settings'!$B$8,"High","OK")))))</f>
        <v/>
      </c>
      <c r="X825" s="45">
        <f>IF($A825="","",IF(OR($J825&lt;&gt;"Mounted",$L825=""),"",IFERROR($L825+'Settings'!$B$9,"")))</f>
        <v/>
      </c>
      <c r="Y825" s="27">
        <f>IF($A825="","",IF($J825&lt;&gt;"Mounted","N/A",IF($L825="","No Data",IF(TODAY()&gt;$X825,"Overdue",IF(TODAY()+'Settings'!$B$10&gt;=$X825,"Due Soon","Current")))))</f>
        <v/>
      </c>
      <c r="Z825" s="27">
        <f>IF($A825="","",IF($J825&lt;&gt;"Mounted","N/A",IF(OR($U825="No Data",$W825="No Data"),"No Data",IF($U825="Critical","Critical",IF(OR($U825="Low",$V825="Uneven",$W825="Low",$W825="High",$Y825="Overdue",$Y825="Due Soon"),"Attention","OK")))))</f>
        <v/>
      </c>
      <c r="AA825" s="27">
        <f>IF($A825="","",IF($J825&lt;&gt;"Mounted","No action",IF($U825="Critical","Inspect immediately and follow fleet removal policy",IF($W825="Low","Correct pressure and inspect",IF($W825="High","Correct pressure",IF($V825="Uneven","Inspect alignment, suspension, and rotation",IF($U825="Low","Schedule tire service",IF($Y825="Overdue","Complete inspection",IF($Y825="Due Soon","Schedule inspection","No action")))))))))</f>
        <v/>
      </c>
      <c r="AB825" s="27">
        <f>IF($A825="","",IF(OR($J825&lt;&gt;"Mounted",$Z825="OK",$Z825="N/A"),"",IF($U825="Critical",1,IF(OR($W825="Low",$W825="High"),2,IF(OR($U825="Low",$V825="Uneven"),3,IF($Y825="Overdue",4,5))))))</f>
        <v/>
      </c>
      <c r="AC825" s="27">
        <f>IF($A825="","",IF($AB825="","",IFERROR($AB825*100000+ROW(),"")))</f>
        <v/>
      </c>
    </row>
    <row r="826">
      <c r="A826" s="29" t="n"/>
      <c r="B826" s="23" t="n"/>
      <c r="C826" s="23" t="n"/>
      <c r="D826" s="23" t="n"/>
      <c r="E826" s="29" t="n"/>
      <c r="F826" s="42" t="n"/>
      <c r="G826" s="30" t="n"/>
      <c r="H826" s="43" t="n"/>
      <c r="I826" s="43" t="n"/>
      <c r="J826" s="23" t="n"/>
      <c r="K826" s="23" t="n"/>
      <c r="L826" s="45">
        <f>IF($A826="","",IF(COUNTIFS('Tire Inspections'!$E$5:$E$1004,$A826,'Tire Inspections'!$Y$5:$Y$1004,"OK")=0,"",IFERROR(MAXIFS('Tire Inspections'!$B$5:$B$1004,'Tire Inspections'!$E$5:$E$1004,$A826,'Tire Inspections'!$Y$5:$Y$1004,"OK"),"")))</f>
        <v/>
      </c>
      <c r="M826" s="27">
        <f>IF($A826="","",IF($L826="","",IFERROR(LOOKUP(2,1/(('Tire Inspections'!$E$5:$E$1004=$A826)*('Tire Inspections'!$B$5:$B$1004=$L826)*('Tire Inspections'!$Y$5:$Y$1004="OK")),'Tire Inspections'!$C$5:$C$1004),"")))</f>
        <v/>
      </c>
      <c r="N826" s="27">
        <f>IF($A826="","",IF($L826="","",IFERROR(LOOKUP(2,1/(('Tire Inspections'!$E$5:$E$1004=$A826)*('Tire Inspections'!$B$5:$B$1004=$L826)*('Tire Inspections'!$Y$5:$Y$1004="OK")),'Tire Inspections'!$F$5:$F$1004),"")))</f>
        <v/>
      </c>
      <c r="O826" s="27">
        <f>IF($A826="","",IF($L826="","",IFERROR(LOOKUP(2,1/(('Tire Inspections'!$E$5:$E$1004=$A826)*('Tire Inspections'!$B$5:$B$1004=$L826)*('Tire Inspections'!$Y$5:$Y$1004="OK")),'Tire Inspections'!$P$5:$P$1004),"")))</f>
        <v/>
      </c>
      <c r="P826" s="32">
        <f>IF($A826="","",IF($L826="","",IFERROR(LOOKUP(2,1/(('Tire Inspections'!$E$5:$E$1004=$A826)*('Tire Inspections'!$B$5:$B$1004=$L826)*('Tire Inspections'!$Y$5:$Y$1004="OK")),'Tire Inspections'!$D$5:$D$1004),"")))</f>
        <v/>
      </c>
      <c r="Q826" s="44">
        <f>IF($A826="","",IF($L826="","",IFERROR(LOOKUP(2,1/(('Tire Inspections'!$E$5:$E$1004=$A826)*('Tire Inspections'!$B$5:$B$1004=$L826)*('Tire Inspections'!$Y$5:$Y$1004="OK")),'Tire Inspections'!$R$5:$R$1004),"")))</f>
        <v/>
      </c>
      <c r="R826" s="44">
        <f>IF($A826="","",IF($L826="","",IFERROR(LOOKUP(2,1/(('Tire Inspections'!$E$5:$E$1004=$A826)*('Tire Inspections'!$B$5:$B$1004=$L826)*('Tire Inspections'!$Y$5:$Y$1004="OK")),'Tire Inspections'!$S$5:$S$1004),"")))</f>
        <v/>
      </c>
      <c r="S826" s="44">
        <f>IF($A826="","",IF($L826="","",IFERROR(LOOKUP(2,1/(('Tire Inspections'!$E$5:$E$1004=$A826)*('Tire Inspections'!$B$5:$B$1004=$L826)*('Tire Inspections'!$Y$5:$Y$1004="OK")),'Tire Inspections'!$L$5:$L$1004),"")))</f>
        <v/>
      </c>
      <c r="T826" s="33">
        <f>IF($A826="","",IF(OR($Q826="",$H826=""),"",IFERROR(MAX(0,MIN(1,($Q826-'Settings'!$B$6)/($H826-'Settings'!$B$6))),"")))</f>
        <v/>
      </c>
      <c r="U826" s="27">
        <f>IF($A826="","",IF($Q826="","No Data",IF($Q826&lt;='Settings'!$B$6,"Critical",IF($Q826&lt;='Settings'!$B$5,"Low","OK"))))</f>
        <v/>
      </c>
      <c r="V826" s="27">
        <f>IF($A826="","",IF($R826="","No Data",IF($R826&gt;='Settings'!$B$7,"Uneven","OK")))</f>
        <v/>
      </c>
      <c r="W826" s="27">
        <f>IF($A826="","",IF($J826&lt;&gt;"Mounted","N/A",IF(OR($S826="",$I826=""),"No Data",IF($S826&lt;$I826-'Settings'!$B$8,"Low",IF($S826&gt;$I826+'Settings'!$B$8,"High","OK")))))</f>
        <v/>
      </c>
      <c r="X826" s="45">
        <f>IF($A826="","",IF(OR($J826&lt;&gt;"Mounted",$L826=""),"",IFERROR($L826+'Settings'!$B$9,"")))</f>
        <v/>
      </c>
      <c r="Y826" s="27">
        <f>IF($A826="","",IF($J826&lt;&gt;"Mounted","N/A",IF($L826="","No Data",IF(TODAY()&gt;$X826,"Overdue",IF(TODAY()+'Settings'!$B$10&gt;=$X826,"Due Soon","Current")))))</f>
        <v/>
      </c>
      <c r="Z826" s="27">
        <f>IF($A826="","",IF($J826&lt;&gt;"Mounted","N/A",IF(OR($U826="No Data",$W826="No Data"),"No Data",IF($U826="Critical","Critical",IF(OR($U826="Low",$V826="Uneven",$W826="Low",$W826="High",$Y826="Overdue",$Y826="Due Soon"),"Attention","OK")))))</f>
        <v/>
      </c>
      <c r="AA826" s="27">
        <f>IF($A826="","",IF($J826&lt;&gt;"Mounted","No action",IF($U826="Critical","Inspect immediately and follow fleet removal policy",IF($W826="Low","Correct pressure and inspect",IF($W826="High","Correct pressure",IF($V826="Uneven","Inspect alignment, suspension, and rotation",IF($U826="Low","Schedule tire service",IF($Y826="Overdue","Complete inspection",IF($Y826="Due Soon","Schedule inspection","No action")))))))))</f>
        <v/>
      </c>
      <c r="AB826" s="27">
        <f>IF($A826="","",IF(OR($J826&lt;&gt;"Mounted",$Z826="OK",$Z826="N/A"),"",IF($U826="Critical",1,IF(OR($W826="Low",$W826="High"),2,IF(OR($U826="Low",$V826="Uneven"),3,IF($Y826="Overdue",4,5))))))</f>
        <v/>
      </c>
      <c r="AC826" s="27">
        <f>IF($A826="","",IF($AB826="","",IFERROR($AB826*100000+ROW(),"")))</f>
        <v/>
      </c>
    </row>
    <row r="827">
      <c r="A827" s="29" t="n"/>
      <c r="B827" s="23" t="n"/>
      <c r="C827" s="23" t="n"/>
      <c r="D827" s="23" t="n"/>
      <c r="E827" s="29" t="n"/>
      <c r="F827" s="42" t="n"/>
      <c r="G827" s="30" t="n"/>
      <c r="H827" s="43" t="n"/>
      <c r="I827" s="43" t="n"/>
      <c r="J827" s="23" t="n"/>
      <c r="K827" s="23" t="n"/>
      <c r="L827" s="45">
        <f>IF($A827="","",IF(COUNTIFS('Tire Inspections'!$E$5:$E$1004,$A827,'Tire Inspections'!$Y$5:$Y$1004,"OK")=0,"",IFERROR(MAXIFS('Tire Inspections'!$B$5:$B$1004,'Tire Inspections'!$E$5:$E$1004,$A827,'Tire Inspections'!$Y$5:$Y$1004,"OK"),"")))</f>
        <v/>
      </c>
      <c r="M827" s="27">
        <f>IF($A827="","",IF($L827="","",IFERROR(LOOKUP(2,1/(('Tire Inspections'!$E$5:$E$1004=$A827)*('Tire Inspections'!$B$5:$B$1004=$L827)*('Tire Inspections'!$Y$5:$Y$1004="OK")),'Tire Inspections'!$C$5:$C$1004),"")))</f>
        <v/>
      </c>
      <c r="N827" s="27">
        <f>IF($A827="","",IF($L827="","",IFERROR(LOOKUP(2,1/(('Tire Inspections'!$E$5:$E$1004=$A827)*('Tire Inspections'!$B$5:$B$1004=$L827)*('Tire Inspections'!$Y$5:$Y$1004="OK")),'Tire Inspections'!$F$5:$F$1004),"")))</f>
        <v/>
      </c>
      <c r="O827" s="27">
        <f>IF($A827="","",IF($L827="","",IFERROR(LOOKUP(2,1/(('Tire Inspections'!$E$5:$E$1004=$A827)*('Tire Inspections'!$B$5:$B$1004=$L827)*('Tire Inspections'!$Y$5:$Y$1004="OK")),'Tire Inspections'!$P$5:$P$1004),"")))</f>
        <v/>
      </c>
      <c r="P827" s="32">
        <f>IF($A827="","",IF($L827="","",IFERROR(LOOKUP(2,1/(('Tire Inspections'!$E$5:$E$1004=$A827)*('Tire Inspections'!$B$5:$B$1004=$L827)*('Tire Inspections'!$Y$5:$Y$1004="OK")),'Tire Inspections'!$D$5:$D$1004),"")))</f>
        <v/>
      </c>
      <c r="Q827" s="44">
        <f>IF($A827="","",IF($L827="","",IFERROR(LOOKUP(2,1/(('Tire Inspections'!$E$5:$E$1004=$A827)*('Tire Inspections'!$B$5:$B$1004=$L827)*('Tire Inspections'!$Y$5:$Y$1004="OK")),'Tire Inspections'!$R$5:$R$1004),"")))</f>
        <v/>
      </c>
      <c r="R827" s="44">
        <f>IF($A827="","",IF($L827="","",IFERROR(LOOKUP(2,1/(('Tire Inspections'!$E$5:$E$1004=$A827)*('Tire Inspections'!$B$5:$B$1004=$L827)*('Tire Inspections'!$Y$5:$Y$1004="OK")),'Tire Inspections'!$S$5:$S$1004),"")))</f>
        <v/>
      </c>
      <c r="S827" s="44">
        <f>IF($A827="","",IF($L827="","",IFERROR(LOOKUP(2,1/(('Tire Inspections'!$E$5:$E$1004=$A827)*('Tire Inspections'!$B$5:$B$1004=$L827)*('Tire Inspections'!$Y$5:$Y$1004="OK")),'Tire Inspections'!$L$5:$L$1004),"")))</f>
        <v/>
      </c>
      <c r="T827" s="33">
        <f>IF($A827="","",IF(OR($Q827="",$H827=""),"",IFERROR(MAX(0,MIN(1,($Q827-'Settings'!$B$6)/($H827-'Settings'!$B$6))),"")))</f>
        <v/>
      </c>
      <c r="U827" s="27">
        <f>IF($A827="","",IF($Q827="","No Data",IF($Q827&lt;='Settings'!$B$6,"Critical",IF($Q827&lt;='Settings'!$B$5,"Low","OK"))))</f>
        <v/>
      </c>
      <c r="V827" s="27">
        <f>IF($A827="","",IF($R827="","No Data",IF($R827&gt;='Settings'!$B$7,"Uneven","OK")))</f>
        <v/>
      </c>
      <c r="W827" s="27">
        <f>IF($A827="","",IF($J827&lt;&gt;"Mounted","N/A",IF(OR($S827="",$I827=""),"No Data",IF($S827&lt;$I827-'Settings'!$B$8,"Low",IF($S827&gt;$I827+'Settings'!$B$8,"High","OK")))))</f>
        <v/>
      </c>
      <c r="X827" s="45">
        <f>IF($A827="","",IF(OR($J827&lt;&gt;"Mounted",$L827=""),"",IFERROR($L827+'Settings'!$B$9,"")))</f>
        <v/>
      </c>
      <c r="Y827" s="27">
        <f>IF($A827="","",IF($J827&lt;&gt;"Mounted","N/A",IF($L827="","No Data",IF(TODAY()&gt;$X827,"Overdue",IF(TODAY()+'Settings'!$B$10&gt;=$X827,"Due Soon","Current")))))</f>
        <v/>
      </c>
      <c r="Z827" s="27">
        <f>IF($A827="","",IF($J827&lt;&gt;"Mounted","N/A",IF(OR($U827="No Data",$W827="No Data"),"No Data",IF($U827="Critical","Critical",IF(OR($U827="Low",$V827="Uneven",$W827="Low",$W827="High",$Y827="Overdue",$Y827="Due Soon"),"Attention","OK")))))</f>
        <v/>
      </c>
      <c r="AA827" s="27">
        <f>IF($A827="","",IF($J827&lt;&gt;"Mounted","No action",IF($U827="Critical","Inspect immediately and follow fleet removal policy",IF($W827="Low","Correct pressure and inspect",IF($W827="High","Correct pressure",IF($V827="Uneven","Inspect alignment, suspension, and rotation",IF($U827="Low","Schedule tire service",IF($Y827="Overdue","Complete inspection",IF($Y827="Due Soon","Schedule inspection","No action")))))))))</f>
        <v/>
      </c>
      <c r="AB827" s="27">
        <f>IF($A827="","",IF(OR($J827&lt;&gt;"Mounted",$Z827="OK",$Z827="N/A"),"",IF($U827="Critical",1,IF(OR($W827="Low",$W827="High"),2,IF(OR($U827="Low",$V827="Uneven"),3,IF($Y827="Overdue",4,5))))))</f>
        <v/>
      </c>
      <c r="AC827" s="27">
        <f>IF($A827="","",IF($AB827="","",IFERROR($AB827*100000+ROW(),"")))</f>
        <v/>
      </c>
    </row>
    <row r="828">
      <c r="A828" s="29" t="n"/>
      <c r="B828" s="23" t="n"/>
      <c r="C828" s="23" t="n"/>
      <c r="D828" s="23" t="n"/>
      <c r="E828" s="29" t="n"/>
      <c r="F828" s="42" t="n"/>
      <c r="G828" s="30" t="n"/>
      <c r="H828" s="43" t="n"/>
      <c r="I828" s="43" t="n"/>
      <c r="J828" s="23" t="n"/>
      <c r="K828" s="23" t="n"/>
      <c r="L828" s="45">
        <f>IF($A828="","",IF(COUNTIFS('Tire Inspections'!$E$5:$E$1004,$A828,'Tire Inspections'!$Y$5:$Y$1004,"OK")=0,"",IFERROR(MAXIFS('Tire Inspections'!$B$5:$B$1004,'Tire Inspections'!$E$5:$E$1004,$A828,'Tire Inspections'!$Y$5:$Y$1004,"OK"),"")))</f>
        <v/>
      </c>
      <c r="M828" s="27">
        <f>IF($A828="","",IF($L828="","",IFERROR(LOOKUP(2,1/(('Tire Inspections'!$E$5:$E$1004=$A828)*('Tire Inspections'!$B$5:$B$1004=$L828)*('Tire Inspections'!$Y$5:$Y$1004="OK")),'Tire Inspections'!$C$5:$C$1004),"")))</f>
        <v/>
      </c>
      <c r="N828" s="27">
        <f>IF($A828="","",IF($L828="","",IFERROR(LOOKUP(2,1/(('Tire Inspections'!$E$5:$E$1004=$A828)*('Tire Inspections'!$B$5:$B$1004=$L828)*('Tire Inspections'!$Y$5:$Y$1004="OK")),'Tire Inspections'!$F$5:$F$1004),"")))</f>
        <v/>
      </c>
      <c r="O828" s="27">
        <f>IF($A828="","",IF($L828="","",IFERROR(LOOKUP(2,1/(('Tire Inspections'!$E$5:$E$1004=$A828)*('Tire Inspections'!$B$5:$B$1004=$L828)*('Tire Inspections'!$Y$5:$Y$1004="OK")),'Tire Inspections'!$P$5:$P$1004),"")))</f>
        <v/>
      </c>
      <c r="P828" s="32">
        <f>IF($A828="","",IF($L828="","",IFERROR(LOOKUP(2,1/(('Tire Inspections'!$E$5:$E$1004=$A828)*('Tire Inspections'!$B$5:$B$1004=$L828)*('Tire Inspections'!$Y$5:$Y$1004="OK")),'Tire Inspections'!$D$5:$D$1004),"")))</f>
        <v/>
      </c>
      <c r="Q828" s="44">
        <f>IF($A828="","",IF($L828="","",IFERROR(LOOKUP(2,1/(('Tire Inspections'!$E$5:$E$1004=$A828)*('Tire Inspections'!$B$5:$B$1004=$L828)*('Tire Inspections'!$Y$5:$Y$1004="OK")),'Tire Inspections'!$R$5:$R$1004),"")))</f>
        <v/>
      </c>
      <c r="R828" s="44">
        <f>IF($A828="","",IF($L828="","",IFERROR(LOOKUP(2,1/(('Tire Inspections'!$E$5:$E$1004=$A828)*('Tire Inspections'!$B$5:$B$1004=$L828)*('Tire Inspections'!$Y$5:$Y$1004="OK")),'Tire Inspections'!$S$5:$S$1004),"")))</f>
        <v/>
      </c>
      <c r="S828" s="44">
        <f>IF($A828="","",IF($L828="","",IFERROR(LOOKUP(2,1/(('Tire Inspections'!$E$5:$E$1004=$A828)*('Tire Inspections'!$B$5:$B$1004=$L828)*('Tire Inspections'!$Y$5:$Y$1004="OK")),'Tire Inspections'!$L$5:$L$1004),"")))</f>
        <v/>
      </c>
      <c r="T828" s="33">
        <f>IF($A828="","",IF(OR($Q828="",$H828=""),"",IFERROR(MAX(0,MIN(1,($Q828-'Settings'!$B$6)/($H828-'Settings'!$B$6))),"")))</f>
        <v/>
      </c>
      <c r="U828" s="27">
        <f>IF($A828="","",IF($Q828="","No Data",IF($Q828&lt;='Settings'!$B$6,"Critical",IF($Q828&lt;='Settings'!$B$5,"Low","OK"))))</f>
        <v/>
      </c>
      <c r="V828" s="27">
        <f>IF($A828="","",IF($R828="","No Data",IF($R828&gt;='Settings'!$B$7,"Uneven","OK")))</f>
        <v/>
      </c>
      <c r="W828" s="27">
        <f>IF($A828="","",IF($J828&lt;&gt;"Mounted","N/A",IF(OR($S828="",$I828=""),"No Data",IF($S828&lt;$I828-'Settings'!$B$8,"Low",IF($S828&gt;$I828+'Settings'!$B$8,"High","OK")))))</f>
        <v/>
      </c>
      <c r="X828" s="45">
        <f>IF($A828="","",IF(OR($J828&lt;&gt;"Mounted",$L828=""),"",IFERROR($L828+'Settings'!$B$9,"")))</f>
        <v/>
      </c>
      <c r="Y828" s="27">
        <f>IF($A828="","",IF($J828&lt;&gt;"Mounted","N/A",IF($L828="","No Data",IF(TODAY()&gt;$X828,"Overdue",IF(TODAY()+'Settings'!$B$10&gt;=$X828,"Due Soon","Current")))))</f>
        <v/>
      </c>
      <c r="Z828" s="27">
        <f>IF($A828="","",IF($J828&lt;&gt;"Mounted","N/A",IF(OR($U828="No Data",$W828="No Data"),"No Data",IF($U828="Critical","Critical",IF(OR($U828="Low",$V828="Uneven",$W828="Low",$W828="High",$Y828="Overdue",$Y828="Due Soon"),"Attention","OK")))))</f>
        <v/>
      </c>
      <c r="AA828" s="27">
        <f>IF($A828="","",IF($J828&lt;&gt;"Mounted","No action",IF($U828="Critical","Inspect immediately and follow fleet removal policy",IF($W828="Low","Correct pressure and inspect",IF($W828="High","Correct pressure",IF($V828="Uneven","Inspect alignment, suspension, and rotation",IF($U828="Low","Schedule tire service",IF($Y828="Overdue","Complete inspection",IF($Y828="Due Soon","Schedule inspection","No action")))))))))</f>
        <v/>
      </c>
      <c r="AB828" s="27">
        <f>IF($A828="","",IF(OR($J828&lt;&gt;"Mounted",$Z828="OK",$Z828="N/A"),"",IF($U828="Critical",1,IF(OR($W828="Low",$W828="High"),2,IF(OR($U828="Low",$V828="Uneven"),3,IF($Y828="Overdue",4,5))))))</f>
        <v/>
      </c>
      <c r="AC828" s="27">
        <f>IF($A828="","",IF($AB828="","",IFERROR($AB828*100000+ROW(),"")))</f>
        <v/>
      </c>
    </row>
    <row r="829">
      <c r="A829" s="29" t="n"/>
      <c r="B829" s="23" t="n"/>
      <c r="C829" s="23" t="n"/>
      <c r="D829" s="23" t="n"/>
      <c r="E829" s="29" t="n"/>
      <c r="F829" s="42" t="n"/>
      <c r="G829" s="30" t="n"/>
      <c r="H829" s="43" t="n"/>
      <c r="I829" s="43" t="n"/>
      <c r="J829" s="23" t="n"/>
      <c r="K829" s="23" t="n"/>
      <c r="L829" s="45">
        <f>IF($A829="","",IF(COUNTIFS('Tire Inspections'!$E$5:$E$1004,$A829,'Tire Inspections'!$Y$5:$Y$1004,"OK")=0,"",IFERROR(MAXIFS('Tire Inspections'!$B$5:$B$1004,'Tire Inspections'!$E$5:$E$1004,$A829,'Tire Inspections'!$Y$5:$Y$1004,"OK"),"")))</f>
        <v/>
      </c>
      <c r="M829" s="27">
        <f>IF($A829="","",IF($L829="","",IFERROR(LOOKUP(2,1/(('Tire Inspections'!$E$5:$E$1004=$A829)*('Tire Inspections'!$B$5:$B$1004=$L829)*('Tire Inspections'!$Y$5:$Y$1004="OK")),'Tire Inspections'!$C$5:$C$1004),"")))</f>
        <v/>
      </c>
      <c r="N829" s="27">
        <f>IF($A829="","",IF($L829="","",IFERROR(LOOKUP(2,1/(('Tire Inspections'!$E$5:$E$1004=$A829)*('Tire Inspections'!$B$5:$B$1004=$L829)*('Tire Inspections'!$Y$5:$Y$1004="OK")),'Tire Inspections'!$F$5:$F$1004),"")))</f>
        <v/>
      </c>
      <c r="O829" s="27">
        <f>IF($A829="","",IF($L829="","",IFERROR(LOOKUP(2,1/(('Tire Inspections'!$E$5:$E$1004=$A829)*('Tire Inspections'!$B$5:$B$1004=$L829)*('Tire Inspections'!$Y$5:$Y$1004="OK")),'Tire Inspections'!$P$5:$P$1004),"")))</f>
        <v/>
      </c>
      <c r="P829" s="32">
        <f>IF($A829="","",IF($L829="","",IFERROR(LOOKUP(2,1/(('Tire Inspections'!$E$5:$E$1004=$A829)*('Tire Inspections'!$B$5:$B$1004=$L829)*('Tire Inspections'!$Y$5:$Y$1004="OK")),'Tire Inspections'!$D$5:$D$1004),"")))</f>
        <v/>
      </c>
      <c r="Q829" s="44">
        <f>IF($A829="","",IF($L829="","",IFERROR(LOOKUP(2,1/(('Tire Inspections'!$E$5:$E$1004=$A829)*('Tire Inspections'!$B$5:$B$1004=$L829)*('Tire Inspections'!$Y$5:$Y$1004="OK")),'Tire Inspections'!$R$5:$R$1004),"")))</f>
        <v/>
      </c>
      <c r="R829" s="44">
        <f>IF($A829="","",IF($L829="","",IFERROR(LOOKUP(2,1/(('Tire Inspections'!$E$5:$E$1004=$A829)*('Tire Inspections'!$B$5:$B$1004=$L829)*('Tire Inspections'!$Y$5:$Y$1004="OK")),'Tire Inspections'!$S$5:$S$1004),"")))</f>
        <v/>
      </c>
      <c r="S829" s="44">
        <f>IF($A829="","",IF($L829="","",IFERROR(LOOKUP(2,1/(('Tire Inspections'!$E$5:$E$1004=$A829)*('Tire Inspections'!$B$5:$B$1004=$L829)*('Tire Inspections'!$Y$5:$Y$1004="OK")),'Tire Inspections'!$L$5:$L$1004),"")))</f>
        <v/>
      </c>
      <c r="T829" s="33">
        <f>IF($A829="","",IF(OR($Q829="",$H829=""),"",IFERROR(MAX(0,MIN(1,($Q829-'Settings'!$B$6)/($H829-'Settings'!$B$6))),"")))</f>
        <v/>
      </c>
      <c r="U829" s="27">
        <f>IF($A829="","",IF($Q829="","No Data",IF($Q829&lt;='Settings'!$B$6,"Critical",IF($Q829&lt;='Settings'!$B$5,"Low","OK"))))</f>
        <v/>
      </c>
      <c r="V829" s="27">
        <f>IF($A829="","",IF($R829="","No Data",IF($R829&gt;='Settings'!$B$7,"Uneven","OK")))</f>
        <v/>
      </c>
      <c r="W829" s="27">
        <f>IF($A829="","",IF($J829&lt;&gt;"Mounted","N/A",IF(OR($S829="",$I829=""),"No Data",IF($S829&lt;$I829-'Settings'!$B$8,"Low",IF($S829&gt;$I829+'Settings'!$B$8,"High","OK")))))</f>
        <v/>
      </c>
      <c r="X829" s="45">
        <f>IF($A829="","",IF(OR($J829&lt;&gt;"Mounted",$L829=""),"",IFERROR($L829+'Settings'!$B$9,"")))</f>
        <v/>
      </c>
      <c r="Y829" s="27">
        <f>IF($A829="","",IF($J829&lt;&gt;"Mounted","N/A",IF($L829="","No Data",IF(TODAY()&gt;$X829,"Overdue",IF(TODAY()+'Settings'!$B$10&gt;=$X829,"Due Soon","Current")))))</f>
        <v/>
      </c>
      <c r="Z829" s="27">
        <f>IF($A829="","",IF($J829&lt;&gt;"Mounted","N/A",IF(OR($U829="No Data",$W829="No Data"),"No Data",IF($U829="Critical","Critical",IF(OR($U829="Low",$V829="Uneven",$W829="Low",$W829="High",$Y829="Overdue",$Y829="Due Soon"),"Attention","OK")))))</f>
        <v/>
      </c>
      <c r="AA829" s="27">
        <f>IF($A829="","",IF($J829&lt;&gt;"Mounted","No action",IF($U829="Critical","Inspect immediately and follow fleet removal policy",IF($W829="Low","Correct pressure and inspect",IF($W829="High","Correct pressure",IF($V829="Uneven","Inspect alignment, suspension, and rotation",IF($U829="Low","Schedule tire service",IF($Y829="Overdue","Complete inspection",IF($Y829="Due Soon","Schedule inspection","No action")))))))))</f>
        <v/>
      </c>
      <c r="AB829" s="27">
        <f>IF($A829="","",IF(OR($J829&lt;&gt;"Mounted",$Z829="OK",$Z829="N/A"),"",IF($U829="Critical",1,IF(OR($W829="Low",$W829="High"),2,IF(OR($U829="Low",$V829="Uneven"),3,IF($Y829="Overdue",4,5))))))</f>
        <v/>
      </c>
      <c r="AC829" s="27">
        <f>IF($A829="","",IF($AB829="","",IFERROR($AB829*100000+ROW(),"")))</f>
        <v/>
      </c>
    </row>
    <row r="830">
      <c r="A830" s="29" t="n"/>
      <c r="B830" s="23" t="n"/>
      <c r="C830" s="23" t="n"/>
      <c r="D830" s="23" t="n"/>
      <c r="E830" s="29" t="n"/>
      <c r="F830" s="42" t="n"/>
      <c r="G830" s="30" t="n"/>
      <c r="H830" s="43" t="n"/>
      <c r="I830" s="43" t="n"/>
      <c r="J830" s="23" t="n"/>
      <c r="K830" s="23" t="n"/>
      <c r="L830" s="45">
        <f>IF($A830="","",IF(COUNTIFS('Tire Inspections'!$E$5:$E$1004,$A830,'Tire Inspections'!$Y$5:$Y$1004,"OK")=0,"",IFERROR(MAXIFS('Tire Inspections'!$B$5:$B$1004,'Tire Inspections'!$E$5:$E$1004,$A830,'Tire Inspections'!$Y$5:$Y$1004,"OK"),"")))</f>
        <v/>
      </c>
      <c r="M830" s="27">
        <f>IF($A830="","",IF($L830="","",IFERROR(LOOKUP(2,1/(('Tire Inspections'!$E$5:$E$1004=$A830)*('Tire Inspections'!$B$5:$B$1004=$L830)*('Tire Inspections'!$Y$5:$Y$1004="OK")),'Tire Inspections'!$C$5:$C$1004),"")))</f>
        <v/>
      </c>
      <c r="N830" s="27">
        <f>IF($A830="","",IF($L830="","",IFERROR(LOOKUP(2,1/(('Tire Inspections'!$E$5:$E$1004=$A830)*('Tire Inspections'!$B$5:$B$1004=$L830)*('Tire Inspections'!$Y$5:$Y$1004="OK")),'Tire Inspections'!$F$5:$F$1004),"")))</f>
        <v/>
      </c>
      <c r="O830" s="27">
        <f>IF($A830="","",IF($L830="","",IFERROR(LOOKUP(2,1/(('Tire Inspections'!$E$5:$E$1004=$A830)*('Tire Inspections'!$B$5:$B$1004=$L830)*('Tire Inspections'!$Y$5:$Y$1004="OK")),'Tire Inspections'!$P$5:$P$1004),"")))</f>
        <v/>
      </c>
      <c r="P830" s="32">
        <f>IF($A830="","",IF($L830="","",IFERROR(LOOKUP(2,1/(('Tire Inspections'!$E$5:$E$1004=$A830)*('Tire Inspections'!$B$5:$B$1004=$L830)*('Tire Inspections'!$Y$5:$Y$1004="OK")),'Tire Inspections'!$D$5:$D$1004),"")))</f>
        <v/>
      </c>
      <c r="Q830" s="44">
        <f>IF($A830="","",IF($L830="","",IFERROR(LOOKUP(2,1/(('Tire Inspections'!$E$5:$E$1004=$A830)*('Tire Inspections'!$B$5:$B$1004=$L830)*('Tire Inspections'!$Y$5:$Y$1004="OK")),'Tire Inspections'!$R$5:$R$1004),"")))</f>
        <v/>
      </c>
      <c r="R830" s="44">
        <f>IF($A830="","",IF($L830="","",IFERROR(LOOKUP(2,1/(('Tire Inspections'!$E$5:$E$1004=$A830)*('Tire Inspections'!$B$5:$B$1004=$L830)*('Tire Inspections'!$Y$5:$Y$1004="OK")),'Tire Inspections'!$S$5:$S$1004),"")))</f>
        <v/>
      </c>
      <c r="S830" s="44">
        <f>IF($A830="","",IF($L830="","",IFERROR(LOOKUP(2,1/(('Tire Inspections'!$E$5:$E$1004=$A830)*('Tire Inspections'!$B$5:$B$1004=$L830)*('Tire Inspections'!$Y$5:$Y$1004="OK")),'Tire Inspections'!$L$5:$L$1004),"")))</f>
        <v/>
      </c>
      <c r="T830" s="33">
        <f>IF($A830="","",IF(OR($Q830="",$H830=""),"",IFERROR(MAX(0,MIN(1,($Q830-'Settings'!$B$6)/($H830-'Settings'!$B$6))),"")))</f>
        <v/>
      </c>
      <c r="U830" s="27">
        <f>IF($A830="","",IF($Q830="","No Data",IF($Q830&lt;='Settings'!$B$6,"Critical",IF($Q830&lt;='Settings'!$B$5,"Low","OK"))))</f>
        <v/>
      </c>
      <c r="V830" s="27">
        <f>IF($A830="","",IF($R830="","No Data",IF($R830&gt;='Settings'!$B$7,"Uneven","OK")))</f>
        <v/>
      </c>
      <c r="W830" s="27">
        <f>IF($A830="","",IF($J830&lt;&gt;"Mounted","N/A",IF(OR($S830="",$I830=""),"No Data",IF($S830&lt;$I830-'Settings'!$B$8,"Low",IF($S830&gt;$I830+'Settings'!$B$8,"High","OK")))))</f>
        <v/>
      </c>
      <c r="X830" s="45">
        <f>IF($A830="","",IF(OR($J830&lt;&gt;"Mounted",$L830=""),"",IFERROR($L830+'Settings'!$B$9,"")))</f>
        <v/>
      </c>
      <c r="Y830" s="27">
        <f>IF($A830="","",IF($J830&lt;&gt;"Mounted","N/A",IF($L830="","No Data",IF(TODAY()&gt;$X830,"Overdue",IF(TODAY()+'Settings'!$B$10&gt;=$X830,"Due Soon","Current")))))</f>
        <v/>
      </c>
      <c r="Z830" s="27">
        <f>IF($A830="","",IF($J830&lt;&gt;"Mounted","N/A",IF(OR($U830="No Data",$W830="No Data"),"No Data",IF($U830="Critical","Critical",IF(OR($U830="Low",$V830="Uneven",$W830="Low",$W830="High",$Y830="Overdue",$Y830="Due Soon"),"Attention","OK")))))</f>
        <v/>
      </c>
      <c r="AA830" s="27">
        <f>IF($A830="","",IF($J830&lt;&gt;"Mounted","No action",IF($U830="Critical","Inspect immediately and follow fleet removal policy",IF($W830="Low","Correct pressure and inspect",IF($W830="High","Correct pressure",IF($V830="Uneven","Inspect alignment, suspension, and rotation",IF($U830="Low","Schedule tire service",IF($Y830="Overdue","Complete inspection",IF($Y830="Due Soon","Schedule inspection","No action")))))))))</f>
        <v/>
      </c>
      <c r="AB830" s="27">
        <f>IF($A830="","",IF(OR($J830&lt;&gt;"Mounted",$Z830="OK",$Z830="N/A"),"",IF($U830="Critical",1,IF(OR($W830="Low",$W830="High"),2,IF(OR($U830="Low",$V830="Uneven"),3,IF($Y830="Overdue",4,5))))))</f>
        <v/>
      </c>
      <c r="AC830" s="27">
        <f>IF($A830="","",IF($AB830="","",IFERROR($AB830*100000+ROW(),"")))</f>
        <v/>
      </c>
    </row>
    <row r="831">
      <c r="A831" s="29" t="n"/>
      <c r="B831" s="23" t="n"/>
      <c r="C831" s="23" t="n"/>
      <c r="D831" s="23" t="n"/>
      <c r="E831" s="29" t="n"/>
      <c r="F831" s="42" t="n"/>
      <c r="G831" s="30" t="n"/>
      <c r="H831" s="43" t="n"/>
      <c r="I831" s="43" t="n"/>
      <c r="J831" s="23" t="n"/>
      <c r="K831" s="23" t="n"/>
      <c r="L831" s="45">
        <f>IF($A831="","",IF(COUNTIFS('Tire Inspections'!$E$5:$E$1004,$A831,'Tire Inspections'!$Y$5:$Y$1004,"OK")=0,"",IFERROR(MAXIFS('Tire Inspections'!$B$5:$B$1004,'Tire Inspections'!$E$5:$E$1004,$A831,'Tire Inspections'!$Y$5:$Y$1004,"OK"),"")))</f>
        <v/>
      </c>
      <c r="M831" s="27">
        <f>IF($A831="","",IF($L831="","",IFERROR(LOOKUP(2,1/(('Tire Inspections'!$E$5:$E$1004=$A831)*('Tire Inspections'!$B$5:$B$1004=$L831)*('Tire Inspections'!$Y$5:$Y$1004="OK")),'Tire Inspections'!$C$5:$C$1004),"")))</f>
        <v/>
      </c>
      <c r="N831" s="27">
        <f>IF($A831="","",IF($L831="","",IFERROR(LOOKUP(2,1/(('Tire Inspections'!$E$5:$E$1004=$A831)*('Tire Inspections'!$B$5:$B$1004=$L831)*('Tire Inspections'!$Y$5:$Y$1004="OK")),'Tire Inspections'!$F$5:$F$1004),"")))</f>
        <v/>
      </c>
      <c r="O831" s="27">
        <f>IF($A831="","",IF($L831="","",IFERROR(LOOKUP(2,1/(('Tire Inspections'!$E$5:$E$1004=$A831)*('Tire Inspections'!$B$5:$B$1004=$L831)*('Tire Inspections'!$Y$5:$Y$1004="OK")),'Tire Inspections'!$P$5:$P$1004),"")))</f>
        <v/>
      </c>
      <c r="P831" s="32">
        <f>IF($A831="","",IF($L831="","",IFERROR(LOOKUP(2,1/(('Tire Inspections'!$E$5:$E$1004=$A831)*('Tire Inspections'!$B$5:$B$1004=$L831)*('Tire Inspections'!$Y$5:$Y$1004="OK")),'Tire Inspections'!$D$5:$D$1004),"")))</f>
        <v/>
      </c>
      <c r="Q831" s="44">
        <f>IF($A831="","",IF($L831="","",IFERROR(LOOKUP(2,1/(('Tire Inspections'!$E$5:$E$1004=$A831)*('Tire Inspections'!$B$5:$B$1004=$L831)*('Tire Inspections'!$Y$5:$Y$1004="OK")),'Tire Inspections'!$R$5:$R$1004),"")))</f>
        <v/>
      </c>
      <c r="R831" s="44">
        <f>IF($A831="","",IF($L831="","",IFERROR(LOOKUP(2,1/(('Tire Inspections'!$E$5:$E$1004=$A831)*('Tire Inspections'!$B$5:$B$1004=$L831)*('Tire Inspections'!$Y$5:$Y$1004="OK")),'Tire Inspections'!$S$5:$S$1004),"")))</f>
        <v/>
      </c>
      <c r="S831" s="44">
        <f>IF($A831="","",IF($L831="","",IFERROR(LOOKUP(2,1/(('Tire Inspections'!$E$5:$E$1004=$A831)*('Tire Inspections'!$B$5:$B$1004=$L831)*('Tire Inspections'!$Y$5:$Y$1004="OK")),'Tire Inspections'!$L$5:$L$1004),"")))</f>
        <v/>
      </c>
      <c r="T831" s="33">
        <f>IF($A831="","",IF(OR($Q831="",$H831=""),"",IFERROR(MAX(0,MIN(1,($Q831-'Settings'!$B$6)/($H831-'Settings'!$B$6))),"")))</f>
        <v/>
      </c>
      <c r="U831" s="27">
        <f>IF($A831="","",IF($Q831="","No Data",IF($Q831&lt;='Settings'!$B$6,"Critical",IF($Q831&lt;='Settings'!$B$5,"Low","OK"))))</f>
        <v/>
      </c>
      <c r="V831" s="27">
        <f>IF($A831="","",IF($R831="","No Data",IF($R831&gt;='Settings'!$B$7,"Uneven","OK")))</f>
        <v/>
      </c>
      <c r="W831" s="27">
        <f>IF($A831="","",IF($J831&lt;&gt;"Mounted","N/A",IF(OR($S831="",$I831=""),"No Data",IF($S831&lt;$I831-'Settings'!$B$8,"Low",IF($S831&gt;$I831+'Settings'!$B$8,"High","OK")))))</f>
        <v/>
      </c>
      <c r="X831" s="45">
        <f>IF($A831="","",IF(OR($J831&lt;&gt;"Mounted",$L831=""),"",IFERROR($L831+'Settings'!$B$9,"")))</f>
        <v/>
      </c>
      <c r="Y831" s="27">
        <f>IF($A831="","",IF($J831&lt;&gt;"Mounted","N/A",IF($L831="","No Data",IF(TODAY()&gt;$X831,"Overdue",IF(TODAY()+'Settings'!$B$10&gt;=$X831,"Due Soon","Current")))))</f>
        <v/>
      </c>
      <c r="Z831" s="27">
        <f>IF($A831="","",IF($J831&lt;&gt;"Mounted","N/A",IF(OR($U831="No Data",$W831="No Data"),"No Data",IF($U831="Critical","Critical",IF(OR($U831="Low",$V831="Uneven",$W831="Low",$W831="High",$Y831="Overdue",$Y831="Due Soon"),"Attention","OK")))))</f>
        <v/>
      </c>
      <c r="AA831" s="27">
        <f>IF($A831="","",IF($J831&lt;&gt;"Mounted","No action",IF($U831="Critical","Inspect immediately and follow fleet removal policy",IF($W831="Low","Correct pressure and inspect",IF($W831="High","Correct pressure",IF($V831="Uneven","Inspect alignment, suspension, and rotation",IF($U831="Low","Schedule tire service",IF($Y831="Overdue","Complete inspection",IF($Y831="Due Soon","Schedule inspection","No action")))))))))</f>
        <v/>
      </c>
      <c r="AB831" s="27">
        <f>IF($A831="","",IF(OR($J831&lt;&gt;"Mounted",$Z831="OK",$Z831="N/A"),"",IF($U831="Critical",1,IF(OR($W831="Low",$W831="High"),2,IF(OR($U831="Low",$V831="Uneven"),3,IF($Y831="Overdue",4,5))))))</f>
        <v/>
      </c>
      <c r="AC831" s="27">
        <f>IF($A831="","",IF($AB831="","",IFERROR($AB831*100000+ROW(),"")))</f>
        <v/>
      </c>
    </row>
    <row r="832">
      <c r="A832" s="29" t="n"/>
      <c r="B832" s="23" t="n"/>
      <c r="C832" s="23" t="n"/>
      <c r="D832" s="23" t="n"/>
      <c r="E832" s="29" t="n"/>
      <c r="F832" s="42" t="n"/>
      <c r="G832" s="30" t="n"/>
      <c r="H832" s="43" t="n"/>
      <c r="I832" s="43" t="n"/>
      <c r="J832" s="23" t="n"/>
      <c r="K832" s="23" t="n"/>
      <c r="L832" s="45">
        <f>IF($A832="","",IF(COUNTIFS('Tire Inspections'!$E$5:$E$1004,$A832,'Tire Inspections'!$Y$5:$Y$1004,"OK")=0,"",IFERROR(MAXIFS('Tire Inspections'!$B$5:$B$1004,'Tire Inspections'!$E$5:$E$1004,$A832,'Tire Inspections'!$Y$5:$Y$1004,"OK"),"")))</f>
        <v/>
      </c>
      <c r="M832" s="27">
        <f>IF($A832="","",IF($L832="","",IFERROR(LOOKUP(2,1/(('Tire Inspections'!$E$5:$E$1004=$A832)*('Tire Inspections'!$B$5:$B$1004=$L832)*('Tire Inspections'!$Y$5:$Y$1004="OK")),'Tire Inspections'!$C$5:$C$1004),"")))</f>
        <v/>
      </c>
      <c r="N832" s="27">
        <f>IF($A832="","",IF($L832="","",IFERROR(LOOKUP(2,1/(('Tire Inspections'!$E$5:$E$1004=$A832)*('Tire Inspections'!$B$5:$B$1004=$L832)*('Tire Inspections'!$Y$5:$Y$1004="OK")),'Tire Inspections'!$F$5:$F$1004),"")))</f>
        <v/>
      </c>
      <c r="O832" s="27">
        <f>IF($A832="","",IF($L832="","",IFERROR(LOOKUP(2,1/(('Tire Inspections'!$E$5:$E$1004=$A832)*('Tire Inspections'!$B$5:$B$1004=$L832)*('Tire Inspections'!$Y$5:$Y$1004="OK")),'Tire Inspections'!$P$5:$P$1004),"")))</f>
        <v/>
      </c>
      <c r="P832" s="32">
        <f>IF($A832="","",IF($L832="","",IFERROR(LOOKUP(2,1/(('Tire Inspections'!$E$5:$E$1004=$A832)*('Tire Inspections'!$B$5:$B$1004=$L832)*('Tire Inspections'!$Y$5:$Y$1004="OK")),'Tire Inspections'!$D$5:$D$1004),"")))</f>
        <v/>
      </c>
      <c r="Q832" s="44">
        <f>IF($A832="","",IF($L832="","",IFERROR(LOOKUP(2,1/(('Tire Inspections'!$E$5:$E$1004=$A832)*('Tire Inspections'!$B$5:$B$1004=$L832)*('Tire Inspections'!$Y$5:$Y$1004="OK")),'Tire Inspections'!$R$5:$R$1004),"")))</f>
        <v/>
      </c>
      <c r="R832" s="44">
        <f>IF($A832="","",IF($L832="","",IFERROR(LOOKUP(2,1/(('Tire Inspections'!$E$5:$E$1004=$A832)*('Tire Inspections'!$B$5:$B$1004=$L832)*('Tire Inspections'!$Y$5:$Y$1004="OK")),'Tire Inspections'!$S$5:$S$1004),"")))</f>
        <v/>
      </c>
      <c r="S832" s="44">
        <f>IF($A832="","",IF($L832="","",IFERROR(LOOKUP(2,1/(('Tire Inspections'!$E$5:$E$1004=$A832)*('Tire Inspections'!$B$5:$B$1004=$L832)*('Tire Inspections'!$Y$5:$Y$1004="OK")),'Tire Inspections'!$L$5:$L$1004),"")))</f>
        <v/>
      </c>
      <c r="T832" s="33">
        <f>IF($A832="","",IF(OR($Q832="",$H832=""),"",IFERROR(MAX(0,MIN(1,($Q832-'Settings'!$B$6)/($H832-'Settings'!$B$6))),"")))</f>
        <v/>
      </c>
      <c r="U832" s="27">
        <f>IF($A832="","",IF($Q832="","No Data",IF($Q832&lt;='Settings'!$B$6,"Critical",IF($Q832&lt;='Settings'!$B$5,"Low","OK"))))</f>
        <v/>
      </c>
      <c r="V832" s="27">
        <f>IF($A832="","",IF($R832="","No Data",IF($R832&gt;='Settings'!$B$7,"Uneven","OK")))</f>
        <v/>
      </c>
      <c r="W832" s="27">
        <f>IF($A832="","",IF($J832&lt;&gt;"Mounted","N/A",IF(OR($S832="",$I832=""),"No Data",IF($S832&lt;$I832-'Settings'!$B$8,"Low",IF($S832&gt;$I832+'Settings'!$B$8,"High","OK")))))</f>
        <v/>
      </c>
      <c r="X832" s="45">
        <f>IF($A832="","",IF(OR($J832&lt;&gt;"Mounted",$L832=""),"",IFERROR($L832+'Settings'!$B$9,"")))</f>
        <v/>
      </c>
      <c r="Y832" s="27">
        <f>IF($A832="","",IF($J832&lt;&gt;"Mounted","N/A",IF($L832="","No Data",IF(TODAY()&gt;$X832,"Overdue",IF(TODAY()+'Settings'!$B$10&gt;=$X832,"Due Soon","Current")))))</f>
        <v/>
      </c>
      <c r="Z832" s="27">
        <f>IF($A832="","",IF($J832&lt;&gt;"Mounted","N/A",IF(OR($U832="No Data",$W832="No Data"),"No Data",IF($U832="Critical","Critical",IF(OR($U832="Low",$V832="Uneven",$W832="Low",$W832="High",$Y832="Overdue",$Y832="Due Soon"),"Attention","OK")))))</f>
        <v/>
      </c>
      <c r="AA832" s="27">
        <f>IF($A832="","",IF($J832&lt;&gt;"Mounted","No action",IF($U832="Critical","Inspect immediately and follow fleet removal policy",IF($W832="Low","Correct pressure and inspect",IF($W832="High","Correct pressure",IF($V832="Uneven","Inspect alignment, suspension, and rotation",IF($U832="Low","Schedule tire service",IF($Y832="Overdue","Complete inspection",IF($Y832="Due Soon","Schedule inspection","No action")))))))))</f>
        <v/>
      </c>
      <c r="AB832" s="27">
        <f>IF($A832="","",IF(OR($J832&lt;&gt;"Mounted",$Z832="OK",$Z832="N/A"),"",IF($U832="Critical",1,IF(OR($W832="Low",$W832="High"),2,IF(OR($U832="Low",$V832="Uneven"),3,IF($Y832="Overdue",4,5))))))</f>
        <v/>
      </c>
      <c r="AC832" s="27">
        <f>IF($A832="","",IF($AB832="","",IFERROR($AB832*100000+ROW(),"")))</f>
        <v/>
      </c>
    </row>
    <row r="833">
      <c r="A833" s="29" t="n"/>
      <c r="B833" s="23" t="n"/>
      <c r="C833" s="23" t="n"/>
      <c r="D833" s="23" t="n"/>
      <c r="E833" s="29" t="n"/>
      <c r="F833" s="42" t="n"/>
      <c r="G833" s="30" t="n"/>
      <c r="H833" s="43" t="n"/>
      <c r="I833" s="43" t="n"/>
      <c r="J833" s="23" t="n"/>
      <c r="K833" s="23" t="n"/>
      <c r="L833" s="45">
        <f>IF($A833="","",IF(COUNTIFS('Tire Inspections'!$E$5:$E$1004,$A833,'Tire Inspections'!$Y$5:$Y$1004,"OK")=0,"",IFERROR(MAXIFS('Tire Inspections'!$B$5:$B$1004,'Tire Inspections'!$E$5:$E$1004,$A833,'Tire Inspections'!$Y$5:$Y$1004,"OK"),"")))</f>
        <v/>
      </c>
      <c r="M833" s="27">
        <f>IF($A833="","",IF($L833="","",IFERROR(LOOKUP(2,1/(('Tire Inspections'!$E$5:$E$1004=$A833)*('Tire Inspections'!$B$5:$B$1004=$L833)*('Tire Inspections'!$Y$5:$Y$1004="OK")),'Tire Inspections'!$C$5:$C$1004),"")))</f>
        <v/>
      </c>
      <c r="N833" s="27">
        <f>IF($A833="","",IF($L833="","",IFERROR(LOOKUP(2,1/(('Tire Inspections'!$E$5:$E$1004=$A833)*('Tire Inspections'!$B$5:$B$1004=$L833)*('Tire Inspections'!$Y$5:$Y$1004="OK")),'Tire Inspections'!$F$5:$F$1004),"")))</f>
        <v/>
      </c>
      <c r="O833" s="27">
        <f>IF($A833="","",IF($L833="","",IFERROR(LOOKUP(2,1/(('Tire Inspections'!$E$5:$E$1004=$A833)*('Tire Inspections'!$B$5:$B$1004=$L833)*('Tire Inspections'!$Y$5:$Y$1004="OK")),'Tire Inspections'!$P$5:$P$1004),"")))</f>
        <v/>
      </c>
      <c r="P833" s="32">
        <f>IF($A833="","",IF($L833="","",IFERROR(LOOKUP(2,1/(('Tire Inspections'!$E$5:$E$1004=$A833)*('Tire Inspections'!$B$5:$B$1004=$L833)*('Tire Inspections'!$Y$5:$Y$1004="OK")),'Tire Inspections'!$D$5:$D$1004),"")))</f>
        <v/>
      </c>
      <c r="Q833" s="44">
        <f>IF($A833="","",IF($L833="","",IFERROR(LOOKUP(2,1/(('Tire Inspections'!$E$5:$E$1004=$A833)*('Tire Inspections'!$B$5:$B$1004=$L833)*('Tire Inspections'!$Y$5:$Y$1004="OK")),'Tire Inspections'!$R$5:$R$1004),"")))</f>
        <v/>
      </c>
      <c r="R833" s="44">
        <f>IF($A833="","",IF($L833="","",IFERROR(LOOKUP(2,1/(('Tire Inspections'!$E$5:$E$1004=$A833)*('Tire Inspections'!$B$5:$B$1004=$L833)*('Tire Inspections'!$Y$5:$Y$1004="OK")),'Tire Inspections'!$S$5:$S$1004),"")))</f>
        <v/>
      </c>
      <c r="S833" s="44">
        <f>IF($A833="","",IF($L833="","",IFERROR(LOOKUP(2,1/(('Tire Inspections'!$E$5:$E$1004=$A833)*('Tire Inspections'!$B$5:$B$1004=$L833)*('Tire Inspections'!$Y$5:$Y$1004="OK")),'Tire Inspections'!$L$5:$L$1004),"")))</f>
        <v/>
      </c>
      <c r="T833" s="33">
        <f>IF($A833="","",IF(OR($Q833="",$H833=""),"",IFERROR(MAX(0,MIN(1,($Q833-'Settings'!$B$6)/($H833-'Settings'!$B$6))),"")))</f>
        <v/>
      </c>
      <c r="U833" s="27">
        <f>IF($A833="","",IF($Q833="","No Data",IF($Q833&lt;='Settings'!$B$6,"Critical",IF($Q833&lt;='Settings'!$B$5,"Low","OK"))))</f>
        <v/>
      </c>
      <c r="V833" s="27">
        <f>IF($A833="","",IF($R833="","No Data",IF($R833&gt;='Settings'!$B$7,"Uneven","OK")))</f>
        <v/>
      </c>
      <c r="W833" s="27">
        <f>IF($A833="","",IF($J833&lt;&gt;"Mounted","N/A",IF(OR($S833="",$I833=""),"No Data",IF($S833&lt;$I833-'Settings'!$B$8,"Low",IF($S833&gt;$I833+'Settings'!$B$8,"High","OK")))))</f>
        <v/>
      </c>
      <c r="X833" s="45">
        <f>IF($A833="","",IF(OR($J833&lt;&gt;"Mounted",$L833=""),"",IFERROR($L833+'Settings'!$B$9,"")))</f>
        <v/>
      </c>
      <c r="Y833" s="27">
        <f>IF($A833="","",IF($J833&lt;&gt;"Mounted","N/A",IF($L833="","No Data",IF(TODAY()&gt;$X833,"Overdue",IF(TODAY()+'Settings'!$B$10&gt;=$X833,"Due Soon","Current")))))</f>
        <v/>
      </c>
      <c r="Z833" s="27">
        <f>IF($A833="","",IF($J833&lt;&gt;"Mounted","N/A",IF(OR($U833="No Data",$W833="No Data"),"No Data",IF($U833="Critical","Critical",IF(OR($U833="Low",$V833="Uneven",$W833="Low",$W833="High",$Y833="Overdue",$Y833="Due Soon"),"Attention","OK")))))</f>
        <v/>
      </c>
      <c r="AA833" s="27">
        <f>IF($A833="","",IF($J833&lt;&gt;"Mounted","No action",IF($U833="Critical","Inspect immediately and follow fleet removal policy",IF($W833="Low","Correct pressure and inspect",IF($W833="High","Correct pressure",IF($V833="Uneven","Inspect alignment, suspension, and rotation",IF($U833="Low","Schedule tire service",IF($Y833="Overdue","Complete inspection",IF($Y833="Due Soon","Schedule inspection","No action")))))))))</f>
        <v/>
      </c>
      <c r="AB833" s="27">
        <f>IF($A833="","",IF(OR($J833&lt;&gt;"Mounted",$Z833="OK",$Z833="N/A"),"",IF($U833="Critical",1,IF(OR($W833="Low",$W833="High"),2,IF(OR($U833="Low",$V833="Uneven"),3,IF($Y833="Overdue",4,5))))))</f>
        <v/>
      </c>
      <c r="AC833" s="27">
        <f>IF($A833="","",IF($AB833="","",IFERROR($AB833*100000+ROW(),"")))</f>
        <v/>
      </c>
    </row>
    <row r="834">
      <c r="A834" s="29" t="n"/>
      <c r="B834" s="23" t="n"/>
      <c r="C834" s="23" t="n"/>
      <c r="D834" s="23" t="n"/>
      <c r="E834" s="29" t="n"/>
      <c r="F834" s="42" t="n"/>
      <c r="G834" s="30" t="n"/>
      <c r="H834" s="43" t="n"/>
      <c r="I834" s="43" t="n"/>
      <c r="J834" s="23" t="n"/>
      <c r="K834" s="23" t="n"/>
      <c r="L834" s="45">
        <f>IF($A834="","",IF(COUNTIFS('Tire Inspections'!$E$5:$E$1004,$A834,'Tire Inspections'!$Y$5:$Y$1004,"OK")=0,"",IFERROR(MAXIFS('Tire Inspections'!$B$5:$B$1004,'Tire Inspections'!$E$5:$E$1004,$A834,'Tire Inspections'!$Y$5:$Y$1004,"OK"),"")))</f>
        <v/>
      </c>
      <c r="M834" s="27">
        <f>IF($A834="","",IF($L834="","",IFERROR(LOOKUP(2,1/(('Tire Inspections'!$E$5:$E$1004=$A834)*('Tire Inspections'!$B$5:$B$1004=$L834)*('Tire Inspections'!$Y$5:$Y$1004="OK")),'Tire Inspections'!$C$5:$C$1004),"")))</f>
        <v/>
      </c>
      <c r="N834" s="27">
        <f>IF($A834="","",IF($L834="","",IFERROR(LOOKUP(2,1/(('Tire Inspections'!$E$5:$E$1004=$A834)*('Tire Inspections'!$B$5:$B$1004=$L834)*('Tire Inspections'!$Y$5:$Y$1004="OK")),'Tire Inspections'!$F$5:$F$1004),"")))</f>
        <v/>
      </c>
      <c r="O834" s="27">
        <f>IF($A834="","",IF($L834="","",IFERROR(LOOKUP(2,1/(('Tire Inspections'!$E$5:$E$1004=$A834)*('Tire Inspections'!$B$5:$B$1004=$L834)*('Tire Inspections'!$Y$5:$Y$1004="OK")),'Tire Inspections'!$P$5:$P$1004),"")))</f>
        <v/>
      </c>
      <c r="P834" s="32">
        <f>IF($A834="","",IF($L834="","",IFERROR(LOOKUP(2,1/(('Tire Inspections'!$E$5:$E$1004=$A834)*('Tire Inspections'!$B$5:$B$1004=$L834)*('Tire Inspections'!$Y$5:$Y$1004="OK")),'Tire Inspections'!$D$5:$D$1004),"")))</f>
        <v/>
      </c>
      <c r="Q834" s="44">
        <f>IF($A834="","",IF($L834="","",IFERROR(LOOKUP(2,1/(('Tire Inspections'!$E$5:$E$1004=$A834)*('Tire Inspections'!$B$5:$B$1004=$L834)*('Tire Inspections'!$Y$5:$Y$1004="OK")),'Tire Inspections'!$R$5:$R$1004),"")))</f>
        <v/>
      </c>
      <c r="R834" s="44">
        <f>IF($A834="","",IF($L834="","",IFERROR(LOOKUP(2,1/(('Tire Inspections'!$E$5:$E$1004=$A834)*('Tire Inspections'!$B$5:$B$1004=$L834)*('Tire Inspections'!$Y$5:$Y$1004="OK")),'Tire Inspections'!$S$5:$S$1004),"")))</f>
        <v/>
      </c>
      <c r="S834" s="44">
        <f>IF($A834="","",IF($L834="","",IFERROR(LOOKUP(2,1/(('Tire Inspections'!$E$5:$E$1004=$A834)*('Tire Inspections'!$B$5:$B$1004=$L834)*('Tire Inspections'!$Y$5:$Y$1004="OK")),'Tire Inspections'!$L$5:$L$1004),"")))</f>
        <v/>
      </c>
      <c r="T834" s="33">
        <f>IF($A834="","",IF(OR($Q834="",$H834=""),"",IFERROR(MAX(0,MIN(1,($Q834-'Settings'!$B$6)/($H834-'Settings'!$B$6))),"")))</f>
        <v/>
      </c>
      <c r="U834" s="27">
        <f>IF($A834="","",IF($Q834="","No Data",IF($Q834&lt;='Settings'!$B$6,"Critical",IF($Q834&lt;='Settings'!$B$5,"Low","OK"))))</f>
        <v/>
      </c>
      <c r="V834" s="27">
        <f>IF($A834="","",IF($R834="","No Data",IF($R834&gt;='Settings'!$B$7,"Uneven","OK")))</f>
        <v/>
      </c>
      <c r="W834" s="27">
        <f>IF($A834="","",IF($J834&lt;&gt;"Mounted","N/A",IF(OR($S834="",$I834=""),"No Data",IF($S834&lt;$I834-'Settings'!$B$8,"Low",IF($S834&gt;$I834+'Settings'!$B$8,"High","OK")))))</f>
        <v/>
      </c>
      <c r="X834" s="45">
        <f>IF($A834="","",IF(OR($J834&lt;&gt;"Mounted",$L834=""),"",IFERROR($L834+'Settings'!$B$9,"")))</f>
        <v/>
      </c>
      <c r="Y834" s="27">
        <f>IF($A834="","",IF($J834&lt;&gt;"Mounted","N/A",IF($L834="","No Data",IF(TODAY()&gt;$X834,"Overdue",IF(TODAY()+'Settings'!$B$10&gt;=$X834,"Due Soon","Current")))))</f>
        <v/>
      </c>
      <c r="Z834" s="27">
        <f>IF($A834="","",IF($J834&lt;&gt;"Mounted","N/A",IF(OR($U834="No Data",$W834="No Data"),"No Data",IF($U834="Critical","Critical",IF(OR($U834="Low",$V834="Uneven",$W834="Low",$W834="High",$Y834="Overdue",$Y834="Due Soon"),"Attention","OK")))))</f>
        <v/>
      </c>
      <c r="AA834" s="27">
        <f>IF($A834="","",IF($J834&lt;&gt;"Mounted","No action",IF($U834="Critical","Inspect immediately and follow fleet removal policy",IF($W834="Low","Correct pressure and inspect",IF($W834="High","Correct pressure",IF($V834="Uneven","Inspect alignment, suspension, and rotation",IF($U834="Low","Schedule tire service",IF($Y834="Overdue","Complete inspection",IF($Y834="Due Soon","Schedule inspection","No action")))))))))</f>
        <v/>
      </c>
      <c r="AB834" s="27">
        <f>IF($A834="","",IF(OR($J834&lt;&gt;"Mounted",$Z834="OK",$Z834="N/A"),"",IF($U834="Critical",1,IF(OR($W834="Low",$W834="High"),2,IF(OR($U834="Low",$V834="Uneven"),3,IF($Y834="Overdue",4,5))))))</f>
        <v/>
      </c>
      <c r="AC834" s="27">
        <f>IF($A834="","",IF($AB834="","",IFERROR($AB834*100000+ROW(),"")))</f>
        <v/>
      </c>
    </row>
    <row r="835">
      <c r="A835" s="29" t="n"/>
      <c r="B835" s="23" t="n"/>
      <c r="C835" s="23" t="n"/>
      <c r="D835" s="23" t="n"/>
      <c r="E835" s="29" t="n"/>
      <c r="F835" s="42" t="n"/>
      <c r="G835" s="30" t="n"/>
      <c r="H835" s="43" t="n"/>
      <c r="I835" s="43" t="n"/>
      <c r="J835" s="23" t="n"/>
      <c r="K835" s="23" t="n"/>
      <c r="L835" s="45">
        <f>IF($A835="","",IF(COUNTIFS('Tire Inspections'!$E$5:$E$1004,$A835,'Tire Inspections'!$Y$5:$Y$1004,"OK")=0,"",IFERROR(MAXIFS('Tire Inspections'!$B$5:$B$1004,'Tire Inspections'!$E$5:$E$1004,$A835,'Tire Inspections'!$Y$5:$Y$1004,"OK"),"")))</f>
        <v/>
      </c>
      <c r="M835" s="27">
        <f>IF($A835="","",IF($L835="","",IFERROR(LOOKUP(2,1/(('Tire Inspections'!$E$5:$E$1004=$A835)*('Tire Inspections'!$B$5:$B$1004=$L835)*('Tire Inspections'!$Y$5:$Y$1004="OK")),'Tire Inspections'!$C$5:$C$1004),"")))</f>
        <v/>
      </c>
      <c r="N835" s="27">
        <f>IF($A835="","",IF($L835="","",IFERROR(LOOKUP(2,1/(('Tire Inspections'!$E$5:$E$1004=$A835)*('Tire Inspections'!$B$5:$B$1004=$L835)*('Tire Inspections'!$Y$5:$Y$1004="OK")),'Tire Inspections'!$F$5:$F$1004),"")))</f>
        <v/>
      </c>
      <c r="O835" s="27">
        <f>IF($A835="","",IF($L835="","",IFERROR(LOOKUP(2,1/(('Tire Inspections'!$E$5:$E$1004=$A835)*('Tire Inspections'!$B$5:$B$1004=$L835)*('Tire Inspections'!$Y$5:$Y$1004="OK")),'Tire Inspections'!$P$5:$P$1004),"")))</f>
        <v/>
      </c>
      <c r="P835" s="32">
        <f>IF($A835="","",IF($L835="","",IFERROR(LOOKUP(2,1/(('Tire Inspections'!$E$5:$E$1004=$A835)*('Tire Inspections'!$B$5:$B$1004=$L835)*('Tire Inspections'!$Y$5:$Y$1004="OK")),'Tire Inspections'!$D$5:$D$1004),"")))</f>
        <v/>
      </c>
      <c r="Q835" s="44">
        <f>IF($A835="","",IF($L835="","",IFERROR(LOOKUP(2,1/(('Tire Inspections'!$E$5:$E$1004=$A835)*('Tire Inspections'!$B$5:$B$1004=$L835)*('Tire Inspections'!$Y$5:$Y$1004="OK")),'Tire Inspections'!$R$5:$R$1004),"")))</f>
        <v/>
      </c>
      <c r="R835" s="44">
        <f>IF($A835="","",IF($L835="","",IFERROR(LOOKUP(2,1/(('Tire Inspections'!$E$5:$E$1004=$A835)*('Tire Inspections'!$B$5:$B$1004=$L835)*('Tire Inspections'!$Y$5:$Y$1004="OK")),'Tire Inspections'!$S$5:$S$1004),"")))</f>
        <v/>
      </c>
      <c r="S835" s="44">
        <f>IF($A835="","",IF($L835="","",IFERROR(LOOKUP(2,1/(('Tire Inspections'!$E$5:$E$1004=$A835)*('Tire Inspections'!$B$5:$B$1004=$L835)*('Tire Inspections'!$Y$5:$Y$1004="OK")),'Tire Inspections'!$L$5:$L$1004),"")))</f>
        <v/>
      </c>
      <c r="T835" s="33">
        <f>IF($A835="","",IF(OR($Q835="",$H835=""),"",IFERROR(MAX(0,MIN(1,($Q835-'Settings'!$B$6)/($H835-'Settings'!$B$6))),"")))</f>
        <v/>
      </c>
      <c r="U835" s="27">
        <f>IF($A835="","",IF($Q835="","No Data",IF($Q835&lt;='Settings'!$B$6,"Critical",IF($Q835&lt;='Settings'!$B$5,"Low","OK"))))</f>
        <v/>
      </c>
      <c r="V835" s="27">
        <f>IF($A835="","",IF($R835="","No Data",IF($R835&gt;='Settings'!$B$7,"Uneven","OK")))</f>
        <v/>
      </c>
      <c r="W835" s="27">
        <f>IF($A835="","",IF($J835&lt;&gt;"Mounted","N/A",IF(OR($S835="",$I835=""),"No Data",IF($S835&lt;$I835-'Settings'!$B$8,"Low",IF($S835&gt;$I835+'Settings'!$B$8,"High","OK")))))</f>
        <v/>
      </c>
      <c r="X835" s="45">
        <f>IF($A835="","",IF(OR($J835&lt;&gt;"Mounted",$L835=""),"",IFERROR($L835+'Settings'!$B$9,"")))</f>
        <v/>
      </c>
      <c r="Y835" s="27">
        <f>IF($A835="","",IF($J835&lt;&gt;"Mounted","N/A",IF($L835="","No Data",IF(TODAY()&gt;$X835,"Overdue",IF(TODAY()+'Settings'!$B$10&gt;=$X835,"Due Soon","Current")))))</f>
        <v/>
      </c>
      <c r="Z835" s="27">
        <f>IF($A835="","",IF($J835&lt;&gt;"Mounted","N/A",IF(OR($U835="No Data",$W835="No Data"),"No Data",IF($U835="Critical","Critical",IF(OR($U835="Low",$V835="Uneven",$W835="Low",$W835="High",$Y835="Overdue",$Y835="Due Soon"),"Attention","OK")))))</f>
        <v/>
      </c>
      <c r="AA835" s="27">
        <f>IF($A835="","",IF($J835&lt;&gt;"Mounted","No action",IF($U835="Critical","Inspect immediately and follow fleet removal policy",IF($W835="Low","Correct pressure and inspect",IF($W835="High","Correct pressure",IF($V835="Uneven","Inspect alignment, suspension, and rotation",IF($U835="Low","Schedule tire service",IF($Y835="Overdue","Complete inspection",IF($Y835="Due Soon","Schedule inspection","No action")))))))))</f>
        <v/>
      </c>
      <c r="AB835" s="27">
        <f>IF($A835="","",IF(OR($J835&lt;&gt;"Mounted",$Z835="OK",$Z835="N/A"),"",IF($U835="Critical",1,IF(OR($W835="Low",$W835="High"),2,IF(OR($U835="Low",$V835="Uneven"),3,IF($Y835="Overdue",4,5))))))</f>
        <v/>
      </c>
      <c r="AC835" s="27">
        <f>IF($A835="","",IF($AB835="","",IFERROR($AB835*100000+ROW(),"")))</f>
        <v/>
      </c>
    </row>
    <row r="836">
      <c r="A836" s="29" t="n"/>
      <c r="B836" s="23" t="n"/>
      <c r="C836" s="23" t="n"/>
      <c r="D836" s="23" t="n"/>
      <c r="E836" s="29" t="n"/>
      <c r="F836" s="42" t="n"/>
      <c r="G836" s="30" t="n"/>
      <c r="H836" s="43" t="n"/>
      <c r="I836" s="43" t="n"/>
      <c r="J836" s="23" t="n"/>
      <c r="K836" s="23" t="n"/>
      <c r="L836" s="45">
        <f>IF($A836="","",IF(COUNTIFS('Tire Inspections'!$E$5:$E$1004,$A836,'Tire Inspections'!$Y$5:$Y$1004,"OK")=0,"",IFERROR(MAXIFS('Tire Inspections'!$B$5:$B$1004,'Tire Inspections'!$E$5:$E$1004,$A836,'Tire Inspections'!$Y$5:$Y$1004,"OK"),"")))</f>
        <v/>
      </c>
      <c r="M836" s="27">
        <f>IF($A836="","",IF($L836="","",IFERROR(LOOKUP(2,1/(('Tire Inspections'!$E$5:$E$1004=$A836)*('Tire Inspections'!$B$5:$B$1004=$L836)*('Tire Inspections'!$Y$5:$Y$1004="OK")),'Tire Inspections'!$C$5:$C$1004),"")))</f>
        <v/>
      </c>
      <c r="N836" s="27">
        <f>IF($A836="","",IF($L836="","",IFERROR(LOOKUP(2,1/(('Tire Inspections'!$E$5:$E$1004=$A836)*('Tire Inspections'!$B$5:$B$1004=$L836)*('Tire Inspections'!$Y$5:$Y$1004="OK")),'Tire Inspections'!$F$5:$F$1004),"")))</f>
        <v/>
      </c>
      <c r="O836" s="27">
        <f>IF($A836="","",IF($L836="","",IFERROR(LOOKUP(2,1/(('Tire Inspections'!$E$5:$E$1004=$A836)*('Tire Inspections'!$B$5:$B$1004=$L836)*('Tire Inspections'!$Y$5:$Y$1004="OK")),'Tire Inspections'!$P$5:$P$1004),"")))</f>
        <v/>
      </c>
      <c r="P836" s="32">
        <f>IF($A836="","",IF($L836="","",IFERROR(LOOKUP(2,1/(('Tire Inspections'!$E$5:$E$1004=$A836)*('Tire Inspections'!$B$5:$B$1004=$L836)*('Tire Inspections'!$Y$5:$Y$1004="OK")),'Tire Inspections'!$D$5:$D$1004),"")))</f>
        <v/>
      </c>
      <c r="Q836" s="44">
        <f>IF($A836="","",IF($L836="","",IFERROR(LOOKUP(2,1/(('Tire Inspections'!$E$5:$E$1004=$A836)*('Tire Inspections'!$B$5:$B$1004=$L836)*('Tire Inspections'!$Y$5:$Y$1004="OK")),'Tire Inspections'!$R$5:$R$1004),"")))</f>
        <v/>
      </c>
      <c r="R836" s="44">
        <f>IF($A836="","",IF($L836="","",IFERROR(LOOKUP(2,1/(('Tire Inspections'!$E$5:$E$1004=$A836)*('Tire Inspections'!$B$5:$B$1004=$L836)*('Tire Inspections'!$Y$5:$Y$1004="OK")),'Tire Inspections'!$S$5:$S$1004),"")))</f>
        <v/>
      </c>
      <c r="S836" s="44">
        <f>IF($A836="","",IF($L836="","",IFERROR(LOOKUP(2,1/(('Tire Inspections'!$E$5:$E$1004=$A836)*('Tire Inspections'!$B$5:$B$1004=$L836)*('Tire Inspections'!$Y$5:$Y$1004="OK")),'Tire Inspections'!$L$5:$L$1004),"")))</f>
        <v/>
      </c>
      <c r="T836" s="33">
        <f>IF($A836="","",IF(OR($Q836="",$H836=""),"",IFERROR(MAX(0,MIN(1,($Q836-'Settings'!$B$6)/($H836-'Settings'!$B$6))),"")))</f>
        <v/>
      </c>
      <c r="U836" s="27">
        <f>IF($A836="","",IF($Q836="","No Data",IF($Q836&lt;='Settings'!$B$6,"Critical",IF($Q836&lt;='Settings'!$B$5,"Low","OK"))))</f>
        <v/>
      </c>
      <c r="V836" s="27">
        <f>IF($A836="","",IF($R836="","No Data",IF($R836&gt;='Settings'!$B$7,"Uneven","OK")))</f>
        <v/>
      </c>
      <c r="W836" s="27">
        <f>IF($A836="","",IF($J836&lt;&gt;"Mounted","N/A",IF(OR($S836="",$I836=""),"No Data",IF($S836&lt;$I836-'Settings'!$B$8,"Low",IF($S836&gt;$I836+'Settings'!$B$8,"High","OK")))))</f>
        <v/>
      </c>
      <c r="X836" s="45">
        <f>IF($A836="","",IF(OR($J836&lt;&gt;"Mounted",$L836=""),"",IFERROR($L836+'Settings'!$B$9,"")))</f>
        <v/>
      </c>
      <c r="Y836" s="27">
        <f>IF($A836="","",IF($J836&lt;&gt;"Mounted","N/A",IF($L836="","No Data",IF(TODAY()&gt;$X836,"Overdue",IF(TODAY()+'Settings'!$B$10&gt;=$X836,"Due Soon","Current")))))</f>
        <v/>
      </c>
      <c r="Z836" s="27">
        <f>IF($A836="","",IF($J836&lt;&gt;"Mounted","N/A",IF(OR($U836="No Data",$W836="No Data"),"No Data",IF($U836="Critical","Critical",IF(OR($U836="Low",$V836="Uneven",$W836="Low",$W836="High",$Y836="Overdue",$Y836="Due Soon"),"Attention","OK")))))</f>
        <v/>
      </c>
      <c r="AA836" s="27">
        <f>IF($A836="","",IF($J836&lt;&gt;"Mounted","No action",IF($U836="Critical","Inspect immediately and follow fleet removal policy",IF($W836="Low","Correct pressure and inspect",IF($W836="High","Correct pressure",IF($V836="Uneven","Inspect alignment, suspension, and rotation",IF($U836="Low","Schedule tire service",IF($Y836="Overdue","Complete inspection",IF($Y836="Due Soon","Schedule inspection","No action")))))))))</f>
        <v/>
      </c>
      <c r="AB836" s="27">
        <f>IF($A836="","",IF(OR($J836&lt;&gt;"Mounted",$Z836="OK",$Z836="N/A"),"",IF($U836="Critical",1,IF(OR($W836="Low",$W836="High"),2,IF(OR($U836="Low",$V836="Uneven"),3,IF($Y836="Overdue",4,5))))))</f>
        <v/>
      </c>
      <c r="AC836" s="27">
        <f>IF($A836="","",IF($AB836="","",IFERROR($AB836*100000+ROW(),"")))</f>
        <v/>
      </c>
    </row>
    <row r="837">
      <c r="A837" s="29" t="n"/>
      <c r="B837" s="23" t="n"/>
      <c r="C837" s="23" t="n"/>
      <c r="D837" s="23" t="n"/>
      <c r="E837" s="29" t="n"/>
      <c r="F837" s="42" t="n"/>
      <c r="G837" s="30" t="n"/>
      <c r="H837" s="43" t="n"/>
      <c r="I837" s="43" t="n"/>
      <c r="J837" s="23" t="n"/>
      <c r="K837" s="23" t="n"/>
      <c r="L837" s="45">
        <f>IF($A837="","",IF(COUNTIFS('Tire Inspections'!$E$5:$E$1004,$A837,'Tire Inspections'!$Y$5:$Y$1004,"OK")=0,"",IFERROR(MAXIFS('Tire Inspections'!$B$5:$B$1004,'Tire Inspections'!$E$5:$E$1004,$A837,'Tire Inspections'!$Y$5:$Y$1004,"OK"),"")))</f>
        <v/>
      </c>
      <c r="M837" s="27">
        <f>IF($A837="","",IF($L837="","",IFERROR(LOOKUP(2,1/(('Tire Inspections'!$E$5:$E$1004=$A837)*('Tire Inspections'!$B$5:$B$1004=$L837)*('Tire Inspections'!$Y$5:$Y$1004="OK")),'Tire Inspections'!$C$5:$C$1004),"")))</f>
        <v/>
      </c>
      <c r="N837" s="27">
        <f>IF($A837="","",IF($L837="","",IFERROR(LOOKUP(2,1/(('Tire Inspections'!$E$5:$E$1004=$A837)*('Tire Inspections'!$B$5:$B$1004=$L837)*('Tire Inspections'!$Y$5:$Y$1004="OK")),'Tire Inspections'!$F$5:$F$1004),"")))</f>
        <v/>
      </c>
      <c r="O837" s="27">
        <f>IF($A837="","",IF($L837="","",IFERROR(LOOKUP(2,1/(('Tire Inspections'!$E$5:$E$1004=$A837)*('Tire Inspections'!$B$5:$B$1004=$L837)*('Tire Inspections'!$Y$5:$Y$1004="OK")),'Tire Inspections'!$P$5:$P$1004),"")))</f>
        <v/>
      </c>
      <c r="P837" s="32">
        <f>IF($A837="","",IF($L837="","",IFERROR(LOOKUP(2,1/(('Tire Inspections'!$E$5:$E$1004=$A837)*('Tire Inspections'!$B$5:$B$1004=$L837)*('Tire Inspections'!$Y$5:$Y$1004="OK")),'Tire Inspections'!$D$5:$D$1004),"")))</f>
        <v/>
      </c>
      <c r="Q837" s="44">
        <f>IF($A837="","",IF($L837="","",IFERROR(LOOKUP(2,1/(('Tire Inspections'!$E$5:$E$1004=$A837)*('Tire Inspections'!$B$5:$B$1004=$L837)*('Tire Inspections'!$Y$5:$Y$1004="OK")),'Tire Inspections'!$R$5:$R$1004),"")))</f>
        <v/>
      </c>
      <c r="R837" s="44">
        <f>IF($A837="","",IF($L837="","",IFERROR(LOOKUP(2,1/(('Tire Inspections'!$E$5:$E$1004=$A837)*('Tire Inspections'!$B$5:$B$1004=$L837)*('Tire Inspections'!$Y$5:$Y$1004="OK")),'Tire Inspections'!$S$5:$S$1004),"")))</f>
        <v/>
      </c>
      <c r="S837" s="44">
        <f>IF($A837="","",IF($L837="","",IFERROR(LOOKUP(2,1/(('Tire Inspections'!$E$5:$E$1004=$A837)*('Tire Inspections'!$B$5:$B$1004=$L837)*('Tire Inspections'!$Y$5:$Y$1004="OK")),'Tire Inspections'!$L$5:$L$1004),"")))</f>
        <v/>
      </c>
      <c r="T837" s="33">
        <f>IF($A837="","",IF(OR($Q837="",$H837=""),"",IFERROR(MAX(0,MIN(1,($Q837-'Settings'!$B$6)/($H837-'Settings'!$B$6))),"")))</f>
        <v/>
      </c>
      <c r="U837" s="27">
        <f>IF($A837="","",IF($Q837="","No Data",IF($Q837&lt;='Settings'!$B$6,"Critical",IF($Q837&lt;='Settings'!$B$5,"Low","OK"))))</f>
        <v/>
      </c>
      <c r="V837" s="27">
        <f>IF($A837="","",IF($R837="","No Data",IF($R837&gt;='Settings'!$B$7,"Uneven","OK")))</f>
        <v/>
      </c>
      <c r="W837" s="27">
        <f>IF($A837="","",IF($J837&lt;&gt;"Mounted","N/A",IF(OR($S837="",$I837=""),"No Data",IF($S837&lt;$I837-'Settings'!$B$8,"Low",IF($S837&gt;$I837+'Settings'!$B$8,"High","OK")))))</f>
        <v/>
      </c>
      <c r="X837" s="45">
        <f>IF($A837="","",IF(OR($J837&lt;&gt;"Mounted",$L837=""),"",IFERROR($L837+'Settings'!$B$9,"")))</f>
        <v/>
      </c>
      <c r="Y837" s="27">
        <f>IF($A837="","",IF($J837&lt;&gt;"Mounted","N/A",IF($L837="","No Data",IF(TODAY()&gt;$X837,"Overdue",IF(TODAY()+'Settings'!$B$10&gt;=$X837,"Due Soon","Current")))))</f>
        <v/>
      </c>
      <c r="Z837" s="27">
        <f>IF($A837="","",IF($J837&lt;&gt;"Mounted","N/A",IF(OR($U837="No Data",$W837="No Data"),"No Data",IF($U837="Critical","Critical",IF(OR($U837="Low",$V837="Uneven",$W837="Low",$W837="High",$Y837="Overdue",$Y837="Due Soon"),"Attention","OK")))))</f>
        <v/>
      </c>
      <c r="AA837" s="27">
        <f>IF($A837="","",IF($J837&lt;&gt;"Mounted","No action",IF($U837="Critical","Inspect immediately and follow fleet removal policy",IF($W837="Low","Correct pressure and inspect",IF($W837="High","Correct pressure",IF($V837="Uneven","Inspect alignment, suspension, and rotation",IF($U837="Low","Schedule tire service",IF($Y837="Overdue","Complete inspection",IF($Y837="Due Soon","Schedule inspection","No action")))))))))</f>
        <v/>
      </c>
      <c r="AB837" s="27">
        <f>IF($A837="","",IF(OR($J837&lt;&gt;"Mounted",$Z837="OK",$Z837="N/A"),"",IF($U837="Critical",1,IF(OR($W837="Low",$W837="High"),2,IF(OR($U837="Low",$V837="Uneven"),3,IF($Y837="Overdue",4,5))))))</f>
        <v/>
      </c>
      <c r="AC837" s="27">
        <f>IF($A837="","",IF($AB837="","",IFERROR($AB837*100000+ROW(),"")))</f>
        <v/>
      </c>
    </row>
    <row r="838">
      <c r="A838" s="29" t="n"/>
      <c r="B838" s="23" t="n"/>
      <c r="C838" s="23" t="n"/>
      <c r="D838" s="23" t="n"/>
      <c r="E838" s="29" t="n"/>
      <c r="F838" s="42" t="n"/>
      <c r="G838" s="30" t="n"/>
      <c r="H838" s="43" t="n"/>
      <c r="I838" s="43" t="n"/>
      <c r="J838" s="23" t="n"/>
      <c r="K838" s="23" t="n"/>
      <c r="L838" s="45">
        <f>IF($A838="","",IF(COUNTIFS('Tire Inspections'!$E$5:$E$1004,$A838,'Tire Inspections'!$Y$5:$Y$1004,"OK")=0,"",IFERROR(MAXIFS('Tire Inspections'!$B$5:$B$1004,'Tire Inspections'!$E$5:$E$1004,$A838,'Tire Inspections'!$Y$5:$Y$1004,"OK"),"")))</f>
        <v/>
      </c>
      <c r="M838" s="27">
        <f>IF($A838="","",IF($L838="","",IFERROR(LOOKUP(2,1/(('Tire Inspections'!$E$5:$E$1004=$A838)*('Tire Inspections'!$B$5:$B$1004=$L838)*('Tire Inspections'!$Y$5:$Y$1004="OK")),'Tire Inspections'!$C$5:$C$1004),"")))</f>
        <v/>
      </c>
      <c r="N838" s="27">
        <f>IF($A838="","",IF($L838="","",IFERROR(LOOKUP(2,1/(('Tire Inspections'!$E$5:$E$1004=$A838)*('Tire Inspections'!$B$5:$B$1004=$L838)*('Tire Inspections'!$Y$5:$Y$1004="OK")),'Tire Inspections'!$F$5:$F$1004),"")))</f>
        <v/>
      </c>
      <c r="O838" s="27">
        <f>IF($A838="","",IF($L838="","",IFERROR(LOOKUP(2,1/(('Tire Inspections'!$E$5:$E$1004=$A838)*('Tire Inspections'!$B$5:$B$1004=$L838)*('Tire Inspections'!$Y$5:$Y$1004="OK")),'Tire Inspections'!$P$5:$P$1004),"")))</f>
        <v/>
      </c>
      <c r="P838" s="32">
        <f>IF($A838="","",IF($L838="","",IFERROR(LOOKUP(2,1/(('Tire Inspections'!$E$5:$E$1004=$A838)*('Tire Inspections'!$B$5:$B$1004=$L838)*('Tire Inspections'!$Y$5:$Y$1004="OK")),'Tire Inspections'!$D$5:$D$1004),"")))</f>
        <v/>
      </c>
      <c r="Q838" s="44">
        <f>IF($A838="","",IF($L838="","",IFERROR(LOOKUP(2,1/(('Tire Inspections'!$E$5:$E$1004=$A838)*('Tire Inspections'!$B$5:$B$1004=$L838)*('Tire Inspections'!$Y$5:$Y$1004="OK")),'Tire Inspections'!$R$5:$R$1004),"")))</f>
        <v/>
      </c>
      <c r="R838" s="44">
        <f>IF($A838="","",IF($L838="","",IFERROR(LOOKUP(2,1/(('Tire Inspections'!$E$5:$E$1004=$A838)*('Tire Inspections'!$B$5:$B$1004=$L838)*('Tire Inspections'!$Y$5:$Y$1004="OK")),'Tire Inspections'!$S$5:$S$1004),"")))</f>
        <v/>
      </c>
      <c r="S838" s="44">
        <f>IF($A838="","",IF($L838="","",IFERROR(LOOKUP(2,1/(('Tire Inspections'!$E$5:$E$1004=$A838)*('Tire Inspections'!$B$5:$B$1004=$L838)*('Tire Inspections'!$Y$5:$Y$1004="OK")),'Tire Inspections'!$L$5:$L$1004),"")))</f>
        <v/>
      </c>
      <c r="T838" s="33">
        <f>IF($A838="","",IF(OR($Q838="",$H838=""),"",IFERROR(MAX(0,MIN(1,($Q838-'Settings'!$B$6)/($H838-'Settings'!$B$6))),"")))</f>
        <v/>
      </c>
      <c r="U838" s="27">
        <f>IF($A838="","",IF($Q838="","No Data",IF($Q838&lt;='Settings'!$B$6,"Critical",IF($Q838&lt;='Settings'!$B$5,"Low","OK"))))</f>
        <v/>
      </c>
      <c r="V838" s="27">
        <f>IF($A838="","",IF($R838="","No Data",IF($R838&gt;='Settings'!$B$7,"Uneven","OK")))</f>
        <v/>
      </c>
      <c r="W838" s="27">
        <f>IF($A838="","",IF($J838&lt;&gt;"Mounted","N/A",IF(OR($S838="",$I838=""),"No Data",IF($S838&lt;$I838-'Settings'!$B$8,"Low",IF($S838&gt;$I838+'Settings'!$B$8,"High","OK")))))</f>
        <v/>
      </c>
      <c r="X838" s="45">
        <f>IF($A838="","",IF(OR($J838&lt;&gt;"Mounted",$L838=""),"",IFERROR($L838+'Settings'!$B$9,"")))</f>
        <v/>
      </c>
      <c r="Y838" s="27">
        <f>IF($A838="","",IF($J838&lt;&gt;"Mounted","N/A",IF($L838="","No Data",IF(TODAY()&gt;$X838,"Overdue",IF(TODAY()+'Settings'!$B$10&gt;=$X838,"Due Soon","Current")))))</f>
        <v/>
      </c>
      <c r="Z838" s="27">
        <f>IF($A838="","",IF($J838&lt;&gt;"Mounted","N/A",IF(OR($U838="No Data",$W838="No Data"),"No Data",IF($U838="Critical","Critical",IF(OR($U838="Low",$V838="Uneven",$W838="Low",$W838="High",$Y838="Overdue",$Y838="Due Soon"),"Attention","OK")))))</f>
        <v/>
      </c>
      <c r="AA838" s="27">
        <f>IF($A838="","",IF($J838&lt;&gt;"Mounted","No action",IF($U838="Critical","Inspect immediately and follow fleet removal policy",IF($W838="Low","Correct pressure and inspect",IF($W838="High","Correct pressure",IF($V838="Uneven","Inspect alignment, suspension, and rotation",IF($U838="Low","Schedule tire service",IF($Y838="Overdue","Complete inspection",IF($Y838="Due Soon","Schedule inspection","No action")))))))))</f>
        <v/>
      </c>
      <c r="AB838" s="27">
        <f>IF($A838="","",IF(OR($J838&lt;&gt;"Mounted",$Z838="OK",$Z838="N/A"),"",IF($U838="Critical",1,IF(OR($W838="Low",$W838="High"),2,IF(OR($U838="Low",$V838="Uneven"),3,IF($Y838="Overdue",4,5))))))</f>
        <v/>
      </c>
      <c r="AC838" s="27">
        <f>IF($A838="","",IF($AB838="","",IFERROR($AB838*100000+ROW(),"")))</f>
        <v/>
      </c>
    </row>
    <row r="839">
      <c r="A839" s="29" t="n"/>
      <c r="B839" s="23" t="n"/>
      <c r="C839" s="23" t="n"/>
      <c r="D839" s="23" t="n"/>
      <c r="E839" s="29" t="n"/>
      <c r="F839" s="42" t="n"/>
      <c r="G839" s="30" t="n"/>
      <c r="H839" s="43" t="n"/>
      <c r="I839" s="43" t="n"/>
      <c r="J839" s="23" t="n"/>
      <c r="K839" s="23" t="n"/>
      <c r="L839" s="45">
        <f>IF($A839="","",IF(COUNTIFS('Tire Inspections'!$E$5:$E$1004,$A839,'Tire Inspections'!$Y$5:$Y$1004,"OK")=0,"",IFERROR(MAXIFS('Tire Inspections'!$B$5:$B$1004,'Tire Inspections'!$E$5:$E$1004,$A839,'Tire Inspections'!$Y$5:$Y$1004,"OK"),"")))</f>
        <v/>
      </c>
      <c r="M839" s="27">
        <f>IF($A839="","",IF($L839="","",IFERROR(LOOKUP(2,1/(('Tire Inspections'!$E$5:$E$1004=$A839)*('Tire Inspections'!$B$5:$B$1004=$L839)*('Tire Inspections'!$Y$5:$Y$1004="OK")),'Tire Inspections'!$C$5:$C$1004),"")))</f>
        <v/>
      </c>
      <c r="N839" s="27">
        <f>IF($A839="","",IF($L839="","",IFERROR(LOOKUP(2,1/(('Tire Inspections'!$E$5:$E$1004=$A839)*('Tire Inspections'!$B$5:$B$1004=$L839)*('Tire Inspections'!$Y$5:$Y$1004="OK")),'Tire Inspections'!$F$5:$F$1004),"")))</f>
        <v/>
      </c>
      <c r="O839" s="27">
        <f>IF($A839="","",IF($L839="","",IFERROR(LOOKUP(2,1/(('Tire Inspections'!$E$5:$E$1004=$A839)*('Tire Inspections'!$B$5:$B$1004=$L839)*('Tire Inspections'!$Y$5:$Y$1004="OK")),'Tire Inspections'!$P$5:$P$1004),"")))</f>
        <v/>
      </c>
      <c r="P839" s="32">
        <f>IF($A839="","",IF($L839="","",IFERROR(LOOKUP(2,1/(('Tire Inspections'!$E$5:$E$1004=$A839)*('Tire Inspections'!$B$5:$B$1004=$L839)*('Tire Inspections'!$Y$5:$Y$1004="OK")),'Tire Inspections'!$D$5:$D$1004),"")))</f>
        <v/>
      </c>
      <c r="Q839" s="44">
        <f>IF($A839="","",IF($L839="","",IFERROR(LOOKUP(2,1/(('Tire Inspections'!$E$5:$E$1004=$A839)*('Tire Inspections'!$B$5:$B$1004=$L839)*('Tire Inspections'!$Y$5:$Y$1004="OK")),'Tire Inspections'!$R$5:$R$1004),"")))</f>
        <v/>
      </c>
      <c r="R839" s="44">
        <f>IF($A839="","",IF($L839="","",IFERROR(LOOKUP(2,1/(('Tire Inspections'!$E$5:$E$1004=$A839)*('Tire Inspections'!$B$5:$B$1004=$L839)*('Tire Inspections'!$Y$5:$Y$1004="OK")),'Tire Inspections'!$S$5:$S$1004),"")))</f>
        <v/>
      </c>
      <c r="S839" s="44">
        <f>IF($A839="","",IF($L839="","",IFERROR(LOOKUP(2,1/(('Tire Inspections'!$E$5:$E$1004=$A839)*('Tire Inspections'!$B$5:$B$1004=$L839)*('Tire Inspections'!$Y$5:$Y$1004="OK")),'Tire Inspections'!$L$5:$L$1004),"")))</f>
        <v/>
      </c>
      <c r="T839" s="33">
        <f>IF($A839="","",IF(OR($Q839="",$H839=""),"",IFERROR(MAX(0,MIN(1,($Q839-'Settings'!$B$6)/($H839-'Settings'!$B$6))),"")))</f>
        <v/>
      </c>
      <c r="U839" s="27">
        <f>IF($A839="","",IF($Q839="","No Data",IF($Q839&lt;='Settings'!$B$6,"Critical",IF($Q839&lt;='Settings'!$B$5,"Low","OK"))))</f>
        <v/>
      </c>
      <c r="V839" s="27">
        <f>IF($A839="","",IF($R839="","No Data",IF($R839&gt;='Settings'!$B$7,"Uneven","OK")))</f>
        <v/>
      </c>
      <c r="W839" s="27">
        <f>IF($A839="","",IF($J839&lt;&gt;"Mounted","N/A",IF(OR($S839="",$I839=""),"No Data",IF($S839&lt;$I839-'Settings'!$B$8,"Low",IF($S839&gt;$I839+'Settings'!$B$8,"High","OK")))))</f>
        <v/>
      </c>
      <c r="X839" s="45">
        <f>IF($A839="","",IF(OR($J839&lt;&gt;"Mounted",$L839=""),"",IFERROR($L839+'Settings'!$B$9,"")))</f>
        <v/>
      </c>
      <c r="Y839" s="27">
        <f>IF($A839="","",IF($J839&lt;&gt;"Mounted","N/A",IF($L839="","No Data",IF(TODAY()&gt;$X839,"Overdue",IF(TODAY()+'Settings'!$B$10&gt;=$X839,"Due Soon","Current")))))</f>
        <v/>
      </c>
      <c r="Z839" s="27">
        <f>IF($A839="","",IF($J839&lt;&gt;"Mounted","N/A",IF(OR($U839="No Data",$W839="No Data"),"No Data",IF($U839="Critical","Critical",IF(OR($U839="Low",$V839="Uneven",$W839="Low",$W839="High",$Y839="Overdue",$Y839="Due Soon"),"Attention","OK")))))</f>
        <v/>
      </c>
      <c r="AA839" s="27">
        <f>IF($A839="","",IF($J839&lt;&gt;"Mounted","No action",IF($U839="Critical","Inspect immediately and follow fleet removal policy",IF($W839="Low","Correct pressure and inspect",IF($W839="High","Correct pressure",IF($V839="Uneven","Inspect alignment, suspension, and rotation",IF($U839="Low","Schedule tire service",IF($Y839="Overdue","Complete inspection",IF($Y839="Due Soon","Schedule inspection","No action")))))))))</f>
        <v/>
      </c>
      <c r="AB839" s="27">
        <f>IF($A839="","",IF(OR($J839&lt;&gt;"Mounted",$Z839="OK",$Z839="N/A"),"",IF($U839="Critical",1,IF(OR($W839="Low",$W839="High"),2,IF(OR($U839="Low",$V839="Uneven"),3,IF($Y839="Overdue",4,5))))))</f>
        <v/>
      </c>
      <c r="AC839" s="27">
        <f>IF($A839="","",IF($AB839="","",IFERROR($AB839*100000+ROW(),"")))</f>
        <v/>
      </c>
    </row>
    <row r="840">
      <c r="A840" s="29" t="n"/>
      <c r="B840" s="23" t="n"/>
      <c r="C840" s="23" t="n"/>
      <c r="D840" s="23" t="n"/>
      <c r="E840" s="29" t="n"/>
      <c r="F840" s="42" t="n"/>
      <c r="G840" s="30" t="n"/>
      <c r="H840" s="43" t="n"/>
      <c r="I840" s="43" t="n"/>
      <c r="J840" s="23" t="n"/>
      <c r="K840" s="23" t="n"/>
      <c r="L840" s="45">
        <f>IF($A840="","",IF(COUNTIFS('Tire Inspections'!$E$5:$E$1004,$A840,'Tire Inspections'!$Y$5:$Y$1004,"OK")=0,"",IFERROR(MAXIFS('Tire Inspections'!$B$5:$B$1004,'Tire Inspections'!$E$5:$E$1004,$A840,'Tire Inspections'!$Y$5:$Y$1004,"OK"),"")))</f>
        <v/>
      </c>
      <c r="M840" s="27">
        <f>IF($A840="","",IF($L840="","",IFERROR(LOOKUP(2,1/(('Tire Inspections'!$E$5:$E$1004=$A840)*('Tire Inspections'!$B$5:$B$1004=$L840)*('Tire Inspections'!$Y$5:$Y$1004="OK")),'Tire Inspections'!$C$5:$C$1004),"")))</f>
        <v/>
      </c>
      <c r="N840" s="27">
        <f>IF($A840="","",IF($L840="","",IFERROR(LOOKUP(2,1/(('Tire Inspections'!$E$5:$E$1004=$A840)*('Tire Inspections'!$B$5:$B$1004=$L840)*('Tire Inspections'!$Y$5:$Y$1004="OK")),'Tire Inspections'!$F$5:$F$1004),"")))</f>
        <v/>
      </c>
      <c r="O840" s="27">
        <f>IF($A840="","",IF($L840="","",IFERROR(LOOKUP(2,1/(('Tire Inspections'!$E$5:$E$1004=$A840)*('Tire Inspections'!$B$5:$B$1004=$L840)*('Tire Inspections'!$Y$5:$Y$1004="OK")),'Tire Inspections'!$P$5:$P$1004),"")))</f>
        <v/>
      </c>
      <c r="P840" s="32">
        <f>IF($A840="","",IF($L840="","",IFERROR(LOOKUP(2,1/(('Tire Inspections'!$E$5:$E$1004=$A840)*('Tire Inspections'!$B$5:$B$1004=$L840)*('Tire Inspections'!$Y$5:$Y$1004="OK")),'Tire Inspections'!$D$5:$D$1004),"")))</f>
        <v/>
      </c>
      <c r="Q840" s="44">
        <f>IF($A840="","",IF($L840="","",IFERROR(LOOKUP(2,1/(('Tire Inspections'!$E$5:$E$1004=$A840)*('Tire Inspections'!$B$5:$B$1004=$L840)*('Tire Inspections'!$Y$5:$Y$1004="OK")),'Tire Inspections'!$R$5:$R$1004),"")))</f>
        <v/>
      </c>
      <c r="R840" s="44">
        <f>IF($A840="","",IF($L840="","",IFERROR(LOOKUP(2,1/(('Tire Inspections'!$E$5:$E$1004=$A840)*('Tire Inspections'!$B$5:$B$1004=$L840)*('Tire Inspections'!$Y$5:$Y$1004="OK")),'Tire Inspections'!$S$5:$S$1004),"")))</f>
        <v/>
      </c>
      <c r="S840" s="44">
        <f>IF($A840="","",IF($L840="","",IFERROR(LOOKUP(2,1/(('Tire Inspections'!$E$5:$E$1004=$A840)*('Tire Inspections'!$B$5:$B$1004=$L840)*('Tire Inspections'!$Y$5:$Y$1004="OK")),'Tire Inspections'!$L$5:$L$1004),"")))</f>
        <v/>
      </c>
      <c r="T840" s="33">
        <f>IF($A840="","",IF(OR($Q840="",$H840=""),"",IFERROR(MAX(0,MIN(1,($Q840-'Settings'!$B$6)/($H840-'Settings'!$B$6))),"")))</f>
        <v/>
      </c>
      <c r="U840" s="27">
        <f>IF($A840="","",IF($Q840="","No Data",IF($Q840&lt;='Settings'!$B$6,"Critical",IF($Q840&lt;='Settings'!$B$5,"Low","OK"))))</f>
        <v/>
      </c>
      <c r="V840" s="27">
        <f>IF($A840="","",IF($R840="","No Data",IF($R840&gt;='Settings'!$B$7,"Uneven","OK")))</f>
        <v/>
      </c>
      <c r="W840" s="27">
        <f>IF($A840="","",IF($J840&lt;&gt;"Mounted","N/A",IF(OR($S840="",$I840=""),"No Data",IF($S840&lt;$I840-'Settings'!$B$8,"Low",IF($S840&gt;$I840+'Settings'!$B$8,"High","OK")))))</f>
        <v/>
      </c>
      <c r="X840" s="45">
        <f>IF($A840="","",IF(OR($J840&lt;&gt;"Mounted",$L840=""),"",IFERROR($L840+'Settings'!$B$9,"")))</f>
        <v/>
      </c>
      <c r="Y840" s="27">
        <f>IF($A840="","",IF($J840&lt;&gt;"Mounted","N/A",IF($L840="","No Data",IF(TODAY()&gt;$X840,"Overdue",IF(TODAY()+'Settings'!$B$10&gt;=$X840,"Due Soon","Current")))))</f>
        <v/>
      </c>
      <c r="Z840" s="27">
        <f>IF($A840="","",IF($J840&lt;&gt;"Mounted","N/A",IF(OR($U840="No Data",$W840="No Data"),"No Data",IF($U840="Critical","Critical",IF(OR($U840="Low",$V840="Uneven",$W840="Low",$W840="High",$Y840="Overdue",$Y840="Due Soon"),"Attention","OK")))))</f>
        <v/>
      </c>
      <c r="AA840" s="27">
        <f>IF($A840="","",IF($J840&lt;&gt;"Mounted","No action",IF($U840="Critical","Inspect immediately and follow fleet removal policy",IF($W840="Low","Correct pressure and inspect",IF($W840="High","Correct pressure",IF($V840="Uneven","Inspect alignment, suspension, and rotation",IF($U840="Low","Schedule tire service",IF($Y840="Overdue","Complete inspection",IF($Y840="Due Soon","Schedule inspection","No action")))))))))</f>
        <v/>
      </c>
      <c r="AB840" s="27">
        <f>IF($A840="","",IF(OR($J840&lt;&gt;"Mounted",$Z840="OK",$Z840="N/A"),"",IF($U840="Critical",1,IF(OR($W840="Low",$W840="High"),2,IF(OR($U840="Low",$V840="Uneven"),3,IF($Y840="Overdue",4,5))))))</f>
        <v/>
      </c>
      <c r="AC840" s="27">
        <f>IF($A840="","",IF($AB840="","",IFERROR($AB840*100000+ROW(),"")))</f>
        <v/>
      </c>
    </row>
    <row r="841">
      <c r="A841" s="29" t="n"/>
      <c r="B841" s="23" t="n"/>
      <c r="C841" s="23" t="n"/>
      <c r="D841" s="23" t="n"/>
      <c r="E841" s="29" t="n"/>
      <c r="F841" s="42" t="n"/>
      <c r="G841" s="30" t="n"/>
      <c r="H841" s="43" t="n"/>
      <c r="I841" s="43" t="n"/>
      <c r="J841" s="23" t="n"/>
      <c r="K841" s="23" t="n"/>
      <c r="L841" s="45">
        <f>IF($A841="","",IF(COUNTIFS('Tire Inspections'!$E$5:$E$1004,$A841,'Tire Inspections'!$Y$5:$Y$1004,"OK")=0,"",IFERROR(MAXIFS('Tire Inspections'!$B$5:$B$1004,'Tire Inspections'!$E$5:$E$1004,$A841,'Tire Inspections'!$Y$5:$Y$1004,"OK"),"")))</f>
        <v/>
      </c>
      <c r="M841" s="27">
        <f>IF($A841="","",IF($L841="","",IFERROR(LOOKUP(2,1/(('Tire Inspections'!$E$5:$E$1004=$A841)*('Tire Inspections'!$B$5:$B$1004=$L841)*('Tire Inspections'!$Y$5:$Y$1004="OK")),'Tire Inspections'!$C$5:$C$1004),"")))</f>
        <v/>
      </c>
      <c r="N841" s="27">
        <f>IF($A841="","",IF($L841="","",IFERROR(LOOKUP(2,1/(('Tire Inspections'!$E$5:$E$1004=$A841)*('Tire Inspections'!$B$5:$B$1004=$L841)*('Tire Inspections'!$Y$5:$Y$1004="OK")),'Tire Inspections'!$F$5:$F$1004),"")))</f>
        <v/>
      </c>
      <c r="O841" s="27">
        <f>IF($A841="","",IF($L841="","",IFERROR(LOOKUP(2,1/(('Tire Inspections'!$E$5:$E$1004=$A841)*('Tire Inspections'!$B$5:$B$1004=$L841)*('Tire Inspections'!$Y$5:$Y$1004="OK")),'Tire Inspections'!$P$5:$P$1004),"")))</f>
        <v/>
      </c>
      <c r="P841" s="32">
        <f>IF($A841="","",IF($L841="","",IFERROR(LOOKUP(2,1/(('Tire Inspections'!$E$5:$E$1004=$A841)*('Tire Inspections'!$B$5:$B$1004=$L841)*('Tire Inspections'!$Y$5:$Y$1004="OK")),'Tire Inspections'!$D$5:$D$1004),"")))</f>
        <v/>
      </c>
      <c r="Q841" s="44">
        <f>IF($A841="","",IF($L841="","",IFERROR(LOOKUP(2,1/(('Tire Inspections'!$E$5:$E$1004=$A841)*('Tire Inspections'!$B$5:$B$1004=$L841)*('Tire Inspections'!$Y$5:$Y$1004="OK")),'Tire Inspections'!$R$5:$R$1004),"")))</f>
        <v/>
      </c>
      <c r="R841" s="44">
        <f>IF($A841="","",IF($L841="","",IFERROR(LOOKUP(2,1/(('Tire Inspections'!$E$5:$E$1004=$A841)*('Tire Inspections'!$B$5:$B$1004=$L841)*('Tire Inspections'!$Y$5:$Y$1004="OK")),'Tire Inspections'!$S$5:$S$1004),"")))</f>
        <v/>
      </c>
      <c r="S841" s="44">
        <f>IF($A841="","",IF($L841="","",IFERROR(LOOKUP(2,1/(('Tire Inspections'!$E$5:$E$1004=$A841)*('Tire Inspections'!$B$5:$B$1004=$L841)*('Tire Inspections'!$Y$5:$Y$1004="OK")),'Tire Inspections'!$L$5:$L$1004),"")))</f>
        <v/>
      </c>
      <c r="T841" s="33">
        <f>IF($A841="","",IF(OR($Q841="",$H841=""),"",IFERROR(MAX(0,MIN(1,($Q841-'Settings'!$B$6)/($H841-'Settings'!$B$6))),"")))</f>
        <v/>
      </c>
      <c r="U841" s="27">
        <f>IF($A841="","",IF($Q841="","No Data",IF($Q841&lt;='Settings'!$B$6,"Critical",IF($Q841&lt;='Settings'!$B$5,"Low","OK"))))</f>
        <v/>
      </c>
      <c r="V841" s="27">
        <f>IF($A841="","",IF($R841="","No Data",IF($R841&gt;='Settings'!$B$7,"Uneven","OK")))</f>
        <v/>
      </c>
      <c r="W841" s="27">
        <f>IF($A841="","",IF($J841&lt;&gt;"Mounted","N/A",IF(OR($S841="",$I841=""),"No Data",IF($S841&lt;$I841-'Settings'!$B$8,"Low",IF($S841&gt;$I841+'Settings'!$B$8,"High","OK")))))</f>
        <v/>
      </c>
      <c r="X841" s="45">
        <f>IF($A841="","",IF(OR($J841&lt;&gt;"Mounted",$L841=""),"",IFERROR($L841+'Settings'!$B$9,"")))</f>
        <v/>
      </c>
      <c r="Y841" s="27">
        <f>IF($A841="","",IF($J841&lt;&gt;"Mounted","N/A",IF($L841="","No Data",IF(TODAY()&gt;$X841,"Overdue",IF(TODAY()+'Settings'!$B$10&gt;=$X841,"Due Soon","Current")))))</f>
        <v/>
      </c>
      <c r="Z841" s="27">
        <f>IF($A841="","",IF($J841&lt;&gt;"Mounted","N/A",IF(OR($U841="No Data",$W841="No Data"),"No Data",IF($U841="Critical","Critical",IF(OR($U841="Low",$V841="Uneven",$W841="Low",$W841="High",$Y841="Overdue",$Y841="Due Soon"),"Attention","OK")))))</f>
        <v/>
      </c>
      <c r="AA841" s="27">
        <f>IF($A841="","",IF($J841&lt;&gt;"Mounted","No action",IF($U841="Critical","Inspect immediately and follow fleet removal policy",IF($W841="Low","Correct pressure and inspect",IF($W841="High","Correct pressure",IF($V841="Uneven","Inspect alignment, suspension, and rotation",IF($U841="Low","Schedule tire service",IF($Y841="Overdue","Complete inspection",IF($Y841="Due Soon","Schedule inspection","No action")))))))))</f>
        <v/>
      </c>
      <c r="AB841" s="27">
        <f>IF($A841="","",IF(OR($J841&lt;&gt;"Mounted",$Z841="OK",$Z841="N/A"),"",IF($U841="Critical",1,IF(OR($W841="Low",$W841="High"),2,IF(OR($U841="Low",$V841="Uneven"),3,IF($Y841="Overdue",4,5))))))</f>
        <v/>
      </c>
      <c r="AC841" s="27">
        <f>IF($A841="","",IF($AB841="","",IFERROR($AB841*100000+ROW(),"")))</f>
        <v/>
      </c>
    </row>
    <row r="842">
      <c r="A842" s="29" t="n"/>
      <c r="B842" s="23" t="n"/>
      <c r="C842" s="23" t="n"/>
      <c r="D842" s="23" t="n"/>
      <c r="E842" s="29" t="n"/>
      <c r="F842" s="42" t="n"/>
      <c r="G842" s="30" t="n"/>
      <c r="H842" s="43" t="n"/>
      <c r="I842" s="43" t="n"/>
      <c r="J842" s="23" t="n"/>
      <c r="K842" s="23" t="n"/>
      <c r="L842" s="45">
        <f>IF($A842="","",IF(COUNTIFS('Tire Inspections'!$E$5:$E$1004,$A842,'Tire Inspections'!$Y$5:$Y$1004,"OK")=0,"",IFERROR(MAXIFS('Tire Inspections'!$B$5:$B$1004,'Tire Inspections'!$E$5:$E$1004,$A842,'Tire Inspections'!$Y$5:$Y$1004,"OK"),"")))</f>
        <v/>
      </c>
      <c r="M842" s="27">
        <f>IF($A842="","",IF($L842="","",IFERROR(LOOKUP(2,1/(('Tire Inspections'!$E$5:$E$1004=$A842)*('Tire Inspections'!$B$5:$B$1004=$L842)*('Tire Inspections'!$Y$5:$Y$1004="OK")),'Tire Inspections'!$C$5:$C$1004),"")))</f>
        <v/>
      </c>
      <c r="N842" s="27">
        <f>IF($A842="","",IF($L842="","",IFERROR(LOOKUP(2,1/(('Tire Inspections'!$E$5:$E$1004=$A842)*('Tire Inspections'!$B$5:$B$1004=$L842)*('Tire Inspections'!$Y$5:$Y$1004="OK")),'Tire Inspections'!$F$5:$F$1004),"")))</f>
        <v/>
      </c>
      <c r="O842" s="27">
        <f>IF($A842="","",IF($L842="","",IFERROR(LOOKUP(2,1/(('Tire Inspections'!$E$5:$E$1004=$A842)*('Tire Inspections'!$B$5:$B$1004=$L842)*('Tire Inspections'!$Y$5:$Y$1004="OK")),'Tire Inspections'!$P$5:$P$1004),"")))</f>
        <v/>
      </c>
      <c r="P842" s="32">
        <f>IF($A842="","",IF($L842="","",IFERROR(LOOKUP(2,1/(('Tire Inspections'!$E$5:$E$1004=$A842)*('Tire Inspections'!$B$5:$B$1004=$L842)*('Tire Inspections'!$Y$5:$Y$1004="OK")),'Tire Inspections'!$D$5:$D$1004),"")))</f>
        <v/>
      </c>
      <c r="Q842" s="44">
        <f>IF($A842="","",IF($L842="","",IFERROR(LOOKUP(2,1/(('Tire Inspections'!$E$5:$E$1004=$A842)*('Tire Inspections'!$B$5:$B$1004=$L842)*('Tire Inspections'!$Y$5:$Y$1004="OK")),'Tire Inspections'!$R$5:$R$1004),"")))</f>
        <v/>
      </c>
      <c r="R842" s="44">
        <f>IF($A842="","",IF($L842="","",IFERROR(LOOKUP(2,1/(('Tire Inspections'!$E$5:$E$1004=$A842)*('Tire Inspections'!$B$5:$B$1004=$L842)*('Tire Inspections'!$Y$5:$Y$1004="OK")),'Tire Inspections'!$S$5:$S$1004),"")))</f>
        <v/>
      </c>
      <c r="S842" s="44">
        <f>IF($A842="","",IF($L842="","",IFERROR(LOOKUP(2,1/(('Tire Inspections'!$E$5:$E$1004=$A842)*('Tire Inspections'!$B$5:$B$1004=$L842)*('Tire Inspections'!$Y$5:$Y$1004="OK")),'Tire Inspections'!$L$5:$L$1004),"")))</f>
        <v/>
      </c>
      <c r="T842" s="33">
        <f>IF($A842="","",IF(OR($Q842="",$H842=""),"",IFERROR(MAX(0,MIN(1,($Q842-'Settings'!$B$6)/($H842-'Settings'!$B$6))),"")))</f>
        <v/>
      </c>
      <c r="U842" s="27">
        <f>IF($A842="","",IF($Q842="","No Data",IF($Q842&lt;='Settings'!$B$6,"Critical",IF($Q842&lt;='Settings'!$B$5,"Low","OK"))))</f>
        <v/>
      </c>
      <c r="V842" s="27">
        <f>IF($A842="","",IF($R842="","No Data",IF($R842&gt;='Settings'!$B$7,"Uneven","OK")))</f>
        <v/>
      </c>
      <c r="W842" s="27">
        <f>IF($A842="","",IF($J842&lt;&gt;"Mounted","N/A",IF(OR($S842="",$I842=""),"No Data",IF($S842&lt;$I842-'Settings'!$B$8,"Low",IF($S842&gt;$I842+'Settings'!$B$8,"High","OK")))))</f>
        <v/>
      </c>
      <c r="X842" s="45">
        <f>IF($A842="","",IF(OR($J842&lt;&gt;"Mounted",$L842=""),"",IFERROR($L842+'Settings'!$B$9,"")))</f>
        <v/>
      </c>
      <c r="Y842" s="27">
        <f>IF($A842="","",IF($J842&lt;&gt;"Mounted","N/A",IF($L842="","No Data",IF(TODAY()&gt;$X842,"Overdue",IF(TODAY()+'Settings'!$B$10&gt;=$X842,"Due Soon","Current")))))</f>
        <v/>
      </c>
      <c r="Z842" s="27">
        <f>IF($A842="","",IF($J842&lt;&gt;"Mounted","N/A",IF(OR($U842="No Data",$W842="No Data"),"No Data",IF($U842="Critical","Critical",IF(OR($U842="Low",$V842="Uneven",$W842="Low",$W842="High",$Y842="Overdue",$Y842="Due Soon"),"Attention","OK")))))</f>
        <v/>
      </c>
      <c r="AA842" s="27">
        <f>IF($A842="","",IF($J842&lt;&gt;"Mounted","No action",IF($U842="Critical","Inspect immediately and follow fleet removal policy",IF($W842="Low","Correct pressure and inspect",IF($W842="High","Correct pressure",IF($V842="Uneven","Inspect alignment, suspension, and rotation",IF($U842="Low","Schedule tire service",IF($Y842="Overdue","Complete inspection",IF($Y842="Due Soon","Schedule inspection","No action")))))))))</f>
        <v/>
      </c>
      <c r="AB842" s="27">
        <f>IF($A842="","",IF(OR($J842&lt;&gt;"Mounted",$Z842="OK",$Z842="N/A"),"",IF($U842="Critical",1,IF(OR($W842="Low",$W842="High"),2,IF(OR($U842="Low",$V842="Uneven"),3,IF($Y842="Overdue",4,5))))))</f>
        <v/>
      </c>
      <c r="AC842" s="27">
        <f>IF($A842="","",IF($AB842="","",IFERROR($AB842*100000+ROW(),"")))</f>
        <v/>
      </c>
    </row>
    <row r="843">
      <c r="A843" s="29" t="n"/>
      <c r="B843" s="23" t="n"/>
      <c r="C843" s="23" t="n"/>
      <c r="D843" s="23" t="n"/>
      <c r="E843" s="29" t="n"/>
      <c r="F843" s="42" t="n"/>
      <c r="G843" s="30" t="n"/>
      <c r="H843" s="43" t="n"/>
      <c r="I843" s="43" t="n"/>
      <c r="J843" s="23" t="n"/>
      <c r="K843" s="23" t="n"/>
      <c r="L843" s="45">
        <f>IF($A843="","",IF(COUNTIFS('Tire Inspections'!$E$5:$E$1004,$A843,'Tire Inspections'!$Y$5:$Y$1004,"OK")=0,"",IFERROR(MAXIFS('Tire Inspections'!$B$5:$B$1004,'Tire Inspections'!$E$5:$E$1004,$A843,'Tire Inspections'!$Y$5:$Y$1004,"OK"),"")))</f>
        <v/>
      </c>
      <c r="M843" s="27">
        <f>IF($A843="","",IF($L843="","",IFERROR(LOOKUP(2,1/(('Tire Inspections'!$E$5:$E$1004=$A843)*('Tire Inspections'!$B$5:$B$1004=$L843)*('Tire Inspections'!$Y$5:$Y$1004="OK")),'Tire Inspections'!$C$5:$C$1004),"")))</f>
        <v/>
      </c>
      <c r="N843" s="27">
        <f>IF($A843="","",IF($L843="","",IFERROR(LOOKUP(2,1/(('Tire Inspections'!$E$5:$E$1004=$A843)*('Tire Inspections'!$B$5:$B$1004=$L843)*('Tire Inspections'!$Y$5:$Y$1004="OK")),'Tire Inspections'!$F$5:$F$1004),"")))</f>
        <v/>
      </c>
      <c r="O843" s="27">
        <f>IF($A843="","",IF($L843="","",IFERROR(LOOKUP(2,1/(('Tire Inspections'!$E$5:$E$1004=$A843)*('Tire Inspections'!$B$5:$B$1004=$L843)*('Tire Inspections'!$Y$5:$Y$1004="OK")),'Tire Inspections'!$P$5:$P$1004),"")))</f>
        <v/>
      </c>
      <c r="P843" s="32">
        <f>IF($A843="","",IF($L843="","",IFERROR(LOOKUP(2,1/(('Tire Inspections'!$E$5:$E$1004=$A843)*('Tire Inspections'!$B$5:$B$1004=$L843)*('Tire Inspections'!$Y$5:$Y$1004="OK")),'Tire Inspections'!$D$5:$D$1004),"")))</f>
        <v/>
      </c>
      <c r="Q843" s="44">
        <f>IF($A843="","",IF($L843="","",IFERROR(LOOKUP(2,1/(('Tire Inspections'!$E$5:$E$1004=$A843)*('Tire Inspections'!$B$5:$B$1004=$L843)*('Tire Inspections'!$Y$5:$Y$1004="OK")),'Tire Inspections'!$R$5:$R$1004),"")))</f>
        <v/>
      </c>
      <c r="R843" s="44">
        <f>IF($A843="","",IF($L843="","",IFERROR(LOOKUP(2,1/(('Tire Inspections'!$E$5:$E$1004=$A843)*('Tire Inspections'!$B$5:$B$1004=$L843)*('Tire Inspections'!$Y$5:$Y$1004="OK")),'Tire Inspections'!$S$5:$S$1004),"")))</f>
        <v/>
      </c>
      <c r="S843" s="44">
        <f>IF($A843="","",IF($L843="","",IFERROR(LOOKUP(2,1/(('Tire Inspections'!$E$5:$E$1004=$A843)*('Tire Inspections'!$B$5:$B$1004=$L843)*('Tire Inspections'!$Y$5:$Y$1004="OK")),'Tire Inspections'!$L$5:$L$1004),"")))</f>
        <v/>
      </c>
      <c r="T843" s="33">
        <f>IF($A843="","",IF(OR($Q843="",$H843=""),"",IFERROR(MAX(0,MIN(1,($Q843-'Settings'!$B$6)/($H843-'Settings'!$B$6))),"")))</f>
        <v/>
      </c>
      <c r="U843" s="27">
        <f>IF($A843="","",IF($Q843="","No Data",IF($Q843&lt;='Settings'!$B$6,"Critical",IF($Q843&lt;='Settings'!$B$5,"Low","OK"))))</f>
        <v/>
      </c>
      <c r="V843" s="27">
        <f>IF($A843="","",IF($R843="","No Data",IF($R843&gt;='Settings'!$B$7,"Uneven","OK")))</f>
        <v/>
      </c>
      <c r="W843" s="27">
        <f>IF($A843="","",IF($J843&lt;&gt;"Mounted","N/A",IF(OR($S843="",$I843=""),"No Data",IF($S843&lt;$I843-'Settings'!$B$8,"Low",IF($S843&gt;$I843+'Settings'!$B$8,"High","OK")))))</f>
        <v/>
      </c>
      <c r="X843" s="45">
        <f>IF($A843="","",IF(OR($J843&lt;&gt;"Mounted",$L843=""),"",IFERROR($L843+'Settings'!$B$9,"")))</f>
        <v/>
      </c>
      <c r="Y843" s="27">
        <f>IF($A843="","",IF($J843&lt;&gt;"Mounted","N/A",IF($L843="","No Data",IF(TODAY()&gt;$X843,"Overdue",IF(TODAY()+'Settings'!$B$10&gt;=$X843,"Due Soon","Current")))))</f>
        <v/>
      </c>
      <c r="Z843" s="27">
        <f>IF($A843="","",IF($J843&lt;&gt;"Mounted","N/A",IF(OR($U843="No Data",$W843="No Data"),"No Data",IF($U843="Critical","Critical",IF(OR($U843="Low",$V843="Uneven",$W843="Low",$W843="High",$Y843="Overdue",$Y843="Due Soon"),"Attention","OK")))))</f>
        <v/>
      </c>
      <c r="AA843" s="27">
        <f>IF($A843="","",IF($J843&lt;&gt;"Mounted","No action",IF($U843="Critical","Inspect immediately and follow fleet removal policy",IF($W843="Low","Correct pressure and inspect",IF($W843="High","Correct pressure",IF($V843="Uneven","Inspect alignment, suspension, and rotation",IF($U843="Low","Schedule tire service",IF($Y843="Overdue","Complete inspection",IF($Y843="Due Soon","Schedule inspection","No action")))))))))</f>
        <v/>
      </c>
      <c r="AB843" s="27">
        <f>IF($A843="","",IF(OR($J843&lt;&gt;"Mounted",$Z843="OK",$Z843="N/A"),"",IF($U843="Critical",1,IF(OR($W843="Low",$W843="High"),2,IF(OR($U843="Low",$V843="Uneven"),3,IF($Y843="Overdue",4,5))))))</f>
        <v/>
      </c>
      <c r="AC843" s="27">
        <f>IF($A843="","",IF($AB843="","",IFERROR($AB843*100000+ROW(),"")))</f>
        <v/>
      </c>
    </row>
    <row r="844">
      <c r="A844" s="29" t="n"/>
      <c r="B844" s="23" t="n"/>
      <c r="C844" s="23" t="n"/>
      <c r="D844" s="23" t="n"/>
      <c r="E844" s="29" t="n"/>
      <c r="F844" s="42" t="n"/>
      <c r="G844" s="30" t="n"/>
      <c r="H844" s="43" t="n"/>
      <c r="I844" s="43" t="n"/>
      <c r="J844" s="23" t="n"/>
      <c r="K844" s="23" t="n"/>
      <c r="L844" s="45">
        <f>IF($A844="","",IF(COUNTIFS('Tire Inspections'!$E$5:$E$1004,$A844,'Tire Inspections'!$Y$5:$Y$1004,"OK")=0,"",IFERROR(MAXIFS('Tire Inspections'!$B$5:$B$1004,'Tire Inspections'!$E$5:$E$1004,$A844,'Tire Inspections'!$Y$5:$Y$1004,"OK"),"")))</f>
        <v/>
      </c>
      <c r="M844" s="27">
        <f>IF($A844="","",IF($L844="","",IFERROR(LOOKUP(2,1/(('Tire Inspections'!$E$5:$E$1004=$A844)*('Tire Inspections'!$B$5:$B$1004=$L844)*('Tire Inspections'!$Y$5:$Y$1004="OK")),'Tire Inspections'!$C$5:$C$1004),"")))</f>
        <v/>
      </c>
      <c r="N844" s="27">
        <f>IF($A844="","",IF($L844="","",IFERROR(LOOKUP(2,1/(('Tire Inspections'!$E$5:$E$1004=$A844)*('Tire Inspections'!$B$5:$B$1004=$L844)*('Tire Inspections'!$Y$5:$Y$1004="OK")),'Tire Inspections'!$F$5:$F$1004),"")))</f>
        <v/>
      </c>
      <c r="O844" s="27">
        <f>IF($A844="","",IF($L844="","",IFERROR(LOOKUP(2,1/(('Tire Inspections'!$E$5:$E$1004=$A844)*('Tire Inspections'!$B$5:$B$1004=$L844)*('Tire Inspections'!$Y$5:$Y$1004="OK")),'Tire Inspections'!$P$5:$P$1004),"")))</f>
        <v/>
      </c>
      <c r="P844" s="32">
        <f>IF($A844="","",IF($L844="","",IFERROR(LOOKUP(2,1/(('Tire Inspections'!$E$5:$E$1004=$A844)*('Tire Inspections'!$B$5:$B$1004=$L844)*('Tire Inspections'!$Y$5:$Y$1004="OK")),'Tire Inspections'!$D$5:$D$1004),"")))</f>
        <v/>
      </c>
      <c r="Q844" s="44">
        <f>IF($A844="","",IF($L844="","",IFERROR(LOOKUP(2,1/(('Tire Inspections'!$E$5:$E$1004=$A844)*('Tire Inspections'!$B$5:$B$1004=$L844)*('Tire Inspections'!$Y$5:$Y$1004="OK")),'Tire Inspections'!$R$5:$R$1004),"")))</f>
        <v/>
      </c>
      <c r="R844" s="44">
        <f>IF($A844="","",IF($L844="","",IFERROR(LOOKUP(2,1/(('Tire Inspections'!$E$5:$E$1004=$A844)*('Tire Inspections'!$B$5:$B$1004=$L844)*('Tire Inspections'!$Y$5:$Y$1004="OK")),'Tire Inspections'!$S$5:$S$1004),"")))</f>
        <v/>
      </c>
      <c r="S844" s="44">
        <f>IF($A844="","",IF($L844="","",IFERROR(LOOKUP(2,1/(('Tire Inspections'!$E$5:$E$1004=$A844)*('Tire Inspections'!$B$5:$B$1004=$L844)*('Tire Inspections'!$Y$5:$Y$1004="OK")),'Tire Inspections'!$L$5:$L$1004),"")))</f>
        <v/>
      </c>
      <c r="T844" s="33">
        <f>IF($A844="","",IF(OR($Q844="",$H844=""),"",IFERROR(MAX(0,MIN(1,($Q844-'Settings'!$B$6)/($H844-'Settings'!$B$6))),"")))</f>
        <v/>
      </c>
      <c r="U844" s="27">
        <f>IF($A844="","",IF($Q844="","No Data",IF($Q844&lt;='Settings'!$B$6,"Critical",IF($Q844&lt;='Settings'!$B$5,"Low","OK"))))</f>
        <v/>
      </c>
      <c r="V844" s="27">
        <f>IF($A844="","",IF($R844="","No Data",IF($R844&gt;='Settings'!$B$7,"Uneven","OK")))</f>
        <v/>
      </c>
      <c r="W844" s="27">
        <f>IF($A844="","",IF($J844&lt;&gt;"Mounted","N/A",IF(OR($S844="",$I844=""),"No Data",IF($S844&lt;$I844-'Settings'!$B$8,"Low",IF($S844&gt;$I844+'Settings'!$B$8,"High","OK")))))</f>
        <v/>
      </c>
      <c r="X844" s="45">
        <f>IF($A844="","",IF(OR($J844&lt;&gt;"Mounted",$L844=""),"",IFERROR($L844+'Settings'!$B$9,"")))</f>
        <v/>
      </c>
      <c r="Y844" s="27">
        <f>IF($A844="","",IF($J844&lt;&gt;"Mounted","N/A",IF($L844="","No Data",IF(TODAY()&gt;$X844,"Overdue",IF(TODAY()+'Settings'!$B$10&gt;=$X844,"Due Soon","Current")))))</f>
        <v/>
      </c>
      <c r="Z844" s="27">
        <f>IF($A844="","",IF($J844&lt;&gt;"Mounted","N/A",IF(OR($U844="No Data",$W844="No Data"),"No Data",IF($U844="Critical","Critical",IF(OR($U844="Low",$V844="Uneven",$W844="Low",$W844="High",$Y844="Overdue",$Y844="Due Soon"),"Attention","OK")))))</f>
        <v/>
      </c>
      <c r="AA844" s="27">
        <f>IF($A844="","",IF($J844&lt;&gt;"Mounted","No action",IF($U844="Critical","Inspect immediately and follow fleet removal policy",IF($W844="Low","Correct pressure and inspect",IF($W844="High","Correct pressure",IF($V844="Uneven","Inspect alignment, suspension, and rotation",IF($U844="Low","Schedule tire service",IF($Y844="Overdue","Complete inspection",IF($Y844="Due Soon","Schedule inspection","No action")))))))))</f>
        <v/>
      </c>
      <c r="AB844" s="27">
        <f>IF($A844="","",IF(OR($J844&lt;&gt;"Mounted",$Z844="OK",$Z844="N/A"),"",IF($U844="Critical",1,IF(OR($W844="Low",$W844="High"),2,IF(OR($U844="Low",$V844="Uneven"),3,IF($Y844="Overdue",4,5))))))</f>
        <v/>
      </c>
      <c r="AC844" s="27">
        <f>IF($A844="","",IF($AB844="","",IFERROR($AB844*100000+ROW(),"")))</f>
        <v/>
      </c>
    </row>
    <row r="845">
      <c r="A845" s="29" t="n"/>
      <c r="B845" s="23" t="n"/>
      <c r="C845" s="23" t="n"/>
      <c r="D845" s="23" t="n"/>
      <c r="E845" s="29" t="n"/>
      <c r="F845" s="42" t="n"/>
      <c r="G845" s="30" t="n"/>
      <c r="H845" s="43" t="n"/>
      <c r="I845" s="43" t="n"/>
      <c r="J845" s="23" t="n"/>
      <c r="K845" s="23" t="n"/>
      <c r="L845" s="45">
        <f>IF($A845="","",IF(COUNTIFS('Tire Inspections'!$E$5:$E$1004,$A845,'Tire Inspections'!$Y$5:$Y$1004,"OK")=0,"",IFERROR(MAXIFS('Tire Inspections'!$B$5:$B$1004,'Tire Inspections'!$E$5:$E$1004,$A845,'Tire Inspections'!$Y$5:$Y$1004,"OK"),"")))</f>
        <v/>
      </c>
      <c r="M845" s="27">
        <f>IF($A845="","",IF($L845="","",IFERROR(LOOKUP(2,1/(('Tire Inspections'!$E$5:$E$1004=$A845)*('Tire Inspections'!$B$5:$B$1004=$L845)*('Tire Inspections'!$Y$5:$Y$1004="OK")),'Tire Inspections'!$C$5:$C$1004),"")))</f>
        <v/>
      </c>
      <c r="N845" s="27">
        <f>IF($A845="","",IF($L845="","",IFERROR(LOOKUP(2,1/(('Tire Inspections'!$E$5:$E$1004=$A845)*('Tire Inspections'!$B$5:$B$1004=$L845)*('Tire Inspections'!$Y$5:$Y$1004="OK")),'Tire Inspections'!$F$5:$F$1004),"")))</f>
        <v/>
      </c>
      <c r="O845" s="27">
        <f>IF($A845="","",IF($L845="","",IFERROR(LOOKUP(2,1/(('Tire Inspections'!$E$5:$E$1004=$A845)*('Tire Inspections'!$B$5:$B$1004=$L845)*('Tire Inspections'!$Y$5:$Y$1004="OK")),'Tire Inspections'!$P$5:$P$1004),"")))</f>
        <v/>
      </c>
      <c r="P845" s="32">
        <f>IF($A845="","",IF($L845="","",IFERROR(LOOKUP(2,1/(('Tire Inspections'!$E$5:$E$1004=$A845)*('Tire Inspections'!$B$5:$B$1004=$L845)*('Tire Inspections'!$Y$5:$Y$1004="OK")),'Tire Inspections'!$D$5:$D$1004),"")))</f>
        <v/>
      </c>
      <c r="Q845" s="44">
        <f>IF($A845="","",IF($L845="","",IFERROR(LOOKUP(2,1/(('Tire Inspections'!$E$5:$E$1004=$A845)*('Tire Inspections'!$B$5:$B$1004=$L845)*('Tire Inspections'!$Y$5:$Y$1004="OK")),'Tire Inspections'!$R$5:$R$1004),"")))</f>
        <v/>
      </c>
      <c r="R845" s="44">
        <f>IF($A845="","",IF($L845="","",IFERROR(LOOKUP(2,1/(('Tire Inspections'!$E$5:$E$1004=$A845)*('Tire Inspections'!$B$5:$B$1004=$L845)*('Tire Inspections'!$Y$5:$Y$1004="OK")),'Tire Inspections'!$S$5:$S$1004),"")))</f>
        <v/>
      </c>
      <c r="S845" s="44">
        <f>IF($A845="","",IF($L845="","",IFERROR(LOOKUP(2,1/(('Tire Inspections'!$E$5:$E$1004=$A845)*('Tire Inspections'!$B$5:$B$1004=$L845)*('Tire Inspections'!$Y$5:$Y$1004="OK")),'Tire Inspections'!$L$5:$L$1004),"")))</f>
        <v/>
      </c>
      <c r="T845" s="33">
        <f>IF($A845="","",IF(OR($Q845="",$H845=""),"",IFERROR(MAX(0,MIN(1,($Q845-'Settings'!$B$6)/($H845-'Settings'!$B$6))),"")))</f>
        <v/>
      </c>
      <c r="U845" s="27">
        <f>IF($A845="","",IF($Q845="","No Data",IF($Q845&lt;='Settings'!$B$6,"Critical",IF($Q845&lt;='Settings'!$B$5,"Low","OK"))))</f>
        <v/>
      </c>
      <c r="V845" s="27">
        <f>IF($A845="","",IF($R845="","No Data",IF($R845&gt;='Settings'!$B$7,"Uneven","OK")))</f>
        <v/>
      </c>
      <c r="W845" s="27">
        <f>IF($A845="","",IF($J845&lt;&gt;"Mounted","N/A",IF(OR($S845="",$I845=""),"No Data",IF($S845&lt;$I845-'Settings'!$B$8,"Low",IF($S845&gt;$I845+'Settings'!$B$8,"High","OK")))))</f>
        <v/>
      </c>
      <c r="X845" s="45">
        <f>IF($A845="","",IF(OR($J845&lt;&gt;"Mounted",$L845=""),"",IFERROR($L845+'Settings'!$B$9,"")))</f>
        <v/>
      </c>
      <c r="Y845" s="27">
        <f>IF($A845="","",IF($J845&lt;&gt;"Mounted","N/A",IF($L845="","No Data",IF(TODAY()&gt;$X845,"Overdue",IF(TODAY()+'Settings'!$B$10&gt;=$X845,"Due Soon","Current")))))</f>
        <v/>
      </c>
      <c r="Z845" s="27">
        <f>IF($A845="","",IF($J845&lt;&gt;"Mounted","N/A",IF(OR($U845="No Data",$W845="No Data"),"No Data",IF($U845="Critical","Critical",IF(OR($U845="Low",$V845="Uneven",$W845="Low",$W845="High",$Y845="Overdue",$Y845="Due Soon"),"Attention","OK")))))</f>
        <v/>
      </c>
      <c r="AA845" s="27">
        <f>IF($A845="","",IF($J845&lt;&gt;"Mounted","No action",IF($U845="Critical","Inspect immediately and follow fleet removal policy",IF($W845="Low","Correct pressure and inspect",IF($W845="High","Correct pressure",IF($V845="Uneven","Inspect alignment, suspension, and rotation",IF($U845="Low","Schedule tire service",IF($Y845="Overdue","Complete inspection",IF($Y845="Due Soon","Schedule inspection","No action")))))))))</f>
        <v/>
      </c>
      <c r="AB845" s="27">
        <f>IF($A845="","",IF(OR($J845&lt;&gt;"Mounted",$Z845="OK",$Z845="N/A"),"",IF($U845="Critical",1,IF(OR($W845="Low",$W845="High"),2,IF(OR($U845="Low",$V845="Uneven"),3,IF($Y845="Overdue",4,5))))))</f>
        <v/>
      </c>
      <c r="AC845" s="27">
        <f>IF($A845="","",IF($AB845="","",IFERROR($AB845*100000+ROW(),"")))</f>
        <v/>
      </c>
    </row>
    <row r="846">
      <c r="A846" s="29" t="n"/>
      <c r="B846" s="23" t="n"/>
      <c r="C846" s="23" t="n"/>
      <c r="D846" s="23" t="n"/>
      <c r="E846" s="29" t="n"/>
      <c r="F846" s="42" t="n"/>
      <c r="G846" s="30" t="n"/>
      <c r="H846" s="43" t="n"/>
      <c r="I846" s="43" t="n"/>
      <c r="J846" s="23" t="n"/>
      <c r="K846" s="23" t="n"/>
      <c r="L846" s="45">
        <f>IF($A846="","",IF(COUNTIFS('Tire Inspections'!$E$5:$E$1004,$A846,'Tire Inspections'!$Y$5:$Y$1004,"OK")=0,"",IFERROR(MAXIFS('Tire Inspections'!$B$5:$B$1004,'Tire Inspections'!$E$5:$E$1004,$A846,'Tire Inspections'!$Y$5:$Y$1004,"OK"),"")))</f>
        <v/>
      </c>
      <c r="M846" s="27">
        <f>IF($A846="","",IF($L846="","",IFERROR(LOOKUP(2,1/(('Tire Inspections'!$E$5:$E$1004=$A846)*('Tire Inspections'!$B$5:$B$1004=$L846)*('Tire Inspections'!$Y$5:$Y$1004="OK")),'Tire Inspections'!$C$5:$C$1004),"")))</f>
        <v/>
      </c>
      <c r="N846" s="27">
        <f>IF($A846="","",IF($L846="","",IFERROR(LOOKUP(2,1/(('Tire Inspections'!$E$5:$E$1004=$A846)*('Tire Inspections'!$B$5:$B$1004=$L846)*('Tire Inspections'!$Y$5:$Y$1004="OK")),'Tire Inspections'!$F$5:$F$1004),"")))</f>
        <v/>
      </c>
      <c r="O846" s="27">
        <f>IF($A846="","",IF($L846="","",IFERROR(LOOKUP(2,1/(('Tire Inspections'!$E$5:$E$1004=$A846)*('Tire Inspections'!$B$5:$B$1004=$L846)*('Tire Inspections'!$Y$5:$Y$1004="OK")),'Tire Inspections'!$P$5:$P$1004),"")))</f>
        <v/>
      </c>
      <c r="P846" s="32">
        <f>IF($A846="","",IF($L846="","",IFERROR(LOOKUP(2,1/(('Tire Inspections'!$E$5:$E$1004=$A846)*('Tire Inspections'!$B$5:$B$1004=$L846)*('Tire Inspections'!$Y$5:$Y$1004="OK")),'Tire Inspections'!$D$5:$D$1004),"")))</f>
        <v/>
      </c>
      <c r="Q846" s="44">
        <f>IF($A846="","",IF($L846="","",IFERROR(LOOKUP(2,1/(('Tire Inspections'!$E$5:$E$1004=$A846)*('Tire Inspections'!$B$5:$B$1004=$L846)*('Tire Inspections'!$Y$5:$Y$1004="OK")),'Tire Inspections'!$R$5:$R$1004),"")))</f>
        <v/>
      </c>
      <c r="R846" s="44">
        <f>IF($A846="","",IF($L846="","",IFERROR(LOOKUP(2,1/(('Tire Inspections'!$E$5:$E$1004=$A846)*('Tire Inspections'!$B$5:$B$1004=$L846)*('Tire Inspections'!$Y$5:$Y$1004="OK")),'Tire Inspections'!$S$5:$S$1004),"")))</f>
        <v/>
      </c>
      <c r="S846" s="44">
        <f>IF($A846="","",IF($L846="","",IFERROR(LOOKUP(2,1/(('Tire Inspections'!$E$5:$E$1004=$A846)*('Tire Inspections'!$B$5:$B$1004=$L846)*('Tire Inspections'!$Y$5:$Y$1004="OK")),'Tire Inspections'!$L$5:$L$1004),"")))</f>
        <v/>
      </c>
      <c r="T846" s="33">
        <f>IF($A846="","",IF(OR($Q846="",$H846=""),"",IFERROR(MAX(0,MIN(1,($Q846-'Settings'!$B$6)/($H846-'Settings'!$B$6))),"")))</f>
        <v/>
      </c>
      <c r="U846" s="27">
        <f>IF($A846="","",IF($Q846="","No Data",IF($Q846&lt;='Settings'!$B$6,"Critical",IF($Q846&lt;='Settings'!$B$5,"Low","OK"))))</f>
        <v/>
      </c>
      <c r="V846" s="27">
        <f>IF($A846="","",IF($R846="","No Data",IF($R846&gt;='Settings'!$B$7,"Uneven","OK")))</f>
        <v/>
      </c>
      <c r="W846" s="27">
        <f>IF($A846="","",IF($J846&lt;&gt;"Mounted","N/A",IF(OR($S846="",$I846=""),"No Data",IF($S846&lt;$I846-'Settings'!$B$8,"Low",IF($S846&gt;$I846+'Settings'!$B$8,"High","OK")))))</f>
        <v/>
      </c>
      <c r="X846" s="45">
        <f>IF($A846="","",IF(OR($J846&lt;&gt;"Mounted",$L846=""),"",IFERROR($L846+'Settings'!$B$9,"")))</f>
        <v/>
      </c>
      <c r="Y846" s="27">
        <f>IF($A846="","",IF($J846&lt;&gt;"Mounted","N/A",IF($L846="","No Data",IF(TODAY()&gt;$X846,"Overdue",IF(TODAY()+'Settings'!$B$10&gt;=$X846,"Due Soon","Current")))))</f>
        <v/>
      </c>
      <c r="Z846" s="27">
        <f>IF($A846="","",IF($J846&lt;&gt;"Mounted","N/A",IF(OR($U846="No Data",$W846="No Data"),"No Data",IF($U846="Critical","Critical",IF(OR($U846="Low",$V846="Uneven",$W846="Low",$W846="High",$Y846="Overdue",$Y846="Due Soon"),"Attention","OK")))))</f>
        <v/>
      </c>
      <c r="AA846" s="27">
        <f>IF($A846="","",IF($J846&lt;&gt;"Mounted","No action",IF($U846="Critical","Inspect immediately and follow fleet removal policy",IF($W846="Low","Correct pressure and inspect",IF($W846="High","Correct pressure",IF($V846="Uneven","Inspect alignment, suspension, and rotation",IF($U846="Low","Schedule tire service",IF($Y846="Overdue","Complete inspection",IF($Y846="Due Soon","Schedule inspection","No action")))))))))</f>
        <v/>
      </c>
      <c r="AB846" s="27">
        <f>IF($A846="","",IF(OR($J846&lt;&gt;"Mounted",$Z846="OK",$Z846="N/A"),"",IF($U846="Critical",1,IF(OR($W846="Low",$W846="High"),2,IF(OR($U846="Low",$V846="Uneven"),3,IF($Y846="Overdue",4,5))))))</f>
        <v/>
      </c>
      <c r="AC846" s="27">
        <f>IF($A846="","",IF($AB846="","",IFERROR($AB846*100000+ROW(),"")))</f>
        <v/>
      </c>
    </row>
    <row r="847">
      <c r="A847" s="29" t="n"/>
      <c r="B847" s="23" t="n"/>
      <c r="C847" s="23" t="n"/>
      <c r="D847" s="23" t="n"/>
      <c r="E847" s="29" t="n"/>
      <c r="F847" s="42" t="n"/>
      <c r="G847" s="30" t="n"/>
      <c r="H847" s="43" t="n"/>
      <c r="I847" s="43" t="n"/>
      <c r="J847" s="23" t="n"/>
      <c r="K847" s="23" t="n"/>
      <c r="L847" s="45">
        <f>IF($A847="","",IF(COUNTIFS('Tire Inspections'!$E$5:$E$1004,$A847,'Tire Inspections'!$Y$5:$Y$1004,"OK")=0,"",IFERROR(MAXIFS('Tire Inspections'!$B$5:$B$1004,'Tire Inspections'!$E$5:$E$1004,$A847,'Tire Inspections'!$Y$5:$Y$1004,"OK"),"")))</f>
        <v/>
      </c>
      <c r="M847" s="27">
        <f>IF($A847="","",IF($L847="","",IFERROR(LOOKUP(2,1/(('Tire Inspections'!$E$5:$E$1004=$A847)*('Tire Inspections'!$B$5:$B$1004=$L847)*('Tire Inspections'!$Y$5:$Y$1004="OK")),'Tire Inspections'!$C$5:$C$1004),"")))</f>
        <v/>
      </c>
      <c r="N847" s="27">
        <f>IF($A847="","",IF($L847="","",IFERROR(LOOKUP(2,1/(('Tire Inspections'!$E$5:$E$1004=$A847)*('Tire Inspections'!$B$5:$B$1004=$L847)*('Tire Inspections'!$Y$5:$Y$1004="OK")),'Tire Inspections'!$F$5:$F$1004),"")))</f>
        <v/>
      </c>
      <c r="O847" s="27">
        <f>IF($A847="","",IF($L847="","",IFERROR(LOOKUP(2,1/(('Tire Inspections'!$E$5:$E$1004=$A847)*('Tire Inspections'!$B$5:$B$1004=$L847)*('Tire Inspections'!$Y$5:$Y$1004="OK")),'Tire Inspections'!$P$5:$P$1004),"")))</f>
        <v/>
      </c>
      <c r="P847" s="32">
        <f>IF($A847="","",IF($L847="","",IFERROR(LOOKUP(2,1/(('Tire Inspections'!$E$5:$E$1004=$A847)*('Tire Inspections'!$B$5:$B$1004=$L847)*('Tire Inspections'!$Y$5:$Y$1004="OK")),'Tire Inspections'!$D$5:$D$1004),"")))</f>
        <v/>
      </c>
      <c r="Q847" s="44">
        <f>IF($A847="","",IF($L847="","",IFERROR(LOOKUP(2,1/(('Tire Inspections'!$E$5:$E$1004=$A847)*('Tire Inspections'!$B$5:$B$1004=$L847)*('Tire Inspections'!$Y$5:$Y$1004="OK")),'Tire Inspections'!$R$5:$R$1004),"")))</f>
        <v/>
      </c>
      <c r="R847" s="44">
        <f>IF($A847="","",IF($L847="","",IFERROR(LOOKUP(2,1/(('Tire Inspections'!$E$5:$E$1004=$A847)*('Tire Inspections'!$B$5:$B$1004=$L847)*('Tire Inspections'!$Y$5:$Y$1004="OK")),'Tire Inspections'!$S$5:$S$1004),"")))</f>
        <v/>
      </c>
      <c r="S847" s="44">
        <f>IF($A847="","",IF($L847="","",IFERROR(LOOKUP(2,1/(('Tire Inspections'!$E$5:$E$1004=$A847)*('Tire Inspections'!$B$5:$B$1004=$L847)*('Tire Inspections'!$Y$5:$Y$1004="OK")),'Tire Inspections'!$L$5:$L$1004),"")))</f>
        <v/>
      </c>
      <c r="T847" s="33">
        <f>IF($A847="","",IF(OR($Q847="",$H847=""),"",IFERROR(MAX(0,MIN(1,($Q847-'Settings'!$B$6)/($H847-'Settings'!$B$6))),"")))</f>
        <v/>
      </c>
      <c r="U847" s="27">
        <f>IF($A847="","",IF($Q847="","No Data",IF($Q847&lt;='Settings'!$B$6,"Critical",IF($Q847&lt;='Settings'!$B$5,"Low","OK"))))</f>
        <v/>
      </c>
      <c r="V847" s="27">
        <f>IF($A847="","",IF($R847="","No Data",IF($R847&gt;='Settings'!$B$7,"Uneven","OK")))</f>
        <v/>
      </c>
      <c r="W847" s="27">
        <f>IF($A847="","",IF($J847&lt;&gt;"Mounted","N/A",IF(OR($S847="",$I847=""),"No Data",IF($S847&lt;$I847-'Settings'!$B$8,"Low",IF($S847&gt;$I847+'Settings'!$B$8,"High","OK")))))</f>
        <v/>
      </c>
      <c r="X847" s="45">
        <f>IF($A847="","",IF(OR($J847&lt;&gt;"Mounted",$L847=""),"",IFERROR($L847+'Settings'!$B$9,"")))</f>
        <v/>
      </c>
      <c r="Y847" s="27">
        <f>IF($A847="","",IF($J847&lt;&gt;"Mounted","N/A",IF($L847="","No Data",IF(TODAY()&gt;$X847,"Overdue",IF(TODAY()+'Settings'!$B$10&gt;=$X847,"Due Soon","Current")))))</f>
        <v/>
      </c>
      <c r="Z847" s="27">
        <f>IF($A847="","",IF($J847&lt;&gt;"Mounted","N/A",IF(OR($U847="No Data",$W847="No Data"),"No Data",IF($U847="Critical","Critical",IF(OR($U847="Low",$V847="Uneven",$W847="Low",$W847="High",$Y847="Overdue",$Y847="Due Soon"),"Attention","OK")))))</f>
        <v/>
      </c>
      <c r="AA847" s="27">
        <f>IF($A847="","",IF($J847&lt;&gt;"Mounted","No action",IF($U847="Critical","Inspect immediately and follow fleet removal policy",IF($W847="Low","Correct pressure and inspect",IF($W847="High","Correct pressure",IF($V847="Uneven","Inspect alignment, suspension, and rotation",IF($U847="Low","Schedule tire service",IF($Y847="Overdue","Complete inspection",IF($Y847="Due Soon","Schedule inspection","No action")))))))))</f>
        <v/>
      </c>
      <c r="AB847" s="27">
        <f>IF($A847="","",IF(OR($J847&lt;&gt;"Mounted",$Z847="OK",$Z847="N/A"),"",IF($U847="Critical",1,IF(OR($W847="Low",$W847="High"),2,IF(OR($U847="Low",$V847="Uneven"),3,IF($Y847="Overdue",4,5))))))</f>
        <v/>
      </c>
      <c r="AC847" s="27">
        <f>IF($A847="","",IF($AB847="","",IFERROR($AB847*100000+ROW(),"")))</f>
        <v/>
      </c>
    </row>
    <row r="848">
      <c r="A848" s="29" t="n"/>
      <c r="B848" s="23" t="n"/>
      <c r="C848" s="23" t="n"/>
      <c r="D848" s="23" t="n"/>
      <c r="E848" s="29" t="n"/>
      <c r="F848" s="42" t="n"/>
      <c r="G848" s="30" t="n"/>
      <c r="H848" s="43" t="n"/>
      <c r="I848" s="43" t="n"/>
      <c r="J848" s="23" t="n"/>
      <c r="K848" s="23" t="n"/>
      <c r="L848" s="45">
        <f>IF($A848="","",IF(COUNTIFS('Tire Inspections'!$E$5:$E$1004,$A848,'Tire Inspections'!$Y$5:$Y$1004,"OK")=0,"",IFERROR(MAXIFS('Tire Inspections'!$B$5:$B$1004,'Tire Inspections'!$E$5:$E$1004,$A848,'Tire Inspections'!$Y$5:$Y$1004,"OK"),"")))</f>
        <v/>
      </c>
      <c r="M848" s="27">
        <f>IF($A848="","",IF($L848="","",IFERROR(LOOKUP(2,1/(('Tire Inspections'!$E$5:$E$1004=$A848)*('Tire Inspections'!$B$5:$B$1004=$L848)*('Tire Inspections'!$Y$5:$Y$1004="OK")),'Tire Inspections'!$C$5:$C$1004),"")))</f>
        <v/>
      </c>
      <c r="N848" s="27">
        <f>IF($A848="","",IF($L848="","",IFERROR(LOOKUP(2,1/(('Tire Inspections'!$E$5:$E$1004=$A848)*('Tire Inspections'!$B$5:$B$1004=$L848)*('Tire Inspections'!$Y$5:$Y$1004="OK")),'Tire Inspections'!$F$5:$F$1004),"")))</f>
        <v/>
      </c>
      <c r="O848" s="27">
        <f>IF($A848="","",IF($L848="","",IFERROR(LOOKUP(2,1/(('Tire Inspections'!$E$5:$E$1004=$A848)*('Tire Inspections'!$B$5:$B$1004=$L848)*('Tire Inspections'!$Y$5:$Y$1004="OK")),'Tire Inspections'!$P$5:$P$1004),"")))</f>
        <v/>
      </c>
      <c r="P848" s="32">
        <f>IF($A848="","",IF($L848="","",IFERROR(LOOKUP(2,1/(('Tire Inspections'!$E$5:$E$1004=$A848)*('Tire Inspections'!$B$5:$B$1004=$L848)*('Tire Inspections'!$Y$5:$Y$1004="OK")),'Tire Inspections'!$D$5:$D$1004),"")))</f>
        <v/>
      </c>
      <c r="Q848" s="44">
        <f>IF($A848="","",IF($L848="","",IFERROR(LOOKUP(2,1/(('Tire Inspections'!$E$5:$E$1004=$A848)*('Tire Inspections'!$B$5:$B$1004=$L848)*('Tire Inspections'!$Y$5:$Y$1004="OK")),'Tire Inspections'!$R$5:$R$1004),"")))</f>
        <v/>
      </c>
      <c r="R848" s="44">
        <f>IF($A848="","",IF($L848="","",IFERROR(LOOKUP(2,1/(('Tire Inspections'!$E$5:$E$1004=$A848)*('Tire Inspections'!$B$5:$B$1004=$L848)*('Tire Inspections'!$Y$5:$Y$1004="OK")),'Tire Inspections'!$S$5:$S$1004),"")))</f>
        <v/>
      </c>
      <c r="S848" s="44">
        <f>IF($A848="","",IF($L848="","",IFERROR(LOOKUP(2,1/(('Tire Inspections'!$E$5:$E$1004=$A848)*('Tire Inspections'!$B$5:$B$1004=$L848)*('Tire Inspections'!$Y$5:$Y$1004="OK")),'Tire Inspections'!$L$5:$L$1004),"")))</f>
        <v/>
      </c>
      <c r="T848" s="33">
        <f>IF($A848="","",IF(OR($Q848="",$H848=""),"",IFERROR(MAX(0,MIN(1,($Q848-'Settings'!$B$6)/($H848-'Settings'!$B$6))),"")))</f>
        <v/>
      </c>
      <c r="U848" s="27">
        <f>IF($A848="","",IF($Q848="","No Data",IF($Q848&lt;='Settings'!$B$6,"Critical",IF($Q848&lt;='Settings'!$B$5,"Low","OK"))))</f>
        <v/>
      </c>
      <c r="V848" s="27">
        <f>IF($A848="","",IF($R848="","No Data",IF($R848&gt;='Settings'!$B$7,"Uneven","OK")))</f>
        <v/>
      </c>
      <c r="W848" s="27">
        <f>IF($A848="","",IF($J848&lt;&gt;"Mounted","N/A",IF(OR($S848="",$I848=""),"No Data",IF($S848&lt;$I848-'Settings'!$B$8,"Low",IF($S848&gt;$I848+'Settings'!$B$8,"High","OK")))))</f>
        <v/>
      </c>
      <c r="X848" s="45">
        <f>IF($A848="","",IF(OR($J848&lt;&gt;"Mounted",$L848=""),"",IFERROR($L848+'Settings'!$B$9,"")))</f>
        <v/>
      </c>
      <c r="Y848" s="27">
        <f>IF($A848="","",IF($J848&lt;&gt;"Mounted","N/A",IF($L848="","No Data",IF(TODAY()&gt;$X848,"Overdue",IF(TODAY()+'Settings'!$B$10&gt;=$X848,"Due Soon","Current")))))</f>
        <v/>
      </c>
      <c r="Z848" s="27">
        <f>IF($A848="","",IF($J848&lt;&gt;"Mounted","N/A",IF(OR($U848="No Data",$W848="No Data"),"No Data",IF($U848="Critical","Critical",IF(OR($U848="Low",$V848="Uneven",$W848="Low",$W848="High",$Y848="Overdue",$Y848="Due Soon"),"Attention","OK")))))</f>
        <v/>
      </c>
      <c r="AA848" s="27">
        <f>IF($A848="","",IF($J848&lt;&gt;"Mounted","No action",IF($U848="Critical","Inspect immediately and follow fleet removal policy",IF($W848="Low","Correct pressure and inspect",IF($W848="High","Correct pressure",IF($V848="Uneven","Inspect alignment, suspension, and rotation",IF($U848="Low","Schedule tire service",IF($Y848="Overdue","Complete inspection",IF($Y848="Due Soon","Schedule inspection","No action")))))))))</f>
        <v/>
      </c>
      <c r="AB848" s="27">
        <f>IF($A848="","",IF(OR($J848&lt;&gt;"Mounted",$Z848="OK",$Z848="N/A"),"",IF($U848="Critical",1,IF(OR($W848="Low",$W848="High"),2,IF(OR($U848="Low",$V848="Uneven"),3,IF($Y848="Overdue",4,5))))))</f>
        <v/>
      </c>
      <c r="AC848" s="27">
        <f>IF($A848="","",IF($AB848="","",IFERROR($AB848*100000+ROW(),"")))</f>
        <v/>
      </c>
    </row>
    <row r="849">
      <c r="A849" s="29" t="n"/>
      <c r="B849" s="23" t="n"/>
      <c r="C849" s="23" t="n"/>
      <c r="D849" s="23" t="n"/>
      <c r="E849" s="29" t="n"/>
      <c r="F849" s="42" t="n"/>
      <c r="G849" s="30" t="n"/>
      <c r="H849" s="43" t="n"/>
      <c r="I849" s="43" t="n"/>
      <c r="J849" s="23" t="n"/>
      <c r="K849" s="23" t="n"/>
      <c r="L849" s="45">
        <f>IF($A849="","",IF(COUNTIFS('Tire Inspections'!$E$5:$E$1004,$A849,'Tire Inspections'!$Y$5:$Y$1004,"OK")=0,"",IFERROR(MAXIFS('Tire Inspections'!$B$5:$B$1004,'Tire Inspections'!$E$5:$E$1004,$A849,'Tire Inspections'!$Y$5:$Y$1004,"OK"),"")))</f>
        <v/>
      </c>
      <c r="M849" s="27">
        <f>IF($A849="","",IF($L849="","",IFERROR(LOOKUP(2,1/(('Tire Inspections'!$E$5:$E$1004=$A849)*('Tire Inspections'!$B$5:$B$1004=$L849)*('Tire Inspections'!$Y$5:$Y$1004="OK")),'Tire Inspections'!$C$5:$C$1004),"")))</f>
        <v/>
      </c>
      <c r="N849" s="27">
        <f>IF($A849="","",IF($L849="","",IFERROR(LOOKUP(2,1/(('Tire Inspections'!$E$5:$E$1004=$A849)*('Tire Inspections'!$B$5:$B$1004=$L849)*('Tire Inspections'!$Y$5:$Y$1004="OK")),'Tire Inspections'!$F$5:$F$1004),"")))</f>
        <v/>
      </c>
      <c r="O849" s="27">
        <f>IF($A849="","",IF($L849="","",IFERROR(LOOKUP(2,1/(('Tire Inspections'!$E$5:$E$1004=$A849)*('Tire Inspections'!$B$5:$B$1004=$L849)*('Tire Inspections'!$Y$5:$Y$1004="OK")),'Tire Inspections'!$P$5:$P$1004),"")))</f>
        <v/>
      </c>
      <c r="P849" s="32">
        <f>IF($A849="","",IF($L849="","",IFERROR(LOOKUP(2,1/(('Tire Inspections'!$E$5:$E$1004=$A849)*('Tire Inspections'!$B$5:$B$1004=$L849)*('Tire Inspections'!$Y$5:$Y$1004="OK")),'Tire Inspections'!$D$5:$D$1004),"")))</f>
        <v/>
      </c>
      <c r="Q849" s="44">
        <f>IF($A849="","",IF($L849="","",IFERROR(LOOKUP(2,1/(('Tire Inspections'!$E$5:$E$1004=$A849)*('Tire Inspections'!$B$5:$B$1004=$L849)*('Tire Inspections'!$Y$5:$Y$1004="OK")),'Tire Inspections'!$R$5:$R$1004),"")))</f>
        <v/>
      </c>
      <c r="R849" s="44">
        <f>IF($A849="","",IF($L849="","",IFERROR(LOOKUP(2,1/(('Tire Inspections'!$E$5:$E$1004=$A849)*('Tire Inspections'!$B$5:$B$1004=$L849)*('Tire Inspections'!$Y$5:$Y$1004="OK")),'Tire Inspections'!$S$5:$S$1004),"")))</f>
        <v/>
      </c>
      <c r="S849" s="44">
        <f>IF($A849="","",IF($L849="","",IFERROR(LOOKUP(2,1/(('Tire Inspections'!$E$5:$E$1004=$A849)*('Tire Inspections'!$B$5:$B$1004=$L849)*('Tire Inspections'!$Y$5:$Y$1004="OK")),'Tire Inspections'!$L$5:$L$1004),"")))</f>
        <v/>
      </c>
      <c r="T849" s="33">
        <f>IF($A849="","",IF(OR($Q849="",$H849=""),"",IFERROR(MAX(0,MIN(1,($Q849-'Settings'!$B$6)/($H849-'Settings'!$B$6))),"")))</f>
        <v/>
      </c>
      <c r="U849" s="27">
        <f>IF($A849="","",IF($Q849="","No Data",IF($Q849&lt;='Settings'!$B$6,"Critical",IF($Q849&lt;='Settings'!$B$5,"Low","OK"))))</f>
        <v/>
      </c>
      <c r="V849" s="27">
        <f>IF($A849="","",IF($R849="","No Data",IF($R849&gt;='Settings'!$B$7,"Uneven","OK")))</f>
        <v/>
      </c>
      <c r="W849" s="27">
        <f>IF($A849="","",IF($J849&lt;&gt;"Mounted","N/A",IF(OR($S849="",$I849=""),"No Data",IF($S849&lt;$I849-'Settings'!$B$8,"Low",IF($S849&gt;$I849+'Settings'!$B$8,"High","OK")))))</f>
        <v/>
      </c>
      <c r="X849" s="45">
        <f>IF($A849="","",IF(OR($J849&lt;&gt;"Mounted",$L849=""),"",IFERROR($L849+'Settings'!$B$9,"")))</f>
        <v/>
      </c>
      <c r="Y849" s="27">
        <f>IF($A849="","",IF($J849&lt;&gt;"Mounted","N/A",IF($L849="","No Data",IF(TODAY()&gt;$X849,"Overdue",IF(TODAY()+'Settings'!$B$10&gt;=$X849,"Due Soon","Current")))))</f>
        <v/>
      </c>
      <c r="Z849" s="27">
        <f>IF($A849="","",IF($J849&lt;&gt;"Mounted","N/A",IF(OR($U849="No Data",$W849="No Data"),"No Data",IF($U849="Critical","Critical",IF(OR($U849="Low",$V849="Uneven",$W849="Low",$W849="High",$Y849="Overdue",$Y849="Due Soon"),"Attention","OK")))))</f>
        <v/>
      </c>
      <c r="AA849" s="27">
        <f>IF($A849="","",IF($J849&lt;&gt;"Mounted","No action",IF($U849="Critical","Inspect immediately and follow fleet removal policy",IF($W849="Low","Correct pressure and inspect",IF($W849="High","Correct pressure",IF($V849="Uneven","Inspect alignment, suspension, and rotation",IF($U849="Low","Schedule tire service",IF($Y849="Overdue","Complete inspection",IF($Y849="Due Soon","Schedule inspection","No action")))))))))</f>
        <v/>
      </c>
      <c r="AB849" s="27">
        <f>IF($A849="","",IF(OR($J849&lt;&gt;"Mounted",$Z849="OK",$Z849="N/A"),"",IF($U849="Critical",1,IF(OR($W849="Low",$W849="High"),2,IF(OR($U849="Low",$V849="Uneven"),3,IF($Y849="Overdue",4,5))))))</f>
        <v/>
      </c>
      <c r="AC849" s="27">
        <f>IF($A849="","",IF($AB849="","",IFERROR($AB849*100000+ROW(),"")))</f>
        <v/>
      </c>
    </row>
    <row r="850">
      <c r="A850" s="29" t="n"/>
      <c r="B850" s="23" t="n"/>
      <c r="C850" s="23" t="n"/>
      <c r="D850" s="23" t="n"/>
      <c r="E850" s="29" t="n"/>
      <c r="F850" s="42" t="n"/>
      <c r="G850" s="30" t="n"/>
      <c r="H850" s="43" t="n"/>
      <c r="I850" s="43" t="n"/>
      <c r="J850" s="23" t="n"/>
      <c r="K850" s="23" t="n"/>
      <c r="L850" s="45">
        <f>IF($A850="","",IF(COUNTIFS('Tire Inspections'!$E$5:$E$1004,$A850,'Tire Inspections'!$Y$5:$Y$1004,"OK")=0,"",IFERROR(MAXIFS('Tire Inspections'!$B$5:$B$1004,'Tire Inspections'!$E$5:$E$1004,$A850,'Tire Inspections'!$Y$5:$Y$1004,"OK"),"")))</f>
        <v/>
      </c>
      <c r="M850" s="27">
        <f>IF($A850="","",IF($L850="","",IFERROR(LOOKUP(2,1/(('Tire Inspections'!$E$5:$E$1004=$A850)*('Tire Inspections'!$B$5:$B$1004=$L850)*('Tire Inspections'!$Y$5:$Y$1004="OK")),'Tire Inspections'!$C$5:$C$1004),"")))</f>
        <v/>
      </c>
      <c r="N850" s="27">
        <f>IF($A850="","",IF($L850="","",IFERROR(LOOKUP(2,1/(('Tire Inspections'!$E$5:$E$1004=$A850)*('Tire Inspections'!$B$5:$B$1004=$L850)*('Tire Inspections'!$Y$5:$Y$1004="OK")),'Tire Inspections'!$F$5:$F$1004),"")))</f>
        <v/>
      </c>
      <c r="O850" s="27">
        <f>IF($A850="","",IF($L850="","",IFERROR(LOOKUP(2,1/(('Tire Inspections'!$E$5:$E$1004=$A850)*('Tire Inspections'!$B$5:$B$1004=$L850)*('Tire Inspections'!$Y$5:$Y$1004="OK")),'Tire Inspections'!$P$5:$P$1004),"")))</f>
        <v/>
      </c>
      <c r="P850" s="32">
        <f>IF($A850="","",IF($L850="","",IFERROR(LOOKUP(2,1/(('Tire Inspections'!$E$5:$E$1004=$A850)*('Tire Inspections'!$B$5:$B$1004=$L850)*('Tire Inspections'!$Y$5:$Y$1004="OK")),'Tire Inspections'!$D$5:$D$1004),"")))</f>
        <v/>
      </c>
      <c r="Q850" s="44">
        <f>IF($A850="","",IF($L850="","",IFERROR(LOOKUP(2,1/(('Tire Inspections'!$E$5:$E$1004=$A850)*('Tire Inspections'!$B$5:$B$1004=$L850)*('Tire Inspections'!$Y$5:$Y$1004="OK")),'Tire Inspections'!$R$5:$R$1004),"")))</f>
        <v/>
      </c>
      <c r="R850" s="44">
        <f>IF($A850="","",IF($L850="","",IFERROR(LOOKUP(2,1/(('Tire Inspections'!$E$5:$E$1004=$A850)*('Tire Inspections'!$B$5:$B$1004=$L850)*('Tire Inspections'!$Y$5:$Y$1004="OK")),'Tire Inspections'!$S$5:$S$1004),"")))</f>
        <v/>
      </c>
      <c r="S850" s="44">
        <f>IF($A850="","",IF($L850="","",IFERROR(LOOKUP(2,1/(('Tire Inspections'!$E$5:$E$1004=$A850)*('Tire Inspections'!$B$5:$B$1004=$L850)*('Tire Inspections'!$Y$5:$Y$1004="OK")),'Tire Inspections'!$L$5:$L$1004),"")))</f>
        <v/>
      </c>
      <c r="T850" s="33">
        <f>IF($A850="","",IF(OR($Q850="",$H850=""),"",IFERROR(MAX(0,MIN(1,($Q850-'Settings'!$B$6)/($H850-'Settings'!$B$6))),"")))</f>
        <v/>
      </c>
      <c r="U850" s="27">
        <f>IF($A850="","",IF($Q850="","No Data",IF($Q850&lt;='Settings'!$B$6,"Critical",IF($Q850&lt;='Settings'!$B$5,"Low","OK"))))</f>
        <v/>
      </c>
      <c r="V850" s="27">
        <f>IF($A850="","",IF($R850="","No Data",IF($R850&gt;='Settings'!$B$7,"Uneven","OK")))</f>
        <v/>
      </c>
      <c r="W850" s="27">
        <f>IF($A850="","",IF($J850&lt;&gt;"Mounted","N/A",IF(OR($S850="",$I850=""),"No Data",IF($S850&lt;$I850-'Settings'!$B$8,"Low",IF($S850&gt;$I850+'Settings'!$B$8,"High","OK")))))</f>
        <v/>
      </c>
      <c r="X850" s="45">
        <f>IF($A850="","",IF(OR($J850&lt;&gt;"Mounted",$L850=""),"",IFERROR($L850+'Settings'!$B$9,"")))</f>
        <v/>
      </c>
      <c r="Y850" s="27">
        <f>IF($A850="","",IF($J850&lt;&gt;"Mounted","N/A",IF($L850="","No Data",IF(TODAY()&gt;$X850,"Overdue",IF(TODAY()+'Settings'!$B$10&gt;=$X850,"Due Soon","Current")))))</f>
        <v/>
      </c>
      <c r="Z850" s="27">
        <f>IF($A850="","",IF($J850&lt;&gt;"Mounted","N/A",IF(OR($U850="No Data",$W850="No Data"),"No Data",IF($U850="Critical","Critical",IF(OR($U850="Low",$V850="Uneven",$W850="Low",$W850="High",$Y850="Overdue",$Y850="Due Soon"),"Attention","OK")))))</f>
        <v/>
      </c>
      <c r="AA850" s="27">
        <f>IF($A850="","",IF($J850&lt;&gt;"Mounted","No action",IF($U850="Critical","Inspect immediately and follow fleet removal policy",IF($W850="Low","Correct pressure and inspect",IF($W850="High","Correct pressure",IF($V850="Uneven","Inspect alignment, suspension, and rotation",IF($U850="Low","Schedule tire service",IF($Y850="Overdue","Complete inspection",IF($Y850="Due Soon","Schedule inspection","No action")))))))))</f>
        <v/>
      </c>
      <c r="AB850" s="27">
        <f>IF($A850="","",IF(OR($J850&lt;&gt;"Mounted",$Z850="OK",$Z850="N/A"),"",IF($U850="Critical",1,IF(OR($W850="Low",$W850="High"),2,IF(OR($U850="Low",$V850="Uneven"),3,IF($Y850="Overdue",4,5))))))</f>
        <v/>
      </c>
      <c r="AC850" s="27">
        <f>IF($A850="","",IF($AB850="","",IFERROR($AB850*100000+ROW(),"")))</f>
        <v/>
      </c>
    </row>
    <row r="851">
      <c r="A851" s="29" t="n"/>
      <c r="B851" s="23" t="n"/>
      <c r="C851" s="23" t="n"/>
      <c r="D851" s="23" t="n"/>
      <c r="E851" s="29" t="n"/>
      <c r="F851" s="42" t="n"/>
      <c r="G851" s="30" t="n"/>
      <c r="H851" s="43" t="n"/>
      <c r="I851" s="43" t="n"/>
      <c r="J851" s="23" t="n"/>
      <c r="K851" s="23" t="n"/>
      <c r="L851" s="45">
        <f>IF($A851="","",IF(COUNTIFS('Tire Inspections'!$E$5:$E$1004,$A851,'Tire Inspections'!$Y$5:$Y$1004,"OK")=0,"",IFERROR(MAXIFS('Tire Inspections'!$B$5:$B$1004,'Tire Inspections'!$E$5:$E$1004,$A851,'Tire Inspections'!$Y$5:$Y$1004,"OK"),"")))</f>
        <v/>
      </c>
      <c r="M851" s="27">
        <f>IF($A851="","",IF($L851="","",IFERROR(LOOKUP(2,1/(('Tire Inspections'!$E$5:$E$1004=$A851)*('Tire Inspections'!$B$5:$B$1004=$L851)*('Tire Inspections'!$Y$5:$Y$1004="OK")),'Tire Inspections'!$C$5:$C$1004),"")))</f>
        <v/>
      </c>
      <c r="N851" s="27">
        <f>IF($A851="","",IF($L851="","",IFERROR(LOOKUP(2,1/(('Tire Inspections'!$E$5:$E$1004=$A851)*('Tire Inspections'!$B$5:$B$1004=$L851)*('Tire Inspections'!$Y$5:$Y$1004="OK")),'Tire Inspections'!$F$5:$F$1004),"")))</f>
        <v/>
      </c>
      <c r="O851" s="27">
        <f>IF($A851="","",IF($L851="","",IFERROR(LOOKUP(2,1/(('Tire Inspections'!$E$5:$E$1004=$A851)*('Tire Inspections'!$B$5:$B$1004=$L851)*('Tire Inspections'!$Y$5:$Y$1004="OK")),'Tire Inspections'!$P$5:$P$1004),"")))</f>
        <v/>
      </c>
      <c r="P851" s="32">
        <f>IF($A851="","",IF($L851="","",IFERROR(LOOKUP(2,1/(('Tire Inspections'!$E$5:$E$1004=$A851)*('Tire Inspections'!$B$5:$B$1004=$L851)*('Tire Inspections'!$Y$5:$Y$1004="OK")),'Tire Inspections'!$D$5:$D$1004),"")))</f>
        <v/>
      </c>
      <c r="Q851" s="44">
        <f>IF($A851="","",IF($L851="","",IFERROR(LOOKUP(2,1/(('Tire Inspections'!$E$5:$E$1004=$A851)*('Tire Inspections'!$B$5:$B$1004=$L851)*('Tire Inspections'!$Y$5:$Y$1004="OK")),'Tire Inspections'!$R$5:$R$1004),"")))</f>
        <v/>
      </c>
      <c r="R851" s="44">
        <f>IF($A851="","",IF($L851="","",IFERROR(LOOKUP(2,1/(('Tire Inspections'!$E$5:$E$1004=$A851)*('Tire Inspections'!$B$5:$B$1004=$L851)*('Tire Inspections'!$Y$5:$Y$1004="OK")),'Tire Inspections'!$S$5:$S$1004),"")))</f>
        <v/>
      </c>
      <c r="S851" s="44">
        <f>IF($A851="","",IF($L851="","",IFERROR(LOOKUP(2,1/(('Tire Inspections'!$E$5:$E$1004=$A851)*('Tire Inspections'!$B$5:$B$1004=$L851)*('Tire Inspections'!$Y$5:$Y$1004="OK")),'Tire Inspections'!$L$5:$L$1004),"")))</f>
        <v/>
      </c>
      <c r="T851" s="33">
        <f>IF($A851="","",IF(OR($Q851="",$H851=""),"",IFERROR(MAX(0,MIN(1,($Q851-'Settings'!$B$6)/($H851-'Settings'!$B$6))),"")))</f>
        <v/>
      </c>
      <c r="U851" s="27">
        <f>IF($A851="","",IF($Q851="","No Data",IF($Q851&lt;='Settings'!$B$6,"Critical",IF($Q851&lt;='Settings'!$B$5,"Low","OK"))))</f>
        <v/>
      </c>
      <c r="V851" s="27">
        <f>IF($A851="","",IF($R851="","No Data",IF($R851&gt;='Settings'!$B$7,"Uneven","OK")))</f>
        <v/>
      </c>
      <c r="W851" s="27">
        <f>IF($A851="","",IF($J851&lt;&gt;"Mounted","N/A",IF(OR($S851="",$I851=""),"No Data",IF($S851&lt;$I851-'Settings'!$B$8,"Low",IF($S851&gt;$I851+'Settings'!$B$8,"High","OK")))))</f>
        <v/>
      </c>
      <c r="X851" s="45">
        <f>IF($A851="","",IF(OR($J851&lt;&gt;"Mounted",$L851=""),"",IFERROR($L851+'Settings'!$B$9,"")))</f>
        <v/>
      </c>
      <c r="Y851" s="27">
        <f>IF($A851="","",IF($J851&lt;&gt;"Mounted","N/A",IF($L851="","No Data",IF(TODAY()&gt;$X851,"Overdue",IF(TODAY()+'Settings'!$B$10&gt;=$X851,"Due Soon","Current")))))</f>
        <v/>
      </c>
      <c r="Z851" s="27">
        <f>IF($A851="","",IF($J851&lt;&gt;"Mounted","N/A",IF(OR($U851="No Data",$W851="No Data"),"No Data",IF($U851="Critical","Critical",IF(OR($U851="Low",$V851="Uneven",$W851="Low",$W851="High",$Y851="Overdue",$Y851="Due Soon"),"Attention","OK")))))</f>
        <v/>
      </c>
      <c r="AA851" s="27">
        <f>IF($A851="","",IF($J851&lt;&gt;"Mounted","No action",IF($U851="Critical","Inspect immediately and follow fleet removal policy",IF($W851="Low","Correct pressure and inspect",IF($W851="High","Correct pressure",IF($V851="Uneven","Inspect alignment, suspension, and rotation",IF($U851="Low","Schedule tire service",IF($Y851="Overdue","Complete inspection",IF($Y851="Due Soon","Schedule inspection","No action")))))))))</f>
        <v/>
      </c>
      <c r="AB851" s="27">
        <f>IF($A851="","",IF(OR($J851&lt;&gt;"Mounted",$Z851="OK",$Z851="N/A"),"",IF($U851="Critical",1,IF(OR($W851="Low",$W851="High"),2,IF(OR($U851="Low",$V851="Uneven"),3,IF($Y851="Overdue",4,5))))))</f>
        <v/>
      </c>
      <c r="AC851" s="27">
        <f>IF($A851="","",IF($AB851="","",IFERROR($AB851*100000+ROW(),"")))</f>
        <v/>
      </c>
    </row>
    <row r="852">
      <c r="A852" s="29" t="n"/>
      <c r="B852" s="23" t="n"/>
      <c r="C852" s="23" t="n"/>
      <c r="D852" s="23" t="n"/>
      <c r="E852" s="29" t="n"/>
      <c r="F852" s="42" t="n"/>
      <c r="G852" s="30" t="n"/>
      <c r="H852" s="43" t="n"/>
      <c r="I852" s="43" t="n"/>
      <c r="J852" s="23" t="n"/>
      <c r="K852" s="23" t="n"/>
      <c r="L852" s="45">
        <f>IF($A852="","",IF(COUNTIFS('Tire Inspections'!$E$5:$E$1004,$A852,'Tire Inspections'!$Y$5:$Y$1004,"OK")=0,"",IFERROR(MAXIFS('Tire Inspections'!$B$5:$B$1004,'Tire Inspections'!$E$5:$E$1004,$A852,'Tire Inspections'!$Y$5:$Y$1004,"OK"),"")))</f>
        <v/>
      </c>
      <c r="M852" s="27">
        <f>IF($A852="","",IF($L852="","",IFERROR(LOOKUP(2,1/(('Tire Inspections'!$E$5:$E$1004=$A852)*('Tire Inspections'!$B$5:$B$1004=$L852)*('Tire Inspections'!$Y$5:$Y$1004="OK")),'Tire Inspections'!$C$5:$C$1004),"")))</f>
        <v/>
      </c>
      <c r="N852" s="27">
        <f>IF($A852="","",IF($L852="","",IFERROR(LOOKUP(2,1/(('Tire Inspections'!$E$5:$E$1004=$A852)*('Tire Inspections'!$B$5:$B$1004=$L852)*('Tire Inspections'!$Y$5:$Y$1004="OK")),'Tire Inspections'!$F$5:$F$1004),"")))</f>
        <v/>
      </c>
      <c r="O852" s="27">
        <f>IF($A852="","",IF($L852="","",IFERROR(LOOKUP(2,1/(('Tire Inspections'!$E$5:$E$1004=$A852)*('Tire Inspections'!$B$5:$B$1004=$L852)*('Tire Inspections'!$Y$5:$Y$1004="OK")),'Tire Inspections'!$P$5:$P$1004),"")))</f>
        <v/>
      </c>
      <c r="P852" s="32">
        <f>IF($A852="","",IF($L852="","",IFERROR(LOOKUP(2,1/(('Tire Inspections'!$E$5:$E$1004=$A852)*('Tire Inspections'!$B$5:$B$1004=$L852)*('Tire Inspections'!$Y$5:$Y$1004="OK")),'Tire Inspections'!$D$5:$D$1004),"")))</f>
        <v/>
      </c>
      <c r="Q852" s="44">
        <f>IF($A852="","",IF($L852="","",IFERROR(LOOKUP(2,1/(('Tire Inspections'!$E$5:$E$1004=$A852)*('Tire Inspections'!$B$5:$B$1004=$L852)*('Tire Inspections'!$Y$5:$Y$1004="OK")),'Tire Inspections'!$R$5:$R$1004),"")))</f>
        <v/>
      </c>
      <c r="R852" s="44">
        <f>IF($A852="","",IF($L852="","",IFERROR(LOOKUP(2,1/(('Tire Inspections'!$E$5:$E$1004=$A852)*('Tire Inspections'!$B$5:$B$1004=$L852)*('Tire Inspections'!$Y$5:$Y$1004="OK")),'Tire Inspections'!$S$5:$S$1004),"")))</f>
        <v/>
      </c>
      <c r="S852" s="44">
        <f>IF($A852="","",IF($L852="","",IFERROR(LOOKUP(2,1/(('Tire Inspections'!$E$5:$E$1004=$A852)*('Tire Inspections'!$B$5:$B$1004=$L852)*('Tire Inspections'!$Y$5:$Y$1004="OK")),'Tire Inspections'!$L$5:$L$1004),"")))</f>
        <v/>
      </c>
      <c r="T852" s="33">
        <f>IF($A852="","",IF(OR($Q852="",$H852=""),"",IFERROR(MAX(0,MIN(1,($Q852-'Settings'!$B$6)/($H852-'Settings'!$B$6))),"")))</f>
        <v/>
      </c>
      <c r="U852" s="27">
        <f>IF($A852="","",IF($Q852="","No Data",IF($Q852&lt;='Settings'!$B$6,"Critical",IF($Q852&lt;='Settings'!$B$5,"Low","OK"))))</f>
        <v/>
      </c>
      <c r="V852" s="27">
        <f>IF($A852="","",IF($R852="","No Data",IF($R852&gt;='Settings'!$B$7,"Uneven","OK")))</f>
        <v/>
      </c>
      <c r="W852" s="27">
        <f>IF($A852="","",IF($J852&lt;&gt;"Mounted","N/A",IF(OR($S852="",$I852=""),"No Data",IF($S852&lt;$I852-'Settings'!$B$8,"Low",IF($S852&gt;$I852+'Settings'!$B$8,"High","OK")))))</f>
        <v/>
      </c>
      <c r="X852" s="45">
        <f>IF($A852="","",IF(OR($J852&lt;&gt;"Mounted",$L852=""),"",IFERROR($L852+'Settings'!$B$9,"")))</f>
        <v/>
      </c>
      <c r="Y852" s="27">
        <f>IF($A852="","",IF($J852&lt;&gt;"Mounted","N/A",IF($L852="","No Data",IF(TODAY()&gt;$X852,"Overdue",IF(TODAY()+'Settings'!$B$10&gt;=$X852,"Due Soon","Current")))))</f>
        <v/>
      </c>
      <c r="Z852" s="27">
        <f>IF($A852="","",IF($J852&lt;&gt;"Mounted","N/A",IF(OR($U852="No Data",$W852="No Data"),"No Data",IF($U852="Critical","Critical",IF(OR($U852="Low",$V852="Uneven",$W852="Low",$W852="High",$Y852="Overdue",$Y852="Due Soon"),"Attention","OK")))))</f>
        <v/>
      </c>
      <c r="AA852" s="27">
        <f>IF($A852="","",IF($J852&lt;&gt;"Mounted","No action",IF($U852="Critical","Inspect immediately and follow fleet removal policy",IF($W852="Low","Correct pressure and inspect",IF($W852="High","Correct pressure",IF($V852="Uneven","Inspect alignment, suspension, and rotation",IF($U852="Low","Schedule tire service",IF($Y852="Overdue","Complete inspection",IF($Y852="Due Soon","Schedule inspection","No action")))))))))</f>
        <v/>
      </c>
      <c r="AB852" s="27">
        <f>IF($A852="","",IF(OR($J852&lt;&gt;"Mounted",$Z852="OK",$Z852="N/A"),"",IF($U852="Critical",1,IF(OR($W852="Low",$W852="High"),2,IF(OR($U852="Low",$V852="Uneven"),3,IF($Y852="Overdue",4,5))))))</f>
        <v/>
      </c>
      <c r="AC852" s="27">
        <f>IF($A852="","",IF($AB852="","",IFERROR($AB852*100000+ROW(),"")))</f>
        <v/>
      </c>
    </row>
    <row r="853">
      <c r="A853" s="29" t="n"/>
      <c r="B853" s="23" t="n"/>
      <c r="C853" s="23" t="n"/>
      <c r="D853" s="23" t="n"/>
      <c r="E853" s="29" t="n"/>
      <c r="F853" s="42" t="n"/>
      <c r="G853" s="30" t="n"/>
      <c r="H853" s="43" t="n"/>
      <c r="I853" s="43" t="n"/>
      <c r="J853" s="23" t="n"/>
      <c r="K853" s="23" t="n"/>
      <c r="L853" s="45">
        <f>IF($A853="","",IF(COUNTIFS('Tire Inspections'!$E$5:$E$1004,$A853,'Tire Inspections'!$Y$5:$Y$1004,"OK")=0,"",IFERROR(MAXIFS('Tire Inspections'!$B$5:$B$1004,'Tire Inspections'!$E$5:$E$1004,$A853,'Tire Inspections'!$Y$5:$Y$1004,"OK"),"")))</f>
        <v/>
      </c>
      <c r="M853" s="27">
        <f>IF($A853="","",IF($L853="","",IFERROR(LOOKUP(2,1/(('Tire Inspections'!$E$5:$E$1004=$A853)*('Tire Inspections'!$B$5:$B$1004=$L853)*('Tire Inspections'!$Y$5:$Y$1004="OK")),'Tire Inspections'!$C$5:$C$1004),"")))</f>
        <v/>
      </c>
      <c r="N853" s="27">
        <f>IF($A853="","",IF($L853="","",IFERROR(LOOKUP(2,1/(('Tire Inspections'!$E$5:$E$1004=$A853)*('Tire Inspections'!$B$5:$B$1004=$L853)*('Tire Inspections'!$Y$5:$Y$1004="OK")),'Tire Inspections'!$F$5:$F$1004),"")))</f>
        <v/>
      </c>
      <c r="O853" s="27">
        <f>IF($A853="","",IF($L853="","",IFERROR(LOOKUP(2,1/(('Tire Inspections'!$E$5:$E$1004=$A853)*('Tire Inspections'!$B$5:$B$1004=$L853)*('Tire Inspections'!$Y$5:$Y$1004="OK")),'Tire Inspections'!$P$5:$P$1004),"")))</f>
        <v/>
      </c>
      <c r="P853" s="32">
        <f>IF($A853="","",IF($L853="","",IFERROR(LOOKUP(2,1/(('Tire Inspections'!$E$5:$E$1004=$A853)*('Tire Inspections'!$B$5:$B$1004=$L853)*('Tire Inspections'!$Y$5:$Y$1004="OK")),'Tire Inspections'!$D$5:$D$1004),"")))</f>
        <v/>
      </c>
      <c r="Q853" s="44">
        <f>IF($A853="","",IF($L853="","",IFERROR(LOOKUP(2,1/(('Tire Inspections'!$E$5:$E$1004=$A853)*('Tire Inspections'!$B$5:$B$1004=$L853)*('Tire Inspections'!$Y$5:$Y$1004="OK")),'Tire Inspections'!$R$5:$R$1004),"")))</f>
        <v/>
      </c>
      <c r="R853" s="44">
        <f>IF($A853="","",IF($L853="","",IFERROR(LOOKUP(2,1/(('Tire Inspections'!$E$5:$E$1004=$A853)*('Tire Inspections'!$B$5:$B$1004=$L853)*('Tire Inspections'!$Y$5:$Y$1004="OK")),'Tire Inspections'!$S$5:$S$1004),"")))</f>
        <v/>
      </c>
      <c r="S853" s="44">
        <f>IF($A853="","",IF($L853="","",IFERROR(LOOKUP(2,1/(('Tire Inspections'!$E$5:$E$1004=$A853)*('Tire Inspections'!$B$5:$B$1004=$L853)*('Tire Inspections'!$Y$5:$Y$1004="OK")),'Tire Inspections'!$L$5:$L$1004),"")))</f>
        <v/>
      </c>
      <c r="T853" s="33">
        <f>IF($A853="","",IF(OR($Q853="",$H853=""),"",IFERROR(MAX(0,MIN(1,($Q853-'Settings'!$B$6)/($H853-'Settings'!$B$6))),"")))</f>
        <v/>
      </c>
      <c r="U853" s="27">
        <f>IF($A853="","",IF($Q853="","No Data",IF($Q853&lt;='Settings'!$B$6,"Critical",IF($Q853&lt;='Settings'!$B$5,"Low","OK"))))</f>
        <v/>
      </c>
      <c r="V853" s="27">
        <f>IF($A853="","",IF($R853="","No Data",IF($R853&gt;='Settings'!$B$7,"Uneven","OK")))</f>
        <v/>
      </c>
      <c r="W853" s="27">
        <f>IF($A853="","",IF($J853&lt;&gt;"Mounted","N/A",IF(OR($S853="",$I853=""),"No Data",IF($S853&lt;$I853-'Settings'!$B$8,"Low",IF($S853&gt;$I853+'Settings'!$B$8,"High","OK")))))</f>
        <v/>
      </c>
      <c r="X853" s="45">
        <f>IF($A853="","",IF(OR($J853&lt;&gt;"Mounted",$L853=""),"",IFERROR($L853+'Settings'!$B$9,"")))</f>
        <v/>
      </c>
      <c r="Y853" s="27">
        <f>IF($A853="","",IF($J853&lt;&gt;"Mounted","N/A",IF($L853="","No Data",IF(TODAY()&gt;$X853,"Overdue",IF(TODAY()+'Settings'!$B$10&gt;=$X853,"Due Soon","Current")))))</f>
        <v/>
      </c>
      <c r="Z853" s="27">
        <f>IF($A853="","",IF($J853&lt;&gt;"Mounted","N/A",IF(OR($U853="No Data",$W853="No Data"),"No Data",IF($U853="Critical","Critical",IF(OR($U853="Low",$V853="Uneven",$W853="Low",$W853="High",$Y853="Overdue",$Y853="Due Soon"),"Attention","OK")))))</f>
        <v/>
      </c>
      <c r="AA853" s="27">
        <f>IF($A853="","",IF($J853&lt;&gt;"Mounted","No action",IF($U853="Critical","Inspect immediately and follow fleet removal policy",IF($W853="Low","Correct pressure and inspect",IF($W853="High","Correct pressure",IF($V853="Uneven","Inspect alignment, suspension, and rotation",IF($U853="Low","Schedule tire service",IF($Y853="Overdue","Complete inspection",IF($Y853="Due Soon","Schedule inspection","No action")))))))))</f>
        <v/>
      </c>
      <c r="AB853" s="27">
        <f>IF($A853="","",IF(OR($J853&lt;&gt;"Mounted",$Z853="OK",$Z853="N/A"),"",IF($U853="Critical",1,IF(OR($W853="Low",$W853="High"),2,IF(OR($U853="Low",$V853="Uneven"),3,IF($Y853="Overdue",4,5))))))</f>
        <v/>
      </c>
      <c r="AC853" s="27">
        <f>IF($A853="","",IF($AB853="","",IFERROR($AB853*100000+ROW(),"")))</f>
        <v/>
      </c>
    </row>
    <row r="854">
      <c r="A854" s="29" t="n"/>
      <c r="B854" s="23" t="n"/>
      <c r="C854" s="23" t="n"/>
      <c r="D854" s="23" t="n"/>
      <c r="E854" s="29" t="n"/>
      <c r="F854" s="42" t="n"/>
      <c r="G854" s="30" t="n"/>
      <c r="H854" s="43" t="n"/>
      <c r="I854" s="43" t="n"/>
      <c r="J854" s="23" t="n"/>
      <c r="K854" s="23" t="n"/>
      <c r="L854" s="45">
        <f>IF($A854="","",IF(COUNTIFS('Tire Inspections'!$E$5:$E$1004,$A854,'Tire Inspections'!$Y$5:$Y$1004,"OK")=0,"",IFERROR(MAXIFS('Tire Inspections'!$B$5:$B$1004,'Tire Inspections'!$E$5:$E$1004,$A854,'Tire Inspections'!$Y$5:$Y$1004,"OK"),"")))</f>
        <v/>
      </c>
      <c r="M854" s="27">
        <f>IF($A854="","",IF($L854="","",IFERROR(LOOKUP(2,1/(('Tire Inspections'!$E$5:$E$1004=$A854)*('Tire Inspections'!$B$5:$B$1004=$L854)*('Tire Inspections'!$Y$5:$Y$1004="OK")),'Tire Inspections'!$C$5:$C$1004),"")))</f>
        <v/>
      </c>
      <c r="N854" s="27">
        <f>IF($A854="","",IF($L854="","",IFERROR(LOOKUP(2,1/(('Tire Inspections'!$E$5:$E$1004=$A854)*('Tire Inspections'!$B$5:$B$1004=$L854)*('Tire Inspections'!$Y$5:$Y$1004="OK")),'Tire Inspections'!$F$5:$F$1004),"")))</f>
        <v/>
      </c>
      <c r="O854" s="27">
        <f>IF($A854="","",IF($L854="","",IFERROR(LOOKUP(2,1/(('Tire Inspections'!$E$5:$E$1004=$A854)*('Tire Inspections'!$B$5:$B$1004=$L854)*('Tire Inspections'!$Y$5:$Y$1004="OK")),'Tire Inspections'!$P$5:$P$1004),"")))</f>
        <v/>
      </c>
      <c r="P854" s="32">
        <f>IF($A854="","",IF($L854="","",IFERROR(LOOKUP(2,1/(('Tire Inspections'!$E$5:$E$1004=$A854)*('Tire Inspections'!$B$5:$B$1004=$L854)*('Tire Inspections'!$Y$5:$Y$1004="OK")),'Tire Inspections'!$D$5:$D$1004),"")))</f>
        <v/>
      </c>
      <c r="Q854" s="44">
        <f>IF($A854="","",IF($L854="","",IFERROR(LOOKUP(2,1/(('Tire Inspections'!$E$5:$E$1004=$A854)*('Tire Inspections'!$B$5:$B$1004=$L854)*('Tire Inspections'!$Y$5:$Y$1004="OK")),'Tire Inspections'!$R$5:$R$1004),"")))</f>
        <v/>
      </c>
      <c r="R854" s="44">
        <f>IF($A854="","",IF($L854="","",IFERROR(LOOKUP(2,1/(('Tire Inspections'!$E$5:$E$1004=$A854)*('Tire Inspections'!$B$5:$B$1004=$L854)*('Tire Inspections'!$Y$5:$Y$1004="OK")),'Tire Inspections'!$S$5:$S$1004),"")))</f>
        <v/>
      </c>
      <c r="S854" s="44">
        <f>IF($A854="","",IF($L854="","",IFERROR(LOOKUP(2,1/(('Tire Inspections'!$E$5:$E$1004=$A854)*('Tire Inspections'!$B$5:$B$1004=$L854)*('Tire Inspections'!$Y$5:$Y$1004="OK")),'Tire Inspections'!$L$5:$L$1004),"")))</f>
        <v/>
      </c>
      <c r="T854" s="33">
        <f>IF($A854="","",IF(OR($Q854="",$H854=""),"",IFERROR(MAX(0,MIN(1,($Q854-'Settings'!$B$6)/($H854-'Settings'!$B$6))),"")))</f>
        <v/>
      </c>
      <c r="U854" s="27">
        <f>IF($A854="","",IF($Q854="","No Data",IF($Q854&lt;='Settings'!$B$6,"Critical",IF($Q854&lt;='Settings'!$B$5,"Low","OK"))))</f>
        <v/>
      </c>
      <c r="V854" s="27">
        <f>IF($A854="","",IF($R854="","No Data",IF($R854&gt;='Settings'!$B$7,"Uneven","OK")))</f>
        <v/>
      </c>
      <c r="W854" s="27">
        <f>IF($A854="","",IF($J854&lt;&gt;"Mounted","N/A",IF(OR($S854="",$I854=""),"No Data",IF($S854&lt;$I854-'Settings'!$B$8,"Low",IF($S854&gt;$I854+'Settings'!$B$8,"High","OK")))))</f>
        <v/>
      </c>
      <c r="X854" s="45">
        <f>IF($A854="","",IF(OR($J854&lt;&gt;"Mounted",$L854=""),"",IFERROR($L854+'Settings'!$B$9,"")))</f>
        <v/>
      </c>
      <c r="Y854" s="27">
        <f>IF($A854="","",IF($J854&lt;&gt;"Mounted","N/A",IF($L854="","No Data",IF(TODAY()&gt;$X854,"Overdue",IF(TODAY()+'Settings'!$B$10&gt;=$X854,"Due Soon","Current")))))</f>
        <v/>
      </c>
      <c r="Z854" s="27">
        <f>IF($A854="","",IF($J854&lt;&gt;"Mounted","N/A",IF(OR($U854="No Data",$W854="No Data"),"No Data",IF($U854="Critical","Critical",IF(OR($U854="Low",$V854="Uneven",$W854="Low",$W854="High",$Y854="Overdue",$Y854="Due Soon"),"Attention","OK")))))</f>
        <v/>
      </c>
      <c r="AA854" s="27">
        <f>IF($A854="","",IF($J854&lt;&gt;"Mounted","No action",IF($U854="Critical","Inspect immediately and follow fleet removal policy",IF($W854="Low","Correct pressure and inspect",IF($W854="High","Correct pressure",IF($V854="Uneven","Inspect alignment, suspension, and rotation",IF($U854="Low","Schedule tire service",IF($Y854="Overdue","Complete inspection",IF($Y854="Due Soon","Schedule inspection","No action")))))))))</f>
        <v/>
      </c>
      <c r="AB854" s="27">
        <f>IF($A854="","",IF(OR($J854&lt;&gt;"Mounted",$Z854="OK",$Z854="N/A"),"",IF($U854="Critical",1,IF(OR($W854="Low",$W854="High"),2,IF(OR($U854="Low",$V854="Uneven"),3,IF($Y854="Overdue",4,5))))))</f>
        <v/>
      </c>
      <c r="AC854" s="27">
        <f>IF($A854="","",IF($AB854="","",IFERROR($AB854*100000+ROW(),"")))</f>
        <v/>
      </c>
    </row>
    <row r="855">
      <c r="A855" s="29" t="n"/>
      <c r="B855" s="23" t="n"/>
      <c r="C855" s="23" t="n"/>
      <c r="D855" s="23" t="n"/>
      <c r="E855" s="29" t="n"/>
      <c r="F855" s="42" t="n"/>
      <c r="G855" s="30" t="n"/>
      <c r="H855" s="43" t="n"/>
      <c r="I855" s="43" t="n"/>
      <c r="J855" s="23" t="n"/>
      <c r="K855" s="23" t="n"/>
      <c r="L855" s="45">
        <f>IF($A855="","",IF(COUNTIFS('Tire Inspections'!$E$5:$E$1004,$A855,'Tire Inspections'!$Y$5:$Y$1004,"OK")=0,"",IFERROR(MAXIFS('Tire Inspections'!$B$5:$B$1004,'Tire Inspections'!$E$5:$E$1004,$A855,'Tire Inspections'!$Y$5:$Y$1004,"OK"),"")))</f>
        <v/>
      </c>
      <c r="M855" s="27">
        <f>IF($A855="","",IF($L855="","",IFERROR(LOOKUP(2,1/(('Tire Inspections'!$E$5:$E$1004=$A855)*('Tire Inspections'!$B$5:$B$1004=$L855)*('Tire Inspections'!$Y$5:$Y$1004="OK")),'Tire Inspections'!$C$5:$C$1004),"")))</f>
        <v/>
      </c>
      <c r="N855" s="27">
        <f>IF($A855="","",IF($L855="","",IFERROR(LOOKUP(2,1/(('Tire Inspections'!$E$5:$E$1004=$A855)*('Tire Inspections'!$B$5:$B$1004=$L855)*('Tire Inspections'!$Y$5:$Y$1004="OK")),'Tire Inspections'!$F$5:$F$1004),"")))</f>
        <v/>
      </c>
      <c r="O855" s="27">
        <f>IF($A855="","",IF($L855="","",IFERROR(LOOKUP(2,1/(('Tire Inspections'!$E$5:$E$1004=$A855)*('Tire Inspections'!$B$5:$B$1004=$L855)*('Tire Inspections'!$Y$5:$Y$1004="OK")),'Tire Inspections'!$P$5:$P$1004),"")))</f>
        <v/>
      </c>
      <c r="P855" s="32">
        <f>IF($A855="","",IF($L855="","",IFERROR(LOOKUP(2,1/(('Tire Inspections'!$E$5:$E$1004=$A855)*('Tire Inspections'!$B$5:$B$1004=$L855)*('Tire Inspections'!$Y$5:$Y$1004="OK")),'Tire Inspections'!$D$5:$D$1004),"")))</f>
        <v/>
      </c>
      <c r="Q855" s="44">
        <f>IF($A855="","",IF($L855="","",IFERROR(LOOKUP(2,1/(('Tire Inspections'!$E$5:$E$1004=$A855)*('Tire Inspections'!$B$5:$B$1004=$L855)*('Tire Inspections'!$Y$5:$Y$1004="OK")),'Tire Inspections'!$R$5:$R$1004),"")))</f>
        <v/>
      </c>
      <c r="R855" s="44">
        <f>IF($A855="","",IF($L855="","",IFERROR(LOOKUP(2,1/(('Tire Inspections'!$E$5:$E$1004=$A855)*('Tire Inspections'!$B$5:$B$1004=$L855)*('Tire Inspections'!$Y$5:$Y$1004="OK")),'Tire Inspections'!$S$5:$S$1004),"")))</f>
        <v/>
      </c>
      <c r="S855" s="44">
        <f>IF($A855="","",IF($L855="","",IFERROR(LOOKUP(2,1/(('Tire Inspections'!$E$5:$E$1004=$A855)*('Tire Inspections'!$B$5:$B$1004=$L855)*('Tire Inspections'!$Y$5:$Y$1004="OK")),'Tire Inspections'!$L$5:$L$1004),"")))</f>
        <v/>
      </c>
      <c r="T855" s="33">
        <f>IF($A855="","",IF(OR($Q855="",$H855=""),"",IFERROR(MAX(0,MIN(1,($Q855-'Settings'!$B$6)/($H855-'Settings'!$B$6))),"")))</f>
        <v/>
      </c>
      <c r="U855" s="27">
        <f>IF($A855="","",IF($Q855="","No Data",IF($Q855&lt;='Settings'!$B$6,"Critical",IF($Q855&lt;='Settings'!$B$5,"Low","OK"))))</f>
        <v/>
      </c>
      <c r="V855" s="27">
        <f>IF($A855="","",IF($R855="","No Data",IF($R855&gt;='Settings'!$B$7,"Uneven","OK")))</f>
        <v/>
      </c>
      <c r="W855" s="27">
        <f>IF($A855="","",IF($J855&lt;&gt;"Mounted","N/A",IF(OR($S855="",$I855=""),"No Data",IF($S855&lt;$I855-'Settings'!$B$8,"Low",IF($S855&gt;$I855+'Settings'!$B$8,"High","OK")))))</f>
        <v/>
      </c>
      <c r="X855" s="45">
        <f>IF($A855="","",IF(OR($J855&lt;&gt;"Mounted",$L855=""),"",IFERROR($L855+'Settings'!$B$9,"")))</f>
        <v/>
      </c>
      <c r="Y855" s="27">
        <f>IF($A855="","",IF($J855&lt;&gt;"Mounted","N/A",IF($L855="","No Data",IF(TODAY()&gt;$X855,"Overdue",IF(TODAY()+'Settings'!$B$10&gt;=$X855,"Due Soon","Current")))))</f>
        <v/>
      </c>
      <c r="Z855" s="27">
        <f>IF($A855="","",IF($J855&lt;&gt;"Mounted","N/A",IF(OR($U855="No Data",$W855="No Data"),"No Data",IF($U855="Critical","Critical",IF(OR($U855="Low",$V855="Uneven",$W855="Low",$W855="High",$Y855="Overdue",$Y855="Due Soon"),"Attention","OK")))))</f>
        <v/>
      </c>
      <c r="AA855" s="27">
        <f>IF($A855="","",IF($J855&lt;&gt;"Mounted","No action",IF($U855="Critical","Inspect immediately and follow fleet removal policy",IF($W855="Low","Correct pressure and inspect",IF($W855="High","Correct pressure",IF($V855="Uneven","Inspect alignment, suspension, and rotation",IF($U855="Low","Schedule tire service",IF($Y855="Overdue","Complete inspection",IF($Y855="Due Soon","Schedule inspection","No action")))))))))</f>
        <v/>
      </c>
      <c r="AB855" s="27">
        <f>IF($A855="","",IF(OR($J855&lt;&gt;"Mounted",$Z855="OK",$Z855="N/A"),"",IF($U855="Critical",1,IF(OR($W855="Low",$W855="High"),2,IF(OR($U855="Low",$V855="Uneven"),3,IF($Y855="Overdue",4,5))))))</f>
        <v/>
      </c>
      <c r="AC855" s="27">
        <f>IF($A855="","",IF($AB855="","",IFERROR($AB855*100000+ROW(),"")))</f>
        <v/>
      </c>
    </row>
    <row r="856">
      <c r="A856" s="29" t="n"/>
      <c r="B856" s="23" t="n"/>
      <c r="C856" s="23" t="n"/>
      <c r="D856" s="23" t="n"/>
      <c r="E856" s="29" t="n"/>
      <c r="F856" s="42" t="n"/>
      <c r="G856" s="30" t="n"/>
      <c r="H856" s="43" t="n"/>
      <c r="I856" s="43" t="n"/>
      <c r="J856" s="23" t="n"/>
      <c r="K856" s="23" t="n"/>
      <c r="L856" s="45">
        <f>IF($A856="","",IF(COUNTIFS('Tire Inspections'!$E$5:$E$1004,$A856,'Tire Inspections'!$Y$5:$Y$1004,"OK")=0,"",IFERROR(MAXIFS('Tire Inspections'!$B$5:$B$1004,'Tire Inspections'!$E$5:$E$1004,$A856,'Tire Inspections'!$Y$5:$Y$1004,"OK"),"")))</f>
        <v/>
      </c>
      <c r="M856" s="27">
        <f>IF($A856="","",IF($L856="","",IFERROR(LOOKUP(2,1/(('Tire Inspections'!$E$5:$E$1004=$A856)*('Tire Inspections'!$B$5:$B$1004=$L856)*('Tire Inspections'!$Y$5:$Y$1004="OK")),'Tire Inspections'!$C$5:$C$1004),"")))</f>
        <v/>
      </c>
      <c r="N856" s="27">
        <f>IF($A856="","",IF($L856="","",IFERROR(LOOKUP(2,1/(('Tire Inspections'!$E$5:$E$1004=$A856)*('Tire Inspections'!$B$5:$B$1004=$L856)*('Tire Inspections'!$Y$5:$Y$1004="OK")),'Tire Inspections'!$F$5:$F$1004),"")))</f>
        <v/>
      </c>
      <c r="O856" s="27">
        <f>IF($A856="","",IF($L856="","",IFERROR(LOOKUP(2,1/(('Tire Inspections'!$E$5:$E$1004=$A856)*('Tire Inspections'!$B$5:$B$1004=$L856)*('Tire Inspections'!$Y$5:$Y$1004="OK")),'Tire Inspections'!$P$5:$P$1004),"")))</f>
        <v/>
      </c>
      <c r="P856" s="32">
        <f>IF($A856="","",IF($L856="","",IFERROR(LOOKUP(2,1/(('Tire Inspections'!$E$5:$E$1004=$A856)*('Tire Inspections'!$B$5:$B$1004=$L856)*('Tire Inspections'!$Y$5:$Y$1004="OK")),'Tire Inspections'!$D$5:$D$1004),"")))</f>
        <v/>
      </c>
      <c r="Q856" s="44">
        <f>IF($A856="","",IF($L856="","",IFERROR(LOOKUP(2,1/(('Tire Inspections'!$E$5:$E$1004=$A856)*('Tire Inspections'!$B$5:$B$1004=$L856)*('Tire Inspections'!$Y$5:$Y$1004="OK")),'Tire Inspections'!$R$5:$R$1004),"")))</f>
        <v/>
      </c>
      <c r="R856" s="44">
        <f>IF($A856="","",IF($L856="","",IFERROR(LOOKUP(2,1/(('Tire Inspections'!$E$5:$E$1004=$A856)*('Tire Inspections'!$B$5:$B$1004=$L856)*('Tire Inspections'!$Y$5:$Y$1004="OK")),'Tire Inspections'!$S$5:$S$1004),"")))</f>
        <v/>
      </c>
      <c r="S856" s="44">
        <f>IF($A856="","",IF($L856="","",IFERROR(LOOKUP(2,1/(('Tire Inspections'!$E$5:$E$1004=$A856)*('Tire Inspections'!$B$5:$B$1004=$L856)*('Tire Inspections'!$Y$5:$Y$1004="OK")),'Tire Inspections'!$L$5:$L$1004),"")))</f>
        <v/>
      </c>
      <c r="T856" s="33">
        <f>IF($A856="","",IF(OR($Q856="",$H856=""),"",IFERROR(MAX(0,MIN(1,($Q856-'Settings'!$B$6)/($H856-'Settings'!$B$6))),"")))</f>
        <v/>
      </c>
      <c r="U856" s="27">
        <f>IF($A856="","",IF($Q856="","No Data",IF($Q856&lt;='Settings'!$B$6,"Critical",IF($Q856&lt;='Settings'!$B$5,"Low","OK"))))</f>
        <v/>
      </c>
      <c r="V856" s="27">
        <f>IF($A856="","",IF($R856="","No Data",IF($R856&gt;='Settings'!$B$7,"Uneven","OK")))</f>
        <v/>
      </c>
      <c r="W856" s="27">
        <f>IF($A856="","",IF($J856&lt;&gt;"Mounted","N/A",IF(OR($S856="",$I856=""),"No Data",IF($S856&lt;$I856-'Settings'!$B$8,"Low",IF($S856&gt;$I856+'Settings'!$B$8,"High","OK")))))</f>
        <v/>
      </c>
      <c r="X856" s="45">
        <f>IF($A856="","",IF(OR($J856&lt;&gt;"Mounted",$L856=""),"",IFERROR($L856+'Settings'!$B$9,"")))</f>
        <v/>
      </c>
      <c r="Y856" s="27">
        <f>IF($A856="","",IF($J856&lt;&gt;"Mounted","N/A",IF($L856="","No Data",IF(TODAY()&gt;$X856,"Overdue",IF(TODAY()+'Settings'!$B$10&gt;=$X856,"Due Soon","Current")))))</f>
        <v/>
      </c>
      <c r="Z856" s="27">
        <f>IF($A856="","",IF($J856&lt;&gt;"Mounted","N/A",IF(OR($U856="No Data",$W856="No Data"),"No Data",IF($U856="Critical","Critical",IF(OR($U856="Low",$V856="Uneven",$W856="Low",$W856="High",$Y856="Overdue",$Y856="Due Soon"),"Attention","OK")))))</f>
        <v/>
      </c>
      <c r="AA856" s="27">
        <f>IF($A856="","",IF($J856&lt;&gt;"Mounted","No action",IF($U856="Critical","Inspect immediately and follow fleet removal policy",IF($W856="Low","Correct pressure and inspect",IF($W856="High","Correct pressure",IF($V856="Uneven","Inspect alignment, suspension, and rotation",IF($U856="Low","Schedule tire service",IF($Y856="Overdue","Complete inspection",IF($Y856="Due Soon","Schedule inspection","No action")))))))))</f>
        <v/>
      </c>
      <c r="AB856" s="27">
        <f>IF($A856="","",IF(OR($J856&lt;&gt;"Mounted",$Z856="OK",$Z856="N/A"),"",IF($U856="Critical",1,IF(OR($W856="Low",$W856="High"),2,IF(OR($U856="Low",$V856="Uneven"),3,IF($Y856="Overdue",4,5))))))</f>
        <v/>
      </c>
      <c r="AC856" s="27">
        <f>IF($A856="","",IF($AB856="","",IFERROR($AB856*100000+ROW(),"")))</f>
        <v/>
      </c>
    </row>
    <row r="857">
      <c r="A857" s="29" t="n"/>
      <c r="B857" s="23" t="n"/>
      <c r="C857" s="23" t="n"/>
      <c r="D857" s="23" t="n"/>
      <c r="E857" s="29" t="n"/>
      <c r="F857" s="42" t="n"/>
      <c r="G857" s="30" t="n"/>
      <c r="H857" s="43" t="n"/>
      <c r="I857" s="43" t="n"/>
      <c r="J857" s="23" t="n"/>
      <c r="K857" s="23" t="n"/>
      <c r="L857" s="45">
        <f>IF($A857="","",IF(COUNTIFS('Tire Inspections'!$E$5:$E$1004,$A857,'Tire Inspections'!$Y$5:$Y$1004,"OK")=0,"",IFERROR(MAXIFS('Tire Inspections'!$B$5:$B$1004,'Tire Inspections'!$E$5:$E$1004,$A857,'Tire Inspections'!$Y$5:$Y$1004,"OK"),"")))</f>
        <v/>
      </c>
      <c r="M857" s="27">
        <f>IF($A857="","",IF($L857="","",IFERROR(LOOKUP(2,1/(('Tire Inspections'!$E$5:$E$1004=$A857)*('Tire Inspections'!$B$5:$B$1004=$L857)*('Tire Inspections'!$Y$5:$Y$1004="OK")),'Tire Inspections'!$C$5:$C$1004),"")))</f>
        <v/>
      </c>
      <c r="N857" s="27">
        <f>IF($A857="","",IF($L857="","",IFERROR(LOOKUP(2,1/(('Tire Inspections'!$E$5:$E$1004=$A857)*('Tire Inspections'!$B$5:$B$1004=$L857)*('Tire Inspections'!$Y$5:$Y$1004="OK")),'Tire Inspections'!$F$5:$F$1004),"")))</f>
        <v/>
      </c>
      <c r="O857" s="27">
        <f>IF($A857="","",IF($L857="","",IFERROR(LOOKUP(2,1/(('Tire Inspections'!$E$5:$E$1004=$A857)*('Tire Inspections'!$B$5:$B$1004=$L857)*('Tire Inspections'!$Y$5:$Y$1004="OK")),'Tire Inspections'!$P$5:$P$1004),"")))</f>
        <v/>
      </c>
      <c r="P857" s="32">
        <f>IF($A857="","",IF($L857="","",IFERROR(LOOKUP(2,1/(('Tire Inspections'!$E$5:$E$1004=$A857)*('Tire Inspections'!$B$5:$B$1004=$L857)*('Tire Inspections'!$Y$5:$Y$1004="OK")),'Tire Inspections'!$D$5:$D$1004),"")))</f>
        <v/>
      </c>
      <c r="Q857" s="44">
        <f>IF($A857="","",IF($L857="","",IFERROR(LOOKUP(2,1/(('Tire Inspections'!$E$5:$E$1004=$A857)*('Tire Inspections'!$B$5:$B$1004=$L857)*('Tire Inspections'!$Y$5:$Y$1004="OK")),'Tire Inspections'!$R$5:$R$1004),"")))</f>
        <v/>
      </c>
      <c r="R857" s="44">
        <f>IF($A857="","",IF($L857="","",IFERROR(LOOKUP(2,1/(('Tire Inspections'!$E$5:$E$1004=$A857)*('Tire Inspections'!$B$5:$B$1004=$L857)*('Tire Inspections'!$Y$5:$Y$1004="OK")),'Tire Inspections'!$S$5:$S$1004),"")))</f>
        <v/>
      </c>
      <c r="S857" s="44">
        <f>IF($A857="","",IF($L857="","",IFERROR(LOOKUP(2,1/(('Tire Inspections'!$E$5:$E$1004=$A857)*('Tire Inspections'!$B$5:$B$1004=$L857)*('Tire Inspections'!$Y$5:$Y$1004="OK")),'Tire Inspections'!$L$5:$L$1004),"")))</f>
        <v/>
      </c>
      <c r="T857" s="33">
        <f>IF($A857="","",IF(OR($Q857="",$H857=""),"",IFERROR(MAX(0,MIN(1,($Q857-'Settings'!$B$6)/($H857-'Settings'!$B$6))),"")))</f>
        <v/>
      </c>
      <c r="U857" s="27">
        <f>IF($A857="","",IF($Q857="","No Data",IF($Q857&lt;='Settings'!$B$6,"Critical",IF($Q857&lt;='Settings'!$B$5,"Low","OK"))))</f>
        <v/>
      </c>
      <c r="V857" s="27">
        <f>IF($A857="","",IF($R857="","No Data",IF($R857&gt;='Settings'!$B$7,"Uneven","OK")))</f>
        <v/>
      </c>
      <c r="W857" s="27">
        <f>IF($A857="","",IF($J857&lt;&gt;"Mounted","N/A",IF(OR($S857="",$I857=""),"No Data",IF($S857&lt;$I857-'Settings'!$B$8,"Low",IF($S857&gt;$I857+'Settings'!$B$8,"High","OK")))))</f>
        <v/>
      </c>
      <c r="X857" s="45">
        <f>IF($A857="","",IF(OR($J857&lt;&gt;"Mounted",$L857=""),"",IFERROR($L857+'Settings'!$B$9,"")))</f>
        <v/>
      </c>
      <c r="Y857" s="27">
        <f>IF($A857="","",IF($J857&lt;&gt;"Mounted","N/A",IF($L857="","No Data",IF(TODAY()&gt;$X857,"Overdue",IF(TODAY()+'Settings'!$B$10&gt;=$X857,"Due Soon","Current")))))</f>
        <v/>
      </c>
      <c r="Z857" s="27">
        <f>IF($A857="","",IF($J857&lt;&gt;"Mounted","N/A",IF(OR($U857="No Data",$W857="No Data"),"No Data",IF($U857="Critical","Critical",IF(OR($U857="Low",$V857="Uneven",$W857="Low",$W857="High",$Y857="Overdue",$Y857="Due Soon"),"Attention","OK")))))</f>
        <v/>
      </c>
      <c r="AA857" s="27">
        <f>IF($A857="","",IF($J857&lt;&gt;"Mounted","No action",IF($U857="Critical","Inspect immediately and follow fleet removal policy",IF($W857="Low","Correct pressure and inspect",IF($W857="High","Correct pressure",IF($V857="Uneven","Inspect alignment, suspension, and rotation",IF($U857="Low","Schedule tire service",IF($Y857="Overdue","Complete inspection",IF($Y857="Due Soon","Schedule inspection","No action")))))))))</f>
        <v/>
      </c>
      <c r="AB857" s="27">
        <f>IF($A857="","",IF(OR($J857&lt;&gt;"Mounted",$Z857="OK",$Z857="N/A"),"",IF($U857="Critical",1,IF(OR($W857="Low",$W857="High"),2,IF(OR($U857="Low",$V857="Uneven"),3,IF($Y857="Overdue",4,5))))))</f>
        <v/>
      </c>
      <c r="AC857" s="27">
        <f>IF($A857="","",IF($AB857="","",IFERROR($AB857*100000+ROW(),"")))</f>
        <v/>
      </c>
    </row>
    <row r="858">
      <c r="A858" s="29" t="n"/>
      <c r="B858" s="23" t="n"/>
      <c r="C858" s="23" t="n"/>
      <c r="D858" s="23" t="n"/>
      <c r="E858" s="29" t="n"/>
      <c r="F858" s="42" t="n"/>
      <c r="G858" s="30" t="n"/>
      <c r="H858" s="43" t="n"/>
      <c r="I858" s="43" t="n"/>
      <c r="J858" s="23" t="n"/>
      <c r="K858" s="23" t="n"/>
      <c r="L858" s="45">
        <f>IF($A858="","",IF(COUNTIFS('Tire Inspections'!$E$5:$E$1004,$A858,'Tire Inspections'!$Y$5:$Y$1004,"OK")=0,"",IFERROR(MAXIFS('Tire Inspections'!$B$5:$B$1004,'Tire Inspections'!$E$5:$E$1004,$A858,'Tire Inspections'!$Y$5:$Y$1004,"OK"),"")))</f>
        <v/>
      </c>
      <c r="M858" s="27">
        <f>IF($A858="","",IF($L858="","",IFERROR(LOOKUP(2,1/(('Tire Inspections'!$E$5:$E$1004=$A858)*('Tire Inspections'!$B$5:$B$1004=$L858)*('Tire Inspections'!$Y$5:$Y$1004="OK")),'Tire Inspections'!$C$5:$C$1004),"")))</f>
        <v/>
      </c>
      <c r="N858" s="27">
        <f>IF($A858="","",IF($L858="","",IFERROR(LOOKUP(2,1/(('Tire Inspections'!$E$5:$E$1004=$A858)*('Tire Inspections'!$B$5:$B$1004=$L858)*('Tire Inspections'!$Y$5:$Y$1004="OK")),'Tire Inspections'!$F$5:$F$1004),"")))</f>
        <v/>
      </c>
      <c r="O858" s="27">
        <f>IF($A858="","",IF($L858="","",IFERROR(LOOKUP(2,1/(('Tire Inspections'!$E$5:$E$1004=$A858)*('Tire Inspections'!$B$5:$B$1004=$L858)*('Tire Inspections'!$Y$5:$Y$1004="OK")),'Tire Inspections'!$P$5:$P$1004),"")))</f>
        <v/>
      </c>
      <c r="P858" s="32">
        <f>IF($A858="","",IF($L858="","",IFERROR(LOOKUP(2,1/(('Tire Inspections'!$E$5:$E$1004=$A858)*('Tire Inspections'!$B$5:$B$1004=$L858)*('Tire Inspections'!$Y$5:$Y$1004="OK")),'Tire Inspections'!$D$5:$D$1004),"")))</f>
        <v/>
      </c>
      <c r="Q858" s="44">
        <f>IF($A858="","",IF($L858="","",IFERROR(LOOKUP(2,1/(('Tire Inspections'!$E$5:$E$1004=$A858)*('Tire Inspections'!$B$5:$B$1004=$L858)*('Tire Inspections'!$Y$5:$Y$1004="OK")),'Tire Inspections'!$R$5:$R$1004),"")))</f>
        <v/>
      </c>
      <c r="R858" s="44">
        <f>IF($A858="","",IF($L858="","",IFERROR(LOOKUP(2,1/(('Tire Inspections'!$E$5:$E$1004=$A858)*('Tire Inspections'!$B$5:$B$1004=$L858)*('Tire Inspections'!$Y$5:$Y$1004="OK")),'Tire Inspections'!$S$5:$S$1004),"")))</f>
        <v/>
      </c>
      <c r="S858" s="44">
        <f>IF($A858="","",IF($L858="","",IFERROR(LOOKUP(2,1/(('Tire Inspections'!$E$5:$E$1004=$A858)*('Tire Inspections'!$B$5:$B$1004=$L858)*('Tire Inspections'!$Y$5:$Y$1004="OK")),'Tire Inspections'!$L$5:$L$1004),"")))</f>
        <v/>
      </c>
      <c r="T858" s="33">
        <f>IF($A858="","",IF(OR($Q858="",$H858=""),"",IFERROR(MAX(0,MIN(1,($Q858-'Settings'!$B$6)/($H858-'Settings'!$B$6))),"")))</f>
        <v/>
      </c>
      <c r="U858" s="27">
        <f>IF($A858="","",IF($Q858="","No Data",IF($Q858&lt;='Settings'!$B$6,"Critical",IF($Q858&lt;='Settings'!$B$5,"Low","OK"))))</f>
        <v/>
      </c>
      <c r="V858" s="27">
        <f>IF($A858="","",IF($R858="","No Data",IF($R858&gt;='Settings'!$B$7,"Uneven","OK")))</f>
        <v/>
      </c>
      <c r="W858" s="27">
        <f>IF($A858="","",IF($J858&lt;&gt;"Mounted","N/A",IF(OR($S858="",$I858=""),"No Data",IF($S858&lt;$I858-'Settings'!$B$8,"Low",IF($S858&gt;$I858+'Settings'!$B$8,"High","OK")))))</f>
        <v/>
      </c>
      <c r="X858" s="45">
        <f>IF($A858="","",IF(OR($J858&lt;&gt;"Mounted",$L858=""),"",IFERROR($L858+'Settings'!$B$9,"")))</f>
        <v/>
      </c>
      <c r="Y858" s="27">
        <f>IF($A858="","",IF($J858&lt;&gt;"Mounted","N/A",IF($L858="","No Data",IF(TODAY()&gt;$X858,"Overdue",IF(TODAY()+'Settings'!$B$10&gt;=$X858,"Due Soon","Current")))))</f>
        <v/>
      </c>
      <c r="Z858" s="27">
        <f>IF($A858="","",IF($J858&lt;&gt;"Mounted","N/A",IF(OR($U858="No Data",$W858="No Data"),"No Data",IF($U858="Critical","Critical",IF(OR($U858="Low",$V858="Uneven",$W858="Low",$W858="High",$Y858="Overdue",$Y858="Due Soon"),"Attention","OK")))))</f>
        <v/>
      </c>
      <c r="AA858" s="27">
        <f>IF($A858="","",IF($J858&lt;&gt;"Mounted","No action",IF($U858="Critical","Inspect immediately and follow fleet removal policy",IF($W858="Low","Correct pressure and inspect",IF($W858="High","Correct pressure",IF($V858="Uneven","Inspect alignment, suspension, and rotation",IF($U858="Low","Schedule tire service",IF($Y858="Overdue","Complete inspection",IF($Y858="Due Soon","Schedule inspection","No action")))))))))</f>
        <v/>
      </c>
      <c r="AB858" s="27">
        <f>IF($A858="","",IF(OR($J858&lt;&gt;"Mounted",$Z858="OK",$Z858="N/A"),"",IF($U858="Critical",1,IF(OR($W858="Low",$W858="High"),2,IF(OR($U858="Low",$V858="Uneven"),3,IF($Y858="Overdue",4,5))))))</f>
        <v/>
      </c>
      <c r="AC858" s="27">
        <f>IF($A858="","",IF($AB858="","",IFERROR($AB858*100000+ROW(),"")))</f>
        <v/>
      </c>
    </row>
    <row r="859">
      <c r="A859" s="29" t="n"/>
      <c r="B859" s="23" t="n"/>
      <c r="C859" s="23" t="n"/>
      <c r="D859" s="23" t="n"/>
      <c r="E859" s="29" t="n"/>
      <c r="F859" s="42" t="n"/>
      <c r="G859" s="30" t="n"/>
      <c r="H859" s="43" t="n"/>
      <c r="I859" s="43" t="n"/>
      <c r="J859" s="23" t="n"/>
      <c r="K859" s="23" t="n"/>
      <c r="L859" s="45">
        <f>IF($A859="","",IF(COUNTIFS('Tire Inspections'!$E$5:$E$1004,$A859,'Tire Inspections'!$Y$5:$Y$1004,"OK")=0,"",IFERROR(MAXIFS('Tire Inspections'!$B$5:$B$1004,'Tire Inspections'!$E$5:$E$1004,$A859,'Tire Inspections'!$Y$5:$Y$1004,"OK"),"")))</f>
        <v/>
      </c>
      <c r="M859" s="27">
        <f>IF($A859="","",IF($L859="","",IFERROR(LOOKUP(2,1/(('Tire Inspections'!$E$5:$E$1004=$A859)*('Tire Inspections'!$B$5:$B$1004=$L859)*('Tire Inspections'!$Y$5:$Y$1004="OK")),'Tire Inspections'!$C$5:$C$1004),"")))</f>
        <v/>
      </c>
      <c r="N859" s="27">
        <f>IF($A859="","",IF($L859="","",IFERROR(LOOKUP(2,1/(('Tire Inspections'!$E$5:$E$1004=$A859)*('Tire Inspections'!$B$5:$B$1004=$L859)*('Tire Inspections'!$Y$5:$Y$1004="OK")),'Tire Inspections'!$F$5:$F$1004),"")))</f>
        <v/>
      </c>
      <c r="O859" s="27">
        <f>IF($A859="","",IF($L859="","",IFERROR(LOOKUP(2,1/(('Tire Inspections'!$E$5:$E$1004=$A859)*('Tire Inspections'!$B$5:$B$1004=$L859)*('Tire Inspections'!$Y$5:$Y$1004="OK")),'Tire Inspections'!$P$5:$P$1004),"")))</f>
        <v/>
      </c>
      <c r="P859" s="32">
        <f>IF($A859="","",IF($L859="","",IFERROR(LOOKUP(2,1/(('Tire Inspections'!$E$5:$E$1004=$A859)*('Tire Inspections'!$B$5:$B$1004=$L859)*('Tire Inspections'!$Y$5:$Y$1004="OK")),'Tire Inspections'!$D$5:$D$1004),"")))</f>
        <v/>
      </c>
      <c r="Q859" s="44">
        <f>IF($A859="","",IF($L859="","",IFERROR(LOOKUP(2,1/(('Tire Inspections'!$E$5:$E$1004=$A859)*('Tire Inspections'!$B$5:$B$1004=$L859)*('Tire Inspections'!$Y$5:$Y$1004="OK")),'Tire Inspections'!$R$5:$R$1004),"")))</f>
        <v/>
      </c>
      <c r="R859" s="44">
        <f>IF($A859="","",IF($L859="","",IFERROR(LOOKUP(2,1/(('Tire Inspections'!$E$5:$E$1004=$A859)*('Tire Inspections'!$B$5:$B$1004=$L859)*('Tire Inspections'!$Y$5:$Y$1004="OK")),'Tire Inspections'!$S$5:$S$1004),"")))</f>
        <v/>
      </c>
      <c r="S859" s="44">
        <f>IF($A859="","",IF($L859="","",IFERROR(LOOKUP(2,1/(('Tire Inspections'!$E$5:$E$1004=$A859)*('Tire Inspections'!$B$5:$B$1004=$L859)*('Tire Inspections'!$Y$5:$Y$1004="OK")),'Tire Inspections'!$L$5:$L$1004),"")))</f>
        <v/>
      </c>
      <c r="T859" s="33">
        <f>IF($A859="","",IF(OR($Q859="",$H859=""),"",IFERROR(MAX(0,MIN(1,($Q859-'Settings'!$B$6)/($H859-'Settings'!$B$6))),"")))</f>
        <v/>
      </c>
      <c r="U859" s="27">
        <f>IF($A859="","",IF($Q859="","No Data",IF($Q859&lt;='Settings'!$B$6,"Critical",IF($Q859&lt;='Settings'!$B$5,"Low","OK"))))</f>
        <v/>
      </c>
      <c r="V859" s="27">
        <f>IF($A859="","",IF($R859="","No Data",IF($R859&gt;='Settings'!$B$7,"Uneven","OK")))</f>
        <v/>
      </c>
      <c r="W859" s="27">
        <f>IF($A859="","",IF($J859&lt;&gt;"Mounted","N/A",IF(OR($S859="",$I859=""),"No Data",IF($S859&lt;$I859-'Settings'!$B$8,"Low",IF($S859&gt;$I859+'Settings'!$B$8,"High","OK")))))</f>
        <v/>
      </c>
      <c r="X859" s="45">
        <f>IF($A859="","",IF(OR($J859&lt;&gt;"Mounted",$L859=""),"",IFERROR($L859+'Settings'!$B$9,"")))</f>
        <v/>
      </c>
      <c r="Y859" s="27">
        <f>IF($A859="","",IF($J859&lt;&gt;"Mounted","N/A",IF($L859="","No Data",IF(TODAY()&gt;$X859,"Overdue",IF(TODAY()+'Settings'!$B$10&gt;=$X859,"Due Soon","Current")))))</f>
        <v/>
      </c>
      <c r="Z859" s="27">
        <f>IF($A859="","",IF($J859&lt;&gt;"Mounted","N/A",IF(OR($U859="No Data",$W859="No Data"),"No Data",IF($U859="Critical","Critical",IF(OR($U859="Low",$V859="Uneven",$W859="Low",$W859="High",$Y859="Overdue",$Y859="Due Soon"),"Attention","OK")))))</f>
        <v/>
      </c>
      <c r="AA859" s="27">
        <f>IF($A859="","",IF($J859&lt;&gt;"Mounted","No action",IF($U859="Critical","Inspect immediately and follow fleet removal policy",IF($W859="Low","Correct pressure and inspect",IF($W859="High","Correct pressure",IF($V859="Uneven","Inspect alignment, suspension, and rotation",IF($U859="Low","Schedule tire service",IF($Y859="Overdue","Complete inspection",IF($Y859="Due Soon","Schedule inspection","No action")))))))))</f>
        <v/>
      </c>
      <c r="AB859" s="27">
        <f>IF($A859="","",IF(OR($J859&lt;&gt;"Mounted",$Z859="OK",$Z859="N/A"),"",IF($U859="Critical",1,IF(OR($W859="Low",$W859="High"),2,IF(OR($U859="Low",$V859="Uneven"),3,IF($Y859="Overdue",4,5))))))</f>
        <v/>
      </c>
      <c r="AC859" s="27">
        <f>IF($A859="","",IF($AB859="","",IFERROR($AB859*100000+ROW(),"")))</f>
        <v/>
      </c>
    </row>
    <row r="860">
      <c r="A860" s="29" t="n"/>
      <c r="B860" s="23" t="n"/>
      <c r="C860" s="23" t="n"/>
      <c r="D860" s="23" t="n"/>
      <c r="E860" s="29" t="n"/>
      <c r="F860" s="42" t="n"/>
      <c r="G860" s="30" t="n"/>
      <c r="H860" s="43" t="n"/>
      <c r="I860" s="43" t="n"/>
      <c r="J860" s="23" t="n"/>
      <c r="K860" s="23" t="n"/>
      <c r="L860" s="45">
        <f>IF($A860="","",IF(COUNTIFS('Tire Inspections'!$E$5:$E$1004,$A860,'Tire Inspections'!$Y$5:$Y$1004,"OK")=0,"",IFERROR(MAXIFS('Tire Inspections'!$B$5:$B$1004,'Tire Inspections'!$E$5:$E$1004,$A860,'Tire Inspections'!$Y$5:$Y$1004,"OK"),"")))</f>
        <v/>
      </c>
      <c r="M860" s="27">
        <f>IF($A860="","",IF($L860="","",IFERROR(LOOKUP(2,1/(('Tire Inspections'!$E$5:$E$1004=$A860)*('Tire Inspections'!$B$5:$B$1004=$L860)*('Tire Inspections'!$Y$5:$Y$1004="OK")),'Tire Inspections'!$C$5:$C$1004),"")))</f>
        <v/>
      </c>
      <c r="N860" s="27">
        <f>IF($A860="","",IF($L860="","",IFERROR(LOOKUP(2,1/(('Tire Inspections'!$E$5:$E$1004=$A860)*('Tire Inspections'!$B$5:$B$1004=$L860)*('Tire Inspections'!$Y$5:$Y$1004="OK")),'Tire Inspections'!$F$5:$F$1004),"")))</f>
        <v/>
      </c>
      <c r="O860" s="27">
        <f>IF($A860="","",IF($L860="","",IFERROR(LOOKUP(2,1/(('Tire Inspections'!$E$5:$E$1004=$A860)*('Tire Inspections'!$B$5:$B$1004=$L860)*('Tire Inspections'!$Y$5:$Y$1004="OK")),'Tire Inspections'!$P$5:$P$1004),"")))</f>
        <v/>
      </c>
      <c r="P860" s="32">
        <f>IF($A860="","",IF($L860="","",IFERROR(LOOKUP(2,1/(('Tire Inspections'!$E$5:$E$1004=$A860)*('Tire Inspections'!$B$5:$B$1004=$L860)*('Tire Inspections'!$Y$5:$Y$1004="OK")),'Tire Inspections'!$D$5:$D$1004),"")))</f>
        <v/>
      </c>
      <c r="Q860" s="44">
        <f>IF($A860="","",IF($L860="","",IFERROR(LOOKUP(2,1/(('Tire Inspections'!$E$5:$E$1004=$A860)*('Tire Inspections'!$B$5:$B$1004=$L860)*('Tire Inspections'!$Y$5:$Y$1004="OK")),'Tire Inspections'!$R$5:$R$1004),"")))</f>
        <v/>
      </c>
      <c r="R860" s="44">
        <f>IF($A860="","",IF($L860="","",IFERROR(LOOKUP(2,1/(('Tire Inspections'!$E$5:$E$1004=$A860)*('Tire Inspections'!$B$5:$B$1004=$L860)*('Tire Inspections'!$Y$5:$Y$1004="OK")),'Tire Inspections'!$S$5:$S$1004),"")))</f>
        <v/>
      </c>
      <c r="S860" s="44">
        <f>IF($A860="","",IF($L860="","",IFERROR(LOOKUP(2,1/(('Tire Inspections'!$E$5:$E$1004=$A860)*('Tire Inspections'!$B$5:$B$1004=$L860)*('Tire Inspections'!$Y$5:$Y$1004="OK")),'Tire Inspections'!$L$5:$L$1004),"")))</f>
        <v/>
      </c>
      <c r="T860" s="33">
        <f>IF($A860="","",IF(OR($Q860="",$H860=""),"",IFERROR(MAX(0,MIN(1,($Q860-'Settings'!$B$6)/($H860-'Settings'!$B$6))),"")))</f>
        <v/>
      </c>
      <c r="U860" s="27">
        <f>IF($A860="","",IF($Q860="","No Data",IF($Q860&lt;='Settings'!$B$6,"Critical",IF($Q860&lt;='Settings'!$B$5,"Low","OK"))))</f>
        <v/>
      </c>
      <c r="V860" s="27">
        <f>IF($A860="","",IF($R860="","No Data",IF($R860&gt;='Settings'!$B$7,"Uneven","OK")))</f>
        <v/>
      </c>
      <c r="W860" s="27">
        <f>IF($A860="","",IF($J860&lt;&gt;"Mounted","N/A",IF(OR($S860="",$I860=""),"No Data",IF($S860&lt;$I860-'Settings'!$B$8,"Low",IF($S860&gt;$I860+'Settings'!$B$8,"High","OK")))))</f>
        <v/>
      </c>
      <c r="X860" s="45">
        <f>IF($A860="","",IF(OR($J860&lt;&gt;"Mounted",$L860=""),"",IFERROR($L860+'Settings'!$B$9,"")))</f>
        <v/>
      </c>
      <c r="Y860" s="27">
        <f>IF($A860="","",IF($J860&lt;&gt;"Mounted","N/A",IF($L860="","No Data",IF(TODAY()&gt;$X860,"Overdue",IF(TODAY()+'Settings'!$B$10&gt;=$X860,"Due Soon","Current")))))</f>
        <v/>
      </c>
      <c r="Z860" s="27">
        <f>IF($A860="","",IF($J860&lt;&gt;"Mounted","N/A",IF(OR($U860="No Data",$W860="No Data"),"No Data",IF($U860="Critical","Critical",IF(OR($U860="Low",$V860="Uneven",$W860="Low",$W860="High",$Y860="Overdue",$Y860="Due Soon"),"Attention","OK")))))</f>
        <v/>
      </c>
      <c r="AA860" s="27">
        <f>IF($A860="","",IF($J860&lt;&gt;"Mounted","No action",IF($U860="Critical","Inspect immediately and follow fleet removal policy",IF($W860="Low","Correct pressure and inspect",IF($W860="High","Correct pressure",IF($V860="Uneven","Inspect alignment, suspension, and rotation",IF($U860="Low","Schedule tire service",IF($Y860="Overdue","Complete inspection",IF($Y860="Due Soon","Schedule inspection","No action")))))))))</f>
        <v/>
      </c>
      <c r="AB860" s="27">
        <f>IF($A860="","",IF(OR($J860&lt;&gt;"Mounted",$Z860="OK",$Z860="N/A"),"",IF($U860="Critical",1,IF(OR($W860="Low",$W860="High"),2,IF(OR($U860="Low",$V860="Uneven"),3,IF($Y860="Overdue",4,5))))))</f>
        <v/>
      </c>
      <c r="AC860" s="27">
        <f>IF($A860="","",IF($AB860="","",IFERROR($AB860*100000+ROW(),"")))</f>
        <v/>
      </c>
    </row>
    <row r="861">
      <c r="A861" s="29" t="n"/>
      <c r="B861" s="23" t="n"/>
      <c r="C861" s="23" t="n"/>
      <c r="D861" s="23" t="n"/>
      <c r="E861" s="29" t="n"/>
      <c r="F861" s="42" t="n"/>
      <c r="G861" s="30" t="n"/>
      <c r="H861" s="43" t="n"/>
      <c r="I861" s="43" t="n"/>
      <c r="J861" s="23" t="n"/>
      <c r="K861" s="23" t="n"/>
      <c r="L861" s="45">
        <f>IF($A861="","",IF(COUNTIFS('Tire Inspections'!$E$5:$E$1004,$A861,'Tire Inspections'!$Y$5:$Y$1004,"OK")=0,"",IFERROR(MAXIFS('Tire Inspections'!$B$5:$B$1004,'Tire Inspections'!$E$5:$E$1004,$A861,'Tire Inspections'!$Y$5:$Y$1004,"OK"),"")))</f>
        <v/>
      </c>
      <c r="M861" s="27">
        <f>IF($A861="","",IF($L861="","",IFERROR(LOOKUP(2,1/(('Tire Inspections'!$E$5:$E$1004=$A861)*('Tire Inspections'!$B$5:$B$1004=$L861)*('Tire Inspections'!$Y$5:$Y$1004="OK")),'Tire Inspections'!$C$5:$C$1004),"")))</f>
        <v/>
      </c>
      <c r="N861" s="27">
        <f>IF($A861="","",IF($L861="","",IFERROR(LOOKUP(2,1/(('Tire Inspections'!$E$5:$E$1004=$A861)*('Tire Inspections'!$B$5:$B$1004=$L861)*('Tire Inspections'!$Y$5:$Y$1004="OK")),'Tire Inspections'!$F$5:$F$1004),"")))</f>
        <v/>
      </c>
      <c r="O861" s="27">
        <f>IF($A861="","",IF($L861="","",IFERROR(LOOKUP(2,1/(('Tire Inspections'!$E$5:$E$1004=$A861)*('Tire Inspections'!$B$5:$B$1004=$L861)*('Tire Inspections'!$Y$5:$Y$1004="OK")),'Tire Inspections'!$P$5:$P$1004),"")))</f>
        <v/>
      </c>
      <c r="P861" s="32">
        <f>IF($A861="","",IF($L861="","",IFERROR(LOOKUP(2,1/(('Tire Inspections'!$E$5:$E$1004=$A861)*('Tire Inspections'!$B$5:$B$1004=$L861)*('Tire Inspections'!$Y$5:$Y$1004="OK")),'Tire Inspections'!$D$5:$D$1004),"")))</f>
        <v/>
      </c>
      <c r="Q861" s="44">
        <f>IF($A861="","",IF($L861="","",IFERROR(LOOKUP(2,1/(('Tire Inspections'!$E$5:$E$1004=$A861)*('Tire Inspections'!$B$5:$B$1004=$L861)*('Tire Inspections'!$Y$5:$Y$1004="OK")),'Tire Inspections'!$R$5:$R$1004),"")))</f>
        <v/>
      </c>
      <c r="R861" s="44">
        <f>IF($A861="","",IF($L861="","",IFERROR(LOOKUP(2,1/(('Tire Inspections'!$E$5:$E$1004=$A861)*('Tire Inspections'!$B$5:$B$1004=$L861)*('Tire Inspections'!$Y$5:$Y$1004="OK")),'Tire Inspections'!$S$5:$S$1004),"")))</f>
        <v/>
      </c>
      <c r="S861" s="44">
        <f>IF($A861="","",IF($L861="","",IFERROR(LOOKUP(2,1/(('Tire Inspections'!$E$5:$E$1004=$A861)*('Tire Inspections'!$B$5:$B$1004=$L861)*('Tire Inspections'!$Y$5:$Y$1004="OK")),'Tire Inspections'!$L$5:$L$1004),"")))</f>
        <v/>
      </c>
      <c r="T861" s="33">
        <f>IF($A861="","",IF(OR($Q861="",$H861=""),"",IFERROR(MAX(0,MIN(1,($Q861-'Settings'!$B$6)/($H861-'Settings'!$B$6))),"")))</f>
        <v/>
      </c>
      <c r="U861" s="27">
        <f>IF($A861="","",IF($Q861="","No Data",IF($Q861&lt;='Settings'!$B$6,"Critical",IF($Q861&lt;='Settings'!$B$5,"Low","OK"))))</f>
        <v/>
      </c>
      <c r="V861" s="27">
        <f>IF($A861="","",IF($R861="","No Data",IF($R861&gt;='Settings'!$B$7,"Uneven","OK")))</f>
        <v/>
      </c>
      <c r="W861" s="27">
        <f>IF($A861="","",IF($J861&lt;&gt;"Mounted","N/A",IF(OR($S861="",$I861=""),"No Data",IF($S861&lt;$I861-'Settings'!$B$8,"Low",IF($S861&gt;$I861+'Settings'!$B$8,"High","OK")))))</f>
        <v/>
      </c>
      <c r="X861" s="45">
        <f>IF($A861="","",IF(OR($J861&lt;&gt;"Mounted",$L861=""),"",IFERROR($L861+'Settings'!$B$9,"")))</f>
        <v/>
      </c>
      <c r="Y861" s="27">
        <f>IF($A861="","",IF($J861&lt;&gt;"Mounted","N/A",IF($L861="","No Data",IF(TODAY()&gt;$X861,"Overdue",IF(TODAY()+'Settings'!$B$10&gt;=$X861,"Due Soon","Current")))))</f>
        <v/>
      </c>
      <c r="Z861" s="27">
        <f>IF($A861="","",IF($J861&lt;&gt;"Mounted","N/A",IF(OR($U861="No Data",$W861="No Data"),"No Data",IF($U861="Critical","Critical",IF(OR($U861="Low",$V861="Uneven",$W861="Low",$W861="High",$Y861="Overdue",$Y861="Due Soon"),"Attention","OK")))))</f>
        <v/>
      </c>
      <c r="AA861" s="27">
        <f>IF($A861="","",IF($J861&lt;&gt;"Mounted","No action",IF($U861="Critical","Inspect immediately and follow fleet removal policy",IF($W861="Low","Correct pressure and inspect",IF($W861="High","Correct pressure",IF($V861="Uneven","Inspect alignment, suspension, and rotation",IF($U861="Low","Schedule tire service",IF($Y861="Overdue","Complete inspection",IF($Y861="Due Soon","Schedule inspection","No action")))))))))</f>
        <v/>
      </c>
      <c r="AB861" s="27">
        <f>IF($A861="","",IF(OR($J861&lt;&gt;"Mounted",$Z861="OK",$Z861="N/A"),"",IF($U861="Critical",1,IF(OR($W861="Low",$W861="High"),2,IF(OR($U861="Low",$V861="Uneven"),3,IF($Y861="Overdue",4,5))))))</f>
        <v/>
      </c>
      <c r="AC861" s="27">
        <f>IF($A861="","",IF($AB861="","",IFERROR($AB861*100000+ROW(),"")))</f>
        <v/>
      </c>
    </row>
    <row r="862">
      <c r="A862" s="29" t="n"/>
      <c r="B862" s="23" t="n"/>
      <c r="C862" s="23" t="n"/>
      <c r="D862" s="23" t="n"/>
      <c r="E862" s="29" t="n"/>
      <c r="F862" s="42" t="n"/>
      <c r="G862" s="30" t="n"/>
      <c r="H862" s="43" t="n"/>
      <c r="I862" s="43" t="n"/>
      <c r="J862" s="23" t="n"/>
      <c r="K862" s="23" t="n"/>
      <c r="L862" s="45">
        <f>IF($A862="","",IF(COUNTIFS('Tire Inspections'!$E$5:$E$1004,$A862,'Tire Inspections'!$Y$5:$Y$1004,"OK")=0,"",IFERROR(MAXIFS('Tire Inspections'!$B$5:$B$1004,'Tire Inspections'!$E$5:$E$1004,$A862,'Tire Inspections'!$Y$5:$Y$1004,"OK"),"")))</f>
        <v/>
      </c>
      <c r="M862" s="27">
        <f>IF($A862="","",IF($L862="","",IFERROR(LOOKUP(2,1/(('Tire Inspections'!$E$5:$E$1004=$A862)*('Tire Inspections'!$B$5:$B$1004=$L862)*('Tire Inspections'!$Y$5:$Y$1004="OK")),'Tire Inspections'!$C$5:$C$1004),"")))</f>
        <v/>
      </c>
      <c r="N862" s="27">
        <f>IF($A862="","",IF($L862="","",IFERROR(LOOKUP(2,1/(('Tire Inspections'!$E$5:$E$1004=$A862)*('Tire Inspections'!$B$5:$B$1004=$L862)*('Tire Inspections'!$Y$5:$Y$1004="OK")),'Tire Inspections'!$F$5:$F$1004),"")))</f>
        <v/>
      </c>
      <c r="O862" s="27">
        <f>IF($A862="","",IF($L862="","",IFERROR(LOOKUP(2,1/(('Tire Inspections'!$E$5:$E$1004=$A862)*('Tire Inspections'!$B$5:$B$1004=$L862)*('Tire Inspections'!$Y$5:$Y$1004="OK")),'Tire Inspections'!$P$5:$P$1004),"")))</f>
        <v/>
      </c>
      <c r="P862" s="32">
        <f>IF($A862="","",IF($L862="","",IFERROR(LOOKUP(2,1/(('Tire Inspections'!$E$5:$E$1004=$A862)*('Tire Inspections'!$B$5:$B$1004=$L862)*('Tire Inspections'!$Y$5:$Y$1004="OK")),'Tire Inspections'!$D$5:$D$1004),"")))</f>
        <v/>
      </c>
      <c r="Q862" s="44">
        <f>IF($A862="","",IF($L862="","",IFERROR(LOOKUP(2,1/(('Tire Inspections'!$E$5:$E$1004=$A862)*('Tire Inspections'!$B$5:$B$1004=$L862)*('Tire Inspections'!$Y$5:$Y$1004="OK")),'Tire Inspections'!$R$5:$R$1004),"")))</f>
        <v/>
      </c>
      <c r="R862" s="44">
        <f>IF($A862="","",IF($L862="","",IFERROR(LOOKUP(2,1/(('Tire Inspections'!$E$5:$E$1004=$A862)*('Tire Inspections'!$B$5:$B$1004=$L862)*('Tire Inspections'!$Y$5:$Y$1004="OK")),'Tire Inspections'!$S$5:$S$1004),"")))</f>
        <v/>
      </c>
      <c r="S862" s="44">
        <f>IF($A862="","",IF($L862="","",IFERROR(LOOKUP(2,1/(('Tire Inspections'!$E$5:$E$1004=$A862)*('Tire Inspections'!$B$5:$B$1004=$L862)*('Tire Inspections'!$Y$5:$Y$1004="OK")),'Tire Inspections'!$L$5:$L$1004),"")))</f>
        <v/>
      </c>
      <c r="T862" s="33">
        <f>IF($A862="","",IF(OR($Q862="",$H862=""),"",IFERROR(MAX(0,MIN(1,($Q862-'Settings'!$B$6)/($H862-'Settings'!$B$6))),"")))</f>
        <v/>
      </c>
      <c r="U862" s="27">
        <f>IF($A862="","",IF($Q862="","No Data",IF($Q862&lt;='Settings'!$B$6,"Critical",IF($Q862&lt;='Settings'!$B$5,"Low","OK"))))</f>
        <v/>
      </c>
      <c r="V862" s="27">
        <f>IF($A862="","",IF($R862="","No Data",IF($R862&gt;='Settings'!$B$7,"Uneven","OK")))</f>
        <v/>
      </c>
      <c r="W862" s="27">
        <f>IF($A862="","",IF($J862&lt;&gt;"Mounted","N/A",IF(OR($S862="",$I862=""),"No Data",IF($S862&lt;$I862-'Settings'!$B$8,"Low",IF($S862&gt;$I862+'Settings'!$B$8,"High","OK")))))</f>
        <v/>
      </c>
      <c r="X862" s="45">
        <f>IF($A862="","",IF(OR($J862&lt;&gt;"Mounted",$L862=""),"",IFERROR($L862+'Settings'!$B$9,"")))</f>
        <v/>
      </c>
      <c r="Y862" s="27">
        <f>IF($A862="","",IF($J862&lt;&gt;"Mounted","N/A",IF($L862="","No Data",IF(TODAY()&gt;$X862,"Overdue",IF(TODAY()+'Settings'!$B$10&gt;=$X862,"Due Soon","Current")))))</f>
        <v/>
      </c>
      <c r="Z862" s="27">
        <f>IF($A862="","",IF($J862&lt;&gt;"Mounted","N/A",IF(OR($U862="No Data",$W862="No Data"),"No Data",IF($U862="Critical","Critical",IF(OR($U862="Low",$V862="Uneven",$W862="Low",$W862="High",$Y862="Overdue",$Y862="Due Soon"),"Attention","OK")))))</f>
        <v/>
      </c>
      <c r="AA862" s="27">
        <f>IF($A862="","",IF($J862&lt;&gt;"Mounted","No action",IF($U862="Critical","Inspect immediately and follow fleet removal policy",IF($W862="Low","Correct pressure and inspect",IF($W862="High","Correct pressure",IF($V862="Uneven","Inspect alignment, suspension, and rotation",IF($U862="Low","Schedule tire service",IF($Y862="Overdue","Complete inspection",IF($Y862="Due Soon","Schedule inspection","No action")))))))))</f>
        <v/>
      </c>
      <c r="AB862" s="27">
        <f>IF($A862="","",IF(OR($J862&lt;&gt;"Mounted",$Z862="OK",$Z862="N/A"),"",IF($U862="Critical",1,IF(OR($W862="Low",$W862="High"),2,IF(OR($U862="Low",$V862="Uneven"),3,IF($Y862="Overdue",4,5))))))</f>
        <v/>
      </c>
      <c r="AC862" s="27">
        <f>IF($A862="","",IF($AB862="","",IFERROR($AB862*100000+ROW(),"")))</f>
        <v/>
      </c>
    </row>
    <row r="863">
      <c r="A863" s="29" t="n"/>
      <c r="B863" s="23" t="n"/>
      <c r="C863" s="23" t="n"/>
      <c r="D863" s="23" t="n"/>
      <c r="E863" s="29" t="n"/>
      <c r="F863" s="42" t="n"/>
      <c r="G863" s="30" t="n"/>
      <c r="H863" s="43" t="n"/>
      <c r="I863" s="43" t="n"/>
      <c r="J863" s="23" t="n"/>
      <c r="K863" s="23" t="n"/>
      <c r="L863" s="45">
        <f>IF($A863="","",IF(COUNTIFS('Tire Inspections'!$E$5:$E$1004,$A863,'Tire Inspections'!$Y$5:$Y$1004,"OK")=0,"",IFERROR(MAXIFS('Tire Inspections'!$B$5:$B$1004,'Tire Inspections'!$E$5:$E$1004,$A863,'Tire Inspections'!$Y$5:$Y$1004,"OK"),"")))</f>
        <v/>
      </c>
      <c r="M863" s="27">
        <f>IF($A863="","",IF($L863="","",IFERROR(LOOKUP(2,1/(('Tire Inspections'!$E$5:$E$1004=$A863)*('Tire Inspections'!$B$5:$B$1004=$L863)*('Tire Inspections'!$Y$5:$Y$1004="OK")),'Tire Inspections'!$C$5:$C$1004),"")))</f>
        <v/>
      </c>
      <c r="N863" s="27">
        <f>IF($A863="","",IF($L863="","",IFERROR(LOOKUP(2,1/(('Tire Inspections'!$E$5:$E$1004=$A863)*('Tire Inspections'!$B$5:$B$1004=$L863)*('Tire Inspections'!$Y$5:$Y$1004="OK")),'Tire Inspections'!$F$5:$F$1004),"")))</f>
        <v/>
      </c>
      <c r="O863" s="27">
        <f>IF($A863="","",IF($L863="","",IFERROR(LOOKUP(2,1/(('Tire Inspections'!$E$5:$E$1004=$A863)*('Tire Inspections'!$B$5:$B$1004=$L863)*('Tire Inspections'!$Y$5:$Y$1004="OK")),'Tire Inspections'!$P$5:$P$1004),"")))</f>
        <v/>
      </c>
      <c r="P863" s="32">
        <f>IF($A863="","",IF($L863="","",IFERROR(LOOKUP(2,1/(('Tire Inspections'!$E$5:$E$1004=$A863)*('Tire Inspections'!$B$5:$B$1004=$L863)*('Tire Inspections'!$Y$5:$Y$1004="OK")),'Tire Inspections'!$D$5:$D$1004),"")))</f>
        <v/>
      </c>
      <c r="Q863" s="44">
        <f>IF($A863="","",IF($L863="","",IFERROR(LOOKUP(2,1/(('Tire Inspections'!$E$5:$E$1004=$A863)*('Tire Inspections'!$B$5:$B$1004=$L863)*('Tire Inspections'!$Y$5:$Y$1004="OK")),'Tire Inspections'!$R$5:$R$1004),"")))</f>
        <v/>
      </c>
      <c r="R863" s="44">
        <f>IF($A863="","",IF($L863="","",IFERROR(LOOKUP(2,1/(('Tire Inspections'!$E$5:$E$1004=$A863)*('Tire Inspections'!$B$5:$B$1004=$L863)*('Tire Inspections'!$Y$5:$Y$1004="OK")),'Tire Inspections'!$S$5:$S$1004),"")))</f>
        <v/>
      </c>
      <c r="S863" s="44">
        <f>IF($A863="","",IF($L863="","",IFERROR(LOOKUP(2,1/(('Tire Inspections'!$E$5:$E$1004=$A863)*('Tire Inspections'!$B$5:$B$1004=$L863)*('Tire Inspections'!$Y$5:$Y$1004="OK")),'Tire Inspections'!$L$5:$L$1004),"")))</f>
        <v/>
      </c>
      <c r="T863" s="33">
        <f>IF($A863="","",IF(OR($Q863="",$H863=""),"",IFERROR(MAX(0,MIN(1,($Q863-'Settings'!$B$6)/($H863-'Settings'!$B$6))),"")))</f>
        <v/>
      </c>
      <c r="U863" s="27">
        <f>IF($A863="","",IF($Q863="","No Data",IF($Q863&lt;='Settings'!$B$6,"Critical",IF($Q863&lt;='Settings'!$B$5,"Low","OK"))))</f>
        <v/>
      </c>
      <c r="V863" s="27">
        <f>IF($A863="","",IF($R863="","No Data",IF($R863&gt;='Settings'!$B$7,"Uneven","OK")))</f>
        <v/>
      </c>
      <c r="W863" s="27">
        <f>IF($A863="","",IF($J863&lt;&gt;"Mounted","N/A",IF(OR($S863="",$I863=""),"No Data",IF($S863&lt;$I863-'Settings'!$B$8,"Low",IF($S863&gt;$I863+'Settings'!$B$8,"High","OK")))))</f>
        <v/>
      </c>
      <c r="X863" s="45">
        <f>IF($A863="","",IF(OR($J863&lt;&gt;"Mounted",$L863=""),"",IFERROR($L863+'Settings'!$B$9,"")))</f>
        <v/>
      </c>
      <c r="Y863" s="27">
        <f>IF($A863="","",IF($J863&lt;&gt;"Mounted","N/A",IF($L863="","No Data",IF(TODAY()&gt;$X863,"Overdue",IF(TODAY()+'Settings'!$B$10&gt;=$X863,"Due Soon","Current")))))</f>
        <v/>
      </c>
      <c r="Z863" s="27">
        <f>IF($A863="","",IF($J863&lt;&gt;"Mounted","N/A",IF(OR($U863="No Data",$W863="No Data"),"No Data",IF($U863="Critical","Critical",IF(OR($U863="Low",$V863="Uneven",$W863="Low",$W863="High",$Y863="Overdue",$Y863="Due Soon"),"Attention","OK")))))</f>
        <v/>
      </c>
      <c r="AA863" s="27">
        <f>IF($A863="","",IF($J863&lt;&gt;"Mounted","No action",IF($U863="Critical","Inspect immediately and follow fleet removal policy",IF($W863="Low","Correct pressure and inspect",IF($W863="High","Correct pressure",IF($V863="Uneven","Inspect alignment, suspension, and rotation",IF($U863="Low","Schedule tire service",IF($Y863="Overdue","Complete inspection",IF($Y863="Due Soon","Schedule inspection","No action")))))))))</f>
        <v/>
      </c>
      <c r="AB863" s="27">
        <f>IF($A863="","",IF(OR($J863&lt;&gt;"Mounted",$Z863="OK",$Z863="N/A"),"",IF($U863="Critical",1,IF(OR($W863="Low",$W863="High"),2,IF(OR($U863="Low",$V863="Uneven"),3,IF($Y863="Overdue",4,5))))))</f>
        <v/>
      </c>
      <c r="AC863" s="27">
        <f>IF($A863="","",IF($AB863="","",IFERROR($AB863*100000+ROW(),"")))</f>
        <v/>
      </c>
    </row>
    <row r="864">
      <c r="A864" s="29" t="n"/>
      <c r="B864" s="23" t="n"/>
      <c r="C864" s="23" t="n"/>
      <c r="D864" s="23" t="n"/>
      <c r="E864" s="29" t="n"/>
      <c r="F864" s="42" t="n"/>
      <c r="G864" s="30" t="n"/>
      <c r="H864" s="43" t="n"/>
      <c r="I864" s="43" t="n"/>
      <c r="J864" s="23" t="n"/>
      <c r="K864" s="23" t="n"/>
      <c r="L864" s="45">
        <f>IF($A864="","",IF(COUNTIFS('Tire Inspections'!$E$5:$E$1004,$A864,'Tire Inspections'!$Y$5:$Y$1004,"OK")=0,"",IFERROR(MAXIFS('Tire Inspections'!$B$5:$B$1004,'Tire Inspections'!$E$5:$E$1004,$A864,'Tire Inspections'!$Y$5:$Y$1004,"OK"),"")))</f>
        <v/>
      </c>
      <c r="M864" s="27">
        <f>IF($A864="","",IF($L864="","",IFERROR(LOOKUP(2,1/(('Tire Inspections'!$E$5:$E$1004=$A864)*('Tire Inspections'!$B$5:$B$1004=$L864)*('Tire Inspections'!$Y$5:$Y$1004="OK")),'Tire Inspections'!$C$5:$C$1004),"")))</f>
        <v/>
      </c>
      <c r="N864" s="27">
        <f>IF($A864="","",IF($L864="","",IFERROR(LOOKUP(2,1/(('Tire Inspections'!$E$5:$E$1004=$A864)*('Tire Inspections'!$B$5:$B$1004=$L864)*('Tire Inspections'!$Y$5:$Y$1004="OK")),'Tire Inspections'!$F$5:$F$1004),"")))</f>
        <v/>
      </c>
      <c r="O864" s="27">
        <f>IF($A864="","",IF($L864="","",IFERROR(LOOKUP(2,1/(('Tire Inspections'!$E$5:$E$1004=$A864)*('Tire Inspections'!$B$5:$B$1004=$L864)*('Tire Inspections'!$Y$5:$Y$1004="OK")),'Tire Inspections'!$P$5:$P$1004),"")))</f>
        <v/>
      </c>
      <c r="P864" s="32">
        <f>IF($A864="","",IF($L864="","",IFERROR(LOOKUP(2,1/(('Tire Inspections'!$E$5:$E$1004=$A864)*('Tire Inspections'!$B$5:$B$1004=$L864)*('Tire Inspections'!$Y$5:$Y$1004="OK")),'Tire Inspections'!$D$5:$D$1004),"")))</f>
        <v/>
      </c>
      <c r="Q864" s="44">
        <f>IF($A864="","",IF($L864="","",IFERROR(LOOKUP(2,1/(('Tire Inspections'!$E$5:$E$1004=$A864)*('Tire Inspections'!$B$5:$B$1004=$L864)*('Tire Inspections'!$Y$5:$Y$1004="OK")),'Tire Inspections'!$R$5:$R$1004),"")))</f>
        <v/>
      </c>
      <c r="R864" s="44">
        <f>IF($A864="","",IF($L864="","",IFERROR(LOOKUP(2,1/(('Tire Inspections'!$E$5:$E$1004=$A864)*('Tire Inspections'!$B$5:$B$1004=$L864)*('Tire Inspections'!$Y$5:$Y$1004="OK")),'Tire Inspections'!$S$5:$S$1004),"")))</f>
        <v/>
      </c>
      <c r="S864" s="44">
        <f>IF($A864="","",IF($L864="","",IFERROR(LOOKUP(2,1/(('Tire Inspections'!$E$5:$E$1004=$A864)*('Tire Inspections'!$B$5:$B$1004=$L864)*('Tire Inspections'!$Y$5:$Y$1004="OK")),'Tire Inspections'!$L$5:$L$1004),"")))</f>
        <v/>
      </c>
      <c r="T864" s="33">
        <f>IF($A864="","",IF(OR($Q864="",$H864=""),"",IFERROR(MAX(0,MIN(1,($Q864-'Settings'!$B$6)/($H864-'Settings'!$B$6))),"")))</f>
        <v/>
      </c>
      <c r="U864" s="27">
        <f>IF($A864="","",IF($Q864="","No Data",IF($Q864&lt;='Settings'!$B$6,"Critical",IF($Q864&lt;='Settings'!$B$5,"Low","OK"))))</f>
        <v/>
      </c>
      <c r="V864" s="27">
        <f>IF($A864="","",IF($R864="","No Data",IF($R864&gt;='Settings'!$B$7,"Uneven","OK")))</f>
        <v/>
      </c>
      <c r="W864" s="27">
        <f>IF($A864="","",IF($J864&lt;&gt;"Mounted","N/A",IF(OR($S864="",$I864=""),"No Data",IF($S864&lt;$I864-'Settings'!$B$8,"Low",IF($S864&gt;$I864+'Settings'!$B$8,"High","OK")))))</f>
        <v/>
      </c>
      <c r="X864" s="45">
        <f>IF($A864="","",IF(OR($J864&lt;&gt;"Mounted",$L864=""),"",IFERROR($L864+'Settings'!$B$9,"")))</f>
        <v/>
      </c>
      <c r="Y864" s="27">
        <f>IF($A864="","",IF($J864&lt;&gt;"Mounted","N/A",IF($L864="","No Data",IF(TODAY()&gt;$X864,"Overdue",IF(TODAY()+'Settings'!$B$10&gt;=$X864,"Due Soon","Current")))))</f>
        <v/>
      </c>
      <c r="Z864" s="27">
        <f>IF($A864="","",IF($J864&lt;&gt;"Mounted","N/A",IF(OR($U864="No Data",$W864="No Data"),"No Data",IF($U864="Critical","Critical",IF(OR($U864="Low",$V864="Uneven",$W864="Low",$W864="High",$Y864="Overdue",$Y864="Due Soon"),"Attention","OK")))))</f>
        <v/>
      </c>
      <c r="AA864" s="27">
        <f>IF($A864="","",IF($J864&lt;&gt;"Mounted","No action",IF($U864="Critical","Inspect immediately and follow fleet removal policy",IF($W864="Low","Correct pressure and inspect",IF($W864="High","Correct pressure",IF($V864="Uneven","Inspect alignment, suspension, and rotation",IF($U864="Low","Schedule tire service",IF($Y864="Overdue","Complete inspection",IF($Y864="Due Soon","Schedule inspection","No action")))))))))</f>
        <v/>
      </c>
      <c r="AB864" s="27">
        <f>IF($A864="","",IF(OR($J864&lt;&gt;"Mounted",$Z864="OK",$Z864="N/A"),"",IF($U864="Critical",1,IF(OR($W864="Low",$W864="High"),2,IF(OR($U864="Low",$V864="Uneven"),3,IF($Y864="Overdue",4,5))))))</f>
        <v/>
      </c>
      <c r="AC864" s="27">
        <f>IF($A864="","",IF($AB864="","",IFERROR($AB864*100000+ROW(),"")))</f>
        <v/>
      </c>
    </row>
    <row r="865">
      <c r="A865" s="29" t="n"/>
      <c r="B865" s="23" t="n"/>
      <c r="C865" s="23" t="n"/>
      <c r="D865" s="23" t="n"/>
      <c r="E865" s="29" t="n"/>
      <c r="F865" s="42" t="n"/>
      <c r="G865" s="30" t="n"/>
      <c r="H865" s="43" t="n"/>
      <c r="I865" s="43" t="n"/>
      <c r="J865" s="23" t="n"/>
      <c r="K865" s="23" t="n"/>
      <c r="L865" s="45">
        <f>IF($A865="","",IF(COUNTIFS('Tire Inspections'!$E$5:$E$1004,$A865,'Tire Inspections'!$Y$5:$Y$1004,"OK")=0,"",IFERROR(MAXIFS('Tire Inspections'!$B$5:$B$1004,'Tire Inspections'!$E$5:$E$1004,$A865,'Tire Inspections'!$Y$5:$Y$1004,"OK"),"")))</f>
        <v/>
      </c>
      <c r="M865" s="27">
        <f>IF($A865="","",IF($L865="","",IFERROR(LOOKUP(2,1/(('Tire Inspections'!$E$5:$E$1004=$A865)*('Tire Inspections'!$B$5:$B$1004=$L865)*('Tire Inspections'!$Y$5:$Y$1004="OK")),'Tire Inspections'!$C$5:$C$1004),"")))</f>
        <v/>
      </c>
      <c r="N865" s="27">
        <f>IF($A865="","",IF($L865="","",IFERROR(LOOKUP(2,1/(('Tire Inspections'!$E$5:$E$1004=$A865)*('Tire Inspections'!$B$5:$B$1004=$L865)*('Tire Inspections'!$Y$5:$Y$1004="OK")),'Tire Inspections'!$F$5:$F$1004),"")))</f>
        <v/>
      </c>
      <c r="O865" s="27">
        <f>IF($A865="","",IF($L865="","",IFERROR(LOOKUP(2,1/(('Tire Inspections'!$E$5:$E$1004=$A865)*('Tire Inspections'!$B$5:$B$1004=$L865)*('Tire Inspections'!$Y$5:$Y$1004="OK")),'Tire Inspections'!$P$5:$P$1004),"")))</f>
        <v/>
      </c>
      <c r="P865" s="32">
        <f>IF($A865="","",IF($L865="","",IFERROR(LOOKUP(2,1/(('Tire Inspections'!$E$5:$E$1004=$A865)*('Tire Inspections'!$B$5:$B$1004=$L865)*('Tire Inspections'!$Y$5:$Y$1004="OK")),'Tire Inspections'!$D$5:$D$1004),"")))</f>
        <v/>
      </c>
      <c r="Q865" s="44">
        <f>IF($A865="","",IF($L865="","",IFERROR(LOOKUP(2,1/(('Tire Inspections'!$E$5:$E$1004=$A865)*('Tire Inspections'!$B$5:$B$1004=$L865)*('Tire Inspections'!$Y$5:$Y$1004="OK")),'Tire Inspections'!$R$5:$R$1004),"")))</f>
        <v/>
      </c>
      <c r="R865" s="44">
        <f>IF($A865="","",IF($L865="","",IFERROR(LOOKUP(2,1/(('Tire Inspections'!$E$5:$E$1004=$A865)*('Tire Inspections'!$B$5:$B$1004=$L865)*('Tire Inspections'!$Y$5:$Y$1004="OK")),'Tire Inspections'!$S$5:$S$1004),"")))</f>
        <v/>
      </c>
      <c r="S865" s="44">
        <f>IF($A865="","",IF($L865="","",IFERROR(LOOKUP(2,1/(('Tire Inspections'!$E$5:$E$1004=$A865)*('Tire Inspections'!$B$5:$B$1004=$L865)*('Tire Inspections'!$Y$5:$Y$1004="OK")),'Tire Inspections'!$L$5:$L$1004),"")))</f>
        <v/>
      </c>
      <c r="T865" s="33">
        <f>IF($A865="","",IF(OR($Q865="",$H865=""),"",IFERROR(MAX(0,MIN(1,($Q865-'Settings'!$B$6)/($H865-'Settings'!$B$6))),"")))</f>
        <v/>
      </c>
      <c r="U865" s="27">
        <f>IF($A865="","",IF($Q865="","No Data",IF($Q865&lt;='Settings'!$B$6,"Critical",IF($Q865&lt;='Settings'!$B$5,"Low","OK"))))</f>
        <v/>
      </c>
      <c r="V865" s="27">
        <f>IF($A865="","",IF($R865="","No Data",IF($R865&gt;='Settings'!$B$7,"Uneven","OK")))</f>
        <v/>
      </c>
      <c r="W865" s="27">
        <f>IF($A865="","",IF($J865&lt;&gt;"Mounted","N/A",IF(OR($S865="",$I865=""),"No Data",IF($S865&lt;$I865-'Settings'!$B$8,"Low",IF($S865&gt;$I865+'Settings'!$B$8,"High","OK")))))</f>
        <v/>
      </c>
      <c r="X865" s="45">
        <f>IF($A865="","",IF(OR($J865&lt;&gt;"Mounted",$L865=""),"",IFERROR($L865+'Settings'!$B$9,"")))</f>
        <v/>
      </c>
      <c r="Y865" s="27">
        <f>IF($A865="","",IF($J865&lt;&gt;"Mounted","N/A",IF($L865="","No Data",IF(TODAY()&gt;$X865,"Overdue",IF(TODAY()+'Settings'!$B$10&gt;=$X865,"Due Soon","Current")))))</f>
        <v/>
      </c>
      <c r="Z865" s="27">
        <f>IF($A865="","",IF($J865&lt;&gt;"Mounted","N/A",IF(OR($U865="No Data",$W865="No Data"),"No Data",IF($U865="Critical","Critical",IF(OR($U865="Low",$V865="Uneven",$W865="Low",$W865="High",$Y865="Overdue",$Y865="Due Soon"),"Attention","OK")))))</f>
        <v/>
      </c>
      <c r="AA865" s="27">
        <f>IF($A865="","",IF($J865&lt;&gt;"Mounted","No action",IF($U865="Critical","Inspect immediately and follow fleet removal policy",IF($W865="Low","Correct pressure and inspect",IF($W865="High","Correct pressure",IF($V865="Uneven","Inspect alignment, suspension, and rotation",IF($U865="Low","Schedule tire service",IF($Y865="Overdue","Complete inspection",IF($Y865="Due Soon","Schedule inspection","No action")))))))))</f>
        <v/>
      </c>
      <c r="AB865" s="27">
        <f>IF($A865="","",IF(OR($J865&lt;&gt;"Mounted",$Z865="OK",$Z865="N/A"),"",IF($U865="Critical",1,IF(OR($W865="Low",$W865="High"),2,IF(OR($U865="Low",$V865="Uneven"),3,IF($Y865="Overdue",4,5))))))</f>
        <v/>
      </c>
      <c r="AC865" s="27">
        <f>IF($A865="","",IF($AB865="","",IFERROR($AB865*100000+ROW(),"")))</f>
        <v/>
      </c>
    </row>
    <row r="866">
      <c r="A866" s="29" t="n"/>
      <c r="B866" s="23" t="n"/>
      <c r="C866" s="23" t="n"/>
      <c r="D866" s="23" t="n"/>
      <c r="E866" s="29" t="n"/>
      <c r="F866" s="42" t="n"/>
      <c r="G866" s="30" t="n"/>
      <c r="H866" s="43" t="n"/>
      <c r="I866" s="43" t="n"/>
      <c r="J866" s="23" t="n"/>
      <c r="K866" s="23" t="n"/>
      <c r="L866" s="45">
        <f>IF($A866="","",IF(COUNTIFS('Tire Inspections'!$E$5:$E$1004,$A866,'Tire Inspections'!$Y$5:$Y$1004,"OK")=0,"",IFERROR(MAXIFS('Tire Inspections'!$B$5:$B$1004,'Tire Inspections'!$E$5:$E$1004,$A866,'Tire Inspections'!$Y$5:$Y$1004,"OK"),"")))</f>
        <v/>
      </c>
      <c r="M866" s="27">
        <f>IF($A866="","",IF($L866="","",IFERROR(LOOKUP(2,1/(('Tire Inspections'!$E$5:$E$1004=$A866)*('Tire Inspections'!$B$5:$B$1004=$L866)*('Tire Inspections'!$Y$5:$Y$1004="OK")),'Tire Inspections'!$C$5:$C$1004),"")))</f>
        <v/>
      </c>
      <c r="N866" s="27">
        <f>IF($A866="","",IF($L866="","",IFERROR(LOOKUP(2,1/(('Tire Inspections'!$E$5:$E$1004=$A866)*('Tire Inspections'!$B$5:$B$1004=$L866)*('Tire Inspections'!$Y$5:$Y$1004="OK")),'Tire Inspections'!$F$5:$F$1004),"")))</f>
        <v/>
      </c>
      <c r="O866" s="27">
        <f>IF($A866="","",IF($L866="","",IFERROR(LOOKUP(2,1/(('Tire Inspections'!$E$5:$E$1004=$A866)*('Tire Inspections'!$B$5:$B$1004=$L866)*('Tire Inspections'!$Y$5:$Y$1004="OK")),'Tire Inspections'!$P$5:$P$1004),"")))</f>
        <v/>
      </c>
      <c r="P866" s="32">
        <f>IF($A866="","",IF($L866="","",IFERROR(LOOKUP(2,1/(('Tire Inspections'!$E$5:$E$1004=$A866)*('Tire Inspections'!$B$5:$B$1004=$L866)*('Tire Inspections'!$Y$5:$Y$1004="OK")),'Tire Inspections'!$D$5:$D$1004),"")))</f>
        <v/>
      </c>
      <c r="Q866" s="44">
        <f>IF($A866="","",IF($L866="","",IFERROR(LOOKUP(2,1/(('Tire Inspections'!$E$5:$E$1004=$A866)*('Tire Inspections'!$B$5:$B$1004=$L866)*('Tire Inspections'!$Y$5:$Y$1004="OK")),'Tire Inspections'!$R$5:$R$1004),"")))</f>
        <v/>
      </c>
      <c r="R866" s="44">
        <f>IF($A866="","",IF($L866="","",IFERROR(LOOKUP(2,1/(('Tire Inspections'!$E$5:$E$1004=$A866)*('Tire Inspections'!$B$5:$B$1004=$L866)*('Tire Inspections'!$Y$5:$Y$1004="OK")),'Tire Inspections'!$S$5:$S$1004),"")))</f>
        <v/>
      </c>
      <c r="S866" s="44">
        <f>IF($A866="","",IF($L866="","",IFERROR(LOOKUP(2,1/(('Tire Inspections'!$E$5:$E$1004=$A866)*('Tire Inspections'!$B$5:$B$1004=$L866)*('Tire Inspections'!$Y$5:$Y$1004="OK")),'Tire Inspections'!$L$5:$L$1004),"")))</f>
        <v/>
      </c>
      <c r="T866" s="33">
        <f>IF($A866="","",IF(OR($Q866="",$H866=""),"",IFERROR(MAX(0,MIN(1,($Q866-'Settings'!$B$6)/($H866-'Settings'!$B$6))),"")))</f>
        <v/>
      </c>
      <c r="U866" s="27">
        <f>IF($A866="","",IF($Q866="","No Data",IF($Q866&lt;='Settings'!$B$6,"Critical",IF($Q866&lt;='Settings'!$B$5,"Low","OK"))))</f>
        <v/>
      </c>
      <c r="V866" s="27">
        <f>IF($A866="","",IF($R866="","No Data",IF($R866&gt;='Settings'!$B$7,"Uneven","OK")))</f>
        <v/>
      </c>
      <c r="W866" s="27">
        <f>IF($A866="","",IF($J866&lt;&gt;"Mounted","N/A",IF(OR($S866="",$I866=""),"No Data",IF($S866&lt;$I866-'Settings'!$B$8,"Low",IF($S866&gt;$I866+'Settings'!$B$8,"High","OK")))))</f>
        <v/>
      </c>
      <c r="X866" s="45">
        <f>IF($A866="","",IF(OR($J866&lt;&gt;"Mounted",$L866=""),"",IFERROR($L866+'Settings'!$B$9,"")))</f>
        <v/>
      </c>
      <c r="Y866" s="27">
        <f>IF($A866="","",IF($J866&lt;&gt;"Mounted","N/A",IF($L866="","No Data",IF(TODAY()&gt;$X866,"Overdue",IF(TODAY()+'Settings'!$B$10&gt;=$X866,"Due Soon","Current")))))</f>
        <v/>
      </c>
      <c r="Z866" s="27">
        <f>IF($A866="","",IF($J866&lt;&gt;"Mounted","N/A",IF(OR($U866="No Data",$W866="No Data"),"No Data",IF($U866="Critical","Critical",IF(OR($U866="Low",$V866="Uneven",$W866="Low",$W866="High",$Y866="Overdue",$Y866="Due Soon"),"Attention","OK")))))</f>
        <v/>
      </c>
      <c r="AA866" s="27">
        <f>IF($A866="","",IF($J866&lt;&gt;"Mounted","No action",IF($U866="Critical","Inspect immediately and follow fleet removal policy",IF($W866="Low","Correct pressure and inspect",IF($W866="High","Correct pressure",IF($V866="Uneven","Inspect alignment, suspension, and rotation",IF($U866="Low","Schedule tire service",IF($Y866="Overdue","Complete inspection",IF($Y866="Due Soon","Schedule inspection","No action")))))))))</f>
        <v/>
      </c>
      <c r="AB866" s="27">
        <f>IF($A866="","",IF(OR($J866&lt;&gt;"Mounted",$Z866="OK",$Z866="N/A"),"",IF($U866="Critical",1,IF(OR($W866="Low",$W866="High"),2,IF(OR($U866="Low",$V866="Uneven"),3,IF($Y866="Overdue",4,5))))))</f>
        <v/>
      </c>
      <c r="AC866" s="27">
        <f>IF($A866="","",IF($AB866="","",IFERROR($AB866*100000+ROW(),"")))</f>
        <v/>
      </c>
    </row>
    <row r="867">
      <c r="A867" s="29" t="n"/>
      <c r="B867" s="23" t="n"/>
      <c r="C867" s="23" t="n"/>
      <c r="D867" s="23" t="n"/>
      <c r="E867" s="29" t="n"/>
      <c r="F867" s="42" t="n"/>
      <c r="G867" s="30" t="n"/>
      <c r="H867" s="43" t="n"/>
      <c r="I867" s="43" t="n"/>
      <c r="J867" s="23" t="n"/>
      <c r="K867" s="23" t="n"/>
      <c r="L867" s="45">
        <f>IF($A867="","",IF(COUNTIFS('Tire Inspections'!$E$5:$E$1004,$A867,'Tire Inspections'!$Y$5:$Y$1004,"OK")=0,"",IFERROR(MAXIFS('Tire Inspections'!$B$5:$B$1004,'Tire Inspections'!$E$5:$E$1004,$A867,'Tire Inspections'!$Y$5:$Y$1004,"OK"),"")))</f>
        <v/>
      </c>
      <c r="M867" s="27">
        <f>IF($A867="","",IF($L867="","",IFERROR(LOOKUP(2,1/(('Tire Inspections'!$E$5:$E$1004=$A867)*('Tire Inspections'!$B$5:$B$1004=$L867)*('Tire Inspections'!$Y$5:$Y$1004="OK")),'Tire Inspections'!$C$5:$C$1004),"")))</f>
        <v/>
      </c>
      <c r="N867" s="27">
        <f>IF($A867="","",IF($L867="","",IFERROR(LOOKUP(2,1/(('Tire Inspections'!$E$5:$E$1004=$A867)*('Tire Inspections'!$B$5:$B$1004=$L867)*('Tire Inspections'!$Y$5:$Y$1004="OK")),'Tire Inspections'!$F$5:$F$1004),"")))</f>
        <v/>
      </c>
      <c r="O867" s="27">
        <f>IF($A867="","",IF($L867="","",IFERROR(LOOKUP(2,1/(('Tire Inspections'!$E$5:$E$1004=$A867)*('Tire Inspections'!$B$5:$B$1004=$L867)*('Tire Inspections'!$Y$5:$Y$1004="OK")),'Tire Inspections'!$P$5:$P$1004),"")))</f>
        <v/>
      </c>
      <c r="P867" s="32">
        <f>IF($A867="","",IF($L867="","",IFERROR(LOOKUP(2,1/(('Tire Inspections'!$E$5:$E$1004=$A867)*('Tire Inspections'!$B$5:$B$1004=$L867)*('Tire Inspections'!$Y$5:$Y$1004="OK")),'Tire Inspections'!$D$5:$D$1004),"")))</f>
        <v/>
      </c>
      <c r="Q867" s="44">
        <f>IF($A867="","",IF($L867="","",IFERROR(LOOKUP(2,1/(('Tire Inspections'!$E$5:$E$1004=$A867)*('Tire Inspections'!$B$5:$B$1004=$L867)*('Tire Inspections'!$Y$5:$Y$1004="OK")),'Tire Inspections'!$R$5:$R$1004),"")))</f>
        <v/>
      </c>
      <c r="R867" s="44">
        <f>IF($A867="","",IF($L867="","",IFERROR(LOOKUP(2,1/(('Tire Inspections'!$E$5:$E$1004=$A867)*('Tire Inspections'!$B$5:$B$1004=$L867)*('Tire Inspections'!$Y$5:$Y$1004="OK")),'Tire Inspections'!$S$5:$S$1004),"")))</f>
        <v/>
      </c>
      <c r="S867" s="44">
        <f>IF($A867="","",IF($L867="","",IFERROR(LOOKUP(2,1/(('Tire Inspections'!$E$5:$E$1004=$A867)*('Tire Inspections'!$B$5:$B$1004=$L867)*('Tire Inspections'!$Y$5:$Y$1004="OK")),'Tire Inspections'!$L$5:$L$1004),"")))</f>
        <v/>
      </c>
      <c r="T867" s="33">
        <f>IF($A867="","",IF(OR($Q867="",$H867=""),"",IFERROR(MAX(0,MIN(1,($Q867-'Settings'!$B$6)/($H867-'Settings'!$B$6))),"")))</f>
        <v/>
      </c>
      <c r="U867" s="27">
        <f>IF($A867="","",IF($Q867="","No Data",IF($Q867&lt;='Settings'!$B$6,"Critical",IF($Q867&lt;='Settings'!$B$5,"Low","OK"))))</f>
        <v/>
      </c>
      <c r="V867" s="27">
        <f>IF($A867="","",IF($R867="","No Data",IF($R867&gt;='Settings'!$B$7,"Uneven","OK")))</f>
        <v/>
      </c>
      <c r="W867" s="27">
        <f>IF($A867="","",IF($J867&lt;&gt;"Mounted","N/A",IF(OR($S867="",$I867=""),"No Data",IF($S867&lt;$I867-'Settings'!$B$8,"Low",IF($S867&gt;$I867+'Settings'!$B$8,"High","OK")))))</f>
        <v/>
      </c>
      <c r="X867" s="45">
        <f>IF($A867="","",IF(OR($J867&lt;&gt;"Mounted",$L867=""),"",IFERROR($L867+'Settings'!$B$9,"")))</f>
        <v/>
      </c>
      <c r="Y867" s="27">
        <f>IF($A867="","",IF($J867&lt;&gt;"Mounted","N/A",IF($L867="","No Data",IF(TODAY()&gt;$X867,"Overdue",IF(TODAY()+'Settings'!$B$10&gt;=$X867,"Due Soon","Current")))))</f>
        <v/>
      </c>
      <c r="Z867" s="27">
        <f>IF($A867="","",IF($J867&lt;&gt;"Mounted","N/A",IF(OR($U867="No Data",$W867="No Data"),"No Data",IF($U867="Critical","Critical",IF(OR($U867="Low",$V867="Uneven",$W867="Low",$W867="High",$Y867="Overdue",$Y867="Due Soon"),"Attention","OK")))))</f>
        <v/>
      </c>
      <c r="AA867" s="27">
        <f>IF($A867="","",IF($J867&lt;&gt;"Mounted","No action",IF($U867="Critical","Inspect immediately and follow fleet removal policy",IF($W867="Low","Correct pressure and inspect",IF($W867="High","Correct pressure",IF($V867="Uneven","Inspect alignment, suspension, and rotation",IF($U867="Low","Schedule tire service",IF($Y867="Overdue","Complete inspection",IF($Y867="Due Soon","Schedule inspection","No action")))))))))</f>
        <v/>
      </c>
      <c r="AB867" s="27">
        <f>IF($A867="","",IF(OR($J867&lt;&gt;"Mounted",$Z867="OK",$Z867="N/A"),"",IF($U867="Critical",1,IF(OR($W867="Low",$W867="High"),2,IF(OR($U867="Low",$V867="Uneven"),3,IF($Y867="Overdue",4,5))))))</f>
        <v/>
      </c>
      <c r="AC867" s="27">
        <f>IF($A867="","",IF($AB867="","",IFERROR($AB867*100000+ROW(),"")))</f>
        <v/>
      </c>
    </row>
    <row r="868">
      <c r="A868" s="29" t="n"/>
      <c r="B868" s="23" t="n"/>
      <c r="C868" s="23" t="n"/>
      <c r="D868" s="23" t="n"/>
      <c r="E868" s="29" t="n"/>
      <c r="F868" s="42" t="n"/>
      <c r="G868" s="30" t="n"/>
      <c r="H868" s="43" t="n"/>
      <c r="I868" s="43" t="n"/>
      <c r="J868" s="23" t="n"/>
      <c r="K868" s="23" t="n"/>
      <c r="L868" s="45">
        <f>IF($A868="","",IF(COUNTIFS('Tire Inspections'!$E$5:$E$1004,$A868,'Tire Inspections'!$Y$5:$Y$1004,"OK")=0,"",IFERROR(MAXIFS('Tire Inspections'!$B$5:$B$1004,'Tire Inspections'!$E$5:$E$1004,$A868,'Tire Inspections'!$Y$5:$Y$1004,"OK"),"")))</f>
        <v/>
      </c>
      <c r="M868" s="27">
        <f>IF($A868="","",IF($L868="","",IFERROR(LOOKUP(2,1/(('Tire Inspections'!$E$5:$E$1004=$A868)*('Tire Inspections'!$B$5:$B$1004=$L868)*('Tire Inspections'!$Y$5:$Y$1004="OK")),'Tire Inspections'!$C$5:$C$1004),"")))</f>
        <v/>
      </c>
      <c r="N868" s="27">
        <f>IF($A868="","",IF($L868="","",IFERROR(LOOKUP(2,1/(('Tire Inspections'!$E$5:$E$1004=$A868)*('Tire Inspections'!$B$5:$B$1004=$L868)*('Tire Inspections'!$Y$5:$Y$1004="OK")),'Tire Inspections'!$F$5:$F$1004),"")))</f>
        <v/>
      </c>
      <c r="O868" s="27">
        <f>IF($A868="","",IF($L868="","",IFERROR(LOOKUP(2,1/(('Tire Inspections'!$E$5:$E$1004=$A868)*('Tire Inspections'!$B$5:$B$1004=$L868)*('Tire Inspections'!$Y$5:$Y$1004="OK")),'Tire Inspections'!$P$5:$P$1004),"")))</f>
        <v/>
      </c>
      <c r="P868" s="32">
        <f>IF($A868="","",IF($L868="","",IFERROR(LOOKUP(2,1/(('Tire Inspections'!$E$5:$E$1004=$A868)*('Tire Inspections'!$B$5:$B$1004=$L868)*('Tire Inspections'!$Y$5:$Y$1004="OK")),'Tire Inspections'!$D$5:$D$1004),"")))</f>
        <v/>
      </c>
      <c r="Q868" s="44">
        <f>IF($A868="","",IF($L868="","",IFERROR(LOOKUP(2,1/(('Tire Inspections'!$E$5:$E$1004=$A868)*('Tire Inspections'!$B$5:$B$1004=$L868)*('Tire Inspections'!$Y$5:$Y$1004="OK")),'Tire Inspections'!$R$5:$R$1004),"")))</f>
        <v/>
      </c>
      <c r="R868" s="44">
        <f>IF($A868="","",IF($L868="","",IFERROR(LOOKUP(2,1/(('Tire Inspections'!$E$5:$E$1004=$A868)*('Tire Inspections'!$B$5:$B$1004=$L868)*('Tire Inspections'!$Y$5:$Y$1004="OK")),'Tire Inspections'!$S$5:$S$1004),"")))</f>
        <v/>
      </c>
      <c r="S868" s="44">
        <f>IF($A868="","",IF($L868="","",IFERROR(LOOKUP(2,1/(('Tire Inspections'!$E$5:$E$1004=$A868)*('Tire Inspections'!$B$5:$B$1004=$L868)*('Tire Inspections'!$Y$5:$Y$1004="OK")),'Tire Inspections'!$L$5:$L$1004),"")))</f>
        <v/>
      </c>
      <c r="T868" s="33">
        <f>IF($A868="","",IF(OR($Q868="",$H868=""),"",IFERROR(MAX(0,MIN(1,($Q868-'Settings'!$B$6)/($H868-'Settings'!$B$6))),"")))</f>
        <v/>
      </c>
      <c r="U868" s="27">
        <f>IF($A868="","",IF($Q868="","No Data",IF($Q868&lt;='Settings'!$B$6,"Critical",IF($Q868&lt;='Settings'!$B$5,"Low","OK"))))</f>
        <v/>
      </c>
      <c r="V868" s="27">
        <f>IF($A868="","",IF($R868="","No Data",IF($R868&gt;='Settings'!$B$7,"Uneven","OK")))</f>
        <v/>
      </c>
      <c r="W868" s="27">
        <f>IF($A868="","",IF($J868&lt;&gt;"Mounted","N/A",IF(OR($S868="",$I868=""),"No Data",IF($S868&lt;$I868-'Settings'!$B$8,"Low",IF($S868&gt;$I868+'Settings'!$B$8,"High","OK")))))</f>
        <v/>
      </c>
      <c r="X868" s="45">
        <f>IF($A868="","",IF(OR($J868&lt;&gt;"Mounted",$L868=""),"",IFERROR($L868+'Settings'!$B$9,"")))</f>
        <v/>
      </c>
      <c r="Y868" s="27">
        <f>IF($A868="","",IF($J868&lt;&gt;"Mounted","N/A",IF($L868="","No Data",IF(TODAY()&gt;$X868,"Overdue",IF(TODAY()+'Settings'!$B$10&gt;=$X868,"Due Soon","Current")))))</f>
        <v/>
      </c>
      <c r="Z868" s="27">
        <f>IF($A868="","",IF($J868&lt;&gt;"Mounted","N/A",IF(OR($U868="No Data",$W868="No Data"),"No Data",IF($U868="Critical","Critical",IF(OR($U868="Low",$V868="Uneven",$W868="Low",$W868="High",$Y868="Overdue",$Y868="Due Soon"),"Attention","OK")))))</f>
        <v/>
      </c>
      <c r="AA868" s="27">
        <f>IF($A868="","",IF($J868&lt;&gt;"Mounted","No action",IF($U868="Critical","Inspect immediately and follow fleet removal policy",IF($W868="Low","Correct pressure and inspect",IF($W868="High","Correct pressure",IF($V868="Uneven","Inspect alignment, suspension, and rotation",IF($U868="Low","Schedule tire service",IF($Y868="Overdue","Complete inspection",IF($Y868="Due Soon","Schedule inspection","No action")))))))))</f>
        <v/>
      </c>
      <c r="AB868" s="27">
        <f>IF($A868="","",IF(OR($J868&lt;&gt;"Mounted",$Z868="OK",$Z868="N/A"),"",IF($U868="Critical",1,IF(OR($W868="Low",$W868="High"),2,IF(OR($U868="Low",$V868="Uneven"),3,IF($Y868="Overdue",4,5))))))</f>
        <v/>
      </c>
      <c r="AC868" s="27">
        <f>IF($A868="","",IF($AB868="","",IFERROR($AB868*100000+ROW(),"")))</f>
        <v/>
      </c>
    </row>
    <row r="869">
      <c r="A869" s="29" t="n"/>
      <c r="B869" s="23" t="n"/>
      <c r="C869" s="23" t="n"/>
      <c r="D869" s="23" t="n"/>
      <c r="E869" s="29" t="n"/>
      <c r="F869" s="42" t="n"/>
      <c r="G869" s="30" t="n"/>
      <c r="H869" s="43" t="n"/>
      <c r="I869" s="43" t="n"/>
      <c r="J869" s="23" t="n"/>
      <c r="K869" s="23" t="n"/>
      <c r="L869" s="45">
        <f>IF($A869="","",IF(COUNTIFS('Tire Inspections'!$E$5:$E$1004,$A869,'Tire Inspections'!$Y$5:$Y$1004,"OK")=0,"",IFERROR(MAXIFS('Tire Inspections'!$B$5:$B$1004,'Tire Inspections'!$E$5:$E$1004,$A869,'Tire Inspections'!$Y$5:$Y$1004,"OK"),"")))</f>
        <v/>
      </c>
      <c r="M869" s="27">
        <f>IF($A869="","",IF($L869="","",IFERROR(LOOKUP(2,1/(('Tire Inspections'!$E$5:$E$1004=$A869)*('Tire Inspections'!$B$5:$B$1004=$L869)*('Tire Inspections'!$Y$5:$Y$1004="OK")),'Tire Inspections'!$C$5:$C$1004),"")))</f>
        <v/>
      </c>
      <c r="N869" s="27">
        <f>IF($A869="","",IF($L869="","",IFERROR(LOOKUP(2,1/(('Tire Inspections'!$E$5:$E$1004=$A869)*('Tire Inspections'!$B$5:$B$1004=$L869)*('Tire Inspections'!$Y$5:$Y$1004="OK")),'Tire Inspections'!$F$5:$F$1004),"")))</f>
        <v/>
      </c>
      <c r="O869" s="27">
        <f>IF($A869="","",IF($L869="","",IFERROR(LOOKUP(2,1/(('Tire Inspections'!$E$5:$E$1004=$A869)*('Tire Inspections'!$B$5:$B$1004=$L869)*('Tire Inspections'!$Y$5:$Y$1004="OK")),'Tire Inspections'!$P$5:$P$1004),"")))</f>
        <v/>
      </c>
      <c r="P869" s="32">
        <f>IF($A869="","",IF($L869="","",IFERROR(LOOKUP(2,1/(('Tire Inspections'!$E$5:$E$1004=$A869)*('Tire Inspections'!$B$5:$B$1004=$L869)*('Tire Inspections'!$Y$5:$Y$1004="OK")),'Tire Inspections'!$D$5:$D$1004),"")))</f>
        <v/>
      </c>
      <c r="Q869" s="44">
        <f>IF($A869="","",IF($L869="","",IFERROR(LOOKUP(2,1/(('Tire Inspections'!$E$5:$E$1004=$A869)*('Tire Inspections'!$B$5:$B$1004=$L869)*('Tire Inspections'!$Y$5:$Y$1004="OK")),'Tire Inspections'!$R$5:$R$1004),"")))</f>
        <v/>
      </c>
      <c r="R869" s="44">
        <f>IF($A869="","",IF($L869="","",IFERROR(LOOKUP(2,1/(('Tire Inspections'!$E$5:$E$1004=$A869)*('Tire Inspections'!$B$5:$B$1004=$L869)*('Tire Inspections'!$Y$5:$Y$1004="OK")),'Tire Inspections'!$S$5:$S$1004),"")))</f>
        <v/>
      </c>
      <c r="S869" s="44">
        <f>IF($A869="","",IF($L869="","",IFERROR(LOOKUP(2,1/(('Tire Inspections'!$E$5:$E$1004=$A869)*('Tire Inspections'!$B$5:$B$1004=$L869)*('Tire Inspections'!$Y$5:$Y$1004="OK")),'Tire Inspections'!$L$5:$L$1004),"")))</f>
        <v/>
      </c>
      <c r="T869" s="33">
        <f>IF($A869="","",IF(OR($Q869="",$H869=""),"",IFERROR(MAX(0,MIN(1,($Q869-'Settings'!$B$6)/($H869-'Settings'!$B$6))),"")))</f>
        <v/>
      </c>
      <c r="U869" s="27">
        <f>IF($A869="","",IF($Q869="","No Data",IF($Q869&lt;='Settings'!$B$6,"Critical",IF($Q869&lt;='Settings'!$B$5,"Low","OK"))))</f>
        <v/>
      </c>
      <c r="V869" s="27">
        <f>IF($A869="","",IF($R869="","No Data",IF($R869&gt;='Settings'!$B$7,"Uneven","OK")))</f>
        <v/>
      </c>
      <c r="W869" s="27">
        <f>IF($A869="","",IF($J869&lt;&gt;"Mounted","N/A",IF(OR($S869="",$I869=""),"No Data",IF($S869&lt;$I869-'Settings'!$B$8,"Low",IF($S869&gt;$I869+'Settings'!$B$8,"High","OK")))))</f>
        <v/>
      </c>
      <c r="X869" s="45">
        <f>IF($A869="","",IF(OR($J869&lt;&gt;"Mounted",$L869=""),"",IFERROR($L869+'Settings'!$B$9,"")))</f>
        <v/>
      </c>
      <c r="Y869" s="27">
        <f>IF($A869="","",IF($J869&lt;&gt;"Mounted","N/A",IF($L869="","No Data",IF(TODAY()&gt;$X869,"Overdue",IF(TODAY()+'Settings'!$B$10&gt;=$X869,"Due Soon","Current")))))</f>
        <v/>
      </c>
      <c r="Z869" s="27">
        <f>IF($A869="","",IF($J869&lt;&gt;"Mounted","N/A",IF(OR($U869="No Data",$W869="No Data"),"No Data",IF($U869="Critical","Critical",IF(OR($U869="Low",$V869="Uneven",$W869="Low",$W869="High",$Y869="Overdue",$Y869="Due Soon"),"Attention","OK")))))</f>
        <v/>
      </c>
      <c r="AA869" s="27">
        <f>IF($A869="","",IF($J869&lt;&gt;"Mounted","No action",IF($U869="Critical","Inspect immediately and follow fleet removal policy",IF($W869="Low","Correct pressure and inspect",IF($W869="High","Correct pressure",IF($V869="Uneven","Inspect alignment, suspension, and rotation",IF($U869="Low","Schedule tire service",IF($Y869="Overdue","Complete inspection",IF($Y869="Due Soon","Schedule inspection","No action")))))))))</f>
        <v/>
      </c>
      <c r="AB869" s="27">
        <f>IF($A869="","",IF(OR($J869&lt;&gt;"Mounted",$Z869="OK",$Z869="N/A"),"",IF($U869="Critical",1,IF(OR($W869="Low",$W869="High"),2,IF(OR($U869="Low",$V869="Uneven"),3,IF($Y869="Overdue",4,5))))))</f>
        <v/>
      </c>
      <c r="AC869" s="27">
        <f>IF($A869="","",IF($AB869="","",IFERROR($AB869*100000+ROW(),"")))</f>
        <v/>
      </c>
    </row>
    <row r="870">
      <c r="A870" s="29" t="n"/>
      <c r="B870" s="23" t="n"/>
      <c r="C870" s="23" t="n"/>
      <c r="D870" s="23" t="n"/>
      <c r="E870" s="29" t="n"/>
      <c r="F870" s="42" t="n"/>
      <c r="G870" s="30" t="n"/>
      <c r="H870" s="43" t="n"/>
      <c r="I870" s="43" t="n"/>
      <c r="J870" s="23" t="n"/>
      <c r="K870" s="23" t="n"/>
      <c r="L870" s="45">
        <f>IF($A870="","",IF(COUNTIFS('Tire Inspections'!$E$5:$E$1004,$A870,'Tire Inspections'!$Y$5:$Y$1004,"OK")=0,"",IFERROR(MAXIFS('Tire Inspections'!$B$5:$B$1004,'Tire Inspections'!$E$5:$E$1004,$A870,'Tire Inspections'!$Y$5:$Y$1004,"OK"),"")))</f>
        <v/>
      </c>
      <c r="M870" s="27">
        <f>IF($A870="","",IF($L870="","",IFERROR(LOOKUP(2,1/(('Tire Inspections'!$E$5:$E$1004=$A870)*('Tire Inspections'!$B$5:$B$1004=$L870)*('Tire Inspections'!$Y$5:$Y$1004="OK")),'Tire Inspections'!$C$5:$C$1004),"")))</f>
        <v/>
      </c>
      <c r="N870" s="27">
        <f>IF($A870="","",IF($L870="","",IFERROR(LOOKUP(2,1/(('Tire Inspections'!$E$5:$E$1004=$A870)*('Tire Inspections'!$B$5:$B$1004=$L870)*('Tire Inspections'!$Y$5:$Y$1004="OK")),'Tire Inspections'!$F$5:$F$1004),"")))</f>
        <v/>
      </c>
      <c r="O870" s="27">
        <f>IF($A870="","",IF($L870="","",IFERROR(LOOKUP(2,1/(('Tire Inspections'!$E$5:$E$1004=$A870)*('Tire Inspections'!$B$5:$B$1004=$L870)*('Tire Inspections'!$Y$5:$Y$1004="OK")),'Tire Inspections'!$P$5:$P$1004),"")))</f>
        <v/>
      </c>
      <c r="P870" s="32">
        <f>IF($A870="","",IF($L870="","",IFERROR(LOOKUP(2,1/(('Tire Inspections'!$E$5:$E$1004=$A870)*('Tire Inspections'!$B$5:$B$1004=$L870)*('Tire Inspections'!$Y$5:$Y$1004="OK")),'Tire Inspections'!$D$5:$D$1004),"")))</f>
        <v/>
      </c>
      <c r="Q870" s="44">
        <f>IF($A870="","",IF($L870="","",IFERROR(LOOKUP(2,1/(('Tire Inspections'!$E$5:$E$1004=$A870)*('Tire Inspections'!$B$5:$B$1004=$L870)*('Tire Inspections'!$Y$5:$Y$1004="OK")),'Tire Inspections'!$R$5:$R$1004),"")))</f>
        <v/>
      </c>
      <c r="R870" s="44">
        <f>IF($A870="","",IF($L870="","",IFERROR(LOOKUP(2,1/(('Tire Inspections'!$E$5:$E$1004=$A870)*('Tire Inspections'!$B$5:$B$1004=$L870)*('Tire Inspections'!$Y$5:$Y$1004="OK")),'Tire Inspections'!$S$5:$S$1004),"")))</f>
        <v/>
      </c>
      <c r="S870" s="44">
        <f>IF($A870="","",IF($L870="","",IFERROR(LOOKUP(2,1/(('Tire Inspections'!$E$5:$E$1004=$A870)*('Tire Inspections'!$B$5:$B$1004=$L870)*('Tire Inspections'!$Y$5:$Y$1004="OK")),'Tire Inspections'!$L$5:$L$1004),"")))</f>
        <v/>
      </c>
      <c r="T870" s="33">
        <f>IF($A870="","",IF(OR($Q870="",$H870=""),"",IFERROR(MAX(0,MIN(1,($Q870-'Settings'!$B$6)/($H870-'Settings'!$B$6))),"")))</f>
        <v/>
      </c>
      <c r="U870" s="27">
        <f>IF($A870="","",IF($Q870="","No Data",IF($Q870&lt;='Settings'!$B$6,"Critical",IF($Q870&lt;='Settings'!$B$5,"Low","OK"))))</f>
        <v/>
      </c>
      <c r="V870" s="27">
        <f>IF($A870="","",IF($R870="","No Data",IF($R870&gt;='Settings'!$B$7,"Uneven","OK")))</f>
        <v/>
      </c>
      <c r="W870" s="27">
        <f>IF($A870="","",IF($J870&lt;&gt;"Mounted","N/A",IF(OR($S870="",$I870=""),"No Data",IF($S870&lt;$I870-'Settings'!$B$8,"Low",IF($S870&gt;$I870+'Settings'!$B$8,"High","OK")))))</f>
        <v/>
      </c>
      <c r="X870" s="45">
        <f>IF($A870="","",IF(OR($J870&lt;&gt;"Mounted",$L870=""),"",IFERROR($L870+'Settings'!$B$9,"")))</f>
        <v/>
      </c>
      <c r="Y870" s="27">
        <f>IF($A870="","",IF($J870&lt;&gt;"Mounted","N/A",IF($L870="","No Data",IF(TODAY()&gt;$X870,"Overdue",IF(TODAY()+'Settings'!$B$10&gt;=$X870,"Due Soon","Current")))))</f>
        <v/>
      </c>
      <c r="Z870" s="27">
        <f>IF($A870="","",IF($J870&lt;&gt;"Mounted","N/A",IF(OR($U870="No Data",$W870="No Data"),"No Data",IF($U870="Critical","Critical",IF(OR($U870="Low",$V870="Uneven",$W870="Low",$W870="High",$Y870="Overdue",$Y870="Due Soon"),"Attention","OK")))))</f>
        <v/>
      </c>
      <c r="AA870" s="27">
        <f>IF($A870="","",IF($J870&lt;&gt;"Mounted","No action",IF($U870="Critical","Inspect immediately and follow fleet removal policy",IF($W870="Low","Correct pressure and inspect",IF($W870="High","Correct pressure",IF($V870="Uneven","Inspect alignment, suspension, and rotation",IF($U870="Low","Schedule tire service",IF($Y870="Overdue","Complete inspection",IF($Y870="Due Soon","Schedule inspection","No action")))))))))</f>
        <v/>
      </c>
      <c r="AB870" s="27">
        <f>IF($A870="","",IF(OR($J870&lt;&gt;"Mounted",$Z870="OK",$Z870="N/A"),"",IF($U870="Critical",1,IF(OR($W870="Low",$W870="High"),2,IF(OR($U870="Low",$V870="Uneven"),3,IF($Y870="Overdue",4,5))))))</f>
        <v/>
      </c>
      <c r="AC870" s="27">
        <f>IF($A870="","",IF($AB870="","",IFERROR($AB870*100000+ROW(),"")))</f>
        <v/>
      </c>
    </row>
    <row r="871">
      <c r="A871" s="29" t="n"/>
      <c r="B871" s="23" t="n"/>
      <c r="C871" s="23" t="n"/>
      <c r="D871" s="23" t="n"/>
      <c r="E871" s="29" t="n"/>
      <c r="F871" s="42" t="n"/>
      <c r="G871" s="30" t="n"/>
      <c r="H871" s="43" t="n"/>
      <c r="I871" s="43" t="n"/>
      <c r="J871" s="23" t="n"/>
      <c r="K871" s="23" t="n"/>
      <c r="L871" s="45">
        <f>IF($A871="","",IF(COUNTIFS('Tire Inspections'!$E$5:$E$1004,$A871,'Tire Inspections'!$Y$5:$Y$1004,"OK")=0,"",IFERROR(MAXIFS('Tire Inspections'!$B$5:$B$1004,'Tire Inspections'!$E$5:$E$1004,$A871,'Tire Inspections'!$Y$5:$Y$1004,"OK"),"")))</f>
        <v/>
      </c>
      <c r="M871" s="27">
        <f>IF($A871="","",IF($L871="","",IFERROR(LOOKUP(2,1/(('Tire Inspections'!$E$5:$E$1004=$A871)*('Tire Inspections'!$B$5:$B$1004=$L871)*('Tire Inspections'!$Y$5:$Y$1004="OK")),'Tire Inspections'!$C$5:$C$1004),"")))</f>
        <v/>
      </c>
      <c r="N871" s="27">
        <f>IF($A871="","",IF($L871="","",IFERROR(LOOKUP(2,1/(('Tire Inspections'!$E$5:$E$1004=$A871)*('Tire Inspections'!$B$5:$B$1004=$L871)*('Tire Inspections'!$Y$5:$Y$1004="OK")),'Tire Inspections'!$F$5:$F$1004),"")))</f>
        <v/>
      </c>
      <c r="O871" s="27">
        <f>IF($A871="","",IF($L871="","",IFERROR(LOOKUP(2,1/(('Tire Inspections'!$E$5:$E$1004=$A871)*('Tire Inspections'!$B$5:$B$1004=$L871)*('Tire Inspections'!$Y$5:$Y$1004="OK")),'Tire Inspections'!$P$5:$P$1004),"")))</f>
        <v/>
      </c>
      <c r="P871" s="32">
        <f>IF($A871="","",IF($L871="","",IFERROR(LOOKUP(2,1/(('Tire Inspections'!$E$5:$E$1004=$A871)*('Tire Inspections'!$B$5:$B$1004=$L871)*('Tire Inspections'!$Y$5:$Y$1004="OK")),'Tire Inspections'!$D$5:$D$1004),"")))</f>
        <v/>
      </c>
      <c r="Q871" s="44">
        <f>IF($A871="","",IF($L871="","",IFERROR(LOOKUP(2,1/(('Tire Inspections'!$E$5:$E$1004=$A871)*('Tire Inspections'!$B$5:$B$1004=$L871)*('Tire Inspections'!$Y$5:$Y$1004="OK")),'Tire Inspections'!$R$5:$R$1004),"")))</f>
        <v/>
      </c>
      <c r="R871" s="44">
        <f>IF($A871="","",IF($L871="","",IFERROR(LOOKUP(2,1/(('Tire Inspections'!$E$5:$E$1004=$A871)*('Tire Inspections'!$B$5:$B$1004=$L871)*('Tire Inspections'!$Y$5:$Y$1004="OK")),'Tire Inspections'!$S$5:$S$1004),"")))</f>
        <v/>
      </c>
      <c r="S871" s="44">
        <f>IF($A871="","",IF($L871="","",IFERROR(LOOKUP(2,1/(('Tire Inspections'!$E$5:$E$1004=$A871)*('Tire Inspections'!$B$5:$B$1004=$L871)*('Tire Inspections'!$Y$5:$Y$1004="OK")),'Tire Inspections'!$L$5:$L$1004),"")))</f>
        <v/>
      </c>
      <c r="T871" s="33">
        <f>IF($A871="","",IF(OR($Q871="",$H871=""),"",IFERROR(MAX(0,MIN(1,($Q871-'Settings'!$B$6)/($H871-'Settings'!$B$6))),"")))</f>
        <v/>
      </c>
      <c r="U871" s="27">
        <f>IF($A871="","",IF($Q871="","No Data",IF($Q871&lt;='Settings'!$B$6,"Critical",IF($Q871&lt;='Settings'!$B$5,"Low","OK"))))</f>
        <v/>
      </c>
      <c r="V871" s="27">
        <f>IF($A871="","",IF($R871="","No Data",IF($R871&gt;='Settings'!$B$7,"Uneven","OK")))</f>
        <v/>
      </c>
      <c r="W871" s="27">
        <f>IF($A871="","",IF($J871&lt;&gt;"Mounted","N/A",IF(OR($S871="",$I871=""),"No Data",IF($S871&lt;$I871-'Settings'!$B$8,"Low",IF($S871&gt;$I871+'Settings'!$B$8,"High","OK")))))</f>
        <v/>
      </c>
      <c r="X871" s="45">
        <f>IF($A871="","",IF(OR($J871&lt;&gt;"Mounted",$L871=""),"",IFERROR($L871+'Settings'!$B$9,"")))</f>
        <v/>
      </c>
      <c r="Y871" s="27">
        <f>IF($A871="","",IF($J871&lt;&gt;"Mounted","N/A",IF($L871="","No Data",IF(TODAY()&gt;$X871,"Overdue",IF(TODAY()+'Settings'!$B$10&gt;=$X871,"Due Soon","Current")))))</f>
        <v/>
      </c>
      <c r="Z871" s="27">
        <f>IF($A871="","",IF($J871&lt;&gt;"Mounted","N/A",IF(OR($U871="No Data",$W871="No Data"),"No Data",IF($U871="Critical","Critical",IF(OR($U871="Low",$V871="Uneven",$W871="Low",$W871="High",$Y871="Overdue",$Y871="Due Soon"),"Attention","OK")))))</f>
        <v/>
      </c>
      <c r="AA871" s="27">
        <f>IF($A871="","",IF($J871&lt;&gt;"Mounted","No action",IF($U871="Critical","Inspect immediately and follow fleet removal policy",IF($W871="Low","Correct pressure and inspect",IF($W871="High","Correct pressure",IF($V871="Uneven","Inspect alignment, suspension, and rotation",IF($U871="Low","Schedule tire service",IF($Y871="Overdue","Complete inspection",IF($Y871="Due Soon","Schedule inspection","No action")))))))))</f>
        <v/>
      </c>
      <c r="AB871" s="27">
        <f>IF($A871="","",IF(OR($J871&lt;&gt;"Mounted",$Z871="OK",$Z871="N/A"),"",IF($U871="Critical",1,IF(OR($W871="Low",$W871="High"),2,IF(OR($U871="Low",$V871="Uneven"),3,IF($Y871="Overdue",4,5))))))</f>
        <v/>
      </c>
      <c r="AC871" s="27">
        <f>IF($A871="","",IF($AB871="","",IFERROR($AB871*100000+ROW(),"")))</f>
        <v/>
      </c>
    </row>
    <row r="872">
      <c r="A872" s="29" t="n"/>
      <c r="B872" s="23" t="n"/>
      <c r="C872" s="23" t="n"/>
      <c r="D872" s="23" t="n"/>
      <c r="E872" s="29" t="n"/>
      <c r="F872" s="42" t="n"/>
      <c r="G872" s="30" t="n"/>
      <c r="H872" s="43" t="n"/>
      <c r="I872" s="43" t="n"/>
      <c r="J872" s="23" t="n"/>
      <c r="K872" s="23" t="n"/>
      <c r="L872" s="45">
        <f>IF($A872="","",IF(COUNTIFS('Tire Inspections'!$E$5:$E$1004,$A872,'Tire Inspections'!$Y$5:$Y$1004,"OK")=0,"",IFERROR(MAXIFS('Tire Inspections'!$B$5:$B$1004,'Tire Inspections'!$E$5:$E$1004,$A872,'Tire Inspections'!$Y$5:$Y$1004,"OK"),"")))</f>
        <v/>
      </c>
      <c r="M872" s="27">
        <f>IF($A872="","",IF($L872="","",IFERROR(LOOKUP(2,1/(('Tire Inspections'!$E$5:$E$1004=$A872)*('Tire Inspections'!$B$5:$B$1004=$L872)*('Tire Inspections'!$Y$5:$Y$1004="OK")),'Tire Inspections'!$C$5:$C$1004),"")))</f>
        <v/>
      </c>
      <c r="N872" s="27">
        <f>IF($A872="","",IF($L872="","",IFERROR(LOOKUP(2,1/(('Tire Inspections'!$E$5:$E$1004=$A872)*('Tire Inspections'!$B$5:$B$1004=$L872)*('Tire Inspections'!$Y$5:$Y$1004="OK")),'Tire Inspections'!$F$5:$F$1004),"")))</f>
        <v/>
      </c>
      <c r="O872" s="27">
        <f>IF($A872="","",IF($L872="","",IFERROR(LOOKUP(2,1/(('Tire Inspections'!$E$5:$E$1004=$A872)*('Tire Inspections'!$B$5:$B$1004=$L872)*('Tire Inspections'!$Y$5:$Y$1004="OK")),'Tire Inspections'!$P$5:$P$1004),"")))</f>
        <v/>
      </c>
      <c r="P872" s="32">
        <f>IF($A872="","",IF($L872="","",IFERROR(LOOKUP(2,1/(('Tire Inspections'!$E$5:$E$1004=$A872)*('Tire Inspections'!$B$5:$B$1004=$L872)*('Tire Inspections'!$Y$5:$Y$1004="OK")),'Tire Inspections'!$D$5:$D$1004),"")))</f>
        <v/>
      </c>
      <c r="Q872" s="44">
        <f>IF($A872="","",IF($L872="","",IFERROR(LOOKUP(2,1/(('Tire Inspections'!$E$5:$E$1004=$A872)*('Tire Inspections'!$B$5:$B$1004=$L872)*('Tire Inspections'!$Y$5:$Y$1004="OK")),'Tire Inspections'!$R$5:$R$1004),"")))</f>
        <v/>
      </c>
      <c r="R872" s="44">
        <f>IF($A872="","",IF($L872="","",IFERROR(LOOKUP(2,1/(('Tire Inspections'!$E$5:$E$1004=$A872)*('Tire Inspections'!$B$5:$B$1004=$L872)*('Tire Inspections'!$Y$5:$Y$1004="OK")),'Tire Inspections'!$S$5:$S$1004),"")))</f>
        <v/>
      </c>
      <c r="S872" s="44">
        <f>IF($A872="","",IF($L872="","",IFERROR(LOOKUP(2,1/(('Tire Inspections'!$E$5:$E$1004=$A872)*('Tire Inspections'!$B$5:$B$1004=$L872)*('Tire Inspections'!$Y$5:$Y$1004="OK")),'Tire Inspections'!$L$5:$L$1004),"")))</f>
        <v/>
      </c>
      <c r="T872" s="33">
        <f>IF($A872="","",IF(OR($Q872="",$H872=""),"",IFERROR(MAX(0,MIN(1,($Q872-'Settings'!$B$6)/($H872-'Settings'!$B$6))),"")))</f>
        <v/>
      </c>
      <c r="U872" s="27">
        <f>IF($A872="","",IF($Q872="","No Data",IF($Q872&lt;='Settings'!$B$6,"Critical",IF($Q872&lt;='Settings'!$B$5,"Low","OK"))))</f>
        <v/>
      </c>
      <c r="V872" s="27">
        <f>IF($A872="","",IF($R872="","No Data",IF($R872&gt;='Settings'!$B$7,"Uneven","OK")))</f>
        <v/>
      </c>
      <c r="W872" s="27">
        <f>IF($A872="","",IF($J872&lt;&gt;"Mounted","N/A",IF(OR($S872="",$I872=""),"No Data",IF($S872&lt;$I872-'Settings'!$B$8,"Low",IF($S872&gt;$I872+'Settings'!$B$8,"High","OK")))))</f>
        <v/>
      </c>
      <c r="X872" s="45">
        <f>IF($A872="","",IF(OR($J872&lt;&gt;"Mounted",$L872=""),"",IFERROR($L872+'Settings'!$B$9,"")))</f>
        <v/>
      </c>
      <c r="Y872" s="27">
        <f>IF($A872="","",IF($J872&lt;&gt;"Mounted","N/A",IF($L872="","No Data",IF(TODAY()&gt;$X872,"Overdue",IF(TODAY()+'Settings'!$B$10&gt;=$X872,"Due Soon","Current")))))</f>
        <v/>
      </c>
      <c r="Z872" s="27">
        <f>IF($A872="","",IF($J872&lt;&gt;"Mounted","N/A",IF(OR($U872="No Data",$W872="No Data"),"No Data",IF($U872="Critical","Critical",IF(OR($U872="Low",$V872="Uneven",$W872="Low",$W872="High",$Y872="Overdue",$Y872="Due Soon"),"Attention","OK")))))</f>
        <v/>
      </c>
      <c r="AA872" s="27">
        <f>IF($A872="","",IF($J872&lt;&gt;"Mounted","No action",IF($U872="Critical","Inspect immediately and follow fleet removal policy",IF($W872="Low","Correct pressure and inspect",IF($W872="High","Correct pressure",IF($V872="Uneven","Inspect alignment, suspension, and rotation",IF($U872="Low","Schedule tire service",IF($Y872="Overdue","Complete inspection",IF($Y872="Due Soon","Schedule inspection","No action")))))))))</f>
        <v/>
      </c>
      <c r="AB872" s="27">
        <f>IF($A872="","",IF(OR($J872&lt;&gt;"Mounted",$Z872="OK",$Z872="N/A"),"",IF($U872="Critical",1,IF(OR($W872="Low",$W872="High"),2,IF(OR($U872="Low",$V872="Uneven"),3,IF($Y872="Overdue",4,5))))))</f>
        <v/>
      </c>
      <c r="AC872" s="27">
        <f>IF($A872="","",IF($AB872="","",IFERROR($AB872*100000+ROW(),"")))</f>
        <v/>
      </c>
    </row>
    <row r="873">
      <c r="A873" s="29" t="n"/>
      <c r="B873" s="23" t="n"/>
      <c r="C873" s="23" t="n"/>
      <c r="D873" s="23" t="n"/>
      <c r="E873" s="29" t="n"/>
      <c r="F873" s="42" t="n"/>
      <c r="G873" s="30" t="n"/>
      <c r="H873" s="43" t="n"/>
      <c r="I873" s="43" t="n"/>
      <c r="J873" s="23" t="n"/>
      <c r="K873" s="23" t="n"/>
      <c r="L873" s="45">
        <f>IF($A873="","",IF(COUNTIFS('Tire Inspections'!$E$5:$E$1004,$A873,'Tire Inspections'!$Y$5:$Y$1004,"OK")=0,"",IFERROR(MAXIFS('Tire Inspections'!$B$5:$B$1004,'Tire Inspections'!$E$5:$E$1004,$A873,'Tire Inspections'!$Y$5:$Y$1004,"OK"),"")))</f>
        <v/>
      </c>
      <c r="M873" s="27">
        <f>IF($A873="","",IF($L873="","",IFERROR(LOOKUP(2,1/(('Tire Inspections'!$E$5:$E$1004=$A873)*('Tire Inspections'!$B$5:$B$1004=$L873)*('Tire Inspections'!$Y$5:$Y$1004="OK")),'Tire Inspections'!$C$5:$C$1004),"")))</f>
        <v/>
      </c>
      <c r="N873" s="27">
        <f>IF($A873="","",IF($L873="","",IFERROR(LOOKUP(2,1/(('Tire Inspections'!$E$5:$E$1004=$A873)*('Tire Inspections'!$B$5:$B$1004=$L873)*('Tire Inspections'!$Y$5:$Y$1004="OK")),'Tire Inspections'!$F$5:$F$1004),"")))</f>
        <v/>
      </c>
      <c r="O873" s="27">
        <f>IF($A873="","",IF($L873="","",IFERROR(LOOKUP(2,1/(('Tire Inspections'!$E$5:$E$1004=$A873)*('Tire Inspections'!$B$5:$B$1004=$L873)*('Tire Inspections'!$Y$5:$Y$1004="OK")),'Tire Inspections'!$P$5:$P$1004),"")))</f>
        <v/>
      </c>
      <c r="P873" s="32">
        <f>IF($A873="","",IF($L873="","",IFERROR(LOOKUP(2,1/(('Tire Inspections'!$E$5:$E$1004=$A873)*('Tire Inspections'!$B$5:$B$1004=$L873)*('Tire Inspections'!$Y$5:$Y$1004="OK")),'Tire Inspections'!$D$5:$D$1004),"")))</f>
        <v/>
      </c>
      <c r="Q873" s="44">
        <f>IF($A873="","",IF($L873="","",IFERROR(LOOKUP(2,1/(('Tire Inspections'!$E$5:$E$1004=$A873)*('Tire Inspections'!$B$5:$B$1004=$L873)*('Tire Inspections'!$Y$5:$Y$1004="OK")),'Tire Inspections'!$R$5:$R$1004),"")))</f>
        <v/>
      </c>
      <c r="R873" s="44">
        <f>IF($A873="","",IF($L873="","",IFERROR(LOOKUP(2,1/(('Tire Inspections'!$E$5:$E$1004=$A873)*('Tire Inspections'!$B$5:$B$1004=$L873)*('Tire Inspections'!$Y$5:$Y$1004="OK")),'Tire Inspections'!$S$5:$S$1004),"")))</f>
        <v/>
      </c>
      <c r="S873" s="44">
        <f>IF($A873="","",IF($L873="","",IFERROR(LOOKUP(2,1/(('Tire Inspections'!$E$5:$E$1004=$A873)*('Tire Inspections'!$B$5:$B$1004=$L873)*('Tire Inspections'!$Y$5:$Y$1004="OK")),'Tire Inspections'!$L$5:$L$1004),"")))</f>
        <v/>
      </c>
      <c r="T873" s="33">
        <f>IF($A873="","",IF(OR($Q873="",$H873=""),"",IFERROR(MAX(0,MIN(1,($Q873-'Settings'!$B$6)/($H873-'Settings'!$B$6))),"")))</f>
        <v/>
      </c>
      <c r="U873" s="27">
        <f>IF($A873="","",IF($Q873="","No Data",IF($Q873&lt;='Settings'!$B$6,"Critical",IF($Q873&lt;='Settings'!$B$5,"Low","OK"))))</f>
        <v/>
      </c>
      <c r="V873" s="27">
        <f>IF($A873="","",IF($R873="","No Data",IF($R873&gt;='Settings'!$B$7,"Uneven","OK")))</f>
        <v/>
      </c>
      <c r="W873" s="27">
        <f>IF($A873="","",IF($J873&lt;&gt;"Mounted","N/A",IF(OR($S873="",$I873=""),"No Data",IF($S873&lt;$I873-'Settings'!$B$8,"Low",IF($S873&gt;$I873+'Settings'!$B$8,"High","OK")))))</f>
        <v/>
      </c>
      <c r="X873" s="45">
        <f>IF($A873="","",IF(OR($J873&lt;&gt;"Mounted",$L873=""),"",IFERROR($L873+'Settings'!$B$9,"")))</f>
        <v/>
      </c>
      <c r="Y873" s="27">
        <f>IF($A873="","",IF($J873&lt;&gt;"Mounted","N/A",IF($L873="","No Data",IF(TODAY()&gt;$X873,"Overdue",IF(TODAY()+'Settings'!$B$10&gt;=$X873,"Due Soon","Current")))))</f>
        <v/>
      </c>
      <c r="Z873" s="27">
        <f>IF($A873="","",IF($J873&lt;&gt;"Mounted","N/A",IF(OR($U873="No Data",$W873="No Data"),"No Data",IF($U873="Critical","Critical",IF(OR($U873="Low",$V873="Uneven",$W873="Low",$W873="High",$Y873="Overdue",$Y873="Due Soon"),"Attention","OK")))))</f>
        <v/>
      </c>
      <c r="AA873" s="27">
        <f>IF($A873="","",IF($J873&lt;&gt;"Mounted","No action",IF($U873="Critical","Inspect immediately and follow fleet removal policy",IF($W873="Low","Correct pressure and inspect",IF($W873="High","Correct pressure",IF($V873="Uneven","Inspect alignment, suspension, and rotation",IF($U873="Low","Schedule tire service",IF($Y873="Overdue","Complete inspection",IF($Y873="Due Soon","Schedule inspection","No action")))))))))</f>
        <v/>
      </c>
      <c r="AB873" s="27">
        <f>IF($A873="","",IF(OR($J873&lt;&gt;"Mounted",$Z873="OK",$Z873="N/A"),"",IF($U873="Critical",1,IF(OR($W873="Low",$W873="High"),2,IF(OR($U873="Low",$V873="Uneven"),3,IF($Y873="Overdue",4,5))))))</f>
        <v/>
      </c>
      <c r="AC873" s="27">
        <f>IF($A873="","",IF($AB873="","",IFERROR($AB873*100000+ROW(),"")))</f>
        <v/>
      </c>
    </row>
    <row r="874">
      <c r="A874" s="29" t="n"/>
      <c r="B874" s="23" t="n"/>
      <c r="C874" s="23" t="n"/>
      <c r="D874" s="23" t="n"/>
      <c r="E874" s="29" t="n"/>
      <c r="F874" s="42" t="n"/>
      <c r="G874" s="30" t="n"/>
      <c r="H874" s="43" t="n"/>
      <c r="I874" s="43" t="n"/>
      <c r="J874" s="23" t="n"/>
      <c r="K874" s="23" t="n"/>
      <c r="L874" s="45">
        <f>IF($A874="","",IF(COUNTIFS('Tire Inspections'!$E$5:$E$1004,$A874,'Tire Inspections'!$Y$5:$Y$1004,"OK")=0,"",IFERROR(MAXIFS('Tire Inspections'!$B$5:$B$1004,'Tire Inspections'!$E$5:$E$1004,$A874,'Tire Inspections'!$Y$5:$Y$1004,"OK"),"")))</f>
        <v/>
      </c>
      <c r="M874" s="27">
        <f>IF($A874="","",IF($L874="","",IFERROR(LOOKUP(2,1/(('Tire Inspections'!$E$5:$E$1004=$A874)*('Tire Inspections'!$B$5:$B$1004=$L874)*('Tire Inspections'!$Y$5:$Y$1004="OK")),'Tire Inspections'!$C$5:$C$1004),"")))</f>
        <v/>
      </c>
      <c r="N874" s="27">
        <f>IF($A874="","",IF($L874="","",IFERROR(LOOKUP(2,1/(('Tire Inspections'!$E$5:$E$1004=$A874)*('Tire Inspections'!$B$5:$B$1004=$L874)*('Tire Inspections'!$Y$5:$Y$1004="OK")),'Tire Inspections'!$F$5:$F$1004),"")))</f>
        <v/>
      </c>
      <c r="O874" s="27">
        <f>IF($A874="","",IF($L874="","",IFERROR(LOOKUP(2,1/(('Tire Inspections'!$E$5:$E$1004=$A874)*('Tire Inspections'!$B$5:$B$1004=$L874)*('Tire Inspections'!$Y$5:$Y$1004="OK")),'Tire Inspections'!$P$5:$P$1004),"")))</f>
        <v/>
      </c>
      <c r="P874" s="32">
        <f>IF($A874="","",IF($L874="","",IFERROR(LOOKUP(2,1/(('Tire Inspections'!$E$5:$E$1004=$A874)*('Tire Inspections'!$B$5:$B$1004=$L874)*('Tire Inspections'!$Y$5:$Y$1004="OK")),'Tire Inspections'!$D$5:$D$1004),"")))</f>
        <v/>
      </c>
      <c r="Q874" s="44">
        <f>IF($A874="","",IF($L874="","",IFERROR(LOOKUP(2,1/(('Tire Inspections'!$E$5:$E$1004=$A874)*('Tire Inspections'!$B$5:$B$1004=$L874)*('Tire Inspections'!$Y$5:$Y$1004="OK")),'Tire Inspections'!$R$5:$R$1004),"")))</f>
        <v/>
      </c>
      <c r="R874" s="44">
        <f>IF($A874="","",IF($L874="","",IFERROR(LOOKUP(2,1/(('Tire Inspections'!$E$5:$E$1004=$A874)*('Tire Inspections'!$B$5:$B$1004=$L874)*('Tire Inspections'!$Y$5:$Y$1004="OK")),'Tire Inspections'!$S$5:$S$1004),"")))</f>
        <v/>
      </c>
      <c r="S874" s="44">
        <f>IF($A874="","",IF($L874="","",IFERROR(LOOKUP(2,1/(('Tire Inspections'!$E$5:$E$1004=$A874)*('Tire Inspections'!$B$5:$B$1004=$L874)*('Tire Inspections'!$Y$5:$Y$1004="OK")),'Tire Inspections'!$L$5:$L$1004),"")))</f>
        <v/>
      </c>
      <c r="T874" s="33">
        <f>IF($A874="","",IF(OR($Q874="",$H874=""),"",IFERROR(MAX(0,MIN(1,($Q874-'Settings'!$B$6)/($H874-'Settings'!$B$6))),"")))</f>
        <v/>
      </c>
      <c r="U874" s="27">
        <f>IF($A874="","",IF($Q874="","No Data",IF($Q874&lt;='Settings'!$B$6,"Critical",IF($Q874&lt;='Settings'!$B$5,"Low","OK"))))</f>
        <v/>
      </c>
      <c r="V874" s="27">
        <f>IF($A874="","",IF($R874="","No Data",IF($R874&gt;='Settings'!$B$7,"Uneven","OK")))</f>
        <v/>
      </c>
      <c r="W874" s="27">
        <f>IF($A874="","",IF($J874&lt;&gt;"Mounted","N/A",IF(OR($S874="",$I874=""),"No Data",IF($S874&lt;$I874-'Settings'!$B$8,"Low",IF($S874&gt;$I874+'Settings'!$B$8,"High","OK")))))</f>
        <v/>
      </c>
      <c r="X874" s="45">
        <f>IF($A874="","",IF(OR($J874&lt;&gt;"Mounted",$L874=""),"",IFERROR($L874+'Settings'!$B$9,"")))</f>
        <v/>
      </c>
      <c r="Y874" s="27">
        <f>IF($A874="","",IF($J874&lt;&gt;"Mounted","N/A",IF($L874="","No Data",IF(TODAY()&gt;$X874,"Overdue",IF(TODAY()+'Settings'!$B$10&gt;=$X874,"Due Soon","Current")))))</f>
        <v/>
      </c>
      <c r="Z874" s="27">
        <f>IF($A874="","",IF($J874&lt;&gt;"Mounted","N/A",IF(OR($U874="No Data",$W874="No Data"),"No Data",IF($U874="Critical","Critical",IF(OR($U874="Low",$V874="Uneven",$W874="Low",$W874="High",$Y874="Overdue",$Y874="Due Soon"),"Attention","OK")))))</f>
        <v/>
      </c>
      <c r="AA874" s="27">
        <f>IF($A874="","",IF($J874&lt;&gt;"Mounted","No action",IF($U874="Critical","Inspect immediately and follow fleet removal policy",IF($W874="Low","Correct pressure and inspect",IF($W874="High","Correct pressure",IF($V874="Uneven","Inspect alignment, suspension, and rotation",IF($U874="Low","Schedule tire service",IF($Y874="Overdue","Complete inspection",IF($Y874="Due Soon","Schedule inspection","No action")))))))))</f>
        <v/>
      </c>
      <c r="AB874" s="27">
        <f>IF($A874="","",IF(OR($J874&lt;&gt;"Mounted",$Z874="OK",$Z874="N/A"),"",IF($U874="Critical",1,IF(OR($W874="Low",$W874="High"),2,IF(OR($U874="Low",$V874="Uneven"),3,IF($Y874="Overdue",4,5))))))</f>
        <v/>
      </c>
      <c r="AC874" s="27">
        <f>IF($A874="","",IF($AB874="","",IFERROR($AB874*100000+ROW(),"")))</f>
        <v/>
      </c>
    </row>
    <row r="875">
      <c r="A875" s="29" t="n"/>
      <c r="B875" s="23" t="n"/>
      <c r="C875" s="23" t="n"/>
      <c r="D875" s="23" t="n"/>
      <c r="E875" s="29" t="n"/>
      <c r="F875" s="42" t="n"/>
      <c r="G875" s="30" t="n"/>
      <c r="H875" s="43" t="n"/>
      <c r="I875" s="43" t="n"/>
      <c r="J875" s="23" t="n"/>
      <c r="K875" s="23" t="n"/>
      <c r="L875" s="45">
        <f>IF($A875="","",IF(COUNTIFS('Tire Inspections'!$E$5:$E$1004,$A875,'Tire Inspections'!$Y$5:$Y$1004,"OK")=0,"",IFERROR(MAXIFS('Tire Inspections'!$B$5:$B$1004,'Tire Inspections'!$E$5:$E$1004,$A875,'Tire Inspections'!$Y$5:$Y$1004,"OK"),"")))</f>
        <v/>
      </c>
      <c r="M875" s="27">
        <f>IF($A875="","",IF($L875="","",IFERROR(LOOKUP(2,1/(('Tire Inspections'!$E$5:$E$1004=$A875)*('Tire Inspections'!$B$5:$B$1004=$L875)*('Tire Inspections'!$Y$5:$Y$1004="OK")),'Tire Inspections'!$C$5:$C$1004),"")))</f>
        <v/>
      </c>
      <c r="N875" s="27">
        <f>IF($A875="","",IF($L875="","",IFERROR(LOOKUP(2,1/(('Tire Inspections'!$E$5:$E$1004=$A875)*('Tire Inspections'!$B$5:$B$1004=$L875)*('Tire Inspections'!$Y$5:$Y$1004="OK")),'Tire Inspections'!$F$5:$F$1004),"")))</f>
        <v/>
      </c>
      <c r="O875" s="27">
        <f>IF($A875="","",IF($L875="","",IFERROR(LOOKUP(2,1/(('Tire Inspections'!$E$5:$E$1004=$A875)*('Tire Inspections'!$B$5:$B$1004=$L875)*('Tire Inspections'!$Y$5:$Y$1004="OK")),'Tire Inspections'!$P$5:$P$1004),"")))</f>
        <v/>
      </c>
      <c r="P875" s="32">
        <f>IF($A875="","",IF($L875="","",IFERROR(LOOKUP(2,1/(('Tire Inspections'!$E$5:$E$1004=$A875)*('Tire Inspections'!$B$5:$B$1004=$L875)*('Tire Inspections'!$Y$5:$Y$1004="OK")),'Tire Inspections'!$D$5:$D$1004),"")))</f>
        <v/>
      </c>
      <c r="Q875" s="44">
        <f>IF($A875="","",IF($L875="","",IFERROR(LOOKUP(2,1/(('Tire Inspections'!$E$5:$E$1004=$A875)*('Tire Inspections'!$B$5:$B$1004=$L875)*('Tire Inspections'!$Y$5:$Y$1004="OK")),'Tire Inspections'!$R$5:$R$1004),"")))</f>
        <v/>
      </c>
      <c r="R875" s="44">
        <f>IF($A875="","",IF($L875="","",IFERROR(LOOKUP(2,1/(('Tire Inspections'!$E$5:$E$1004=$A875)*('Tire Inspections'!$B$5:$B$1004=$L875)*('Tire Inspections'!$Y$5:$Y$1004="OK")),'Tire Inspections'!$S$5:$S$1004),"")))</f>
        <v/>
      </c>
      <c r="S875" s="44">
        <f>IF($A875="","",IF($L875="","",IFERROR(LOOKUP(2,1/(('Tire Inspections'!$E$5:$E$1004=$A875)*('Tire Inspections'!$B$5:$B$1004=$L875)*('Tire Inspections'!$Y$5:$Y$1004="OK")),'Tire Inspections'!$L$5:$L$1004),"")))</f>
        <v/>
      </c>
      <c r="T875" s="33">
        <f>IF($A875="","",IF(OR($Q875="",$H875=""),"",IFERROR(MAX(0,MIN(1,($Q875-'Settings'!$B$6)/($H875-'Settings'!$B$6))),"")))</f>
        <v/>
      </c>
      <c r="U875" s="27">
        <f>IF($A875="","",IF($Q875="","No Data",IF($Q875&lt;='Settings'!$B$6,"Critical",IF($Q875&lt;='Settings'!$B$5,"Low","OK"))))</f>
        <v/>
      </c>
      <c r="V875" s="27">
        <f>IF($A875="","",IF($R875="","No Data",IF($R875&gt;='Settings'!$B$7,"Uneven","OK")))</f>
        <v/>
      </c>
      <c r="W875" s="27">
        <f>IF($A875="","",IF($J875&lt;&gt;"Mounted","N/A",IF(OR($S875="",$I875=""),"No Data",IF($S875&lt;$I875-'Settings'!$B$8,"Low",IF($S875&gt;$I875+'Settings'!$B$8,"High","OK")))))</f>
        <v/>
      </c>
      <c r="X875" s="45">
        <f>IF($A875="","",IF(OR($J875&lt;&gt;"Mounted",$L875=""),"",IFERROR($L875+'Settings'!$B$9,"")))</f>
        <v/>
      </c>
      <c r="Y875" s="27">
        <f>IF($A875="","",IF($J875&lt;&gt;"Mounted","N/A",IF($L875="","No Data",IF(TODAY()&gt;$X875,"Overdue",IF(TODAY()+'Settings'!$B$10&gt;=$X875,"Due Soon","Current")))))</f>
        <v/>
      </c>
      <c r="Z875" s="27">
        <f>IF($A875="","",IF($J875&lt;&gt;"Mounted","N/A",IF(OR($U875="No Data",$W875="No Data"),"No Data",IF($U875="Critical","Critical",IF(OR($U875="Low",$V875="Uneven",$W875="Low",$W875="High",$Y875="Overdue",$Y875="Due Soon"),"Attention","OK")))))</f>
        <v/>
      </c>
      <c r="AA875" s="27">
        <f>IF($A875="","",IF($J875&lt;&gt;"Mounted","No action",IF($U875="Critical","Inspect immediately and follow fleet removal policy",IF($W875="Low","Correct pressure and inspect",IF($W875="High","Correct pressure",IF($V875="Uneven","Inspect alignment, suspension, and rotation",IF($U875="Low","Schedule tire service",IF($Y875="Overdue","Complete inspection",IF($Y875="Due Soon","Schedule inspection","No action")))))))))</f>
        <v/>
      </c>
      <c r="AB875" s="27">
        <f>IF($A875="","",IF(OR($J875&lt;&gt;"Mounted",$Z875="OK",$Z875="N/A"),"",IF($U875="Critical",1,IF(OR($W875="Low",$W875="High"),2,IF(OR($U875="Low",$V875="Uneven"),3,IF($Y875="Overdue",4,5))))))</f>
        <v/>
      </c>
      <c r="AC875" s="27">
        <f>IF($A875="","",IF($AB875="","",IFERROR($AB875*100000+ROW(),"")))</f>
        <v/>
      </c>
    </row>
    <row r="876">
      <c r="A876" s="29" t="n"/>
      <c r="B876" s="23" t="n"/>
      <c r="C876" s="23" t="n"/>
      <c r="D876" s="23" t="n"/>
      <c r="E876" s="29" t="n"/>
      <c r="F876" s="42" t="n"/>
      <c r="G876" s="30" t="n"/>
      <c r="H876" s="43" t="n"/>
      <c r="I876" s="43" t="n"/>
      <c r="J876" s="23" t="n"/>
      <c r="K876" s="23" t="n"/>
      <c r="L876" s="45">
        <f>IF($A876="","",IF(COUNTIFS('Tire Inspections'!$E$5:$E$1004,$A876,'Tire Inspections'!$Y$5:$Y$1004,"OK")=0,"",IFERROR(MAXIFS('Tire Inspections'!$B$5:$B$1004,'Tire Inspections'!$E$5:$E$1004,$A876,'Tire Inspections'!$Y$5:$Y$1004,"OK"),"")))</f>
        <v/>
      </c>
      <c r="M876" s="27">
        <f>IF($A876="","",IF($L876="","",IFERROR(LOOKUP(2,1/(('Tire Inspections'!$E$5:$E$1004=$A876)*('Tire Inspections'!$B$5:$B$1004=$L876)*('Tire Inspections'!$Y$5:$Y$1004="OK")),'Tire Inspections'!$C$5:$C$1004),"")))</f>
        <v/>
      </c>
      <c r="N876" s="27">
        <f>IF($A876="","",IF($L876="","",IFERROR(LOOKUP(2,1/(('Tire Inspections'!$E$5:$E$1004=$A876)*('Tire Inspections'!$B$5:$B$1004=$L876)*('Tire Inspections'!$Y$5:$Y$1004="OK")),'Tire Inspections'!$F$5:$F$1004),"")))</f>
        <v/>
      </c>
      <c r="O876" s="27">
        <f>IF($A876="","",IF($L876="","",IFERROR(LOOKUP(2,1/(('Tire Inspections'!$E$5:$E$1004=$A876)*('Tire Inspections'!$B$5:$B$1004=$L876)*('Tire Inspections'!$Y$5:$Y$1004="OK")),'Tire Inspections'!$P$5:$P$1004),"")))</f>
        <v/>
      </c>
      <c r="P876" s="32">
        <f>IF($A876="","",IF($L876="","",IFERROR(LOOKUP(2,1/(('Tire Inspections'!$E$5:$E$1004=$A876)*('Tire Inspections'!$B$5:$B$1004=$L876)*('Tire Inspections'!$Y$5:$Y$1004="OK")),'Tire Inspections'!$D$5:$D$1004),"")))</f>
        <v/>
      </c>
      <c r="Q876" s="44">
        <f>IF($A876="","",IF($L876="","",IFERROR(LOOKUP(2,1/(('Tire Inspections'!$E$5:$E$1004=$A876)*('Tire Inspections'!$B$5:$B$1004=$L876)*('Tire Inspections'!$Y$5:$Y$1004="OK")),'Tire Inspections'!$R$5:$R$1004),"")))</f>
        <v/>
      </c>
      <c r="R876" s="44">
        <f>IF($A876="","",IF($L876="","",IFERROR(LOOKUP(2,1/(('Tire Inspections'!$E$5:$E$1004=$A876)*('Tire Inspections'!$B$5:$B$1004=$L876)*('Tire Inspections'!$Y$5:$Y$1004="OK")),'Tire Inspections'!$S$5:$S$1004),"")))</f>
        <v/>
      </c>
      <c r="S876" s="44">
        <f>IF($A876="","",IF($L876="","",IFERROR(LOOKUP(2,1/(('Tire Inspections'!$E$5:$E$1004=$A876)*('Tire Inspections'!$B$5:$B$1004=$L876)*('Tire Inspections'!$Y$5:$Y$1004="OK")),'Tire Inspections'!$L$5:$L$1004),"")))</f>
        <v/>
      </c>
      <c r="T876" s="33">
        <f>IF($A876="","",IF(OR($Q876="",$H876=""),"",IFERROR(MAX(0,MIN(1,($Q876-'Settings'!$B$6)/($H876-'Settings'!$B$6))),"")))</f>
        <v/>
      </c>
      <c r="U876" s="27">
        <f>IF($A876="","",IF($Q876="","No Data",IF($Q876&lt;='Settings'!$B$6,"Critical",IF($Q876&lt;='Settings'!$B$5,"Low","OK"))))</f>
        <v/>
      </c>
      <c r="V876" s="27">
        <f>IF($A876="","",IF($R876="","No Data",IF($R876&gt;='Settings'!$B$7,"Uneven","OK")))</f>
        <v/>
      </c>
      <c r="W876" s="27">
        <f>IF($A876="","",IF($J876&lt;&gt;"Mounted","N/A",IF(OR($S876="",$I876=""),"No Data",IF($S876&lt;$I876-'Settings'!$B$8,"Low",IF($S876&gt;$I876+'Settings'!$B$8,"High","OK")))))</f>
        <v/>
      </c>
      <c r="X876" s="45">
        <f>IF($A876="","",IF(OR($J876&lt;&gt;"Mounted",$L876=""),"",IFERROR($L876+'Settings'!$B$9,"")))</f>
        <v/>
      </c>
      <c r="Y876" s="27">
        <f>IF($A876="","",IF($J876&lt;&gt;"Mounted","N/A",IF($L876="","No Data",IF(TODAY()&gt;$X876,"Overdue",IF(TODAY()+'Settings'!$B$10&gt;=$X876,"Due Soon","Current")))))</f>
        <v/>
      </c>
      <c r="Z876" s="27">
        <f>IF($A876="","",IF($J876&lt;&gt;"Mounted","N/A",IF(OR($U876="No Data",$W876="No Data"),"No Data",IF($U876="Critical","Critical",IF(OR($U876="Low",$V876="Uneven",$W876="Low",$W876="High",$Y876="Overdue",$Y876="Due Soon"),"Attention","OK")))))</f>
        <v/>
      </c>
      <c r="AA876" s="27">
        <f>IF($A876="","",IF($J876&lt;&gt;"Mounted","No action",IF($U876="Critical","Inspect immediately and follow fleet removal policy",IF($W876="Low","Correct pressure and inspect",IF($W876="High","Correct pressure",IF($V876="Uneven","Inspect alignment, suspension, and rotation",IF($U876="Low","Schedule tire service",IF($Y876="Overdue","Complete inspection",IF($Y876="Due Soon","Schedule inspection","No action")))))))))</f>
        <v/>
      </c>
      <c r="AB876" s="27">
        <f>IF($A876="","",IF(OR($J876&lt;&gt;"Mounted",$Z876="OK",$Z876="N/A"),"",IF($U876="Critical",1,IF(OR($W876="Low",$W876="High"),2,IF(OR($U876="Low",$V876="Uneven"),3,IF($Y876="Overdue",4,5))))))</f>
        <v/>
      </c>
      <c r="AC876" s="27">
        <f>IF($A876="","",IF($AB876="","",IFERROR($AB876*100000+ROW(),"")))</f>
        <v/>
      </c>
    </row>
    <row r="877">
      <c r="A877" s="29" t="n"/>
      <c r="B877" s="23" t="n"/>
      <c r="C877" s="23" t="n"/>
      <c r="D877" s="23" t="n"/>
      <c r="E877" s="29" t="n"/>
      <c r="F877" s="42" t="n"/>
      <c r="G877" s="30" t="n"/>
      <c r="H877" s="43" t="n"/>
      <c r="I877" s="43" t="n"/>
      <c r="J877" s="23" t="n"/>
      <c r="K877" s="23" t="n"/>
      <c r="L877" s="45">
        <f>IF($A877="","",IF(COUNTIFS('Tire Inspections'!$E$5:$E$1004,$A877,'Tire Inspections'!$Y$5:$Y$1004,"OK")=0,"",IFERROR(MAXIFS('Tire Inspections'!$B$5:$B$1004,'Tire Inspections'!$E$5:$E$1004,$A877,'Tire Inspections'!$Y$5:$Y$1004,"OK"),"")))</f>
        <v/>
      </c>
      <c r="M877" s="27">
        <f>IF($A877="","",IF($L877="","",IFERROR(LOOKUP(2,1/(('Tire Inspections'!$E$5:$E$1004=$A877)*('Tire Inspections'!$B$5:$B$1004=$L877)*('Tire Inspections'!$Y$5:$Y$1004="OK")),'Tire Inspections'!$C$5:$C$1004),"")))</f>
        <v/>
      </c>
      <c r="N877" s="27">
        <f>IF($A877="","",IF($L877="","",IFERROR(LOOKUP(2,1/(('Tire Inspections'!$E$5:$E$1004=$A877)*('Tire Inspections'!$B$5:$B$1004=$L877)*('Tire Inspections'!$Y$5:$Y$1004="OK")),'Tire Inspections'!$F$5:$F$1004),"")))</f>
        <v/>
      </c>
      <c r="O877" s="27">
        <f>IF($A877="","",IF($L877="","",IFERROR(LOOKUP(2,1/(('Tire Inspections'!$E$5:$E$1004=$A877)*('Tire Inspections'!$B$5:$B$1004=$L877)*('Tire Inspections'!$Y$5:$Y$1004="OK")),'Tire Inspections'!$P$5:$P$1004),"")))</f>
        <v/>
      </c>
      <c r="P877" s="32">
        <f>IF($A877="","",IF($L877="","",IFERROR(LOOKUP(2,1/(('Tire Inspections'!$E$5:$E$1004=$A877)*('Tire Inspections'!$B$5:$B$1004=$L877)*('Tire Inspections'!$Y$5:$Y$1004="OK")),'Tire Inspections'!$D$5:$D$1004),"")))</f>
        <v/>
      </c>
      <c r="Q877" s="44">
        <f>IF($A877="","",IF($L877="","",IFERROR(LOOKUP(2,1/(('Tire Inspections'!$E$5:$E$1004=$A877)*('Tire Inspections'!$B$5:$B$1004=$L877)*('Tire Inspections'!$Y$5:$Y$1004="OK")),'Tire Inspections'!$R$5:$R$1004),"")))</f>
        <v/>
      </c>
      <c r="R877" s="44">
        <f>IF($A877="","",IF($L877="","",IFERROR(LOOKUP(2,1/(('Tire Inspections'!$E$5:$E$1004=$A877)*('Tire Inspections'!$B$5:$B$1004=$L877)*('Tire Inspections'!$Y$5:$Y$1004="OK")),'Tire Inspections'!$S$5:$S$1004),"")))</f>
        <v/>
      </c>
      <c r="S877" s="44">
        <f>IF($A877="","",IF($L877="","",IFERROR(LOOKUP(2,1/(('Tire Inspections'!$E$5:$E$1004=$A877)*('Tire Inspections'!$B$5:$B$1004=$L877)*('Tire Inspections'!$Y$5:$Y$1004="OK")),'Tire Inspections'!$L$5:$L$1004),"")))</f>
        <v/>
      </c>
      <c r="T877" s="33">
        <f>IF($A877="","",IF(OR($Q877="",$H877=""),"",IFERROR(MAX(0,MIN(1,($Q877-'Settings'!$B$6)/($H877-'Settings'!$B$6))),"")))</f>
        <v/>
      </c>
      <c r="U877" s="27">
        <f>IF($A877="","",IF($Q877="","No Data",IF($Q877&lt;='Settings'!$B$6,"Critical",IF($Q877&lt;='Settings'!$B$5,"Low","OK"))))</f>
        <v/>
      </c>
      <c r="V877" s="27">
        <f>IF($A877="","",IF($R877="","No Data",IF($R877&gt;='Settings'!$B$7,"Uneven","OK")))</f>
        <v/>
      </c>
      <c r="W877" s="27">
        <f>IF($A877="","",IF($J877&lt;&gt;"Mounted","N/A",IF(OR($S877="",$I877=""),"No Data",IF($S877&lt;$I877-'Settings'!$B$8,"Low",IF($S877&gt;$I877+'Settings'!$B$8,"High","OK")))))</f>
        <v/>
      </c>
      <c r="X877" s="45">
        <f>IF($A877="","",IF(OR($J877&lt;&gt;"Mounted",$L877=""),"",IFERROR($L877+'Settings'!$B$9,"")))</f>
        <v/>
      </c>
      <c r="Y877" s="27">
        <f>IF($A877="","",IF($J877&lt;&gt;"Mounted","N/A",IF($L877="","No Data",IF(TODAY()&gt;$X877,"Overdue",IF(TODAY()+'Settings'!$B$10&gt;=$X877,"Due Soon","Current")))))</f>
        <v/>
      </c>
      <c r="Z877" s="27">
        <f>IF($A877="","",IF($J877&lt;&gt;"Mounted","N/A",IF(OR($U877="No Data",$W877="No Data"),"No Data",IF($U877="Critical","Critical",IF(OR($U877="Low",$V877="Uneven",$W877="Low",$W877="High",$Y877="Overdue",$Y877="Due Soon"),"Attention","OK")))))</f>
        <v/>
      </c>
      <c r="AA877" s="27">
        <f>IF($A877="","",IF($J877&lt;&gt;"Mounted","No action",IF($U877="Critical","Inspect immediately and follow fleet removal policy",IF($W877="Low","Correct pressure and inspect",IF($W877="High","Correct pressure",IF($V877="Uneven","Inspect alignment, suspension, and rotation",IF($U877="Low","Schedule tire service",IF($Y877="Overdue","Complete inspection",IF($Y877="Due Soon","Schedule inspection","No action")))))))))</f>
        <v/>
      </c>
      <c r="AB877" s="27">
        <f>IF($A877="","",IF(OR($J877&lt;&gt;"Mounted",$Z877="OK",$Z877="N/A"),"",IF($U877="Critical",1,IF(OR($W877="Low",$W877="High"),2,IF(OR($U877="Low",$V877="Uneven"),3,IF($Y877="Overdue",4,5))))))</f>
        <v/>
      </c>
      <c r="AC877" s="27">
        <f>IF($A877="","",IF($AB877="","",IFERROR($AB877*100000+ROW(),"")))</f>
        <v/>
      </c>
    </row>
    <row r="878">
      <c r="A878" s="29" t="n"/>
      <c r="B878" s="23" t="n"/>
      <c r="C878" s="23" t="n"/>
      <c r="D878" s="23" t="n"/>
      <c r="E878" s="29" t="n"/>
      <c r="F878" s="42" t="n"/>
      <c r="G878" s="30" t="n"/>
      <c r="H878" s="43" t="n"/>
      <c r="I878" s="43" t="n"/>
      <c r="J878" s="23" t="n"/>
      <c r="K878" s="23" t="n"/>
      <c r="L878" s="45">
        <f>IF($A878="","",IF(COUNTIFS('Tire Inspections'!$E$5:$E$1004,$A878,'Tire Inspections'!$Y$5:$Y$1004,"OK")=0,"",IFERROR(MAXIFS('Tire Inspections'!$B$5:$B$1004,'Tire Inspections'!$E$5:$E$1004,$A878,'Tire Inspections'!$Y$5:$Y$1004,"OK"),"")))</f>
        <v/>
      </c>
      <c r="M878" s="27">
        <f>IF($A878="","",IF($L878="","",IFERROR(LOOKUP(2,1/(('Tire Inspections'!$E$5:$E$1004=$A878)*('Tire Inspections'!$B$5:$B$1004=$L878)*('Tire Inspections'!$Y$5:$Y$1004="OK")),'Tire Inspections'!$C$5:$C$1004),"")))</f>
        <v/>
      </c>
      <c r="N878" s="27">
        <f>IF($A878="","",IF($L878="","",IFERROR(LOOKUP(2,1/(('Tire Inspections'!$E$5:$E$1004=$A878)*('Tire Inspections'!$B$5:$B$1004=$L878)*('Tire Inspections'!$Y$5:$Y$1004="OK")),'Tire Inspections'!$F$5:$F$1004),"")))</f>
        <v/>
      </c>
      <c r="O878" s="27">
        <f>IF($A878="","",IF($L878="","",IFERROR(LOOKUP(2,1/(('Tire Inspections'!$E$5:$E$1004=$A878)*('Tire Inspections'!$B$5:$B$1004=$L878)*('Tire Inspections'!$Y$5:$Y$1004="OK")),'Tire Inspections'!$P$5:$P$1004),"")))</f>
        <v/>
      </c>
      <c r="P878" s="32">
        <f>IF($A878="","",IF($L878="","",IFERROR(LOOKUP(2,1/(('Tire Inspections'!$E$5:$E$1004=$A878)*('Tire Inspections'!$B$5:$B$1004=$L878)*('Tire Inspections'!$Y$5:$Y$1004="OK")),'Tire Inspections'!$D$5:$D$1004),"")))</f>
        <v/>
      </c>
      <c r="Q878" s="44">
        <f>IF($A878="","",IF($L878="","",IFERROR(LOOKUP(2,1/(('Tire Inspections'!$E$5:$E$1004=$A878)*('Tire Inspections'!$B$5:$B$1004=$L878)*('Tire Inspections'!$Y$5:$Y$1004="OK")),'Tire Inspections'!$R$5:$R$1004),"")))</f>
        <v/>
      </c>
      <c r="R878" s="44">
        <f>IF($A878="","",IF($L878="","",IFERROR(LOOKUP(2,1/(('Tire Inspections'!$E$5:$E$1004=$A878)*('Tire Inspections'!$B$5:$B$1004=$L878)*('Tire Inspections'!$Y$5:$Y$1004="OK")),'Tire Inspections'!$S$5:$S$1004),"")))</f>
        <v/>
      </c>
      <c r="S878" s="44">
        <f>IF($A878="","",IF($L878="","",IFERROR(LOOKUP(2,1/(('Tire Inspections'!$E$5:$E$1004=$A878)*('Tire Inspections'!$B$5:$B$1004=$L878)*('Tire Inspections'!$Y$5:$Y$1004="OK")),'Tire Inspections'!$L$5:$L$1004),"")))</f>
        <v/>
      </c>
      <c r="T878" s="33">
        <f>IF($A878="","",IF(OR($Q878="",$H878=""),"",IFERROR(MAX(0,MIN(1,($Q878-'Settings'!$B$6)/($H878-'Settings'!$B$6))),"")))</f>
        <v/>
      </c>
      <c r="U878" s="27">
        <f>IF($A878="","",IF($Q878="","No Data",IF($Q878&lt;='Settings'!$B$6,"Critical",IF($Q878&lt;='Settings'!$B$5,"Low","OK"))))</f>
        <v/>
      </c>
      <c r="V878" s="27">
        <f>IF($A878="","",IF($R878="","No Data",IF($R878&gt;='Settings'!$B$7,"Uneven","OK")))</f>
        <v/>
      </c>
      <c r="W878" s="27">
        <f>IF($A878="","",IF($J878&lt;&gt;"Mounted","N/A",IF(OR($S878="",$I878=""),"No Data",IF($S878&lt;$I878-'Settings'!$B$8,"Low",IF($S878&gt;$I878+'Settings'!$B$8,"High","OK")))))</f>
        <v/>
      </c>
      <c r="X878" s="45">
        <f>IF($A878="","",IF(OR($J878&lt;&gt;"Mounted",$L878=""),"",IFERROR($L878+'Settings'!$B$9,"")))</f>
        <v/>
      </c>
      <c r="Y878" s="27">
        <f>IF($A878="","",IF($J878&lt;&gt;"Mounted","N/A",IF($L878="","No Data",IF(TODAY()&gt;$X878,"Overdue",IF(TODAY()+'Settings'!$B$10&gt;=$X878,"Due Soon","Current")))))</f>
        <v/>
      </c>
      <c r="Z878" s="27">
        <f>IF($A878="","",IF($J878&lt;&gt;"Mounted","N/A",IF(OR($U878="No Data",$W878="No Data"),"No Data",IF($U878="Critical","Critical",IF(OR($U878="Low",$V878="Uneven",$W878="Low",$W878="High",$Y878="Overdue",$Y878="Due Soon"),"Attention","OK")))))</f>
        <v/>
      </c>
      <c r="AA878" s="27">
        <f>IF($A878="","",IF($J878&lt;&gt;"Mounted","No action",IF($U878="Critical","Inspect immediately and follow fleet removal policy",IF($W878="Low","Correct pressure and inspect",IF($W878="High","Correct pressure",IF($V878="Uneven","Inspect alignment, suspension, and rotation",IF($U878="Low","Schedule tire service",IF($Y878="Overdue","Complete inspection",IF($Y878="Due Soon","Schedule inspection","No action")))))))))</f>
        <v/>
      </c>
      <c r="AB878" s="27">
        <f>IF($A878="","",IF(OR($J878&lt;&gt;"Mounted",$Z878="OK",$Z878="N/A"),"",IF($U878="Critical",1,IF(OR($W878="Low",$W878="High"),2,IF(OR($U878="Low",$V878="Uneven"),3,IF($Y878="Overdue",4,5))))))</f>
        <v/>
      </c>
      <c r="AC878" s="27">
        <f>IF($A878="","",IF($AB878="","",IFERROR($AB878*100000+ROW(),"")))</f>
        <v/>
      </c>
    </row>
    <row r="879">
      <c r="A879" s="29" t="n"/>
      <c r="B879" s="23" t="n"/>
      <c r="C879" s="23" t="n"/>
      <c r="D879" s="23" t="n"/>
      <c r="E879" s="29" t="n"/>
      <c r="F879" s="42" t="n"/>
      <c r="G879" s="30" t="n"/>
      <c r="H879" s="43" t="n"/>
      <c r="I879" s="43" t="n"/>
      <c r="J879" s="23" t="n"/>
      <c r="K879" s="23" t="n"/>
      <c r="L879" s="45">
        <f>IF($A879="","",IF(COUNTIFS('Tire Inspections'!$E$5:$E$1004,$A879,'Tire Inspections'!$Y$5:$Y$1004,"OK")=0,"",IFERROR(MAXIFS('Tire Inspections'!$B$5:$B$1004,'Tire Inspections'!$E$5:$E$1004,$A879,'Tire Inspections'!$Y$5:$Y$1004,"OK"),"")))</f>
        <v/>
      </c>
      <c r="M879" s="27">
        <f>IF($A879="","",IF($L879="","",IFERROR(LOOKUP(2,1/(('Tire Inspections'!$E$5:$E$1004=$A879)*('Tire Inspections'!$B$5:$B$1004=$L879)*('Tire Inspections'!$Y$5:$Y$1004="OK")),'Tire Inspections'!$C$5:$C$1004),"")))</f>
        <v/>
      </c>
      <c r="N879" s="27">
        <f>IF($A879="","",IF($L879="","",IFERROR(LOOKUP(2,1/(('Tire Inspections'!$E$5:$E$1004=$A879)*('Tire Inspections'!$B$5:$B$1004=$L879)*('Tire Inspections'!$Y$5:$Y$1004="OK")),'Tire Inspections'!$F$5:$F$1004),"")))</f>
        <v/>
      </c>
      <c r="O879" s="27">
        <f>IF($A879="","",IF($L879="","",IFERROR(LOOKUP(2,1/(('Tire Inspections'!$E$5:$E$1004=$A879)*('Tire Inspections'!$B$5:$B$1004=$L879)*('Tire Inspections'!$Y$5:$Y$1004="OK")),'Tire Inspections'!$P$5:$P$1004),"")))</f>
        <v/>
      </c>
      <c r="P879" s="32">
        <f>IF($A879="","",IF($L879="","",IFERROR(LOOKUP(2,1/(('Tire Inspections'!$E$5:$E$1004=$A879)*('Tire Inspections'!$B$5:$B$1004=$L879)*('Tire Inspections'!$Y$5:$Y$1004="OK")),'Tire Inspections'!$D$5:$D$1004),"")))</f>
        <v/>
      </c>
      <c r="Q879" s="44">
        <f>IF($A879="","",IF($L879="","",IFERROR(LOOKUP(2,1/(('Tire Inspections'!$E$5:$E$1004=$A879)*('Tire Inspections'!$B$5:$B$1004=$L879)*('Tire Inspections'!$Y$5:$Y$1004="OK")),'Tire Inspections'!$R$5:$R$1004),"")))</f>
        <v/>
      </c>
      <c r="R879" s="44">
        <f>IF($A879="","",IF($L879="","",IFERROR(LOOKUP(2,1/(('Tire Inspections'!$E$5:$E$1004=$A879)*('Tire Inspections'!$B$5:$B$1004=$L879)*('Tire Inspections'!$Y$5:$Y$1004="OK")),'Tire Inspections'!$S$5:$S$1004),"")))</f>
        <v/>
      </c>
      <c r="S879" s="44">
        <f>IF($A879="","",IF($L879="","",IFERROR(LOOKUP(2,1/(('Tire Inspections'!$E$5:$E$1004=$A879)*('Tire Inspections'!$B$5:$B$1004=$L879)*('Tire Inspections'!$Y$5:$Y$1004="OK")),'Tire Inspections'!$L$5:$L$1004),"")))</f>
        <v/>
      </c>
      <c r="T879" s="33">
        <f>IF($A879="","",IF(OR($Q879="",$H879=""),"",IFERROR(MAX(0,MIN(1,($Q879-'Settings'!$B$6)/($H879-'Settings'!$B$6))),"")))</f>
        <v/>
      </c>
      <c r="U879" s="27">
        <f>IF($A879="","",IF($Q879="","No Data",IF($Q879&lt;='Settings'!$B$6,"Critical",IF($Q879&lt;='Settings'!$B$5,"Low","OK"))))</f>
        <v/>
      </c>
      <c r="V879" s="27">
        <f>IF($A879="","",IF($R879="","No Data",IF($R879&gt;='Settings'!$B$7,"Uneven","OK")))</f>
        <v/>
      </c>
      <c r="W879" s="27">
        <f>IF($A879="","",IF($J879&lt;&gt;"Mounted","N/A",IF(OR($S879="",$I879=""),"No Data",IF($S879&lt;$I879-'Settings'!$B$8,"Low",IF($S879&gt;$I879+'Settings'!$B$8,"High","OK")))))</f>
        <v/>
      </c>
      <c r="X879" s="45">
        <f>IF($A879="","",IF(OR($J879&lt;&gt;"Mounted",$L879=""),"",IFERROR($L879+'Settings'!$B$9,"")))</f>
        <v/>
      </c>
      <c r="Y879" s="27">
        <f>IF($A879="","",IF($J879&lt;&gt;"Mounted","N/A",IF($L879="","No Data",IF(TODAY()&gt;$X879,"Overdue",IF(TODAY()+'Settings'!$B$10&gt;=$X879,"Due Soon","Current")))))</f>
        <v/>
      </c>
      <c r="Z879" s="27">
        <f>IF($A879="","",IF($J879&lt;&gt;"Mounted","N/A",IF(OR($U879="No Data",$W879="No Data"),"No Data",IF($U879="Critical","Critical",IF(OR($U879="Low",$V879="Uneven",$W879="Low",$W879="High",$Y879="Overdue",$Y879="Due Soon"),"Attention","OK")))))</f>
        <v/>
      </c>
      <c r="AA879" s="27">
        <f>IF($A879="","",IF($J879&lt;&gt;"Mounted","No action",IF($U879="Critical","Inspect immediately and follow fleet removal policy",IF($W879="Low","Correct pressure and inspect",IF($W879="High","Correct pressure",IF($V879="Uneven","Inspect alignment, suspension, and rotation",IF($U879="Low","Schedule tire service",IF($Y879="Overdue","Complete inspection",IF($Y879="Due Soon","Schedule inspection","No action")))))))))</f>
        <v/>
      </c>
      <c r="AB879" s="27">
        <f>IF($A879="","",IF(OR($J879&lt;&gt;"Mounted",$Z879="OK",$Z879="N/A"),"",IF($U879="Critical",1,IF(OR($W879="Low",$W879="High"),2,IF(OR($U879="Low",$V879="Uneven"),3,IF($Y879="Overdue",4,5))))))</f>
        <v/>
      </c>
      <c r="AC879" s="27">
        <f>IF($A879="","",IF($AB879="","",IFERROR($AB879*100000+ROW(),"")))</f>
        <v/>
      </c>
    </row>
    <row r="880">
      <c r="A880" s="29" t="n"/>
      <c r="B880" s="23" t="n"/>
      <c r="C880" s="23" t="n"/>
      <c r="D880" s="23" t="n"/>
      <c r="E880" s="29" t="n"/>
      <c r="F880" s="42" t="n"/>
      <c r="G880" s="30" t="n"/>
      <c r="H880" s="43" t="n"/>
      <c r="I880" s="43" t="n"/>
      <c r="J880" s="23" t="n"/>
      <c r="K880" s="23" t="n"/>
      <c r="L880" s="45">
        <f>IF($A880="","",IF(COUNTIFS('Tire Inspections'!$E$5:$E$1004,$A880,'Tire Inspections'!$Y$5:$Y$1004,"OK")=0,"",IFERROR(MAXIFS('Tire Inspections'!$B$5:$B$1004,'Tire Inspections'!$E$5:$E$1004,$A880,'Tire Inspections'!$Y$5:$Y$1004,"OK"),"")))</f>
        <v/>
      </c>
      <c r="M880" s="27">
        <f>IF($A880="","",IF($L880="","",IFERROR(LOOKUP(2,1/(('Tire Inspections'!$E$5:$E$1004=$A880)*('Tire Inspections'!$B$5:$B$1004=$L880)*('Tire Inspections'!$Y$5:$Y$1004="OK")),'Tire Inspections'!$C$5:$C$1004),"")))</f>
        <v/>
      </c>
      <c r="N880" s="27">
        <f>IF($A880="","",IF($L880="","",IFERROR(LOOKUP(2,1/(('Tire Inspections'!$E$5:$E$1004=$A880)*('Tire Inspections'!$B$5:$B$1004=$L880)*('Tire Inspections'!$Y$5:$Y$1004="OK")),'Tire Inspections'!$F$5:$F$1004),"")))</f>
        <v/>
      </c>
      <c r="O880" s="27">
        <f>IF($A880="","",IF($L880="","",IFERROR(LOOKUP(2,1/(('Tire Inspections'!$E$5:$E$1004=$A880)*('Tire Inspections'!$B$5:$B$1004=$L880)*('Tire Inspections'!$Y$5:$Y$1004="OK")),'Tire Inspections'!$P$5:$P$1004),"")))</f>
        <v/>
      </c>
      <c r="P880" s="32">
        <f>IF($A880="","",IF($L880="","",IFERROR(LOOKUP(2,1/(('Tire Inspections'!$E$5:$E$1004=$A880)*('Tire Inspections'!$B$5:$B$1004=$L880)*('Tire Inspections'!$Y$5:$Y$1004="OK")),'Tire Inspections'!$D$5:$D$1004),"")))</f>
        <v/>
      </c>
      <c r="Q880" s="44">
        <f>IF($A880="","",IF($L880="","",IFERROR(LOOKUP(2,1/(('Tire Inspections'!$E$5:$E$1004=$A880)*('Tire Inspections'!$B$5:$B$1004=$L880)*('Tire Inspections'!$Y$5:$Y$1004="OK")),'Tire Inspections'!$R$5:$R$1004),"")))</f>
        <v/>
      </c>
      <c r="R880" s="44">
        <f>IF($A880="","",IF($L880="","",IFERROR(LOOKUP(2,1/(('Tire Inspections'!$E$5:$E$1004=$A880)*('Tire Inspections'!$B$5:$B$1004=$L880)*('Tire Inspections'!$Y$5:$Y$1004="OK")),'Tire Inspections'!$S$5:$S$1004),"")))</f>
        <v/>
      </c>
      <c r="S880" s="44">
        <f>IF($A880="","",IF($L880="","",IFERROR(LOOKUP(2,1/(('Tire Inspections'!$E$5:$E$1004=$A880)*('Tire Inspections'!$B$5:$B$1004=$L880)*('Tire Inspections'!$Y$5:$Y$1004="OK")),'Tire Inspections'!$L$5:$L$1004),"")))</f>
        <v/>
      </c>
      <c r="T880" s="33">
        <f>IF($A880="","",IF(OR($Q880="",$H880=""),"",IFERROR(MAX(0,MIN(1,($Q880-'Settings'!$B$6)/($H880-'Settings'!$B$6))),"")))</f>
        <v/>
      </c>
      <c r="U880" s="27">
        <f>IF($A880="","",IF($Q880="","No Data",IF($Q880&lt;='Settings'!$B$6,"Critical",IF($Q880&lt;='Settings'!$B$5,"Low","OK"))))</f>
        <v/>
      </c>
      <c r="V880" s="27">
        <f>IF($A880="","",IF($R880="","No Data",IF($R880&gt;='Settings'!$B$7,"Uneven","OK")))</f>
        <v/>
      </c>
      <c r="W880" s="27">
        <f>IF($A880="","",IF($J880&lt;&gt;"Mounted","N/A",IF(OR($S880="",$I880=""),"No Data",IF($S880&lt;$I880-'Settings'!$B$8,"Low",IF($S880&gt;$I880+'Settings'!$B$8,"High","OK")))))</f>
        <v/>
      </c>
      <c r="X880" s="45">
        <f>IF($A880="","",IF(OR($J880&lt;&gt;"Mounted",$L880=""),"",IFERROR($L880+'Settings'!$B$9,"")))</f>
        <v/>
      </c>
      <c r="Y880" s="27">
        <f>IF($A880="","",IF($J880&lt;&gt;"Mounted","N/A",IF($L880="","No Data",IF(TODAY()&gt;$X880,"Overdue",IF(TODAY()+'Settings'!$B$10&gt;=$X880,"Due Soon","Current")))))</f>
        <v/>
      </c>
      <c r="Z880" s="27">
        <f>IF($A880="","",IF($J880&lt;&gt;"Mounted","N/A",IF(OR($U880="No Data",$W880="No Data"),"No Data",IF($U880="Critical","Critical",IF(OR($U880="Low",$V880="Uneven",$W880="Low",$W880="High",$Y880="Overdue",$Y880="Due Soon"),"Attention","OK")))))</f>
        <v/>
      </c>
      <c r="AA880" s="27">
        <f>IF($A880="","",IF($J880&lt;&gt;"Mounted","No action",IF($U880="Critical","Inspect immediately and follow fleet removal policy",IF($W880="Low","Correct pressure and inspect",IF($W880="High","Correct pressure",IF($V880="Uneven","Inspect alignment, suspension, and rotation",IF($U880="Low","Schedule tire service",IF($Y880="Overdue","Complete inspection",IF($Y880="Due Soon","Schedule inspection","No action")))))))))</f>
        <v/>
      </c>
      <c r="AB880" s="27">
        <f>IF($A880="","",IF(OR($J880&lt;&gt;"Mounted",$Z880="OK",$Z880="N/A"),"",IF($U880="Critical",1,IF(OR($W880="Low",$W880="High"),2,IF(OR($U880="Low",$V880="Uneven"),3,IF($Y880="Overdue",4,5))))))</f>
        <v/>
      </c>
      <c r="AC880" s="27">
        <f>IF($A880="","",IF($AB880="","",IFERROR($AB880*100000+ROW(),"")))</f>
        <v/>
      </c>
    </row>
    <row r="881">
      <c r="A881" s="29" t="n"/>
      <c r="B881" s="23" t="n"/>
      <c r="C881" s="23" t="n"/>
      <c r="D881" s="23" t="n"/>
      <c r="E881" s="29" t="n"/>
      <c r="F881" s="42" t="n"/>
      <c r="G881" s="30" t="n"/>
      <c r="H881" s="43" t="n"/>
      <c r="I881" s="43" t="n"/>
      <c r="J881" s="23" t="n"/>
      <c r="K881" s="23" t="n"/>
      <c r="L881" s="45">
        <f>IF($A881="","",IF(COUNTIFS('Tire Inspections'!$E$5:$E$1004,$A881,'Tire Inspections'!$Y$5:$Y$1004,"OK")=0,"",IFERROR(MAXIFS('Tire Inspections'!$B$5:$B$1004,'Tire Inspections'!$E$5:$E$1004,$A881,'Tire Inspections'!$Y$5:$Y$1004,"OK"),"")))</f>
        <v/>
      </c>
      <c r="M881" s="27">
        <f>IF($A881="","",IF($L881="","",IFERROR(LOOKUP(2,1/(('Tire Inspections'!$E$5:$E$1004=$A881)*('Tire Inspections'!$B$5:$B$1004=$L881)*('Tire Inspections'!$Y$5:$Y$1004="OK")),'Tire Inspections'!$C$5:$C$1004),"")))</f>
        <v/>
      </c>
      <c r="N881" s="27">
        <f>IF($A881="","",IF($L881="","",IFERROR(LOOKUP(2,1/(('Tire Inspections'!$E$5:$E$1004=$A881)*('Tire Inspections'!$B$5:$B$1004=$L881)*('Tire Inspections'!$Y$5:$Y$1004="OK")),'Tire Inspections'!$F$5:$F$1004),"")))</f>
        <v/>
      </c>
      <c r="O881" s="27">
        <f>IF($A881="","",IF($L881="","",IFERROR(LOOKUP(2,1/(('Tire Inspections'!$E$5:$E$1004=$A881)*('Tire Inspections'!$B$5:$B$1004=$L881)*('Tire Inspections'!$Y$5:$Y$1004="OK")),'Tire Inspections'!$P$5:$P$1004),"")))</f>
        <v/>
      </c>
      <c r="P881" s="32">
        <f>IF($A881="","",IF($L881="","",IFERROR(LOOKUP(2,1/(('Tire Inspections'!$E$5:$E$1004=$A881)*('Tire Inspections'!$B$5:$B$1004=$L881)*('Tire Inspections'!$Y$5:$Y$1004="OK")),'Tire Inspections'!$D$5:$D$1004),"")))</f>
        <v/>
      </c>
      <c r="Q881" s="44">
        <f>IF($A881="","",IF($L881="","",IFERROR(LOOKUP(2,1/(('Tire Inspections'!$E$5:$E$1004=$A881)*('Tire Inspections'!$B$5:$B$1004=$L881)*('Tire Inspections'!$Y$5:$Y$1004="OK")),'Tire Inspections'!$R$5:$R$1004),"")))</f>
        <v/>
      </c>
      <c r="R881" s="44">
        <f>IF($A881="","",IF($L881="","",IFERROR(LOOKUP(2,1/(('Tire Inspections'!$E$5:$E$1004=$A881)*('Tire Inspections'!$B$5:$B$1004=$L881)*('Tire Inspections'!$Y$5:$Y$1004="OK")),'Tire Inspections'!$S$5:$S$1004),"")))</f>
        <v/>
      </c>
      <c r="S881" s="44">
        <f>IF($A881="","",IF($L881="","",IFERROR(LOOKUP(2,1/(('Tire Inspections'!$E$5:$E$1004=$A881)*('Tire Inspections'!$B$5:$B$1004=$L881)*('Tire Inspections'!$Y$5:$Y$1004="OK")),'Tire Inspections'!$L$5:$L$1004),"")))</f>
        <v/>
      </c>
      <c r="T881" s="33">
        <f>IF($A881="","",IF(OR($Q881="",$H881=""),"",IFERROR(MAX(0,MIN(1,($Q881-'Settings'!$B$6)/($H881-'Settings'!$B$6))),"")))</f>
        <v/>
      </c>
      <c r="U881" s="27">
        <f>IF($A881="","",IF($Q881="","No Data",IF($Q881&lt;='Settings'!$B$6,"Critical",IF($Q881&lt;='Settings'!$B$5,"Low","OK"))))</f>
        <v/>
      </c>
      <c r="V881" s="27">
        <f>IF($A881="","",IF($R881="","No Data",IF($R881&gt;='Settings'!$B$7,"Uneven","OK")))</f>
        <v/>
      </c>
      <c r="W881" s="27">
        <f>IF($A881="","",IF($J881&lt;&gt;"Mounted","N/A",IF(OR($S881="",$I881=""),"No Data",IF($S881&lt;$I881-'Settings'!$B$8,"Low",IF($S881&gt;$I881+'Settings'!$B$8,"High","OK")))))</f>
        <v/>
      </c>
      <c r="X881" s="45">
        <f>IF($A881="","",IF(OR($J881&lt;&gt;"Mounted",$L881=""),"",IFERROR($L881+'Settings'!$B$9,"")))</f>
        <v/>
      </c>
      <c r="Y881" s="27">
        <f>IF($A881="","",IF($J881&lt;&gt;"Mounted","N/A",IF($L881="","No Data",IF(TODAY()&gt;$X881,"Overdue",IF(TODAY()+'Settings'!$B$10&gt;=$X881,"Due Soon","Current")))))</f>
        <v/>
      </c>
      <c r="Z881" s="27">
        <f>IF($A881="","",IF($J881&lt;&gt;"Mounted","N/A",IF(OR($U881="No Data",$W881="No Data"),"No Data",IF($U881="Critical","Critical",IF(OR($U881="Low",$V881="Uneven",$W881="Low",$W881="High",$Y881="Overdue",$Y881="Due Soon"),"Attention","OK")))))</f>
        <v/>
      </c>
      <c r="AA881" s="27">
        <f>IF($A881="","",IF($J881&lt;&gt;"Mounted","No action",IF($U881="Critical","Inspect immediately and follow fleet removal policy",IF($W881="Low","Correct pressure and inspect",IF($W881="High","Correct pressure",IF($V881="Uneven","Inspect alignment, suspension, and rotation",IF($U881="Low","Schedule tire service",IF($Y881="Overdue","Complete inspection",IF($Y881="Due Soon","Schedule inspection","No action")))))))))</f>
        <v/>
      </c>
      <c r="AB881" s="27">
        <f>IF($A881="","",IF(OR($J881&lt;&gt;"Mounted",$Z881="OK",$Z881="N/A"),"",IF($U881="Critical",1,IF(OR($W881="Low",$W881="High"),2,IF(OR($U881="Low",$V881="Uneven"),3,IF($Y881="Overdue",4,5))))))</f>
        <v/>
      </c>
      <c r="AC881" s="27">
        <f>IF($A881="","",IF($AB881="","",IFERROR($AB881*100000+ROW(),"")))</f>
        <v/>
      </c>
    </row>
    <row r="882">
      <c r="A882" s="29" t="n"/>
      <c r="B882" s="23" t="n"/>
      <c r="C882" s="23" t="n"/>
      <c r="D882" s="23" t="n"/>
      <c r="E882" s="29" t="n"/>
      <c r="F882" s="42" t="n"/>
      <c r="G882" s="30" t="n"/>
      <c r="H882" s="43" t="n"/>
      <c r="I882" s="43" t="n"/>
      <c r="J882" s="23" t="n"/>
      <c r="K882" s="23" t="n"/>
      <c r="L882" s="45">
        <f>IF($A882="","",IF(COUNTIFS('Tire Inspections'!$E$5:$E$1004,$A882,'Tire Inspections'!$Y$5:$Y$1004,"OK")=0,"",IFERROR(MAXIFS('Tire Inspections'!$B$5:$B$1004,'Tire Inspections'!$E$5:$E$1004,$A882,'Tire Inspections'!$Y$5:$Y$1004,"OK"),"")))</f>
        <v/>
      </c>
      <c r="M882" s="27">
        <f>IF($A882="","",IF($L882="","",IFERROR(LOOKUP(2,1/(('Tire Inspections'!$E$5:$E$1004=$A882)*('Tire Inspections'!$B$5:$B$1004=$L882)*('Tire Inspections'!$Y$5:$Y$1004="OK")),'Tire Inspections'!$C$5:$C$1004),"")))</f>
        <v/>
      </c>
      <c r="N882" s="27">
        <f>IF($A882="","",IF($L882="","",IFERROR(LOOKUP(2,1/(('Tire Inspections'!$E$5:$E$1004=$A882)*('Tire Inspections'!$B$5:$B$1004=$L882)*('Tire Inspections'!$Y$5:$Y$1004="OK")),'Tire Inspections'!$F$5:$F$1004),"")))</f>
        <v/>
      </c>
      <c r="O882" s="27">
        <f>IF($A882="","",IF($L882="","",IFERROR(LOOKUP(2,1/(('Tire Inspections'!$E$5:$E$1004=$A882)*('Tire Inspections'!$B$5:$B$1004=$L882)*('Tire Inspections'!$Y$5:$Y$1004="OK")),'Tire Inspections'!$P$5:$P$1004),"")))</f>
        <v/>
      </c>
      <c r="P882" s="32">
        <f>IF($A882="","",IF($L882="","",IFERROR(LOOKUP(2,1/(('Tire Inspections'!$E$5:$E$1004=$A882)*('Tire Inspections'!$B$5:$B$1004=$L882)*('Tire Inspections'!$Y$5:$Y$1004="OK")),'Tire Inspections'!$D$5:$D$1004),"")))</f>
        <v/>
      </c>
      <c r="Q882" s="44">
        <f>IF($A882="","",IF($L882="","",IFERROR(LOOKUP(2,1/(('Tire Inspections'!$E$5:$E$1004=$A882)*('Tire Inspections'!$B$5:$B$1004=$L882)*('Tire Inspections'!$Y$5:$Y$1004="OK")),'Tire Inspections'!$R$5:$R$1004),"")))</f>
        <v/>
      </c>
      <c r="R882" s="44">
        <f>IF($A882="","",IF($L882="","",IFERROR(LOOKUP(2,1/(('Tire Inspections'!$E$5:$E$1004=$A882)*('Tire Inspections'!$B$5:$B$1004=$L882)*('Tire Inspections'!$Y$5:$Y$1004="OK")),'Tire Inspections'!$S$5:$S$1004),"")))</f>
        <v/>
      </c>
      <c r="S882" s="44">
        <f>IF($A882="","",IF($L882="","",IFERROR(LOOKUP(2,1/(('Tire Inspections'!$E$5:$E$1004=$A882)*('Tire Inspections'!$B$5:$B$1004=$L882)*('Tire Inspections'!$Y$5:$Y$1004="OK")),'Tire Inspections'!$L$5:$L$1004),"")))</f>
        <v/>
      </c>
      <c r="T882" s="33">
        <f>IF($A882="","",IF(OR($Q882="",$H882=""),"",IFERROR(MAX(0,MIN(1,($Q882-'Settings'!$B$6)/($H882-'Settings'!$B$6))),"")))</f>
        <v/>
      </c>
      <c r="U882" s="27">
        <f>IF($A882="","",IF($Q882="","No Data",IF($Q882&lt;='Settings'!$B$6,"Critical",IF($Q882&lt;='Settings'!$B$5,"Low","OK"))))</f>
        <v/>
      </c>
      <c r="V882" s="27">
        <f>IF($A882="","",IF($R882="","No Data",IF($R882&gt;='Settings'!$B$7,"Uneven","OK")))</f>
        <v/>
      </c>
      <c r="W882" s="27">
        <f>IF($A882="","",IF($J882&lt;&gt;"Mounted","N/A",IF(OR($S882="",$I882=""),"No Data",IF($S882&lt;$I882-'Settings'!$B$8,"Low",IF($S882&gt;$I882+'Settings'!$B$8,"High","OK")))))</f>
        <v/>
      </c>
      <c r="X882" s="45">
        <f>IF($A882="","",IF(OR($J882&lt;&gt;"Mounted",$L882=""),"",IFERROR($L882+'Settings'!$B$9,"")))</f>
        <v/>
      </c>
      <c r="Y882" s="27">
        <f>IF($A882="","",IF($J882&lt;&gt;"Mounted","N/A",IF($L882="","No Data",IF(TODAY()&gt;$X882,"Overdue",IF(TODAY()+'Settings'!$B$10&gt;=$X882,"Due Soon","Current")))))</f>
        <v/>
      </c>
      <c r="Z882" s="27">
        <f>IF($A882="","",IF($J882&lt;&gt;"Mounted","N/A",IF(OR($U882="No Data",$W882="No Data"),"No Data",IF($U882="Critical","Critical",IF(OR($U882="Low",$V882="Uneven",$W882="Low",$W882="High",$Y882="Overdue",$Y882="Due Soon"),"Attention","OK")))))</f>
        <v/>
      </c>
      <c r="AA882" s="27">
        <f>IF($A882="","",IF($J882&lt;&gt;"Mounted","No action",IF($U882="Critical","Inspect immediately and follow fleet removal policy",IF($W882="Low","Correct pressure and inspect",IF($W882="High","Correct pressure",IF($V882="Uneven","Inspect alignment, suspension, and rotation",IF($U882="Low","Schedule tire service",IF($Y882="Overdue","Complete inspection",IF($Y882="Due Soon","Schedule inspection","No action")))))))))</f>
        <v/>
      </c>
      <c r="AB882" s="27">
        <f>IF($A882="","",IF(OR($J882&lt;&gt;"Mounted",$Z882="OK",$Z882="N/A"),"",IF($U882="Critical",1,IF(OR($W882="Low",$W882="High"),2,IF(OR($U882="Low",$V882="Uneven"),3,IF($Y882="Overdue",4,5))))))</f>
        <v/>
      </c>
      <c r="AC882" s="27">
        <f>IF($A882="","",IF($AB882="","",IFERROR($AB882*100000+ROW(),"")))</f>
        <v/>
      </c>
    </row>
    <row r="883">
      <c r="A883" s="29" t="n"/>
      <c r="B883" s="23" t="n"/>
      <c r="C883" s="23" t="n"/>
      <c r="D883" s="23" t="n"/>
      <c r="E883" s="29" t="n"/>
      <c r="F883" s="42" t="n"/>
      <c r="G883" s="30" t="n"/>
      <c r="H883" s="43" t="n"/>
      <c r="I883" s="43" t="n"/>
      <c r="J883" s="23" t="n"/>
      <c r="K883" s="23" t="n"/>
      <c r="L883" s="45">
        <f>IF($A883="","",IF(COUNTIFS('Tire Inspections'!$E$5:$E$1004,$A883,'Tire Inspections'!$Y$5:$Y$1004,"OK")=0,"",IFERROR(MAXIFS('Tire Inspections'!$B$5:$B$1004,'Tire Inspections'!$E$5:$E$1004,$A883,'Tire Inspections'!$Y$5:$Y$1004,"OK"),"")))</f>
        <v/>
      </c>
      <c r="M883" s="27">
        <f>IF($A883="","",IF($L883="","",IFERROR(LOOKUP(2,1/(('Tire Inspections'!$E$5:$E$1004=$A883)*('Tire Inspections'!$B$5:$B$1004=$L883)*('Tire Inspections'!$Y$5:$Y$1004="OK")),'Tire Inspections'!$C$5:$C$1004),"")))</f>
        <v/>
      </c>
      <c r="N883" s="27">
        <f>IF($A883="","",IF($L883="","",IFERROR(LOOKUP(2,1/(('Tire Inspections'!$E$5:$E$1004=$A883)*('Tire Inspections'!$B$5:$B$1004=$L883)*('Tire Inspections'!$Y$5:$Y$1004="OK")),'Tire Inspections'!$F$5:$F$1004),"")))</f>
        <v/>
      </c>
      <c r="O883" s="27">
        <f>IF($A883="","",IF($L883="","",IFERROR(LOOKUP(2,1/(('Tire Inspections'!$E$5:$E$1004=$A883)*('Tire Inspections'!$B$5:$B$1004=$L883)*('Tire Inspections'!$Y$5:$Y$1004="OK")),'Tire Inspections'!$P$5:$P$1004),"")))</f>
        <v/>
      </c>
      <c r="P883" s="32">
        <f>IF($A883="","",IF($L883="","",IFERROR(LOOKUP(2,1/(('Tire Inspections'!$E$5:$E$1004=$A883)*('Tire Inspections'!$B$5:$B$1004=$L883)*('Tire Inspections'!$Y$5:$Y$1004="OK")),'Tire Inspections'!$D$5:$D$1004),"")))</f>
        <v/>
      </c>
      <c r="Q883" s="44">
        <f>IF($A883="","",IF($L883="","",IFERROR(LOOKUP(2,1/(('Tire Inspections'!$E$5:$E$1004=$A883)*('Tire Inspections'!$B$5:$B$1004=$L883)*('Tire Inspections'!$Y$5:$Y$1004="OK")),'Tire Inspections'!$R$5:$R$1004),"")))</f>
        <v/>
      </c>
      <c r="R883" s="44">
        <f>IF($A883="","",IF($L883="","",IFERROR(LOOKUP(2,1/(('Tire Inspections'!$E$5:$E$1004=$A883)*('Tire Inspections'!$B$5:$B$1004=$L883)*('Tire Inspections'!$Y$5:$Y$1004="OK")),'Tire Inspections'!$S$5:$S$1004),"")))</f>
        <v/>
      </c>
      <c r="S883" s="44">
        <f>IF($A883="","",IF($L883="","",IFERROR(LOOKUP(2,1/(('Tire Inspections'!$E$5:$E$1004=$A883)*('Tire Inspections'!$B$5:$B$1004=$L883)*('Tire Inspections'!$Y$5:$Y$1004="OK")),'Tire Inspections'!$L$5:$L$1004),"")))</f>
        <v/>
      </c>
      <c r="T883" s="33">
        <f>IF($A883="","",IF(OR($Q883="",$H883=""),"",IFERROR(MAX(0,MIN(1,($Q883-'Settings'!$B$6)/($H883-'Settings'!$B$6))),"")))</f>
        <v/>
      </c>
      <c r="U883" s="27">
        <f>IF($A883="","",IF($Q883="","No Data",IF($Q883&lt;='Settings'!$B$6,"Critical",IF($Q883&lt;='Settings'!$B$5,"Low","OK"))))</f>
        <v/>
      </c>
      <c r="V883" s="27">
        <f>IF($A883="","",IF($R883="","No Data",IF($R883&gt;='Settings'!$B$7,"Uneven","OK")))</f>
        <v/>
      </c>
      <c r="W883" s="27">
        <f>IF($A883="","",IF($J883&lt;&gt;"Mounted","N/A",IF(OR($S883="",$I883=""),"No Data",IF($S883&lt;$I883-'Settings'!$B$8,"Low",IF($S883&gt;$I883+'Settings'!$B$8,"High","OK")))))</f>
        <v/>
      </c>
      <c r="X883" s="45">
        <f>IF($A883="","",IF(OR($J883&lt;&gt;"Mounted",$L883=""),"",IFERROR($L883+'Settings'!$B$9,"")))</f>
        <v/>
      </c>
      <c r="Y883" s="27">
        <f>IF($A883="","",IF($J883&lt;&gt;"Mounted","N/A",IF($L883="","No Data",IF(TODAY()&gt;$X883,"Overdue",IF(TODAY()+'Settings'!$B$10&gt;=$X883,"Due Soon","Current")))))</f>
        <v/>
      </c>
      <c r="Z883" s="27">
        <f>IF($A883="","",IF($J883&lt;&gt;"Mounted","N/A",IF(OR($U883="No Data",$W883="No Data"),"No Data",IF($U883="Critical","Critical",IF(OR($U883="Low",$V883="Uneven",$W883="Low",$W883="High",$Y883="Overdue",$Y883="Due Soon"),"Attention","OK")))))</f>
        <v/>
      </c>
      <c r="AA883" s="27">
        <f>IF($A883="","",IF($J883&lt;&gt;"Mounted","No action",IF($U883="Critical","Inspect immediately and follow fleet removal policy",IF($W883="Low","Correct pressure and inspect",IF($W883="High","Correct pressure",IF($V883="Uneven","Inspect alignment, suspension, and rotation",IF($U883="Low","Schedule tire service",IF($Y883="Overdue","Complete inspection",IF($Y883="Due Soon","Schedule inspection","No action")))))))))</f>
        <v/>
      </c>
      <c r="AB883" s="27">
        <f>IF($A883="","",IF(OR($J883&lt;&gt;"Mounted",$Z883="OK",$Z883="N/A"),"",IF($U883="Critical",1,IF(OR($W883="Low",$W883="High"),2,IF(OR($U883="Low",$V883="Uneven"),3,IF($Y883="Overdue",4,5))))))</f>
        <v/>
      </c>
      <c r="AC883" s="27">
        <f>IF($A883="","",IF($AB883="","",IFERROR($AB883*100000+ROW(),"")))</f>
        <v/>
      </c>
    </row>
    <row r="884">
      <c r="A884" s="29" t="n"/>
      <c r="B884" s="23" t="n"/>
      <c r="C884" s="23" t="n"/>
      <c r="D884" s="23" t="n"/>
      <c r="E884" s="29" t="n"/>
      <c r="F884" s="42" t="n"/>
      <c r="G884" s="30" t="n"/>
      <c r="H884" s="43" t="n"/>
      <c r="I884" s="43" t="n"/>
      <c r="J884" s="23" t="n"/>
      <c r="K884" s="23" t="n"/>
      <c r="L884" s="45">
        <f>IF($A884="","",IF(COUNTIFS('Tire Inspections'!$E$5:$E$1004,$A884,'Tire Inspections'!$Y$5:$Y$1004,"OK")=0,"",IFERROR(MAXIFS('Tire Inspections'!$B$5:$B$1004,'Tire Inspections'!$E$5:$E$1004,$A884,'Tire Inspections'!$Y$5:$Y$1004,"OK"),"")))</f>
        <v/>
      </c>
      <c r="M884" s="27">
        <f>IF($A884="","",IF($L884="","",IFERROR(LOOKUP(2,1/(('Tire Inspections'!$E$5:$E$1004=$A884)*('Tire Inspections'!$B$5:$B$1004=$L884)*('Tire Inspections'!$Y$5:$Y$1004="OK")),'Tire Inspections'!$C$5:$C$1004),"")))</f>
        <v/>
      </c>
      <c r="N884" s="27">
        <f>IF($A884="","",IF($L884="","",IFERROR(LOOKUP(2,1/(('Tire Inspections'!$E$5:$E$1004=$A884)*('Tire Inspections'!$B$5:$B$1004=$L884)*('Tire Inspections'!$Y$5:$Y$1004="OK")),'Tire Inspections'!$F$5:$F$1004),"")))</f>
        <v/>
      </c>
      <c r="O884" s="27">
        <f>IF($A884="","",IF($L884="","",IFERROR(LOOKUP(2,1/(('Tire Inspections'!$E$5:$E$1004=$A884)*('Tire Inspections'!$B$5:$B$1004=$L884)*('Tire Inspections'!$Y$5:$Y$1004="OK")),'Tire Inspections'!$P$5:$P$1004),"")))</f>
        <v/>
      </c>
      <c r="P884" s="32">
        <f>IF($A884="","",IF($L884="","",IFERROR(LOOKUP(2,1/(('Tire Inspections'!$E$5:$E$1004=$A884)*('Tire Inspections'!$B$5:$B$1004=$L884)*('Tire Inspections'!$Y$5:$Y$1004="OK")),'Tire Inspections'!$D$5:$D$1004),"")))</f>
        <v/>
      </c>
      <c r="Q884" s="44">
        <f>IF($A884="","",IF($L884="","",IFERROR(LOOKUP(2,1/(('Tire Inspections'!$E$5:$E$1004=$A884)*('Tire Inspections'!$B$5:$B$1004=$L884)*('Tire Inspections'!$Y$5:$Y$1004="OK")),'Tire Inspections'!$R$5:$R$1004),"")))</f>
        <v/>
      </c>
      <c r="R884" s="44">
        <f>IF($A884="","",IF($L884="","",IFERROR(LOOKUP(2,1/(('Tire Inspections'!$E$5:$E$1004=$A884)*('Tire Inspections'!$B$5:$B$1004=$L884)*('Tire Inspections'!$Y$5:$Y$1004="OK")),'Tire Inspections'!$S$5:$S$1004),"")))</f>
        <v/>
      </c>
      <c r="S884" s="44">
        <f>IF($A884="","",IF($L884="","",IFERROR(LOOKUP(2,1/(('Tire Inspections'!$E$5:$E$1004=$A884)*('Tire Inspections'!$B$5:$B$1004=$L884)*('Tire Inspections'!$Y$5:$Y$1004="OK")),'Tire Inspections'!$L$5:$L$1004),"")))</f>
        <v/>
      </c>
      <c r="T884" s="33">
        <f>IF($A884="","",IF(OR($Q884="",$H884=""),"",IFERROR(MAX(0,MIN(1,($Q884-'Settings'!$B$6)/($H884-'Settings'!$B$6))),"")))</f>
        <v/>
      </c>
      <c r="U884" s="27">
        <f>IF($A884="","",IF($Q884="","No Data",IF($Q884&lt;='Settings'!$B$6,"Critical",IF($Q884&lt;='Settings'!$B$5,"Low","OK"))))</f>
        <v/>
      </c>
      <c r="V884" s="27">
        <f>IF($A884="","",IF($R884="","No Data",IF($R884&gt;='Settings'!$B$7,"Uneven","OK")))</f>
        <v/>
      </c>
      <c r="W884" s="27">
        <f>IF($A884="","",IF($J884&lt;&gt;"Mounted","N/A",IF(OR($S884="",$I884=""),"No Data",IF($S884&lt;$I884-'Settings'!$B$8,"Low",IF($S884&gt;$I884+'Settings'!$B$8,"High","OK")))))</f>
        <v/>
      </c>
      <c r="X884" s="45">
        <f>IF($A884="","",IF(OR($J884&lt;&gt;"Mounted",$L884=""),"",IFERROR($L884+'Settings'!$B$9,"")))</f>
        <v/>
      </c>
      <c r="Y884" s="27">
        <f>IF($A884="","",IF($J884&lt;&gt;"Mounted","N/A",IF($L884="","No Data",IF(TODAY()&gt;$X884,"Overdue",IF(TODAY()+'Settings'!$B$10&gt;=$X884,"Due Soon","Current")))))</f>
        <v/>
      </c>
      <c r="Z884" s="27">
        <f>IF($A884="","",IF($J884&lt;&gt;"Mounted","N/A",IF(OR($U884="No Data",$W884="No Data"),"No Data",IF($U884="Critical","Critical",IF(OR($U884="Low",$V884="Uneven",$W884="Low",$W884="High",$Y884="Overdue",$Y884="Due Soon"),"Attention","OK")))))</f>
        <v/>
      </c>
      <c r="AA884" s="27">
        <f>IF($A884="","",IF($J884&lt;&gt;"Mounted","No action",IF($U884="Critical","Inspect immediately and follow fleet removal policy",IF($W884="Low","Correct pressure and inspect",IF($W884="High","Correct pressure",IF($V884="Uneven","Inspect alignment, suspension, and rotation",IF($U884="Low","Schedule tire service",IF($Y884="Overdue","Complete inspection",IF($Y884="Due Soon","Schedule inspection","No action")))))))))</f>
        <v/>
      </c>
      <c r="AB884" s="27">
        <f>IF($A884="","",IF(OR($J884&lt;&gt;"Mounted",$Z884="OK",$Z884="N/A"),"",IF($U884="Critical",1,IF(OR($W884="Low",$W884="High"),2,IF(OR($U884="Low",$V884="Uneven"),3,IF($Y884="Overdue",4,5))))))</f>
        <v/>
      </c>
      <c r="AC884" s="27">
        <f>IF($A884="","",IF($AB884="","",IFERROR($AB884*100000+ROW(),"")))</f>
        <v/>
      </c>
    </row>
    <row r="885">
      <c r="A885" s="29" t="n"/>
      <c r="B885" s="23" t="n"/>
      <c r="C885" s="23" t="n"/>
      <c r="D885" s="23" t="n"/>
      <c r="E885" s="29" t="n"/>
      <c r="F885" s="42" t="n"/>
      <c r="G885" s="30" t="n"/>
      <c r="H885" s="43" t="n"/>
      <c r="I885" s="43" t="n"/>
      <c r="J885" s="23" t="n"/>
      <c r="K885" s="23" t="n"/>
      <c r="L885" s="45">
        <f>IF($A885="","",IF(COUNTIFS('Tire Inspections'!$E$5:$E$1004,$A885,'Tire Inspections'!$Y$5:$Y$1004,"OK")=0,"",IFERROR(MAXIFS('Tire Inspections'!$B$5:$B$1004,'Tire Inspections'!$E$5:$E$1004,$A885,'Tire Inspections'!$Y$5:$Y$1004,"OK"),"")))</f>
        <v/>
      </c>
      <c r="M885" s="27">
        <f>IF($A885="","",IF($L885="","",IFERROR(LOOKUP(2,1/(('Tire Inspections'!$E$5:$E$1004=$A885)*('Tire Inspections'!$B$5:$B$1004=$L885)*('Tire Inspections'!$Y$5:$Y$1004="OK")),'Tire Inspections'!$C$5:$C$1004),"")))</f>
        <v/>
      </c>
      <c r="N885" s="27">
        <f>IF($A885="","",IF($L885="","",IFERROR(LOOKUP(2,1/(('Tire Inspections'!$E$5:$E$1004=$A885)*('Tire Inspections'!$B$5:$B$1004=$L885)*('Tire Inspections'!$Y$5:$Y$1004="OK")),'Tire Inspections'!$F$5:$F$1004),"")))</f>
        <v/>
      </c>
      <c r="O885" s="27">
        <f>IF($A885="","",IF($L885="","",IFERROR(LOOKUP(2,1/(('Tire Inspections'!$E$5:$E$1004=$A885)*('Tire Inspections'!$B$5:$B$1004=$L885)*('Tire Inspections'!$Y$5:$Y$1004="OK")),'Tire Inspections'!$P$5:$P$1004),"")))</f>
        <v/>
      </c>
      <c r="P885" s="32">
        <f>IF($A885="","",IF($L885="","",IFERROR(LOOKUP(2,1/(('Tire Inspections'!$E$5:$E$1004=$A885)*('Tire Inspections'!$B$5:$B$1004=$L885)*('Tire Inspections'!$Y$5:$Y$1004="OK")),'Tire Inspections'!$D$5:$D$1004),"")))</f>
        <v/>
      </c>
      <c r="Q885" s="44">
        <f>IF($A885="","",IF($L885="","",IFERROR(LOOKUP(2,1/(('Tire Inspections'!$E$5:$E$1004=$A885)*('Tire Inspections'!$B$5:$B$1004=$L885)*('Tire Inspections'!$Y$5:$Y$1004="OK")),'Tire Inspections'!$R$5:$R$1004),"")))</f>
        <v/>
      </c>
      <c r="R885" s="44">
        <f>IF($A885="","",IF($L885="","",IFERROR(LOOKUP(2,1/(('Tire Inspections'!$E$5:$E$1004=$A885)*('Tire Inspections'!$B$5:$B$1004=$L885)*('Tire Inspections'!$Y$5:$Y$1004="OK")),'Tire Inspections'!$S$5:$S$1004),"")))</f>
        <v/>
      </c>
      <c r="S885" s="44">
        <f>IF($A885="","",IF($L885="","",IFERROR(LOOKUP(2,1/(('Tire Inspections'!$E$5:$E$1004=$A885)*('Tire Inspections'!$B$5:$B$1004=$L885)*('Tire Inspections'!$Y$5:$Y$1004="OK")),'Tire Inspections'!$L$5:$L$1004),"")))</f>
        <v/>
      </c>
      <c r="T885" s="33">
        <f>IF($A885="","",IF(OR($Q885="",$H885=""),"",IFERROR(MAX(0,MIN(1,($Q885-'Settings'!$B$6)/($H885-'Settings'!$B$6))),"")))</f>
        <v/>
      </c>
      <c r="U885" s="27">
        <f>IF($A885="","",IF($Q885="","No Data",IF($Q885&lt;='Settings'!$B$6,"Critical",IF($Q885&lt;='Settings'!$B$5,"Low","OK"))))</f>
        <v/>
      </c>
      <c r="V885" s="27">
        <f>IF($A885="","",IF($R885="","No Data",IF($R885&gt;='Settings'!$B$7,"Uneven","OK")))</f>
        <v/>
      </c>
      <c r="W885" s="27">
        <f>IF($A885="","",IF($J885&lt;&gt;"Mounted","N/A",IF(OR($S885="",$I885=""),"No Data",IF($S885&lt;$I885-'Settings'!$B$8,"Low",IF($S885&gt;$I885+'Settings'!$B$8,"High","OK")))))</f>
        <v/>
      </c>
      <c r="X885" s="45">
        <f>IF($A885="","",IF(OR($J885&lt;&gt;"Mounted",$L885=""),"",IFERROR($L885+'Settings'!$B$9,"")))</f>
        <v/>
      </c>
      <c r="Y885" s="27">
        <f>IF($A885="","",IF($J885&lt;&gt;"Mounted","N/A",IF($L885="","No Data",IF(TODAY()&gt;$X885,"Overdue",IF(TODAY()+'Settings'!$B$10&gt;=$X885,"Due Soon","Current")))))</f>
        <v/>
      </c>
      <c r="Z885" s="27">
        <f>IF($A885="","",IF($J885&lt;&gt;"Mounted","N/A",IF(OR($U885="No Data",$W885="No Data"),"No Data",IF($U885="Critical","Critical",IF(OR($U885="Low",$V885="Uneven",$W885="Low",$W885="High",$Y885="Overdue",$Y885="Due Soon"),"Attention","OK")))))</f>
        <v/>
      </c>
      <c r="AA885" s="27">
        <f>IF($A885="","",IF($J885&lt;&gt;"Mounted","No action",IF($U885="Critical","Inspect immediately and follow fleet removal policy",IF($W885="Low","Correct pressure and inspect",IF($W885="High","Correct pressure",IF($V885="Uneven","Inspect alignment, suspension, and rotation",IF($U885="Low","Schedule tire service",IF($Y885="Overdue","Complete inspection",IF($Y885="Due Soon","Schedule inspection","No action")))))))))</f>
        <v/>
      </c>
      <c r="AB885" s="27">
        <f>IF($A885="","",IF(OR($J885&lt;&gt;"Mounted",$Z885="OK",$Z885="N/A"),"",IF($U885="Critical",1,IF(OR($W885="Low",$W885="High"),2,IF(OR($U885="Low",$V885="Uneven"),3,IF($Y885="Overdue",4,5))))))</f>
        <v/>
      </c>
      <c r="AC885" s="27">
        <f>IF($A885="","",IF($AB885="","",IFERROR($AB885*100000+ROW(),"")))</f>
        <v/>
      </c>
    </row>
    <row r="886">
      <c r="A886" s="29" t="n"/>
      <c r="B886" s="23" t="n"/>
      <c r="C886" s="23" t="n"/>
      <c r="D886" s="23" t="n"/>
      <c r="E886" s="29" t="n"/>
      <c r="F886" s="42" t="n"/>
      <c r="G886" s="30" t="n"/>
      <c r="H886" s="43" t="n"/>
      <c r="I886" s="43" t="n"/>
      <c r="J886" s="23" t="n"/>
      <c r="K886" s="23" t="n"/>
      <c r="L886" s="45">
        <f>IF($A886="","",IF(COUNTIFS('Tire Inspections'!$E$5:$E$1004,$A886,'Tire Inspections'!$Y$5:$Y$1004,"OK")=0,"",IFERROR(MAXIFS('Tire Inspections'!$B$5:$B$1004,'Tire Inspections'!$E$5:$E$1004,$A886,'Tire Inspections'!$Y$5:$Y$1004,"OK"),"")))</f>
        <v/>
      </c>
      <c r="M886" s="27">
        <f>IF($A886="","",IF($L886="","",IFERROR(LOOKUP(2,1/(('Tire Inspections'!$E$5:$E$1004=$A886)*('Tire Inspections'!$B$5:$B$1004=$L886)*('Tire Inspections'!$Y$5:$Y$1004="OK")),'Tire Inspections'!$C$5:$C$1004),"")))</f>
        <v/>
      </c>
      <c r="N886" s="27">
        <f>IF($A886="","",IF($L886="","",IFERROR(LOOKUP(2,1/(('Tire Inspections'!$E$5:$E$1004=$A886)*('Tire Inspections'!$B$5:$B$1004=$L886)*('Tire Inspections'!$Y$5:$Y$1004="OK")),'Tire Inspections'!$F$5:$F$1004),"")))</f>
        <v/>
      </c>
      <c r="O886" s="27">
        <f>IF($A886="","",IF($L886="","",IFERROR(LOOKUP(2,1/(('Tire Inspections'!$E$5:$E$1004=$A886)*('Tire Inspections'!$B$5:$B$1004=$L886)*('Tire Inspections'!$Y$5:$Y$1004="OK")),'Tire Inspections'!$P$5:$P$1004),"")))</f>
        <v/>
      </c>
      <c r="P886" s="32">
        <f>IF($A886="","",IF($L886="","",IFERROR(LOOKUP(2,1/(('Tire Inspections'!$E$5:$E$1004=$A886)*('Tire Inspections'!$B$5:$B$1004=$L886)*('Tire Inspections'!$Y$5:$Y$1004="OK")),'Tire Inspections'!$D$5:$D$1004),"")))</f>
        <v/>
      </c>
      <c r="Q886" s="44">
        <f>IF($A886="","",IF($L886="","",IFERROR(LOOKUP(2,1/(('Tire Inspections'!$E$5:$E$1004=$A886)*('Tire Inspections'!$B$5:$B$1004=$L886)*('Tire Inspections'!$Y$5:$Y$1004="OK")),'Tire Inspections'!$R$5:$R$1004),"")))</f>
        <v/>
      </c>
      <c r="R886" s="44">
        <f>IF($A886="","",IF($L886="","",IFERROR(LOOKUP(2,1/(('Tire Inspections'!$E$5:$E$1004=$A886)*('Tire Inspections'!$B$5:$B$1004=$L886)*('Tire Inspections'!$Y$5:$Y$1004="OK")),'Tire Inspections'!$S$5:$S$1004),"")))</f>
        <v/>
      </c>
      <c r="S886" s="44">
        <f>IF($A886="","",IF($L886="","",IFERROR(LOOKUP(2,1/(('Tire Inspections'!$E$5:$E$1004=$A886)*('Tire Inspections'!$B$5:$B$1004=$L886)*('Tire Inspections'!$Y$5:$Y$1004="OK")),'Tire Inspections'!$L$5:$L$1004),"")))</f>
        <v/>
      </c>
      <c r="T886" s="33">
        <f>IF($A886="","",IF(OR($Q886="",$H886=""),"",IFERROR(MAX(0,MIN(1,($Q886-'Settings'!$B$6)/($H886-'Settings'!$B$6))),"")))</f>
        <v/>
      </c>
      <c r="U886" s="27">
        <f>IF($A886="","",IF($Q886="","No Data",IF($Q886&lt;='Settings'!$B$6,"Critical",IF($Q886&lt;='Settings'!$B$5,"Low","OK"))))</f>
        <v/>
      </c>
      <c r="V886" s="27">
        <f>IF($A886="","",IF($R886="","No Data",IF($R886&gt;='Settings'!$B$7,"Uneven","OK")))</f>
        <v/>
      </c>
      <c r="W886" s="27">
        <f>IF($A886="","",IF($J886&lt;&gt;"Mounted","N/A",IF(OR($S886="",$I886=""),"No Data",IF($S886&lt;$I886-'Settings'!$B$8,"Low",IF($S886&gt;$I886+'Settings'!$B$8,"High","OK")))))</f>
        <v/>
      </c>
      <c r="X886" s="45">
        <f>IF($A886="","",IF(OR($J886&lt;&gt;"Mounted",$L886=""),"",IFERROR($L886+'Settings'!$B$9,"")))</f>
        <v/>
      </c>
      <c r="Y886" s="27">
        <f>IF($A886="","",IF($J886&lt;&gt;"Mounted","N/A",IF($L886="","No Data",IF(TODAY()&gt;$X886,"Overdue",IF(TODAY()+'Settings'!$B$10&gt;=$X886,"Due Soon","Current")))))</f>
        <v/>
      </c>
      <c r="Z886" s="27">
        <f>IF($A886="","",IF($J886&lt;&gt;"Mounted","N/A",IF(OR($U886="No Data",$W886="No Data"),"No Data",IF($U886="Critical","Critical",IF(OR($U886="Low",$V886="Uneven",$W886="Low",$W886="High",$Y886="Overdue",$Y886="Due Soon"),"Attention","OK")))))</f>
        <v/>
      </c>
      <c r="AA886" s="27">
        <f>IF($A886="","",IF($J886&lt;&gt;"Mounted","No action",IF($U886="Critical","Inspect immediately and follow fleet removal policy",IF($W886="Low","Correct pressure and inspect",IF($W886="High","Correct pressure",IF($V886="Uneven","Inspect alignment, suspension, and rotation",IF($U886="Low","Schedule tire service",IF($Y886="Overdue","Complete inspection",IF($Y886="Due Soon","Schedule inspection","No action")))))))))</f>
        <v/>
      </c>
      <c r="AB886" s="27">
        <f>IF($A886="","",IF(OR($J886&lt;&gt;"Mounted",$Z886="OK",$Z886="N/A"),"",IF($U886="Critical",1,IF(OR($W886="Low",$W886="High"),2,IF(OR($U886="Low",$V886="Uneven"),3,IF($Y886="Overdue",4,5))))))</f>
        <v/>
      </c>
      <c r="AC886" s="27">
        <f>IF($A886="","",IF($AB886="","",IFERROR($AB886*100000+ROW(),"")))</f>
        <v/>
      </c>
    </row>
    <row r="887">
      <c r="A887" s="29" t="n"/>
      <c r="B887" s="23" t="n"/>
      <c r="C887" s="23" t="n"/>
      <c r="D887" s="23" t="n"/>
      <c r="E887" s="29" t="n"/>
      <c r="F887" s="42" t="n"/>
      <c r="G887" s="30" t="n"/>
      <c r="H887" s="43" t="n"/>
      <c r="I887" s="43" t="n"/>
      <c r="J887" s="23" t="n"/>
      <c r="K887" s="23" t="n"/>
      <c r="L887" s="45">
        <f>IF($A887="","",IF(COUNTIFS('Tire Inspections'!$E$5:$E$1004,$A887,'Tire Inspections'!$Y$5:$Y$1004,"OK")=0,"",IFERROR(MAXIFS('Tire Inspections'!$B$5:$B$1004,'Tire Inspections'!$E$5:$E$1004,$A887,'Tire Inspections'!$Y$5:$Y$1004,"OK"),"")))</f>
        <v/>
      </c>
      <c r="M887" s="27">
        <f>IF($A887="","",IF($L887="","",IFERROR(LOOKUP(2,1/(('Tire Inspections'!$E$5:$E$1004=$A887)*('Tire Inspections'!$B$5:$B$1004=$L887)*('Tire Inspections'!$Y$5:$Y$1004="OK")),'Tire Inspections'!$C$5:$C$1004),"")))</f>
        <v/>
      </c>
      <c r="N887" s="27">
        <f>IF($A887="","",IF($L887="","",IFERROR(LOOKUP(2,1/(('Tire Inspections'!$E$5:$E$1004=$A887)*('Tire Inspections'!$B$5:$B$1004=$L887)*('Tire Inspections'!$Y$5:$Y$1004="OK")),'Tire Inspections'!$F$5:$F$1004),"")))</f>
        <v/>
      </c>
      <c r="O887" s="27">
        <f>IF($A887="","",IF($L887="","",IFERROR(LOOKUP(2,1/(('Tire Inspections'!$E$5:$E$1004=$A887)*('Tire Inspections'!$B$5:$B$1004=$L887)*('Tire Inspections'!$Y$5:$Y$1004="OK")),'Tire Inspections'!$P$5:$P$1004),"")))</f>
        <v/>
      </c>
      <c r="P887" s="32">
        <f>IF($A887="","",IF($L887="","",IFERROR(LOOKUP(2,1/(('Tire Inspections'!$E$5:$E$1004=$A887)*('Tire Inspections'!$B$5:$B$1004=$L887)*('Tire Inspections'!$Y$5:$Y$1004="OK")),'Tire Inspections'!$D$5:$D$1004),"")))</f>
        <v/>
      </c>
      <c r="Q887" s="44">
        <f>IF($A887="","",IF($L887="","",IFERROR(LOOKUP(2,1/(('Tire Inspections'!$E$5:$E$1004=$A887)*('Tire Inspections'!$B$5:$B$1004=$L887)*('Tire Inspections'!$Y$5:$Y$1004="OK")),'Tire Inspections'!$R$5:$R$1004),"")))</f>
        <v/>
      </c>
      <c r="R887" s="44">
        <f>IF($A887="","",IF($L887="","",IFERROR(LOOKUP(2,1/(('Tire Inspections'!$E$5:$E$1004=$A887)*('Tire Inspections'!$B$5:$B$1004=$L887)*('Tire Inspections'!$Y$5:$Y$1004="OK")),'Tire Inspections'!$S$5:$S$1004),"")))</f>
        <v/>
      </c>
      <c r="S887" s="44">
        <f>IF($A887="","",IF($L887="","",IFERROR(LOOKUP(2,1/(('Tire Inspections'!$E$5:$E$1004=$A887)*('Tire Inspections'!$B$5:$B$1004=$L887)*('Tire Inspections'!$Y$5:$Y$1004="OK")),'Tire Inspections'!$L$5:$L$1004),"")))</f>
        <v/>
      </c>
      <c r="T887" s="33">
        <f>IF($A887="","",IF(OR($Q887="",$H887=""),"",IFERROR(MAX(0,MIN(1,($Q887-'Settings'!$B$6)/($H887-'Settings'!$B$6))),"")))</f>
        <v/>
      </c>
      <c r="U887" s="27">
        <f>IF($A887="","",IF($Q887="","No Data",IF($Q887&lt;='Settings'!$B$6,"Critical",IF($Q887&lt;='Settings'!$B$5,"Low","OK"))))</f>
        <v/>
      </c>
      <c r="V887" s="27">
        <f>IF($A887="","",IF($R887="","No Data",IF($R887&gt;='Settings'!$B$7,"Uneven","OK")))</f>
        <v/>
      </c>
      <c r="W887" s="27">
        <f>IF($A887="","",IF($J887&lt;&gt;"Mounted","N/A",IF(OR($S887="",$I887=""),"No Data",IF($S887&lt;$I887-'Settings'!$B$8,"Low",IF($S887&gt;$I887+'Settings'!$B$8,"High","OK")))))</f>
        <v/>
      </c>
      <c r="X887" s="45">
        <f>IF($A887="","",IF(OR($J887&lt;&gt;"Mounted",$L887=""),"",IFERROR($L887+'Settings'!$B$9,"")))</f>
        <v/>
      </c>
      <c r="Y887" s="27">
        <f>IF($A887="","",IF($J887&lt;&gt;"Mounted","N/A",IF($L887="","No Data",IF(TODAY()&gt;$X887,"Overdue",IF(TODAY()+'Settings'!$B$10&gt;=$X887,"Due Soon","Current")))))</f>
        <v/>
      </c>
      <c r="Z887" s="27">
        <f>IF($A887="","",IF($J887&lt;&gt;"Mounted","N/A",IF(OR($U887="No Data",$W887="No Data"),"No Data",IF($U887="Critical","Critical",IF(OR($U887="Low",$V887="Uneven",$W887="Low",$W887="High",$Y887="Overdue",$Y887="Due Soon"),"Attention","OK")))))</f>
        <v/>
      </c>
      <c r="AA887" s="27">
        <f>IF($A887="","",IF($J887&lt;&gt;"Mounted","No action",IF($U887="Critical","Inspect immediately and follow fleet removal policy",IF($W887="Low","Correct pressure and inspect",IF($W887="High","Correct pressure",IF($V887="Uneven","Inspect alignment, suspension, and rotation",IF($U887="Low","Schedule tire service",IF($Y887="Overdue","Complete inspection",IF($Y887="Due Soon","Schedule inspection","No action")))))))))</f>
        <v/>
      </c>
      <c r="AB887" s="27">
        <f>IF($A887="","",IF(OR($J887&lt;&gt;"Mounted",$Z887="OK",$Z887="N/A"),"",IF($U887="Critical",1,IF(OR($W887="Low",$W887="High"),2,IF(OR($U887="Low",$V887="Uneven"),3,IF($Y887="Overdue",4,5))))))</f>
        <v/>
      </c>
      <c r="AC887" s="27">
        <f>IF($A887="","",IF($AB887="","",IFERROR($AB887*100000+ROW(),"")))</f>
        <v/>
      </c>
    </row>
    <row r="888">
      <c r="A888" s="29" t="n"/>
      <c r="B888" s="23" t="n"/>
      <c r="C888" s="23" t="n"/>
      <c r="D888" s="23" t="n"/>
      <c r="E888" s="29" t="n"/>
      <c r="F888" s="42" t="n"/>
      <c r="G888" s="30" t="n"/>
      <c r="H888" s="43" t="n"/>
      <c r="I888" s="43" t="n"/>
      <c r="J888" s="23" t="n"/>
      <c r="K888" s="23" t="n"/>
      <c r="L888" s="45">
        <f>IF($A888="","",IF(COUNTIFS('Tire Inspections'!$E$5:$E$1004,$A888,'Tire Inspections'!$Y$5:$Y$1004,"OK")=0,"",IFERROR(MAXIFS('Tire Inspections'!$B$5:$B$1004,'Tire Inspections'!$E$5:$E$1004,$A888,'Tire Inspections'!$Y$5:$Y$1004,"OK"),"")))</f>
        <v/>
      </c>
      <c r="M888" s="27">
        <f>IF($A888="","",IF($L888="","",IFERROR(LOOKUP(2,1/(('Tire Inspections'!$E$5:$E$1004=$A888)*('Tire Inspections'!$B$5:$B$1004=$L888)*('Tire Inspections'!$Y$5:$Y$1004="OK")),'Tire Inspections'!$C$5:$C$1004),"")))</f>
        <v/>
      </c>
      <c r="N888" s="27">
        <f>IF($A888="","",IF($L888="","",IFERROR(LOOKUP(2,1/(('Tire Inspections'!$E$5:$E$1004=$A888)*('Tire Inspections'!$B$5:$B$1004=$L888)*('Tire Inspections'!$Y$5:$Y$1004="OK")),'Tire Inspections'!$F$5:$F$1004),"")))</f>
        <v/>
      </c>
      <c r="O888" s="27">
        <f>IF($A888="","",IF($L888="","",IFERROR(LOOKUP(2,1/(('Tire Inspections'!$E$5:$E$1004=$A888)*('Tire Inspections'!$B$5:$B$1004=$L888)*('Tire Inspections'!$Y$5:$Y$1004="OK")),'Tire Inspections'!$P$5:$P$1004),"")))</f>
        <v/>
      </c>
      <c r="P888" s="32">
        <f>IF($A888="","",IF($L888="","",IFERROR(LOOKUP(2,1/(('Tire Inspections'!$E$5:$E$1004=$A888)*('Tire Inspections'!$B$5:$B$1004=$L888)*('Tire Inspections'!$Y$5:$Y$1004="OK")),'Tire Inspections'!$D$5:$D$1004),"")))</f>
        <v/>
      </c>
      <c r="Q888" s="44">
        <f>IF($A888="","",IF($L888="","",IFERROR(LOOKUP(2,1/(('Tire Inspections'!$E$5:$E$1004=$A888)*('Tire Inspections'!$B$5:$B$1004=$L888)*('Tire Inspections'!$Y$5:$Y$1004="OK")),'Tire Inspections'!$R$5:$R$1004),"")))</f>
        <v/>
      </c>
      <c r="R888" s="44">
        <f>IF($A888="","",IF($L888="","",IFERROR(LOOKUP(2,1/(('Tire Inspections'!$E$5:$E$1004=$A888)*('Tire Inspections'!$B$5:$B$1004=$L888)*('Tire Inspections'!$Y$5:$Y$1004="OK")),'Tire Inspections'!$S$5:$S$1004),"")))</f>
        <v/>
      </c>
      <c r="S888" s="44">
        <f>IF($A888="","",IF($L888="","",IFERROR(LOOKUP(2,1/(('Tire Inspections'!$E$5:$E$1004=$A888)*('Tire Inspections'!$B$5:$B$1004=$L888)*('Tire Inspections'!$Y$5:$Y$1004="OK")),'Tire Inspections'!$L$5:$L$1004),"")))</f>
        <v/>
      </c>
      <c r="T888" s="33">
        <f>IF($A888="","",IF(OR($Q888="",$H888=""),"",IFERROR(MAX(0,MIN(1,($Q888-'Settings'!$B$6)/($H888-'Settings'!$B$6))),"")))</f>
        <v/>
      </c>
      <c r="U888" s="27">
        <f>IF($A888="","",IF($Q888="","No Data",IF($Q888&lt;='Settings'!$B$6,"Critical",IF($Q888&lt;='Settings'!$B$5,"Low","OK"))))</f>
        <v/>
      </c>
      <c r="V888" s="27">
        <f>IF($A888="","",IF($R888="","No Data",IF($R888&gt;='Settings'!$B$7,"Uneven","OK")))</f>
        <v/>
      </c>
      <c r="W888" s="27">
        <f>IF($A888="","",IF($J888&lt;&gt;"Mounted","N/A",IF(OR($S888="",$I888=""),"No Data",IF($S888&lt;$I888-'Settings'!$B$8,"Low",IF($S888&gt;$I888+'Settings'!$B$8,"High","OK")))))</f>
        <v/>
      </c>
      <c r="X888" s="45">
        <f>IF($A888="","",IF(OR($J888&lt;&gt;"Mounted",$L888=""),"",IFERROR($L888+'Settings'!$B$9,"")))</f>
        <v/>
      </c>
      <c r="Y888" s="27">
        <f>IF($A888="","",IF($J888&lt;&gt;"Mounted","N/A",IF($L888="","No Data",IF(TODAY()&gt;$X888,"Overdue",IF(TODAY()+'Settings'!$B$10&gt;=$X888,"Due Soon","Current")))))</f>
        <v/>
      </c>
      <c r="Z888" s="27">
        <f>IF($A888="","",IF($J888&lt;&gt;"Mounted","N/A",IF(OR($U888="No Data",$W888="No Data"),"No Data",IF($U888="Critical","Critical",IF(OR($U888="Low",$V888="Uneven",$W888="Low",$W888="High",$Y888="Overdue",$Y888="Due Soon"),"Attention","OK")))))</f>
        <v/>
      </c>
      <c r="AA888" s="27">
        <f>IF($A888="","",IF($J888&lt;&gt;"Mounted","No action",IF($U888="Critical","Inspect immediately and follow fleet removal policy",IF($W888="Low","Correct pressure and inspect",IF($W888="High","Correct pressure",IF($V888="Uneven","Inspect alignment, suspension, and rotation",IF($U888="Low","Schedule tire service",IF($Y888="Overdue","Complete inspection",IF($Y888="Due Soon","Schedule inspection","No action")))))))))</f>
        <v/>
      </c>
      <c r="AB888" s="27">
        <f>IF($A888="","",IF(OR($J888&lt;&gt;"Mounted",$Z888="OK",$Z888="N/A"),"",IF($U888="Critical",1,IF(OR($W888="Low",$W888="High"),2,IF(OR($U888="Low",$V888="Uneven"),3,IF($Y888="Overdue",4,5))))))</f>
        <v/>
      </c>
      <c r="AC888" s="27">
        <f>IF($A888="","",IF($AB888="","",IFERROR($AB888*100000+ROW(),"")))</f>
        <v/>
      </c>
    </row>
    <row r="889">
      <c r="A889" s="29" t="n"/>
      <c r="B889" s="23" t="n"/>
      <c r="C889" s="23" t="n"/>
      <c r="D889" s="23" t="n"/>
      <c r="E889" s="29" t="n"/>
      <c r="F889" s="42" t="n"/>
      <c r="G889" s="30" t="n"/>
      <c r="H889" s="43" t="n"/>
      <c r="I889" s="43" t="n"/>
      <c r="J889" s="23" t="n"/>
      <c r="K889" s="23" t="n"/>
      <c r="L889" s="45">
        <f>IF($A889="","",IF(COUNTIFS('Tire Inspections'!$E$5:$E$1004,$A889,'Tire Inspections'!$Y$5:$Y$1004,"OK")=0,"",IFERROR(MAXIFS('Tire Inspections'!$B$5:$B$1004,'Tire Inspections'!$E$5:$E$1004,$A889,'Tire Inspections'!$Y$5:$Y$1004,"OK"),"")))</f>
        <v/>
      </c>
      <c r="M889" s="27">
        <f>IF($A889="","",IF($L889="","",IFERROR(LOOKUP(2,1/(('Tire Inspections'!$E$5:$E$1004=$A889)*('Tire Inspections'!$B$5:$B$1004=$L889)*('Tire Inspections'!$Y$5:$Y$1004="OK")),'Tire Inspections'!$C$5:$C$1004),"")))</f>
        <v/>
      </c>
      <c r="N889" s="27">
        <f>IF($A889="","",IF($L889="","",IFERROR(LOOKUP(2,1/(('Tire Inspections'!$E$5:$E$1004=$A889)*('Tire Inspections'!$B$5:$B$1004=$L889)*('Tire Inspections'!$Y$5:$Y$1004="OK")),'Tire Inspections'!$F$5:$F$1004),"")))</f>
        <v/>
      </c>
      <c r="O889" s="27">
        <f>IF($A889="","",IF($L889="","",IFERROR(LOOKUP(2,1/(('Tire Inspections'!$E$5:$E$1004=$A889)*('Tire Inspections'!$B$5:$B$1004=$L889)*('Tire Inspections'!$Y$5:$Y$1004="OK")),'Tire Inspections'!$P$5:$P$1004),"")))</f>
        <v/>
      </c>
      <c r="P889" s="32">
        <f>IF($A889="","",IF($L889="","",IFERROR(LOOKUP(2,1/(('Tire Inspections'!$E$5:$E$1004=$A889)*('Tire Inspections'!$B$5:$B$1004=$L889)*('Tire Inspections'!$Y$5:$Y$1004="OK")),'Tire Inspections'!$D$5:$D$1004),"")))</f>
        <v/>
      </c>
      <c r="Q889" s="44">
        <f>IF($A889="","",IF($L889="","",IFERROR(LOOKUP(2,1/(('Tire Inspections'!$E$5:$E$1004=$A889)*('Tire Inspections'!$B$5:$B$1004=$L889)*('Tire Inspections'!$Y$5:$Y$1004="OK")),'Tire Inspections'!$R$5:$R$1004),"")))</f>
        <v/>
      </c>
      <c r="R889" s="44">
        <f>IF($A889="","",IF($L889="","",IFERROR(LOOKUP(2,1/(('Tire Inspections'!$E$5:$E$1004=$A889)*('Tire Inspections'!$B$5:$B$1004=$L889)*('Tire Inspections'!$Y$5:$Y$1004="OK")),'Tire Inspections'!$S$5:$S$1004),"")))</f>
        <v/>
      </c>
      <c r="S889" s="44">
        <f>IF($A889="","",IF($L889="","",IFERROR(LOOKUP(2,1/(('Tire Inspections'!$E$5:$E$1004=$A889)*('Tire Inspections'!$B$5:$B$1004=$L889)*('Tire Inspections'!$Y$5:$Y$1004="OK")),'Tire Inspections'!$L$5:$L$1004),"")))</f>
        <v/>
      </c>
      <c r="T889" s="33">
        <f>IF($A889="","",IF(OR($Q889="",$H889=""),"",IFERROR(MAX(0,MIN(1,($Q889-'Settings'!$B$6)/($H889-'Settings'!$B$6))),"")))</f>
        <v/>
      </c>
      <c r="U889" s="27">
        <f>IF($A889="","",IF($Q889="","No Data",IF($Q889&lt;='Settings'!$B$6,"Critical",IF($Q889&lt;='Settings'!$B$5,"Low","OK"))))</f>
        <v/>
      </c>
      <c r="V889" s="27">
        <f>IF($A889="","",IF($R889="","No Data",IF($R889&gt;='Settings'!$B$7,"Uneven","OK")))</f>
        <v/>
      </c>
      <c r="W889" s="27">
        <f>IF($A889="","",IF($J889&lt;&gt;"Mounted","N/A",IF(OR($S889="",$I889=""),"No Data",IF($S889&lt;$I889-'Settings'!$B$8,"Low",IF($S889&gt;$I889+'Settings'!$B$8,"High","OK")))))</f>
        <v/>
      </c>
      <c r="X889" s="45">
        <f>IF($A889="","",IF(OR($J889&lt;&gt;"Mounted",$L889=""),"",IFERROR($L889+'Settings'!$B$9,"")))</f>
        <v/>
      </c>
      <c r="Y889" s="27">
        <f>IF($A889="","",IF($J889&lt;&gt;"Mounted","N/A",IF($L889="","No Data",IF(TODAY()&gt;$X889,"Overdue",IF(TODAY()+'Settings'!$B$10&gt;=$X889,"Due Soon","Current")))))</f>
        <v/>
      </c>
      <c r="Z889" s="27">
        <f>IF($A889="","",IF($J889&lt;&gt;"Mounted","N/A",IF(OR($U889="No Data",$W889="No Data"),"No Data",IF($U889="Critical","Critical",IF(OR($U889="Low",$V889="Uneven",$W889="Low",$W889="High",$Y889="Overdue",$Y889="Due Soon"),"Attention","OK")))))</f>
        <v/>
      </c>
      <c r="AA889" s="27">
        <f>IF($A889="","",IF($J889&lt;&gt;"Mounted","No action",IF($U889="Critical","Inspect immediately and follow fleet removal policy",IF($W889="Low","Correct pressure and inspect",IF($W889="High","Correct pressure",IF($V889="Uneven","Inspect alignment, suspension, and rotation",IF($U889="Low","Schedule tire service",IF($Y889="Overdue","Complete inspection",IF($Y889="Due Soon","Schedule inspection","No action")))))))))</f>
        <v/>
      </c>
      <c r="AB889" s="27">
        <f>IF($A889="","",IF(OR($J889&lt;&gt;"Mounted",$Z889="OK",$Z889="N/A"),"",IF($U889="Critical",1,IF(OR($W889="Low",$W889="High"),2,IF(OR($U889="Low",$V889="Uneven"),3,IF($Y889="Overdue",4,5))))))</f>
        <v/>
      </c>
      <c r="AC889" s="27">
        <f>IF($A889="","",IF($AB889="","",IFERROR($AB889*100000+ROW(),"")))</f>
        <v/>
      </c>
    </row>
    <row r="890">
      <c r="A890" s="29" t="n"/>
      <c r="B890" s="23" t="n"/>
      <c r="C890" s="23" t="n"/>
      <c r="D890" s="23" t="n"/>
      <c r="E890" s="29" t="n"/>
      <c r="F890" s="42" t="n"/>
      <c r="G890" s="30" t="n"/>
      <c r="H890" s="43" t="n"/>
      <c r="I890" s="43" t="n"/>
      <c r="J890" s="23" t="n"/>
      <c r="K890" s="23" t="n"/>
      <c r="L890" s="45">
        <f>IF($A890="","",IF(COUNTIFS('Tire Inspections'!$E$5:$E$1004,$A890,'Tire Inspections'!$Y$5:$Y$1004,"OK")=0,"",IFERROR(MAXIFS('Tire Inspections'!$B$5:$B$1004,'Tire Inspections'!$E$5:$E$1004,$A890,'Tire Inspections'!$Y$5:$Y$1004,"OK"),"")))</f>
        <v/>
      </c>
      <c r="M890" s="27">
        <f>IF($A890="","",IF($L890="","",IFERROR(LOOKUP(2,1/(('Tire Inspections'!$E$5:$E$1004=$A890)*('Tire Inspections'!$B$5:$B$1004=$L890)*('Tire Inspections'!$Y$5:$Y$1004="OK")),'Tire Inspections'!$C$5:$C$1004),"")))</f>
        <v/>
      </c>
      <c r="N890" s="27">
        <f>IF($A890="","",IF($L890="","",IFERROR(LOOKUP(2,1/(('Tire Inspections'!$E$5:$E$1004=$A890)*('Tire Inspections'!$B$5:$B$1004=$L890)*('Tire Inspections'!$Y$5:$Y$1004="OK")),'Tire Inspections'!$F$5:$F$1004),"")))</f>
        <v/>
      </c>
      <c r="O890" s="27">
        <f>IF($A890="","",IF($L890="","",IFERROR(LOOKUP(2,1/(('Tire Inspections'!$E$5:$E$1004=$A890)*('Tire Inspections'!$B$5:$B$1004=$L890)*('Tire Inspections'!$Y$5:$Y$1004="OK")),'Tire Inspections'!$P$5:$P$1004),"")))</f>
        <v/>
      </c>
      <c r="P890" s="32">
        <f>IF($A890="","",IF($L890="","",IFERROR(LOOKUP(2,1/(('Tire Inspections'!$E$5:$E$1004=$A890)*('Tire Inspections'!$B$5:$B$1004=$L890)*('Tire Inspections'!$Y$5:$Y$1004="OK")),'Tire Inspections'!$D$5:$D$1004),"")))</f>
        <v/>
      </c>
      <c r="Q890" s="44">
        <f>IF($A890="","",IF($L890="","",IFERROR(LOOKUP(2,1/(('Tire Inspections'!$E$5:$E$1004=$A890)*('Tire Inspections'!$B$5:$B$1004=$L890)*('Tire Inspections'!$Y$5:$Y$1004="OK")),'Tire Inspections'!$R$5:$R$1004),"")))</f>
        <v/>
      </c>
      <c r="R890" s="44">
        <f>IF($A890="","",IF($L890="","",IFERROR(LOOKUP(2,1/(('Tire Inspections'!$E$5:$E$1004=$A890)*('Tire Inspections'!$B$5:$B$1004=$L890)*('Tire Inspections'!$Y$5:$Y$1004="OK")),'Tire Inspections'!$S$5:$S$1004),"")))</f>
        <v/>
      </c>
      <c r="S890" s="44">
        <f>IF($A890="","",IF($L890="","",IFERROR(LOOKUP(2,1/(('Tire Inspections'!$E$5:$E$1004=$A890)*('Tire Inspections'!$B$5:$B$1004=$L890)*('Tire Inspections'!$Y$5:$Y$1004="OK")),'Tire Inspections'!$L$5:$L$1004),"")))</f>
        <v/>
      </c>
      <c r="T890" s="33">
        <f>IF($A890="","",IF(OR($Q890="",$H890=""),"",IFERROR(MAX(0,MIN(1,($Q890-'Settings'!$B$6)/($H890-'Settings'!$B$6))),"")))</f>
        <v/>
      </c>
      <c r="U890" s="27">
        <f>IF($A890="","",IF($Q890="","No Data",IF($Q890&lt;='Settings'!$B$6,"Critical",IF($Q890&lt;='Settings'!$B$5,"Low","OK"))))</f>
        <v/>
      </c>
      <c r="V890" s="27">
        <f>IF($A890="","",IF($R890="","No Data",IF($R890&gt;='Settings'!$B$7,"Uneven","OK")))</f>
        <v/>
      </c>
      <c r="W890" s="27">
        <f>IF($A890="","",IF($J890&lt;&gt;"Mounted","N/A",IF(OR($S890="",$I890=""),"No Data",IF($S890&lt;$I890-'Settings'!$B$8,"Low",IF($S890&gt;$I890+'Settings'!$B$8,"High","OK")))))</f>
        <v/>
      </c>
      <c r="X890" s="45">
        <f>IF($A890="","",IF(OR($J890&lt;&gt;"Mounted",$L890=""),"",IFERROR($L890+'Settings'!$B$9,"")))</f>
        <v/>
      </c>
      <c r="Y890" s="27">
        <f>IF($A890="","",IF($J890&lt;&gt;"Mounted","N/A",IF($L890="","No Data",IF(TODAY()&gt;$X890,"Overdue",IF(TODAY()+'Settings'!$B$10&gt;=$X890,"Due Soon","Current")))))</f>
        <v/>
      </c>
      <c r="Z890" s="27">
        <f>IF($A890="","",IF($J890&lt;&gt;"Mounted","N/A",IF(OR($U890="No Data",$W890="No Data"),"No Data",IF($U890="Critical","Critical",IF(OR($U890="Low",$V890="Uneven",$W890="Low",$W890="High",$Y890="Overdue",$Y890="Due Soon"),"Attention","OK")))))</f>
        <v/>
      </c>
      <c r="AA890" s="27">
        <f>IF($A890="","",IF($J890&lt;&gt;"Mounted","No action",IF($U890="Critical","Inspect immediately and follow fleet removal policy",IF($W890="Low","Correct pressure and inspect",IF($W890="High","Correct pressure",IF($V890="Uneven","Inspect alignment, suspension, and rotation",IF($U890="Low","Schedule tire service",IF($Y890="Overdue","Complete inspection",IF($Y890="Due Soon","Schedule inspection","No action")))))))))</f>
        <v/>
      </c>
      <c r="AB890" s="27">
        <f>IF($A890="","",IF(OR($J890&lt;&gt;"Mounted",$Z890="OK",$Z890="N/A"),"",IF($U890="Critical",1,IF(OR($W890="Low",$W890="High"),2,IF(OR($U890="Low",$V890="Uneven"),3,IF($Y890="Overdue",4,5))))))</f>
        <v/>
      </c>
      <c r="AC890" s="27">
        <f>IF($A890="","",IF($AB890="","",IFERROR($AB890*100000+ROW(),"")))</f>
        <v/>
      </c>
    </row>
    <row r="891">
      <c r="A891" s="29" t="n"/>
      <c r="B891" s="23" t="n"/>
      <c r="C891" s="23" t="n"/>
      <c r="D891" s="23" t="n"/>
      <c r="E891" s="29" t="n"/>
      <c r="F891" s="42" t="n"/>
      <c r="G891" s="30" t="n"/>
      <c r="H891" s="43" t="n"/>
      <c r="I891" s="43" t="n"/>
      <c r="J891" s="23" t="n"/>
      <c r="K891" s="23" t="n"/>
      <c r="L891" s="45">
        <f>IF($A891="","",IF(COUNTIFS('Tire Inspections'!$E$5:$E$1004,$A891,'Tire Inspections'!$Y$5:$Y$1004,"OK")=0,"",IFERROR(MAXIFS('Tire Inspections'!$B$5:$B$1004,'Tire Inspections'!$E$5:$E$1004,$A891,'Tire Inspections'!$Y$5:$Y$1004,"OK"),"")))</f>
        <v/>
      </c>
      <c r="M891" s="27">
        <f>IF($A891="","",IF($L891="","",IFERROR(LOOKUP(2,1/(('Tire Inspections'!$E$5:$E$1004=$A891)*('Tire Inspections'!$B$5:$B$1004=$L891)*('Tire Inspections'!$Y$5:$Y$1004="OK")),'Tire Inspections'!$C$5:$C$1004),"")))</f>
        <v/>
      </c>
      <c r="N891" s="27">
        <f>IF($A891="","",IF($L891="","",IFERROR(LOOKUP(2,1/(('Tire Inspections'!$E$5:$E$1004=$A891)*('Tire Inspections'!$B$5:$B$1004=$L891)*('Tire Inspections'!$Y$5:$Y$1004="OK")),'Tire Inspections'!$F$5:$F$1004),"")))</f>
        <v/>
      </c>
      <c r="O891" s="27">
        <f>IF($A891="","",IF($L891="","",IFERROR(LOOKUP(2,1/(('Tire Inspections'!$E$5:$E$1004=$A891)*('Tire Inspections'!$B$5:$B$1004=$L891)*('Tire Inspections'!$Y$5:$Y$1004="OK")),'Tire Inspections'!$P$5:$P$1004),"")))</f>
        <v/>
      </c>
      <c r="P891" s="32">
        <f>IF($A891="","",IF($L891="","",IFERROR(LOOKUP(2,1/(('Tire Inspections'!$E$5:$E$1004=$A891)*('Tire Inspections'!$B$5:$B$1004=$L891)*('Tire Inspections'!$Y$5:$Y$1004="OK")),'Tire Inspections'!$D$5:$D$1004),"")))</f>
        <v/>
      </c>
      <c r="Q891" s="44">
        <f>IF($A891="","",IF($L891="","",IFERROR(LOOKUP(2,1/(('Tire Inspections'!$E$5:$E$1004=$A891)*('Tire Inspections'!$B$5:$B$1004=$L891)*('Tire Inspections'!$Y$5:$Y$1004="OK")),'Tire Inspections'!$R$5:$R$1004),"")))</f>
        <v/>
      </c>
      <c r="R891" s="44">
        <f>IF($A891="","",IF($L891="","",IFERROR(LOOKUP(2,1/(('Tire Inspections'!$E$5:$E$1004=$A891)*('Tire Inspections'!$B$5:$B$1004=$L891)*('Tire Inspections'!$Y$5:$Y$1004="OK")),'Tire Inspections'!$S$5:$S$1004),"")))</f>
        <v/>
      </c>
      <c r="S891" s="44">
        <f>IF($A891="","",IF($L891="","",IFERROR(LOOKUP(2,1/(('Tire Inspections'!$E$5:$E$1004=$A891)*('Tire Inspections'!$B$5:$B$1004=$L891)*('Tire Inspections'!$Y$5:$Y$1004="OK")),'Tire Inspections'!$L$5:$L$1004),"")))</f>
        <v/>
      </c>
      <c r="T891" s="33">
        <f>IF($A891="","",IF(OR($Q891="",$H891=""),"",IFERROR(MAX(0,MIN(1,($Q891-'Settings'!$B$6)/($H891-'Settings'!$B$6))),"")))</f>
        <v/>
      </c>
      <c r="U891" s="27">
        <f>IF($A891="","",IF($Q891="","No Data",IF($Q891&lt;='Settings'!$B$6,"Critical",IF($Q891&lt;='Settings'!$B$5,"Low","OK"))))</f>
        <v/>
      </c>
      <c r="V891" s="27">
        <f>IF($A891="","",IF($R891="","No Data",IF($R891&gt;='Settings'!$B$7,"Uneven","OK")))</f>
        <v/>
      </c>
      <c r="W891" s="27">
        <f>IF($A891="","",IF($J891&lt;&gt;"Mounted","N/A",IF(OR($S891="",$I891=""),"No Data",IF($S891&lt;$I891-'Settings'!$B$8,"Low",IF($S891&gt;$I891+'Settings'!$B$8,"High","OK")))))</f>
        <v/>
      </c>
      <c r="X891" s="45">
        <f>IF($A891="","",IF(OR($J891&lt;&gt;"Mounted",$L891=""),"",IFERROR($L891+'Settings'!$B$9,"")))</f>
        <v/>
      </c>
      <c r="Y891" s="27">
        <f>IF($A891="","",IF($J891&lt;&gt;"Mounted","N/A",IF($L891="","No Data",IF(TODAY()&gt;$X891,"Overdue",IF(TODAY()+'Settings'!$B$10&gt;=$X891,"Due Soon","Current")))))</f>
        <v/>
      </c>
      <c r="Z891" s="27">
        <f>IF($A891="","",IF($J891&lt;&gt;"Mounted","N/A",IF(OR($U891="No Data",$W891="No Data"),"No Data",IF($U891="Critical","Critical",IF(OR($U891="Low",$V891="Uneven",$W891="Low",$W891="High",$Y891="Overdue",$Y891="Due Soon"),"Attention","OK")))))</f>
        <v/>
      </c>
      <c r="AA891" s="27">
        <f>IF($A891="","",IF($J891&lt;&gt;"Mounted","No action",IF($U891="Critical","Inspect immediately and follow fleet removal policy",IF($W891="Low","Correct pressure and inspect",IF($W891="High","Correct pressure",IF($V891="Uneven","Inspect alignment, suspension, and rotation",IF($U891="Low","Schedule tire service",IF($Y891="Overdue","Complete inspection",IF($Y891="Due Soon","Schedule inspection","No action")))))))))</f>
        <v/>
      </c>
      <c r="AB891" s="27">
        <f>IF($A891="","",IF(OR($J891&lt;&gt;"Mounted",$Z891="OK",$Z891="N/A"),"",IF($U891="Critical",1,IF(OR($W891="Low",$W891="High"),2,IF(OR($U891="Low",$V891="Uneven"),3,IF($Y891="Overdue",4,5))))))</f>
        <v/>
      </c>
      <c r="AC891" s="27">
        <f>IF($A891="","",IF($AB891="","",IFERROR($AB891*100000+ROW(),"")))</f>
        <v/>
      </c>
    </row>
    <row r="892">
      <c r="A892" s="29" t="n"/>
      <c r="B892" s="23" t="n"/>
      <c r="C892" s="23" t="n"/>
      <c r="D892" s="23" t="n"/>
      <c r="E892" s="29" t="n"/>
      <c r="F892" s="42" t="n"/>
      <c r="G892" s="30" t="n"/>
      <c r="H892" s="43" t="n"/>
      <c r="I892" s="43" t="n"/>
      <c r="J892" s="23" t="n"/>
      <c r="K892" s="23" t="n"/>
      <c r="L892" s="45">
        <f>IF($A892="","",IF(COUNTIFS('Tire Inspections'!$E$5:$E$1004,$A892,'Tire Inspections'!$Y$5:$Y$1004,"OK")=0,"",IFERROR(MAXIFS('Tire Inspections'!$B$5:$B$1004,'Tire Inspections'!$E$5:$E$1004,$A892,'Tire Inspections'!$Y$5:$Y$1004,"OK"),"")))</f>
        <v/>
      </c>
      <c r="M892" s="27">
        <f>IF($A892="","",IF($L892="","",IFERROR(LOOKUP(2,1/(('Tire Inspections'!$E$5:$E$1004=$A892)*('Tire Inspections'!$B$5:$B$1004=$L892)*('Tire Inspections'!$Y$5:$Y$1004="OK")),'Tire Inspections'!$C$5:$C$1004),"")))</f>
        <v/>
      </c>
      <c r="N892" s="27">
        <f>IF($A892="","",IF($L892="","",IFERROR(LOOKUP(2,1/(('Tire Inspections'!$E$5:$E$1004=$A892)*('Tire Inspections'!$B$5:$B$1004=$L892)*('Tire Inspections'!$Y$5:$Y$1004="OK")),'Tire Inspections'!$F$5:$F$1004),"")))</f>
        <v/>
      </c>
      <c r="O892" s="27">
        <f>IF($A892="","",IF($L892="","",IFERROR(LOOKUP(2,1/(('Tire Inspections'!$E$5:$E$1004=$A892)*('Tire Inspections'!$B$5:$B$1004=$L892)*('Tire Inspections'!$Y$5:$Y$1004="OK")),'Tire Inspections'!$P$5:$P$1004),"")))</f>
        <v/>
      </c>
      <c r="P892" s="32">
        <f>IF($A892="","",IF($L892="","",IFERROR(LOOKUP(2,1/(('Tire Inspections'!$E$5:$E$1004=$A892)*('Tire Inspections'!$B$5:$B$1004=$L892)*('Tire Inspections'!$Y$5:$Y$1004="OK")),'Tire Inspections'!$D$5:$D$1004),"")))</f>
        <v/>
      </c>
      <c r="Q892" s="44">
        <f>IF($A892="","",IF($L892="","",IFERROR(LOOKUP(2,1/(('Tire Inspections'!$E$5:$E$1004=$A892)*('Tire Inspections'!$B$5:$B$1004=$L892)*('Tire Inspections'!$Y$5:$Y$1004="OK")),'Tire Inspections'!$R$5:$R$1004),"")))</f>
        <v/>
      </c>
      <c r="R892" s="44">
        <f>IF($A892="","",IF($L892="","",IFERROR(LOOKUP(2,1/(('Tire Inspections'!$E$5:$E$1004=$A892)*('Tire Inspections'!$B$5:$B$1004=$L892)*('Tire Inspections'!$Y$5:$Y$1004="OK")),'Tire Inspections'!$S$5:$S$1004),"")))</f>
        <v/>
      </c>
      <c r="S892" s="44">
        <f>IF($A892="","",IF($L892="","",IFERROR(LOOKUP(2,1/(('Tire Inspections'!$E$5:$E$1004=$A892)*('Tire Inspections'!$B$5:$B$1004=$L892)*('Tire Inspections'!$Y$5:$Y$1004="OK")),'Tire Inspections'!$L$5:$L$1004),"")))</f>
        <v/>
      </c>
      <c r="T892" s="33">
        <f>IF($A892="","",IF(OR($Q892="",$H892=""),"",IFERROR(MAX(0,MIN(1,($Q892-'Settings'!$B$6)/($H892-'Settings'!$B$6))),"")))</f>
        <v/>
      </c>
      <c r="U892" s="27">
        <f>IF($A892="","",IF($Q892="","No Data",IF($Q892&lt;='Settings'!$B$6,"Critical",IF($Q892&lt;='Settings'!$B$5,"Low","OK"))))</f>
        <v/>
      </c>
      <c r="V892" s="27">
        <f>IF($A892="","",IF($R892="","No Data",IF($R892&gt;='Settings'!$B$7,"Uneven","OK")))</f>
        <v/>
      </c>
      <c r="W892" s="27">
        <f>IF($A892="","",IF($J892&lt;&gt;"Mounted","N/A",IF(OR($S892="",$I892=""),"No Data",IF($S892&lt;$I892-'Settings'!$B$8,"Low",IF($S892&gt;$I892+'Settings'!$B$8,"High","OK")))))</f>
        <v/>
      </c>
      <c r="X892" s="45">
        <f>IF($A892="","",IF(OR($J892&lt;&gt;"Mounted",$L892=""),"",IFERROR($L892+'Settings'!$B$9,"")))</f>
        <v/>
      </c>
      <c r="Y892" s="27">
        <f>IF($A892="","",IF($J892&lt;&gt;"Mounted","N/A",IF($L892="","No Data",IF(TODAY()&gt;$X892,"Overdue",IF(TODAY()+'Settings'!$B$10&gt;=$X892,"Due Soon","Current")))))</f>
        <v/>
      </c>
      <c r="Z892" s="27">
        <f>IF($A892="","",IF($J892&lt;&gt;"Mounted","N/A",IF(OR($U892="No Data",$W892="No Data"),"No Data",IF($U892="Critical","Critical",IF(OR($U892="Low",$V892="Uneven",$W892="Low",$W892="High",$Y892="Overdue",$Y892="Due Soon"),"Attention","OK")))))</f>
        <v/>
      </c>
      <c r="AA892" s="27">
        <f>IF($A892="","",IF($J892&lt;&gt;"Mounted","No action",IF($U892="Critical","Inspect immediately and follow fleet removal policy",IF($W892="Low","Correct pressure and inspect",IF($W892="High","Correct pressure",IF($V892="Uneven","Inspect alignment, suspension, and rotation",IF($U892="Low","Schedule tire service",IF($Y892="Overdue","Complete inspection",IF($Y892="Due Soon","Schedule inspection","No action")))))))))</f>
        <v/>
      </c>
      <c r="AB892" s="27">
        <f>IF($A892="","",IF(OR($J892&lt;&gt;"Mounted",$Z892="OK",$Z892="N/A"),"",IF($U892="Critical",1,IF(OR($W892="Low",$W892="High"),2,IF(OR($U892="Low",$V892="Uneven"),3,IF($Y892="Overdue",4,5))))))</f>
        <v/>
      </c>
      <c r="AC892" s="27">
        <f>IF($A892="","",IF($AB892="","",IFERROR($AB892*100000+ROW(),"")))</f>
        <v/>
      </c>
    </row>
    <row r="893">
      <c r="A893" s="29" t="n"/>
      <c r="B893" s="23" t="n"/>
      <c r="C893" s="23" t="n"/>
      <c r="D893" s="23" t="n"/>
      <c r="E893" s="29" t="n"/>
      <c r="F893" s="42" t="n"/>
      <c r="G893" s="30" t="n"/>
      <c r="H893" s="43" t="n"/>
      <c r="I893" s="43" t="n"/>
      <c r="J893" s="23" t="n"/>
      <c r="K893" s="23" t="n"/>
      <c r="L893" s="45">
        <f>IF($A893="","",IF(COUNTIFS('Tire Inspections'!$E$5:$E$1004,$A893,'Tire Inspections'!$Y$5:$Y$1004,"OK")=0,"",IFERROR(MAXIFS('Tire Inspections'!$B$5:$B$1004,'Tire Inspections'!$E$5:$E$1004,$A893,'Tire Inspections'!$Y$5:$Y$1004,"OK"),"")))</f>
        <v/>
      </c>
      <c r="M893" s="27">
        <f>IF($A893="","",IF($L893="","",IFERROR(LOOKUP(2,1/(('Tire Inspections'!$E$5:$E$1004=$A893)*('Tire Inspections'!$B$5:$B$1004=$L893)*('Tire Inspections'!$Y$5:$Y$1004="OK")),'Tire Inspections'!$C$5:$C$1004),"")))</f>
        <v/>
      </c>
      <c r="N893" s="27">
        <f>IF($A893="","",IF($L893="","",IFERROR(LOOKUP(2,1/(('Tire Inspections'!$E$5:$E$1004=$A893)*('Tire Inspections'!$B$5:$B$1004=$L893)*('Tire Inspections'!$Y$5:$Y$1004="OK")),'Tire Inspections'!$F$5:$F$1004),"")))</f>
        <v/>
      </c>
      <c r="O893" s="27">
        <f>IF($A893="","",IF($L893="","",IFERROR(LOOKUP(2,1/(('Tire Inspections'!$E$5:$E$1004=$A893)*('Tire Inspections'!$B$5:$B$1004=$L893)*('Tire Inspections'!$Y$5:$Y$1004="OK")),'Tire Inspections'!$P$5:$P$1004),"")))</f>
        <v/>
      </c>
      <c r="P893" s="32">
        <f>IF($A893="","",IF($L893="","",IFERROR(LOOKUP(2,1/(('Tire Inspections'!$E$5:$E$1004=$A893)*('Tire Inspections'!$B$5:$B$1004=$L893)*('Tire Inspections'!$Y$5:$Y$1004="OK")),'Tire Inspections'!$D$5:$D$1004),"")))</f>
        <v/>
      </c>
      <c r="Q893" s="44">
        <f>IF($A893="","",IF($L893="","",IFERROR(LOOKUP(2,1/(('Tire Inspections'!$E$5:$E$1004=$A893)*('Tire Inspections'!$B$5:$B$1004=$L893)*('Tire Inspections'!$Y$5:$Y$1004="OK")),'Tire Inspections'!$R$5:$R$1004),"")))</f>
        <v/>
      </c>
      <c r="R893" s="44">
        <f>IF($A893="","",IF($L893="","",IFERROR(LOOKUP(2,1/(('Tire Inspections'!$E$5:$E$1004=$A893)*('Tire Inspections'!$B$5:$B$1004=$L893)*('Tire Inspections'!$Y$5:$Y$1004="OK")),'Tire Inspections'!$S$5:$S$1004),"")))</f>
        <v/>
      </c>
      <c r="S893" s="44">
        <f>IF($A893="","",IF($L893="","",IFERROR(LOOKUP(2,1/(('Tire Inspections'!$E$5:$E$1004=$A893)*('Tire Inspections'!$B$5:$B$1004=$L893)*('Tire Inspections'!$Y$5:$Y$1004="OK")),'Tire Inspections'!$L$5:$L$1004),"")))</f>
        <v/>
      </c>
      <c r="T893" s="33">
        <f>IF($A893="","",IF(OR($Q893="",$H893=""),"",IFERROR(MAX(0,MIN(1,($Q893-'Settings'!$B$6)/($H893-'Settings'!$B$6))),"")))</f>
        <v/>
      </c>
      <c r="U893" s="27">
        <f>IF($A893="","",IF($Q893="","No Data",IF($Q893&lt;='Settings'!$B$6,"Critical",IF($Q893&lt;='Settings'!$B$5,"Low","OK"))))</f>
        <v/>
      </c>
      <c r="V893" s="27">
        <f>IF($A893="","",IF($R893="","No Data",IF($R893&gt;='Settings'!$B$7,"Uneven","OK")))</f>
        <v/>
      </c>
      <c r="W893" s="27">
        <f>IF($A893="","",IF($J893&lt;&gt;"Mounted","N/A",IF(OR($S893="",$I893=""),"No Data",IF($S893&lt;$I893-'Settings'!$B$8,"Low",IF($S893&gt;$I893+'Settings'!$B$8,"High","OK")))))</f>
        <v/>
      </c>
      <c r="X893" s="45">
        <f>IF($A893="","",IF(OR($J893&lt;&gt;"Mounted",$L893=""),"",IFERROR($L893+'Settings'!$B$9,"")))</f>
        <v/>
      </c>
      <c r="Y893" s="27">
        <f>IF($A893="","",IF($J893&lt;&gt;"Mounted","N/A",IF($L893="","No Data",IF(TODAY()&gt;$X893,"Overdue",IF(TODAY()+'Settings'!$B$10&gt;=$X893,"Due Soon","Current")))))</f>
        <v/>
      </c>
      <c r="Z893" s="27">
        <f>IF($A893="","",IF($J893&lt;&gt;"Mounted","N/A",IF(OR($U893="No Data",$W893="No Data"),"No Data",IF($U893="Critical","Critical",IF(OR($U893="Low",$V893="Uneven",$W893="Low",$W893="High",$Y893="Overdue",$Y893="Due Soon"),"Attention","OK")))))</f>
        <v/>
      </c>
      <c r="AA893" s="27">
        <f>IF($A893="","",IF($J893&lt;&gt;"Mounted","No action",IF($U893="Critical","Inspect immediately and follow fleet removal policy",IF($W893="Low","Correct pressure and inspect",IF($W893="High","Correct pressure",IF($V893="Uneven","Inspect alignment, suspension, and rotation",IF($U893="Low","Schedule tire service",IF($Y893="Overdue","Complete inspection",IF($Y893="Due Soon","Schedule inspection","No action")))))))))</f>
        <v/>
      </c>
      <c r="AB893" s="27">
        <f>IF($A893="","",IF(OR($J893&lt;&gt;"Mounted",$Z893="OK",$Z893="N/A"),"",IF($U893="Critical",1,IF(OR($W893="Low",$W893="High"),2,IF(OR($U893="Low",$V893="Uneven"),3,IF($Y893="Overdue",4,5))))))</f>
        <v/>
      </c>
      <c r="AC893" s="27">
        <f>IF($A893="","",IF($AB893="","",IFERROR($AB893*100000+ROW(),"")))</f>
        <v/>
      </c>
    </row>
    <row r="894">
      <c r="A894" s="29" t="n"/>
      <c r="B894" s="23" t="n"/>
      <c r="C894" s="23" t="n"/>
      <c r="D894" s="23" t="n"/>
      <c r="E894" s="29" t="n"/>
      <c r="F894" s="42" t="n"/>
      <c r="G894" s="30" t="n"/>
      <c r="H894" s="43" t="n"/>
      <c r="I894" s="43" t="n"/>
      <c r="J894" s="23" t="n"/>
      <c r="K894" s="23" t="n"/>
      <c r="L894" s="45">
        <f>IF($A894="","",IF(COUNTIFS('Tire Inspections'!$E$5:$E$1004,$A894,'Tire Inspections'!$Y$5:$Y$1004,"OK")=0,"",IFERROR(MAXIFS('Tire Inspections'!$B$5:$B$1004,'Tire Inspections'!$E$5:$E$1004,$A894,'Tire Inspections'!$Y$5:$Y$1004,"OK"),"")))</f>
        <v/>
      </c>
      <c r="M894" s="27">
        <f>IF($A894="","",IF($L894="","",IFERROR(LOOKUP(2,1/(('Tire Inspections'!$E$5:$E$1004=$A894)*('Tire Inspections'!$B$5:$B$1004=$L894)*('Tire Inspections'!$Y$5:$Y$1004="OK")),'Tire Inspections'!$C$5:$C$1004),"")))</f>
        <v/>
      </c>
      <c r="N894" s="27">
        <f>IF($A894="","",IF($L894="","",IFERROR(LOOKUP(2,1/(('Tire Inspections'!$E$5:$E$1004=$A894)*('Tire Inspections'!$B$5:$B$1004=$L894)*('Tire Inspections'!$Y$5:$Y$1004="OK")),'Tire Inspections'!$F$5:$F$1004),"")))</f>
        <v/>
      </c>
      <c r="O894" s="27">
        <f>IF($A894="","",IF($L894="","",IFERROR(LOOKUP(2,1/(('Tire Inspections'!$E$5:$E$1004=$A894)*('Tire Inspections'!$B$5:$B$1004=$L894)*('Tire Inspections'!$Y$5:$Y$1004="OK")),'Tire Inspections'!$P$5:$P$1004),"")))</f>
        <v/>
      </c>
      <c r="P894" s="32">
        <f>IF($A894="","",IF($L894="","",IFERROR(LOOKUP(2,1/(('Tire Inspections'!$E$5:$E$1004=$A894)*('Tire Inspections'!$B$5:$B$1004=$L894)*('Tire Inspections'!$Y$5:$Y$1004="OK")),'Tire Inspections'!$D$5:$D$1004),"")))</f>
        <v/>
      </c>
      <c r="Q894" s="44">
        <f>IF($A894="","",IF($L894="","",IFERROR(LOOKUP(2,1/(('Tire Inspections'!$E$5:$E$1004=$A894)*('Tire Inspections'!$B$5:$B$1004=$L894)*('Tire Inspections'!$Y$5:$Y$1004="OK")),'Tire Inspections'!$R$5:$R$1004),"")))</f>
        <v/>
      </c>
      <c r="R894" s="44">
        <f>IF($A894="","",IF($L894="","",IFERROR(LOOKUP(2,1/(('Tire Inspections'!$E$5:$E$1004=$A894)*('Tire Inspections'!$B$5:$B$1004=$L894)*('Tire Inspections'!$Y$5:$Y$1004="OK")),'Tire Inspections'!$S$5:$S$1004),"")))</f>
        <v/>
      </c>
      <c r="S894" s="44">
        <f>IF($A894="","",IF($L894="","",IFERROR(LOOKUP(2,1/(('Tire Inspections'!$E$5:$E$1004=$A894)*('Tire Inspections'!$B$5:$B$1004=$L894)*('Tire Inspections'!$Y$5:$Y$1004="OK")),'Tire Inspections'!$L$5:$L$1004),"")))</f>
        <v/>
      </c>
      <c r="T894" s="33">
        <f>IF($A894="","",IF(OR($Q894="",$H894=""),"",IFERROR(MAX(0,MIN(1,($Q894-'Settings'!$B$6)/($H894-'Settings'!$B$6))),"")))</f>
        <v/>
      </c>
      <c r="U894" s="27">
        <f>IF($A894="","",IF($Q894="","No Data",IF($Q894&lt;='Settings'!$B$6,"Critical",IF($Q894&lt;='Settings'!$B$5,"Low","OK"))))</f>
        <v/>
      </c>
      <c r="V894" s="27">
        <f>IF($A894="","",IF($R894="","No Data",IF($R894&gt;='Settings'!$B$7,"Uneven","OK")))</f>
        <v/>
      </c>
      <c r="W894" s="27">
        <f>IF($A894="","",IF($J894&lt;&gt;"Mounted","N/A",IF(OR($S894="",$I894=""),"No Data",IF($S894&lt;$I894-'Settings'!$B$8,"Low",IF($S894&gt;$I894+'Settings'!$B$8,"High","OK")))))</f>
        <v/>
      </c>
      <c r="X894" s="45">
        <f>IF($A894="","",IF(OR($J894&lt;&gt;"Mounted",$L894=""),"",IFERROR($L894+'Settings'!$B$9,"")))</f>
        <v/>
      </c>
      <c r="Y894" s="27">
        <f>IF($A894="","",IF($J894&lt;&gt;"Mounted","N/A",IF($L894="","No Data",IF(TODAY()&gt;$X894,"Overdue",IF(TODAY()+'Settings'!$B$10&gt;=$X894,"Due Soon","Current")))))</f>
        <v/>
      </c>
      <c r="Z894" s="27">
        <f>IF($A894="","",IF($J894&lt;&gt;"Mounted","N/A",IF(OR($U894="No Data",$W894="No Data"),"No Data",IF($U894="Critical","Critical",IF(OR($U894="Low",$V894="Uneven",$W894="Low",$W894="High",$Y894="Overdue",$Y894="Due Soon"),"Attention","OK")))))</f>
        <v/>
      </c>
      <c r="AA894" s="27">
        <f>IF($A894="","",IF($J894&lt;&gt;"Mounted","No action",IF($U894="Critical","Inspect immediately and follow fleet removal policy",IF($W894="Low","Correct pressure and inspect",IF($W894="High","Correct pressure",IF($V894="Uneven","Inspect alignment, suspension, and rotation",IF($U894="Low","Schedule tire service",IF($Y894="Overdue","Complete inspection",IF($Y894="Due Soon","Schedule inspection","No action")))))))))</f>
        <v/>
      </c>
      <c r="AB894" s="27">
        <f>IF($A894="","",IF(OR($J894&lt;&gt;"Mounted",$Z894="OK",$Z894="N/A"),"",IF($U894="Critical",1,IF(OR($W894="Low",$W894="High"),2,IF(OR($U894="Low",$V894="Uneven"),3,IF($Y894="Overdue",4,5))))))</f>
        <v/>
      </c>
      <c r="AC894" s="27">
        <f>IF($A894="","",IF($AB894="","",IFERROR($AB894*100000+ROW(),"")))</f>
        <v/>
      </c>
    </row>
    <row r="895">
      <c r="A895" s="29" t="n"/>
      <c r="B895" s="23" t="n"/>
      <c r="C895" s="23" t="n"/>
      <c r="D895" s="23" t="n"/>
      <c r="E895" s="29" t="n"/>
      <c r="F895" s="42" t="n"/>
      <c r="G895" s="30" t="n"/>
      <c r="H895" s="43" t="n"/>
      <c r="I895" s="43" t="n"/>
      <c r="J895" s="23" t="n"/>
      <c r="K895" s="23" t="n"/>
      <c r="L895" s="45">
        <f>IF($A895="","",IF(COUNTIFS('Tire Inspections'!$E$5:$E$1004,$A895,'Tire Inspections'!$Y$5:$Y$1004,"OK")=0,"",IFERROR(MAXIFS('Tire Inspections'!$B$5:$B$1004,'Tire Inspections'!$E$5:$E$1004,$A895,'Tire Inspections'!$Y$5:$Y$1004,"OK"),"")))</f>
        <v/>
      </c>
      <c r="M895" s="27">
        <f>IF($A895="","",IF($L895="","",IFERROR(LOOKUP(2,1/(('Tire Inspections'!$E$5:$E$1004=$A895)*('Tire Inspections'!$B$5:$B$1004=$L895)*('Tire Inspections'!$Y$5:$Y$1004="OK")),'Tire Inspections'!$C$5:$C$1004),"")))</f>
        <v/>
      </c>
      <c r="N895" s="27">
        <f>IF($A895="","",IF($L895="","",IFERROR(LOOKUP(2,1/(('Tire Inspections'!$E$5:$E$1004=$A895)*('Tire Inspections'!$B$5:$B$1004=$L895)*('Tire Inspections'!$Y$5:$Y$1004="OK")),'Tire Inspections'!$F$5:$F$1004),"")))</f>
        <v/>
      </c>
      <c r="O895" s="27">
        <f>IF($A895="","",IF($L895="","",IFERROR(LOOKUP(2,1/(('Tire Inspections'!$E$5:$E$1004=$A895)*('Tire Inspections'!$B$5:$B$1004=$L895)*('Tire Inspections'!$Y$5:$Y$1004="OK")),'Tire Inspections'!$P$5:$P$1004),"")))</f>
        <v/>
      </c>
      <c r="P895" s="32">
        <f>IF($A895="","",IF($L895="","",IFERROR(LOOKUP(2,1/(('Tire Inspections'!$E$5:$E$1004=$A895)*('Tire Inspections'!$B$5:$B$1004=$L895)*('Tire Inspections'!$Y$5:$Y$1004="OK")),'Tire Inspections'!$D$5:$D$1004),"")))</f>
        <v/>
      </c>
      <c r="Q895" s="44">
        <f>IF($A895="","",IF($L895="","",IFERROR(LOOKUP(2,1/(('Tire Inspections'!$E$5:$E$1004=$A895)*('Tire Inspections'!$B$5:$B$1004=$L895)*('Tire Inspections'!$Y$5:$Y$1004="OK")),'Tire Inspections'!$R$5:$R$1004),"")))</f>
        <v/>
      </c>
      <c r="R895" s="44">
        <f>IF($A895="","",IF($L895="","",IFERROR(LOOKUP(2,1/(('Tire Inspections'!$E$5:$E$1004=$A895)*('Tire Inspections'!$B$5:$B$1004=$L895)*('Tire Inspections'!$Y$5:$Y$1004="OK")),'Tire Inspections'!$S$5:$S$1004),"")))</f>
        <v/>
      </c>
      <c r="S895" s="44">
        <f>IF($A895="","",IF($L895="","",IFERROR(LOOKUP(2,1/(('Tire Inspections'!$E$5:$E$1004=$A895)*('Tire Inspections'!$B$5:$B$1004=$L895)*('Tire Inspections'!$Y$5:$Y$1004="OK")),'Tire Inspections'!$L$5:$L$1004),"")))</f>
        <v/>
      </c>
      <c r="T895" s="33">
        <f>IF($A895="","",IF(OR($Q895="",$H895=""),"",IFERROR(MAX(0,MIN(1,($Q895-'Settings'!$B$6)/($H895-'Settings'!$B$6))),"")))</f>
        <v/>
      </c>
      <c r="U895" s="27">
        <f>IF($A895="","",IF($Q895="","No Data",IF($Q895&lt;='Settings'!$B$6,"Critical",IF($Q895&lt;='Settings'!$B$5,"Low","OK"))))</f>
        <v/>
      </c>
      <c r="V895" s="27">
        <f>IF($A895="","",IF($R895="","No Data",IF($R895&gt;='Settings'!$B$7,"Uneven","OK")))</f>
        <v/>
      </c>
      <c r="W895" s="27">
        <f>IF($A895="","",IF($J895&lt;&gt;"Mounted","N/A",IF(OR($S895="",$I895=""),"No Data",IF($S895&lt;$I895-'Settings'!$B$8,"Low",IF($S895&gt;$I895+'Settings'!$B$8,"High","OK")))))</f>
        <v/>
      </c>
      <c r="X895" s="45">
        <f>IF($A895="","",IF(OR($J895&lt;&gt;"Mounted",$L895=""),"",IFERROR($L895+'Settings'!$B$9,"")))</f>
        <v/>
      </c>
      <c r="Y895" s="27">
        <f>IF($A895="","",IF($J895&lt;&gt;"Mounted","N/A",IF($L895="","No Data",IF(TODAY()&gt;$X895,"Overdue",IF(TODAY()+'Settings'!$B$10&gt;=$X895,"Due Soon","Current")))))</f>
        <v/>
      </c>
      <c r="Z895" s="27">
        <f>IF($A895="","",IF($J895&lt;&gt;"Mounted","N/A",IF(OR($U895="No Data",$W895="No Data"),"No Data",IF($U895="Critical","Critical",IF(OR($U895="Low",$V895="Uneven",$W895="Low",$W895="High",$Y895="Overdue",$Y895="Due Soon"),"Attention","OK")))))</f>
        <v/>
      </c>
      <c r="AA895" s="27">
        <f>IF($A895="","",IF($J895&lt;&gt;"Mounted","No action",IF($U895="Critical","Inspect immediately and follow fleet removal policy",IF($W895="Low","Correct pressure and inspect",IF($W895="High","Correct pressure",IF($V895="Uneven","Inspect alignment, suspension, and rotation",IF($U895="Low","Schedule tire service",IF($Y895="Overdue","Complete inspection",IF($Y895="Due Soon","Schedule inspection","No action")))))))))</f>
        <v/>
      </c>
      <c r="AB895" s="27">
        <f>IF($A895="","",IF(OR($J895&lt;&gt;"Mounted",$Z895="OK",$Z895="N/A"),"",IF($U895="Critical",1,IF(OR($W895="Low",$W895="High"),2,IF(OR($U895="Low",$V895="Uneven"),3,IF($Y895="Overdue",4,5))))))</f>
        <v/>
      </c>
      <c r="AC895" s="27">
        <f>IF($A895="","",IF($AB895="","",IFERROR($AB895*100000+ROW(),"")))</f>
        <v/>
      </c>
    </row>
    <row r="896">
      <c r="A896" s="29" t="n"/>
      <c r="B896" s="23" t="n"/>
      <c r="C896" s="23" t="n"/>
      <c r="D896" s="23" t="n"/>
      <c r="E896" s="29" t="n"/>
      <c r="F896" s="42" t="n"/>
      <c r="G896" s="30" t="n"/>
      <c r="H896" s="43" t="n"/>
      <c r="I896" s="43" t="n"/>
      <c r="J896" s="23" t="n"/>
      <c r="K896" s="23" t="n"/>
      <c r="L896" s="45">
        <f>IF($A896="","",IF(COUNTIFS('Tire Inspections'!$E$5:$E$1004,$A896,'Tire Inspections'!$Y$5:$Y$1004,"OK")=0,"",IFERROR(MAXIFS('Tire Inspections'!$B$5:$B$1004,'Tire Inspections'!$E$5:$E$1004,$A896,'Tire Inspections'!$Y$5:$Y$1004,"OK"),"")))</f>
        <v/>
      </c>
      <c r="M896" s="27">
        <f>IF($A896="","",IF($L896="","",IFERROR(LOOKUP(2,1/(('Tire Inspections'!$E$5:$E$1004=$A896)*('Tire Inspections'!$B$5:$B$1004=$L896)*('Tire Inspections'!$Y$5:$Y$1004="OK")),'Tire Inspections'!$C$5:$C$1004),"")))</f>
        <v/>
      </c>
      <c r="N896" s="27">
        <f>IF($A896="","",IF($L896="","",IFERROR(LOOKUP(2,1/(('Tire Inspections'!$E$5:$E$1004=$A896)*('Tire Inspections'!$B$5:$B$1004=$L896)*('Tire Inspections'!$Y$5:$Y$1004="OK")),'Tire Inspections'!$F$5:$F$1004),"")))</f>
        <v/>
      </c>
      <c r="O896" s="27">
        <f>IF($A896="","",IF($L896="","",IFERROR(LOOKUP(2,1/(('Tire Inspections'!$E$5:$E$1004=$A896)*('Tire Inspections'!$B$5:$B$1004=$L896)*('Tire Inspections'!$Y$5:$Y$1004="OK")),'Tire Inspections'!$P$5:$P$1004),"")))</f>
        <v/>
      </c>
      <c r="P896" s="32">
        <f>IF($A896="","",IF($L896="","",IFERROR(LOOKUP(2,1/(('Tire Inspections'!$E$5:$E$1004=$A896)*('Tire Inspections'!$B$5:$B$1004=$L896)*('Tire Inspections'!$Y$5:$Y$1004="OK")),'Tire Inspections'!$D$5:$D$1004),"")))</f>
        <v/>
      </c>
      <c r="Q896" s="44">
        <f>IF($A896="","",IF($L896="","",IFERROR(LOOKUP(2,1/(('Tire Inspections'!$E$5:$E$1004=$A896)*('Tire Inspections'!$B$5:$B$1004=$L896)*('Tire Inspections'!$Y$5:$Y$1004="OK")),'Tire Inspections'!$R$5:$R$1004),"")))</f>
        <v/>
      </c>
      <c r="R896" s="44">
        <f>IF($A896="","",IF($L896="","",IFERROR(LOOKUP(2,1/(('Tire Inspections'!$E$5:$E$1004=$A896)*('Tire Inspections'!$B$5:$B$1004=$L896)*('Tire Inspections'!$Y$5:$Y$1004="OK")),'Tire Inspections'!$S$5:$S$1004),"")))</f>
        <v/>
      </c>
      <c r="S896" s="44">
        <f>IF($A896="","",IF($L896="","",IFERROR(LOOKUP(2,1/(('Tire Inspections'!$E$5:$E$1004=$A896)*('Tire Inspections'!$B$5:$B$1004=$L896)*('Tire Inspections'!$Y$5:$Y$1004="OK")),'Tire Inspections'!$L$5:$L$1004),"")))</f>
        <v/>
      </c>
      <c r="T896" s="33">
        <f>IF($A896="","",IF(OR($Q896="",$H896=""),"",IFERROR(MAX(0,MIN(1,($Q896-'Settings'!$B$6)/($H896-'Settings'!$B$6))),"")))</f>
        <v/>
      </c>
      <c r="U896" s="27">
        <f>IF($A896="","",IF($Q896="","No Data",IF($Q896&lt;='Settings'!$B$6,"Critical",IF($Q896&lt;='Settings'!$B$5,"Low","OK"))))</f>
        <v/>
      </c>
      <c r="V896" s="27">
        <f>IF($A896="","",IF($R896="","No Data",IF($R896&gt;='Settings'!$B$7,"Uneven","OK")))</f>
        <v/>
      </c>
      <c r="W896" s="27">
        <f>IF($A896="","",IF($J896&lt;&gt;"Mounted","N/A",IF(OR($S896="",$I896=""),"No Data",IF($S896&lt;$I896-'Settings'!$B$8,"Low",IF($S896&gt;$I896+'Settings'!$B$8,"High","OK")))))</f>
        <v/>
      </c>
      <c r="X896" s="45">
        <f>IF($A896="","",IF(OR($J896&lt;&gt;"Mounted",$L896=""),"",IFERROR($L896+'Settings'!$B$9,"")))</f>
        <v/>
      </c>
      <c r="Y896" s="27">
        <f>IF($A896="","",IF($J896&lt;&gt;"Mounted","N/A",IF($L896="","No Data",IF(TODAY()&gt;$X896,"Overdue",IF(TODAY()+'Settings'!$B$10&gt;=$X896,"Due Soon","Current")))))</f>
        <v/>
      </c>
      <c r="Z896" s="27">
        <f>IF($A896="","",IF($J896&lt;&gt;"Mounted","N/A",IF(OR($U896="No Data",$W896="No Data"),"No Data",IF($U896="Critical","Critical",IF(OR($U896="Low",$V896="Uneven",$W896="Low",$W896="High",$Y896="Overdue",$Y896="Due Soon"),"Attention","OK")))))</f>
        <v/>
      </c>
      <c r="AA896" s="27">
        <f>IF($A896="","",IF($J896&lt;&gt;"Mounted","No action",IF($U896="Critical","Inspect immediately and follow fleet removal policy",IF($W896="Low","Correct pressure and inspect",IF($W896="High","Correct pressure",IF($V896="Uneven","Inspect alignment, suspension, and rotation",IF($U896="Low","Schedule tire service",IF($Y896="Overdue","Complete inspection",IF($Y896="Due Soon","Schedule inspection","No action")))))))))</f>
        <v/>
      </c>
      <c r="AB896" s="27">
        <f>IF($A896="","",IF(OR($J896&lt;&gt;"Mounted",$Z896="OK",$Z896="N/A"),"",IF($U896="Critical",1,IF(OR($W896="Low",$W896="High"),2,IF(OR($U896="Low",$V896="Uneven"),3,IF($Y896="Overdue",4,5))))))</f>
        <v/>
      </c>
      <c r="AC896" s="27">
        <f>IF($A896="","",IF($AB896="","",IFERROR($AB896*100000+ROW(),"")))</f>
        <v/>
      </c>
    </row>
    <row r="897">
      <c r="A897" s="29" t="n"/>
      <c r="B897" s="23" t="n"/>
      <c r="C897" s="23" t="n"/>
      <c r="D897" s="23" t="n"/>
      <c r="E897" s="29" t="n"/>
      <c r="F897" s="42" t="n"/>
      <c r="G897" s="30" t="n"/>
      <c r="H897" s="43" t="n"/>
      <c r="I897" s="43" t="n"/>
      <c r="J897" s="23" t="n"/>
      <c r="K897" s="23" t="n"/>
      <c r="L897" s="45">
        <f>IF($A897="","",IF(COUNTIFS('Tire Inspections'!$E$5:$E$1004,$A897,'Tire Inspections'!$Y$5:$Y$1004,"OK")=0,"",IFERROR(MAXIFS('Tire Inspections'!$B$5:$B$1004,'Tire Inspections'!$E$5:$E$1004,$A897,'Tire Inspections'!$Y$5:$Y$1004,"OK"),"")))</f>
        <v/>
      </c>
      <c r="M897" s="27">
        <f>IF($A897="","",IF($L897="","",IFERROR(LOOKUP(2,1/(('Tire Inspections'!$E$5:$E$1004=$A897)*('Tire Inspections'!$B$5:$B$1004=$L897)*('Tire Inspections'!$Y$5:$Y$1004="OK")),'Tire Inspections'!$C$5:$C$1004),"")))</f>
        <v/>
      </c>
      <c r="N897" s="27">
        <f>IF($A897="","",IF($L897="","",IFERROR(LOOKUP(2,1/(('Tire Inspections'!$E$5:$E$1004=$A897)*('Tire Inspections'!$B$5:$B$1004=$L897)*('Tire Inspections'!$Y$5:$Y$1004="OK")),'Tire Inspections'!$F$5:$F$1004),"")))</f>
        <v/>
      </c>
      <c r="O897" s="27">
        <f>IF($A897="","",IF($L897="","",IFERROR(LOOKUP(2,1/(('Tire Inspections'!$E$5:$E$1004=$A897)*('Tire Inspections'!$B$5:$B$1004=$L897)*('Tire Inspections'!$Y$5:$Y$1004="OK")),'Tire Inspections'!$P$5:$P$1004),"")))</f>
        <v/>
      </c>
      <c r="P897" s="32">
        <f>IF($A897="","",IF($L897="","",IFERROR(LOOKUP(2,1/(('Tire Inspections'!$E$5:$E$1004=$A897)*('Tire Inspections'!$B$5:$B$1004=$L897)*('Tire Inspections'!$Y$5:$Y$1004="OK")),'Tire Inspections'!$D$5:$D$1004),"")))</f>
        <v/>
      </c>
      <c r="Q897" s="44">
        <f>IF($A897="","",IF($L897="","",IFERROR(LOOKUP(2,1/(('Tire Inspections'!$E$5:$E$1004=$A897)*('Tire Inspections'!$B$5:$B$1004=$L897)*('Tire Inspections'!$Y$5:$Y$1004="OK")),'Tire Inspections'!$R$5:$R$1004),"")))</f>
        <v/>
      </c>
      <c r="R897" s="44">
        <f>IF($A897="","",IF($L897="","",IFERROR(LOOKUP(2,1/(('Tire Inspections'!$E$5:$E$1004=$A897)*('Tire Inspections'!$B$5:$B$1004=$L897)*('Tire Inspections'!$Y$5:$Y$1004="OK")),'Tire Inspections'!$S$5:$S$1004),"")))</f>
        <v/>
      </c>
      <c r="S897" s="44">
        <f>IF($A897="","",IF($L897="","",IFERROR(LOOKUP(2,1/(('Tire Inspections'!$E$5:$E$1004=$A897)*('Tire Inspections'!$B$5:$B$1004=$L897)*('Tire Inspections'!$Y$5:$Y$1004="OK")),'Tire Inspections'!$L$5:$L$1004),"")))</f>
        <v/>
      </c>
      <c r="T897" s="33">
        <f>IF($A897="","",IF(OR($Q897="",$H897=""),"",IFERROR(MAX(0,MIN(1,($Q897-'Settings'!$B$6)/($H897-'Settings'!$B$6))),"")))</f>
        <v/>
      </c>
      <c r="U897" s="27">
        <f>IF($A897="","",IF($Q897="","No Data",IF($Q897&lt;='Settings'!$B$6,"Critical",IF($Q897&lt;='Settings'!$B$5,"Low","OK"))))</f>
        <v/>
      </c>
      <c r="V897" s="27">
        <f>IF($A897="","",IF($R897="","No Data",IF($R897&gt;='Settings'!$B$7,"Uneven","OK")))</f>
        <v/>
      </c>
      <c r="W897" s="27">
        <f>IF($A897="","",IF($J897&lt;&gt;"Mounted","N/A",IF(OR($S897="",$I897=""),"No Data",IF($S897&lt;$I897-'Settings'!$B$8,"Low",IF($S897&gt;$I897+'Settings'!$B$8,"High","OK")))))</f>
        <v/>
      </c>
      <c r="X897" s="45">
        <f>IF($A897="","",IF(OR($J897&lt;&gt;"Mounted",$L897=""),"",IFERROR($L897+'Settings'!$B$9,"")))</f>
        <v/>
      </c>
      <c r="Y897" s="27">
        <f>IF($A897="","",IF($J897&lt;&gt;"Mounted","N/A",IF($L897="","No Data",IF(TODAY()&gt;$X897,"Overdue",IF(TODAY()+'Settings'!$B$10&gt;=$X897,"Due Soon","Current")))))</f>
        <v/>
      </c>
      <c r="Z897" s="27">
        <f>IF($A897="","",IF($J897&lt;&gt;"Mounted","N/A",IF(OR($U897="No Data",$W897="No Data"),"No Data",IF($U897="Critical","Critical",IF(OR($U897="Low",$V897="Uneven",$W897="Low",$W897="High",$Y897="Overdue",$Y897="Due Soon"),"Attention","OK")))))</f>
        <v/>
      </c>
      <c r="AA897" s="27">
        <f>IF($A897="","",IF($J897&lt;&gt;"Mounted","No action",IF($U897="Critical","Inspect immediately and follow fleet removal policy",IF($W897="Low","Correct pressure and inspect",IF($W897="High","Correct pressure",IF($V897="Uneven","Inspect alignment, suspension, and rotation",IF($U897="Low","Schedule tire service",IF($Y897="Overdue","Complete inspection",IF($Y897="Due Soon","Schedule inspection","No action")))))))))</f>
        <v/>
      </c>
      <c r="AB897" s="27">
        <f>IF($A897="","",IF(OR($J897&lt;&gt;"Mounted",$Z897="OK",$Z897="N/A"),"",IF($U897="Critical",1,IF(OR($W897="Low",$W897="High"),2,IF(OR($U897="Low",$V897="Uneven"),3,IF($Y897="Overdue",4,5))))))</f>
        <v/>
      </c>
      <c r="AC897" s="27">
        <f>IF($A897="","",IF($AB897="","",IFERROR($AB897*100000+ROW(),"")))</f>
        <v/>
      </c>
    </row>
    <row r="898">
      <c r="A898" s="29" t="n"/>
      <c r="B898" s="23" t="n"/>
      <c r="C898" s="23" t="n"/>
      <c r="D898" s="23" t="n"/>
      <c r="E898" s="29" t="n"/>
      <c r="F898" s="42" t="n"/>
      <c r="G898" s="30" t="n"/>
      <c r="H898" s="43" t="n"/>
      <c r="I898" s="43" t="n"/>
      <c r="J898" s="23" t="n"/>
      <c r="K898" s="23" t="n"/>
      <c r="L898" s="45">
        <f>IF($A898="","",IF(COUNTIFS('Tire Inspections'!$E$5:$E$1004,$A898,'Tire Inspections'!$Y$5:$Y$1004,"OK")=0,"",IFERROR(MAXIFS('Tire Inspections'!$B$5:$B$1004,'Tire Inspections'!$E$5:$E$1004,$A898,'Tire Inspections'!$Y$5:$Y$1004,"OK"),"")))</f>
        <v/>
      </c>
      <c r="M898" s="27">
        <f>IF($A898="","",IF($L898="","",IFERROR(LOOKUP(2,1/(('Tire Inspections'!$E$5:$E$1004=$A898)*('Tire Inspections'!$B$5:$B$1004=$L898)*('Tire Inspections'!$Y$5:$Y$1004="OK")),'Tire Inspections'!$C$5:$C$1004),"")))</f>
        <v/>
      </c>
      <c r="N898" s="27">
        <f>IF($A898="","",IF($L898="","",IFERROR(LOOKUP(2,1/(('Tire Inspections'!$E$5:$E$1004=$A898)*('Tire Inspections'!$B$5:$B$1004=$L898)*('Tire Inspections'!$Y$5:$Y$1004="OK")),'Tire Inspections'!$F$5:$F$1004),"")))</f>
        <v/>
      </c>
      <c r="O898" s="27">
        <f>IF($A898="","",IF($L898="","",IFERROR(LOOKUP(2,1/(('Tire Inspections'!$E$5:$E$1004=$A898)*('Tire Inspections'!$B$5:$B$1004=$L898)*('Tire Inspections'!$Y$5:$Y$1004="OK")),'Tire Inspections'!$P$5:$P$1004),"")))</f>
        <v/>
      </c>
      <c r="P898" s="32">
        <f>IF($A898="","",IF($L898="","",IFERROR(LOOKUP(2,1/(('Tire Inspections'!$E$5:$E$1004=$A898)*('Tire Inspections'!$B$5:$B$1004=$L898)*('Tire Inspections'!$Y$5:$Y$1004="OK")),'Tire Inspections'!$D$5:$D$1004),"")))</f>
        <v/>
      </c>
      <c r="Q898" s="44">
        <f>IF($A898="","",IF($L898="","",IFERROR(LOOKUP(2,1/(('Tire Inspections'!$E$5:$E$1004=$A898)*('Tire Inspections'!$B$5:$B$1004=$L898)*('Tire Inspections'!$Y$5:$Y$1004="OK")),'Tire Inspections'!$R$5:$R$1004),"")))</f>
        <v/>
      </c>
      <c r="R898" s="44">
        <f>IF($A898="","",IF($L898="","",IFERROR(LOOKUP(2,1/(('Tire Inspections'!$E$5:$E$1004=$A898)*('Tire Inspections'!$B$5:$B$1004=$L898)*('Tire Inspections'!$Y$5:$Y$1004="OK")),'Tire Inspections'!$S$5:$S$1004),"")))</f>
        <v/>
      </c>
      <c r="S898" s="44">
        <f>IF($A898="","",IF($L898="","",IFERROR(LOOKUP(2,1/(('Tire Inspections'!$E$5:$E$1004=$A898)*('Tire Inspections'!$B$5:$B$1004=$L898)*('Tire Inspections'!$Y$5:$Y$1004="OK")),'Tire Inspections'!$L$5:$L$1004),"")))</f>
        <v/>
      </c>
      <c r="T898" s="33">
        <f>IF($A898="","",IF(OR($Q898="",$H898=""),"",IFERROR(MAX(0,MIN(1,($Q898-'Settings'!$B$6)/($H898-'Settings'!$B$6))),"")))</f>
        <v/>
      </c>
      <c r="U898" s="27">
        <f>IF($A898="","",IF($Q898="","No Data",IF($Q898&lt;='Settings'!$B$6,"Critical",IF($Q898&lt;='Settings'!$B$5,"Low","OK"))))</f>
        <v/>
      </c>
      <c r="V898" s="27">
        <f>IF($A898="","",IF($R898="","No Data",IF($R898&gt;='Settings'!$B$7,"Uneven","OK")))</f>
        <v/>
      </c>
      <c r="W898" s="27">
        <f>IF($A898="","",IF($J898&lt;&gt;"Mounted","N/A",IF(OR($S898="",$I898=""),"No Data",IF($S898&lt;$I898-'Settings'!$B$8,"Low",IF($S898&gt;$I898+'Settings'!$B$8,"High","OK")))))</f>
        <v/>
      </c>
      <c r="X898" s="45">
        <f>IF($A898="","",IF(OR($J898&lt;&gt;"Mounted",$L898=""),"",IFERROR($L898+'Settings'!$B$9,"")))</f>
        <v/>
      </c>
      <c r="Y898" s="27">
        <f>IF($A898="","",IF($J898&lt;&gt;"Mounted","N/A",IF($L898="","No Data",IF(TODAY()&gt;$X898,"Overdue",IF(TODAY()+'Settings'!$B$10&gt;=$X898,"Due Soon","Current")))))</f>
        <v/>
      </c>
      <c r="Z898" s="27">
        <f>IF($A898="","",IF($J898&lt;&gt;"Mounted","N/A",IF(OR($U898="No Data",$W898="No Data"),"No Data",IF($U898="Critical","Critical",IF(OR($U898="Low",$V898="Uneven",$W898="Low",$W898="High",$Y898="Overdue",$Y898="Due Soon"),"Attention","OK")))))</f>
        <v/>
      </c>
      <c r="AA898" s="27">
        <f>IF($A898="","",IF($J898&lt;&gt;"Mounted","No action",IF($U898="Critical","Inspect immediately and follow fleet removal policy",IF($W898="Low","Correct pressure and inspect",IF($W898="High","Correct pressure",IF($V898="Uneven","Inspect alignment, suspension, and rotation",IF($U898="Low","Schedule tire service",IF($Y898="Overdue","Complete inspection",IF($Y898="Due Soon","Schedule inspection","No action")))))))))</f>
        <v/>
      </c>
      <c r="AB898" s="27">
        <f>IF($A898="","",IF(OR($J898&lt;&gt;"Mounted",$Z898="OK",$Z898="N/A"),"",IF($U898="Critical",1,IF(OR($W898="Low",$W898="High"),2,IF(OR($U898="Low",$V898="Uneven"),3,IF($Y898="Overdue",4,5))))))</f>
        <v/>
      </c>
      <c r="AC898" s="27">
        <f>IF($A898="","",IF($AB898="","",IFERROR($AB898*100000+ROW(),"")))</f>
        <v/>
      </c>
    </row>
    <row r="899">
      <c r="A899" s="29" t="n"/>
      <c r="B899" s="23" t="n"/>
      <c r="C899" s="23" t="n"/>
      <c r="D899" s="23" t="n"/>
      <c r="E899" s="29" t="n"/>
      <c r="F899" s="42" t="n"/>
      <c r="G899" s="30" t="n"/>
      <c r="H899" s="43" t="n"/>
      <c r="I899" s="43" t="n"/>
      <c r="J899" s="23" t="n"/>
      <c r="K899" s="23" t="n"/>
      <c r="L899" s="45">
        <f>IF($A899="","",IF(COUNTIFS('Tire Inspections'!$E$5:$E$1004,$A899,'Tire Inspections'!$Y$5:$Y$1004,"OK")=0,"",IFERROR(MAXIFS('Tire Inspections'!$B$5:$B$1004,'Tire Inspections'!$E$5:$E$1004,$A899,'Tire Inspections'!$Y$5:$Y$1004,"OK"),"")))</f>
        <v/>
      </c>
      <c r="M899" s="27">
        <f>IF($A899="","",IF($L899="","",IFERROR(LOOKUP(2,1/(('Tire Inspections'!$E$5:$E$1004=$A899)*('Tire Inspections'!$B$5:$B$1004=$L899)*('Tire Inspections'!$Y$5:$Y$1004="OK")),'Tire Inspections'!$C$5:$C$1004),"")))</f>
        <v/>
      </c>
      <c r="N899" s="27">
        <f>IF($A899="","",IF($L899="","",IFERROR(LOOKUP(2,1/(('Tire Inspections'!$E$5:$E$1004=$A899)*('Tire Inspections'!$B$5:$B$1004=$L899)*('Tire Inspections'!$Y$5:$Y$1004="OK")),'Tire Inspections'!$F$5:$F$1004),"")))</f>
        <v/>
      </c>
      <c r="O899" s="27">
        <f>IF($A899="","",IF($L899="","",IFERROR(LOOKUP(2,1/(('Tire Inspections'!$E$5:$E$1004=$A899)*('Tire Inspections'!$B$5:$B$1004=$L899)*('Tire Inspections'!$Y$5:$Y$1004="OK")),'Tire Inspections'!$P$5:$P$1004),"")))</f>
        <v/>
      </c>
      <c r="P899" s="32">
        <f>IF($A899="","",IF($L899="","",IFERROR(LOOKUP(2,1/(('Tire Inspections'!$E$5:$E$1004=$A899)*('Tire Inspections'!$B$5:$B$1004=$L899)*('Tire Inspections'!$Y$5:$Y$1004="OK")),'Tire Inspections'!$D$5:$D$1004),"")))</f>
        <v/>
      </c>
      <c r="Q899" s="44">
        <f>IF($A899="","",IF($L899="","",IFERROR(LOOKUP(2,1/(('Tire Inspections'!$E$5:$E$1004=$A899)*('Tire Inspections'!$B$5:$B$1004=$L899)*('Tire Inspections'!$Y$5:$Y$1004="OK")),'Tire Inspections'!$R$5:$R$1004),"")))</f>
        <v/>
      </c>
      <c r="R899" s="44">
        <f>IF($A899="","",IF($L899="","",IFERROR(LOOKUP(2,1/(('Tire Inspections'!$E$5:$E$1004=$A899)*('Tire Inspections'!$B$5:$B$1004=$L899)*('Tire Inspections'!$Y$5:$Y$1004="OK")),'Tire Inspections'!$S$5:$S$1004),"")))</f>
        <v/>
      </c>
      <c r="S899" s="44">
        <f>IF($A899="","",IF($L899="","",IFERROR(LOOKUP(2,1/(('Tire Inspections'!$E$5:$E$1004=$A899)*('Tire Inspections'!$B$5:$B$1004=$L899)*('Tire Inspections'!$Y$5:$Y$1004="OK")),'Tire Inspections'!$L$5:$L$1004),"")))</f>
        <v/>
      </c>
      <c r="T899" s="33">
        <f>IF($A899="","",IF(OR($Q899="",$H899=""),"",IFERROR(MAX(0,MIN(1,($Q899-'Settings'!$B$6)/($H899-'Settings'!$B$6))),"")))</f>
        <v/>
      </c>
      <c r="U899" s="27">
        <f>IF($A899="","",IF($Q899="","No Data",IF($Q899&lt;='Settings'!$B$6,"Critical",IF($Q899&lt;='Settings'!$B$5,"Low","OK"))))</f>
        <v/>
      </c>
      <c r="V899" s="27">
        <f>IF($A899="","",IF($R899="","No Data",IF($R899&gt;='Settings'!$B$7,"Uneven","OK")))</f>
        <v/>
      </c>
      <c r="W899" s="27">
        <f>IF($A899="","",IF($J899&lt;&gt;"Mounted","N/A",IF(OR($S899="",$I899=""),"No Data",IF($S899&lt;$I899-'Settings'!$B$8,"Low",IF($S899&gt;$I899+'Settings'!$B$8,"High","OK")))))</f>
        <v/>
      </c>
      <c r="X899" s="45">
        <f>IF($A899="","",IF(OR($J899&lt;&gt;"Mounted",$L899=""),"",IFERROR($L899+'Settings'!$B$9,"")))</f>
        <v/>
      </c>
      <c r="Y899" s="27">
        <f>IF($A899="","",IF($J899&lt;&gt;"Mounted","N/A",IF($L899="","No Data",IF(TODAY()&gt;$X899,"Overdue",IF(TODAY()+'Settings'!$B$10&gt;=$X899,"Due Soon","Current")))))</f>
        <v/>
      </c>
      <c r="Z899" s="27">
        <f>IF($A899="","",IF($J899&lt;&gt;"Mounted","N/A",IF(OR($U899="No Data",$W899="No Data"),"No Data",IF($U899="Critical","Critical",IF(OR($U899="Low",$V899="Uneven",$W899="Low",$W899="High",$Y899="Overdue",$Y899="Due Soon"),"Attention","OK")))))</f>
        <v/>
      </c>
      <c r="AA899" s="27">
        <f>IF($A899="","",IF($J899&lt;&gt;"Mounted","No action",IF($U899="Critical","Inspect immediately and follow fleet removal policy",IF($W899="Low","Correct pressure and inspect",IF($W899="High","Correct pressure",IF($V899="Uneven","Inspect alignment, suspension, and rotation",IF($U899="Low","Schedule tire service",IF($Y899="Overdue","Complete inspection",IF($Y899="Due Soon","Schedule inspection","No action")))))))))</f>
        <v/>
      </c>
      <c r="AB899" s="27">
        <f>IF($A899="","",IF(OR($J899&lt;&gt;"Mounted",$Z899="OK",$Z899="N/A"),"",IF($U899="Critical",1,IF(OR($W899="Low",$W899="High"),2,IF(OR($U899="Low",$V899="Uneven"),3,IF($Y899="Overdue",4,5))))))</f>
        <v/>
      </c>
      <c r="AC899" s="27">
        <f>IF($A899="","",IF($AB899="","",IFERROR($AB899*100000+ROW(),"")))</f>
        <v/>
      </c>
    </row>
    <row r="900">
      <c r="A900" s="29" t="n"/>
      <c r="B900" s="23" t="n"/>
      <c r="C900" s="23" t="n"/>
      <c r="D900" s="23" t="n"/>
      <c r="E900" s="29" t="n"/>
      <c r="F900" s="42" t="n"/>
      <c r="G900" s="30" t="n"/>
      <c r="H900" s="43" t="n"/>
      <c r="I900" s="43" t="n"/>
      <c r="J900" s="23" t="n"/>
      <c r="K900" s="23" t="n"/>
      <c r="L900" s="45">
        <f>IF($A900="","",IF(COUNTIFS('Tire Inspections'!$E$5:$E$1004,$A900,'Tire Inspections'!$Y$5:$Y$1004,"OK")=0,"",IFERROR(MAXIFS('Tire Inspections'!$B$5:$B$1004,'Tire Inspections'!$E$5:$E$1004,$A900,'Tire Inspections'!$Y$5:$Y$1004,"OK"),"")))</f>
        <v/>
      </c>
      <c r="M900" s="27">
        <f>IF($A900="","",IF($L900="","",IFERROR(LOOKUP(2,1/(('Tire Inspections'!$E$5:$E$1004=$A900)*('Tire Inspections'!$B$5:$B$1004=$L900)*('Tire Inspections'!$Y$5:$Y$1004="OK")),'Tire Inspections'!$C$5:$C$1004),"")))</f>
        <v/>
      </c>
      <c r="N900" s="27">
        <f>IF($A900="","",IF($L900="","",IFERROR(LOOKUP(2,1/(('Tire Inspections'!$E$5:$E$1004=$A900)*('Tire Inspections'!$B$5:$B$1004=$L900)*('Tire Inspections'!$Y$5:$Y$1004="OK")),'Tire Inspections'!$F$5:$F$1004),"")))</f>
        <v/>
      </c>
      <c r="O900" s="27">
        <f>IF($A900="","",IF($L900="","",IFERROR(LOOKUP(2,1/(('Tire Inspections'!$E$5:$E$1004=$A900)*('Tire Inspections'!$B$5:$B$1004=$L900)*('Tire Inspections'!$Y$5:$Y$1004="OK")),'Tire Inspections'!$P$5:$P$1004),"")))</f>
        <v/>
      </c>
      <c r="P900" s="32">
        <f>IF($A900="","",IF($L900="","",IFERROR(LOOKUP(2,1/(('Tire Inspections'!$E$5:$E$1004=$A900)*('Tire Inspections'!$B$5:$B$1004=$L900)*('Tire Inspections'!$Y$5:$Y$1004="OK")),'Tire Inspections'!$D$5:$D$1004),"")))</f>
        <v/>
      </c>
      <c r="Q900" s="44">
        <f>IF($A900="","",IF($L900="","",IFERROR(LOOKUP(2,1/(('Tire Inspections'!$E$5:$E$1004=$A900)*('Tire Inspections'!$B$5:$B$1004=$L900)*('Tire Inspections'!$Y$5:$Y$1004="OK")),'Tire Inspections'!$R$5:$R$1004),"")))</f>
        <v/>
      </c>
      <c r="R900" s="44">
        <f>IF($A900="","",IF($L900="","",IFERROR(LOOKUP(2,1/(('Tire Inspections'!$E$5:$E$1004=$A900)*('Tire Inspections'!$B$5:$B$1004=$L900)*('Tire Inspections'!$Y$5:$Y$1004="OK")),'Tire Inspections'!$S$5:$S$1004),"")))</f>
        <v/>
      </c>
      <c r="S900" s="44">
        <f>IF($A900="","",IF($L900="","",IFERROR(LOOKUP(2,1/(('Tire Inspections'!$E$5:$E$1004=$A900)*('Tire Inspections'!$B$5:$B$1004=$L900)*('Tire Inspections'!$Y$5:$Y$1004="OK")),'Tire Inspections'!$L$5:$L$1004),"")))</f>
        <v/>
      </c>
      <c r="T900" s="33">
        <f>IF($A900="","",IF(OR($Q900="",$H900=""),"",IFERROR(MAX(0,MIN(1,($Q900-'Settings'!$B$6)/($H900-'Settings'!$B$6))),"")))</f>
        <v/>
      </c>
      <c r="U900" s="27">
        <f>IF($A900="","",IF($Q900="","No Data",IF($Q900&lt;='Settings'!$B$6,"Critical",IF($Q900&lt;='Settings'!$B$5,"Low","OK"))))</f>
        <v/>
      </c>
      <c r="V900" s="27">
        <f>IF($A900="","",IF($R900="","No Data",IF($R900&gt;='Settings'!$B$7,"Uneven","OK")))</f>
        <v/>
      </c>
      <c r="W900" s="27">
        <f>IF($A900="","",IF($J900&lt;&gt;"Mounted","N/A",IF(OR($S900="",$I900=""),"No Data",IF($S900&lt;$I900-'Settings'!$B$8,"Low",IF($S900&gt;$I900+'Settings'!$B$8,"High","OK")))))</f>
        <v/>
      </c>
      <c r="X900" s="45">
        <f>IF($A900="","",IF(OR($J900&lt;&gt;"Mounted",$L900=""),"",IFERROR($L900+'Settings'!$B$9,"")))</f>
        <v/>
      </c>
      <c r="Y900" s="27">
        <f>IF($A900="","",IF($J900&lt;&gt;"Mounted","N/A",IF($L900="","No Data",IF(TODAY()&gt;$X900,"Overdue",IF(TODAY()+'Settings'!$B$10&gt;=$X900,"Due Soon","Current")))))</f>
        <v/>
      </c>
      <c r="Z900" s="27">
        <f>IF($A900="","",IF($J900&lt;&gt;"Mounted","N/A",IF(OR($U900="No Data",$W900="No Data"),"No Data",IF($U900="Critical","Critical",IF(OR($U900="Low",$V900="Uneven",$W900="Low",$W900="High",$Y900="Overdue",$Y900="Due Soon"),"Attention","OK")))))</f>
        <v/>
      </c>
      <c r="AA900" s="27">
        <f>IF($A900="","",IF($J900&lt;&gt;"Mounted","No action",IF($U900="Critical","Inspect immediately and follow fleet removal policy",IF($W900="Low","Correct pressure and inspect",IF($W900="High","Correct pressure",IF($V900="Uneven","Inspect alignment, suspension, and rotation",IF($U900="Low","Schedule tire service",IF($Y900="Overdue","Complete inspection",IF($Y900="Due Soon","Schedule inspection","No action")))))))))</f>
        <v/>
      </c>
      <c r="AB900" s="27">
        <f>IF($A900="","",IF(OR($J900&lt;&gt;"Mounted",$Z900="OK",$Z900="N/A"),"",IF($U900="Critical",1,IF(OR($W900="Low",$W900="High"),2,IF(OR($U900="Low",$V900="Uneven"),3,IF($Y900="Overdue",4,5))))))</f>
        <v/>
      </c>
      <c r="AC900" s="27">
        <f>IF($A900="","",IF($AB900="","",IFERROR($AB900*100000+ROW(),"")))</f>
        <v/>
      </c>
    </row>
    <row r="901">
      <c r="A901" s="29" t="n"/>
      <c r="B901" s="23" t="n"/>
      <c r="C901" s="23" t="n"/>
      <c r="D901" s="23" t="n"/>
      <c r="E901" s="29" t="n"/>
      <c r="F901" s="42" t="n"/>
      <c r="G901" s="30" t="n"/>
      <c r="H901" s="43" t="n"/>
      <c r="I901" s="43" t="n"/>
      <c r="J901" s="23" t="n"/>
      <c r="K901" s="23" t="n"/>
      <c r="L901" s="45">
        <f>IF($A901="","",IF(COUNTIFS('Tire Inspections'!$E$5:$E$1004,$A901,'Tire Inspections'!$Y$5:$Y$1004,"OK")=0,"",IFERROR(MAXIFS('Tire Inspections'!$B$5:$B$1004,'Tire Inspections'!$E$5:$E$1004,$A901,'Tire Inspections'!$Y$5:$Y$1004,"OK"),"")))</f>
        <v/>
      </c>
      <c r="M901" s="27">
        <f>IF($A901="","",IF($L901="","",IFERROR(LOOKUP(2,1/(('Tire Inspections'!$E$5:$E$1004=$A901)*('Tire Inspections'!$B$5:$B$1004=$L901)*('Tire Inspections'!$Y$5:$Y$1004="OK")),'Tire Inspections'!$C$5:$C$1004),"")))</f>
        <v/>
      </c>
      <c r="N901" s="27">
        <f>IF($A901="","",IF($L901="","",IFERROR(LOOKUP(2,1/(('Tire Inspections'!$E$5:$E$1004=$A901)*('Tire Inspections'!$B$5:$B$1004=$L901)*('Tire Inspections'!$Y$5:$Y$1004="OK")),'Tire Inspections'!$F$5:$F$1004),"")))</f>
        <v/>
      </c>
      <c r="O901" s="27">
        <f>IF($A901="","",IF($L901="","",IFERROR(LOOKUP(2,1/(('Tire Inspections'!$E$5:$E$1004=$A901)*('Tire Inspections'!$B$5:$B$1004=$L901)*('Tire Inspections'!$Y$5:$Y$1004="OK")),'Tire Inspections'!$P$5:$P$1004),"")))</f>
        <v/>
      </c>
      <c r="P901" s="32">
        <f>IF($A901="","",IF($L901="","",IFERROR(LOOKUP(2,1/(('Tire Inspections'!$E$5:$E$1004=$A901)*('Tire Inspections'!$B$5:$B$1004=$L901)*('Tire Inspections'!$Y$5:$Y$1004="OK")),'Tire Inspections'!$D$5:$D$1004),"")))</f>
        <v/>
      </c>
      <c r="Q901" s="44">
        <f>IF($A901="","",IF($L901="","",IFERROR(LOOKUP(2,1/(('Tire Inspections'!$E$5:$E$1004=$A901)*('Tire Inspections'!$B$5:$B$1004=$L901)*('Tire Inspections'!$Y$5:$Y$1004="OK")),'Tire Inspections'!$R$5:$R$1004),"")))</f>
        <v/>
      </c>
      <c r="R901" s="44">
        <f>IF($A901="","",IF($L901="","",IFERROR(LOOKUP(2,1/(('Tire Inspections'!$E$5:$E$1004=$A901)*('Tire Inspections'!$B$5:$B$1004=$L901)*('Tire Inspections'!$Y$5:$Y$1004="OK")),'Tire Inspections'!$S$5:$S$1004),"")))</f>
        <v/>
      </c>
      <c r="S901" s="44">
        <f>IF($A901="","",IF($L901="","",IFERROR(LOOKUP(2,1/(('Tire Inspections'!$E$5:$E$1004=$A901)*('Tire Inspections'!$B$5:$B$1004=$L901)*('Tire Inspections'!$Y$5:$Y$1004="OK")),'Tire Inspections'!$L$5:$L$1004),"")))</f>
        <v/>
      </c>
      <c r="T901" s="33">
        <f>IF($A901="","",IF(OR($Q901="",$H901=""),"",IFERROR(MAX(0,MIN(1,($Q901-'Settings'!$B$6)/($H901-'Settings'!$B$6))),"")))</f>
        <v/>
      </c>
      <c r="U901" s="27">
        <f>IF($A901="","",IF($Q901="","No Data",IF($Q901&lt;='Settings'!$B$6,"Critical",IF($Q901&lt;='Settings'!$B$5,"Low","OK"))))</f>
        <v/>
      </c>
      <c r="V901" s="27">
        <f>IF($A901="","",IF($R901="","No Data",IF($R901&gt;='Settings'!$B$7,"Uneven","OK")))</f>
        <v/>
      </c>
      <c r="W901" s="27">
        <f>IF($A901="","",IF($J901&lt;&gt;"Mounted","N/A",IF(OR($S901="",$I901=""),"No Data",IF($S901&lt;$I901-'Settings'!$B$8,"Low",IF($S901&gt;$I901+'Settings'!$B$8,"High","OK")))))</f>
        <v/>
      </c>
      <c r="X901" s="45">
        <f>IF($A901="","",IF(OR($J901&lt;&gt;"Mounted",$L901=""),"",IFERROR($L901+'Settings'!$B$9,"")))</f>
        <v/>
      </c>
      <c r="Y901" s="27">
        <f>IF($A901="","",IF($J901&lt;&gt;"Mounted","N/A",IF($L901="","No Data",IF(TODAY()&gt;$X901,"Overdue",IF(TODAY()+'Settings'!$B$10&gt;=$X901,"Due Soon","Current")))))</f>
        <v/>
      </c>
      <c r="Z901" s="27">
        <f>IF($A901="","",IF($J901&lt;&gt;"Mounted","N/A",IF(OR($U901="No Data",$W901="No Data"),"No Data",IF($U901="Critical","Critical",IF(OR($U901="Low",$V901="Uneven",$W901="Low",$W901="High",$Y901="Overdue",$Y901="Due Soon"),"Attention","OK")))))</f>
        <v/>
      </c>
      <c r="AA901" s="27">
        <f>IF($A901="","",IF($J901&lt;&gt;"Mounted","No action",IF($U901="Critical","Inspect immediately and follow fleet removal policy",IF($W901="Low","Correct pressure and inspect",IF($W901="High","Correct pressure",IF($V901="Uneven","Inspect alignment, suspension, and rotation",IF($U901="Low","Schedule tire service",IF($Y901="Overdue","Complete inspection",IF($Y901="Due Soon","Schedule inspection","No action")))))))))</f>
        <v/>
      </c>
      <c r="AB901" s="27">
        <f>IF($A901="","",IF(OR($J901&lt;&gt;"Mounted",$Z901="OK",$Z901="N/A"),"",IF($U901="Critical",1,IF(OR($W901="Low",$W901="High"),2,IF(OR($U901="Low",$V901="Uneven"),3,IF($Y901="Overdue",4,5))))))</f>
        <v/>
      </c>
      <c r="AC901" s="27">
        <f>IF($A901="","",IF($AB901="","",IFERROR($AB901*100000+ROW(),"")))</f>
        <v/>
      </c>
    </row>
    <row r="902">
      <c r="A902" s="29" t="n"/>
      <c r="B902" s="23" t="n"/>
      <c r="C902" s="23" t="n"/>
      <c r="D902" s="23" t="n"/>
      <c r="E902" s="29" t="n"/>
      <c r="F902" s="42" t="n"/>
      <c r="G902" s="30" t="n"/>
      <c r="H902" s="43" t="n"/>
      <c r="I902" s="43" t="n"/>
      <c r="J902" s="23" t="n"/>
      <c r="K902" s="23" t="n"/>
      <c r="L902" s="45">
        <f>IF($A902="","",IF(COUNTIFS('Tire Inspections'!$E$5:$E$1004,$A902,'Tire Inspections'!$Y$5:$Y$1004,"OK")=0,"",IFERROR(MAXIFS('Tire Inspections'!$B$5:$B$1004,'Tire Inspections'!$E$5:$E$1004,$A902,'Tire Inspections'!$Y$5:$Y$1004,"OK"),"")))</f>
        <v/>
      </c>
      <c r="M902" s="27">
        <f>IF($A902="","",IF($L902="","",IFERROR(LOOKUP(2,1/(('Tire Inspections'!$E$5:$E$1004=$A902)*('Tire Inspections'!$B$5:$B$1004=$L902)*('Tire Inspections'!$Y$5:$Y$1004="OK")),'Tire Inspections'!$C$5:$C$1004),"")))</f>
        <v/>
      </c>
      <c r="N902" s="27">
        <f>IF($A902="","",IF($L902="","",IFERROR(LOOKUP(2,1/(('Tire Inspections'!$E$5:$E$1004=$A902)*('Tire Inspections'!$B$5:$B$1004=$L902)*('Tire Inspections'!$Y$5:$Y$1004="OK")),'Tire Inspections'!$F$5:$F$1004),"")))</f>
        <v/>
      </c>
      <c r="O902" s="27">
        <f>IF($A902="","",IF($L902="","",IFERROR(LOOKUP(2,1/(('Tire Inspections'!$E$5:$E$1004=$A902)*('Tire Inspections'!$B$5:$B$1004=$L902)*('Tire Inspections'!$Y$5:$Y$1004="OK")),'Tire Inspections'!$P$5:$P$1004),"")))</f>
        <v/>
      </c>
      <c r="P902" s="32">
        <f>IF($A902="","",IF($L902="","",IFERROR(LOOKUP(2,1/(('Tire Inspections'!$E$5:$E$1004=$A902)*('Tire Inspections'!$B$5:$B$1004=$L902)*('Tire Inspections'!$Y$5:$Y$1004="OK")),'Tire Inspections'!$D$5:$D$1004),"")))</f>
        <v/>
      </c>
      <c r="Q902" s="44">
        <f>IF($A902="","",IF($L902="","",IFERROR(LOOKUP(2,1/(('Tire Inspections'!$E$5:$E$1004=$A902)*('Tire Inspections'!$B$5:$B$1004=$L902)*('Tire Inspections'!$Y$5:$Y$1004="OK")),'Tire Inspections'!$R$5:$R$1004),"")))</f>
        <v/>
      </c>
      <c r="R902" s="44">
        <f>IF($A902="","",IF($L902="","",IFERROR(LOOKUP(2,1/(('Tire Inspections'!$E$5:$E$1004=$A902)*('Tire Inspections'!$B$5:$B$1004=$L902)*('Tire Inspections'!$Y$5:$Y$1004="OK")),'Tire Inspections'!$S$5:$S$1004),"")))</f>
        <v/>
      </c>
      <c r="S902" s="44">
        <f>IF($A902="","",IF($L902="","",IFERROR(LOOKUP(2,1/(('Tire Inspections'!$E$5:$E$1004=$A902)*('Tire Inspections'!$B$5:$B$1004=$L902)*('Tire Inspections'!$Y$5:$Y$1004="OK")),'Tire Inspections'!$L$5:$L$1004),"")))</f>
        <v/>
      </c>
      <c r="T902" s="33">
        <f>IF($A902="","",IF(OR($Q902="",$H902=""),"",IFERROR(MAX(0,MIN(1,($Q902-'Settings'!$B$6)/($H902-'Settings'!$B$6))),"")))</f>
        <v/>
      </c>
      <c r="U902" s="27">
        <f>IF($A902="","",IF($Q902="","No Data",IF($Q902&lt;='Settings'!$B$6,"Critical",IF($Q902&lt;='Settings'!$B$5,"Low","OK"))))</f>
        <v/>
      </c>
      <c r="V902" s="27">
        <f>IF($A902="","",IF($R902="","No Data",IF($R902&gt;='Settings'!$B$7,"Uneven","OK")))</f>
        <v/>
      </c>
      <c r="W902" s="27">
        <f>IF($A902="","",IF($J902&lt;&gt;"Mounted","N/A",IF(OR($S902="",$I902=""),"No Data",IF($S902&lt;$I902-'Settings'!$B$8,"Low",IF($S902&gt;$I902+'Settings'!$B$8,"High","OK")))))</f>
        <v/>
      </c>
      <c r="X902" s="45">
        <f>IF($A902="","",IF(OR($J902&lt;&gt;"Mounted",$L902=""),"",IFERROR($L902+'Settings'!$B$9,"")))</f>
        <v/>
      </c>
      <c r="Y902" s="27">
        <f>IF($A902="","",IF($J902&lt;&gt;"Mounted","N/A",IF($L902="","No Data",IF(TODAY()&gt;$X902,"Overdue",IF(TODAY()+'Settings'!$B$10&gt;=$X902,"Due Soon","Current")))))</f>
        <v/>
      </c>
      <c r="Z902" s="27">
        <f>IF($A902="","",IF($J902&lt;&gt;"Mounted","N/A",IF(OR($U902="No Data",$W902="No Data"),"No Data",IF($U902="Critical","Critical",IF(OR($U902="Low",$V902="Uneven",$W902="Low",$W902="High",$Y902="Overdue",$Y902="Due Soon"),"Attention","OK")))))</f>
        <v/>
      </c>
      <c r="AA902" s="27">
        <f>IF($A902="","",IF($J902&lt;&gt;"Mounted","No action",IF($U902="Critical","Inspect immediately and follow fleet removal policy",IF($W902="Low","Correct pressure and inspect",IF($W902="High","Correct pressure",IF($V902="Uneven","Inspect alignment, suspension, and rotation",IF($U902="Low","Schedule tire service",IF($Y902="Overdue","Complete inspection",IF($Y902="Due Soon","Schedule inspection","No action")))))))))</f>
        <v/>
      </c>
      <c r="AB902" s="27">
        <f>IF($A902="","",IF(OR($J902&lt;&gt;"Mounted",$Z902="OK",$Z902="N/A"),"",IF($U902="Critical",1,IF(OR($W902="Low",$W902="High"),2,IF(OR($U902="Low",$V902="Uneven"),3,IF($Y902="Overdue",4,5))))))</f>
        <v/>
      </c>
      <c r="AC902" s="27">
        <f>IF($A902="","",IF($AB902="","",IFERROR($AB902*100000+ROW(),"")))</f>
        <v/>
      </c>
    </row>
    <row r="903">
      <c r="A903" s="29" t="n"/>
      <c r="B903" s="23" t="n"/>
      <c r="C903" s="23" t="n"/>
      <c r="D903" s="23" t="n"/>
      <c r="E903" s="29" t="n"/>
      <c r="F903" s="42" t="n"/>
      <c r="G903" s="30" t="n"/>
      <c r="H903" s="43" t="n"/>
      <c r="I903" s="43" t="n"/>
      <c r="J903" s="23" t="n"/>
      <c r="K903" s="23" t="n"/>
      <c r="L903" s="45">
        <f>IF($A903="","",IF(COUNTIFS('Tire Inspections'!$E$5:$E$1004,$A903,'Tire Inspections'!$Y$5:$Y$1004,"OK")=0,"",IFERROR(MAXIFS('Tire Inspections'!$B$5:$B$1004,'Tire Inspections'!$E$5:$E$1004,$A903,'Tire Inspections'!$Y$5:$Y$1004,"OK"),"")))</f>
        <v/>
      </c>
      <c r="M903" s="27">
        <f>IF($A903="","",IF($L903="","",IFERROR(LOOKUP(2,1/(('Tire Inspections'!$E$5:$E$1004=$A903)*('Tire Inspections'!$B$5:$B$1004=$L903)*('Tire Inspections'!$Y$5:$Y$1004="OK")),'Tire Inspections'!$C$5:$C$1004),"")))</f>
        <v/>
      </c>
      <c r="N903" s="27">
        <f>IF($A903="","",IF($L903="","",IFERROR(LOOKUP(2,1/(('Tire Inspections'!$E$5:$E$1004=$A903)*('Tire Inspections'!$B$5:$B$1004=$L903)*('Tire Inspections'!$Y$5:$Y$1004="OK")),'Tire Inspections'!$F$5:$F$1004),"")))</f>
        <v/>
      </c>
      <c r="O903" s="27">
        <f>IF($A903="","",IF($L903="","",IFERROR(LOOKUP(2,1/(('Tire Inspections'!$E$5:$E$1004=$A903)*('Tire Inspections'!$B$5:$B$1004=$L903)*('Tire Inspections'!$Y$5:$Y$1004="OK")),'Tire Inspections'!$P$5:$P$1004),"")))</f>
        <v/>
      </c>
      <c r="P903" s="32">
        <f>IF($A903="","",IF($L903="","",IFERROR(LOOKUP(2,1/(('Tire Inspections'!$E$5:$E$1004=$A903)*('Tire Inspections'!$B$5:$B$1004=$L903)*('Tire Inspections'!$Y$5:$Y$1004="OK")),'Tire Inspections'!$D$5:$D$1004),"")))</f>
        <v/>
      </c>
      <c r="Q903" s="44">
        <f>IF($A903="","",IF($L903="","",IFERROR(LOOKUP(2,1/(('Tire Inspections'!$E$5:$E$1004=$A903)*('Tire Inspections'!$B$5:$B$1004=$L903)*('Tire Inspections'!$Y$5:$Y$1004="OK")),'Tire Inspections'!$R$5:$R$1004),"")))</f>
        <v/>
      </c>
      <c r="R903" s="44">
        <f>IF($A903="","",IF($L903="","",IFERROR(LOOKUP(2,1/(('Tire Inspections'!$E$5:$E$1004=$A903)*('Tire Inspections'!$B$5:$B$1004=$L903)*('Tire Inspections'!$Y$5:$Y$1004="OK")),'Tire Inspections'!$S$5:$S$1004),"")))</f>
        <v/>
      </c>
      <c r="S903" s="44">
        <f>IF($A903="","",IF($L903="","",IFERROR(LOOKUP(2,1/(('Tire Inspections'!$E$5:$E$1004=$A903)*('Tire Inspections'!$B$5:$B$1004=$L903)*('Tire Inspections'!$Y$5:$Y$1004="OK")),'Tire Inspections'!$L$5:$L$1004),"")))</f>
        <v/>
      </c>
      <c r="T903" s="33">
        <f>IF($A903="","",IF(OR($Q903="",$H903=""),"",IFERROR(MAX(0,MIN(1,($Q903-'Settings'!$B$6)/($H903-'Settings'!$B$6))),"")))</f>
        <v/>
      </c>
      <c r="U903" s="27">
        <f>IF($A903="","",IF($Q903="","No Data",IF($Q903&lt;='Settings'!$B$6,"Critical",IF($Q903&lt;='Settings'!$B$5,"Low","OK"))))</f>
        <v/>
      </c>
      <c r="V903" s="27">
        <f>IF($A903="","",IF($R903="","No Data",IF($R903&gt;='Settings'!$B$7,"Uneven","OK")))</f>
        <v/>
      </c>
      <c r="W903" s="27">
        <f>IF($A903="","",IF($J903&lt;&gt;"Mounted","N/A",IF(OR($S903="",$I903=""),"No Data",IF($S903&lt;$I903-'Settings'!$B$8,"Low",IF($S903&gt;$I903+'Settings'!$B$8,"High","OK")))))</f>
        <v/>
      </c>
      <c r="X903" s="45">
        <f>IF($A903="","",IF(OR($J903&lt;&gt;"Mounted",$L903=""),"",IFERROR($L903+'Settings'!$B$9,"")))</f>
        <v/>
      </c>
      <c r="Y903" s="27">
        <f>IF($A903="","",IF($J903&lt;&gt;"Mounted","N/A",IF($L903="","No Data",IF(TODAY()&gt;$X903,"Overdue",IF(TODAY()+'Settings'!$B$10&gt;=$X903,"Due Soon","Current")))))</f>
        <v/>
      </c>
      <c r="Z903" s="27">
        <f>IF($A903="","",IF($J903&lt;&gt;"Mounted","N/A",IF(OR($U903="No Data",$W903="No Data"),"No Data",IF($U903="Critical","Critical",IF(OR($U903="Low",$V903="Uneven",$W903="Low",$W903="High",$Y903="Overdue",$Y903="Due Soon"),"Attention","OK")))))</f>
        <v/>
      </c>
      <c r="AA903" s="27">
        <f>IF($A903="","",IF($J903&lt;&gt;"Mounted","No action",IF($U903="Critical","Inspect immediately and follow fleet removal policy",IF($W903="Low","Correct pressure and inspect",IF($W903="High","Correct pressure",IF($V903="Uneven","Inspect alignment, suspension, and rotation",IF($U903="Low","Schedule tire service",IF($Y903="Overdue","Complete inspection",IF($Y903="Due Soon","Schedule inspection","No action")))))))))</f>
        <v/>
      </c>
      <c r="AB903" s="27">
        <f>IF($A903="","",IF(OR($J903&lt;&gt;"Mounted",$Z903="OK",$Z903="N/A"),"",IF($U903="Critical",1,IF(OR($W903="Low",$W903="High"),2,IF(OR($U903="Low",$V903="Uneven"),3,IF($Y903="Overdue",4,5))))))</f>
        <v/>
      </c>
      <c r="AC903" s="27">
        <f>IF($A903="","",IF($AB903="","",IFERROR($AB903*100000+ROW(),"")))</f>
        <v/>
      </c>
    </row>
    <row r="904">
      <c r="A904" s="29" t="n"/>
      <c r="B904" s="23" t="n"/>
      <c r="C904" s="23" t="n"/>
      <c r="D904" s="23" t="n"/>
      <c r="E904" s="29" t="n"/>
      <c r="F904" s="42" t="n"/>
      <c r="G904" s="30" t="n"/>
      <c r="H904" s="43" t="n"/>
      <c r="I904" s="43" t="n"/>
      <c r="J904" s="23" t="n"/>
      <c r="K904" s="23" t="n"/>
      <c r="L904" s="45">
        <f>IF($A904="","",IF(COUNTIFS('Tire Inspections'!$E$5:$E$1004,$A904,'Tire Inspections'!$Y$5:$Y$1004,"OK")=0,"",IFERROR(MAXIFS('Tire Inspections'!$B$5:$B$1004,'Tire Inspections'!$E$5:$E$1004,$A904,'Tire Inspections'!$Y$5:$Y$1004,"OK"),"")))</f>
        <v/>
      </c>
      <c r="M904" s="27">
        <f>IF($A904="","",IF($L904="","",IFERROR(LOOKUP(2,1/(('Tire Inspections'!$E$5:$E$1004=$A904)*('Tire Inspections'!$B$5:$B$1004=$L904)*('Tire Inspections'!$Y$5:$Y$1004="OK")),'Tire Inspections'!$C$5:$C$1004),"")))</f>
        <v/>
      </c>
      <c r="N904" s="27">
        <f>IF($A904="","",IF($L904="","",IFERROR(LOOKUP(2,1/(('Tire Inspections'!$E$5:$E$1004=$A904)*('Tire Inspections'!$B$5:$B$1004=$L904)*('Tire Inspections'!$Y$5:$Y$1004="OK")),'Tire Inspections'!$F$5:$F$1004),"")))</f>
        <v/>
      </c>
      <c r="O904" s="27">
        <f>IF($A904="","",IF($L904="","",IFERROR(LOOKUP(2,1/(('Tire Inspections'!$E$5:$E$1004=$A904)*('Tire Inspections'!$B$5:$B$1004=$L904)*('Tire Inspections'!$Y$5:$Y$1004="OK")),'Tire Inspections'!$P$5:$P$1004),"")))</f>
        <v/>
      </c>
      <c r="P904" s="32">
        <f>IF($A904="","",IF($L904="","",IFERROR(LOOKUP(2,1/(('Tire Inspections'!$E$5:$E$1004=$A904)*('Tire Inspections'!$B$5:$B$1004=$L904)*('Tire Inspections'!$Y$5:$Y$1004="OK")),'Tire Inspections'!$D$5:$D$1004),"")))</f>
        <v/>
      </c>
      <c r="Q904" s="44">
        <f>IF($A904="","",IF($L904="","",IFERROR(LOOKUP(2,1/(('Tire Inspections'!$E$5:$E$1004=$A904)*('Tire Inspections'!$B$5:$B$1004=$L904)*('Tire Inspections'!$Y$5:$Y$1004="OK")),'Tire Inspections'!$R$5:$R$1004),"")))</f>
        <v/>
      </c>
      <c r="R904" s="44">
        <f>IF($A904="","",IF($L904="","",IFERROR(LOOKUP(2,1/(('Tire Inspections'!$E$5:$E$1004=$A904)*('Tire Inspections'!$B$5:$B$1004=$L904)*('Tire Inspections'!$Y$5:$Y$1004="OK")),'Tire Inspections'!$S$5:$S$1004),"")))</f>
        <v/>
      </c>
      <c r="S904" s="44">
        <f>IF($A904="","",IF($L904="","",IFERROR(LOOKUP(2,1/(('Tire Inspections'!$E$5:$E$1004=$A904)*('Tire Inspections'!$B$5:$B$1004=$L904)*('Tire Inspections'!$Y$5:$Y$1004="OK")),'Tire Inspections'!$L$5:$L$1004),"")))</f>
        <v/>
      </c>
      <c r="T904" s="33">
        <f>IF($A904="","",IF(OR($Q904="",$H904=""),"",IFERROR(MAX(0,MIN(1,($Q904-'Settings'!$B$6)/($H904-'Settings'!$B$6))),"")))</f>
        <v/>
      </c>
      <c r="U904" s="27">
        <f>IF($A904="","",IF($Q904="","No Data",IF($Q904&lt;='Settings'!$B$6,"Critical",IF($Q904&lt;='Settings'!$B$5,"Low","OK"))))</f>
        <v/>
      </c>
      <c r="V904" s="27">
        <f>IF($A904="","",IF($R904="","No Data",IF($R904&gt;='Settings'!$B$7,"Uneven","OK")))</f>
        <v/>
      </c>
      <c r="W904" s="27">
        <f>IF($A904="","",IF($J904&lt;&gt;"Mounted","N/A",IF(OR($S904="",$I904=""),"No Data",IF($S904&lt;$I904-'Settings'!$B$8,"Low",IF($S904&gt;$I904+'Settings'!$B$8,"High","OK")))))</f>
        <v/>
      </c>
      <c r="X904" s="45">
        <f>IF($A904="","",IF(OR($J904&lt;&gt;"Mounted",$L904=""),"",IFERROR($L904+'Settings'!$B$9,"")))</f>
        <v/>
      </c>
      <c r="Y904" s="27">
        <f>IF($A904="","",IF($J904&lt;&gt;"Mounted","N/A",IF($L904="","No Data",IF(TODAY()&gt;$X904,"Overdue",IF(TODAY()+'Settings'!$B$10&gt;=$X904,"Due Soon","Current")))))</f>
        <v/>
      </c>
      <c r="Z904" s="27">
        <f>IF($A904="","",IF($J904&lt;&gt;"Mounted","N/A",IF(OR($U904="No Data",$W904="No Data"),"No Data",IF($U904="Critical","Critical",IF(OR($U904="Low",$V904="Uneven",$W904="Low",$W904="High",$Y904="Overdue",$Y904="Due Soon"),"Attention","OK")))))</f>
        <v/>
      </c>
      <c r="AA904" s="27">
        <f>IF($A904="","",IF($J904&lt;&gt;"Mounted","No action",IF($U904="Critical","Inspect immediately and follow fleet removal policy",IF($W904="Low","Correct pressure and inspect",IF($W904="High","Correct pressure",IF($V904="Uneven","Inspect alignment, suspension, and rotation",IF($U904="Low","Schedule tire service",IF($Y904="Overdue","Complete inspection",IF($Y904="Due Soon","Schedule inspection","No action")))))))))</f>
        <v/>
      </c>
      <c r="AB904" s="27">
        <f>IF($A904="","",IF(OR($J904&lt;&gt;"Mounted",$Z904="OK",$Z904="N/A"),"",IF($U904="Critical",1,IF(OR($W904="Low",$W904="High"),2,IF(OR($U904="Low",$V904="Uneven"),3,IF($Y904="Overdue",4,5))))))</f>
        <v/>
      </c>
      <c r="AC904" s="27">
        <f>IF($A904="","",IF($AB904="","",IFERROR($AB904*100000+ROW(),"")))</f>
        <v/>
      </c>
    </row>
    <row r="905">
      <c r="A905" s="29" t="n"/>
      <c r="B905" s="23" t="n"/>
      <c r="C905" s="23" t="n"/>
      <c r="D905" s="23" t="n"/>
      <c r="E905" s="29" t="n"/>
      <c r="F905" s="42" t="n"/>
      <c r="G905" s="30" t="n"/>
      <c r="H905" s="43" t="n"/>
      <c r="I905" s="43" t="n"/>
      <c r="J905" s="23" t="n"/>
      <c r="K905" s="23" t="n"/>
      <c r="L905" s="45">
        <f>IF($A905="","",IF(COUNTIFS('Tire Inspections'!$E$5:$E$1004,$A905,'Tire Inspections'!$Y$5:$Y$1004,"OK")=0,"",IFERROR(MAXIFS('Tire Inspections'!$B$5:$B$1004,'Tire Inspections'!$E$5:$E$1004,$A905,'Tire Inspections'!$Y$5:$Y$1004,"OK"),"")))</f>
        <v/>
      </c>
      <c r="M905" s="27">
        <f>IF($A905="","",IF($L905="","",IFERROR(LOOKUP(2,1/(('Tire Inspections'!$E$5:$E$1004=$A905)*('Tire Inspections'!$B$5:$B$1004=$L905)*('Tire Inspections'!$Y$5:$Y$1004="OK")),'Tire Inspections'!$C$5:$C$1004),"")))</f>
        <v/>
      </c>
      <c r="N905" s="27">
        <f>IF($A905="","",IF($L905="","",IFERROR(LOOKUP(2,1/(('Tire Inspections'!$E$5:$E$1004=$A905)*('Tire Inspections'!$B$5:$B$1004=$L905)*('Tire Inspections'!$Y$5:$Y$1004="OK")),'Tire Inspections'!$F$5:$F$1004),"")))</f>
        <v/>
      </c>
      <c r="O905" s="27">
        <f>IF($A905="","",IF($L905="","",IFERROR(LOOKUP(2,1/(('Tire Inspections'!$E$5:$E$1004=$A905)*('Tire Inspections'!$B$5:$B$1004=$L905)*('Tire Inspections'!$Y$5:$Y$1004="OK")),'Tire Inspections'!$P$5:$P$1004),"")))</f>
        <v/>
      </c>
      <c r="P905" s="32">
        <f>IF($A905="","",IF($L905="","",IFERROR(LOOKUP(2,1/(('Tire Inspections'!$E$5:$E$1004=$A905)*('Tire Inspections'!$B$5:$B$1004=$L905)*('Tire Inspections'!$Y$5:$Y$1004="OK")),'Tire Inspections'!$D$5:$D$1004),"")))</f>
        <v/>
      </c>
      <c r="Q905" s="44">
        <f>IF($A905="","",IF($L905="","",IFERROR(LOOKUP(2,1/(('Tire Inspections'!$E$5:$E$1004=$A905)*('Tire Inspections'!$B$5:$B$1004=$L905)*('Tire Inspections'!$Y$5:$Y$1004="OK")),'Tire Inspections'!$R$5:$R$1004),"")))</f>
        <v/>
      </c>
      <c r="R905" s="44">
        <f>IF($A905="","",IF($L905="","",IFERROR(LOOKUP(2,1/(('Tire Inspections'!$E$5:$E$1004=$A905)*('Tire Inspections'!$B$5:$B$1004=$L905)*('Tire Inspections'!$Y$5:$Y$1004="OK")),'Tire Inspections'!$S$5:$S$1004),"")))</f>
        <v/>
      </c>
      <c r="S905" s="44">
        <f>IF($A905="","",IF($L905="","",IFERROR(LOOKUP(2,1/(('Tire Inspections'!$E$5:$E$1004=$A905)*('Tire Inspections'!$B$5:$B$1004=$L905)*('Tire Inspections'!$Y$5:$Y$1004="OK")),'Tire Inspections'!$L$5:$L$1004),"")))</f>
        <v/>
      </c>
      <c r="T905" s="33">
        <f>IF($A905="","",IF(OR($Q905="",$H905=""),"",IFERROR(MAX(0,MIN(1,($Q905-'Settings'!$B$6)/($H905-'Settings'!$B$6))),"")))</f>
        <v/>
      </c>
      <c r="U905" s="27">
        <f>IF($A905="","",IF($Q905="","No Data",IF($Q905&lt;='Settings'!$B$6,"Critical",IF($Q905&lt;='Settings'!$B$5,"Low","OK"))))</f>
        <v/>
      </c>
      <c r="V905" s="27">
        <f>IF($A905="","",IF($R905="","No Data",IF($R905&gt;='Settings'!$B$7,"Uneven","OK")))</f>
        <v/>
      </c>
      <c r="W905" s="27">
        <f>IF($A905="","",IF($J905&lt;&gt;"Mounted","N/A",IF(OR($S905="",$I905=""),"No Data",IF($S905&lt;$I905-'Settings'!$B$8,"Low",IF($S905&gt;$I905+'Settings'!$B$8,"High","OK")))))</f>
        <v/>
      </c>
      <c r="X905" s="45">
        <f>IF($A905="","",IF(OR($J905&lt;&gt;"Mounted",$L905=""),"",IFERROR($L905+'Settings'!$B$9,"")))</f>
        <v/>
      </c>
      <c r="Y905" s="27">
        <f>IF($A905="","",IF($J905&lt;&gt;"Mounted","N/A",IF($L905="","No Data",IF(TODAY()&gt;$X905,"Overdue",IF(TODAY()+'Settings'!$B$10&gt;=$X905,"Due Soon","Current")))))</f>
        <v/>
      </c>
      <c r="Z905" s="27">
        <f>IF($A905="","",IF($J905&lt;&gt;"Mounted","N/A",IF(OR($U905="No Data",$W905="No Data"),"No Data",IF($U905="Critical","Critical",IF(OR($U905="Low",$V905="Uneven",$W905="Low",$W905="High",$Y905="Overdue",$Y905="Due Soon"),"Attention","OK")))))</f>
        <v/>
      </c>
      <c r="AA905" s="27">
        <f>IF($A905="","",IF($J905&lt;&gt;"Mounted","No action",IF($U905="Critical","Inspect immediately and follow fleet removal policy",IF($W905="Low","Correct pressure and inspect",IF($W905="High","Correct pressure",IF($V905="Uneven","Inspect alignment, suspension, and rotation",IF($U905="Low","Schedule tire service",IF($Y905="Overdue","Complete inspection",IF($Y905="Due Soon","Schedule inspection","No action")))))))))</f>
        <v/>
      </c>
      <c r="AB905" s="27">
        <f>IF($A905="","",IF(OR($J905&lt;&gt;"Mounted",$Z905="OK",$Z905="N/A"),"",IF($U905="Critical",1,IF(OR($W905="Low",$W905="High"),2,IF(OR($U905="Low",$V905="Uneven"),3,IF($Y905="Overdue",4,5))))))</f>
        <v/>
      </c>
      <c r="AC905" s="27">
        <f>IF($A905="","",IF($AB905="","",IFERROR($AB905*100000+ROW(),"")))</f>
        <v/>
      </c>
    </row>
    <row r="906">
      <c r="A906" s="29" t="n"/>
      <c r="B906" s="23" t="n"/>
      <c r="C906" s="23" t="n"/>
      <c r="D906" s="23" t="n"/>
      <c r="E906" s="29" t="n"/>
      <c r="F906" s="42" t="n"/>
      <c r="G906" s="30" t="n"/>
      <c r="H906" s="43" t="n"/>
      <c r="I906" s="43" t="n"/>
      <c r="J906" s="23" t="n"/>
      <c r="K906" s="23" t="n"/>
      <c r="L906" s="45">
        <f>IF($A906="","",IF(COUNTIFS('Tire Inspections'!$E$5:$E$1004,$A906,'Tire Inspections'!$Y$5:$Y$1004,"OK")=0,"",IFERROR(MAXIFS('Tire Inspections'!$B$5:$B$1004,'Tire Inspections'!$E$5:$E$1004,$A906,'Tire Inspections'!$Y$5:$Y$1004,"OK"),"")))</f>
        <v/>
      </c>
      <c r="M906" s="27">
        <f>IF($A906="","",IF($L906="","",IFERROR(LOOKUP(2,1/(('Tire Inspections'!$E$5:$E$1004=$A906)*('Tire Inspections'!$B$5:$B$1004=$L906)*('Tire Inspections'!$Y$5:$Y$1004="OK")),'Tire Inspections'!$C$5:$C$1004),"")))</f>
        <v/>
      </c>
      <c r="N906" s="27">
        <f>IF($A906="","",IF($L906="","",IFERROR(LOOKUP(2,1/(('Tire Inspections'!$E$5:$E$1004=$A906)*('Tire Inspections'!$B$5:$B$1004=$L906)*('Tire Inspections'!$Y$5:$Y$1004="OK")),'Tire Inspections'!$F$5:$F$1004),"")))</f>
        <v/>
      </c>
      <c r="O906" s="27">
        <f>IF($A906="","",IF($L906="","",IFERROR(LOOKUP(2,1/(('Tire Inspections'!$E$5:$E$1004=$A906)*('Tire Inspections'!$B$5:$B$1004=$L906)*('Tire Inspections'!$Y$5:$Y$1004="OK")),'Tire Inspections'!$P$5:$P$1004),"")))</f>
        <v/>
      </c>
      <c r="P906" s="32">
        <f>IF($A906="","",IF($L906="","",IFERROR(LOOKUP(2,1/(('Tire Inspections'!$E$5:$E$1004=$A906)*('Tire Inspections'!$B$5:$B$1004=$L906)*('Tire Inspections'!$Y$5:$Y$1004="OK")),'Tire Inspections'!$D$5:$D$1004),"")))</f>
        <v/>
      </c>
      <c r="Q906" s="44">
        <f>IF($A906="","",IF($L906="","",IFERROR(LOOKUP(2,1/(('Tire Inspections'!$E$5:$E$1004=$A906)*('Tire Inspections'!$B$5:$B$1004=$L906)*('Tire Inspections'!$Y$5:$Y$1004="OK")),'Tire Inspections'!$R$5:$R$1004),"")))</f>
        <v/>
      </c>
      <c r="R906" s="44">
        <f>IF($A906="","",IF($L906="","",IFERROR(LOOKUP(2,1/(('Tire Inspections'!$E$5:$E$1004=$A906)*('Tire Inspections'!$B$5:$B$1004=$L906)*('Tire Inspections'!$Y$5:$Y$1004="OK")),'Tire Inspections'!$S$5:$S$1004),"")))</f>
        <v/>
      </c>
      <c r="S906" s="44">
        <f>IF($A906="","",IF($L906="","",IFERROR(LOOKUP(2,1/(('Tire Inspections'!$E$5:$E$1004=$A906)*('Tire Inspections'!$B$5:$B$1004=$L906)*('Tire Inspections'!$Y$5:$Y$1004="OK")),'Tire Inspections'!$L$5:$L$1004),"")))</f>
        <v/>
      </c>
      <c r="T906" s="33">
        <f>IF($A906="","",IF(OR($Q906="",$H906=""),"",IFERROR(MAX(0,MIN(1,($Q906-'Settings'!$B$6)/($H906-'Settings'!$B$6))),"")))</f>
        <v/>
      </c>
      <c r="U906" s="27">
        <f>IF($A906="","",IF($Q906="","No Data",IF($Q906&lt;='Settings'!$B$6,"Critical",IF($Q906&lt;='Settings'!$B$5,"Low","OK"))))</f>
        <v/>
      </c>
      <c r="V906" s="27">
        <f>IF($A906="","",IF($R906="","No Data",IF($R906&gt;='Settings'!$B$7,"Uneven","OK")))</f>
        <v/>
      </c>
      <c r="W906" s="27">
        <f>IF($A906="","",IF($J906&lt;&gt;"Mounted","N/A",IF(OR($S906="",$I906=""),"No Data",IF($S906&lt;$I906-'Settings'!$B$8,"Low",IF($S906&gt;$I906+'Settings'!$B$8,"High","OK")))))</f>
        <v/>
      </c>
      <c r="X906" s="45">
        <f>IF($A906="","",IF(OR($J906&lt;&gt;"Mounted",$L906=""),"",IFERROR($L906+'Settings'!$B$9,"")))</f>
        <v/>
      </c>
      <c r="Y906" s="27">
        <f>IF($A906="","",IF($J906&lt;&gt;"Mounted","N/A",IF($L906="","No Data",IF(TODAY()&gt;$X906,"Overdue",IF(TODAY()+'Settings'!$B$10&gt;=$X906,"Due Soon","Current")))))</f>
        <v/>
      </c>
      <c r="Z906" s="27">
        <f>IF($A906="","",IF($J906&lt;&gt;"Mounted","N/A",IF(OR($U906="No Data",$W906="No Data"),"No Data",IF($U906="Critical","Critical",IF(OR($U906="Low",$V906="Uneven",$W906="Low",$W906="High",$Y906="Overdue",$Y906="Due Soon"),"Attention","OK")))))</f>
        <v/>
      </c>
      <c r="AA906" s="27">
        <f>IF($A906="","",IF($J906&lt;&gt;"Mounted","No action",IF($U906="Critical","Inspect immediately and follow fleet removal policy",IF($W906="Low","Correct pressure and inspect",IF($W906="High","Correct pressure",IF($V906="Uneven","Inspect alignment, suspension, and rotation",IF($U906="Low","Schedule tire service",IF($Y906="Overdue","Complete inspection",IF($Y906="Due Soon","Schedule inspection","No action")))))))))</f>
        <v/>
      </c>
      <c r="AB906" s="27">
        <f>IF($A906="","",IF(OR($J906&lt;&gt;"Mounted",$Z906="OK",$Z906="N/A"),"",IF($U906="Critical",1,IF(OR($W906="Low",$W906="High"),2,IF(OR($U906="Low",$V906="Uneven"),3,IF($Y906="Overdue",4,5))))))</f>
        <v/>
      </c>
      <c r="AC906" s="27">
        <f>IF($A906="","",IF($AB906="","",IFERROR($AB906*100000+ROW(),"")))</f>
        <v/>
      </c>
    </row>
    <row r="907">
      <c r="A907" s="29" t="n"/>
      <c r="B907" s="23" t="n"/>
      <c r="C907" s="23" t="n"/>
      <c r="D907" s="23" t="n"/>
      <c r="E907" s="29" t="n"/>
      <c r="F907" s="42" t="n"/>
      <c r="G907" s="30" t="n"/>
      <c r="H907" s="43" t="n"/>
      <c r="I907" s="43" t="n"/>
      <c r="J907" s="23" t="n"/>
      <c r="K907" s="23" t="n"/>
      <c r="L907" s="45">
        <f>IF($A907="","",IF(COUNTIFS('Tire Inspections'!$E$5:$E$1004,$A907,'Tire Inspections'!$Y$5:$Y$1004,"OK")=0,"",IFERROR(MAXIFS('Tire Inspections'!$B$5:$B$1004,'Tire Inspections'!$E$5:$E$1004,$A907,'Tire Inspections'!$Y$5:$Y$1004,"OK"),"")))</f>
        <v/>
      </c>
      <c r="M907" s="27">
        <f>IF($A907="","",IF($L907="","",IFERROR(LOOKUP(2,1/(('Tire Inspections'!$E$5:$E$1004=$A907)*('Tire Inspections'!$B$5:$B$1004=$L907)*('Tire Inspections'!$Y$5:$Y$1004="OK")),'Tire Inspections'!$C$5:$C$1004),"")))</f>
        <v/>
      </c>
      <c r="N907" s="27">
        <f>IF($A907="","",IF($L907="","",IFERROR(LOOKUP(2,1/(('Tire Inspections'!$E$5:$E$1004=$A907)*('Tire Inspections'!$B$5:$B$1004=$L907)*('Tire Inspections'!$Y$5:$Y$1004="OK")),'Tire Inspections'!$F$5:$F$1004),"")))</f>
        <v/>
      </c>
      <c r="O907" s="27">
        <f>IF($A907="","",IF($L907="","",IFERROR(LOOKUP(2,1/(('Tire Inspections'!$E$5:$E$1004=$A907)*('Tire Inspections'!$B$5:$B$1004=$L907)*('Tire Inspections'!$Y$5:$Y$1004="OK")),'Tire Inspections'!$P$5:$P$1004),"")))</f>
        <v/>
      </c>
      <c r="P907" s="32">
        <f>IF($A907="","",IF($L907="","",IFERROR(LOOKUP(2,1/(('Tire Inspections'!$E$5:$E$1004=$A907)*('Tire Inspections'!$B$5:$B$1004=$L907)*('Tire Inspections'!$Y$5:$Y$1004="OK")),'Tire Inspections'!$D$5:$D$1004),"")))</f>
        <v/>
      </c>
      <c r="Q907" s="44">
        <f>IF($A907="","",IF($L907="","",IFERROR(LOOKUP(2,1/(('Tire Inspections'!$E$5:$E$1004=$A907)*('Tire Inspections'!$B$5:$B$1004=$L907)*('Tire Inspections'!$Y$5:$Y$1004="OK")),'Tire Inspections'!$R$5:$R$1004),"")))</f>
        <v/>
      </c>
      <c r="R907" s="44">
        <f>IF($A907="","",IF($L907="","",IFERROR(LOOKUP(2,1/(('Tire Inspections'!$E$5:$E$1004=$A907)*('Tire Inspections'!$B$5:$B$1004=$L907)*('Tire Inspections'!$Y$5:$Y$1004="OK")),'Tire Inspections'!$S$5:$S$1004),"")))</f>
        <v/>
      </c>
      <c r="S907" s="44">
        <f>IF($A907="","",IF($L907="","",IFERROR(LOOKUP(2,1/(('Tire Inspections'!$E$5:$E$1004=$A907)*('Tire Inspections'!$B$5:$B$1004=$L907)*('Tire Inspections'!$Y$5:$Y$1004="OK")),'Tire Inspections'!$L$5:$L$1004),"")))</f>
        <v/>
      </c>
      <c r="T907" s="33">
        <f>IF($A907="","",IF(OR($Q907="",$H907=""),"",IFERROR(MAX(0,MIN(1,($Q907-'Settings'!$B$6)/($H907-'Settings'!$B$6))),"")))</f>
        <v/>
      </c>
      <c r="U907" s="27">
        <f>IF($A907="","",IF($Q907="","No Data",IF($Q907&lt;='Settings'!$B$6,"Critical",IF($Q907&lt;='Settings'!$B$5,"Low","OK"))))</f>
        <v/>
      </c>
      <c r="V907" s="27">
        <f>IF($A907="","",IF($R907="","No Data",IF($R907&gt;='Settings'!$B$7,"Uneven","OK")))</f>
        <v/>
      </c>
      <c r="W907" s="27">
        <f>IF($A907="","",IF($J907&lt;&gt;"Mounted","N/A",IF(OR($S907="",$I907=""),"No Data",IF($S907&lt;$I907-'Settings'!$B$8,"Low",IF($S907&gt;$I907+'Settings'!$B$8,"High","OK")))))</f>
        <v/>
      </c>
      <c r="X907" s="45">
        <f>IF($A907="","",IF(OR($J907&lt;&gt;"Mounted",$L907=""),"",IFERROR($L907+'Settings'!$B$9,"")))</f>
        <v/>
      </c>
      <c r="Y907" s="27">
        <f>IF($A907="","",IF($J907&lt;&gt;"Mounted","N/A",IF($L907="","No Data",IF(TODAY()&gt;$X907,"Overdue",IF(TODAY()+'Settings'!$B$10&gt;=$X907,"Due Soon","Current")))))</f>
        <v/>
      </c>
      <c r="Z907" s="27">
        <f>IF($A907="","",IF($J907&lt;&gt;"Mounted","N/A",IF(OR($U907="No Data",$W907="No Data"),"No Data",IF($U907="Critical","Critical",IF(OR($U907="Low",$V907="Uneven",$W907="Low",$W907="High",$Y907="Overdue",$Y907="Due Soon"),"Attention","OK")))))</f>
        <v/>
      </c>
      <c r="AA907" s="27">
        <f>IF($A907="","",IF($J907&lt;&gt;"Mounted","No action",IF($U907="Critical","Inspect immediately and follow fleet removal policy",IF($W907="Low","Correct pressure and inspect",IF($W907="High","Correct pressure",IF($V907="Uneven","Inspect alignment, suspension, and rotation",IF($U907="Low","Schedule tire service",IF($Y907="Overdue","Complete inspection",IF($Y907="Due Soon","Schedule inspection","No action")))))))))</f>
        <v/>
      </c>
      <c r="AB907" s="27">
        <f>IF($A907="","",IF(OR($J907&lt;&gt;"Mounted",$Z907="OK",$Z907="N/A"),"",IF($U907="Critical",1,IF(OR($W907="Low",$W907="High"),2,IF(OR($U907="Low",$V907="Uneven"),3,IF($Y907="Overdue",4,5))))))</f>
        <v/>
      </c>
      <c r="AC907" s="27">
        <f>IF($A907="","",IF($AB907="","",IFERROR($AB907*100000+ROW(),"")))</f>
        <v/>
      </c>
    </row>
    <row r="908">
      <c r="A908" s="29" t="n"/>
      <c r="B908" s="23" t="n"/>
      <c r="C908" s="23" t="n"/>
      <c r="D908" s="23" t="n"/>
      <c r="E908" s="29" t="n"/>
      <c r="F908" s="42" t="n"/>
      <c r="G908" s="30" t="n"/>
      <c r="H908" s="43" t="n"/>
      <c r="I908" s="43" t="n"/>
      <c r="J908" s="23" t="n"/>
      <c r="K908" s="23" t="n"/>
      <c r="L908" s="45">
        <f>IF($A908="","",IF(COUNTIFS('Tire Inspections'!$E$5:$E$1004,$A908,'Tire Inspections'!$Y$5:$Y$1004,"OK")=0,"",IFERROR(MAXIFS('Tire Inspections'!$B$5:$B$1004,'Tire Inspections'!$E$5:$E$1004,$A908,'Tire Inspections'!$Y$5:$Y$1004,"OK"),"")))</f>
        <v/>
      </c>
      <c r="M908" s="27">
        <f>IF($A908="","",IF($L908="","",IFERROR(LOOKUP(2,1/(('Tire Inspections'!$E$5:$E$1004=$A908)*('Tire Inspections'!$B$5:$B$1004=$L908)*('Tire Inspections'!$Y$5:$Y$1004="OK")),'Tire Inspections'!$C$5:$C$1004),"")))</f>
        <v/>
      </c>
      <c r="N908" s="27">
        <f>IF($A908="","",IF($L908="","",IFERROR(LOOKUP(2,1/(('Tire Inspections'!$E$5:$E$1004=$A908)*('Tire Inspections'!$B$5:$B$1004=$L908)*('Tire Inspections'!$Y$5:$Y$1004="OK")),'Tire Inspections'!$F$5:$F$1004),"")))</f>
        <v/>
      </c>
      <c r="O908" s="27">
        <f>IF($A908="","",IF($L908="","",IFERROR(LOOKUP(2,1/(('Tire Inspections'!$E$5:$E$1004=$A908)*('Tire Inspections'!$B$5:$B$1004=$L908)*('Tire Inspections'!$Y$5:$Y$1004="OK")),'Tire Inspections'!$P$5:$P$1004),"")))</f>
        <v/>
      </c>
      <c r="P908" s="32">
        <f>IF($A908="","",IF($L908="","",IFERROR(LOOKUP(2,1/(('Tire Inspections'!$E$5:$E$1004=$A908)*('Tire Inspections'!$B$5:$B$1004=$L908)*('Tire Inspections'!$Y$5:$Y$1004="OK")),'Tire Inspections'!$D$5:$D$1004),"")))</f>
        <v/>
      </c>
      <c r="Q908" s="44">
        <f>IF($A908="","",IF($L908="","",IFERROR(LOOKUP(2,1/(('Tire Inspections'!$E$5:$E$1004=$A908)*('Tire Inspections'!$B$5:$B$1004=$L908)*('Tire Inspections'!$Y$5:$Y$1004="OK")),'Tire Inspections'!$R$5:$R$1004),"")))</f>
        <v/>
      </c>
      <c r="R908" s="44">
        <f>IF($A908="","",IF($L908="","",IFERROR(LOOKUP(2,1/(('Tire Inspections'!$E$5:$E$1004=$A908)*('Tire Inspections'!$B$5:$B$1004=$L908)*('Tire Inspections'!$Y$5:$Y$1004="OK")),'Tire Inspections'!$S$5:$S$1004),"")))</f>
        <v/>
      </c>
      <c r="S908" s="44">
        <f>IF($A908="","",IF($L908="","",IFERROR(LOOKUP(2,1/(('Tire Inspections'!$E$5:$E$1004=$A908)*('Tire Inspections'!$B$5:$B$1004=$L908)*('Tire Inspections'!$Y$5:$Y$1004="OK")),'Tire Inspections'!$L$5:$L$1004),"")))</f>
        <v/>
      </c>
      <c r="T908" s="33">
        <f>IF($A908="","",IF(OR($Q908="",$H908=""),"",IFERROR(MAX(0,MIN(1,($Q908-'Settings'!$B$6)/($H908-'Settings'!$B$6))),"")))</f>
        <v/>
      </c>
      <c r="U908" s="27">
        <f>IF($A908="","",IF($Q908="","No Data",IF($Q908&lt;='Settings'!$B$6,"Critical",IF($Q908&lt;='Settings'!$B$5,"Low","OK"))))</f>
        <v/>
      </c>
      <c r="V908" s="27">
        <f>IF($A908="","",IF($R908="","No Data",IF($R908&gt;='Settings'!$B$7,"Uneven","OK")))</f>
        <v/>
      </c>
      <c r="W908" s="27">
        <f>IF($A908="","",IF($J908&lt;&gt;"Mounted","N/A",IF(OR($S908="",$I908=""),"No Data",IF($S908&lt;$I908-'Settings'!$B$8,"Low",IF($S908&gt;$I908+'Settings'!$B$8,"High","OK")))))</f>
        <v/>
      </c>
      <c r="X908" s="45">
        <f>IF($A908="","",IF(OR($J908&lt;&gt;"Mounted",$L908=""),"",IFERROR($L908+'Settings'!$B$9,"")))</f>
        <v/>
      </c>
      <c r="Y908" s="27">
        <f>IF($A908="","",IF($J908&lt;&gt;"Mounted","N/A",IF($L908="","No Data",IF(TODAY()&gt;$X908,"Overdue",IF(TODAY()+'Settings'!$B$10&gt;=$X908,"Due Soon","Current")))))</f>
        <v/>
      </c>
      <c r="Z908" s="27">
        <f>IF($A908="","",IF($J908&lt;&gt;"Mounted","N/A",IF(OR($U908="No Data",$W908="No Data"),"No Data",IF($U908="Critical","Critical",IF(OR($U908="Low",$V908="Uneven",$W908="Low",$W908="High",$Y908="Overdue",$Y908="Due Soon"),"Attention","OK")))))</f>
        <v/>
      </c>
      <c r="AA908" s="27">
        <f>IF($A908="","",IF($J908&lt;&gt;"Mounted","No action",IF($U908="Critical","Inspect immediately and follow fleet removal policy",IF($W908="Low","Correct pressure and inspect",IF($W908="High","Correct pressure",IF($V908="Uneven","Inspect alignment, suspension, and rotation",IF($U908="Low","Schedule tire service",IF($Y908="Overdue","Complete inspection",IF($Y908="Due Soon","Schedule inspection","No action")))))))))</f>
        <v/>
      </c>
      <c r="AB908" s="27">
        <f>IF($A908="","",IF(OR($J908&lt;&gt;"Mounted",$Z908="OK",$Z908="N/A"),"",IF($U908="Critical",1,IF(OR($W908="Low",$W908="High"),2,IF(OR($U908="Low",$V908="Uneven"),3,IF($Y908="Overdue",4,5))))))</f>
        <v/>
      </c>
      <c r="AC908" s="27">
        <f>IF($A908="","",IF($AB908="","",IFERROR($AB908*100000+ROW(),"")))</f>
        <v/>
      </c>
    </row>
    <row r="909">
      <c r="A909" s="29" t="n"/>
      <c r="B909" s="23" t="n"/>
      <c r="C909" s="23" t="n"/>
      <c r="D909" s="23" t="n"/>
      <c r="E909" s="29" t="n"/>
      <c r="F909" s="42" t="n"/>
      <c r="G909" s="30" t="n"/>
      <c r="H909" s="43" t="n"/>
      <c r="I909" s="43" t="n"/>
      <c r="J909" s="23" t="n"/>
      <c r="K909" s="23" t="n"/>
      <c r="L909" s="45">
        <f>IF($A909="","",IF(COUNTIFS('Tire Inspections'!$E$5:$E$1004,$A909,'Tire Inspections'!$Y$5:$Y$1004,"OK")=0,"",IFERROR(MAXIFS('Tire Inspections'!$B$5:$B$1004,'Tire Inspections'!$E$5:$E$1004,$A909,'Tire Inspections'!$Y$5:$Y$1004,"OK"),"")))</f>
        <v/>
      </c>
      <c r="M909" s="27">
        <f>IF($A909="","",IF($L909="","",IFERROR(LOOKUP(2,1/(('Tire Inspections'!$E$5:$E$1004=$A909)*('Tire Inspections'!$B$5:$B$1004=$L909)*('Tire Inspections'!$Y$5:$Y$1004="OK")),'Tire Inspections'!$C$5:$C$1004),"")))</f>
        <v/>
      </c>
      <c r="N909" s="27">
        <f>IF($A909="","",IF($L909="","",IFERROR(LOOKUP(2,1/(('Tire Inspections'!$E$5:$E$1004=$A909)*('Tire Inspections'!$B$5:$B$1004=$L909)*('Tire Inspections'!$Y$5:$Y$1004="OK")),'Tire Inspections'!$F$5:$F$1004),"")))</f>
        <v/>
      </c>
      <c r="O909" s="27">
        <f>IF($A909="","",IF($L909="","",IFERROR(LOOKUP(2,1/(('Tire Inspections'!$E$5:$E$1004=$A909)*('Tire Inspections'!$B$5:$B$1004=$L909)*('Tire Inspections'!$Y$5:$Y$1004="OK")),'Tire Inspections'!$P$5:$P$1004),"")))</f>
        <v/>
      </c>
      <c r="P909" s="32">
        <f>IF($A909="","",IF($L909="","",IFERROR(LOOKUP(2,1/(('Tire Inspections'!$E$5:$E$1004=$A909)*('Tire Inspections'!$B$5:$B$1004=$L909)*('Tire Inspections'!$Y$5:$Y$1004="OK")),'Tire Inspections'!$D$5:$D$1004),"")))</f>
        <v/>
      </c>
      <c r="Q909" s="44">
        <f>IF($A909="","",IF($L909="","",IFERROR(LOOKUP(2,1/(('Tire Inspections'!$E$5:$E$1004=$A909)*('Tire Inspections'!$B$5:$B$1004=$L909)*('Tire Inspections'!$Y$5:$Y$1004="OK")),'Tire Inspections'!$R$5:$R$1004),"")))</f>
        <v/>
      </c>
      <c r="R909" s="44">
        <f>IF($A909="","",IF($L909="","",IFERROR(LOOKUP(2,1/(('Tire Inspections'!$E$5:$E$1004=$A909)*('Tire Inspections'!$B$5:$B$1004=$L909)*('Tire Inspections'!$Y$5:$Y$1004="OK")),'Tire Inspections'!$S$5:$S$1004),"")))</f>
        <v/>
      </c>
      <c r="S909" s="44">
        <f>IF($A909="","",IF($L909="","",IFERROR(LOOKUP(2,1/(('Tire Inspections'!$E$5:$E$1004=$A909)*('Tire Inspections'!$B$5:$B$1004=$L909)*('Tire Inspections'!$Y$5:$Y$1004="OK")),'Tire Inspections'!$L$5:$L$1004),"")))</f>
        <v/>
      </c>
      <c r="T909" s="33">
        <f>IF($A909="","",IF(OR($Q909="",$H909=""),"",IFERROR(MAX(0,MIN(1,($Q909-'Settings'!$B$6)/($H909-'Settings'!$B$6))),"")))</f>
        <v/>
      </c>
      <c r="U909" s="27">
        <f>IF($A909="","",IF($Q909="","No Data",IF($Q909&lt;='Settings'!$B$6,"Critical",IF($Q909&lt;='Settings'!$B$5,"Low","OK"))))</f>
        <v/>
      </c>
      <c r="V909" s="27">
        <f>IF($A909="","",IF($R909="","No Data",IF($R909&gt;='Settings'!$B$7,"Uneven","OK")))</f>
        <v/>
      </c>
      <c r="W909" s="27">
        <f>IF($A909="","",IF($J909&lt;&gt;"Mounted","N/A",IF(OR($S909="",$I909=""),"No Data",IF($S909&lt;$I909-'Settings'!$B$8,"Low",IF($S909&gt;$I909+'Settings'!$B$8,"High","OK")))))</f>
        <v/>
      </c>
      <c r="X909" s="45">
        <f>IF($A909="","",IF(OR($J909&lt;&gt;"Mounted",$L909=""),"",IFERROR($L909+'Settings'!$B$9,"")))</f>
        <v/>
      </c>
      <c r="Y909" s="27">
        <f>IF($A909="","",IF($J909&lt;&gt;"Mounted","N/A",IF($L909="","No Data",IF(TODAY()&gt;$X909,"Overdue",IF(TODAY()+'Settings'!$B$10&gt;=$X909,"Due Soon","Current")))))</f>
        <v/>
      </c>
      <c r="Z909" s="27">
        <f>IF($A909="","",IF($J909&lt;&gt;"Mounted","N/A",IF(OR($U909="No Data",$W909="No Data"),"No Data",IF($U909="Critical","Critical",IF(OR($U909="Low",$V909="Uneven",$W909="Low",$W909="High",$Y909="Overdue",$Y909="Due Soon"),"Attention","OK")))))</f>
        <v/>
      </c>
      <c r="AA909" s="27">
        <f>IF($A909="","",IF($J909&lt;&gt;"Mounted","No action",IF($U909="Critical","Inspect immediately and follow fleet removal policy",IF($W909="Low","Correct pressure and inspect",IF($W909="High","Correct pressure",IF($V909="Uneven","Inspect alignment, suspension, and rotation",IF($U909="Low","Schedule tire service",IF($Y909="Overdue","Complete inspection",IF($Y909="Due Soon","Schedule inspection","No action")))))))))</f>
        <v/>
      </c>
      <c r="AB909" s="27">
        <f>IF($A909="","",IF(OR($J909&lt;&gt;"Mounted",$Z909="OK",$Z909="N/A"),"",IF($U909="Critical",1,IF(OR($W909="Low",$W909="High"),2,IF(OR($U909="Low",$V909="Uneven"),3,IF($Y909="Overdue",4,5))))))</f>
        <v/>
      </c>
      <c r="AC909" s="27">
        <f>IF($A909="","",IF($AB909="","",IFERROR($AB909*100000+ROW(),"")))</f>
        <v/>
      </c>
    </row>
    <row r="910">
      <c r="A910" s="29" t="n"/>
      <c r="B910" s="23" t="n"/>
      <c r="C910" s="23" t="n"/>
      <c r="D910" s="23" t="n"/>
      <c r="E910" s="29" t="n"/>
      <c r="F910" s="42" t="n"/>
      <c r="G910" s="30" t="n"/>
      <c r="H910" s="43" t="n"/>
      <c r="I910" s="43" t="n"/>
      <c r="J910" s="23" t="n"/>
      <c r="K910" s="23" t="n"/>
      <c r="L910" s="45">
        <f>IF($A910="","",IF(COUNTIFS('Tire Inspections'!$E$5:$E$1004,$A910,'Tire Inspections'!$Y$5:$Y$1004,"OK")=0,"",IFERROR(MAXIFS('Tire Inspections'!$B$5:$B$1004,'Tire Inspections'!$E$5:$E$1004,$A910,'Tire Inspections'!$Y$5:$Y$1004,"OK"),"")))</f>
        <v/>
      </c>
      <c r="M910" s="27">
        <f>IF($A910="","",IF($L910="","",IFERROR(LOOKUP(2,1/(('Tire Inspections'!$E$5:$E$1004=$A910)*('Tire Inspections'!$B$5:$B$1004=$L910)*('Tire Inspections'!$Y$5:$Y$1004="OK")),'Tire Inspections'!$C$5:$C$1004),"")))</f>
        <v/>
      </c>
      <c r="N910" s="27">
        <f>IF($A910="","",IF($L910="","",IFERROR(LOOKUP(2,1/(('Tire Inspections'!$E$5:$E$1004=$A910)*('Tire Inspections'!$B$5:$B$1004=$L910)*('Tire Inspections'!$Y$5:$Y$1004="OK")),'Tire Inspections'!$F$5:$F$1004),"")))</f>
        <v/>
      </c>
      <c r="O910" s="27">
        <f>IF($A910="","",IF($L910="","",IFERROR(LOOKUP(2,1/(('Tire Inspections'!$E$5:$E$1004=$A910)*('Tire Inspections'!$B$5:$B$1004=$L910)*('Tire Inspections'!$Y$5:$Y$1004="OK")),'Tire Inspections'!$P$5:$P$1004),"")))</f>
        <v/>
      </c>
      <c r="P910" s="32">
        <f>IF($A910="","",IF($L910="","",IFERROR(LOOKUP(2,1/(('Tire Inspections'!$E$5:$E$1004=$A910)*('Tire Inspections'!$B$5:$B$1004=$L910)*('Tire Inspections'!$Y$5:$Y$1004="OK")),'Tire Inspections'!$D$5:$D$1004),"")))</f>
        <v/>
      </c>
      <c r="Q910" s="44">
        <f>IF($A910="","",IF($L910="","",IFERROR(LOOKUP(2,1/(('Tire Inspections'!$E$5:$E$1004=$A910)*('Tire Inspections'!$B$5:$B$1004=$L910)*('Tire Inspections'!$Y$5:$Y$1004="OK")),'Tire Inspections'!$R$5:$R$1004),"")))</f>
        <v/>
      </c>
      <c r="R910" s="44">
        <f>IF($A910="","",IF($L910="","",IFERROR(LOOKUP(2,1/(('Tire Inspections'!$E$5:$E$1004=$A910)*('Tire Inspections'!$B$5:$B$1004=$L910)*('Tire Inspections'!$Y$5:$Y$1004="OK")),'Tire Inspections'!$S$5:$S$1004),"")))</f>
        <v/>
      </c>
      <c r="S910" s="44">
        <f>IF($A910="","",IF($L910="","",IFERROR(LOOKUP(2,1/(('Tire Inspections'!$E$5:$E$1004=$A910)*('Tire Inspections'!$B$5:$B$1004=$L910)*('Tire Inspections'!$Y$5:$Y$1004="OK")),'Tire Inspections'!$L$5:$L$1004),"")))</f>
        <v/>
      </c>
      <c r="T910" s="33">
        <f>IF($A910="","",IF(OR($Q910="",$H910=""),"",IFERROR(MAX(0,MIN(1,($Q910-'Settings'!$B$6)/($H910-'Settings'!$B$6))),"")))</f>
        <v/>
      </c>
      <c r="U910" s="27">
        <f>IF($A910="","",IF($Q910="","No Data",IF($Q910&lt;='Settings'!$B$6,"Critical",IF($Q910&lt;='Settings'!$B$5,"Low","OK"))))</f>
        <v/>
      </c>
      <c r="V910" s="27">
        <f>IF($A910="","",IF($R910="","No Data",IF($R910&gt;='Settings'!$B$7,"Uneven","OK")))</f>
        <v/>
      </c>
      <c r="W910" s="27">
        <f>IF($A910="","",IF($J910&lt;&gt;"Mounted","N/A",IF(OR($S910="",$I910=""),"No Data",IF($S910&lt;$I910-'Settings'!$B$8,"Low",IF($S910&gt;$I910+'Settings'!$B$8,"High","OK")))))</f>
        <v/>
      </c>
      <c r="X910" s="45">
        <f>IF($A910="","",IF(OR($J910&lt;&gt;"Mounted",$L910=""),"",IFERROR($L910+'Settings'!$B$9,"")))</f>
        <v/>
      </c>
      <c r="Y910" s="27">
        <f>IF($A910="","",IF($J910&lt;&gt;"Mounted","N/A",IF($L910="","No Data",IF(TODAY()&gt;$X910,"Overdue",IF(TODAY()+'Settings'!$B$10&gt;=$X910,"Due Soon","Current")))))</f>
        <v/>
      </c>
      <c r="Z910" s="27">
        <f>IF($A910="","",IF($J910&lt;&gt;"Mounted","N/A",IF(OR($U910="No Data",$W910="No Data"),"No Data",IF($U910="Critical","Critical",IF(OR($U910="Low",$V910="Uneven",$W910="Low",$W910="High",$Y910="Overdue",$Y910="Due Soon"),"Attention","OK")))))</f>
        <v/>
      </c>
      <c r="AA910" s="27">
        <f>IF($A910="","",IF($J910&lt;&gt;"Mounted","No action",IF($U910="Critical","Inspect immediately and follow fleet removal policy",IF($W910="Low","Correct pressure and inspect",IF($W910="High","Correct pressure",IF($V910="Uneven","Inspect alignment, suspension, and rotation",IF($U910="Low","Schedule tire service",IF($Y910="Overdue","Complete inspection",IF($Y910="Due Soon","Schedule inspection","No action")))))))))</f>
        <v/>
      </c>
      <c r="AB910" s="27">
        <f>IF($A910="","",IF(OR($J910&lt;&gt;"Mounted",$Z910="OK",$Z910="N/A"),"",IF($U910="Critical",1,IF(OR($W910="Low",$W910="High"),2,IF(OR($U910="Low",$V910="Uneven"),3,IF($Y910="Overdue",4,5))))))</f>
        <v/>
      </c>
      <c r="AC910" s="27">
        <f>IF($A910="","",IF($AB910="","",IFERROR($AB910*100000+ROW(),"")))</f>
        <v/>
      </c>
    </row>
    <row r="911">
      <c r="A911" s="29" t="n"/>
      <c r="B911" s="23" t="n"/>
      <c r="C911" s="23" t="n"/>
      <c r="D911" s="23" t="n"/>
      <c r="E911" s="29" t="n"/>
      <c r="F911" s="42" t="n"/>
      <c r="G911" s="30" t="n"/>
      <c r="H911" s="43" t="n"/>
      <c r="I911" s="43" t="n"/>
      <c r="J911" s="23" t="n"/>
      <c r="K911" s="23" t="n"/>
      <c r="L911" s="45">
        <f>IF($A911="","",IF(COUNTIFS('Tire Inspections'!$E$5:$E$1004,$A911,'Tire Inspections'!$Y$5:$Y$1004,"OK")=0,"",IFERROR(MAXIFS('Tire Inspections'!$B$5:$B$1004,'Tire Inspections'!$E$5:$E$1004,$A911,'Tire Inspections'!$Y$5:$Y$1004,"OK"),"")))</f>
        <v/>
      </c>
      <c r="M911" s="27">
        <f>IF($A911="","",IF($L911="","",IFERROR(LOOKUP(2,1/(('Tire Inspections'!$E$5:$E$1004=$A911)*('Tire Inspections'!$B$5:$B$1004=$L911)*('Tire Inspections'!$Y$5:$Y$1004="OK")),'Tire Inspections'!$C$5:$C$1004),"")))</f>
        <v/>
      </c>
      <c r="N911" s="27">
        <f>IF($A911="","",IF($L911="","",IFERROR(LOOKUP(2,1/(('Tire Inspections'!$E$5:$E$1004=$A911)*('Tire Inspections'!$B$5:$B$1004=$L911)*('Tire Inspections'!$Y$5:$Y$1004="OK")),'Tire Inspections'!$F$5:$F$1004),"")))</f>
        <v/>
      </c>
      <c r="O911" s="27">
        <f>IF($A911="","",IF($L911="","",IFERROR(LOOKUP(2,1/(('Tire Inspections'!$E$5:$E$1004=$A911)*('Tire Inspections'!$B$5:$B$1004=$L911)*('Tire Inspections'!$Y$5:$Y$1004="OK")),'Tire Inspections'!$P$5:$P$1004),"")))</f>
        <v/>
      </c>
      <c r="P911" s="32">
        <f>IF($A911="","",IF($L911="","",IFERROR(LOOKUP(2,1/(('Tire Inspections'!$E$5:$E$1004=$A911)*('Tire Inspections'!$B$5:$B$1004=$L911)*('Tire Inspections'!$Y$5:$Y$1004="OK")),'Tire Inspections'!$D$5:$D$1004),"")))</f>
        <v/>
      </c>
      <c r="Q911" s="44">
        <f>IF($A911="","",IF($L911="","",IFERROR(LOOKUP(2,1/(('Tire Inspections'!$E$5:$E$1004=$A911)*('Tire Inspections'!$B$5:$B$1004=$L911)*('Tire Inspections'!$Y$5:$Y$1004="OK")),'Tire Inspections'!$R$5:$R$1004),"")))</f>
        <v/>
      </c>
      <c r="R911" s="44">
        <f>IF($A911="","",IF($L911="","",IFERROR(LOOKUP(2,1/(('Tire Inspections'!$E$5:$E$1004=$A911)*('Tire Inspections'!$B$5:$B$1004=$L911)*('Tire Inspections'!$Y$5:$Y$1004="OK")),'Tire Inspections'!$S$5:$S$1004),"")))</f>
        <v/>
      </c>
      <c r="S911" s="44">
        <f>IF($A911="","",IF($L911="","",IFERROR(LOOKUP(2,1/(('Tire Inspections'!$E$5:$E$1004=$A911)*('Tire Inspections'!$B$5:$B$1004=$L911)*('Tire Inspections'!$Y$5:$Y$1004="OK")),'Tire Inspections'!$L$5:$L$1004),"")))</f>
        <v/>
      </c>
      <c r="T911" s="33">
        <f>IF($A911="","",IF(OR($Q911="",$H911=""),"",IFERROR(MAX(0,MIN(1,($Q911-'Settings'!$B$6)/($H911-'Settings'!$B$6))),"")))</f>
        <v/>
      </c>
      <c r="U911" s="27">
        <f>IF($A911="","",IF($Q911="","No Data",IF($Q911&lt;='Settings'!$B$6,"Critical",IF($Q911&lt;='Settings'!$B$5,"Low","OK"))))</f>
        <v/>
      </c>
      <c r="V911" s="27">
        <f>IF($A911="","",IF($R911="","No Data",IF($R911&gt;='Settings'!$B$7,"Uneven","OK")))</f>
        <v/>
      </c>
      <c r="W911" s="27">
        <f>IF($A911="","",IF($J911&lt;&gt;"Mounted","N/A",IF(OR($S911="",$I911=""),"No Data",IF($S911&lt;$I911-'Settings'!$B$8,"Low",IF($S911&gt;$I911+'Settings'!$B$8,"High","OK")))))</f>
        <v/>
      </c>
      <c r="X911" s="45">
        <f>IF($A911="","",IF(OR($J911&lt;&gt;"Mounted",$L911=""),"",IFERROR($L911+'Settings'!$B$9,"")))</f>
        <v/>
      </c>
      <c r="Y911" s="27">
        <f>IF($A911="","",IF($J911&lt;&gt;"Mounted","N/A",IF($L911="","No Data",IF(TODAY()&gt;$X911,"Overdue",IF(TODAY()+'Settings'!$B$10&gt;=$X911,"Due Soon","Current")))))</f>
        <v/>
      </c>
      <c r="Z911" s="27">
        <f>IF($A911="","",IF($J911&lt;&gt;"Mounted","N/A",IF(OR($U911="No Data",$W911="No Data"),"No Data",IF($U911="Critical","Critical",IF(OR($U911="Low",$V911="Uneven",$W911="Low",$W911="High",$Y911="Overdue",$Y911="Due Soon"),"Attention","OK")))))</f>
        <v/>
      </c>
      <c r="AA911" s="27">
        <f>IF($A911="","",IF($J911&lt;&gt;"Mounted","No action",IF($U911="Critical","Inspect immediately and follow fleet removal policy",IF($W911="Low","Correct pressure and inspect",IF($W911="High","Correct pressure",IF($V911="Uneven","Inspect alignment, suspension, and rotation",IF($U911="Low","Schedule tire service",IF($Y911="Overdue","Complete inspection",IF($Y911="Due Soon","Schedule inspection","No action")))))))))</f>
        <v/>
      </c>
      <c r="AB911" s="27">
        <f>IF($A911="","",IF(OR($J911&lt;&gt;"Mounted",$Z911="OK",$Z911="N/A"),"",IF($U911="Critical",1,IF(OR($W911="Low",$W911="High"),2,IF(OR($U911="Low",$V911="Uneven"),3,IF($Y911="Overdue",4,5))))))</f>
        <v/>
      </c>
      <c r="AC911" s="27">
        <f>IF($A911="","",IF($AB911="","",IFERROR($AB911*100000+ROW(),"")))</f>
        <v/>
      </c>
    </row>
    <row r="912">
      <c r="A912" s="29" t="n"/>
      <c r="B912" s="23" t="n"/>
      <c r="C912" s="23" t="n"/>
      <c r="D912" s="23" t="n"/>
      <c r="E912" s="29" t="n"/>
      <c r="F912" s="42" t="n"/>
      <c r="G912" s="30" t="n"/>
      <c r="H912" s="43" t="n"/>
      <c r="I912" s="43" t="n"/>
      <c r="J912" s="23" t="n"/>
      <c r="K912" s="23" t="n"/>
      <c r="L912" s="45">
        <f>IF($A912="","",IF(COUNTIFS('Tire Inspections'!$E$5:$E$1004,$A912,'Tire Inspections'!$Y$5:$Y$1004,"OK")=0,"",IFERROR(MAXIFS('Tire Inspections'!$B$5:$B$1004,'Tire Inspections'!$E$5:$E$1004,$A912,'Tire Inspections'!$Y$5:$Y$1004,"OK"),"")))</f>
        <v/>
      </c>
      <c r="M912" s="27">
        <f>IF($A912="","",IF($L912="","",IFERROR(LOOKUP(2,1/(('Tire Inspections'!$E$5:$E$1004=$A912)*('Tire Inspections'!$B$5:$B$1004=$L912)*('Tire Inspections'!$Y$5:$Y$1004="OK")),'Tire Inspections'!$C$5:$C$1004),"")))</f>
        <v/>
      </c>
      <c r="N912" s="27">
        <f>IF($A912="","",IF($L912="","",IFERROR(LOOKUP(2,1/(('Tire Inspections'!$E$5:$E$1004=$A912)*('Tire Inspections'!$B$5:$B$1004=$L912)*('Tire Inspections'!$Y$5:$Y$1004="OK")),'Tire Inspections'!$F$5:$F$1004),"")))</f>
        <v/>
      </c>
      <c r="O912" s="27">
        <f>IF($A912="","",IF($L912="","",IFERROR(LOOKUP(2,1/(('Tire Inspections'!$E$5:$E$1004=$A912)*('Tire Inspections'!$B$5:$B$1004=$L912)*('Tire Inspections'!$Y$5:$Y$1004="OK")),'Tire Inspections'!$P$5:$P$1004),"")))</f>
        <v/>
      </c>
      <c r="P912" s="32">
        <f>IF($A912="","",IF($L912="","",IFERROR(LOOKUP(2,1/(('Tire Inspections'!$E$5:$E$1004=$A912)*('Tire Inspections'!$B$5:$B$1004=$L912)*('Tire Inspections'!$Y$5:$Y$1004="OK")),'Tire Inspections'!$D$5:$D$1004),"")))</f>
        <v/>
      </c>
      <c r="Q912" s="44">
        <f>IF($A912="","",IF($L912="","",IFERROR(LOOKUP(2,1/(('Tire Inspections'!$E$5:$E$1004=$A912)*('Tire Inspections'!$B$5:$B$1004=$L912)*('Tire Inspections'!$Y$5:$Y$1004="OK")),'Tire Inspections'!$R$5:$R$1004),"")))</f>
        <v/>
      </c>
      <c r="R912" s="44">
        <f>IF($A912="","",IF($L912="","",IFERROR(LOOKUP(2,1/(('Tire Inspections'!$E$5:$E$1004=$A912)*('Tire Inspections'!$B$5:$B$1004=$L912)*('Tire Inspections'!$Y$5:$Y$1004="OK")),'Tire Inspections'!$S$5:$S$1004),"")))</f>
        <v/>
      </c>
      <c r="S912" s="44">
        <f>IF($A912="","",IF($L912="","",IFERROR(LOOKUP(2,1/(('Tire Inspections'!$E$5:$E$1004=$A912)*('Tire Inspections'!$B$5:$B$1004=$L912)*('Tire Inspections'!$Y$5:$Y$1004="OK")),'Tire Inspections'!$L$5:$L$1004),"")))</f>
        <v/>
      </c>
      <c r="T912" s="33">
        <f>IF($A912="","",IF(OR($Q912="",$H912=""),"",IFERROR(MAX(0,MIN(1,($Q912-'Settings'!$B$6)/($H912-'Settings'!$B$6))),"")))</f>
        <v/>
      </c>
      <c r="U912" s="27">
        <f>IF($A912="","",IF($Q912="","No Data",IF($Q912&lt;='Settings'!$B$6,"Critical",IF($Q912&lt;='Settings'!$B$5,"Low","OK"))))</f>
        <v/>
      </c>
      <c r="V912" s="27">
        <f>IF($A912="","",IF($R912="","No Data",IF($R912&gt;='Settings'!$B$7,"Uneven","OK")))</f>
        <v/>
      </c>
      <c r="W912" s="27">
        <f>IF($A912="","",IF($J912&lt;&gt;"Mounted","N/A",IF(OR($S912="",$I912=""),"No Data",IF($S912&lt;$I912-'Settings'!$B$8,"Low",IF($S912&gt;$I912+'Settings'!$B$8,"High","OK")))))</f>
        <v/>
      </c>
      <c r="X912" s="45">
        <f>IF($A912="","",IF(OR($J912&lt;&gt;"Mounted",$L912=""),"",IFERROR($L912+'Settings'!$B$9,"")))</f>
        <v/>
      </c>
      <c r="Y912" s="27">
        <f>IF($A912="","",IF($J912&lt;&gt;"Mounted","N/A",IF($L912="","No Data",IF(TODAY()&gt;$X912,"Overdue",IF(TODAY()+'Settings'!$B$10&gt;=$X912,"Due Soon","Current")))))</f>
        <v/>
      </c>
      <c r="Z912" s="27">
        <f>IF($A912="","",IF($J912&lt;&gt;"Mounted","N/A",IF(OR($U912="No Data",$W912="No Data"),"No Data",IF($U912="Critical","Critical",IF(OR($U912="Low",$V912="Uneven",$W912="Low",$W912="High",$Y912="Overdue",$Y912="Due Soon"),"Attention","OK")))))</f>
        <v/>
      </c>
      <c r="AA912" s="27">
        <f>IF($A912="","",IF($J912&lt;&gt;"Mounted","No action",IF($U912="Critical","Inspect immediately and follow fleet removal policy",IF($W912="Low","Correct pressure and inspect",IF($W912="High","Correct pressure",IF($V912="Uneven","Inspect alignment, suspension, and rotation",IF($U912="Low","Schedule tire service",IF($Y912="Overdue","Complete inspection",IF($Y912="Due Soon","Schedule inspection","No action")))))))))</f>
        <v/>
      </c>
      <c r="AB912" s="27">
        <f>IF($A912="","",IF(OR($J912&lt;&gt;"Mounted",$Z912="OK",$Z912="N/A"),"",IF($U912="Critical",1,IF(OR($W912="Low",$W912="High"),2,IF(OR($U912="Low",$V912="Uneven"),3,IF($Y912="Overdue",4,5))))))</f>
        <v/>
      </c>
      <c r="AC912" s="27">
        <f>IF($A912="","",IF($AB912="","",IFERROR($AB912*100000+ROW(),"")))</f>
        <v/>
      </c>
    </row>
    <row r="913">
      <c r="A913" s="29" t="n"/>
      <c r="B913" s="23" t="n"/>
      <c r="C913" s="23" t="n"/>
      <c r="D913" s="23" t="n"/>
      <c r="E913" s="29" t="n"/>
      <c r="F913" s="42" t="n"/>
      <c r="G913" s="30" t="n"/>
      <c r="H913" s="43" t="n"/>
      <c r="I913" s="43" t="n"/>
      <c r="J913" s="23" t="n"/>
      <c r="K913" s="23" t="n"/>
      <c r="L913" s="45">
        <f>IF($A913="","",IF(COUNTIFS('Tire Inspections'!$E$5:$E$1004,$A913,'Tire Inspections'!$Y$5:$Y$1004,"OK")=0,"",IFERROR(MAXIFS('Tire Inspections'!$B$5:$B$1004,'Tire Inspections'!$E$5:$E$1004,$A913,'Tire Inspections'!$Y$5:$Y$1004,"OK"),"")))</f>
        <v/>
      </c>
      <c r="M913" s="27">
        <f>IF($A913="","",IF($L913="","",IFERROR(LOOKUP(2,1/(('Tire Inspections'!$E$5:$E$1004=$A913)*('Tire Inspections'!$B$5:$B$1004=$L913)*('Tire Inspections'!$Y$5:$Y$1004="OK")),'Tire Inspections'!$C$5:$C$1004),"")))</f>
        <v/>
      </c>
      <c r="N913" s="27">
        <f>IF($A913="","",IF($L913="","",IFERROR(LOOKUP(2,1/(('Tire Inspections'!$E$5:$E$1004=$A913)*('Tire Inspections'!$B$5:$B$1004=$L913)*('Tire Inspections'!$Y$5:$Y$1004="OK")),'Tire Inspections'!$F$5:$F$1004),"")))</f>
        <v/>
      </c>
      <c r="O913" s="27">
        <f>IF($A913="","",IF($L913="","",IFERROR(LOOKUP(2,1/(('Tire Inspections'!$E$5:$E$1004=$A913)*('Tire Inspections'!$B$5:$B$1004=$L913)*('Tire Inspections'!$Y$5:$Y$1004="OK")),'Tire Inspections'!$P$5:$P$1004),"")))</f>
        <v/>
      </c>
      <c r="P913" s="32">
        <f>IF($A913="","",IF($L913="","",IFERROR(LOOKUP(2,1/(('Tire Inspections'!$E$5:$E$1004=$A913)*('Tire Inspections'!$B$5:$B$1004=$L913)*('Tire Inspections'!$Y$5:$Y$1004="OK")),'Tire Inspections'!$D$5:$D$1004),"")))</f>
        <v/>
      </c>
      <c r="Q913" s="44">
        <f>IF($A913="","",IF($L913="","",IFERROR(LOOKUP(2,1/(('Tire Inspections'!$E$5:$E$1004=$A913)*('Tire Inspections'!$B$5:$B$1004=$L913)*('Tire Inspections'!$Y$5:$Y$1004="OK")),'Tire Inspections'!$R$5:$R$1004),"")))</f>
        <v/>
      </c>
      <c r="R913" s="44">
        <f>IF($A913="","",IF($L913="","",IFERROR(LOOKUP(2,1/(('Tire Inspections'!$E$5:$E$1004=$A913)*('Tire Inspections'!$B$5:$B$1004=$L913)*('Tire Inspections'!$Y$5:$Y$1004="OK")),'Tire Inspections'!$S$5:$S$1004),"")))</f>
        <v/>
      </c>
      <c r="S913" s="44">
        <f>IF($A913="","",IF($L913="","",IFERROR(LOOKUP(2,1/(('Tire Inspections'!$E$5:$E$1004=$A913)*('Tire Inspections'!$B$5:$B$1004=$L913)*('Tire Inspections'!$Y$5:$Y$1004="OK")),'Tire Inspections'!$L$5:$L$1004),"")))</f>
        <v/>
      </c>
      <c r="T913" s="33">
        <f>IF($A913="","",IF(OR($Q913="",$H913=""),"",IFERROR(MAX(0,MIN(1,($Q913-'Settings'!$B$6)/($H913-'Settings'!$B$6))),"")))</f>
        <v/>
      </c>
      <c r="U913" s="27">
        <f>IF($A913="","",IF($Q913="","No Data",IF($Q913&lt;='Settings'!$B$6,"Critical",IF($Q913&lt;='Settings'!$B$5,"Low","OK"))))</f>
        <v/>
      </c>
      <c r="V913" s="27">
        <f>IF($A913="","",IF($R913="","No Data",IF($R913&gt;='Settings'!$B$7,"Uneven","OK")))</f>
        <v/>
      </c>
      <c r="W913" s="27">
        <f>IF($A913="","",IF($J913&lt;&gt;"Mounted","N/A",IF(OR($S913="",$I913=""),"No Data",IF($S913&lt;$I913-'Settings'!$B$8,"Low",IF($S913&gt;$I913+'Settings'!$B$8,"High","OK")))))</f>
        <v/>
      </c>
      <c r="X913" s="45">
        <f>IF($A913="","",IF(OR($J913&lt;&gt;"Mounted",$L913=""),"",IFERROR($L913+'Settings'!$B$9,"")))</f>
        <v/>
      </c>
      <c r="Y913" s="27">
        <f>IF($A913="","",IF($J913&lt;&gt;"Mounted","N/A",IF($L913="","No Data",IF(TODAY()&gt;$X913,"Overdue",IF(TODAY()+'Settings'!$B$10&gt;=$X913,"Due Soon","Current")))))</f>
        <v/>
      </c>
      <c r="Z913" s="27">
        <f>IF($A913="","",IF($J913&lt;&gt;"Mounted","N/A",IF(OR($U913="No Data",$W913="No Data"),"No Data",IF($U913="Critical","Critical",IF(OR($U913="Low",$V913="Uneven",$W913="Low",$W913="High",$Y913="Overdue",$Y913="Due Soon"),"Attention","OK")))))</f>
        <v/>
      </c>
      <c r="AA913" s="27">
        <f>IF($A913="","",IF($J913&lt;&gt;"Mounted","No action",IF($U913="Critical","Inspect immediately and follow fleet removal policy",IF($W913="Low","Correct pressure and inspect",IF($W913="High","Correct pressure",IF($V913="Uneven","Inspect alignment, suspension, and rotation",IF($U913="Low","Schedule tire service",IF($Y913="Overdue","Complete inspection",IF($Y913="Due Soon","Schedule inspection","No action")))))))))</f>
        <v/>
      </c>
      <c r="AB913" s="27">
        <f>IF($A913="","",IF(OR($J913&lt;&gt;"Mounted",$Z913="OK",$Z913="N/A"),"",IF($U913="Critical",1,IF(OR($W913="Low",$W913="High"),2,IF(OR($U913="Low",$V913="Uneven"),3,IF($Y913="Overdue",4,5))))))</f>
        <v/>
      </c>
      <c r="AC913" s="27">
        <f>IF($A913="","",IF($AB913="","",IFERROR($AB913*100000+ROW(),"")))</f>
        <v/>
      </c>
    </row>
    <row r="914">
      <c r="A914" s="29" t="n"/>
      <c r="B914" s="23" t="n"/>
      <c r="C914" s="23" t="n"/>
      <c r="D914" s="23" t="n"/>
      <c r="E914" s="29" t="n"/>
      <c r="F914" s="42" t="n"/>
      <c r="G914" s="30" t="n"/>
      <c r="H914" s="43" t="n"/>
      <c r="I914" s="43" t="n"/>
      <c r="J914" s="23" t="n"/>
      <c r="K914" s="23" t="n"/>
      <c r="L914" s="45">
        <f>IF($A914="","",IF(COUNTIFS('Tire Inspections'!$E$5:$E$1004,$A914,'Tire Inspections'!$Y$5:$Y$1004,"OK")=0,"",IFERROR(MAXIFS('Tire Inspections'!$B$5:$B$1004,'Tire Inspections'!$E$5:$E$1004,$A914,'Tire Inspections'!$Y$5:$Y$1004,"OK"),"")))</f>
        <v/>
      </c>
      <c r="M914" s="27">
        <f>IF($A914="","",IF($L914="","",IFERROR(LOOKUP(2,1/(('Tire Inspections'!$E$5:$E$1004=$A914)*('Tire Inspections'!$B$5:$B$1004=$L914)*('Tire Inspections'!$Y$5:$Y$1004="OK")),'Tire Inspections'!$C$5:$C$1004),"")))</f>
        <v/>
      </c>
      <c r="N914" s="27">
        <f>IF($A914="","",IF($L914="","",IFERROR(LOOKUP(2,1/(('Tire Inspections'!$E$5:$E$1004=$A914)*('Tire Inspections'!$B$5:$B$1004=$L914)*('Tire Inspections'!$Y$5:$Y$1004="OK")),'Tire Inspections'!$F$5:$F$1004),"")))</f>
        <v/>
      </c>
      <c r="O914" s="27">
        <f>IF($A914="","",IF($L914="","",IFERROR(LOOKUP(2,1/(('Tire Inspections'!$E$5:$E$1004=$A914)*('Tire Inspections'!$B$5:$B$1004=$L914)*('Tire Inspections'!$Y$5:$Y$1004="OK")),'Tire Inspections'!$P$5:$P$1004),"")))</f>
        <v/>
      </c>
      <c r="P914" s="32">
        <f>IF($A914="","",IF($L914="","",IFERROR(LOOKUP(2,1/(('Tire Inspections'!$E$5:$E$1004=$A914)*('Tire Inspections'!$B$5:$B$1004=$L914)*('Tire Inspections'!$Y$5:$Y$1004="OK")),'Tire Inspections'!$D$5:$D$1004),"")))</f>
        <v/>
      </c>
      <c r="Q914" s="44">
        <f>IF($A914="","",IF($L914="","",IFERROR(LOOKUP(2,1/(('Tire Inspections'!$E$5:$E$1004=$A914)*('Tire Inspections'!$B$5:$B$1004=$L914)*('Tire Inspections'!$Y$5:$Y$1004="OK")),'Tire Inspections'!$R$5:$R$1004),"")))</f>
        <v/>
      </c>
      <c r="R914" s="44">
        <f>IF($A914="","",IF($L914="","",IFERROR(LOOKUP(2,1/(('Tire Inspections'!$E$5:$E$1004=$A914)*('Tire Inspections'!$B$5:$B$1004=$L914)*('Tire Inspections'!$Y$5:$Y$1004="OK")),'Tire Inspections'!$S$5:$S$1004),"")))</f>
        <v/>
      </c>
      <c r="S914" s="44">
        <f>IF($A914="","",IF($L914="","",IFERROR(LOOKUP(2,1/(('Tire Inspections'!$E$5:$E$1004=$A914)*('Tire Inspections'!$B$5:$B$1004=$L914)*('Tire Inspections'!$Y$5:$Y$1004="OK")),'Tire Inspections'!$L$5:$L$1004),"")))</f>
        <v/>
      </c>
      <c r="T914" s="33">
        <f>IF($A914="","",IF(OR($Q914="",$H914=""),"",IFERROR(MAX(0,MIN(1,($Q914-'Settings'!$B$6)/($H914-'Settings'!$B$6))),"")))</f>
        <v/>
      </c>
      <c r="U914" s="27">
        <f>IF($A914="","",IF($Q914="","No Data",IF($Q914&lt;='Settings'!$B$6,"Critical",IF($Q914&lt;='Settings'!$B$5,"Low","OK"))))</f>
        <v/>
      </c>
      <c r="V914" s="27">
        <f>IF($A914="","",IF($R914="","No Data",IF($R914&gt;='Settings'!$B$7,"Uneven","OK")))</f>
        <v/>
      </c>
      <c r="W914" s="27">
        <f>IF($A914="","",IF($J914&lt;&gt;"Mounted","N/A",IF(OR($S914="",$I914=""),"No Data",IF($S914&lt;$I914-'Settings'!$B$8,"Low",IF($S914&gt;$I914+'Settings'!$B$8,"High","OK")))))</f>
        <v/>
      </c>
      <c r="X914" s="45">
        <f>IF($A914="","",IF(OR($J914&lt;&gt;"Mounted",$L914=""),"",IFERROR($L914+'Settings'!$B$9,"")))</f>
        <v/>
      </c>
      <c r="Y914" s="27">
        <f>IF($A914="","",IF($J914&lt;&gt;"Mounted","N/A",IF($L914="","No Data",IF(TODAY()&gt;$X914,"Overdue",IF(TODAY()+'Settings'!$B$10&gt;=$X914,"Due Soon","Current")))))</f>
        <v/>
      </c>
      <c r="Z914" s="27">
        <f>IF($A914="","",IF($J914&lt;&gt;"Mounted","N/A",IF(OR($U914="No Data",$W914="No Data"),"No Data",IF($U914="Critical","Critical",IF(OR($U914="Low",$V914="Uneven",$W914="Low",$W914="High",$Y914="Overdue",$Y914="Due Soon"),"Attention","OK")))))</f>
        <v/>
      </c>
      <c r="AA914" s="27">
        <f>IF($A914="","",IF($J914&lt;&gt;"Mounted","No action",IF($U914="Critical","Inspect immediately and follow fleet removal policy",IF($W914="Low","Correct pressure and inspect",IF($W914="High","Correct pressure",IF($V914="Uneven","Inspect alignment, suspension, and rotation",IF($U914="Low","Schedule tire service",IF($Y914="Overdue","Complete inspection",IF($Y914="Due Soon","Schedule inspection","No action")))))))))</f>
        <v/>
      </c>
      <c r="AB914" s="27">
        <f>IF($A914="","",IF(OR($J914&lt;&gt;"Mounted",$Z914="OK",$Z914="N/A"),"",IF($U914="Critical",1,IF(OR($W914="Low",$W914="High"),2,IF(OR($U914="Low",$V914="Uneven"),3,IF($Y914="Overdue",4,5))))))</f>
        <v/>
      </c>
      <c r="AC914" s="27">
        <f>IF($A914="","",IF($AB914="","",IFERROR($AB914*100000+ROW(),"")))</f>
        <v/>
      </c>
    </row>
    <row r="915">
      <c r="A915" s="29" t="n"/>
      <c r="B915" s="23" t="n"/>
      <c r="C915" s="23" t="n"/>
      <c r="D915" s="23" t="n"/>
      <c r="E915" s="29" t="n"/>
      <c r="F915" s="42" t="n"/>
      <c r="G915" s="30" t="n"/>
      <c r="H915" s="43" t="n"/>
      <c r="I915" s="43" t="n"/>
      <c r="J915" s="23" t="n"/>
      <c r="K915" s="23" t="n"/>
      <c r="L915" s="45">
        <f>IF($A915="","",IF(COUNTIFS('Tire Inspections'!$E$5:$E$1004,$A915,'Tire Inspections'!$Y$5:$Y$1004,"OK")=0,"",IFERROR(MAXIFS('Tire Inspections'!$B$5:$B$1004,'Tire Inspections'!$E$5:$E$1004,$A915,'Tire Inspections'!$Y$5:$Y$1004,"OK"),"")))</f>
        <v/>
      </c>
      <c r="M915" s="27">
        <f>IF($A915="","",IF($L915="","",IFERROR(LOOKUP(2,1/(('Tire Inspections'!$E$5:$E$1004=$A915)*('Tire Inspections'!$B$5:$B$1004=$L915)*('Tire Inspections'!$Y$5:$Y$1004="OK")),'Tire Inspections'!$C$5:$C$1004),"")))</f>
        <v/>
      </c>
      <c r="N915" s="27">
        <f>IF($A915="","",IF($L915="","",IFERROR(LOOKUP(2,1/(('Tire Inspections'!$E$5:$E$1004=$A915)*('Tire Inspections'!$B$5:$B$1004=$L915)*('Tire Inspections'!$Y$5:$Y$1004="OK")),'Tire Inspections'!$F$5:$F$1004),"")))</f>
        <v/>
      </c>
      <c r="O915" s="27">
        <f>IF($A915="","",IF($L915="","",IFERROR(LOOKUP(2,1/(('Tire Inspections'!$E$5:$E$1004=$A915)*('Tire Inspections'!$B$5:$B$1004=$L915)*('Tire Inspections'!$Y$5:$Y$1004="OK")),'Tire Inspections'!$P$5:$P$1004),"")))</f>
        <v/>
      </c>
      <c r="P915" s="32">
        <f>IF($A915="","",IF($L915="","",IFERROR(LOOKUP(2,1/(('Tire Inspections'!$E$5:$E$1004=$A915)*('Tire Inspections'!$B$5:$B$1004=$L915)*('Tire Inspections'!$Y$5:$Y$1004="OK")),'Tire Inspections'!$D$5:$D$1004),"")))</f>
        <v/>
      </c>
      <c r="Q915" s="44">
        <f>IF($A915="","",IF($L915="","",IFERROR(LOOKUP(2,1/(('Tire Inspections'!$E$5:$E$1004=$A915)*('Tire Inspections'!$B$5:$B$1004=$L915)*('Tire Inspections'!$Y$5:$Y$1004="OK")),'Tire Inspections'!$R$5:$R$1004),"")))</f>
        <v/>
      </c>
      <c r="R915" s="44">
        <f>IF($A915="","",IF($L915="","",IFERROR(LOOKUP(2,1/(('Tire Inspections'!$E$5:$E$1004=$A915)*('Tire Inspections'!$B$5:$B$1004=$L915)*('Tire Inspections'!$Y$5:$Y$1004="OK")),'Tire Inspections'!$S$5:$S$1004),"")))</f>
        <v/>
      </c>
      <c r="S915" s="44">
        <f>IF($A915="","",IF($L915="","",IFERROR(LOOKUP(2,1/(('Tire Inspections'!$E$5:$E$1004=$A915)*('Tire Inspections'!$B$5:$B$1004=$L915)*('Tire Inspections'!$Y$5:$Y$1004="OK")),'Tire Inspections'!$L$5:$L$1004),"")))</f>
        <v/>
      </c>
      <c r="T915" s="33">
        <f>IF($A915="","",IF(OR($Q915="",$H915=""),"",IFERROR(MAX(0,MIN(1,($Q915-'Settings'!$B$6)/($H915-'Settings'!$B$6))),"")))</f>
        <v/>
      </c>
      <c r="U915" s="27">
        <f>IF($A915="","",IF($Q915="","No Data",IF($Q915&lt;='Settings'!$B$6,"Critical",IF($Q915&lt;='Settings'!$B$5,"Low","OK"))))</f>
        <v/>
      </c>
      <c r="V915" s="27">
        <f>IF($A915="","",IF($R915="","No Data",IF($R915&gt;='Settings'!$B$7,"Uneven","OK")))</f>
        <v/>
      </c>
      <c r="W915" s="27">
        <f>IF($A915="","",IF($J915&lt;&gt;"Mounted","N/A",IF(OR($S915="",$I915=""),"No Data",IF($S915&lt;$I915-'Settings'!$B$8,"Low",IF($S915&gt;$I915+'Settings'!$B$8,"High","OK")))))</f>
        <v/>
      </c>
      <c r="X915" s="45">
        <f>IF($A915="","",IF(OR($J915&lt;&gt;"Mounted",$L915=""),"",IFERROR($L915+'Settings'!$B$9,"")))</f>
        <v/>
      </c>
      <c r="Y915" s="27">
        <f>IF($A915="","",IF($J915&lt;&gt;"Mounted","N/A",IF($L915="","No Data",IF(TODAY()&gt;$X915,"Overdue",IF(TODAY()+'Settings'!$B$10&gt;=$X915,"Due Soon","Current")))))</f>
        <v/>
      </c>
      <c r="Z915" s="27">
        <f>IF($A915="","",IF($J915&lt;&gt;"Mounted","N/A",IF(OR($U915="No Data",$W915="No Data"),"No Data",IF($U915="Critical","Critical",IF(OR($U915="Low",$V915="Uneven",$W915="Low",$W915="High",$Y915="Overdue",$Y915="Due Soon"),"Attention","OK")))))</f>
        <v/>
      </c>
      <c r="AA915" s="27">
        <f>IF($A915="","",IF($J915&lt;&gt;"Mounted","No action",IF($U915="Critical","Inspect immediately and follow fleet removal policy",IF($W915="Low","Correct pressure and inspect",IF($W915="High","Correct pressure",IF($V915="Uneven","Inspect alignment, suspension, and rotation",IF($U915="Low","Schedule tire service",IF($Y915="Overdue","Complete inspection",IF($Y915="Due Soon","Schedule inspection","No action")))))))))</f>
        <v/>
      </c>
      <c r="AB915" s="27">
        <f>IF($A915="","",IF(OR($J915&lt;&gt;"Mounted",$Z915="OK",$Z915="N/A"),"",IF($U915="Critical",1,IF(OR($W915="Low",$W915="High"),2,IF(OR($U915="Low",$V915="Uneven"),3,IF($Y915="Overdue",4,5))))))</f>
        <v/>
      </c>
      <c r="AC915" s="27">
        <f>IF($A915="","",IF($AB915="","",IFERROR($AB915*100000+ROW(),"")))</f>
        <v/>
      </c>
    </row>
    <row r="916">
      <c r="A916" s="29" t="n"/>
      <c r="B916" s="23" t="n"/>
      <c r="C916" s="23" t="n"/>
      <c r="D916" s="23" t="n"/>
      <c r="E916" s="29" t="n"/>
      <c r="F916" s="42" t="n"/>
      <c r="G916" s="30" t="n"/>
      <c r="H916" s="43" t="n"/>
      <c r="I916" s="43" t="n"/>
      <c r="J916" s="23" t="n"/>
      <c r="K916" s="23" t="n"/>
      <c r="L916" s="45">
        <f>IF($A916="","",IF(COUNTIFS('Tire Inspections'!$E$5:$E$1004,$A916,'Tire Inspections'!$Y$5:$Y$1004,"OK")=0,"",IFERROR(MAXIFS('Tire Inspections'!$B$5:$B$1004,'Tire Inspections'!$E$5:$E$1004,$A916,'Tire Inspections'!$Y$5:$Y$1004,"OK"),"")))</f>
        <v/>
      </c>
      <c r="M916" s="27">
        <f>IF($A916="","",IF($L916="","",IFERROR(LOOKUP(2,1/(('Tire Inspections'!$E$5:$E$1004=$A916)*('Tire Inspections'!$B$5:$B$1004=$L916)*('Tire Inspections'!$Y$5:$Y$1004="OK")),'Tire Inspections'!$C$5:$C$1004),"")))</f>
        <v/>
      </c>
      <c r="N916" s="27">
        <f>IF($A916="","",IF($L916="","",IFERROR(LOOKUP(2,1/(('Tire Inspections'!$E$5:$E$1004=$A916)*('Tire Inspections'!$B$5:$B$1004=$L916)*('Tire Inspections'!$Y$5:$Y$1004="OK")),'Tire Inspections'!$F$5:$F$1004),"")))</f>
        <v/>
      </c>
      <c r="O916" s="27">
        <f>IF($A916="","",IF($L916="","",IFERROR(LOOKUP(2,1/(('Tire Inspections'!$E$5:$E$1004=$A916)*('Tire Inspections'!$B$5:$B$1004=$L916)*('Tire Inspections'!$Y$5:$Y$1004="OK")),'Tire Inspections'!$P$5:$P$1004),"")))</f>
        <v/>
      </c>
      <c r="P916" s="32">
        <f>IF($A916="","",IF($L916="","",IFERROR(LOOKUP(2,1/(('Tire Inspections'!$E$5:$E$1004=$A916)*('Tire Inspections'!$B$5:$B$1004=$L916)*('Tire Inspections'!$Y$5:$Y$1004="OK")),'Tire Inspections'!$D$5:$D$1004),"")))</f>
        <v/>
      </c>
      <c r="Q916" s="44">
        <f>IF($A916="","",IF($L916="","",IFERROR(LOOKUP(2,1/(('Tire Inspections'!$E$5:$E$1004=$A916)*('Tire Inspections'!$B$5:$B$1004=$L916)*('Tire Inspections'!$Y$5:$Y$1004="OK")),'Tire Inspections'!$R$5:$R$1004),"")))</f>
        <v/>
      </c>
      <c r="R916" s="44">
        <f>IF($A916="","",IF($L916="","",IFERROR(LOOKUP(2,1/(('Tire Inspections'!$E$5:$E$1004=$A916)*('Tire Inspections'!$B$5:$B$1004=$L916)*('Tire Inspections'!$Y$5:$Y$1004="OK")),'Tire Inspections'!$S$5:$S$1004),"")))</f>
        <v/>
      </c>
      <c r="S916" s="44">
        <f>IF($A916="","",IF($L916="","",IFERROR(LOOKUP(2,1/(('Tire Inspections'!$E$5:$E$1004=$A916)*('Tire Inspections'!$B$5:$B$1004=$L916)*('Tire Inspections'!$Y$5:$Y$1004="OK")),'Tire Inspections'!$L$5:$L$1004),"")))</f>
        <v/>
      </c>
      <c r="T916" s="33">
        <f>IF($A916="","",IF(OR($Q916="",$H916=""),"",IFERROR(MAX(0,MIN(1,($Q916-'Settings'!$B$6)/($H916-'Settings'!$B$6))),"")))</f>
        <v/>
      </c>
      <c r="U916" s="27">
        <f>IF($A916="","",IF($Q916="","No Data",IF($Q916&lt;='Settings'!$B$6,"Critical",IF($Q916&lt;='Settings'!$B$5,"Low","OK"))))</f>
        <v/>
      </c>
      <c r="V916" s="27">
        <f>IF($A916="","",IF($R916="","No Data",IF($R916&gt;='Settings'!$B$7,"Uneven","OK")))</f>
        <v/>
      </c>
      <c r="W916" s="27">
        <f>IF($A916="","",IF($J916&lt;&gt;"Mounted","N/A",IF(OR($S916="",$I916=""),"No Data",IF($S916&lt;$I916-'Settings'!$B$8,"Low",IF($S916&gt;$I916+'Settings'!$B$8,"High","OK")))))</f>
        <v/>
      </c>
      <c r="X916" s="45">
        <f>IF($A916="","",IF(OR($J916&lt;&gt;"Mounted",$L916=""),"",IFERROR($L916+'Settings'!$B$9,"")))</f>
        <v/>
      </c>
      <c r="Y916" s="27">
        <f>IF($A916="","",IF($J916&lt;&gt;"Mounted","N/A",IF($L916="","No Data",IF(TODAY()&gt;$X916,"Overdue",IF(TODAY()+'Settings'!$B$10&gt;=$X916,"Due Soon","Current")))))</f>
        <v/>
      </c>
      <c r="Z916" s="27">
        <f>IF($A916="","",IF($J916&lt;&gt;"Mounted","N/A",IF(OR($U916="No Data",$W916="No Data"),"No Data",IF($U916="Critical","Critical",IF(OR($U916="Low",$V916="Uneven",$W916="Low",$W916="High",$Y916="Overdue",$Y916="Due Soon"),"Attention","OK")))))</f>
        <v/>
      </c>
      <c r="AA916" s="27">
        <f>IF($A916="","",IF($J916&lt;&gt;"Mounted","No action",IF($U916="Critical","Inspect immediately and follow fleet removal policy",IF($W916="Low","Correct pressure and inspect",IF($W916="High","Correct pressure",IF($V916="Uneven","Inspect alignment, suspension, and rotation",IF($U916="Low","Schedule tire service",IF($Y916="Overdue","Complete inspection",IF($Y916="Due Soon","Schedule inspection","No action")))))))))</f>
        <v/>
      </c>
      <c r="AB916" s="27">
        <f>IF($A916="","",IF(OR($J916&lt;&gt;"Mounted",$Z916="OK",$Z916="N/A"),"",IF($U916="Critical",1,IF(OR($W916="Low",$W916="High"),2,IF(OR($U916="Low",$V916="Uneven"),3,IF($Y916="Overdue",4,5))))))</f>
        <v/>
      </c>
      <c r="AC916" s="27">
        <f>IF($A916="","",IF($AB916="","",IFERROR($AB916*100000+ROW(),"")))</f>
        <v/>
      </c>
    </row>
    <row r="917">
      <c r="A917" s="29" t="n"/>
      <c r="B917" s="23" t="n"/>
      <c r="C917" s="23" t="n"/>
      <c r="D917" s="23" t="n"/>
      <c r="E917" s="29" t="n"/>
      <c r="F917" s="42" t="n"/>
      <c r="G917" s="30" t="n"/>
      <c r="H917" s="43" t="n"/>
      <c r="I917" s="43" t="n"/>
      <c r="J917" s="23" t="n"/>
      <c r="K917" s="23" t="n"/>
      <c r="L917" s="45">
        <f>IF($A917="","",IF(COUNTIFS('Tire Inspections'!$E$5:$E$1004,$A917,'Tire Inspections'!$Y$5:$Y$1004,"OK")=0,"",IFERROR(MAXIFS('Tire Inspections'!$B$5:$B$1004,'Tire Inspections'!$E$5:$E$1004,$A917,'Tire Inspections'!$Y$5:$Y$1004,"OK"),"")))</f>
        <v/>
      </c>
      <c r="M917" s="27">
        <f>IF($A917="","",IF($L917="","",IFERROR(LOOKUP(2,1/(('Tire Inspections'!$E$5:$E$1004=$A917)*('Tire Inspections'!$B$5:$B$1004=$L917)*('Tire Inspections'!$Y$5:$Y$1004="OK")),'Tire Inspections'!$C$5:$C$1004),"")))</f>
        <v/>
      </c>
      <c r="N917" s="27">
        <f>IF($A917="","",IF($L917="","",IFERROR(LOOKUP(2,1/(('Tire Inspections'!$E$5:$E$1004=$A917)*('Tire Inspections'!$B$5:$B$1004=$L917)*('Tire Inspections'!$Y$5:$Y$1004="OK")),'Tire Inspections'!$F$5:$F$1004),"")))</f>
        <v/>
      </c>
      <c r="O917" s="27">
        <f>IF($A917="","",IF($L917="","",IFERROR(LOOKUP(2,1/(('Tire Inspections'!$E$5:$E$1004=$A917)*('Tire Inspections'!$B$5:$B$1004=$L917)*('Tire Inspections'!$Y$5:$Y$1004="OK")),'Tire Inspections'!$P$5:$P$1004),"")))</f>
        <v/>
      </c>
      <c r="P917" s="32">
        <f>IF($A917="","",IF($L917="","",IFERROR(LOOKUP(2,1/(('Tire Inspections'!$E$5:$E$1004=$A917)*('Tire Inspections'!$B$5:$B$1004=$L917)*('Tire Inspections'!$Y$5:$Y$1004="OK")),'Tire Inspections'!$D$5:$D$1004),"")))</f>
        <v/>
      </c>
      <c r="Q917" s="44">
        <f>IF($A917="","",IF($L917="","",IFERROR(LOOKUP(2,1/(('Tire Inspections'!$E$5:$E$1004=$A917)*('Tire Inspections'!$B$5:$B$1004=$L917)*('Tire Inspections'!$Y$5:$Y$1004="OK")),'Tire Inspections'!$R$5:$R$1004),"")))</f>
        <v/>
      </c>
      <c r="R917" s="44">
        <f>IF($A917="","",IF($L917="","",IFERROR(LOOKUP(2,1/(('Tire Inspections'!$E$5:$E$1004=$A917)*('Tire Inspections'!$B$5:$B$1004=$L917)*('Tire Inspections'!$Y$5:$Y$1004="OK")),'Tire Inspections'!$S$5:$S$1004),"")))</f>
        <v/>
      </c>
      <c r="S917" s="44">
        <f>IF($A917="","",IF($L917="","",IFERROR(LOOKUP(2,1/(('Tire Inspections'!$E$5:$E$1004=$A917)*('Tire Inspections'!$B$5:$B$1004=$L917)*('Tire Inspections'!$Y$5:$Y$1004="OK")),'Tire Inspections'!$L$5:$L$1004),"")))</f>
        <v/>
      </c>
      <c r="T917" s="33">
        <f>IF($A917="","",IF(OR($Q917="",$H917=""),"",IFERROR(MAX(0,MIN(1,($Q917-'Settings'!$B$6)/($H917-'Settings'!$B$6))),"")))</f>
        <v/>
      </c>
      <c r="U917" s="27">
        <f>IF($A917="","",IF($Q917="","No Data",IF($Q917&lt;='Settings'!$B$6,"Critical",IF($Q917&lt;='Settings'!$B$5,"Low","OK"))))</f>
        <v/>
      </c>
      <c r="V917" s="27">
        <f>IF($A917="","",IF($R917="","No Data",IF($R917&gt;='Settings'!$B$7,"Uneven","OK")))</f>
        <v/>
      </c>
      <c r="W917" s="27">
        <f>IF($A917="","",IF($J917&lt;&gt;"Mounted","N/A",IF(OR($S917="",$I917=""),"No Data",IF($S917&lt;$I917-'Settings'!$B$8,"Low",IF($S917&gt;$I917+'Settings'!$B$8,"High","OK")))))</f>
        <v/>
      </c>
      <c r="X917" s="45">
        <f>IF($A917="","",IF(OR($J917&lt;&gt;"Mounted",$L917=""),"",IFERROR($L917+'Settings'!$B$9,"")))</f>
        <v/>
      </c>
      <c r="Y917" s="27">
        <f>IF($A917="","",IF($J917&lt;&gt;"Mounted","N/A",IF($L917="","No Data",IF(TODAY()&gt;$X917,"Overdue",IF(TODAY()+'Settings'!$B$10&gt;=$X917,"Due Soon","Current")))))</f>
        <v/>
      </c>
      <c r="Z917" s="27">
        <f>IF($A917="","",IF($J917&lt;&gt;"Mounted","N/A",IF(OR($U917="No Data",$W917="No Data"),"No Data",IF($U917="Critical","Critical",IF(OR($U917="Low",$V917="Uneven",$W917="Low",$W917="High",$Y917="Overdue",$Y917="Due Soon"),"Attention","OK")))))</f>
        <v/>
      </c>
      <c r="AA917" s="27">
        <f>IF($A917="","",IF($J917&lt;&gt;"Mounted","No action",IF($U917="Critical","Inspect immediately and follow fleet removal policy",IF($W917="Low","Correct pressure and inspect",IF($W917="High","Correct pressure",IF($V917="Uneven","Inspect alignment, suspension, and rotation",IF($U917="Low","Schedule tire service",IF($Y917="Overdue","Complete inspection",IF($Y917="Due Soon","Schedule inspection","No action")))))))))</f>
        <v/>
      </c>
      <c r="AB917" s="27">
        <f>IF($A917="","",IF(OR($J917&lt;&gt;"Mounted",$Z917="OK",$Z917="N/A"),"",IF($U917="Critical",1,IF(OR($W917="Low",$W917="High"),2,IF(OR($U917="Low",$V917="Uneven"),3,IF($Y917="Overdue",4,5))))))</f>
        <v/>
      </c>
      <c r="AC917" s="27">
        <f>IF($A917="","",IF($AB917="","",IFERROR($AB917*100000+ROW(),"")))</f>
        <v/>
      </c>
    </row>
    <row r="918">
      <c r="A918" s="29" t="n"/>
      <c r="B918" s="23" t="n"/>
      <c r="C918" s="23" t="n"/>
      <c r="D918" s="23" t="n"/>
      <c r="E918" s="29" t="n"/>
      <c r="F918" s="42" t="n"/>
      <c r="G918" s="30" t="n"/>
      <c r="H918" s="43" t="n"/>
      <c r="I918" s="43" t="n"/>
      <c r="J918" s="23" t="n"/>
      <c r="K918" s="23" t="n"/>
      <c r="L918" s="45">
        <f>IF($A918="","",IF(COUNTIFS('Tire Inspections'!$E$5:$E$1004,$A918,'Tire Inspections'!$Y$5:$Y$1004,"OK")=0,"",IFERROR(MAXIFS('Tire Inspections'!$B$5:$B$1004,'Tire Inspections'!$E$5:$E$1004,$A918,'Tire Inspections'!$Y$5:$Y$1004,"OK"),"")))</f>
        <v/>
      </c>
      <c r="M918" s="27">
        <f>IF($A918="","",IF($L918="","",IFERROR(LOOKUP(2,1/(('Tire Inspections'!$E$5:$E$1004=$A918)*('Tire Inspections'!$B$5:$B$1004=$L918)*('Tire Inspections'!$Y$5:$Y$1004="OK")),'Tire Inspections'!$C$5:$C$1004),"")))</f>
        <v/>
      </c>
      <c r="N918" s="27">
        <f>IF($A918="","",IF($L918="","",IFERROR(LOOKUP(2,1/(('Tire Inspections'!$E$5:$E$1004=$A918)*('Tire Inspections'!$B$5:$B$1004=$L918)*('Tire Inspections'!$Y$5:$Y$1004="OK")),'Tire Inspections'!$F$5:$F$1004),"")))</f>
        <v/>
      </c>
      <c r="O918" s="27">
        <f>IF($A918="","",IF($L918="","",IFERROR(LOOKUP(2,1/(('Tire Inspections'!$E$5:$E$1004=$A918)*('Tire Inspections'!$B$5:$B$1004=$L918)*('Tire Inspections'!$Y$5:$Y$1004="OK")),'Tire Inspections'!$P$5:$P$1004),"")))</f>
        <v/>
      </c>
      <c r="P918" s="32">
        <f>IF($A918="","",IF($L918="","",IFERROR(LOOKUP(2,1/(('Tire Inspections'!$E$5:$E$1004=$A918)*('Tire Inspections'!$B$5:$B$1004=$L918)*('Tire Inspections'!$Y$5:$Y$1004="OK")),'Tire Inspections'!$D$5:$D$1004),"")))</f>
        <v/>
      </c>
      <c r="Q918" s="44">
        <f>IF($A918="","",IF($L918="","",IFERROR(LOOKUP(2,1/(('Tire Inspections'!$E$5:$E$1004=$A918)*('Tire Inspections'!$B$5:$B$1004=$L918)*('Tire Inspections'!$Y$5:$Y$1004="OK")),'Tire Inspections'!$R$5:$R$1004),"")))</f>
        <v/>
      </c>
      <c r="R918" s="44">
        <f>IF($A918="","",IF($L918="","",IFERROR(LOOKUP(2,1/(('Tire Inspections'!$E$5:$E$1004=$A918)*('Tire Inspections'!$B$5:$B$1004=$L918)*('Tire Inspections'!$Y$5:$Y$1004="OK")),'Tire Inspections'!$S$5:$S$1004),"")))</f>
        <v/>
      </c>
      <c r="S918" s="44">
        <f>IF($A918="","",IF($L918="","",IFERROR(LOOKUP(2,1/(('Tire Inspections'!$E$5:$E$1004=$A918)*('Tire Inspections'!$B$5:$B$1004=$L918)*('Tire Inspections'!$Y$5:$Y$1004="OK")),'Tire Inspections'!$L$5:$L$1004),"")))</f>
        <v/>
      </c>
      <c r="T918" s="33">
        <f>IF($A918="","",IF(OR($Q918="",$H918=""),"",IFERROR(MAX(0,MIN(1,($Q918-'Settings'!$B$6)/($H918-'Settings'!$B$6))),"")))</f>
        <v/>
      </c>
      <c r="U918" s="27">
        <f>IF($A918="","",IF($Q918="","No Data",IF($Q918&lt;='Settings'!$B$6,"Critical",IF($Q918&lt;='Settings'!$B$5,"Low","OK"))))</f>
        <v/>
      </c>
      <c r="V918" s="27">
        <f>IF($A918="","",IF($R918="","No Data",IF($R918&gt;='Settings'!$B$7,"Uneven","OK")))</f>
        <v/>
      </c>
      <c r="W918" s="27">
        <f>IF($A918="","",IF($J918&lt;&gt;"Mounted","N/A",IF(OR($S918="",$I918=""),"No Data",IF($S918&lt;$I918-'Settings'!$B$8,"Low",IF($S918&gt;$I918+'Settings'!$B$8,"High","OK")))))</f>
        <v/>
      </c>
      <c r="X918" s="45">
        <f>IF($A918="","",IF(OR($J918&lt;&gt;"Mounted",$L918=""),"",IFERROR($L918+'Settings'!$B$9,"")))</f>
        <v/>
      </c>
      <c r="Y918" s="27">
        <f>IF($A918="","",IF($J918&lt;&gt;"Mounted","N/A",IF($L918="","No Data",IF(TODAY()&gt;$X918,"Overdue",IF(TODAY()+'Settings'!$B$10&gt;=$X918,"Due Soon","Current")))))</f>
        <v/>
      </c>
      <c r="Z918" s="27">
        <f>IF($A918="","",IF($J918&lt;&gt;"Mounted","N/A",IF(OR($U918="No Data",$W918="No Data"),"No Data",IF($U918="Critical","Critical",IF(OR($U918="Low",$V918="Uneven",$W918="Low",$W918="High",$Y918="Overdue",$Y918="Due Soon"),"Attention","OK")))))</f>
        <v/>
      </c>
      <c r="AA918" s="27">
        <f>IF($A918="","",IF($J918&lt;&gt;"Mounted","No action",IF($U918="Critical","Inspect immediately and follow fleet removal policy",IF($W918="Low","Correct pressure and inspect",IF($W918="High","Correct pressure",IF($V918="Uneven","Inspect alignment, suspension, and rotation",IF($U918="Low","Schedule tire service",IF($Y918="Overdue","Complete inspection",IF($Y918="Due Soon","Schedule inspection","No action")))))))))</f>
        <v/>
      </c>
      <c r="AB918" s="27">
        <f>IF($A918="","",IF(OR($J918&lt;&gt;"Mounted",$Z918="OK",$Z918="N/A"),"",IF($U918="Critical",1,IF(OR($W918="Low",$W918="High"),2,IF(OR($U918="Low",$V918="Uneven"),3,IF($Y918="Overdue",4,5))))))</f>
        <v/>
      </c>
      <c r="AC918" s="27">
        <f>IF($A918="","",IF($AB918="","",IFERROR($AB918*100000+ROW(),"")))</f>
        <v/>
      </c>
    </row>
    <row r="919">
      <c r="A919" s="29" t="n"/>
      <c r="B919" s="23" t="n"/>
      <c r="C919" s="23" t="n"/>
      <c r="D919" s="23" t="n"/>
      <c r="E919" s="29" t="n"/>
      <c r="F919" s="42" t="n"/>
      <c r="G919" s="30" t="n"/>
      <c r="H919" s="43" t="n"/>
      <c r="I919" s="43" t="n"/>
      <c r="J919" s="23" t="n"/>
      <c r="K919" s="23" t="n"/>
      <c r="L919" s="45">
        <f>IF($A919="","",IF(COUNTIFS('Tire Inspections'!$E$5:$E$1004,$A919,'Tire Inspections'!$Y$5:$Y$1004,"OK")=0,"",IFERROR(MAXIFS('Tire Inspections'!$B$5:$B$1004,'Tire Inspections'!$E$5:$E$1004,$A919,'Tire Inspections'!$Y$5:$Y$1004,"OK"),"")))</f>
        <v/>
      </c>
      <c r="M919" s="27">
        <f>IF($A919="","",IF($L919="","",IFERROR(LOOKUP(2,1/(('Tire Inspections'!$E$5:$E$1004=$A919)*('Tire Inspections'!$B$5:$B$1004=$L919)*('Tire Inspections'!$Y$5:$Y$1004="OK")),'Tire Inspections'!$C$5:$C$1004),"")))</f>
        <v/>
      </c>
      <c r="N919" s="27">
        <f>IF($A919="","",IF($L919="","",IFERROR(LOOKUP(2,1/(('Tire Inspections'!$E$5:$E$1004=$A919)*('Tire Inspections'!$B$5:$B$1004=$L919)*('Tire Inspections'!$Y$5:$Y$1004="OK")),'Tire Inspections'!$F$5:$F$1004),"")))</f>
        <v/>
      </c>
      <c r="O919" s="27">
        <f>IF($A919="","",IF($L919="","",IFERROR(LOOKUP(2,1/(('Tire Inspections'!$E$5:$E$1004=$A919)*('Tire Inspections'!$B$5:$B$1004=$L919)*('Tire Inspections'!$Y$5:$Y$1004="OK")),'Tire Inspections'!$P$5:$P$1004),"")))</f>
        <v/>
      </c>
      <c r="P919" s="32">
        <f>IF($A919="","",IF($L919="","",IFERROR(LOOKUP(2,1/(('Tire Inspections'!$E$5:$E$1004=$A919)*('Tire Inspections'!$B$5:$B$1004=$L919)*('Tire Inspections'!$Y$5:$Y$1004="OK")),'Tire Inspections'!$D$5:$D$1004),"")))</f>
        <v/>
      </c>
      <c r="Q919" s="44">
        <f>IF($A919="","",IF($L919="","",IFERROR(LOOKUP(2,1/(('Tire Inspections'!$E$5:$E$1004=$A919)*('Tire Inspections'!$B$5:$B$1004=$L919)*('Tire Inspections'!$Y$5:$Y$1004="OK")),'Tire Inspections'!$R$5:$R$1004),"")))</f>
        <v/>
      </c>
      <c r="R919" s="44">
        <f>IF($A919="","",IF($L919="","",IFERROR(LOOKUP(2,1/(('Tire Inspections'!$E$5:$E$1004=$A919)*('Tire Inspections'!$B$5:$B$1004=$L919)*('Tire Inspections'!$Y$5:$Y$1004="OK")),'Tire Inspections'!$S$5:$S$1004),"")))</f>
        <v/>
      </c>
      <c r="S919" s="44">
        <f>IF($A919="","",IF($L919="","",IFERROR(LOOKUP(2,1/(('Tire Inspections'!$E$5:$E$1004=$A919)*('Tire Inspections'!$B$5:$B$1004=$L919)*('Tire Inspections'!$Y$5:$Y$1004="OK")),'Tire Inspections'!$L$5:$L$1004),"")))</f>
        <v/>
      </c>
      <c r="T919" s="33">
        <f>IF($A919="","",IF(OR($Q919="",$H919=""),"",IFERROR(MAX(0,MIN(1,($Q919-'Settings'!$B$6)/($H919-'Settings'!$B$6))),"")))</f>
        <v/>
      </c>
      <c r="U919" s="27">
        <f>IF($A919="","",IF($Q919="","No Data",IF($Q919&lt;='Settings'!$B$6,"Critical",IF($Q919&lt;='Settings'!$B$5,"Low","OK"))))</f>
        <v/>
      </c>
      <c r="V919" s="27">
        <f>IF($A919="","",IF($R919="","No Data",IF($R919&gt;='Settings'!$B$7,"Uneven","OK")))</f>
        <v/>
      </c>
      <c r="W919" s="27">
        <f>IF($A919="","",IF($J919&lt;&gt;"Mounted","N/A",IF(OR($S919="",$I919=""),"No Data",IF($S919&lt;$I919-'Settings'!$B$8,"Low",IF($S919&gt;$I919+'Settings'!$B$8,"High","OK")))))</f>
        <v/>
      </c>
      <c r="X919" s="45">
        <f>IF($A919="","",IF(OR($J919&lt;&gt;"Mounted",$L919=""),"",IFERROR($L919+'Settings'!$B$9,"")))</f>
        <v/>
      </c>
      <c r="Y919" s="27">
        <f>IF($A919="","",IF($J919&lt;&gt;"Mounted","N/A",IF($L919="","No Data",IF(TODAY()&gt;$X919,"Overdue",IF(TODAY()+'Settings'!$B$10&gt;=$X919,"Due Soon","Current")))))</f>
        <v/>
      </c>
      <c r="Z919" s="27">
        <f>IF($A919="","",IF($J919&lt;&gt;"Mounted","N/A",IF(OR($U919="No Data",$W919="No Data"),"No Data",IF($U919="Critical","Critical",IF(OR($U919="Low",$V919="Uneven",$W919="Low",$W919="High",$Y919="Overdue",$Y919="Due Soon"),"Attention","OK")))))</f>
        <v/>
      </c>
      <c r="AA919" s="27">
        <f>IF($A919="","",IF($J919&lt;&gt;"Mounted","No action",IF($U919="Critical","Inspect immediately and follow fleet removal policy",IF($W919="Low","Correct pressure and inspect",IF($W919="High","Correct pressure",IF($V919="Uneven","Inspect alignment, suspension, and rotation",IF($U919="Low","Schedule tire service",IF($Y919="Overdue","Complete inspection",IF($Y919="Due Soon","Schedule inspection","No action")))))))))</f>
        <v/>
      </c>
      <c r="AB919" s="27">
        <f>IF($A919="","",IF(OR($J919&lt;&gt;"Mounted",$Z919="OK",$Z919="N/A"),"",IF($U919="Critical",1,IF(OR($W919="Low",$W919="High"),2,IF(OR($U919="Low",$V919="Uneven"),3,IF($Y919="Overdue",4,5))))))</f>
        <v/>
      </c>
      <c r="AC919" s="27">
        <f>IF($A919="","",IF($AB919="","",IFERROR($AB919*100000+ROW(),"")))</f>
        <v/>
      </c>
    </row>
    <row r="920">
      <c r="A920" s="29" t="n"/>
      <c r="B920" s="23" t="n"/>
      <c r="C920" s="23" t="n"/>
      <c r="D920" s="23" t="n"/>
      <c r="E920" s="29" t="n"/>
      <c r="F920" s="42" t="n"/>
      <c r="G920" s="30" t="n"/>
      <c r="H920" s="43" t="n"/>
      <c r="I920" s="43" t="n"/>
      <c r="J920" s="23" t="n"/>
      <c r="K920" s="23" t="n"/>
      <c r="L920" s="45">
        <f>IF($A920="","",IF(COUNTIFS('Tire Inspections'!$E$5:$E$1004,$A920,'Tire Inspections'!$Y$5:$Y$1004,"OK")=0,"",IFERROR(MAXIFS('Tire Inspections'!$B$5:$B$1004,'Tire Inspections'!$E$5:$E$1004,$A920,'Tire Inspections'!$Y$5:$Y$1004,"OK"),"")))</f>
        <v/>
      </c>
      <c r="M920" s="27">
        <f>IF($A920="","",IF($L920="","",IFERROR(LOOKUP(2,1/(('Tire Inspections'!$E$5:$E$1004=$A920)*('Tire Inspections'!$B$5:$B$1004=$L920)*('Tire Inspections'!$Y$5:$Y$1004="OK")),'Tire Inspections'!$C$5:$C$1004),"")))</f>
        <v/>
      </c>
      <c r="N920" s="27">
        <f>IF($A920="","",IF($L920="","",IFERROR(LOOKUP(2,1/(('Tire Inspections'!$E$5:$E$1004=$A920)*('Tire Inspections'!$B$5:$B$1004=$L920)*('Tire Inspections'!$Y$5:$Y$1004="OK")),'Tire Inspections'!$F$5:$F$1004),"")))</f>
        <v/>
      </c>
      <c r="O920" s="27">
        <f>IF($A920="","",IF($L920="","",IFERROR(LOOKUP(2,1/(('Tire Inspections'!$E$5:$E$1004=$A920)*('Tire Inspections'!$B$5:$B$1004=$L920)*('Tire Inspections'!$Y$5:$Y$1004="OK")),'Tire Inspections'!$P$5:$P$1004),"")))</f>
        <v/>
      </c>
      <c r="P920" s="32">
        <f>IF($A920="","",IF($L920="","",IFERROR(LOOKUP(2,1/(('Tire Inspections'!$E$5:$E$1004=$A920)*('Tire Inspections'!$B$5:$B$1004=$L920)*('Tire Inspections'!$Y$5:$Y$1004="OK")),'Tire Inspections'!$D$5:$D$1004),"")))</f>
        <v/>
      </c>
      <c r="Q920" s="44">
        <f>IF($A920="","",IF($L920="","",IFERROR(LOOKUP(2,1/(('Tire Inspections'!$E$5:$E$1004=$A920)*('Tire Inspections'!$B$5:$B$1004=$L920)*('Tire Inspections'!$Y$5:$Y$1004="OK")),'Tire Inspections'!$R$5:$R$1004),"")))</f>
        <v/>
      </c>
      <c r="R920" s="44">
        <f>IF($A920="","",IF($L920="","",IFERROR(LOOKUP(2,1/(('Tire Inspections'!$E$5:$E$1004=$A920)*('Tire Inspections'!$B$5:$B$1004=$L920)*('Tire Inspections'!$Y$5:$Y$1004="OK")),'Tire Inspections'!$S$5:$S$1004),"")))</f>
        <v/>
      </c>
      <c r="S920" s="44">
        <f>IF($A920="","",IF($L920="","",IFERROR(LOOKUP(2,1/(('Tire Inspections'!$E$5:$E$1004=$A920)*('Tire Inspections'!$B$5:$B$1004=$L920)*('Tire Inspections'!$Y$5:$Y$1004="OK")),'Tire Inspections'!$L$5:$L$1004),"")))</f>
        <v/>
      </c>
      <c r="T920" s="33">
        <f>IF($A920="","",IF(OR($Q920="",$H920=""),"",IFERROR(MAX(0,MIN(1,($Q920-'Settings'!$B$6)/($H920-'Settings'!$B$6))),"")))</f>
        <v/>
      </c>
      <c r="U920" s="27">
        <f>IF($A920="","",IF($Q920="","No Data",IF($Q920&lt;='Settings'!$B$6,"Critical",IF($Q920&lt;='Settings'!$B$5,"Low","OK"))))</f>
        <v/>
      </c>
      <c r="V920" s="27">
        <f>IF($A920="","",IF($R920="","No Data",IF($R920&gt;='Settings'!$B$7,"Uneven","OK")))</f>
        <v/>
      </c>
      <c r="W920" s="27">
        <f>IF($A920="","",IF($J920&lt;&gt;"Mounted","N/A",IF(OR($S920="",$I920=""),"No Data",IF($S920&lt;$I920-'Settings'!$B$8,"Low",IF($S920&gt;$I920+'Settings'!$B$8,"High","OK")))))</f>
        <v/>
      </c>
      <c r="X920" s="45">
        <f>IF($A920="","",IF(OR($J920&lt;&gt;"Mounted",$L920=""),"",IFERROR($L920+'Settings'!$B$9,"")))</f>
        <v/>
      </c>
      <c r="Y920" s="27">
        <f>IF($A920="","",IF($J920&lt;&gt;"Mounted","N/A",IF($L920="","No Data",IF(TODAY()&gt;$X920,"Overdue",IF(TODAY()+'Settings'!$B$10&gt;=$X920,"Due Soon","Current")))))</f>
        <v/>
      </c>
      <c r="Z920" s="27">
        <f>IF($A920="","",IF($J920&lt;&gt;"Mounted","N/A",IF(OR($U920="No Data",$W920="No Data"),"No Data",IF($U920="Critical","Critical",IF(OR($U920="Low",$V920="Uneven",$W920="Low",$W920="High",$Y920="Overdue",$Y920="Due Soon"),"Attention","OK")))))</f>
        <v/>
      </c>
      <c r="AA920" s="27">
        <f>IF($A920="","",IF($J920&lt;&gt;"Mounted","No action",IF($U920="Critical","Inspect immediately and follow fleet removal policy",IF($W920="Low","Correct pressure and inspect",IF($W920="High","Correct pressure",IF($V920="Uneven","Inspect alignment, suspension, and rotation",IF($U920="Low","Schedule tire service",IF($Y920="Overdue","Complete inspection",IF($Y920="Due Soon","Schedule inspection","No action")))))))))</f>
        <v/>
      </c>
      <c r="AB920" s="27">
        <f>IF($A920="","",IF(OR($J920&lt;&gt;"Mounted",$Z920="OK",$Z920="N/A"),"",IF($U920="Critical",1,IF(OR($W920="Low",$W920="High"),2,IF(OR($U920="Low",$V920="Uneven"),3,IF($Y920="Overdue",4,5))))))</f>
        <v/>
      </c>
      <c r="AC920" s="27">
        <f>IF($A920="","",IF($AB920="","",IFERROR($AB920*100000+ROW(),"")))</f>
        <v/>
      </c>
    </row>
    <row r="921">
      <c r="A921" s="29" t="n"/>
      <c r="B921" s="23" t="n"/>
      <c r="C921" s="23" t="n"/>
      <c r="D921" s="23" t="n"/>
      <c r="E921" s="29" t="n"/>
      <c r="F921" s="42" t="n"/>
      <c r="G921" s="30" t="n"/>
      <c r="H921" s="43" t="n"/>
      <c r="I921" s="43" t="n"/>
      <c r="J921" s="23" t="n"/>
      <c r="K921" s="23" t="n"/>
      <c r="L921" s="45">
        <f>IF($A921="","",IF(COUNTIFS('Tire Inspections'!$E$5:$E$1004,$A921,'Tire Inspections'!$Y$5:$Y$1004,"OK")=0,"",IFERROR(MAXIFS('Tire Inspections'!$B$5:$B$1004,'Tire Inspections'!$E$5:$E$1004,$A921,'Tire Inspections'!$Y$5:$Y$1004,"OK"),"")))</f>
        <v/>
      </c>
      <c r="M921" s="27">
        <f>IF($A921="","",IF($L921="","",IFERROR(LOOKUP(2,1/(('Tire Inspections'!$E$5:$E$1004=$A921)*('Tire Inspections'!$B$5:$B$1004=$L921)*('Tire Inspections'!$Y$5:$Y$1004="OK")),'Tire Inspections'!$C$5:$C$1004),"")))</f>
        <v/>
      </c>
      <c r="N921" s="27">
        <f>IF($A921="","",IF($L921="","",IFERROR(LOOKUP(2,1/(('Tire Inspections'!$E$5:$E$1004=$A921)*('Tire Inspections'!$B$5:$B$1004=$L921)*('Tire Inspections'!$Y$5:$Y$1004="OK")),'Tire Inspections'!$F$5:$F$1004),"")))</f>
        <v/>
      </c>
      <c r="O921" s="27">
        <f>IF($A921="","",IF($L921="","",IFERROR(LOOKUP(2,1/(('Tire Inspections'!$E$5:$E$1004=$A921)*('Tire Inspections'!$B$5:$B$1004=$L921)*('Tire Inspections'!$Y$5:$Y$1004="OK")),'Tire Inspections'!$P$5:$P$1004),"")))</f>
        <v/>
      </c>
      <c r="P921" s="32">
        <f>IF($A921="","",IF($L921="","",IFERROR(LOOKUP(2,1/(('Tire Inspections'!$E$5:$E$1004=$A921)*('Tire Inspections'!$B$5:$B$1004=$L921)*('Tire Inspections'!$Y$5:$Y$1004="OK")),'Tire Inspections'!$D$5:$D$1004),"")))</f>
        <v/>
      </c>
      <c r="Q921" s="44">
        <f>IF($A921="","",IF($L921="","",IFERROR(LOOKUP(2,1/(('Tire Inspections'!$E$5:$E$1004=$A921)*('Tire Inspections'!$B$5:$B$1004=$L921)*('Tire Inspections'!$Y$5:$Y$1004="OK")),'Tire Inspections'!$R$5:$R$1004),"")))</f>
        <v/>
      </c>
      <c r="R921" s="44">
        <f>IF($A921="","",IF($L921="","",IFERROR(LOOKUP(2,1/(('Tire Inspections'!$E$5:$E$1004=$A921)*('Tire Inspections'!$B$5:$B$1004=$L921)*('Tire Inspections'!$Y$5:$Y$1004="OK")),'Tire Inspections'!$S$5:$S$1004),"")))</f>
        <v/>
      </c>
      <c r="S921" s="44">
        <f>IF($A921="","",IF($L921="","",IFERROR(LOOKUP(2,1/(('Tire Inspections'!$E$5:$E$1004=$A921)*('Tire Inspections'!$B$5:$B$1004=$L921)*('Tire Inspections'!$Y$5:$Y$1004="OK")),'Tire Inspections'!$L$5:$L$1004),"")))</f>
        <v/>
      </c>
      <c r="T921" s="33">
        <f>IF($A921="","",IF(OR($Q921="",$H921=""),"",IFERROR(MAX(0,MIN(1,($Q921-'Settings'!$B$6)/($H921-'Settings'!$B$6))),"")))</f>
        <v/>
      </c>
      <c r="U921" s="27">
        <f>IF($A921="","",IF($Q921="","No Data",IF($Q921&lt;='Settings'!$B$6,"Critical",IF($Q921&lt;='Settings'!$B$5,"Low","OK"))))</f>
        <v/>
      </c>
      <c r="V921" s="27">
        <f>IF($A921="","",IF($R921="","No Data",IF($R921&gt;='Settings'!$B$7,"Uneven","OK")))</f>
        <v/>
      </c>
      <c r="W921" s="27">
        <f>IF($A921="","",IF($J921&lt;&gt;"Mounted","N/A",IF(OR($S921="",$I921=""),"No Data",IF($S921&lt;$I921-'Settings'!$B$8,"Low",IF($S921&gt;$I921+'Settings'!$B$8,"High","OK")))))</f>
        <v/>
      </c>
      <c r="X921" s="45">
        <f>IF($A921="","",IF(OR($J921&lt;&gt;"Mounted",$L921=""),"",IFERROR($L921+'Settings'!$B$9,"")))</f>
        <v/>
      </c>
      <c r="Y921" s="27">
        <f>IF($A921="","",IF($J921&lt;&gt;"Mounted","N/A",IF($L921="","No Data",IF(TODAY()&gt;$X921,"Overdue",IF(TODAY()+'Settings'!$B$10&gt;=$X921,"Due Soon","Current")))))</f>
        <v/>
      </c>
      <c r="Z921" s="27">
        <f>IF($A921="","",IF($J921&lt;&gt;"Mounted","N/A",IF(OR($U921="No Data",$W921="No Data"),"No Data",IF($U921="Critical","Critical",IF(OR($U921="Low",$V921="Uneven",$W921="Low",$W921="High",$Y921="Overdue",$Y921="Due Soon"),"Attention","OK")))))</f>
        <v/>
      </c>
      <c r="AA921" s="27">
        <f>IF($A921="","",IF($J921&lt;&gt;"Mounted","No action",IF($U921="Critical","Inspect immediately and follow fleet removal policy",IF($W921="Low","Correct pressure and inspect",IF($W921="High","Correct pressure",IF($V921="Uneven","Inspect alignment, suspension, and rotation",IF($U921="Low","Schedule tire service",IF($Y921="Overdue","Complete inspection",IF($Y921="Due Soon","Schedule inspection","No action")))))))))</f>
        <v/>
      </c>
      <c r="AB921" s="27">
        <f>IF($A921="","",IF(OR($J921&lt;&gt;"Mounted",$Z921="OK",$Z921="N/A"),"",IF($U921="Critical",1,IF(OR($W921="Low",$W921="High"),2,IF(OR($U921="Low",$V921="Uneven"),3,IF($Y921="Overdue",4,5))))))</f>
        <v/>
      </c>
      <c r="AC921" s="27">
        <f>IF($A921="","",IF($AB921="","",IFERROR($AB921*100000+ROW(),"")))</f>
        <v/>
      </c>
    </row>
    <row r="922">
      <c r="A922" s="29" t="n"/>
      <c r="B922" s="23" t="n"/>
      <c r="C922" s="23" t="n"/>
      <c r="D922" s="23" t="n"/>
      <c r="E922" s="29" t="n"/>
      <c r="F922" s="42" t="n"/>
      <c r="G922" s="30" t="n"/>
      <c r="H922" s="43" t="n"/>
      <c r="I922" s="43" t="n"/>
      <c r="J922" s="23" t="n"/>
      <c r="K922" s="23" t="n"/>
      <c r="L922" s="45">
        <f>IF($A922="","",IF(COUNTIFS('Tire Inspections'!$E$5:$E$1004,$A922,'Tire Inspections'!$Y$5:$Y$1004,"OK")=0,"",IFERROR(MAXIFS('Tire Inspections'!$B$5:$B$1004,'Tire Inspections'!$E$5:$E$1004,$A922,'Tire Inspections'!$Y$5:$Y$1004,"OK"),"")))</f>
        <v/>
      </c>
      <c r="M922" s="27">
        <f>IF($A922="","",IF($L922="","",IFERROR(LOOKUP(2,1/(('Tire Inspections'!$E$5:$E$1004=$A922)*('Tire Inspections'!$B$5:$B$1004=$L922)*('Tire Inspections'!$Y$5:$Y$1004="OK")),'Tire Inspections'!$C$5:$C$1004),"")))</f>
        <v/>
      </c>
      <c r="N922" s="27">
        <f>IF($A922="","",IF($L922="","",IFERROR(LOOKUP(2,1/(('Tire Inspections'!$E$5:$E$1004=$A922)*('Tire Inspections'!$B$5:$B$1004=$L922)*('Tire Inspections'!$Y$5:$Y$1004="OK")),'Tire Inspections'!$F$5:$F$1004),"")))</f>
        <v/>
      </c>
      <c r="O922" s="27">
        <f>IF($A922="","",IF($L922="","",IFERROR(LOOKUP(2,1/(('Tire Inspections'!$E$5:$E$1004=$A922)*('Tire Inspections'!$B$5:$B$1004=$L922)*('Tire Inspections'!$Y$5:$Y$1004="OK")),'Tire Inspections'!$P$5:$P$1004),"")))</f>
        <v/>
      </c>
      <c r="P922" s="32">
        <f>IF($A922="","",IF($L922="","",IFERROR(LOOKUP(2,1/(('Tire Inspections'!$E$5:$E$1004=$A922)*('Tire Inspections'!$B$5:$B$1004=$L922)*('Tire Inspections'!$Y$5:$Y$1004="OK")),'Tire Inspections'!$D$5:$D$1004),"")))</f>
        <v/>
      </c>
      <c r="Q922" s="44">
        <f>IF($A922="","",IF($L922="","",IFERROR(LOOKUP(2,1/(('Tire Inspections'!$E$5:$E$1004=$A922)*('Tire Inspections'!$B$5:$B$1004=$L922)*('Tire Inspections'!$Y$5:$Y$1004="OK")),'Tire Inspections'!$R$5:$R$1004),"")))</f>
        <v/>
      </c>
      <c r="R922" s="44">
        <f>IF($A922="","",IF($L922="","",IFERROR(LOOKUP(2,1/(('Tire Inspections'!$E$5:$E$1004=$A922)*('Tire Inspections'!$B$5:$B$1004=$L922)*('Tire Inspections'!$Y$5:$Y$1004="OK")),'Tire Inspections'!$S$5:$S$1004),"")))</f>
        <v/>
      </c>
      <c r="S922" s="44">
        <f>IF($A922="","",IF($L922="","",IFERROR(LOOKUP(2,1/(('Tire Inspections'!$E$5:$E$1004=$A922)*('Tire Inspections'!$B$5:$B$1004=$L922)*('Tire Inspections'!$Y$5:$Y$1004="OK")),'Tire Inspections'!$L$5:$L$1004),"")))</f>
        <v/>
      </c>
      <c r="T922" s="33">
        <f>IF($A922="","",IF(OR($Q922="",$H922=""),"",IFERROR(MAX(0,MIN(1,($Q922-'Settings'!$B$6)/($H922-'Settings'!$B$6))),"")))</f>
        <v/>
      </c>
      <c r="U922" s="27">
        <f>IF($A922="","",IF($Q922="","No Data",IF($Q922&lt;='Settings'!$B$6,"Critical",IF($Q922&lt;='Settings'!$B$5,"Low","OK"))))</f>
        <v/>
      </c>
      <c r="V922" s="27">
        <f>IF($A922="","",IF($R922="","No Data",IF($R922&gt;='Settings'!$B$7,"Uneven","OK")))</f>
        <v/>
      </c>
      <c r="W922" s="27">
        <f>IF($A922="","",IF($J922&lt;&gt;"Mounted","N/A",IF(OR($S922="",$I922=""),"No Data",IF($S922&lt;$I922-'Settings'!$B$8,"Low",IF($S922&gt;$I922+'Settings'!$B$8,"High","OK")))))</f>
        <v/>
      </c>
      <c r="X922" s="45">
        <f>IF($A922="","",IF(OR($J922&lt;&gt;"Mounted",$L922=""),"",IFERROR($L922+'Settings'!$B$9,"")))</f>
        <v/>
      </c>
      <c r="Y922" s="27">
        <f>IF($A922="","",IF($J922&lt;&gt;"Mounted","N/A",IF($L922="","No Data",IF(TODAY()&gt;$X922,"Overdue",IF(TODAY()+'Settings'!$B$10&gt;=$X922,"Due Soon","Current")))))</f>
        <v/>
      </c>
      <c r="Z922" s="27">
        <f>IF($A922="","",IF($J922&lt;&gt;"Mounted","N/A",IF(OR($U922="No Data",$W922="No Data"),"No Data",IF($U922="Critical","Critical",IF(OR($U922="Low",$V922="Uneven",$W922="Low",$W922="High",$Y922="Overdue",$Y922="Due Soon"),"Attention","OK")))))</f>
        <v/>
      </c>
      <c r="AA922" s="27">
        <f>IF($A922="","",IF($J922&lt;&gt;"Mounted","No action",IF($U922="Critical","Inspect immediately and follow fleet removal policy",IF($W922="Low","Correct pressure and inspect",IF($W922="High","Correct pressure",IF($V922="Uneven","Inspect alignment, suspension, and rotation",IF($U922="Low","Schedule tire service",IF($Y922="Overdue","Complete inspection",IF($Y922="Due Soon","Schedule inspection","No action")))))))))</f>
        <v/>
      </c>
      <c r="AB922" s="27">
        <f>IF($A922="","",IF(OR($J922&lt;&gt;"Mounted",$Z922="OK",$Z922="N/A"),"",IF($U922="Critical",1,IF(OR($W922="Low",$W922="High"),2,IF(OR($U922="Low",$V922="Uneven"),3,IF($Y922="Overdue",4,5))))))</f>
        <v/>
      </c>
      <c r="AC922" s="27">
        <f>IF($A922="","",IF($AB922="","",IFERROR($AB922*100000+ROW(),"")))</f>
        <v/>
      </c>
    </row>
    <row r="923">
      <c r="A923" s="29" t="n"/>
      <c r="B923" s="23" t="n"/>
      <c r="C923" s="23" t="n"/>
      <c r="D923" s="23" t="n"/>
      <c r="E923" s="29" t="n"/>
      <c r="F923" s="42" t="n"/>
      <c r="G923" s="30" t="n"/>
      <c r="H923" s="43" t="n"/>
      <c r="I923" s="43" t="n"/>
      <c r="J923" s="23" t="n"/>
      <c r="K923" s="23" t="n"/>
      <c r="L923" s="45">
        <f>IF($A923="","",IF(COUNTIFS('Tire Inspections'!$E$5:$E$1004,$A923,'Tire Inspections'!$Y$5:$Y$1004,"OK")=0,"",IFERROR(MAXIFS('Tire Inspections'!$B$5:$B$1004,'Tire Inspections'!$E$5:$E$1004,$A923,'Tire Inspections'!$Y$5:$Y$1004,"OK"),"")))</f>
        <v/>
      </c>
      <c r="M923" s="27">
        <f>IF($A923="","",IF($L923="","",IFERROR(LOOKUP(2,1/(('Tire Inspections'!$E$5:$E$1004=$A923)*('Tire Inspections'!$B$5:$B$1004=$L923)*('Tire Inspections'!$Y$5:$Y$1004="OK")),'Tire Inspections'!$C$5:$C$1004),"")))</f>
        <v/>
      </c>
      <c r="N923" s="27">
        <f>IF($A923="","",IF($L923="","",IFERROR(LOOKUP(2,1/(('Tire Inspections'!$E$5:$E$1004=$A923)*('Tire Inspections'!$B$5:$B$1004=$L923)*('Tire Inspections'!$Y$5:$Y$1004="OK")),'Tire Inspections'!$F$5:$F$1004),"")))</f>
        <v/>
      </c>
      <c r="O923" s="27">
        <f>IF($A923="","",IF($L923="","",IFERROR(LOOKUP(2,1/(('Tire Inspections'!$E$5:$E$1004=$A923)*('Tire Inspections'!$B$5:$B$1004=$L923)*('Tire Inspections'!$Y$5:$Y$1004="OK")),'Tire Inspections'!$P$5:$P$1004),"")))</f>
        <v/>
      </c>
      <c r="P923" s="32">
        <f>IF($A923="","",IF($L923="","",IFERROR(LOOKUP(2,1/(('Tire Inspections'!$E$5:$E$1004=$A923)*('Tire Inspections'!$B$5:$B$1004=$L923)*('Tire Inspections'!$Y$5:$Y$1004="OK")),'Tire Inspections'!$D$5:$D$1004),"")))</f>
        <v/>
      </c>
      <c r="Q923" s="44">
        <f>IF($A923="","",IF($L923="","",IFERROR(LOOKUP(2,1/(('Tire Inspections'!$E$5:$E$1004=$A923)*('Tire Inspections'!$B$5:$B$1004=$L923)*('Tire Inspections'!$Y$5:$Y$1004="OK")),'Tire Inspections'!$R$5:$R$1004),"")))</f>
        <v/>
      </c>
      <c r="R923" s="44">
        <f>IF($A923="","",IF($L923="","",IFERROR(LOOKUP(2,1/(('Tire Inspections'!$E$5:$E$1004=$A923)*('Tire Inspections'!$B$5:$B$1004=$L923)*('Tire Inspections'!$Y$5:$Y$1004="OK")),'Tire Inspections'!$S$5:$S$1004),"")))</f>
        <v/>
      </c>
      <c r="S923" s="44">
        <f>IF($A923="","",IF($L923="","",IFERROR(LOOKUP(2,1/(('Tire Inspections'!$E$5:$E$1004=$A923)*('Tire Inspections'!$B$5:$B$1004=$L923)*('Tire Inspections'!$Y$5:$Y$1004="OK")),'Tire Inspections'!$L$5:$L$1004),"")))</f>
        <v/>
      </c>
      <c r="T923" s="33">
        <f>IF($A923="","",IF(OR($Q923="",$H923=""),"",IFERROR(MAX(0,MIN(1,($Q923-'Settings'!$B$6)/($H923-'Settings'!$B$6))),"")))</f>
        <v/>
      </c>
      <c r="U923" s="27">
        <f>IF($A923="","",IF($Q923="","No Data",IF($Q923&lt;='Settings'!$B$6,"Critical",IF($Q923&lt;='Settings'!$B$5,"Low","OK"))))</f>
        <v/>
      </c>
      <c r="V923" s="27">
        <f>IF($A923="","",IF($R923="","No Data",IF($R923&gt;='Settings'!$B$7,"Uneven","OK")))</f>
        <v/>
      </c>
      <c r="W923" s="27">
        <f>IF($A923="","",IF($J923&lt;&gt;"Mounted","N/A",IF(OR($S923="",$I923=""),"No Data",IF($S923&lt;$I923-'Settings'!$B$8,"Low",IF($S923&gt;$I923+'Settings'!$B$8,"High","OK")))))</f>
        <v/>
      </c>
      <c r="X923" s="45">
        <f>IF($A923="","",IF(OR($J923&lt;&gt;"Mounted",$L923=""),"",IFERROR($L923+'Settings'!$B$9,"")))</f>
        <v/>
      </c>
      <c r="Y923" s="27">
        <f>IF($A923="","",IF($J923&lt;&gt;"Mounted","N/A",IF($L923="","No Data",IF(TODAY()&gt;$X923,"Overdue",IF(TODAY()+'Settings'!$B$10&gt;=$X923,"Due Soon","Current")))))</f>
        <v/>
      </c>
      <c r="Z923" s="27">
        <f>IF($A923="","",IF($J923&lt;&gt;"Mounted","N/A",IF(OR($U923="No Data",$W923="No Data"),"No Data",IF($U923="Critical","Critical",IF(OR($U923="Low",$V923="Uneven",$W923="Low",$W923="High",$Y923="Overdue",$Y923="Due Soon"),"Attention","OK")))))</f>
        <v/>
      </c>
      <c r="AA923" s="27">
        <f>IF($A923="","",IF($J923&lt;&gt;"Mounted","No action",IF($U923="Critical","Inspect immediately and follow fleet removal policy",IF($W923="Low","Correct pressure and inspect",IF($W923="High","Correct pressure",IF($V923="Uneven","Inspect alignment, suspension, and rotation",IF($U923="Low","Schedule tire service",IF($Y923="Overdue","Complete inspection",IF($Y923="Due Soon","Schedule inspection","No action")))))))))</f>
        <v/>
      </c>
      <c r="AB923" s="27">
        <f>IF($A923="","",IF(OR($J923&lt;&gt;"Mounted",$Z923="OK",$Z923="N/A"),"",IF($U923="Critical",1,IF(OR($W923="Low",$W923="High"),2,IF(OR($U923="Low",$V923="Uneven"),3,IF($Y923="Overdue",4,5))))))</f>
        <v/>
      </c>
      <c r="AC923" s="27">
        <f>IF($A923="","",IF($AB923="","",IFERROR($AB923*100000+ROW(),"")))</f>
        <v/>
      </c>
    </row>
    <row r="924">
      <c r="A924" s="29" t="n"/>
      <c r="B924" s="23" t="n"/>
      <c r="C924" s="23" t="n"/>
      <c r="D924" s="23" t="n"/>
      <c r="E924" s="29" t="n"/>
      <c r="F924" s="42" t="n"/>
      <c r="G924" s="30" t="n"/>
      <c r="H924" s="43" t="n"/>
      <c r="I924" s="43" t="n"/>
      <c r="J924" s="23" t="n"/>
      <c r="K924" s="23" t="n"/>
      <c r="L924" s="45">
        <f>IF($A924="","",IF(COUNTIFS('Tire Inspections'!$E$5:$E$1004,$A924,'Tire Inspections'!$Y$5:$Y$1004,"OK")=0,"",IFERROR(MAXIFS('Tire Inspections'!$B$5:$B$1004,'Tire Inspections'!$E$5:$E$1004,$A924,'Tire Inspections'!$Y$5:$Y$1004,"OK"),"")))</f>
        <v/>
      </c>
      <c r="M924" s="27">
        <f>IF($A924="","",IF($L924="","",IFERROR(LOOKUP(2,1/(('Tire Inspections'!$E$5:$E$1004=$A924)*('Tire Inspections'!$B$5:$B$1004=$L924)*('Tire Inspections'!$Y$5:$Y$1004="OK")),'Tire Inspections'!$C$5:$C$1004),"")))</f>
        <v/>
      </c>
      <c r="N924" s="27">
        <f>IF($A924="","",IF($L924="","",IFERROR(LOOKUP(2,1/(('Tire Inspections'!$E$5:$E$1004=$A924)*('Tire Inspections'!$B$5:$B$1004=$L924)*('Tire Inspections'!$Y$5:$Y$1004="OK")),'Tire Inspections'!$F$5:$F$1004),"")))</f>
        <v/>
      </c>
      <c r="O924" s="27">
        <f>IF($A924="","",IF($L924="","",IFERROR(LOOKUP(2,1/(('Tire Inspections'!$E$5:$E$1004=$A924)*('Tire Inspections'!$B$5:$B$1004=$L924)*('Tire Inspections'!$Y$5:$Y$1004="OK")),'Tire Inspections'!$P$5:$P$1004),"")))</f>
        <v/>
      </c>
      <c r="P924" s="32">
        <f>IF($A924="","",IF($L924="","",IFERROR(LOOKUP(2,1/(('Tire Inspections'!$E$5:$E$1004=$A924)*('Tire Inspections'!$B$5:$B$1004=$L924)*('Tire Inspections'!$Y$5:$Y$1004="OK")),'Tire Inspections'!$D$5:$D$1004),"")))</f>
        <v/>
      </c>
      <c r="Q924" s="44">
        <f>IF($A924="","",IF($L924="","",IFERROR(LOOKUP(2,1/(('Tire Inspections'!$E$5:$E$1004=$A924)*('Tire Inspections'!$B$5:$B$1004=$L924)*('Tire Inspections'!$Y$5:$Y$1004="OK")),'Tire Inspections'!$R$5:$R$1004),"")))</f>
        <v/>
      </c>
      <c r="R924" s="44">
        <f>IF($A924="","",IF($L924="","",IFERROR(LOOKUP(2,1/(('Tire Inspections'!$E$5:$E$1004=$A924)*('Tire Inspections'!$B$5:$B$1004=$L924)*('Tire Inspections'!$Y$5:$Y$1004="OK")),'Tire Inspections'!$S$5:$S$1004),"")))</f>
        <v/>
      </c>
      <c r="S924" s="44">
        <f>IF($A924="","",IF($L924="","",IFERROR(LOOKUP(2,1/(('Tire Inspections'!$E$5:$E$1004=$A924)*('Tire Inspections'!$B$5:$B$1004=$L924)*('Tire Inspections'!$Y$5:$Y$1004="OK")),'Tire Inspections'!$L$5:$L$1004),"")))</f>
        <v/>
      </c>
      <c r="T924" s="33">
        <f>IF($A924="","",IF(OR($Q924="",$H924=""),"",IFERROR(MAX(0,MIN(1,($Q924-'Settings'!$B$6)/($H924-'Settings'!$B$6))),"")))</f>
        <v/>
      </c>
      <c r="U924" s="27">
        <f>IF($A924="","",IF($Q924="","No Data",IF($Q924&lt;='Settings'!$B$6,"Critical",IF($Q924&lt;='Settings'!$B$5,"Low","OK"))))</f>
        <v/>
      </c>
      <c r="V924" s="27">
        <f>IF($A924="","",IF($R924="","No Data",IF($R924&gt;='Settings'!$B$7,"Uneven","OK")))</f>
        <v/>
      </c>
      <c r="W924" s="27">
        <f>IF($A924="","",IF($J924&lt;&gt;"Mounted","N/A",IF(OR($S924="",$I924=""),"No Data",IF($S924&lt;$I924-'Settings'!$B$8,"Low",IF($S924&gt;$I924+'Settings'!$B$8,"High","OK")))))</f>
        <v/>
      </c>
      <c r="X924" s="45">
        <f>IF($A924="","",IF(OR($J924&lt;&gt;"Mounted",$L924=""),"",IFERROR($L924+'Settings'!$B$9,"")))</f>
        <v/>
      </c>
      <c r="Y924" s="27">
        <f>IF($A924="","",IF($J924&lt;&gt;"Mounted","N/A",IF($L924="","No Data",IF(TODAY()&gt;$X924,"Overdue",IF(TODAY()+'Settings'!$B$10&gt;=$X924,"Due Soon","Current")))))</f>
        <v/>
      </c>
      <c r="Z924" s="27">
        <f>IF($A924="","",IF($J924&lt;&gt;"Mounted","N/A",IF(OR($U924="No Data",$W924="No Data"),"No Data",IF($U924="Critical","Critical",IF(OR($U924="Low",$V924="Uneven",$W924="Low",$W924="High",$Y924="Overdue",$Y924="Due Soon"),"Attention","OK")))))</f>
        <v/>
      </c>
      <c r="AA924" s="27">
        <f>IF($A924="","",IF($J924&lt;&gt;"Mounted","No action",IF($U924="Critical","Inspect immediately and follow fleet removal policy",IF($W924="Low","Correct pressure and inspect",IF($W924="High","Correct pressure",IF($V924="Uneven","Inspect alignment, suspension, and rotation",IF($U924="Low","Schedule tire service",IF($Y924="Overdue","Complete inspection",IF($Y924="Due Soon","Schedule inspection","No action")))))))))</f>
        <v/>
      </c>
      <c r="AB924" s="27">
        <f>IF($A924="","",IF(OR($J924&lt;&gt;"Mounted",$Z924="OK",$Z924="N/A"),"",IF($U924="Critical",1,IF(OR($W924="Low",$W924="High"),2,IF(OR($U924="Low",$V924="Uneven"),3,IF($Y924="Overdue",4,5))))))</f>
        <v/>
      </c>
      <c r="AC924" s="27">
        <f>IF($A924="","",IF($AB924="","",IFERROR($AB924*100000+ROW(),"")))</f>
        <v/>
      </c>
    </row>
    <row r="925">
      <c r="A925" s="29" t="n"/>
      <c r="B925" s="23" t="n"/>
      <c r="C925" s="23" t="n"/>
      <c r="D925" s="23" t="n"/>
      <c r="E925" s="29" t="n"/>
      <c r="F925" s="42" t="n"/>
      <c r="G925" s="30" t="n"/>
      <c r="H925" s="43" t="n"/>
      <c r="I925" s="43" t="n"/>
      <c r="J925" s="23" t="n"/>
      <c r="K925" s="23" t="n"/>
      <c r="L925" s="45">
        <f>IF($A925="","",IF(COUNTIFS('Tire Inspections'!$E$5:$E$1004,$A925,'Tire Inspections'!$Y$5:$Y$1004,"OK")=0,"",IFERROR(MAXIFS('Tire Inspections'!$B$5:$B$1004,'Tire Inspections'!$E$5:$E$1004,$A925,'Tire Inspections'!$Y$5:$Y$1004,"OK"),"")))</f>
        <v/>
      </c>
      <c r="M925" s="27">
        <f>IF($A925="","",IF($L925="","",IFERROR(LOOKUP(2,1/(('Tire Inspections'!$E$5:$E$1004=$A925)*('Tire Inspections'!$B$5:$B$1004=$L925)*('Tire Inspections'!$Y$5:$Y$1004="OK")),'Tire Inspections'!$C$5:$C$1004),"")))</f>
        <v/>
      </c>
      <c r="N925" s="27">
        <f>IF($A925="","",IF($L925="","",IFERROR(LOOKUP(2,1/(('Tire Inspections'!$E$5:$E$1004=$A925)*('Tire Inspections'!$B$5:$B$1004=$L925)*('Tire Inspections'!$Y$5:$Y$1004="OK")),'Tire Inspections'!$F$5:$F$1004),"")))</f>
        <v/>
      </c>
      <c r="O925" s="27">
        <f>IF($A925="","",IF($L925="","",IFERROR(LOOKUP(2,1/(('Tire Inspections'!$E$5:$E$1004=$A925)*('Tire Inspections'!$B$5:$B$1004=$L925)*('Tire Inspections'!$Y$5:$Y$1004="OK")),'Tire Inspections'!$P$5:$P$1004),"")))</f>
        <v/>
      </c>
      <c r="P925" s="32">
        <f>IF($A925="","",IF($L925="","",IFERROR(LOOKUP(2,1/(('Tire Inspections'!$E$5:$E$1004=$A925)*('Tire Inspections'!$B$5:$B$1004=$L925)*('Tire Inspections'!$Y$5:$Y$1004="OK")),'Tire Inspections'!$D$5:$D$1004),"")))</f>
        <v/>
      </c>
      <c r="Q925" s="44">
        <f>IF($A925="","",IF($L925="","",IFERROR(LOOKUP(2,1/(('Tire Inspections'!$E$5:$E$1004=$A925)*('Tire Inspections'!$B$5:$B$1004=$L925)*('Tire Inspections'!$Y$5:$Y$1004="OK")),'Tire Inspections'!$R$5:$R$1004),"")))</f>
        <v/>
      </c>
      <c r="R925" s="44">
        <f>IF($A925="","",IF($L925="","",IFERROR(LOOKUP(2,1/(('Tire Inspections'!$E$5:$E$1004=$A925)*('Tire Inspections'!$B$5:$B$1004=$L925)*('Tire Inspections'!$Y$5:$Y$1004="OK")),'Tire Inspections'!$S$5:$S$1004),"")))</f>
        <v/>
      </c>
      <c r="S925" s="44">
        <f>IF($A925="","",IF($L925="","",IFERROR(LOOKUP(2,1/(('Tire Inspections'!$E$5:$E$1004=$A925)*('Tire Inspections'!$B$5:$B$1004=$L925)*('Tire Inspections'!$Y$5:$Y$1004="OK")),'Tire Inspections'!$L$5:$L$1004),"")))</f>
        <v/>
      </c>
      <c r="T925" s="33">
        <f>IF($A925="","",IF(OR($Q925="",$H925=""),"",IFERROR(MAX(0,MIN(1,($Q925-'Settings'!$B$6)/($H925-'Settings'!$B$6))),"")))</f>
        <v/>
      </c>
      <c r="U925" s="27">
        <f>IF($A925="","",IF($Q925="","No Data",IF($Q925&lt;='Settings'!$B$6,"Critical",IF($Q925&lt;='Settings'!$B$5,"Low","OK"))))</f>
        <v/>
      </c>
      <c r="V925" s="27">
        <f>IF($A925="","",IF($R925="","No Data",IF($R925&gt;='Settings'!$B$7,"Uneven","OK")))</f>
        <v/>
      </c>
      <c r="W925" s="27">
        <f>IF($A925="","",IF($J925&lt;&gt;"Mounted","N/A",IF(OR($S925="",$I925=""),"No Data",IF($S925&lt;$I925-'Settings'!$B$8,"Low",IF($S925&gt;$I925+'Settings'!$B$8,"High","OK")))))</f>
        <v/>
      </c>
      <c r="X925" s="45">
        <f>IF($A925="","",IF(OR($J925&lt;&gt;"Mounted",$L925=""),"",IFERROR($L925+'Settings'!$B$9,"")))</f>
        <v/>
      </c>
      <c r="Y925" s="27">
        <f>IF($A925="","",IF($J925&lt;&gt;"Mounted","N/A",IF($L925="","No Data",IF(TODAY()&gt;$X925,"Overdue",IF(TODAY()+'Settings'!$B$10&gt;=$X925,"Due Soon","Current")))))</f>
        <v/>
      </c>
      <c r="Z925" s="27">
        <f>IF($A925="","",IF($J925&lt;&gt;"Mounted","N/A",IF(OR($U925="No Data",$W925="No Data"),"No Data",IF($U925="Critical","Critical",IF(OR($U925="Low",$V925="Uneven",$W925="Low",$W925="High",$Y925="Overdue",$Y925="Due Soon"),"Attention","OK")))))</f>
        <v/>
      </c>
      <c r="AA925" s="27">
        <f>IF($A925="","",IF($J925&lt;&gt;"Mounted","No action",IF($U925="Critical","Inspect immediately and follow fleet removal policy",IF($W925="Low","Correct pressure and inspect",IF($W925="High","Correct pressure",IF($V925="Uneven","Inspect alignment, suspension, and rotation",IF($U925="Low","Schedule tire service",IF($Y925="Overdue","Complete inspection",IF($Y925="Due Soon","Schedule inspection","No action")))))))))</f>
        <v/>
      </c>
      <c r="AB925" s="27">
        <f>IF($A925="","",IF(OR($J925&lt;&gt;"Mounted",$Z925="OK",$Z925="N/A"),"",IF($U925="Critical",1,IF(OR($W925="Low",$W925="High"),2,IF(OR($U925="Low",$V925="Uneven"),3,IF($Y925="Overdue",4,5))))))</f>
        <v/>
      </c>
      <c r="AC925" s="27">
        <f>IF($A925="","",IF($AB925="","",IFERROR($AB925*100000+ROW(),"")))</f>
        <v/>
      </c>
    </row>
    <row r="926">
      <c r="A926" s="29" t="n"/>
      <c r="B926" s="23" t="n"/>
      <c r="C926" s="23" t="n"/>
      <c r="D926" s="23" t="n"/>
      <c r="E926" s="29" t="n"/>
      <c r="F926" s="42" t="n"/>
      <c r="G926" s="30" t="n"/>
      <c r="H926" s="43" t="n"/>
      <c r="I926" s="43" t="n"/>
      <c r="J926" s="23" t="n"/>
      <c r="K926" s="23" t="n"/>
      <c r="L926" s="45">
        <f>IF($A926="","",IF(COUNTIFS('Tire Inspections'!$E$5:$E$1004,$A926,'Tire Inspections'!$Y$5:$Y$1004,"OK")=0,"",IFERROR(MAXIFS('Tire Inspections'!$B$5:$B$1004,'Tire Inspections'!$E$5:$E$1004,$A926,'Tire Inspections'!$Y$5:$Y$1004,"OK"),"")))</f>
        <v/>
      </c>
      <c r="M926" s="27">
        <f>IF($A926="","",IF($L926="","",IFERROR(LOOKUP(2,1/(('Tire Inspections'!$E$5:$E$1004=$A926)*('Tire Inspections'!$B$5:$B$1004=$L926)*('Tire Inspections'!$Y$5:$Y$1004="OK")),'Tire Inspections'!$C$5:$C$1004),"")))</f>
        <v/>
      </c>
      <c r="N926" s="27">
        <f>IF($A926="","",IF($L926="","",IFERROR(LOOKUP(2,1/(('Tire Inspections'!$E$5:$E$1004=$A926)*('Tire Inspections'!$B$5:$B$1004=$L926)*('Tire Inspections'!$Y$5:$Y$1004="OK")),'Tire Inspections'!$F$5:$F$1004),"")))</f>
        <v/>
      </c>
      <c r="O926" s="27">
        <f>IF($A926="","",IF($L926="","",IFERROR(LOOKUP(2,1/(('Tire Inspections'!$E$5:$E$1004=$A926)*('Tire Inspections'!$B$5:$B$1004=$L926)*('Tire Inspections'!$Y$5:$Y$1004="OK")),'Tire Inspections'!$P$5:$P$1004),"")))</f>
        <v/>
      </c>
      <c r="P926" s="32">
        <f>IF($A926="","",IF($L926="","",IFERROR(LOOKUP(2,1/(('Tire Inspections'!$E$5:$E$1004=$A926)*('Tire Inspections'!$B$5:$B$1004=$L926)*('Tire Inspections'!$Y$5:$Y$1004="OK")),'Tire Inspections'!$D$5:$D$1004),"")))</f>
        <v/>
      </c>
      <c r="Q926" s="44">
        <f>IF($A926="","",IF($L926="","",IFERROR(LOOKUP(2,1/(('Tire Inspections'!$E$5:$E$1004=$A926)*('Tire Inspections'!$B$5:$B$1004=$L926)*('Tire Inspections'!$Y$5:$Y$1004="OK")),'Tire Inspections'!$R$5:$R$1004),"")))</f>
        <v/>
      </c>
      <c r="R926" s="44">
        <f>IF($A926="","",IF($L926="","",IFERROR(LOOKUP(2,1/(('Tire Inspections'!$E$5:$E$1004=$A926)*('Tire Inspections'!$B$5:$B$1004=$L926)*('Tire Inspections'!$Y$5:$Y$1004="OK")),'Tire Inspections'!$S$5:$S$1004),"")))</f>
        <v/>
      </c>
      <c r="S926" s="44">
        <f>IF($A926="","",IF($L926="","",IFERROR(LOOKUP(2,1/(('Tire Inspections'!$E$5:$E$1004=$A926)*('Tire Inspections'!$B$5:$B$1004=$L926)*('Tire Inspections'!$Y$5:$Y$1004="OK")),'Tire Inspections'!$L$5:$L$1004),"")))</f>
        <v/>
      </c>
      <c r="T926" s="33">
        <f>IF($A926="","",IF(OR($Q926="",$H926=""),"",IFERROR(MAX(0,MIN(1,($Q926-'Settings'!$B$6)/($H926-'Settings'!$B$6))),"")))</f>
        <v/>
      </c>
      <c r="U926" s="27">
        <f>IF($A926="","",IF($Q926="","No Data",IF($Q926&lt;='Settings'!$B$6,"Critical",IF($Q926&lt;='Settings'!$B$5,"Low","OK"))))</f>
        <v/>
      </c>
      <c r="V926" s="27">
        <f>IF($A926="","",IF($R926="","No Data",IF($R926&gt;='Settings'!$B$7,"Uneven","OK")))</f>
        <v/>
      </c>
      <c r="W926" s="27">
        <f>IF($A926="","",IF($J926&lt;&gt;"Mounted","N/A",IF(OR($S926="",$I926=""),"No Data",IF($S926&lt;$I926-'Settings'!$B$8,"Low",IF($S926&gt;$I926+'Settings'!$B$8,"High","OK")))))</f>
        <v/>
      </c>
      <c r="X926" s="45">
        <f>IF($A926="","",IF(OR($J926&lt;&gt;"Mounted",$L926=""),"",IFERROR($L926+'Settings'!$B$9,"")))</f>
        <v/>
      </c>
      <c r="Y926" s="27">
        <f>IF($A926="","",IF($J926&lt;&gt;"Mounted","N/A",IF($L926="","No Data",IF(TODAY()&gt;$X926,"Overdue",IF(TODAY()+'Settings'!$B$10&gt;=$X926,"Due Soon","Current")))))</f>
        <v/>
      </c>
      <c r="Z926" s="27">
        <f>IF($A926="","",IF($J926&lt;&gt;"Mounted","N/A",IF(OR($U926="No Data",$W926="No Data"),"No Data",IF($U926="Critical","Critical",IF(OR($U926="Low",$V926="Uneven",$W926="Low",$W926="High",$Y926="Overdue",$Y926="Due Soon"),"Attention","OK")))))</f>
        <v/>
      </c>
      <c r="AA926" s="27">
        <f>IF($A926="","",IF($J926&lt;&gt;"Mounted","No action",IF($U926="Critical","Inspect immediately and follow fleet removal policy",IF($W926="Low","Correct pressure and inspect",IF($W926="High","Correct pressure",IF($V926="Uneven","Inspect alignment, suspension, and rotation",IF($U926="Low","Schedule tire service",IF($Y926="Overdue","Complete inspection",IF($Y926="Due Soon","Schedule inspection","No action")))))))))</f>
        <v/>
      </c>
      <c r="AB926" s="27">
        <f>IF($A926="","",IF(OR($J926&lt;&gt;"Mounted",$Z926="OK",$Z926="N/A"),"",IF($U926="Critical",1,IF(OR($W926="Low",$W926="High"),2,IF(OR($U926="Low",$V926="Uneven"),3,IF($Y926="Overdue",4,5))))))</f>
        <v/>
      </c>
      <c r="AC926" s="27">
        <f>IF($A926="","",IF($AB926="","",IFERROR($AB926*100000+ROW(),"")))</f>
        <v/>
      </c>
    </row>
    <row r="927">
      <c r="A927" s="29" t="n"/>
      <c r="B927" s="23" t="n"/>
      <c r="C927" s="23" t="n"/>
      <c r="D927" s="23" t="n"/>
      <c r="E927" s="29" t="n"/>
      <c r="F927" s="42" t="n"/>
      <c r="G927" s="30" t="n"/>
      <c r="H927" s="43" t="n"/>
      <c r="I927" s="43" t="n"/>
      <c r="J927" s="23" t="n"/>
      <c r="K927" s="23" t="n"/>
      <c r="L927" s="45">
        <f>IF($A927="","",IF(COUNTIFS('Tire Inspections'!$E$5:$E$1004,$A927,'Tire Inspections'!$Y$5:$Y$1004,"OK")=0,"",IFERROR(MAXIFS('Tire Inspections'!$B$5:$B$1004,'Tire Inspections'!$E$5:$E$1004,$A927,'Tire Inspections'!$Y$5:$Y$1004,"OK"),"")))</f>
        <v/>
      </c>
      <c r="M927" s="27">
        <f>IF($A927="","",IF($L927="","",IFERROR(LOOKUP(2,1/(('Tire Inspections'!$E$5:$E$1004=$A927)*('Tire Inspections'!$B$5:$B$1004=$L927)*('Tire Inspections'!$Y$5:$Y$1004="OK")),'Tire Inspections'!$C$5:$C$1004),"")))</f>
        <v/>
      </c>
      <c r="N927" s="27">
        <f>IF($A927="","",IF($L927="","",IFERROR(LOOKUP(2,1/(('Tire Inspections'!$E$5:$E$1004=$A927)*('Tire Inspections'!$B$5:$B$1004=$L927)*('Tire Inspections'!$Y$5:$Y$1004="OK")),'Tire Inspections'!$F$5:$F$1004),"")))</f>
        <v/>
      </c>
      <c r="O927" s="27">
        <f>IF($A927="","",IF($L927="","",IFERROR(LOOKUP(2,1/(('Tire Inspections'!$E$5:$E$1004=$A927)*('Tire Inspections'!$B$5:$B$1004=$L927)*('Tire Inspections'!$Y$5:$Y$1004="OK")),'Tire Inspections'!$P$5:$P$1004),"")))</f>
        <v/>
      </c>
      <c r="P927" s="32">
        <f>IF($A927="","",IF($L927="","",IFERROR(LOOKUP(2,1/(('Tire Inspections'!$E$5:$E$1004=$A927)*('Tire Inspections'!$B$5:$B$1004=$L927)*('Tire Inspections'!$Y$5:$Y$1004="OK")),'Tire Inspections'!$D$5:$D$1004),"")))</f>
        <v/>
      </c>
      <c r="Q927" s="44">
        <f>IF($A927="","",IF($L927="","",IFERROR(LOOKUP(2,1/(('Tire Inspections'!$E$5:$E$1004=$A927)*('Tire Inspections'!$B$5:$B$1004=$L927)*('Tire Inspections'!$Y$5:$Y$1004="OK")),'Tire Inspections'!$R$5:$R$1004),"")))</f>
        <v/>
      </c>
      <c r="R927" s="44">
        <f>IF($A927="","",IF($L927="","",IFERROR(LOOKUP(2,1/(('Tire Inspections'!$E$5:$E$1004=$A927)*('Tire Inspections'!$B$5:$B$1004=$L927)*('Tire Inspections'!$Y$5:$Y$1004="OK")),'Tire Inspections'!$S$5:$S$1004),"")))</f>
        <v/>
      </c>
      <c r="S927" s="44">
        <f>IF($A927="","",IF($L927="","",IFERROR(LOOKUP(2,1/(('Tire Inspections'!$E$5:$E$1004=$A927)*('Tire Inspections'!$B$5:$B$1004=$L927)*('Tire Inspections'!$Y$5:$Y$1004="OK")),'Tire Inspections'!$L$5:$L$1004),"")))</f>
        <v/>
      </c>
      <c r="T927" s="33">
        <f>IF($A927="","",IF(OR($Q927="",$H927=""),"",IFERROR(MAX(0,MIN(1,($Q927-'Settings'!$B$6)/($H927-'Settings'!$B$6))),"")))</f>
        <v/>
      </c>
      <c r="U927" s="27">
        <f>IF($A927="","",IF($Q927="","No Data",IF($Q927&lt;='Settings'!$B$6,"Critical",IF($Q927&lt;='Settings'!$B$5,"Low","OK"))))</f>
        <v/>
      </c>
      <c r="V927" s="27">
        <f>IF($A927="","",IF($R927="","No Data",IF($R927&gt;='Settings'!$B$7,"Uneven","OK")))</f>
        <v/>
      </c>
      <c r="W927" s="27">
        <f>IF($A927="","",IF($J927&lt;&gt;"Mounted","N/A",IF(OR($S927="",$I927=""),"No Data",IF($S927&lt;$I927-'Settings'!$B$8,"Low",IF($S927&gt;$I927+'Settings'!$B$8,"High","OK")))))</f>
        <v/>
      </c>
      <c r="X927" s="45">
        <f>IF($A927="","",IF(OR($J927&lt;&gt;"Mounted",$L927=""),"",IFERROR($L927+'Settings'!$B$9,"")))</f>
        <v/>
      </c>
      <c r="Y927" s="27">
        <f>IF($A927="","",IF($J927&lt;&gt;"Mounted","N/A",IF($L927="","No Data",IF(TODAY()&gt;$X927,"Overdue",IF(TODAY()+'Settings'!$B$10&gt;=$X927,"Due Soon","Current")))))</f>
        <v/>
      </c>
      <c r="Z927" s="27">
        <f>IF($A927="","",IF($J927&lt;&gt;"Mounted","N/A",IF(OR($U927="No Data",$W927="No Data"),"No Data",IF($U927="Critical","Critical",IF(OR($U927="Low",$V927="Uneven",$W927="Low",$W927="High",$Y927="Overdue",$Y927="Due Soon"),"Attention","OK")))))</f>
        <v/>
      </c>
      <c r="AA927" s="27">
        <f>IF($A927="","",IF($J927&lt;&gt;"Mounted","No action",IF($U927="Critical","Inspect immediately and follow fleet removal policy",IF($W927="Low","Correct pressure and inspect",IF($W927="High","Correct pressure",IF($V927="Uneven","Inspect alignment, suspension, and rotation",IF($U927="Low","Schedule tire service",IF($Y927="Overdue","Complete inspection",IF($Y927="Due Soon","Schedule inspection","No action")))))))))</f>
        <v/>
      </c>
      <c r="AB927" s="27">
        <f>IF($A927="","",IF(OR($J927&lt;&gt;"Mounted",$Z927="OK",$Z927="N/A"),"",IF($U927="Critical",1,IF(OR($W927="Low",$W927="High"),2,IF(OR($U927="Low",$V927="Uneven"),3,IF($Y927="Overdue",4,5))))))</f>
        <v/>
      </c>
      <c r="AC927" s="27">
        <f>IF($A927="","",IF($AB927="","",IFERROR($AB927*100000+ROW(),"")))</f>
        <v/>
      </c>
    </row>
    <row r="928">
      <c r="A928" s="29" t="n"/>
      <c r="B928" s="23" t="n"/>
      <c r="C928" s="23" t="n"/>
      <c r="D928" s="23" t="n"/>
      <c r="E928" s="29" t="n"/>
      <c r="F928" s="42" t="n"/>
      <c r="G928" s="30" t="n"/>
      <c r="H928" s="43" t="n"/>
      <c r="I928" s="43" t="n"/>
      <c r="J928" s="23" t="n"/>
      <c r="K928" s="23" t="n"/>
      <c r="L928" s="45">
        <f>IF($A928="","",IF(COUNTIFS('Tire Inspections'!$E$5:$E$1004,$A928,'Tire Inspections'!$Y$5:$Y$1004,"OK")=0,"",IFERROR(MAXIFS('Tire Inspections'!$B$5:$B$1004,'Tire Inspections'!$E$5:$E$1004,$A928,'Tire Inspections'!$Y$5:$Y$1004,"OK"),"")))</f>
        <v/>
      </c>
      <c r="M928" s="27">
        <f>IF($A928="","",IF($L928="","",IFERROR(LOOKUP(2,1/(('Tire Inspections'!$E$5:$E$1004=$A928)*('Tire Inspections'!$B$5:$B$1004=$L928)*('Tire Inspections'!$Y$5:$Y$1004="OK")),'Tire Inspections'!$C$5:$C$1004),"")))</f>
        <v/>
      </c>
      <c r="N928" s="27">
        <f>IF($A928="","",IF($L928="","",IFERROR(LOOKUP(2,1/(('Tire Inspections'!$E$5:$E$1004=$A928)*('Tire Inspections'!$B$5:$B$1004=$L928)*('Tire Inspections'!$Y$5:$Y$1004="OK")),'Tire Inspections'!$F$5:$F$1004),"")))</f>
        <v/>
      </c>
      <c r="O928" s="27">
        <f>IF($A928="","",IF($L928="","",IFERROR(LOOKUP(2,1/(('Tire Inspections'!$E$5:$E$1004=$A928)*('Tire Inspections'!$B$5:$B$1004=$L928)*('Tire Inspections'!$Y$5:$Y$1004="OK")),'Tire Inspections'!$P$5:$P$1004),"")))</f>
        <v/>
      </c>
      <c r="P928" s="32">
        <f>IF($A928="","",IF($L928="","",IFERROR(LOOKUP(2,1/(('Tire Inspections'!$E$5:$E$1004=$A928)*('Tire Inspections'!$B$5:$B$1004=$L928)*('Tire Inspections'!$Y$5:$Y$1004="OK")),'Tire Inspections'!$D$5:$D$1004),"")))</f>
        <v/>
      </c>
      <c r="Q928" s="44">
        <f>IF($A928="","",IF($L928="","",IFERROR(LOOKUP(2,1/(('Tire Inspections'!$E$5:$E$1004=$A928)*('Tire Inspections'!$B$5:$B$1004=$L928)*('Tire Inspections'!$Y$5:$Y$1004="OK")),'Tire Inspections'!$R$5:$R$1004),"")))</f>
        <v/>
      </c>
      <c r="R928" s="44">
        <f>IF($A928="","",IF($L928="","",IFERROR(LOOKUP(2,1/(('Tire Inspections'!$E$5:$E$1004=$A928)*('Tire Inspections'!$B$5:$B$1004=$L928)*('Tire Inspections'!$Y$5:$Y$1004="OK")),'Tire Inspections'!$S$5:$S$1004),"")))</f>
        <v/>
      </c>
      <c r="S928" s="44">
        <f>IF($A928="","",IF($L928="","",IFERROR(LOOKUP(2,1/(('Tire Inspections'!$E$5:$E$1004=$A928)*('Tire Inspections'!$B$5:$B$1004=$L928)*('Tire Inspections'!$Y$5:$Y$1004="OK")),'Tire Inspections'!$L$5:$L$1004),"")))</f>
        <v/>
      </c>
      <c r="T928" s="33">
        <f>IF($A928="","",IF(OR($Q928="",$H928=""),"",IFERROR(MAX(0,MIN(1,($Q928-'Settings'!$B$6)/($H928-'Settings'!$B$6))),"")))</f>
        <v/>
      </c>
      <c r="U928" s="27">
        <f>IF($A928="","",IF($Q928="","No Data",IF($Q928&lt;='Settings'!$B$6,"Critical",IF($Q928&lt;='Settings'!$B$5,"Low","OK"))))</f>
        <v/>
      </c>
      <c r="V928" s="27">
        <f>IF($A928="","",IF($R928="","No Data",IF($R928&gt;='Settings'!$B$7,"Uneven","OK")))</f>
        <v/>
      </c>
      <c r="W928" s="27">
        <f>IF($A928="","",IF($J928&lt;&gt;"Mounted","N/A",IF(OR($S928="",$I928=""),"No Data",IF($S928&lt;$I928-'Settings'!$B$8,"Low",IF($S928&gt;$I928+'Settings'!$B$8,"High","OK")))))</f>
        <v/>
      </c>
      <c r="X928" s="45">
        <f>IF($A928="","",IF(OR($J928&lt;&gt;"Mounted",$L928=""),"",IFERROR($L928+'Settings'!$B$9,"")))</f>
        <v/>
      </c>
      <c r="Y928" s="27">
        <f>IF($A928="","",IF($J928&lt;&gt;"Mounted","N/A",IF($L928="","No Data",IF(TODAY()&gt;$X928,"Overdue",IF(TODAY()+'Settings'!$B$10&gt;=$X928,"Due Soon","Current")))))</f>
        <v/>
      </c>
      <c r="Z928" s="27">
        <f>IF($A928="","",IF($J928&lt;&gt;"Mounted","N/A",IF(OR($U928="No Data",$W928="No Data"),"No Data",IF($U928="Critical","Critical",IF(OR($U928="Low",$V928="Uneven",$W928="Low",$W928="High",$Y928="Overdue",$Y928="Due Soon"),"Attention","OK")))))</f>
        <v/>
      </c>
      <c r="AA928" s="27">
        <f>IF($A928="","",IF($J928&lt;&gt;"Mounted","No action",IF($U928="Critical","Inspect immediately and follow fleet removal policy",IF($W928="Low","Correct pressure and inspect",IF($W928="High","Correct pressure",IF($V928="Uneven","Inspect alignment, suspension, and rotation",IF($U928="Low","Schedule tire service",IF($Y928="Overdue","Complete inspection",IF($Y928="Due Soon","Schedule inspection","No action")))))))))</f>
        <v/>
      </c>
      <c r="AB928" s="27">
        <f>IF($A928="","",IF(OR($J928&lt;&gt;"Mounted",$Z928="OK",$Z928="N/A"),"",IF($U928="Critical",1,IF(OR($W928="Low",$W928="High"),2,IF(OR($U928="Low",$V928="Uneven"),3,IF($Y928="Overdue",4,5))))))</f>
        <v/>
      </c>
      <c r="AC928" s="27">
        <f>IF($A928="","",IF($AB928="","",IFERROR($AB928*100000+ROW(),"")))</f>
        <v/>
      </c>
    </row>
    <row r="929">
      <c r="A929" s="29" t="n"/>
      <c r="B929" s="23" t="n"/>
      <c r="C929" s="23" t="n"/>
      <c r="D929" s="23" t="n"/>
      <c r="E929" s="29" t="n"/>
      <c r="F929" s="42" t="n"/>
      <c r="G929" s="30" t="n"/>
      <c r="H929" s="43" t="n"/>
      <c r="I929" s="43" t="n"/>
      <c r="J929" s="23" t="n"/>
      <c r="K929" s="23" t="n"/>
      <c r="L929" s="45">
        <f>IF($A929="","",IF(COUNTIFS('Tire Inspections'!$E$5:$E$1004,$A929,'Tire Inspections'!$Y$5:$Y$1004,"OK")=0,"",IFERROR(MAXIFS('Tire Inspections'!$B$5:$B$1004,'Tire Inspections'!$E$5:$E$1004,$A929,'Tire Inspections'!$Y$5:$Y$1004,"OK"),"")))</f>
        <v/>
      </c>
      <c r="M929" s="27">
        <f>IF($A929="","",IF($L929="","",IFERROR(LOOKUP(2,1/(('Tire Inspections'!$E$5:$E$1004=$A929)*('Tire Inspections'!$B$5:$B$1004=$L929)*('Tire Inspections'!$Y$5:$Y$1004="OK")),'Tire Inspections'!$C$5:$C$1004),"")))</f>
        <v/>
      </c>
      <c r="N929" s="27">
        <f>IF($A929="","",IF($L929="","",IFERROR(LOOKUP(2,1/(('Tire Inspections'!$E$5:$E$1004=$A929)*('Tire Inspections'!$B$5:$B$1004=$L929)*('Tire Inspections'!$Y$5:$Y$1004="OK")),'Tire Inspections'!$F$5:$F$1004),"")))</f>
        <v/>
      </c>
      <c r="O929" s="27">
        <f>IF($A929="","",IF($L929="","",IFERROR(LOOKUP(2,1/(('Tire Inspections'!$E$5:$E$1004=$A929)*('Tire Inspections'!$B$5:$B$1004=$L929)*('Tire Inspections'!$Y$5:$Y$1004="OK")),'Tire Inspections'!$P$5:$P$1004),"")))</f>
        <v/>
      </c>
      <c r="P929" s="32">
        <f>IF($A929="","",IF($L929="","",IFERROR(LOOKUP(2,1/(('Tire Inspections'!$E$5:$E$1004=$A929)*('Tire Inspections'!$B$5:$B$1004=$L929)*('Tire Inspections'!$Y$5:$Y$1004="OK")),'Tire Inspections'!$D$5:$D$1004),"")))</f>
        <v/>
      </c>
      <c r="Q929" s="44">
        <f>IF($A929="","",IF($L929="","",IFERROR(LOOKUP(2,1/(('Tire Inspections'!$E$5:$E$1004=$A929)*('Tire Inspections'!$B$5:$B$1004=$L929)*('Tire Inspections'!$Y$5:$Y$1004="OK")),'Tire Inspections'!$R$5:$R$1004),"")))</f>
        <v/>
      </c>
      <c r="R929" s="44">
        <f>IF($A929="","",IF($L929="","",IFERROR(LOOKUP(2,1/(('Tire Inspections'!$E$5:$E$1004=$A929)*('Tire Inspections'!$B$5:$B$1004=$L929)*('Tire Inspections'!$Y$5:$Y$1004="OK")),'Tire Inspections'!$S$5:$S$1004),"")))</f>
        <v/>
      </c>
      <c r="S929" s="44">
        <f>IF($A929="","",IF($L929="","",IFERROR(LOOKUP(2,1/(('Tire Inspections'!$E$5:$E$1004=$A929)*('Tire Inspections'!$B$5:$B$1004=$L929)*('Tire Inspections'!$Y$5:$Y$1004="OK")),'Tire Inspections'!$L$5:$L$1004),"")))</f>
        <v/>
      </c>
      <c r="T929" s="33">
        <f>IF($A929="","",IF(OR($Q929="",$H929=""),"",IFERROR(MAX(0,MIN(1,($Q929-'Settings'!$B$6)/($H929-'Settings'!$B$6))),"")))</f>
        <v/>
      </c>
      <c r="U929" s="27">
        <f>IF($A929="","",IF($Q929="","No Data",IF($Q929&lt;='Settings'!$B$6,"Critical",IF($Q929&lt;='Settings'!$B$5,"Low","OK"))))</f>
        <v/>
      </c>
      <c r="V929" s="27">
        <f>IF($A929="","",IF($R929="","No Data",IF($R929&gt;='Settings'!$B$7,"Uneven","OK")))</f>
        <v/>
      </c>
      <c r="W929" s="27">
        <f>IF($A929="","",IF($J929&lt;&gt;"Mounted","N/A",IF(OR($S929="",$I929=""),"No Data",IF($S929&lt;$I929-'Settings'!$B$8,"Low",IF($S929&gt;$I929+'Settings'!$B$8,"High","OK")))))</f>
        <v/>
      </c>
      <c r="X929" s="45">
        <f>IF($A929="","",IF(OR($J929&lt;&gt;"Mounted",$L929=""),"",IFERROR($L929+'Settings'!$B$9,"")))</f>
        <v/>
      </c>
      <c r="Y929" s="27">
        <f>IF($A929="","",IF($J929&lt;&gt;"Mounted","N/A",IF($L929="","No Data",IF(TODAY()&gt;$X929,"Overdue",IF(TODAY()+'Settings'!$B$10&gt;=$X929,"Due Soon","Current")))))</f>
        <v/>
      </c>
      <c r="Z929" s="27">
        <f>IF($A929="","",IF($J929&lt;&gt;"Mounted","N/A",IF(OR($U929="No Data",$W929="No Data"),"No Data",IF($U929="Critical","Critical",IF(OR($U929="Low",$V929="Uneven",$W929="Low",$W929="High",$Y929="Overdue",$Y929="Due Soon"),"Attention","OK")))))</f>
        <v/>
      </c>
      <c r="AA929" s="27">
        <f>IF($A929="","",IF($J929&lt;&gt;"Mounted","No action",IF($U929="Critical","Inspect immediately and follow fleet removal policy",IF($W929="Low","Correct pressure and inspect",IF($W929="High","Correct pressure",IF($V929="Uneven","Inspect alignment, suspension, and rotation",IF($U929="Low","Schedule tire service",IF($Y929="Overdue","Complete inspection",IF($Y929="Due Soon","Schedule inspection","No action")))))))))</f>
        <v/>
      </c>
      <c r="AB929" s="27">
        <f>IF($A929="","",IF(OR($J929&lt;&gt;"Mounted",$Z929="OK",$Z929="N/A"),"",IF($U929="Critical",1,IF(OR($W929="Low",$W929="High"),2,IF(OR($U929="Low",$V929="Uneven"),3,IF($Y929="Overdue",4,5))))))</f>
        <v/>
      </c>
      <c r="AC929" s="27">
        <f>IF($A929="","",IF($AB929="","",IFERROR($AB929*100000+ROW(),"")))</f>
        <v/>
      </c>
    </row>
    <row r="930">
      <c r="A930" s="29" t="n"/>
      <c r="B930" s="23" t="n"/>
      <c r="C930" s="23" t="n"/>
      <c r="D930" s="23" t="n"/>
      <c r="E930" s="29" t="n"/>
      <c r="F930" s="42" t="n"/>
      <c r="G930" s="30" t="n"/>
      <c r="H930" s="43" t="n"/>
      <c r="I930" s="43" t="n"/>
      <c r="J930" s="23" t="n"/>
      <c r="K930" s="23" t="n"/>
      <c r="L930" s="45">
        <f>IF($A930="","",IF(COUNTIFS('Tire Inspections'!$E$5:$E$1004,$A930,'Tire Inspections'!$Y$5:$Y$1004,"OK")=0,"",IFERROR(MAXIFS('Tire Inspections'!$B$5:$B$1004,'Tire Inspections'!$E$5:$E$1004,$A930,'Tire Inspections'!$Y$5:$Y$1004,"OK"),"")))</f>
        <v/>
      </c>
      <c r="M930" s="27">
        <f>IF($A930="","",IF($L930="","",IFERROR(LOOKUP(2,1/(('Tire Inspections'!$E$5:$E$1004=$A930)*('Tire Inspections'!$B$5:$B$1004=$L930)*('Tire Inspections'!$Y$5:$Y$1004="OK")),'Tire Inspections'!$C$5:$C$1004),"")))</f>
        <v/>
      </c>
      <c r="N930" s="27">
        <f>IF($A930="","",IF($L930="","",IFERROR(LOOKUP(2,1/(('Tire Inspections'!$E$5:$E$1004=$A930)*('Tire Inspections'!$B$5:$B$1004=$L930)*('Tire Inspections'!$Y$5:$Y$1004="OK")),'Tire Inspections'!$F$5:$F$1004),"")))</f>
        <v/>
      </c>
      <c r="O930" s="27">
        <f>IF($A930="","",IF($L930="","",IFERROR(LOOKUP(2,1/(('Tire Inspections'!$E$5:$E$1004=$A930)*('Tire Inspections'!$B$5:$B$1004=$L930)*('Tire Inspections'!$Y$5:$Y$1004="OK")),'Tire Inspections'!$P$5:$P$1004),"")))</f>
        <v/>
      </c>
      <c r="P930" s="32">
        <f>IF($A930="","",IF($L930="","",IFERROR(LOOKUP(2,1/(('Tire Inspections'!$E$5:$E$1004=$A930)*('Tire Inspections'!$B$5:$B$1004=$L930)*('Tire Inspections'!$Y$5:$Y$1004="OK")),'Tire Inspections'!$D$5:$D$1004),"")))</f>
        <v/>
      </c>
      <c r="Q930" s="44">
        <f>IF($A930="","",IF($L930="","",IFERROR(LOOKUP(2,1/(('Tire Inspections'!$E$5:$E$1004=$A930)*('Tire Inspections'!$B$5:$B$1004=$L930)*('Tire Inspections'!$Y$5:$Y$1004="OK")),'Tire Inspections'!$R$5:$R$1004),"")))</f>
        <v/>
      </c>
      <c r="R930" s="44">
        <f>IF($A930="","",IF($L930="","",IFERROR(LOOKUP(2,1/(('Tire Inspections'!$E$5:$E$1004=$A930)*('Tire Inspections'!$B$5:$B$1004=$L930)*('Tire Inspections'!$Y$5:$Y$1004="OK")),'Tire Inspections'!$S$5:$S$1004),"")))</f>
        <v/>
      </c>
      <c r="S930" s="44">
        <f>IF($A930="","",IF($L930="","",IFERROR(LOOKUP(2,1/(('Tire Inspections'!$E$5:$E$1004=$A930)*('Tire Inspections'!$B$5:$B$1004=$L930)*('Tire Inspections'!$Y$5:$Y$1004="OK")),'Tire Inspections'!$L$5:$L$1004),"")))</f>
        <v/>
      </c>
      <c r="T930" s="33">
        <f>IF($A930="","",IF(OR($Q930="",$H930=""),"",IFERROR(MAX(0,MIN(1,($Q930-'Settings'!$B$6)/($H930-'Settings'!$B$6))),"")))</f>
        <v/>
      </c>
      <c r="U930" s="27">
        <f>IF($A930="","",IF($Q930="","No Data",IF($Q930&lt;='Settings'!$B$6,"Critical",IF($Q930&lt;='Settings'!$B$5,"Low","OK"))))</f>
        <v/>
      </c>
      <c r="V930" s="27">
        <f>IF($A930="","",IF($R930="","No Data",IF($R930&gt;='Settings'!$B$7,"Uneven","OK")))</f>
        <v/>
      </c>
      <c r="W930" s="27">
        <f>IF($A930="","",IF($J930&lt;&gt;"Mounted","N/A",IF(OR($S930="",$I930=""),"No Data",IF($S930&lt;$I930-'Settings'!$B$8,"Low",IF($S930&gt;$I930+'Settings'!$B$8,"High","OK")))))</f>
        <v/>
      </c>
      <c r="X930" s="45">
        <f>IF($A930="","",IF(OR($J930&lt;&gt;"Mounted",$L930=""),"",IFERROR($L930+'Settings'!$B$9,"")))</f>
        <v/>
      </c>
      <c r="Y930" s="27">
        <f>IF($A930="","",IF($J930&lt;&gt;"Mounted","N/A",IF($L930="","No Data",IF(TODAY()&gt;$X930,"Overdue",IF(TODAY()+'Settings'!$B$10&gt;=$X930,"Due Soon","Current")))))</f>
        <v/>
      </c>
      <c r="Z930" s="27">
        <f>IF($A930="","",IF($J930&lt;&gt;"Mounted","N/A",IF(OR($U930="No Data",$W930="No Data"),"No Data",IF($U930="Critical","Critical",IF(OR($U930="Low",$V930="Uneven",$W930="Low",$W930="High",$Y930="Overdue",$Y930="Due Soon"),"Attention","OK")))))</f>
        <v/>
      </c>
      <c r="AA930" s="27">
        <f>IF($A930="","",IF($J930&lt;&gt;"Mounted","No action",IF($U930="Critical","Inspect immediately and follow fleet removal policy",IF($W930="Low","Correct pressure and inspect",IF($W930="High","Correct pressure",IF($V930="Uneven","Inspect alignment, suspension, and rotation",IF($U930="Low","Schedule tire service",IF($Y930="Overdue","Complete inspection",IF($Y930="Due Soon","Schedule inspection","No action")))))))))</f>
        <v/>
      </c>
      <c r="AB930" s="27">
        <f>IF($A930="","",IF(OR($J930&lt;&gt;"Mounted",$Z930="OK",$Z930="N/A"),"",IF($U930="Critical",1,IF(OR($W930="Low",$W930="High"),2,IF(OR($U930="Low",$V930="Uneven"),3,IF($Y930="Overdue",4,5))))))</f>
        <v/>
      </c>
      <c r="AC930" s="27">
        <f>IF($A930="","",IF($AB930="","",IFERROR($AB930*100000+ROW(),"")))</f>
        <v/>
      </c>
    </row>
    <row r="931">
      <c r="A931" s="29" t="n"/>
      <c r="B931" s="23" t="n"/>
      <c r="C931" s="23" t="n"/>
      <c r="D931" s="23" t="n"/>
      <c r="E931" s="29" t="n"/>
      <c r="F931" s="42" t="n"/>
      <c r="G931" s="30" t="n"/>
      <c r="H931" s="43" t="n"/>
      <c r="I931" s="43" t="n"/>
      <c r="J931" s="23" t="n"/>
      <c r="K931" s="23" t="n"/>
      <c r="L931" s="45">
        <f>IF($A931="","",IF(COUNTIFS('Tire Inspections'!$E$5:$E$1004,$A931,'Tire Inspections'!$Y$5:$Y$1004,"OK")=0,"",IFERROR(MAXIFS('Tire Inspections'!$B$5:$B$1004,'Tire Inspections'!$E$5:$E$1004,$A931,'Tire Inspections'!$Y$5:$Y$1004,"OK"),"")))</f>
        <v/>
      </c>
      <c r="M931" s="27">
        <f>IF($A931="","",IF($L931="","",IFERROR(LOOKUP(2,1/(('Tire Inspections'!$E$5:$E$1004=$A931)*('Tire Inspections'!$B$5:$B$1004=$L931)*('Tire Inspections'!$Y$5:$Y$1004="OK")),'Tire Inspections'!$C$5:$C$1004),"")))</f>
        <v/>
      </c>
      <c r="N931" s="27">
        <f>IF($A931="","",IF($L931="","",IFERROR(LOOKUP(2,1/(('Tire Inspections'!$E$5:$E$1004=$A931)*('Tire Inspections'!$B$5:$B$1004=$L931)*('Tire Inspections'!$Y$5:$Y$1004="OK")),'Tire Inspections'!$F$5:$F$1004),"")))</f>
        <v/>
      </c>
      <c r="O931" s="27">
        <f>IF($A931="","",IF($L931="","",IFERROR(LOOKUP(2,1/(('Tire Inspections'!$E$5:$E$1004=$A931)*('Tire Inspections'!$B$5:$B$1004=$L931)*('Tire Inspections'!$Y$5:$Y$1004="OK")),'Tire Inspections'!$P$5:$P$1004),"")))</f>
        <v/>
      </c>
      <c r="P931" s="32">
        <f>IF($A931="","",IF($L931="","",IFERROR(LOOKUP(2,1/(('Tire Inspections'!$E$5:$E$1004=$A931)*('Tire Inspections'!$B$5:$B$1004=$L931)*('Tire Inspections'!$Y$5:$Y$1004="OK")),'Tire Inspections'!$D$5:$D$1004),"")))</f>
        <v/>
      </c>
      <c r="Q931" s="44">
        <f>IF($A931="","",IF($L931="","",IFERROR(LOOKUP(2,1/(('Tire Inspections'!$E$5:$E$1004=$A931)*('Tire Inspections'!$B$5:$B$1004=$L931)*('Tire Inspections'!$Y$5:$Y$1004="OK")),'Tire Inspections'!$R$5:$R$1004),"")))</f>
        <v/>
      </c>
      <c r="R931" s="44">
        <f>IF($A931="","",IF($L931="","",IFERROR(LOOKUP(2,1/(('Tire Inspections'!$E$5:$E$1004=$A931)*('Tire Inspections'!$B$5:$B$1004=$L931)*('Tire Inspections'!$Y$5:$Y$1004="OK")),'Tire Inspections'!$S$5:$S$1004),"")))</f>
        <v/>
      </c>
      <c r="S931" s="44">
        <f>IF($A931="","",IF($L931="","",IFERROR(LOOKUP(2,1/(('Tire Inspections'!$E$5:$E$1004=$A931)*('Tire Inspections'!$B$5:$B$1004=$L931)*('Tire Inspections'!$Y$5:$Y$1004="OK")),'Tire Inspections'!$L$5:$L$1004),"")))</f>
        <v/>
      </c>
      <c r="T931" s="33">
        <f>IF($A931="","",IF(OR($Q931="",$H931=""),"",IFERROR(MAX(0,MIN(1,($Q931-'Settings'!$B$6)/($H931-'Settings'!$B$6))),"")))</f>
        <v/>
      </c>
      <c r="U931" s="27">
        <f>IF($A931="","",IF($Q931="","No Data",IF($Q931&lt;='Settings'!$B$6,"Critical",IF($Q931&lt;='Settings'!$B$5,"Low","OK"))))</f>
        <v/>
      </c>
      <c r="V931" s="27">
        <f>IF($A931="","",IF($R931="","No Data",IF($R931&gt;='Settings'!$B$7,"Uneven","OK")))</f>
        <v/>
      </c>
      <c r="W931" s="27">
        <f>IF($A931="","",IF($J931&lt;&gt;"Mounted","N/A",IF(OR($S931="",$I931=""),"No Data",IF($S931&lt;$I931-'Settings'!$B$8,"Low",IF($S931&gt;$I931+'Settings'!$B$8,"High","OK")))))</f>
        <v/>
      </c>
      <c r="X931" s="45">
        <f>IF($A931="","",IF(OR($J931&lt;&gt;"Mounted",$L931=""),"",IFERROR($L931+'Settings'!$B$9,"")))</f>
        <v/>
      </c>
      <c r="Y931" s="27">
        <f>IF($A931="","",IF($J931&lt;&gt;"Mounted","N/A",IF($L931="","No Data",IF(TODAY()&gt;$X931,"Overdue",IF(TODAY()+'Settings'!$B$10&gt;=$X931,"Due Soon","Current")))))</f>
        <v/>
      </c>
      <c r="Z931" s="27">
        <f>IF($A931="","",IF($J931&lt;&gt;"Mounted","N/A",IF(OR($U931="No Data",$W931="No Data"),"No Data",IF($U931="Critical","Critical",IF(OR($U931="Low",$V931="Uneven",$W931="Low",$W931="High",$Y931="Overdue",$Y931="Due Soon"),"Attention","OK")))))</f>
        <v/>
      </c>
      <c r="AA931" s="27">
        <f>IF($A931="","",IF($J931&lt;&gt;"Mounted","No action",IF($U931="Critical","Inspect immediately and follow fleet removal policy",IF($W931="Low","Correct pressure and inspect",IF($W931="High","Correct pressure",IF($V931="Uneven","Inspect alignment, suspension, and rotation",IF($U931="Low","Schedule tire service",IF($Y931="Overdue","Complete inspection",IF($Y931="Due Soon","Schedule inspection","No action")))))))))</f>
        <v/>
      </c>
      <c r="AB931" s="27">
        <f>IF($A931="","",IF(OR($J931&lt;&gt;"Mounted",$Z931="OK",$Z931="N/A"),"",IF($U931="Critical",1,IF(OR($W931="Low",$W931="High"),2,IF(OR($U931="Low",$V931="Uneven"),3,IF($Y931="Overdue",4,5))))))</f>
        <v/>
      </c>
      <c r="AC931" s="27">
        <f>IF($A931="","",IF($AB931="","",IFERROR($AB931*100000+ROW(),"")))</f>
        <v/>
      </c>
    </row>
    <row r="932">
      <c r="A932" s="29" t="n"/>
      <c r="B932" s="23" t="n"/>
      <c r="C932" s="23" t="n"/>
      <c r="D932" s="23" t="n"/>
      <c r="E932" s="29" t="n"/>
      <c r="F932" s="42" t="n"/>
      <c r="G932" s="30" t="n"/>
      <c r="H932" s="43" t="n"/>
      <c r="I932" s="43" t="n"/>
      <c r="J932" s="23" t="n"/>
      <c r="K932" s="23" t="n"/>
      <c r="L932" s="45">
        <f>IF($A932="","",IF(COUNTIFS('Tire Inspections'!$E$5:$E$1004,$A932,'Tire Inspections'!$Y$5:$Y$1004,"OK")=0,"",IFERROR(MAXIFS('Tire Inspections'!$B$5:$B$1004,'Tire Inspections'!$E$5:$E$1004,$A932,'Tire Inspections'!$Y$5:$Y$1004,"OK"),"")))</f>
        <v/>
      </c>
      <c r="M932" s="27">
        <f>IF($A932="","",IF($L932="","",IFERROR(LOOKUP(2,1/(('Tire Inspections'!$E$5:$E$1004=$A932)*('Tire Inspections'!$B$5:$B$1004=$L932)*('Tire Inspections'!$Y$5:$Y$1004="OK")),'Tire Inspections'!$C$5:$C$1004),"")))</f>
        <v/>
      </c>
      <c r="N932" s="27">
        <f>IF($A932="","",IF($L932="","",IFERROR(LOOKUP(2,1/(('Tire Inspections'!$E$5:$E$1004=$A932)*('Tire Inspections'!$B$5:$B$1004=$L932)*('Tire Inspections'!$Y$5:$Y$1004="OK")),'Tire Inspections'!$F$5:$F$1004),"")))</f>
        <v/>
      </c>
      <c r="O932" s="27">
        <f>IF($A932="","",IF($L932="","",IFERROR(LOOKUP(2,1/(('Tire Inspections'!$E$5:$E$1004=$A932)*('Tire Inspections'!$B$5:$B$1004=$L932)*('Tire Inspections'!$Y$5:$Y$1004="OK")),'Tire Inspections'!$P$5:$P$1004),"")))</f>
        <v/>
      </c>
      <c r="P932" s="32">
        <f>IF($A932="","",IF($L932="","",IFERROR(LOOKUP(2,1/(('Tire Inspections'!$E$5:$E$1004=$A932)*('Tire Inspections'!$B$5:$B$1004=$L932)*('Tire Inspections'!$Y$5:$Y$1004="OK")),'Tire Inspections'!$D$5:$D$1004),"")))</f>
        <v/>
      </c>
      <c r="Q932" s="44">
        <f>IF($A932="","",IF($L932="","",IFERROR(LOOKUP(2,1/(('Tire Inspections'!$E$5:$E$1004=$A932)*('Tire Inspections'!$B$5:$B$1004=$L932)*('Tire Inspections'!$Y$5:$Y$1004="OK")),'Tire Inspections'!$R$5:$R$1004),"")))</f>
        <v/>
      </c>
      <c r="R932" s="44">
        <f>IF($A932="","",IF($L932="","",IFERROR(LOOKUP(2,1/(('Tire Inspections'!$E$5:$E$1004=$A932)*('Tire Inspections'!$B$5:$B$1004=$L932)*('Tire Inspections'!$Y$5:$Y$1004="OK")),'Tire Inspections'!$S$5:$S$1004),"")))</f>
        <v/>
      </c>
      <c r="S932" s="44">
        <f>IF($A932="","",IF($L932="","",IFERROR(LOOKUP(2,1/(('Tire Inspections'!$E$5:$E$1004=$A932)*('Tire Inspections'!$B$5:$B$1004=$L932)*('Tire Inspections'!$Y$5:$Y$1004="OK")),'Tire Inspections'!$L$5:$L$1004),"")))</f>
        <v/>
      </c>
      <c r="T932" s="33">
        <f>IF($A932="","",IF(OR($Q932="",$H932=""),"",IFERROR(MAX(0,MIN(1,($Q932-'Settings'!$B$6)/($H932-'Settings'!$B$6))),"")))</f>
        <v/>
      </c>
      <c r="U932" s="27">
        <f>IF($A932="","",IF($Q932="","No Data",IF($Q932&lt;='Settings'!$B$6,"Critical",IF($Q932&lt;='Settings'!$B$5,"Low","OK"))))</f>
        <v/>
      </c>
      <c r="V932" s="27">
        <f>IF($A932="","",IF($R932="","No Data",IF($R932&gt;='Settings'!$B$7,"Uneven","OK")))</f>
        <v/>
      </c>
      <c r="W932" s="27">
        <f>IF($A932="","",IF($J932&lt;&gt;"Mounted","N/A",IF(OR($S932="",$I932=""),"No Data",IF($S932&lt;$I932-'Settings'!$B$8,"Low",IF($S932&gt;$I932+'Settings'!$B$8,"High","OK")))))</f>
        <v/>
      </c>
      <c r="X932" s="45">
        <f>IF($A932="","",IF(OR($J932&lt;&gt;"Mounted",$L932=""),"",IFERROR($L932+'Settings'!$B$9,"")))</f>
        <v/>
      </c>
      <c r="Y932" s="27">
        <f>IF($A932="","",IF($J932&lt;&gt;"Mounted","N/A",IF($L932="","No Data",IF(TODAY()&gt;$X932,"Overdue",IF(TODAY()+'Settings'!$B$10&gt;=$X932,"Due Soon","Current")))))</f>
        <v/>
      </c>
      <c r="Z932" s="27">
        <f>IF($A932="","",IF($J932&lt;&gt;"Mounted","N/A",IF(OR($U932="No Data",$W932="No Data"),"No Data",IF($U932="Critical","Critical",IF(OR($U932="Low",$V932="Uneven",$W932="Low",$W932="High",$Y932="Overdue",$Y932="Due Soon"),"Attention","OK")))))</f>
        <v/>
      </c>
      <c r="AA932" s="27">
        <f>IF($A932="","",IF($J932&lt;&gt;"Mounted","No action",IF($U932="Critical","Inspect immediately and follow fleet removal policy",IF($W932="Low","Correct pressure and inspect",IF($W932="High","Correct pressure",IF($V932="Uneven","Inspect alignment, suspension, and rotation",IF($U932="Low","Schedule tire service",IF($Y932="Overdue","Complete inspection",IF($Y932="Due Soon","Schedule inspection","No action")))))))))</f>
        <v/>
      </c>
      <c r="AB932" s="27">
        <f>IF($A932="","",IF(OR($J932&lt;&gt;"Mounted",$Z932="OK",$Z932="N/A"),"",IF($U932="Critical",1,IF(OR($W932="Low",$W932="High"),2,IF(OR($U932="Low",$V932="Uneven"),3,IF($Y932="Overdue",4,5))))))</f>
        <v/>
      </c>
      <c r="AC932" s="27">
        <f>IF($A932="","",IF($AB932="","",IFERROR($AB932*100000+ROW(),"")))</f>
        <v/>
      </c>
    </row>
    <row r="933">
      <c r="A933" s="29" t="n"/>
      <c r="B933" s="23" t="n"/>
      <c r="C933" s="23" t="n"/>
      <c r="D933" s="23" t="n"/>
      <c r="E933" s="29" t="n"/>
      <c r="F933" s="42" t="n"/>
      <c r="G933" s="30" t="n"/>
      <c r="H933" s="43" t="n"/>
      <c r="I933" s="43" t="n"/>
      <c r="J933" s="23" t="n"/>
      <c r="K933" s="23" t="n"/>
      <c r="L933" s="45">
        <f>IF($A933="","",IF(COUNTIFS('Tire Inspections'!$E$5:$E$1004,$A933,'Tire Inspections'!$Y$5:$Y$1004,"OK")=0,"",IFERROR(MAXIFS('Tire Inspections'!$B$5:$B$1004,'Tire Inspections'!$E$5:$E$1004,$A933,'Tire Inspections'!$Y$5:$Y$1004,"OK"),"")))</f>
        <v/>
      </c>
      <c r="M933" s="27">
        <f>IF($A933="","",IF($L933="","",IFERROR(LOOKUP(2,1/(('Tire Inspections'!$E$5:$E$1004=$A933)*('Tire Inspections'!$B$5:$B$1004=$L933)*('Tire Inspections'!$Y$5:$Y$1004="OK")),'Tire Inspections'!$C$5:$C$1004),"")))</f>
        <v/>
      </c>
      <c r="N933" s="27">
        <f>IF($A933="","",IF($L933="","",IFERROR(LOOKUP(2,1/(('Tire Inspections'!$E$5:$E$1004=$A933)*('Tire Inspections'!$B$5:$B$1004=$L933)*('Tire Inspections'!$Y$5:$Y$1004="OK")),'Tire Inspections'!$F$5:$F$1004),"")))</f>
        <v/>
      </c>
      <c r="O933" s="27">
        <f>IF($A933="","",IF($L933="","",IFERROR(LOOKUP(2,1/(('Tire Inspections'!$E$5:$E$1004=$A933)*('Tire Inspections'!$B$5:$B$1004=$L933)*('Tire Inspections'!$Y$5:$Y$1004="OK")),'Tire Inspections'!$P$5:$P$1004),"")))</f>
        <v/>
      </c>
      <c r="P933" s="32">
        <f>IF($A933="","",IF($L933="","",IFERROR(LOOKUP(2,1/(('Tire Inspections'!$E$5:$E$1004=$A933)*('Tire Inspections'!$B$5:$B$1004=$L933)*('Tire Inspections'!$Y$5:$Y$1004="OK")),'Tire Inspections'!$D$5:$D$1004),"")))</f>
        <v/>
      </c>
      <c r="Q933" s="44">
        <f>IF($A933="","",IF($L933="","",IFERROR(LOOKUP(2,1/(('Tire Inspections'!$E$5:$E$1004=$A933)*('Tire Inspections'!$B$5:$B$1004=$L933)*('Tire Inspections'!$Y$5:$Y$1004="OK")),'Tire Inspections'!$R$5:$R$1004),"")))</f>
        <v/>
      </c>
      <c r="R933" s="44">
        <f>IF($A933="","",IF($L933="","",IFERROR(LOOKUP(2,1/(('Tire Inspections'!$E$5:$E$1004=$A933)*('Tire Inspections'!$B$5:$B$1004=$L933)*('Tire Inspections'!$Y$5:$Y$1004="OK")),'Tire Inspections'!$S$5:$S$1004),"")))</f>
        <v/>
      </c>
      <c r="S933" s="44">
        <f>IF($A933="","",IF($L933="","",IFERROR(LOOKUP(2,1/(('Tire Inspections'!$E$5:$E$1004=$A933)*('Tire Inspections'!$B$5:$B$1004=$L933)*('Tire Inspections'!$Y$5:$Y$1004="OK")),'Tire Inspections'!$L$5:$L$1004),"")))</f>
        <v/>
      </c>
      <c r="T933" s="33">
        <f>IF($A933="","",IF(OR($Q933="",$H933=""),"",IFERROR(MAX(0,MIN(1,($Q933-'Settings'!$B$6)/($H933-'Settings'!$B$6))),"")))</f>
        <v/>
      </c>
      <c r="U933" s="27">
        <f>IF($A933="","",IF($Q933="","No Data",IF($Q933&lt;='Settings'!$B$6,"Critical",IF($Q933&lt;='Settings'!$B$5,"Low","OK"))))</f>
        <v/>
      </c>
      <c r="V933" s="27">
        <f>IF($A933="","",IF($R933="","No Data",IF($R933&gt;='Settings'!$B$7,"Uneven","OK")))</f>
        <v/>
      </c>
      <c r="W933" s="27">
        <f>IF($A933="","",IF($J933&lt;&gt;"Mounted","N/A",IF(OR($S933="",$I933=""),"No Data",IF($S933&lt;$I933-'Settings'!$B$8,"Low",IF($S933&gt;$I933+'Settings'!$B$8,"High","OK")))))</f>
        <v/>
      </c>
      <c r="X933" s="45">
        <f>IF($A933="","",IF(OR($J933&lt;&gt;"Mounted",$L933=""),"",IFERROR($L933+'Settings'!$B$9,"")))</f>
        <v/>
      </c>
      <c r="Y933" s="27">
        <f>IF($A933="","",IF($J933&lt;&gt;"Mounted","N/A",IF($L933="","No Data",IF(TODAY()&gt;$X933,"Overdue",IF(TODAY()+'Settings'!$B$10&gt;=$X933,"Due Soon","Current")))))</f>
        <v/>
      </c>
      <c r="Z933" s="27">
        <f>IF($A933="","",IF($J933&lt;&gt;"Mounted","N/A",IF(OR($U933="No Data",$W933="No Data"),"No Data",IF($U933="Critical","Critical",IF(OR($U933="Low",$V933="Uneven",$W933="Low",$W933="High",$Y933="Overdue",$Y933="Due Soon"),"Attention","OK")))))</f>
        <v/>
      </c>
      <c r="AA933" s="27">
        <f>IF($A933="","",IF($J933&lt;&gt;"Mounted","No action",IF($U933="Critical","Inspect immediately and follow fleet removal policy",IF($W933="Low","Correct pressure and inspect",IF($W933="High","Correct pressure",IF($V933="Uneven","Inspect alignment, suspension, and rotation",IF($U933="Low","Schedule tire service",IF($Y933="Overdue","Complete inspection",IF($Y933="Due Soon","Schedule inspection","No action")))))))))</f>
        <v/>
      </c>
      <c r="AB933" s="27">
        <f>IF($A933="","",IF(OR($J933&lt;&gt;"Mounted",$Z933="OK",$Z933="N/A"),"",IF($U933="Critical",1,IF(OR($W933="Low",$W933="High"),2,IF(OR($U933="Low",$V933="Uneven"),3,IF($Y933="Overdue",4,5))))))</f>
        <v/>
      </c>
      <c r="AC933" s="27">
        <f>IF($A933="","",IF($AB933="","",IFERROR($AB933*100000+ROW(),"")))</f>
        <v/>
      </c>
    </row>
    <row r="934">
      <c r="A934" s="29" t="n"/>
      <c r="B934" s="23" t="n"/>
      <c r="C934" s="23" t="n"/>
      <c r="D934" s="23" t="n"/>
      <c r="E934" s="29" t="n"/>
      <c r="F934" s="42" t="n"/>
      <c r="G934" s="30" t="n"/>
      <c r="H934" s="43" t="n"/>
      <c r="I934" s="43" t="n"/>
      <c r="J934" s="23" t="n"/>
      <c r="K934" s="23" t="n"/>
      <c r="L934" s="45">
        <f>IF($A934="","",IF(COUNTIFS('Tire Inspections'!$E$5:$E$1004,$A934,'Tire Inspections'!$Y$5:$Y$1004,"OK")=0,"",IFERROR(MAXIFS('Tire Inspections'!$B$5:$B$1004,'Tire Inspections'!$E$5:$E$1004,$A934,'Tire Inspections'!$Y$5:$Y$1004,"OK"),"")))</f>
        <v/>
      </c>
      <c r="M934" s="27">
        <f>IF($A934="","",IF($L934="","",IFERROR(LOOKUP(2,1/(('Tire Inspections'!$E$5:$E$1004=$A934)*('Tire Inspections'!$B$5:$B$1004=$L934)*('Tire Inspections'!$Y$5:$Y$1004="OK")),'Tire Inspections'!$C$5:$C$1004),"")))</f>
        <v/>
      </c>
      <c r="N934" s="27">
        <f>IF($A934="","",IF($L934="","",IFERROR(LOOKUP(2,1/(('Tire Inspections'!$E$5:$E$1004=$A934)*('Tire Inspections'!$B$5:$B$1004=$L934)*('Tire Inspections'!$Y$5:$Y$1004="OK")),'Tire Inspections'!$F$5:$F$1004),"")))</f>
        <v/>
      </c>
      <c r="O934" s="27">
        <f>IF($A934="","",IF($L934="","",IFERROR(LOOKUP(2,1/(('Tire Inspections'!$E$5:$E$1004=$A934)*('Tire Inspections'!$B$5:$B$1004=$L934)*('Tire Inspections'!$Y$5:$Y$1004="OK")),'Tire Inspections'!$P$5:$P$1004),"")))</f>
        <v/>
      </c>
      <c r="P934" s="32">
        <f>IF($A934="","",IF($L934="","",IFERROR(LOOKUP(2,1/(('Tire Inspections'!$E$5:$E$1004=$A934)*('Tire Inspections'!$B$5:$B$1004=$L934)*('Tire Inspections'!$Y$5:$Y$1004="OK")),'Tire Inspections'!$D$5:$D$1004),"")))</f>
        <v/>
      </c>
      <c r="Q934" s="44">
        <f>IF($A934="","",IF($L934="","",IFERROR(LOOKUP(2,1/(('Tire Inspections'!$E$5:$E$1004=$A934)*('Tire Inspections'!$B$5:$B$1004=$L934)*('Tire Inspections'!$Y$5:$Y$1004="OK")),'Tire Inspections'!$R$5:$R$1004),"")))</f>
        <v/>
      </c>
      <c r="R934" s="44">
        <f>IF($A934="","",IF($L934="","",IFERROR(LOOKUP(2,1/(('Tire Inspections'!$E$5:$E$1004=$A934)*('Tire Inspections'!$B$5:$B$1004=$L934)*('Tire Inspections'!$Y$5:$Y$1004="OK")),'Tire Inspections'!$S$5:$S$1004),"")))</f>
        <v/>
      </c>
      <c r="S934" s="44">
        <f>IF($A934="","",IF($L934="","",IFERROR(LOOKUP(2,1/(('Tire Inspections'!$E$5:$E$1004=$A934)*('Tire Inspections'!$B$5:$B$1004=$L934)*('Tire Inspections'!$Y$5:$Y$1004="OK")),'Tire Inspections'!$L$5:$L$1004),"")))</f>
        <v/>
      </c>
      <c r="T934" s="33">
        <f>IF($A934="","",IF(OR($Q934="",$H934=""),"",IFERROR(MAX(0,MIN(1,($Q934-'Settings'!$B$6)/($H934-'Settings'!$B$6))),"")))</f>
        <v/>
      </c>
      <c r="U934" s="27">
        <f>IF($A934="","",IF($Q934="","No Data",IF($Q934&lt;='Settings'!$B$6,"Critical",IF($Q934&lt;='Settings'!$B$5,"Low","OK"))))</f>
        <v/>
      </c>
      <c r="V934" s="27">
        <f>IF($A934="","",IF($R934="","No Data",IF($R934&gt;='Settings'!$B$7,"Uneven","OK")))</f>
        <v/>
      </c>
      <c r="W934" s="27">
        <f>IF($A934="","",IF($J934&lt;&gt;"Mounted","N/A",IF(OR($S934="",$I934=""),"No Data",IF($S934&lt;$I934-'Settings'!$B$8,"Low",IF($S934&gt;$I934+'Settings'!$B$8,"High","OK")))))</f>
        <v/>
      </c>
      <c r="X934" s="45">
        <f>IF($A934="","",IF(OR($J934&lt;&gt;"Mounted",$L934=""),"",IFERROR($L934+'Settings'!$B$9,"")))</f>
        <v/>
      </c>
      <c r="Y934" s="27">
        <f>IF($A934="","",IF($J934&lt;&gt;"Mounted","N/A",IF($L934="","No Data",IF(TODAY()&gt;$X934,"Overdue",IF(TODAY()+'Settings'!$B$10&gt;=$X934,"Due Soon","Current")))))</f>
        <v/>
      </c>
      <c r="Z934" s="27">
        <f>IF($A934="","",IF($J934&lt;&gt;"Mounted","N/A",IF(OR($U934="No Data",$W934="No Data"),"No Data",IF($U934="Critical","Critical",IF(OR($U934="Low",$V934="Uneven",$W934="Low",$W934="High",$Y934="Overdue",$Y934="Due Soon"),"Attention","OK")))))</f>
        <v/>
      </c>
      <c r="AA934" s="27">
        <f>IF($A934="","",IF($J934&lt;&gt;"Mounted","No action",IF($U934="Critical","Inspect immediately and follow fleet removal policy",IF($W934="Low","Correct pressure and inspect",IF($W934="High","Correct pressure",IF($V934="Uneven","Inspect alignment, suspension, and rotation",IF($U934="Low","Schedule tire service",IF($Y934="Overdue","Complete inspection",IF($Y934="Due Soon","Schedule inspection","No action")))))))))</f>
        <v/>
      </c>
      <c r="AB934" s="27">
        <f>IF($A934="","",IF(OR($J934&lt;&gt;"Mounted",$Z934="OK",$Z934="N/A"),"",IF($U934="Critical",1,IF(OR($W934="Low",$W934="High"),2,IF(OR($U934="Low",$V934="Uneven"),3,IF($Y934="Overdue",4,5))))))</f>
        <v/>
      </c>
      <c r="AC934" s="27">
        <f>IF($A934="","",IF($AB934="","",IFERROR($AB934*100000+ROW(),"")))</f>
        <v/>
      </c>
    </row>
    <row r="935">
      <c r="A935" s="29" t="n"/>
      <c r="B935" s="23" t="n"/>
      <c r="C935" s="23" t="n"/>
      <c r="D935" s="23" t="n"/>
      <c r="E935" s="29" t="n"/>
      <c r="F935" s="42" t="n"/>
      <c r="G935" s="30" t="n"/>
      <c r="H935" s="43" t="n"/>
      <c r="I935" s="43" t="n"/>
      <c r="J935" s="23" t="n"/>
      <c r="K935" s="23" t="n"/>
      <c r="L935" s="45">
        <f>IF($A935="","",IF(COUNTIFS('Tire Inspections'!$E$5:$E$1004,$A935,'Tire Inspections'!$Y$5:$Y$1004,"OK")=0,"",IFERROR(MAXIFS('Tire Inspections'!$B$5:$B$1004,'Tire Inspections'!$E$5:$E$1004,$A935,'Tire Inspections'!$Y$5:$Y$1004,"OK"),"")))</f>
        <v/>
      </c>
      <c r="M935" s="27">
        <f>IF($A935="","",IF($L935="","",IFERROR(LOOKUP(2,1/(('Tire Inspections'!$E$5:$E$1004=$A935)*('Tire Inspections'!$B$5:$B$1004=$L935)*('Tire Inspections'!$Y$5:$Y$1004="OK")),'Tire Inspections'!$C$5:$C$1004),"")))</f>
        <v/>
      </c>
      <c r="N935" s="27">
        <f>IF($A935="","",IF($L935="","",IFERROR(LOOKUP(2,1/(('Tire Inspections'!$E$5:$E$1004=$A935)*('Tire Inspections'!$B$5:$B$1004=$L935)*('Tire Inspections'!$Y$5:$Y$1004="OK")),'Tire Inspections'!$F$5:$F$1004),"")))</f>
        <v/>
      </c>
      <c r="O935" s="27">
        <f>IF($A935="","",IF($L935="","",IFERROR(LOOKUP(2,1/(('Tire Inspections'!$E$5:$E$1004=$A935)*('Tire Inspections'!$B$5:$B$1004=$L935)*('Tire Inspections'!$Y$5:$Y$1004="OK")),'Tire Inspections'!$P$5:$P$1004),"")))</f>
        <v/>
      </c>
      <c r="P935" s="32">
        <f>IF($A935="","",IF($L935="","",IFERROR(LOOKUP(2,1/(('Tire Inspections'!$E$5:$E$1004=$A935)*('Tire Inspections'!$B$5:$B$1004=$L935)*('Tire Inspections'!$Y$5:$Y$1004="OK")),'Tire Inspections'!$D$5:$D$1004),"")))</f>
        <v/>
      </c>
      <c r="Q935" s="44">
        <f>IF($A935="","",IF($L935="","",IFERROR(LOOKUP(2,1/(('Tire Inspections'!$E$5:$E$1004=$A935)*('Tire Inspections'!$B$5:$B$1004=$L935)*('Tire Inspections'!$Y$5:$Y$1004="OK")),'Tire Inspections'!$R$5:$R$1004),"")))</f>
        <v/>
      </c>
      <c r="R935" s="44">
        <f>IF($A935="","",IF($L935="","",IFERROR(LOOKUP(2,1/(('Tire Inspections'!$E$5:$E$1004=$A935)*('Tire Inspections'!$B$5:$B$1004=$L935)*('Tire Inspections'!$Y$5:$Y$1004="OK")),'Tire Inspections'!$S$5:$S$1004),"")))</f>
        <v/>
      </c>
      <c r="S935" s="44">
        <f>IF($A935="","",IF($L935="","",IFERROR(LOOKUP(2,1/(('Tire Inspections'!$E$5:$E$1004=$A935)*('Tire Inspections'!$B$5:$B$1004=$L935)*('Tire Inspections'!$Y$5:$Y$1004="OK")),'Tire Inspections'!$L$5:$L$1004),"")))</f>
        <v/>
      </c>
      <c r="T935" s="33">
        <f>IF($A935="","",IF(OR($Q935="",$H935=""),"",IFERROR(MAX(0,MIN(1,($Q935-'Settings'!$B$6)/($H935-'Settings'!$B$6))),"")))</f>
        <v/>
      </c>
      <c r="U935" s="27">
        <f>IF($A935="","",IF($Q935="","No Data",IF($Q935&lt;='Settings'!$B$6,"Critical",IF($Q935&lt;='Settings'!$B$5,"Low","OK"))))</f>
        <v/>
      </c>
      <c r="V935" s="27">
        <f>IF($A935="","",IF($R935="","No Data",IF($R935&gt;='Settings'!$B$7,"Uneven","OK")))</f>
        <v/>
      </c>
      <c r="W935" s="27">
        <f>IF($A935="","",IF($J935&lt;&gt;"Mounted","N/A",IF(OR($S935="",$I935=""),"No Data",IF($S935&lt;$I935-'Settings'!$B$8,"Low",IF($S935&gt;$I935+'Settings'!$B$8,"High","OK")))))</f>
        <v/>
      </c>
      <c r="X935" s="45">
        <f>IF($A935="","",IF(OR($J935&lt;&gt;"Mounted",$L935=""),"",IFERROR($L935+'Settings'!$B$9,"")))</f>
        <v/>
      </c>
      <c r="Y935" s="27">
        <f>IF($A935="","",IF($J935&lt;&gt;"Mounted","N/A",IF($L935="","No Data",IF(TODAY()&gt;$X935,"Overdue",IF(TODAY()+'Settings'!$B$10&gt;=$X935,"Due Soon","Current")))))</f>
        <v/>
      </c>
      <c r="Z935" s="27">
        <f>IF($A935="","",IF($J935&lt;&gt;"Mounted","N/A",IF(OR($U935="No Data",$W935="No Data"),"No Data",IF($U935="Critical","Critical",IF(OR($U935="Low",$V935="Uneven",$W935="Low",$W935="High",$Y935="Overdue",$Y935="Due Soon"),"Attention","OK")))))</f>
        <v/>
      </c>
      <c r="AA935" s="27">
        <f>IF($A935="","",IF($J935&lt;&gt;"Mounted","No action",IF($U935="Critical","Inspect immediately and follow fleet removal policy",IF($W935="Low","Correct pressure and inspect",IF($W935="High","Correct pressure",IF($V935="Uneven","Inspect alignment, suspension, and rotation",IF($U935="Low","Schedule tire service",IF($Y935="Overdue","Complete inspection",IF($Y935="Due Soon","Schedule inspection","No action")))))))))</f>
        <v/>
      </c>
      <c r="AB935" s="27">
        <f>IF($A935="","",IF(OR($J935&lt;&gt;"Mounted",$Z935="OK",$Z935="N/A"),"",IF($U935="Critical",1,IF(OR($W935="Low",$W935="High"),2,IF(OR($U935="Low",$V935="Uneven"),3,IF($Y935="Overdue",4,5))))))</f>
        <v/>
      </c>
      <c r="AC935" s="27">
        <f>IF($A935="","",IF($AB935="","",IFERROR($AB935*100000+ROW(),"")))</f>
        <v/>
      </c>
    </row>
    <row r="936">
      <c r="A936" s="29" t="n"/>
      <c r="B936" s="23" t="n"/>
      <c r="C936" s="23" t="n"/>
      <c r="D936" s="23" t="n"/>
      <c r="E936" s="29" t="n"/>
      <c r="F936" s="42" t="n"/>
      <c r="G936" s="30" t="n"/>
      <c r="H936" s="43" t="n"/>
      <c r="I936" s="43" t="n"/>
      <c r="J936" s="23" t="n"/>
      <c r="K936" s="23" t="n"/>
      <c r="L936" s="45">
        <f>IF($A936="","",IF(COUNTIFS('Tire Inspections'!$E$5:$E$1004,$A936,'Tire Inspections'!$Y$5:$Y$1004,"OK")=0,"",IFERROR(MAXIFS('Tire Inspections'!$B$5:$B$1004,'Tire Inspections'!$E$5:$E$1004,$A936,'Tire Inspections'!$Y$5:$Y$1004,"OK"),"")))</f>
        <v/>
      </c>
      <c r="M936" s="27">
        <f>IF($A936="","",IF($L936="","",IFERROR(LOOKUP(2,1/(('Tire Inspections'!$E$5:$E$1004=$A936)*('Tire Inspections'!$B$5:$B$1004=$L936)*('Tire Inspections'!$Y$5:$Y$1004="OK")),'Tire Inspections'!$C$5:$C$1004),"")))</f>
        <v/>
      </c>
      <c r="N936" s="27">
        <f>IF($A936="","",IF($L936="","",IFERROR(LOOKUP(2,1/(('Tire Inspections'!$E$5:$E$1004=$A936)*('Tire Inspections'!$B$5:$B$1004=$L936)*('Tire Inspections'!$Y$5:$Y$1004="OK")),'Tire Inspections'!$F$5:$F$1004),"")))</f>
        <v/>
      </c>
      <c r="O936" s="27">
        <f>IF($A936="","",IF($L936="","",IFERROR(LOOKUP(2,1/(('Tire Inspections'!$E$5:$E$1004=$A936)*('Tire Inspections'!$B$5:$B$1004=$L936)*('Tire Inspections'!$Y$5:$Y$1004="OK")),'Tire Inspections'!$P$5:$P$1004),"")))</f>
        <v/>
      </c>
      <c r="P936" s="32">
        <f>IF($A936="","",IF($L936="","",IFERROR(LOOKUP(2,1/(('Tire Inspections'!$E$5:$E$1004=$A936)*('Tire Inspections'!$B$5:$B$1004=$L936)*('Tire Inspections'!$Y$5:$Y$1004="OK")),'Tire Inspections'!$D$5:$D$1004),"")))</f>
        <v/>
      </c>
      <c r="Q936" s="44">
        <f>IF($A936="","",IF($L936="","",IFERROR(LOOKUP(2,1/(('Tire Inspections'!$E$5:$E$1004=$A936)*('Tire Inspections'!$B$5:$B$1004=$L936)*('Tire Inspections'!$Y$5:$Y$1004="OK")),'Tire Inspections'!$R$5:$R$1004),"")))</f>
        <v/>
      </c>
      <c r="R936" s="44">
        <f>IF($A936="","",IF($L936="","",IFERROR(LOOKUP(2,1/(('Tire Inspections'!$E$5:$E$1004=$A936)*('Tire Inspections'!$B$5:$B$1004=$L936)*('Tire Inspections'!$Y$5:$Y$1004="OK")),'Tire Inspections'!$S$5:$S$1004),"")))</f>
        <v/>
      </c>
      <c r="S936" s="44">
        <f>IF($A936="","",IF($L936="","",IFERROR(LOOKUP(2,1/(('Tire Inspections'!$E$5:$E$1004=$A936)*('Tire Inspections'!$B$5:$B$1004=$L936)*('Tire Inspections'!$Y$5:$Y$1004="OK")),'Tire Inspections'!$L$5:$L$1004),"")))</f>
        <v/>
      </c>
      <c r="T936" s="33">
        <f>IF($A936="","",IF(OR($Q936="",$H936=""),"",IFERROR(MAX(0,MIN(1,($Q936-'Settings'!$B$6)/($H936-'Settings'!$B$6))),"")))</f>
        <v/>
      </c>
      <c r="U936" s="27">
        <f>IF($A936="","",IF($Q936="","No Data",IF($Q936&lt;='Settings'!$B$6,"Critical",IF($Q936&lt;='Settings'!$B$5,"Low","OK"))))</f>
        <v/>
      </c>
      <c r="V936" s="27">
        <f>IF($A936="","",IF($R936="","No Data",IF($R936&gt;='Settings'!$B$7,"Uneven","OK")))</f>
        <v/>
      </c>
      <c r="W936" s="27">
        <f>IF($A936="","",IF($J936&lt;&gt;"Mounted","N/A",IF(OR($S936="",$I936=""),"No Data",IF($S936&lt;$I936-'Settings'!$B$8,"Low",IF($S936&gt;$I936+'Settings'!$B$8,"High","OK")))))</f>
        <v/>
      </c>
      <c r="X936" s="45">
        <f>IF($A936="","",IF(OR($J936&lt;&gt;"Mounted",$L936=""),"",IFERROR($L936+'Settings'!$B$9,"")))</f>
        <v/>
      </c>
      <c r="Y936" s="27">
        <f>IF($A936="","",IF($J936&lt;&gt;"Mounted","N/A",IF($L936="","No Data",IF(TODAY()&gt;$X936,"Overdue",IF(TODAY()+'Settings'!$B$10&gt;=$X936,"Due Soon","Current")))))</f>
        <v/>
      </c>
      <c r="Z936" s="27">
        <f>IF($A936="","",IF($J936&lt;&gt;"Mounted","N/A",IF(OR($U936="No Data",$W936="No Data"),"No Data",IF($U936="Critical","Critical",IF(OR($U936="Low",$V936="Uneven",$W936="Low",$W936="High",$Y936="Overdue",$Y936="Due Soon"),"Attention","OK")))))</f>
        <v/>
      </c>
      <c r="AA936" s="27">
        <f>IF($A936="","",IF($J936&lt;&gt;"Mounted","No action",IF($U936="Critical","Inspect immediately and follow fleet removal policy",IF($W936="Low","Correct pressure and inspect",IF($W936="High","Correct pressure",IF($V936="Uneven","Inspect alignment, suspension, and rotation",IF($U936="Low","Schedule tire service",IF($Y936="Overdue","Complete inspection",IF($Y936="Due Soon","Schedule inspection","No action")))))))))</f>
        <v/>
      </c>
      <c r="AB936" s="27">
        <f>IF($A936="","",IF(OR($J936&lt;&gt;"Mounted",$Z936="OK",$Z936="N/A"),"",IF($U936="Critical",1,IF(OR($W936="Low",$W936="High"),2,IF(OR($U936="Low",$V936="Uneven"),3,IF($Y936="Overdue",4,5))))))</f>
        <v/>
      </c>
      <c r="AC936" s="27">
        <f>IF($A936="","",IF($AB936="","",IFERROR($AB936*100000+ROW(),"")))</f>
        <v/>
      </c>
    </row>
    <row r="937">
      <c r="A937" s="29" t="n"/>
      <c r="B937" s="23" t="n"/>
      <c r="C937" s="23" t="n"/>
      <c r="D937" s="23" t="n"/>
      <c r="E937" s="29" t="n"/>
      <c r="F937" s="42" t="n"/>
      <c r="G937" s="30" t="n"/>
      <c r="H937" s="43" t="n"/>
      <c r="I937" s="43" t="n"/>
      <c r="J937" s="23" t="n"/>
      <c r="K937" s="23" t="n"/>
      <c r="L937" s="45">
        <f>IF($A937="","",IF(COUNTIFS('Tire Inspections'!$E$5:$E$1004,$A937,'Tire Inspections'!$Y$5:$Y$1004,"OK")=0,"",IFERROR(MAXIFS('Tire Inspections'!$B$5:$B$1004,'Tire Inspections'!$E$5:$E$1004,$A937,'Tire Inspections'!$Y$5:$Y$1004,"OK"),"")))</f>
        <v/>
      </c>
      <c r="M937" s="27">
        <f>IF($A937="","",IF($L937="","",IFERROR(LOOKUP(2,1/(('Tire Inspections'!$E$5:$E$1004=$A937)*('Tire Inspections'!$B$5:$B$1004=$L937)*('Tire Inspections'!$Y$5:$Y$1004="OK")),'Tire Inspections'!$C$5:$C$1004),"")))</f>
        <v/>
      </c>
      <c r="N937" s="27">
        <f>IF($A937="","",IF($L937="","",IFERROR(LOOKUP(2,1/(('Tire Inspections'!$E$5:$E$1004=$A937)*('Tire Inspections'!$B$5:$B$1004=$L937)*('Tire Inspections'!$Y$5:$Y$1004="OK")),'Tire Inspections'!$F$5:$F$1004),"")))</f>
        <v/>
      </c>
      <c r="O937" s="27">
        <f>IF($A937="","",IF($L937="","",IFERROR(LOOKUP(2,1/(('Tire Inspections'!$E$5:$E$1004=$A937)*('Tire Inspections'!$B$5:$B$1004=$L937)*('Tire Inspections'!$Y$5:$Y$1004="OK")),'Tire Inspections'!$P$5:$P$1004),"")))</f>
        <v/>
      </c>
      <c r="P937" s="32">
        <f>IF($A937="","",IF($L937="","",IFERROR(LOOKUP(2,1/(('Tire Inspections'!$E$5:$E$1004=$A937)*('Tire Inspections'!$B$5:$B$1004=$L937)*('Tire Inspections'!$Y$5:$Y$1004="OK")),'Tire Inspections'!$D$5:$D$1004),"")))</f>
        <v/>
      </c>
      <c r="Q937" s="44">
        <f>IF($A937="","",IF($L937="","",IFERROR(LOOKUP(2,1/(('Tire Inspections'!$E$5:$E$1004=$A937)*('Tire Inspections'!$B$5:$B$1004=$L937)*('Tire Inspections'!$Y$5:$Y$1004="OK")),'Tire Inspections'!$R$5:$R$1004),"")))</f>
        <v/>
      </c>
      <c r="R937" s="44">
        <f>IF($A937="","",IF($L937="","",IFERROR(LOOKUP(2,1/(('Tire Inspections'!$E$5:$E$1004=$A937)*('Tire Inspections'!$B$5:$B$1004=$L937)*('Tire Inspections'!$Y$5:$Y$1004="OK")),'Tire Inspections'!$S$5:$S$1004),"")))</f>
        <v/>
      </c>
      <c r="S937" s="44">
        <f>IF($A937="","",IF($L937="","",IFERROR(LOOKUP(2,1/(('Tire Inspections'!$E$5:$E$1004=$A937)*('Tire Inspections'!$B$5:$B$1004=$L937)*('Tire Inspections'!$Y$5:$Y$1004="OK")),'Tire Inspections'!$L$5:$L$1004),"")))</f>
        <v/>
      </c>
      <c r="T937" s="33">
        <f>IF($A937="","",IF(OR($Q937="",$H937=""),"",IFERROR(MAX(0,MIN(1,($Q937-'Settings'!$B$6)/($H937-'Settings'!$B$6))),"")))</f>
        <v/>
      </c>
      <c r="U937" s="27">
        <f>IF($A937="","",IF($Q937="","No Data",IF($Q937&lt;='Settings'!$B$6,"Critical",IF($Q937&lt;='Settings'!$B$5,"Low","OK"))))</f>
        <v/>
      </c>
      <c r="V937" s="27">
        <f>IF($A937="","",IF($R937="","No Data",IF($R937&gt;='Settings'!$B$7,"Uneven","OK")))</f>
        <v/>
      </c>
      <c r="W937" s="27">
        <f>IF($A937="","",IF($J937&lt;&gt;"Mounted","N/A",IF(OR($S937="",$I937=""),"No Data",IF($S937&lt;$I937-'Settings'!$B$8,"Low",IF($S937&gt;$I937+'Settings'!$B$8,"High","OK")))))</f>
        <v/>
      </c>
      <c r="X937" s="45">
        <f>IF($A937="","",IF(OR($J937&lt;&gt;"Mounted",$L937=""),"",IFERROR($L937+'Settings'!$B$9,"")))</f>
        <v/>
      </c>
      <c r="Y937" s="27">
        <f>IF($A937="","",IF($J937&lt;&gt;"Mounted","N/A",IF($L937="","No Data",IF(TODAY()&gt;$X937,"Overdue",IF(TODAY()+'Settings'!$B$10&gt;=$X937,"Due Soon","Current")))))</f>
        <v/>
      </c>
      <c r="Z937" s="27">
        <f>IF($A937="","",IF($J937&lt;&gt;"Mounted","N/A",IF(OR($U937="No Data",$W937="No Data"),"No Data",IF($U937="Critical","Critical",IF(OR($U937="Low",$V937="Uneven",$W937="Low",$W937="High",$Y937="Overdue",$Y937="Due Soon"),"Attention","OK")))))</f>
        <v/>
      </c>
      <c r="AA937" s="27">
        <f>IF($A937="","",IF($J937&lt;&gt;"Mounted","No action",IF($U937="Critical","Inspect immediately and follow fleet removal policy",IF($W937="Low","Correct pressure and inspect",IF($W937="High","Correct pressure",IF($V937="Uneven","Inspect alignment, suspension, and rotation",IF($U937="Low","Schedule tire service",IF($Y937="Overdue","Complete inspection",IF($Y937="Due Soon","Schedule inspection","No action")))))))))</f>
        <v/>
      </c>
      <c r="AB937" s="27">
        <f>IF($A937="","",IF(OR($J937&lt;&gt;"Mounted",$Z937="OK",$Z937="N/A"),"",IF($U937="Critical",1,IF(OR($W937="Low",$W937="High"),2,IF(OR($U937="Low",$V937="Uneven"),3,IF($Y937="Overdue",4,5))))))</f>
        <v/>
      </c>
      <c r="AC937" s="27">
        <f>IF($A937="","",IF($AB937="","",IFERROR($AB937*100000+ROW(),"")))</f>
        <v/>
      </c>
    </row>
    <row r="938">
      <c r="A938" s="29" t="n"/>
      <c r="B938" s="23" t="n"/>
      <c r="C938" s="23" t="n"/>
      <c r="D938" s="23" t="n"/>
      <c r="E938" s="29" t="n"/>
      <c r="F938" s="42" t="n"/>
      <c r="G938" s="30" t="n"/>
      <c r="H938" s="43" t="n"/>
      <c r="I938" s="43" t="n"/>
      <c r="J938" s="23" t="n"/>
      <c r="K938" s="23" t="n"/>
      <c r="L938" s="45">
        <f>IF($A938="","",IF(COUNTIFS('Tire Inspections'!$E$5:$E$1004,$A938,'Tire Inspections'!$Y$5:$Y$1004,"OK")=0,"",IFERROR(MAXIFS('Tire Inspections'!$B$5:$B$1004,'Tire Inspections'!$E$5:$E$1004,$A938,'Tire Inspections'!$Y$5:$Y$1004,"OK"),"")))</f>
        <v/>
      </c>
      <c r="M938" s="27">
        <f>IF($A938="","",IF($L938="","",IFERROR(LOOKUP(2,1/(('Tire Inspections'!$E$5:$E$1004=$A938)*('Tire Inspections'!$B$5:$B$1004=$L938)*('Tire Inspections'!$Y$5:$Y$1004="OK")),'Tire Inspections'!$C$5:$C$1004),"")))</f>
        <v/>
      </c>
      <c r="N938" s="27">
        <f>IF($A938="","",IF($L938="","",IFERROR(LOOKUP(2,1/(('Tire Inspections'!$E$5:$E$1004=$A938)*('Tire Inspections'!$B$5:$B$1004=$L938)*('Tire Inspections'!$Y$5:$Y$1004="OK")),'Tire Inspections'!$F$5:$F$1004),"")))</f>
        <v/>
      </c>
      <c r="O938" s="27">
        <f>IF($A938="","",IF($L938="","",IFERROR(LOOKUP(2,1/(('Tire Inspections'!$E$5:$E$1004=$A938)*('Tire Inspections'!$B$5:$B$1004=$L938)*('Tire Inspections'!$Y$5:$Y$1004="OK")),'Tire Inspections'!$P$5:$P$1004),"")))</f>
        <v/>
      </c>
      <c r="P938" s="32">
        <f>IF($A938="","",IF($L938="","",IFERROR(LOOKUP(2,1/(('Tire Inspections'!$E$5:$E$1004=$A938)*('Tire Inspections'!$B$5:$B$1004=$L938)*('Tire Inspections'!$Y$5:$Y$1004="OK")),'Tire Inspections'!$D$5:$D$1004),"")))</f>
        <v/>
      </c>
      <c r="Q938" s="44">
        <f>IF($A938="","",IF($L938="","",IFERROR(LOOKUP(2,1/(('Tire Inspections'!$E$5:$E$1004=$A938)*('Tire Inspections'!$B$5:$B$1004=$L938)*('Tire Inspections'!$Y$5:$Y$1004="OK")),'Tire Inspections'!$R$5:$R$1004),"")))</f>
        <v/>
      </c>
      <c r="R938" s="44">
        <f>IF($A938="","",IF($L938="","",IFERROR(LOOKUP(2,1/(('Tire Inspections'!$E$5:$E$1004=$A938)*('Tire Inspections'!$B$5:$B$1004=$L938)*('Tire Inspections'!$Y$5:$Y$1004="OK")),'Tire Inspections'!$S$5:$S$1004),"")))</f>
        <v/>
      </c>
      <c r="S938" s="44">
        <f>IF($A938="","",IF($L938="","",IFERROR(LOOKUP(2,1/(('Tire Inspections'!$E$5:$E$1004=$A938)*('Tire Inspections'!$B$5:$B$1004=$L938)*('Tire Inspections'!$Y$5:$Y$1004="OK")),'Tire Inspections'!$L$5:$L$1004),"")))</f>
        <v/>
      </c>
      <c r="T938" s="33">
        <f>IF($A938="","",IF(OR($Q938="",$H938=""),"",IFERROR(MAX(0,MIN(1,($Q938-'Settings'!$B$6)/($H938-'Settings'!$B$6))),"")))</f>
        <v/>
      </c>
      <c r="U938" s="27">
        <f>IF($A938="","",IF($Q938="","No Data",IF($Q938&lt;='Settings'!$B$6,"Critical",IF($Q938&lt;='Settings'!$B$5,"Low","OK"))))</f>
        <v/>
      </c>
      <c r="V938" s="27">
        <f>IF($A938="","",IF($R938="","No Data",IF($R938&gt;='Settings'!$B$7,"Uneven","OK")))</f>
        <v/>
      </c>
      <c r="W938" s="27">
        <f>IF($A938="","",IF($J938&lt;&gt;"Mounted","N/A",IF(OR($S938="",$I938=""),"No Data",IF($S938&lt;$I938-'Settings'!$B$8,"Low",IF($S938&gt;$I938+'Settings'!$B$8,"High","OK")))))</f>
        <v/>
      </c>
      <c r="X938" s="45">
        <f>IF($A938="","",IF(OR($J938&lt;&gt;"Mounted",$L938=""),"",IFERROR($L938+'Settings'!$B$9,"")))</f>
        <v/>
      </c>
      <c r="Y938" s="27">
        <f>IF($A938="","",IF($J938&lt;&gt;"Mounted","N/A",IF($L938="","No Data",IF(TODAY()&gt;$X938,"Overdue",IF(TODAY()+'Settings'!$B$10&gt;=$X938,"Due Soon","Current")))))</f>
        <v/>
      </c>
      <c r="Z938" s="27">
        <f>IF($A938="","",IF($J938&lt;&gt;"Mounted","N/A",IF(OR($U938="No Data",$W938="No Data"),"No Data",IF($U938="Critical","Critical",IF(OR($U938="Low",$V938="Uneven",$W938="Low",$W938="High",$Y938="Overdue",$Y938="Due Soon"),"Attention","OK")))))</f>
        <v/>
      </c>
      <c r="AA938" s="27">
        <f>IF($A938="","",IF($J938&lt;&gt;"Mounted","No action",IF($U938="Critical","Inspect immediately and follow fleet removal policy",IF($W938="Low","Correct pressure and inspect",IF($W938="High","Correct pressure",IF($V938="Uneven","Inspect alignment, suspension, and rotation",IF($U938="Low","Schedule tire service",IF($Y938="Overdue","Complete inspection",IF($Y938="Due Soon","Schedule inspection","No action")))))))))</f>
        <v/>
      </c>
      <c r="AB938" s="27">
        <f>IF($A938="","",IF(OR($J938&lt;&gt;"Mounted",$Z938="OK",$Z938="N/A"),"",IF($U938="Critical",1,IF(OR($W938="Low",$W938="High"),2,IF(OR($U938="Low",$V938="Uneven"),3,IF($Y938="Overdue",4,5))))))</f>
        <v/>
      </c>
      <c r="AC938" s="27">
        <f>IF($A938="","",IF($AB938="","",IFERROR($AB938*100000+ROW(),"")))</f>
        <v/>
      </c>
    </row>
    <row r="939">
      <c r="A939" s="29" t="n"/>
      <c r="B939" s="23" t="n"/>
      <c r="C939" s="23" t="n"/>
      <c r="D939" s="23" t="n"/>
      <c r="E939" s="29" t="n"/>
      <c r="F939" s="42" t="n"/>
      <c r="G939" s="30" t="n"/>
      <c r="H939" s="43" t="n"/>
      <c r="I939" s="43" t="n"/>
      <c r="J939" s="23" t="n"/>
      <c r="K939" s="23" t="n"/>
      <c r="L939" s="45">
        <f>IF($A939="","",IF(COUNTIFS('Tire Inspections'!$E$5:$E$1004,$A939,'Tire Inspections'!$Y$5:$Y$1004,"OK")=0,"",IFERROR(MAXIFS('Tire Inspections'!$B$5:$B$1004,'Tire Inspections'!$E$5:$E$1004,$A939,'Tire Inspections'!$Y$5:$Y$1004,"OK"),"")))</f>
        <v/>
      </c>
      <c r="M939" s="27">
        <f>IF($A939="","",IF($L939="","",IFERROR(LOOKUP(2,1/(('Tire Inspections'!$E$5:$E$1004=$A939)*('Tire Inspections'!$B$5:$B$1004=$L939)*('Tire Inspections'!$Y$5:$Y$1004="OK")),'Tire Inspections'!$C$5:$C$1004),"")))</f>
        <v/>
      </c>
      <c r="N939" s="27">
        <f>IF($A939="","",IF($L939="","",IFERROR(LOOKUP(2,1/(('Tire Inspections'!$E$5:$E$1004=$A939)*('Tire Inspections'!$B$5:$B$1004=$L939)*('Tire Inspections'!$Y$5:$Y$1004="OK")),'Tire Inspections'!$F$5:$F$1004),"")))</f>
        <v/>
      </c>
      <c r="O939" s="27">
        <f>IF($A939="","",IF($L939="","",IFERROR(LOOKUP(2,1/(('Tire Inspections'!$E$5:$E$1004=$A939)*('Tire Inspections'!$B$5:$B$1004=$L939)*('Tire Inspections'!$Y$5:$Y$1004="OK")),'Tire Inspections'!$P$5:$P$1004),"")))</f>
        <v/>
      </c>
      <c r="P939" s="32">
        <f>IF($A939="","",IF($L939="","",IFERROR(LOOKUP(2,1/(('Tire Inspections'!$E$5:$E$1004=$A939)*('Tire Inspections'!$B$5:$B$1004=$L939)*('Tire Inspections'!$Y$5:$Y$1004="OK")),'Tire Inspections'!$D$5:$D$1004),"")))</f>
        <v/>
      </c>
      <c r="Q939" s="44">
        <f>IF($A939="","",IF($L939="","",IFERROR(LOOKUP(2,1/(('Tire Inspections'!$E$5:$E$1004=$A939)*('Tire Inspections'!$B$5:$B$1004=$L939)*('Tire Inspections'!$Y$5:$Y$1004="OK")),'Tire Inspections'!$R$5:$R$1004),"")))</f>
        <v/>
      </c>
      <c r="R939" s="44">
        <f>IF($A939="","",IF($L939="","",IFERROR(LOOKUP(2,1/(('Tire Inspections'!$E$5:$E$1004=$A939)*('Tire Inspections'!$B$5:$B$1004=$L939)*('Tire Inspections'!$Y$5:$Y$1004="OK")),'Tire Inspections'!$S$5:$S$1004),"")))</f>
        <v/>
      </c>
      <c r="S939" s="44">
        <f>IF($A939="","",IF($L939="","",IFERROR(LOOKUP(2,1/(('Tire Inspections'!$E$5:$E$1004=$A939)*('Tire Inspections'!$B$5:$B$1004=$L939)*('Tire Inspections'!$Y$5:$Y$1004="OK")),'Tire Inspections'!$L$5:$L$1004),"")))</f>
        <v/>
      </c>
      <c r="T939" s="33">
        <f>IF($A939="","",IF(OR($Q939="",$H939=""),"",IFERROR(MAX(0,MIN(1,($Q939-'Settings'!$B$6)/($H939-'Settings'!$B$6))),"")))</f>
        <v/>
      </c>
      <c r="U939" s="27">
        <f>IF($A939="","",IF($Q939="","No Data",IF($Q939&lt;='Settings'!$B$6,"Critical",IF($Q939&lt;='Settings'!$B$5,"Low","OK"))))</f>
        <v/>
      </c>
      <c r="V939" s="27">
        <f>IF($A939="","",IF($R939="","No Data",IF($R939&gt;='Settings'!$B$7,"Uneven","OK")))</f>
        <v/>
      </c>
      <c r="W939" s="27">
        <f>IF($A939="","",IF($J939&lt;&gt;"Mounted","N/A",IF(OR($S939="",$I939=""),"No Data",IF($S939&lt;$I939-'Settings'!$B$8,"Low",IF($S939&gt;$I939+'Settings'!$B$8,"High","OK")))))</f>
        <v/>
      </c>
      <c r="X939" s="45">
        <f>IF($A939="","",IF(OR($J939&lt;&gt;"Mounted",$L939=""),"",IFERROR($L939+'Settings'!$B$9,"")))</f>
        <v/>
      </c>
      <c r="Y939" s="27">
        <f>IF($A939="","",IF($J939&lt;&gt;"Mounted","N/A",IF($L939="","No Data",IF(TODAY()&gt;$X939,"Overdue",IF(TODAY()+'Settings'!$B$10&gt;=$X939,"Due Soon","Current")))))</f>
        <v/>
      </c>
      <c r="Z939" s="27">
        <f>IF($A939="","",IF($J939&lt;&gt;"Mounted","N/A",IF(OR($U939="No Data",$W939="No Data"),"No Data",IF($U939="Critical","Critical",IF(OR($U939="Low",$V939="Uneven",$W939="Low",$W939="High",$Y939="Overdue",$Y939="Due Soon"),"Attention","OK")))))</f>
        <v/>
      </c>
      <c r="AA939" s="27">
        <f>IF($A939="","",IF($J939&lt;&gt;"Mounted","No action",IF($U939="Critical","Inspect immediately and follow fleet removal policy",IF($W939="Low","Correct pressure and inspect",IF($W939="High","Correct pressure",IF($V939="Uneven","Inspect alignment, suspension, and rotation",IF($U939="Low","Schedule tire service",IF($Y939="Overdue","Complete inspection",IF($Y939="Due Soon","Schedule inspection","No action")))))))))</f>
        <v/>
      </c>
      <c r="AB939" s="27">
        <f>IF($A939="","",IF(OR($J939&lt;&gt;"Mounted",$Z939="OK",$Z939="N/A"),"",IF($U939="Critical",1,IF(OR($W939="Low",$W939="High"),2,IF(OR($U939="Low",$V939="Uneven"),3,IF($Y939="Overdue",4,5))))))</f>
        <v/>
      </c>
      <c r="AC939" s="27">
        <f>IF($A939="","",IF($AB939="","",IFERROR($AB939*100000+ROW(),"")))</f>
        <v/>
      </c>
    </row>
    <row r="940">
      <c r="A940" s="29" t="n"/>
      <c r="B940" s="23" t="n"/>
      <c r="C940" s="23" t="n"/>
      <c r="D940" s="23" t="n"/>
      <c r="E940" s="29" t="n"/>
      <c r="F940" s="42" t="n"/>
      <c r="G940" s="30" t="n"/>
      <c r="H940" s="43" t="n"/>
      <c r="I940" s="43" t="n"/>
      <c r="J940" s="23" t="n"/>
      <c r="K940" s="23" t="n"/>
      <c r="L940" s="45">
        <f>IF($A940="","",IF(COUNTIFS('Tire Inspections'!$E$5:$E$1004,$A940,'Tire Inspections'!$Y$5:$Y$1004,"OK")=0,"",IFERROR(MAXIFS('Tire Inspections'!$B$5:$B$1004,'Tire Inspections'!$E$5:$E$1004,$A940,'Tire Inspections'!$Y$5:$Y$1004,"OK"),"")))</f>
        <v/>
      </c>
      <c r="M940" s="27">
        <f>IF($A940="","",IF($L940="","",IFERROR(LOOKUP(2,1/(('Tire Inspections'!$E$5:$E$1004=$A940)*('Tire Inspections'!$B$5:$B$1004=$L940)*('Tire Inspections'!$Y$5:$Y$1004="OK")),'Tire Inspections'!$C$5:$C$1004),"")))</f>
        <v/>
      </c>
      <c r="N940" s="27">
        <f>IF($A940="","",IF($L940="","",IFERROR(LOOKUP(2,1/(('Tire Inspections'!$E$5:$E$1004=$A940)*('Tire Inspections'!$B$5:$B$1004=$L940)*('Tire Inspections'!$Y$5:$Y$1004="OK")),'Tire Inspections'!$F$5:$F$1004),"")))</f>
        <v/>
      </c>
      <c r="O940" s="27">
        <f>IF($A940="","",IF($L940="","",IFERROR(LOOKUP(2,1/(('Tire Inspections'!$E$5:$E$1004=$A940)*('Tire Inspections'!$B$5:$B$1004=$L940)*('Tire Inspections'!$Y$5:$Y$1004="OK")),'Tire Inspections'!$P$5:$P$1004),"")))</f>
        <v/>
      </c>
      <c r="P940" s="32">
        <f>IF($A940="","",IF($L940="","",IFERROR(LOOKUP(2,1/(('Tire Inspections'!$E$5:$E$1004=$A940)*('Tire Inspections'!$B$5:$B$1004=$L940)*('Tire Inspections'!$Y$5:$Y$1004="OK")),'Tire Inspections'!$D$5:$D$1004),"")))</f>
        <v/>
      </c>
      <c r="Q940" s="44">
        <f>IF($A940="","",IF($L940="","",IFERROR(LOOKUP(2,1/(('Tire Inspections'!$E$5:$E$1004=$A940)*('Tire Inspections'!$B$5:$B$1004=$L940)*('Tire Inspections'!$Y$5:$Y$1004="OK")),'Tire Inspections'!$R$5:$R$1004),"")))</f>
        <v/>
      </c>
      <c r="R940" s="44">
        <f>IF($A940="","",IF($L940="","",IFERROR(LOOKUP(2,1/(('Tire Inspections'!$E$5:$E$1004=$A940)*('Tire Inspections'!$B$5:$B$1004=$L940)*('Tire Inspections'!$Y$5:$Y$1004="OK")),'Tire Inspections'!$S$5:$S$1004),"")))</f>
        <v/>
      </c>
      <c r="S940" s="44">
        <f>IF($A940="","",IF($L940="","",IFERROR(LOOKUP(2,1/(('Tire Inspections'!$E$5:$E$1004=$A940)*('Tire Inspections'!$B$5:$B$1004=$L940)*('Tire Inspections'!$Y$5:$Y$1004="OK")),'Tire Inspections'!$L$5:$L$1004),"")))</f>
        <v/>
      </c>
      <c r="T940" s="33">
        <f>IF($A940="","",IF(OR($Q940="",$H940=""),"",IFERROR(MAX(0,MIN(1,($Q940-'Settings'!$B$6)/($H940-'Settings'!$B$6))),"")))</f>
        <v/>
      </c>
      <c r="U940" s="27">
        <f>IF($A940="","",IF($Q940="","No Data",IF($Q940&lt;='Settings'!$B$6,"Critical",IF($Q940&lt;='Settings'!$B$5,"Low","OK"))))</f>
        <v/>
      </c>
      <c r="V940" s="27">
        <f>IF($A940="","",IF($R940="","No Data",IF($R940&gt;='Settings'!$B$7,"Uneven","OK")))</f>
        <v/>
      </c>
      <c r="W940" s="27">
        <f>IF($A940="","",IF($J940&lt;&gt;"Mounted","N/A",IF(OR($S940="",$I940=""),"No Data",IF($S940&lt;$I940-'Settings'!$B$8,"Low",IF($S940&gt;$I940+'Settings'!$B$8,"High","OK")))))</f>
        <v/>
      </c>
      <c r="X940" s="45">
        <f>IF($A940="","",IF(OR($J940&lt;&gt;"Mounted",$L940=""),"",IFERROR($L940+'Settings'!$B$9,"")))</f>
        <v/>
      </c>
      <c r="Y940" s="27">
        <f>IF($A940="","",IF($J940&lt;&gt;"Mounted","N/A",IF($L940="","No Data",IF(TODAY()&gt;$X940,"Overdue",IF(TODAY()+'Settings'!$B$10&gt;=$X940,"Due Soon","Current")))))</f>
        <v/>
      </c>
      <c r="Z940" s="27">
        <f>IF($A940="","",IF($J940&lt;&gt;"Mounted","N/A",IF(OR($U940="No Data",$W940="No Data"),"No Data",IF($U940="Critical","Critical",IF(OR($U940="Low",$V940="Uneven",$W940="Low",$W940="High",$Y940="Overdue",$Y940="Due Soon"),"Attention","OK")))))</f>
        <v/>
      </c>
      <c r="AA940" s="27">
        <f>IF($A940="","",IF($J940&lt;&gt;"Mounted","No action",IF($U940="Critical","Inspect immediately and follow fleet removal policy",IF($W940="Low","Correct pressure and inspect",IF($W940="High","Correct pressure",IF($V940="Uneven","Inspect alignment, suspension, and rotation",IF($U940="Low","Schedule tire service",IF($Y940="Overdue","Complete inspection",IF($Y940="Due Soon","Schedule inspection","No action")))))))))</f>
        <v/>
      </c>
      <c r="AB940" s="27">
        <f>IF($A940="","",IF(OR($J940&lt;&gt;"Mounted",$Z940="OK",$Z940="N/A"),"",IF($U940="Critical",1,IF(OR($W940="Low",$W940="High"),2,IF(OR($U940="Low",$V940="Uneven"),3,IF($Y940="Overdue",4,5))))))</f>
        <v/>
      </c>
      <c r="AC940" s="27">
        <f>IF($A940="","",IF($AB940="","",IFERROR($AB940*100000+ROW(),"")))</f>
        <v/>
      </c>
    </row>
    <row r="941">
      <c r="A941" s="29" t="n"/>
      <c r="B941" s="23" t="n"/>
      <c r="C941" s="23" t="n"/>
      <c r="D941" s="23" t="n"/>
      <c r="E941" s="29" t="n"/>
      <c r="F941" s="42" t="n"/>
      <c r="G941" s="30" t="n"/>
      <c r="H941" s="43" t="n"/>
      <c r="I941" s="43" t="n"/>
      <c r="J941" s="23" t="n"/>
      <c r="K941" s="23" t="n"/>
      <c r="L941" s="45">
        <f>IF($A941="","",IF(COUNTIFS('Tire Inspections'!$E$5:$E$1004,$A941,'Tire Inspections'!$Y$5:$Y$1004,"OK")=0,"",IFERROR(MAXIFS('Tire Inspections'!$B$5:$B$1004,'Tire Inspections'!$E$5:$E$1004,$A941,'Tire Inspections'!$Y$5:$Y$1004,"OK"),"")))</f>
        <v/>
      </c>
      <c r="M941" s="27">
        <f>IF($A941="","",IF($L941="","",IFERROR(LOOKUP(2,1/(('Tire Inspections'!$E$5:$E$1004=$A941)*('Tire Inspections'!$B$5:$B$1004=$L941)*('Tire Inspections'!$Y$5:$Y$1004="OK")),'Tire Inspections'!$C$5:$C$1004),"")))</f>
        <v/>
      </c>
      <c r="N941" s="27">
        <f>IF($A941="","",IF($L941="","",IFERROR(LOOKUP(2,1/(('Tire Inspections'!$E$5:$E$1004=$A941)*('Tire Inspections'!$B$5:$B$1004=$L941)*('Tire Inspections'!$Y$5:$Y$1004="OK")),'Tire Inspections'!$F$5:$F$1004),"")))</f>
        <v/>
      </c>
      <c r="O941" s="27">
        <f>IF($A941="","",IF($L941="","",IFERROR(LOOKUP(2,1/(('Tire Inspections'!$E$5:$E$1004=$A941)*('Tire Inspections'!$B$5:$B$1004=$L941)*('Tire Inspections'!$Y$5:$Y$1004="OK")),'Tire Inspections'!$P$5:$P$1004),"")))</f>
        <v/>
      </c>
      <c r="P941" s="32">
        <f>IF($A941="","",IF($L941="","",IFERROR(LOOKUP(2,1/(('Tire Inspections'!$E$5:$E$1004=$A941)*('Tire Inspections'!$B$5:$B$1004=$L941)*('Tire Inspections'!$Y$5:$Y$1004="OK")),'Tire Inspections'!$D$5:$D$1004),"")))</f>
        <v/>
      </c>
      <c r="Q941" s="44">
        <f>IF($A941="","",IF($L941="","",IFERROR(LOOKUP(2,1/(('Tire Inspections'!$E$5:$E$1004=$A941)*('Tire Inspections'!$B$5:$B$1004=$L941)*('Tire Inspections'!$Y$5:$Y$1004="OK")),'Tire Inspections'!$R$5:$R$1004),"")))</f>
        <v/>
      </c>
      <c r="R941" s="44">
        <f>IF($A941="","",IF($L941="","",IFERROR(LOOKUP(2,1/(('Tire Inspections'!$E$5:$E$1004=$A941)*('Tire Inspections'!$B$5:$B$1004=$L941)*('Tire Inspections'!$Y$5:$Y$1004="OK")),'Tire Inspections'!$S$5:$S$1004),"")))</f>
        <v/>
      </c>
      <c r="S941" s="44">
        <f>IF($A941="","",IF($L941="","",IFERROR(LOOKUP(2,1/(('Tire Inspections'!$E$5:$E$1004=$A941)*('Tire Inspections'!$B$5:$B$1004=$L941)*('Tire Inspections'!$Y$5:$Y$1004="OK")),'Tire Inspections'!$L$5:$L$1004),"")))</f>
        <v/>
      </c>
      <c r="T941" s="33">
        <f>IF($A941="","",IF(OR($Q941="",$H941=""),"",IFERROR(MAX(0,MIN(1,($Q941-'Settings'!$B$6)/($H941-'Settings'!$B$6))),"")))</f>
        <v/>
      </c>
      <c r="U941" s="27">
        <f>IF($A941="","",IF($Q941="","No Data",IF($Q941&lt;='Settings'!$B$6,"Critical",IF($Q941&lt;='Settings'!$B$5,"Low","OK"))))</f>
        <v/>
      </c>
      <c r="V941" s="27">
        <f>IF($A941="","",IF($R941="","No Data",IF($R941&gt;='Settings'!$B$7,"Uneven","OK")))</f>
        <v/>
      </c>
      <c r="W941" s="27">
        <f>IF($A941="","",IF($J941&lt;&gt;"Mounted","N/A",IF(OR($S941="",$I941=""),"No Data",IF($S941&lt;$I941-'Settings'!$B$8,"Low",IF($S941&gt;$I941+'Settings'!$B$8,"High","OK")))))</f>
        <v/>
      </c>
      <c r="X941" s="45">
        <f>IF($A941="","",IF(OR($J941&lt;&gt;"Mounted",$L941=""),"",IFERROR($L941+'Settings'!$B$9,"")))</f>
        <v/>
      </c>
      <c r="Y941" s="27">
        <f>IF($A941="","",IF($J941&lt;&gt;"Mounted","N/A",IF($L941="","No Data",IF(TODAY()&gt;$X941,"Overdue",IF(TODAY()+'Settings'!$B$10&gt;=$X941,"Due Soon","Current")))))</f>
        <v/>
      </c>
      <c r="Z941" s="27">
        <f>IF($A941="","",IF($J941&lt;&gt;"Mounted","N/A",IF(OR($U941="No Data",$W941="No Data"),"No Data",IF($U941="Critical","Critical",IF(OR($U941="Low",$V941="Uneven",$W941="Low",$W941="High",$Y941="Overdue",$Y941="Due Soon"),"Attention","OK")))))</f>
        <v/>
      </c>
      <c r="AA941" s="27">
        <f>IF($A941="","",IF($J941&lt;&gt;"Mounted","No action",IF($U941="Critical","Inspect immediately and follow fleet removal policy",IF($W941="Low","Correct pressure and inspect",IF($W941="High","Correct pressure",IF($V941="Uneven","Inspect alignment, suspension, and rotation",IF($U941="Low","Schedule tire service",IF($Y941="Overdue","Complete inspection",IF($Y941="Due Soon","Schedule inspection","No action")))))))))</f>
        <v/>
      </c>
      <c r="AB941" s="27">
        <f>IF($A941="","",IF(OR($J941&lt;&gt;"Mounted",$Z941="OK",$Z941="N/A"),"",IF($U941="Critical",1,IF(OR($W941="Low",$W941="High"),2,IF(OR($U941="Low",$V941="Uneven"),3,IF($Y941="Overdue",4,5))))))</f>
        <v/>
      </c>
      <c r="AC941" s="27">
        <f>IF($A941="","",IF($AB941="","",IFERROR($AB941*100000+ROW(),"")))</f>
        <v/>
      </c>
    </row>
    <row r="942">
      <c r="A942" s="29" t="n"/>
      <c r="B942" s="23" t="n"/>
      <c r="C942" s="23" t="n"/>
      <c r="D942" s="23" t="n"/>
      <c r="E942" s="29" t="n"/>
      <c r="F942" s="42" t="n"/>
      <c r="G942" s="30" t="n"/>
      <c r="H942" s="43" t="n"/>
      <c r="I942" s="43" t="n"/>
      <c r="J942" s="23" t="n"/>
      <c r="K942" s="23" t="n"/>
      <c r="L942" s="45">
        <f>IF($A942="","",IF(COUNTIFS('Tire Inspections'!$E$5:$E$1004,$A942,'Tire Inspections'!$Y$5:$Y$1004,"OK")=0,"",IFERROR(MAXIFS('Tire Inspections'!$B$5:$B$1004,'Tire Inspections'!$E$5:$E$1004,$A942,'Tire Inspections'!$Y$5:$Y$1004,"OK"),"")))</f>
        <v/>
      </c>
      <c r="M942" s="27">
        <f>IF($A942="","",IF($L942="","",IFERROR(LOOKUP(2,1/(('Tire Inspections'!$E$5:$E$1004=$A942)*('Tire Inspections'!$B$5:$B$1004=$L942)*('Tire Inspections'!$Y$5:$Y$1004="OK")),'Tire Inspections'!$C$5:$C$1004),"")))</f>
        <v/>
      </c>
      <c r="N942" s="27">
        <f>IF($A942="","",IF($L942="","",IFERROR(LOOKUP(2,1/(('Tire Inspections'!$E$5:$E$1004=$A942)*('Tire Inspections'!$B$5:$B$1004=$L942)*('Tire Inspections'!$Y$5:$Y$1004="OK")),'Tire Inspections'!$F$5:$F$1004),"")))</f>
        <v/>
      </c>
      <c r="O942" s="27">
        <f>IF($A942="","",IF($L942="","",IFERROR(LOOKUP(2,1/(('Tire Inspections'!$E$5:$E$1004=$A942)*('Tire Inspections'!$B$5:$B$1004=$L942)*('Tire Inspections'!$Y$5:$Y$1004="OK")),'Tire Inspections'!$P$5:$P$1004),"")))</f>
        <v/>
      </c>
      <c r="P942" s="32">
        <f>IF($A942="","",IF($L942="","",IFERROR(LOOKUP(2,1/(('Tire Inspections'!$E$5:$E$1004=$A942)*('Tire Inspections'!$B$5:$B$1004=$L942)*('Tire Inspections'!$Y$5:$Y$1004="OK")),'Tire Inspections'!$D$5:$D$1004),"")))</f>
        <v/>
      </c>
      <c r="Q942" s="44">
        <f>IF($A942="","",IF($L942="","",IFERROR(LOOKUP(2,1/(('Tire Inspections'!$E$5:$E$1004=$A942)*('Tire Inspections'!$B$5:$B$1004=$L942)*('Tire Inspections'!$Y$5:$Y$1004="OK")),'Tire Inspections'!$R$5:$R$1004),"")))</f>
        <v/>
      </c>
      <c r="R942" s="44">
        <f>IF($A942="","",IF($L942="","",IFERROR(LOOKUP(2,1/(('Tire Inspections'!$E$5:$E$1004=$A942)*('Tire Inspections'!$B$5:$B$1004=$L942)*('Tire Inspections'!$Y$5:$Y$1004="OK")),'Tire Inspections'!$S$5:$S$1004),"")))</f>
        <v/>
      </c>
      <c r="S942" s="44">
        <f>IF($A942="","",IF($L942="","",IFERROR(LOOKUP(2,1/(('Tire Inspections'!$E$5:$E$1004=$A942)*('Tire Inspections'!$B$5:$B$1004=$L942)*('Tire Inspections'!$Y$5:$Y$1004="OK")),'Tire Inspections'!$L$5:$L$1004),"")))</f>
        <v/>
      </c>
      <c r="T942" s="33">
        <f>IF($A942="","",IF(OR($Q942="",$H942=""),"",IFERROR(MAX(0,MIN(1,($Q942-'Settings'!$B$6)/($H942-'Settings'!$B$6))),"")))</f>
        <v/>
      </c>
      <c r="U942" s="27">
        <f>IF($A942="","",IF($Q942="","No Data",IF($Q942&lt;='Settings'!$B$6,"Critical",IF($Q942&lt;='Settings'!$B$5,"Low","OK"))))</f>
        <v/>
      </c>
      <c r="V942" s="27">
        <f>IF($A942="","",IF($R942="","No Data",IF($R942&gt;='Settings'!$B$7,"Uneven","OK")))</f>
        <v/>
      </c>
      <c r="W942" s="27">
        <f>IF($A942="","",IF($J942&lt;&gt;"Mounted","N/A",IF(OR($S942="",$I942=""),"No Data",IF($S942&lt;$I942-'Settings'!$B$8,"Low",IF($S942&gt;$I942+'Settings'!$B$8,"High","OK")))))</f>
        <v/>
      </c>
      <c r="X942" s="45">
        <f>IF($A942="","",IF(OR($J942&lt;&gt;"Mounted",$L942=""),"",IFERROR($L942+'Settings'!$B$9,"")))</f>
        <v/>
      </c>
      <c r="Y942" s="27">
        <f>IF($A942="","",IF($J942&lt;&gt;"Mounted","N/A",IF($L942="","No Data",IF(TODAY()&gt;$X942,"Overdue",IF(TODAY()+'Settings'!$B$10&gt;=$X942,"Due Soon","Current")))))</f>
        <v/>
      </c>
      <c r="Z942" s="27">
        <f>IF($A942="","",IF($J942&lt;&gt;"Mounted","N/A",IF(OR($U942="No Data",$W942="No Data"),"No Data",IF($U942="Critical","Critical",IF(OR($U942="Low",$V942="Uneven",$W942="Low",$W942="High",$Y942="Overdue",$Y942="Due Soon"),"Attention","OK")))))</f>
        <v/>
      </c>
      <c r="AA942" s="27">
        <f>IF($A942="","",IF($J942&lt;&gt;"Mounted","No action",IF($U942="Critical","Inspect immediately and follow fleet removal policy",IF($W942="Low","Correct pressure and inspect",IF($W942="High","Correct pressure",IF($V942="Uneven","Inspect alignment, suspension, and rotation",IF($U942="Low","Schedule tire service",IF($Y942="Overdue","Complete inspection",IF($Y942="Due Soon","Schedule inspection","No action")))))))))</f>
        <v/>
      </c>
      <c r="AB942" s="27">
        <f>IF($A942="","",IF(OR($J942&lt;&gt;"Mounted",$Z942="OK",$Z942="N/A"),"",IF($U942="Critical",1,IF(OR($W942="Low",$W942="High"),2,IF(OR($U942="Low",$V942="Uneven"),3,IF($Y942="Overdue",4,5))))))</f>
        <v/>
      </c>
      <c r="AC942" s="27">
        <f>IF($A942="","",IF($AB942="","",IFERROR($AB942*100000+ROW(),"")))</f>
        <v/>
      </c>
    </row>
    <row r="943">
      <c r="A943" s="29" t="n"/>
      <c r="B943" s="23" t="n"/>
      <c r="C943" s="23" t="n"/>
      <c r="D943" s="23" t="n"/>
      <c r="E943" s="29" t="n"/>
      <c r="F943" s="42" t="n"/>
      <c r="G943" s="30" t="n"/>
      <c r="H943" s="43" t="n"/>
      <c r="I943" s="43" t="n"/>
      <c r="J943" s="23" t="n"/>
      <c r="K943" s="23" t="n"/>
      <c r="L943" s="45">
        <f>IF($A943="","",IF(COUNTIFS('Tire Inspections'!$E$5:$E$1004,$A943,'Tire Inspections'!$Y$5:$Y$1004,"OK")=0,"",IFERROR(MAXIFS('Tire Inspections'!$B$5:$B$1004,'Tire Inspections'!$E$5:$E$1004,$A943,'Tire Inspections'!$Y$5:$Y$1004,"OK"),"")))</f>
        <v/>
      </c>
      <c r="M943" s="27">
        <f>IF($A943="","",IF($L943="","",IFERROR(LOOKUP(2,1/(('Tire Inspections'!$E$5:$E$1004=$A943)*('Tire Inspections'!$B$5:$B$1004=$L943)*('Tire Inspections'!$Y$5:$Y$1004="OK")),'Tire Inspections'!$C$5:$C$1004),"")))</f>
        <v/>
      </c>
      <c r="N943" s="27">
        <f>IF($A943="","",IF($L943="","",IFERROR(LOOKUP(2,1/(('Tire Inspections'!$E$5:$E$1004=$A943)*('Tire Inspections'!$B$5:$B$1004=$L943)*('Tire Inspections'!$Y$5:$Y$1004="OK")),'Tire Inspections'!$F$5:$F$1004),"")))</f>
        <v/>
      </c>
      <c r="O943" s="27">
        <f>IF($A943="","",IF($L943="","",IFERROR(LOOKUP(2,1/(('Tire Inspections'!$E$5:$E$1004=$A943)*('Tire Inspections'!$B$5:$B$1004=$L943)*('Tire Inspections'!$Y$5:$Y$1004="OK")),'Tire Inspections'!$P$5:$P$1004),"")))</f>
        <v/>
      </c>
      <c r="P943" s="32">
        <f>IF($A943="","",IF($L943="","",IFERROR(LOOKUP(2,1/(('Tire Inspections'!$E$5:$E$1004=$A943)*('Tire Inspections'!$B$5:$B$1004=$L943)*('Tire Inspections'!$Y$5:$Y$1004="OK")),'Tire Inspections'!$D$5:$D$1004),"")))</f>
        <v/>
      </c>
      <c r="Q943" s="44">
        <f>IF($A943="","",IF($L943="","",IFERROR(LOOKUP(2,1/(('Tire Inspections'!$E$5:$E$1004=$A943)*('Tire Inspections'!$B$5:$B$1004=$L943)*('Tire Inspections'!$Y$5:$Y$1004="OK")),'Tire Inspections'!$R$5:$R$1004),"")))</f>
        <v/>
      </c>
      <c r="R943" s="44">
        <f>IF($A943="","",IF($L943="","",IFERROR(LOOKUP(2,1/(('Tire Inspections'!$E$5:$E$1004=$A943)*('Tire Inspections'!$B$5:$B$1004=$L943)*('Tire Inspections'!$Y$5:$Y$1004="OK")),'Tire Inspections'!$S$5:$S$1004),"")))</f>
        <v/>
      </c>
      <c r="S943" s="44">
        <f>IF($A943="","",IF($L943="","",IFERROR(LOOKUP(2,1/(('Tire Inspections'!$E$5:$E$1004=$A943)*('Tire Inspections'!$B$5:$B$1004=$L943)*('Tire Inspections'!$Y$5:$Y$1004="OK")),'Tire Inspections'!$L$5:$L$1004),"")))</f>
        <v/>
      </c>
      <c r="T943" s="33">
        <f>IF($A943="","",IF(OR($Q943="",$H943=""),"",IFERROR(MAX(0,MIN(1,($Q943-'Settings'!$B$6)/($H943-'Settings'!$B$6))),"")))</f>
        <v/>
      </c>
      <c r="U943" s="27">
        <f>IF($A943="","",IF($Q943="","No Data",IF($Q943&lt;='Settings'!$B$6,"Critical",IF($Q943&lt;='Settings'!$B$5,"Low","OK"))))</f>
        <v/>
      </c>
      <c r="V943" s="27">
        <f>IF($A943="","",IF($R943="","No Data",IF($R943&gt;='Settings'!$B$7,"Uneven","OK")))</f>
        <v/>
      </c>
      <c r="W943" s="27">
        <f>IF($A943="","",IF($J943&lt;&gt;"Mounted","N/A",IF(OR($S943="",$I943=""),"No Data",IF($S943&lt;$I943-'Settings'!$B$8,"Low",IF($S943&gt;$I943+'Settings'!$B$8,"High","OK")))))</f>
        <v/>
      </c>
      <c r="X943" s="45">
        <f>IF($A943="","",IF(OR($J943&lt;&gt;"Mounted",$L943=""),"",IFERROR($L943+'Settings'!$B$9,"")))</f>
        <v/>
      </c>
      <c r="Y943" s="27">
        <f>IF($A943="","",IF($J943&lt;&gt;"Mounted","N/A",IF($L943="","No Data",IF(TODAY()&gt;$X943,"Overdue",IF(TODAY()+'Settings'!$B$10&gt;=$X943,"Due Soon","Current")))))</f>
        <v/>
      </c>
      <c r="Z943" s="27">
        <f>IF($A943="","",IF($J943&lt;&gt;"Mounted","N/A",IF(OR($U943="No Data",$W943="No Data"),"No Data",IF($U943="Critical","Critical",IF(OR($U943="Low",$V943="Uneven",$W943="Low",$W943="High",$Y943="Overdue",$Y943="Due Soon"),"Attention","OK")))))</f>
        <v/>
      </c>
      <c r="AA943" s="27">
        <f>IF($A943="","",IF($J943&lt;&gt;"Mounted","No action",IF($U943="Critical","Inspect immediately and follow fleet removal policy",IF($W943="Low","Correct pressure and inspect",IF($W943="High","Correct pressure",IF($V943="Uneven","Inspect alignment, suspension, and rotation",IF($U943="Low","Schedule tire service",IF($Y943="Overdue","Complete inspection",IF($Y943="Due Soon","Schedule inspection","No action")))))))))</f>
        <v/>
      </c>
      <c r="AB943" s="27">
        <f>IF($A943="","",IF(OR($J943&lt;&gt;"Mounted",$Z943="OK",$Z943="N/A"),"",IF($U943="Critical",1,IF(OR($W943="Low",$W943="High"),2,IF(OR($U943="Low",$V943="Uneven"),3,IF($Y943="Overdue",4,5))))))</f>
        <v/>
      </c>
      <c r="AC943" s="27">
        <f>IF($A943="","",IF($AB943="","",IFERROR($AB943*100000+ROW(),"")))</f>
        <v/>
      </c>
    </row>
    <row r="944">
      <c r="A944" s="29" t="n"/>
      <c r="B944" s="23" t="n"/>
      <c r="C944" s="23" t="n"/>
      <c r="D944" s="23" t="n"/>
      <c r="E944" s="29" t="n"/>
      <c r="F944" s="42" t="n"/>
      <c r="G944" s="30" t="n"/>
      <c r="H944" s="43" t="n"/>
      <c r="I944" s="43" t="n"/>
      <c r="J944" s="23" t="n"/>
      <c r="K944" s="23" t="n"/>
      <c r="L944" s="45">
        <f>IF($A944="","",IF(COUNTIFS('Tire Inspections'!$E$5:$E$1004,$A944,'Tire Inspections'!$Y$5:$Y$1004,"OK")=0,"",IFERROR(MAXIFS('Tire Inspections'!$B$5:$B$1004,'Tire Inspections'!$E$5:$E$1004,$A944,'Tire Inspections'!$Y$5:$Y$1004,"OK"),"")))</f>
        <v/>
      </c>
      <c r="M944" s="27">
        <f>IF($A944="","",IF($L944="","",IFERROR(LOOKUP(2,1/(('Tire Inspections'!$E$5:$E$1004=$A944)*('Tire Inspections'!$B$5:$B$1004=$L944)*('Tire Inspections'!$Y$5:$Y$1004="OK")),'Tire Inspections'!$C$5:$C$1004),"")))</f>
        <v/>
      </c>
      <c r="N944" s="27">
        <f>IF($A944="","",IF($L944="","",IFERROR(LOOKUP(2,1/(('Tire Inspections'!$E$5:$E$1004=$A944)*('Tire Inspections'!$B$5:$B$1004=$L944)*('Tire Inspections'!$Y$5:$Y$1004="OK")),'Tire Inspections'!$F$5:$F$1004),"")))</f>
        <v/>
      </c>
      <c r="O944" s="27">
        <f>IF($A944="","",IF($L944="","",IFERROR(LOOKUP(2,1/(('Tire Inspections'!$E$5:$E$1004=$A944)*('Tire Inspections'!$B$5:$B$1004=$L944)*('Tire Inspections'!$Y$5:$Y$1004="OK")),'Tire Inspections'!$P$5:$P$1004),"")))</f>
        <v/>
      </c>
      <c r="P944" s="32">
        <f>IF($A944="","",IF($L944="","",IFERROR(LOOKUP(2,1/(('Tire Inspections'!$E$5:$E$1004=$A944)*('Tire Inspections'!$B$5:$B$1004=$L944)*('Tire Inspections'!$Y$5:$Y$1004="OK")),'Tire Inspections'!$D$5:$D$1004),"")))</f>
        <v/>
      </c>
      <c r="Q944" s="44">
        <f>IF($A944="","",IF($L944="","",IFERROR(LOOKUP(2,1/(('Tire Inspections'!$E$5:$E$1004=$A944)*('Tire Inspections'!$B$5:$B$1004=$L944)*('Tire Inspections'!$Y$5:$Y$1004="OK")),'Tire Inspections'!$R$5:$R$1004),"")))</f>
        <v/>
      </c>
      <c r="R944" s="44">
        <f>IF($A944="","",IF($L944="","",IFERROR(LOOKUP(2,1/(('Tire Inspections'!$E$5:$E$1004=$A944)*('Tire Inspections'!$B$5:$B$1004=$L944)*('Tire Inspections'!$Y$5:$Y$1004="OK")),'Tire Inspections'!$S$5:$S$1004),"")))</f>
        <v/>
      </c>
      <c r="S944" s="44">
        <f>IF($A944="","",IF($L944="","",IFERROR(LOOKUP(2,1/(('Tire Inspections'!$E$5:$E$1004=$A944)*('Tire Inspections'!$B$5:$B$1004=$L944)*('Tire Inspections'!$Y$5:$Y$1004="OK")),'Tire Inspections'!$L$5:$L$1004),"")))</f>
        <v/>
      </c>
      <c r="T944" s="33">
        <f>IF($A944="","",IF(OR($Q944="",$H944=""),"",IFERROR(MAX(0,MIN(1,($Q944-'Settings'!$B$6)/($H944-'Settings'!$B$6))),"")))</f>
        <v/>
      </c>
      <c r="U944" s="27">
        <f>IF($A944="","",IF($Q944="","No Data",IF($Q944&lt;='Settings'!$B$6,"Critical",IF($Q944&lt;='Settings'!$B$5,"Low","OK"))))</f>
        <v/>
      </c>
      <c r="V944" s="27">
        <f>IF($A944="","",IF($R944="","No Data",IF($R944&gt;='Settings'!$B$7,"Uneven","OK")))</f>
        <v/>
      </c>
      <c r="W944" s="27">
        <f>IF($A944="","",IF($J944&lt;&gt;"Mounted","N/A",IF(OR($S944="",$I944=""),"No Data",IF($S944&lt;$I944-'Settings'!$B$8,"Low",IF($S944&gt;$I944+'Settings'!$B$8,"High","OK")))))</f>
        <v/>
      </c>
      <c r="X944" s="45">
        <f>IF($A944="","",IF(OR($J944&lt;&gt;"Mounted",$L944=""),"",IFERROR($L944+'Settings'!$B$9,"")))</f>
        <v/>
      </c>
      <c r="Y944" s="27">
        <f>IF($A944="","",IF($J944&lt;&gt;"Mounted","N/A",IF($L944="","No Data",IF(TODAY()&gt;$X944,"Overdue",IF(TODAY()+'Settings'!$B$10&gt;=$X944,"Due Soon","Current")))))</f>
        <v/>
      </c>
      <c r="Z944" s="27">
        <f>IF($A944="","",IF($J944&lt;&gt;"Mounted","N/A",IF(OR($U944="No Data",$W944="No Data"),"No Data",IF($U944="Critical","Critical",IF(OR($U944="Low",$V944="Uneven",$W944="Low",$W944="High",$Y944="Overdue",$Y944="Due Soon"),"Attention","OK")))))</f>
        <v/>
      </c>
      <c r="AA944" s="27">
        <f>IF($A944="","",IF($J944&lt;&gt;"Mounted","No action",IF($U944="Critical","Inspect immediately and follow fleet removal policy",IF($W944="Low","Correct pressure and inspect",IF($W944="High","Correct pressure",IF($V944="Uneven","Inspect alignment, suspension, and rotation",IF($U944="Low","Schedule tire service",IF($Y944="Overdue","Complete inspection",IF($Y944="Due Soon","Schedule inspection","No action")))))))))</f>
        <v/>
      </c>
      <c r="AB944" s="27">
        <f>IF($A944="","",IF(OR($J944&lt;&gt;"Mounted",$Z944="OK",$Z944="N/A"),"",IF($U944="Critical",1,IF(OR($W944="Low",$W944="High"),2,IF(OR($U944="Low",$V944="Uneven"),3,IF($Y944="Overdue",4,5))))))</f>
        <v/>
      </c>
      <c r="AC944" s="27">
        <f>IF($A944="","",IF($AB944="","",IFERROR($AB944*100000+ROW(),"")))</f>
        <v/>
      </c>
    </row>
    <row r="945">
      <c r="A945" s="29" t="n"/>
      <c r="B945" s="23" t="n"/>
      <c r="C945" s="23" t="n"/>
      <c r="D945" s="23" t="n"/>
      <c r="E945" s="29" t="n"/>
      <c r="F945" s="42" t="n"/>
      <c r="G945" s="30" t="n"/>
      <c r="H945" s="43" t="n"/>
      <c r="I945" s="43" t="n"/>
      <c r="J945" s="23" t="n"/>
      <c r="K945" s="23" t="n"/>
      <c r="L945" s="45">
        <f>IF($A945="","",IF(COUNTIFS('Tire Inspections'!$E$5:$E$1004,$A945,'Tire Inspections'!$Y$5:$Y$1004,"OK")=0,"",IFERROR(MAXIFS('Tire Inspections'!$B$5:$B$1004,'Tire Inspections'!$E$5:$E$1004,$A945,'Tire Inspections'!$Y$5:$Y$1004,"OK"),"")))</f>
        <v/>
      </c>
      <c r="M945" s="27">
        <f>IF($A945="","",IF($L945="","",IFERROR(LOOKUP(2,1/(('Tire Inspections'!$E$5:$E$1004=$A945)*('Tire Inspections'!$B$5:$B$1004=$L945)*('Tire Inspections'!$Y$5:$Y$1004="OK")),'Tire Inspections'!$C$5:$C$1004),"")))</f>
        <v/>
      </c>
      <c r="N945" s="27">
        <f>IF($A945="","",IF($L945="","",IFERROR(LOOKUP(2,1/(('Tire Inspections'!$E$5:$E$1004=$A945)*('Tire Inspections'!$B$5:$B$1004=$L945)*('Tire Inspections'!$Y$5:$Y$1004="OK")),'Tire Inspections'!$F$5:$F$1004),"")))</f>
        <v/>
      </c>
      <c r="O945" s="27">
        <f>IF($A945="","",IF($L945="","",IFERROR(LOOKUP(2,1/(('Tire Inspections'!$E$5:$E$1004=$A945)*('Tire Inspections'!$B$5:$B$1004=$L945)*('Tire Inspections'!$Y$5:$Y$1004="OK")),'Tire Inspections'!$P$5:$P$1004),"")))</f>
        <v/>
      </c>
      <c r="P945" s="32">
        <f>IF($A945="","",IF($L945="","",IFERROR(LOOKUP(2,1/(('Tire Inspections'!$E$5:$E$1004=$A945)*('Tire Inspections'!$B$5:$B$1004=$L945)*('Tire Inspections'!$Y$5:$Y$1004="OK")),'Tire Inspections'!$D$5:$D$1004),"")))</f>
        <v/>
      </c>
      <c r="Q945" s="44">
        <f>IF($A945="","",IF($L945="","",IFERROR(LOOKUP(2,1/(('Tire Inspections'!$E$5:$E$1004=$A945)*('Tire Inspections'!$B$5:$B$1004=$L945)*('Tire Inspections'!$Y$5:$Y$1004="OK")),'Tire Inspections'!$R$5:$R$1004),"")))</f>
        <v/>
      </c>
      <c r="R945" s="44">
        <f>IF($A945="","",IF($L945="","",IFERROR(LOOKUP(2,1/(('Tire Inspections'!$E$5:$E$1004=$A945)*('Tire Inspections'!$B$5:$B$1004=$L945)*('Tire Inspections'!$Y$5:$Y$1004="OK")),'Tire Inspections'!$S$5:$S$1004),"")))</f>
        <v/>
      </c>
      <c r="S945" s="44">
        <f>IF($A945="","",IF($L945="","",IFERROR(LOOKUP(2,1/(('Tire Inspections'!$E$5:$E$1004=$A945)*('Tire Inspections'!$B$5:$B$1004=$L945)*('Tire Inspections'!$Y$5:$Y$1004="OK")),'Tire Inspections'!$L$5:$L$1004),"")))</f>
        <v/>
      </c>
      <c r="T945" s="33">
        <f>IF($A945="","",IF(OR($Q945="",$H945=""),"",IFERROR(MAX(0,MIN(1,($Q945-'Settings'!$B$6)/($H945-'Settings'!$B$6))),"")))</f>
        <v/>
      </c>
      <c r="U945" s="27">
        <f>IF($A945="","",IF($Q945="","No Data",IF($Q945&lt;='Settings'!$B$6,"Critical",IF($Q945&lt;='Settings'!$B$5,"Low","OK"))))</f>
        <v/>
      </c>
      <c r="V945" s="27">
        <f>IF($A945="","",IF($R945="","No Data",IF($R945&gt;='Settings'!$B$7,"Uneven","OK")))</f>
        <v/>
      </c>
      <c r="W945" s="27">
        <f>IF($A945="","",IF($J945&lt;&gt;"Mounted","N/A",IF(OR($S945="",$I945=""),"No Data",IF($S945&lt;$I945-'Settings'!$B$8,"Low",IF($S945&gt;$I945+'Settings'!$B$8,"High","OK")))))</f>
        <v/>
      </c>
      <c r="X945" s="45">
        <f>IF($A945="","",IF(OR($J945&lt;&gt;"Mounted",$L945=""),"",IFERROR($L945+'Settings'!$B$9,"")))</f>
        <v/>
      </c>
      <c r="Y945" s="27">
        <f>IF($A945="","",IF($J945&lt;&gt;"Mounted","N/A",IF($L945="","No Data",IF(TODAY()&gt;$X945,"Overdue",IF(TODAY()+'Settings'!$B$10&gt;=$X945,"Due Soon","Current")))))</f>
        <v/>
      </c>
      <c r="Z945" s="27">
        <f>IF($A945="","",IF($J945&lt;&gt;"Mounted","N/A",IF(OR($U945="No Data",$W945="No Data"),"No Data",IF($U945="Critical","Critical",IF(OR($U945="Low",$V945="Uneven",$W945="Low",$W945="High",$Y945="Overdue",$Y945="Due Soon"),"Attention","OK")))))</f>
        <v/>
      </c>
      <c r="AA945" s="27">
        <f>IF($A945="","",IF($J945&lt;&gt;"Mounted","No action",IF($U945="Critical","Inspect immediately and follow fleet removal policy",IF($W945="Low","Correct pressure and inspect",IF($W945="High","Correct pressure",IF($V945="Uneven","Inspect alignment, suspension, and rotation",IF($U945="Low","Schedule tire service",IF($Y945="Overdue","Complete inspection",IF($Y945="Due Soon","Schedule inspection","No action")))))))))</f>
        <v/>
      </c>
      <c r="AB945" s="27">
        <f>IF($A945="","",IF(OR($J945&lt;&gt;"Mounted",$Z945="OK",$Z945="N/A"),"",IF($U945="Critical",1,IF(OR($W945="Low",$W945="High"),2,IF(OR($U945="Low",$V945="Uneven"),3,IF($Y945="Overdue",4,5))))))</f>
        <v/>
      </c>
      <c r="AC945" s="27">
        <f>IF($A945="","",IF($AB945="","",IFERROR($AB945*100000+ROW(),"")))</f>
        <v/>
      </c>
    </row>
    <row r="946">
      <c r="A946" s="29" t="n"/>
      <c r="B946" s="23" t="n"/>
      <c r="C946" s="23" t="n"/>
      <c r="D946" s="23" t="n"/>
      <c r="E946" s="29" t="n"/>
      <c r="F946" s="42" t="n"/>
      <c r="G946" s="30" t="n"/>
      <c r="H946" s="43" t="n"/>
      <c r="I946" s="43" t="n"/>
      <c r="J946" s="23" t="n"/>
      <c r="K946" s="23" t="n"/>
      <c r="L946" s="45">
        <f>IF($A946="","",IF(COUNTIFS('Tire Inspections'!$E$5:$E$1004,$A946,'Tire Inspections'!$Y$5:$Y$1004,"OK")=0,"",IFERROR(MAXIFS('Tire Inspections'!$B$5:$B$1004,'Tire Inspections'!$E$5:$E$1004,$A946,'Tire Inspections'!$Y$5:$Y$1004,"OK"),"")))</f>
        <v/>
      </c>
      <c r="M946" s="27">
        <f>IF($A946="","",IF($L946="","",IFERROR(LOOKUP(2,1/(('Tire Inspections'!$E$5:$E$1004=$A946)*('Tire Inspections'!$B$5:$B$1004=$L946)*('Tire Inspections'!$Y$5:$Y$1004="OK")),'Tire Inspections'!$C$5:$C$1004),"")))</f>
        <v/>
      </c>
      <c r="N946" s="27">
        <f>IF($A946="","",IF($L946="","",IFERROR(LOOKUP(2,1/(('Tire Inspections'!$E$5:$E$1004=$A946)*('Tire Inspections'!$B$5:$B$1004=$L946)*('Tire Inspections'!$Y$5:$Y$1004="OK")),'Tire Inspections'!$F$5:$F$1004),"")))</f>
        <v/>
      </c>
      <c r="O946" s="27">
        <f>IF($A946="","",IF($L946="","",IFERROR(LOOKUP(2,1/(('Tire Inspections'!$E$5:$E$1004=$A946)*('Tire Inspections'!$B$5:$B$1004=$L946)*('Tire Inspections'!$Y$5:$Y$1004="OK")),'Tire Inspections'!$P$5:$P$1004),"")))</f>
        <v/>
      </c>
      <c r="P946" s="32">
        <f>IF($A946="","",IF($L946="","",IFERROR(LOOKUP(2,1/(('Tire Inspections'!$E$5:$E$1004=$A946)*('Tire Inspections'!$B$5:$B$1004=$L946)*('Tire Inspections'!$Y$5:$Y$1004="OK")),'Tire Inspections'!$D$5:$D$1004),"")))</f>
        <v/>
      </c>
      <c r="Q946" s="44">
        <f>IF($A946="","",IF($L946="","",IFERROR(LOOKUP(2,1/(('Tire Inspections'!$E$5:$E$1004=$A946)*('Tire Inspections'!$B$5:$B$1004=$L946)*('Tire Inspections'!$Y$5:$Y$1004="OK")),'Tire Inspections'!$R$5:$R$1004),"")))</f>
        <v/>
      </c>
      <c r="R946" s="44">
        <f>IF($A946="","",IF($L946="","",IFERROR(LOOKUP(2,1/(('Tire Inspections'!$E$5:$E$1004=$A946)*('Tire Inspections'!$B$5:$B$1004=$L946)*('Tire Inspections'!$Y$5:$Y$1004="OK")),'Tire Inspections'!$S$5:$S$1004),"")))</f>
        <v/>
      </c>
      <c r="S946" s="44">
        <f>IF($A946="","",IF($L946="","",IFERROR(LOOKUP(2,1/(('Tire Inspections'!$E$5:$E$1004=$A946)*('Tire Inspections'!$B$5:$B$1004=$L946)*('Tire Inspections'!$Y$5:$Y$1004="OK")),'Tire Inspections'!$L$5:$L$1004),"")))</f>
        <v/>
      </c>
      <c r="T946" s="33">
        <f>IF($A946="","",IF(OR($Q946="",$H946=""),"",IFERROR(MAX(0,MIN(1,($Q946-'Settings'!$B$6)/($H946-'Settings'!$B$6))),"")))</f>
        <v/>
      </c>
      <c r="U946" s="27">
        <f>IF($A946="","",IF($Q946="","No Data",IF($Q946&lt;='Settings'!$B$6,"Critical",IF($Q946&lt;='Settings'!$B$5,"Low","OK"))))</f>
        <v/>
      </c>
      <c r="V946" s="27">
        <f>IF($A946="","",IF($R946="","No Data",IF($R946&gt;='Settings'!$B$7,"Uneven","OK")))</f>
        <v/>
      </c>
      <c r="W946" s="27">
        <f>IF($A946="","",IF($J946&lt;&gt;"Mounted","N/A",IF(OR($S946="",$I946=""),"No Data",IF($S946&lt;$I946-'Settings'!$B$8,"Low",IF($S946&gt;$I946+'Settings'!$B$8,"High","OK")))))</f>
        <v/>
      </c>
      <c r="X946" s="45">
        <f>IF($A946="","",IF(OR($J946&lt;&gt;"Mounted",$L946=""),"",IFERROR($L946+'Settings'!$B$9,"")))</f>
        <v/>
      </c>
      <c r="Y946" s="27">
        <f>IF($A946="","",IF($J946&lt;&gt;"Mounted","N/A",IF($L946="","No Data",IF(TODAY()&gt;$X946,"Overdue",IF(TODAY()+'Settings'!$B$10&gt;=$X946,"Due Soon","Current")))))</f>
        <v/>
      </c>
      <c r="Z946" s="27">
        <f>IF($A946="","",IF($J946&lt;&gt;"Mounted","N/A",IF(OR($U946="No Data",$W946="No Data"),"No Data",IF($U946="Critical","Critical",IF(OR($U946="Low",$V946="Uneven",$W946="Low",$W946="High",$Y946="Overdue",$Y946="Due Soon"),"Attention","OK")))))</f>
        <v/>
      </c>
      <c r="AA946" s="27">
        <f>IF($A946="","",IF($J946&lt;&gt;"Mounted","No action",IF($U946="Critical","Inspect immediately and follow fleet removal policy",IF($W946="Low","Correct pressure and inspect",IF($W946="High","Correct pressure",IF($V946="Uneven","Inspect alignment, suspension, and rotation",IF($U946="Low","Schedule tire service",IF($Y946="Overdue","Complete inspection",IF($Y946="Due Soon","Schedule inspection","No action")))))))))</f>
        <v/>
      </c>
      <c r="AB946" s="27">
        <f>IF($A946="","",IF(OR($J946&lt;&gt;"Mounted",$Z946="OK",$Z946="N/A"),"",IF($U946="Critical",1,IF(OR($W946="Low",$W946="High"),2,IF(OR($U946="Low",$V946="Uneven"),3,IF($Y946="Overdue",4,5))))))</f>
        <v/>
      </c>
      <c r="AC946" s="27">
        <f>IF($A946="","",IF($AB946="","",IFERROR($AB946*100000+ROW(),"")))</f>
        <v/>
      </c>
    </row>
    <row r="947">
      <c r="A947" s="29" t="n"/>
      <c r="B947" s="23" t="n"/>
      <c r="C947" s="23" t="n"/>
      <c r="D947" s="23" t="n"/>
      <c r="E947" s="29" t="n"/>
      <c r="F947" s="42" t="n"/>
      <c r="G947" s="30" t="n"/>
      <c r="H947" s="43" t="n"/>
      <c r="I947" s="43" t="n"/>
      <c r="J947" s="23" t="n"/>
      <c r="K947" s="23" t="n"/>
      <c r="L947" s="45">
        <f>IF($A947="","",IF(COUNTIFS('Tire Inspections'!$E$5:$E$1004,$A947,'Tire Inspections'!$Y$5:$Y$1004,"OK")=0,"",IFERROR(MAXIFS('Tire Inspections'!$B$5:$B$1004,'Tire Inspections'!$E$5:$E$1004,$A947,'Tire Inspections'!$Y$5:$Y$1004,"OK"),"")))</f>
        <v/>
      </c>
      <c r="M947" s="27">
        <f>IF($A947="","",IF($L947="","",IFERROR(LOOKUP(2,1/(('Tire Inspections'!$E$5:$E$1004=$A947)*('Tire Inspections'!$B$5:$B$1004=$L947)*('Tire Inspections'!$Y$5:$Y$1004="OK")),'Tire Inspections'!$C$5:$C$1004),"")))</f>
        <v/>
      </c>
      <c r="N947" s="27">
        <f>IF($A947="","",IF($L947="","",IFERROR(LOOKUP(2,1/(('Tire Inspections'!$E$5:$E$1004=$A947)*('Tire Inspections'!$B$5:$B$1004=$L947)*('Tire Inspections'!$Y$5:$Y$1004="OK")),'Tire Inspections'!$F$5:$F$1004),"")))</f>
        <v/>
      </c>
      <c r="O947" s="27">
        <f>IF($A947="","",IF($L947="","",IFERROR(LOOKUP(2,1/(('Tire Inspections'!$E$5:$E$1004=$A947)*('Tire Inspections'!$B$5:$B$1004=$L947)*('Tire Inspections'!$Y$5:$Y$1004="OK")),'Tire Inspections'!$P$5:$P$1004),"")))</f>
        <v/>
      </c>
      <c r="P947" s="32">
        <f>IF($A947="","",IF($L947="","",IFERROR(LOOKUP(2,1/(('Tire Inspections'!$E$5:$E$1004=$A947)*('Tire Inspections'!$B$5:$B$1004=$L947)*('Tire Inspections'!$Y$5:$Y$1004="OK")),'Tire Inspections'!$D$5:$D$1004),"")))</f>
        <v/>
      </c>
      <c r="Q947" s="44">
        <f>IF($A947="","",IF($L947="","",IFERROR(LOOKUP(2,1/(('Tire Inspections'!$E$5:$E$1004=$A947)*('Tire Inspections'!$B$5:$B$1004=$L947)*('Tire Inspections'!$Y$5:$Y$1004="OK")),'Tire Inspections'!$R$5:$R$1004),"")))</f>
        <v/>
      </c>
      <c r="R947" s="44">
        <f>IF($A947="","",IF($L947="","",IFERROR(LOOKUP(2,1/(('Tire Inspections'!$E$5:$E$1004=$A947)*('Tire Inspections'!$B$5:$B$1004=$L947)*('Tire Inspections'!$Y$5:$Y$1004="OK")),'Tire Inspections'!$S$5:$S$1004),"")))</f>
        <v/>
      </c>
      <c r="S947" s="44">
        <f>IF($A947="","",IF($L947="","",IFERROR(LOOKUP(2,1/(('Tire Inspections'!$E$5:$E$1004=$A947)*('Tire Inspections'!$B$5:$B$1004=$L947)*('Tire Inspections'!$Y$5:$Y$1004="OK")),'Tire Inspections'!$L$5:$L$1004),"")))</f>
        <v/>
      </c>
      <c r="T947" s="33">
        <f>IF($A947="","",IF(OR($Q947="",$H947=""),"",IFERROR(MAX(0,MIN(1,($Q947-'Settings'!$B$6)/($H947-'Settings'!$B$6))),"")))</f>
        <v/>
      </c>
      <c r="U947" s="27">
        <f>IF($A947="","",IF($Q947="","No Data",IF($Q947&lt;='Settings'!$B$6,"Critical",IF($Q947&lt;='Settings'!$B$5,"Low","OK"))))</f>
        <v/>
      </c>
      <c r="V947" s="27">
        <f>IF($A947="","",IF($R947="","No Data",IF($R947&gt;='Settings'!$B$7,"Uneven","OK")))</f>
        <v/>
      </c>
      <c r="W947" s="27">
        <f>IF($A947="","",IF($J947&lt;&gt;"Mounted","N/A",IF(OR($S947="",$I947=""),"No Data",IF($S947&lt;$I947-'Settings'!$B$8,"Low",IF($S947&gt;$I947+'Settings'!$B$8,"High","OK")))))</f>
        <v/>
      </c>
      <c r="X947" s="45">
        <f>IF($A947="","",IF(OR($J947&lt;&gt;"Mounted",$L947=""),"",IFERROR($L947+'Settings'!$B$9,"")))</f>
        <v/>
      </c>
      <c r="Y947" s="27">
        <f>IF($A947="","",IF($J947&lt;&gt;"Mounted","N/A",IF($L947="","No Data",IF(TODAY()&gt;$X947,"Overdue",IF(TODAY()+'Settings'!$B$10&gt;=$X947,"Due Soon","Current")))))</f>
        <v/>
      </c>
      <c r="Z947" s="27">
        <f>IF($A947="","",IF($J947&lt;&gt;"Mounted","N/A",IF(OR($U947="No Data",$W947="No Data"),"No Data",IF($U947="Critical","Critical",IF(OR($U947="Low",$V947="Uneven",$W947="Low",$W947="High",$Y947="Overdue",$Y947="Due Soon"),"Attention","OK")))))</f>
        <v/>
      </c>
      <c r="AA947" s="27">
        <f>IF($A947="","",IF($J947&lt;&gt;"Mounted","No action",IF($U947="Critical","Inspect immediately and follow fleet removal policy",IF($W947="Low","Correct pressure and inspect",IF($W947="High","Correct pressure",IF($V947="Uneven","Inspect alignment, suspension, and rotation",IF($U947="Low","Schedule tire service",IF($Y947="Overdue","Complete inspection",IF($Y947="Due Soon","Schedule inspection","No action")))))))))</f>
        <v/>
      </c>
      <c r="AB947" s="27">
        <f>IF($A947="","",IF(OR($J947&lt;&gt;"Mounted",$Z947="OK",$Z947="N/A"),"",IF($U947="Critical",1,IF(OR($W947="Low",$W947="High"),2,IF(OR($U947="Low",$V947="Uneven"),3,IF($Y947="Overdue",4,5))))))</f>
        <v/>
      </c>
      <c r="AC947" s="27">
        <f>IF($A947="","",IF($AB947="","",IFERROR($AB947*100000+ROW(),"")))</f>
        <v/>
      </c>
    </row>
    <row r="948">
      <c r="A948" s="29" t="n"/>
      <c r="B948" s="23" t="n"/>
      <c r="C948" s="23" t="n"/>
      <c r="D948" s="23" t="n"/>
      <c r="E948" s="29" t="n"/>
      <c r="F948" s="42" t="n"/>
      <c r="G948" s="30" t="n"/>
      <c r="H948" s="43" t="n"/>
      <c r="I948" s="43" t="n"/>
      <c r="J948" s="23" t="n"/>
      <c r="K948" s="23" t="n"/>
      <c r="L948" s="45">
        <f>IF($A948="","",IF(COUNTIFS('Tire Inspections'!$E$5:$E$1004,$A948,'Tire Inspections'!$Y$5:$Y$1004,"OK")=0,"",IFERROR(MAXIFS('Tire Inspections'!$B$5:$B$1004,'Tire Inspections'!$E$5:$E$1004,$A948,'Tire Inspections'!$Y$5:$Y$1004,"OK"),"")))</f>
        <v/>
      </c>
      <c r="M948" s="27">
        <f>IF($A948="","",IF($L948="","",IFERROR(LOOKUP(2,1/(('Tire Inspections'!$E$5:$E$1004=$A948)*('Tire Inspections'!$B$5:$B$1004=$L948)*('Tire Inspections'!$Y$5:$Y$1004="OK")),'Tire Inspections'!$C$5:$C$1004),"")))</f>
        <v/>
      </c>
      <c r="N948" s="27">
        <f>IF($A948="","",IF($L948="","",IFERROR(LOOKUP(2,1/(('Tire Inspections'!$E$5:$E$1004=$A948)*('Tire Inspections'!$B$5:$B$1004=$L948)*('Tire Inspections'!$Y$5:$Y$1004="OK")),'Tire Inspections'!$F$5:$F$1004),"")))</f>
        <v/>
      </c>
      <c r="O948" s="27">
        <f>IF($A948="","",IF($L948="","",IFERROR(LOOKUP(2,1/(('Tire Inspections'!$E$5:$E$1004=$A948)*('Tire Inspections'!$B$5:$B$1004=$L948)*('Tire Inspections'!$Y$5:$Y$1004="OK")),'Tire Inspections'!$P$5:$P$1004),"")))</f>
        <v/>
      </c>
      <c r="P948" s="32">
        <f>IF($A948="","",IF($L948="","",IFERROR(LOOKUP(2,1/(('Tire Inspections'!$E$5:$E$1004=$A948)*('Tire Inspections'!$B$5:$B$1004=$L948)*('Tire Inspections'!$Y$5:$Y$1004="OK")),'Tire Inspections'!$D$5:$D$1004),"")))</f>
        <v/>
      </c>
      <c r="Q948" s="44">
        <f>IF($A948="","",IF($L948="","",IFERROR(LOOKUP(2,1/(('Tire Inspections'!$E$5:$E$1004=$A948)*('Tire Inspections'!$B$5:$B$1004=$L948)*('Tire Inspections'!$Y$5:$Y$1004="OK")),'Tire Inspections'!$R$5:$R$1004),"")))</f>
        <v/>
      </c>
      <c r="R948" s="44">
        <f>IF($A948="","",IF($L948="","",IFERROR(LOOKUP(2,1/(('Tire Inspections'!$E$5:$E$1004=$A948)*('Tire Inspections'!$B$5:$B$1004=$L948)*('Tire Inspections'!$Y$5:$Y$1004="OK")),'Tire Inspections'!$S$5:$S$1004),"")))</f>
        <v/>
      </c>
      <c r="S948" s="44">
        <f>IF($A948="","",IF($L948="","",IFERROR(LOOKUP(2,1/(('Tire Inspections'!$E$5:$E$1004=$A948)*('Tire Inspections'!$B$5:$B$1004=$L948)*('Tire Inspections'!$Y$5:$Y$1004="OK")),'Tire Inspections'!$L$5:$L$1004),"")))</f>
        <v/>
      </c>
      <c r="T948" s="33">
        <f>IF($A948="","",IF(OR($Q948="",$H948=""),"",IFERROR(MAX(0,MIN(1,($Q948-'Settings'!$B$6)/($H948-'Settings'!$B$6))),"")))</f>
        <v/>
      </c>
      <c r="U948" s="27">
        <f>IF($A948="","",IF($Q948="","No Data",IF($Q948&lt;='Settings'!$B$6,"Critical",IF($Q948&lt;='Settings'!$B$5,"Low","OK"))))</f>
        <v/>
      </c>
      <c r="V948" s="27">
        <f>IF($A948="","",IF($R948="","No Data",IF($R948&gt;='Settings'!$B$7,"Uneven","OK")))</f>
        <v/>
      </c>
      <c r="W948" s="27">
        <f>IF($A948="","",IF($J948&lt;&gt;"Mounted","N/A",IF(OR($S948="",$I948=""),"No Data",IF($S948&lt;$I948-'Settings'!$B$8,"Low",IF($S948&gt;$I948+'Settings'!$B$8,"High","OK")))))</f>
        <v/>
      </c>
      <c r="X948" s="45">
        <f>IF($A948="","",IF(OR($J948&lt;&gt;"Mounted",$L948=""),"",IFERROR($L948+'Settings'!$B$9,"")))</f>
        <v/>
      </c>
      <c r="Y948" s="27">
        <f>IF($A948="","",IF($J948&lt;&gt;"Mounted","N/A",IF($L948="","No Data",IF(TODAY()&gt;$X948,"Overdue",IF(TODAY()+'Settings'!$B$10&gt;=$X948,"Due Soon","Current")))))</f>
        <v/>
      </c>
      <c r="Z948" s="27">
        <f>IF($A948="","",IF($J948&lt;&gt;"Mounted","N/A",IF(OR($U948="No Data",$W948="No Data"),"No Data",IF($U948="Critical","Critical",IF(OR($U948="Low",$V948="Uneven",$W948="Low",$W948="High",$Y948="Overdue",$Y948="Due Soon"),"Attention","OK")))))</f>
        <v/>
      </c>
      <c r="AA948" s="27">
        <f>IF($A948="","",IF($J948&lt;&gt;"Mounted","No action",IF($U948="Critical","Inspect immediately and follow fleet removal policy",IF($W948="Low","Correct pressure and inspect",IF($W948="High","Correct pressure",IF($V948="Uneven","Inspect alignment, suspension, and rotation",IF($U948="Low","Schedule tire service",IF($Y948="Overdue","Complete inspection",IF($Y948="Due Soon","Schedule inspection","No action")))))))))</f>
        <v/>
      </c>
      <c r="AB948" s="27">
        <f>IF($A948="","",IF(OR($J948&lt;&gt;"Mounted",$Z948="OK",$Z948="N/A"),"",IF($U948="Critical",1,IF(OR($W948="Low",$W948="High"),2,IF(OR($U948="Low",$V948="Uneven"),3,IF($Y948="Overdue",4,5))))))</f>
        <v/>
      </c>
      <c r="AC948" s="27">
        <f>IF($A948="","",IF($AB948="","",IFERROR($AB948*100000+ROW(),"")))</f>
        <v/>
      </c>
    </row>
    <row r="949">
      <c r="A949" s="29" t="n"/>
      <c r="B949" s="23" t="n"/>
      <c r="C949" s="23" t="n"/>
      <c r="D949" s="23" t="n"/>
      <c r="E949" s="29" t="n"/>
      <c r="F949" s="42" t="n"/>
      <c r="G949" s="30" t="n"/>
      <c r="H949" s="43" t="n"/>
      <c r="I949" s="43" t="n"/>
      <c r="J949" s="23" t="n"/>
      <c r="K949" s="23" t="n"/>
      <c r="L949" s="45">
        <f>IF($A949="","",IF(COUNTIFS('Tire Inspections'!$E$5:$E$1004,$A949,'Tire Inspections'!$Y$5:$Y$1004,"OK")=0,"",IFERROR(MAXIFS('Tire Inspections'!$B$5:$B$1004,'Tire Inspections'!$E$5:$E$1004,$A949,'Tire Inspections'!$Y$5:$Y$1004,"OK"),"")))</f>
        <v/>
      </c>
      <c r="M949" s="27">
        <f>IF($A949="","",IF($L949="","",IFERROR(LOOKUP(2,1/(('Tire Inspections'!$E$5:$E$1004=$A949)*('Tire Inspections'!$B$5:$B$1004=$L949)*('Tire Inspections'!$Y$5:$Y$1004="OK")),'Tire Inspections'!$C$5:$C$1004),"")))</f>
        <v/>
      </c>
      <c r="N949" s="27">
        <f>IF($A949="","",IF($L949="","",IFERROR(LOOKUP(2,1/(('Tire Inspections'!$E$5:$E$1004=$A949)*('Tire Inspections'!$B$5:$B$1004=$L949)*('Tire Inspections'!$Y$5:$Y$1004="OK")),'Tire Inspections'!$F$5:$F$1004),"")))</f>
        <v/>
      </c>
      <c r="O949" s="27">
        <f>IF($A949="","",IF($L949="","",IFERROR(LOOKUP(2,1/(('Tire Inspections'!$E$5:$E$1004=$A949)*('Tire Inspections'!$B$5:$B$1004=$L949)*('Tire Inspections'!$Y$5:$Y$1004="OK")),'Tire Inspections'!$P$5:$P$1004),"")))</f>
        <v/>
      </c>
      <c r="P949" s="32">
        <f>IF($A949="","",IF($L949="","",IFERROR(LOOKUP(2,1/(('Tire Inspections'!$E$5:$E$1004=$A949)*('Tire Inspections'!$B$5:$B$1004=$L949)*('Tire Inspections'!$Y$5:$Y$1004="OK")),'Tire Inspections'!$D$5:$D$1004),"")))</f>
        <v/>
      </c>
      <c r="Q949" s="44">
        <f>IF($A949="","",IF($L949="","",IFERROR(LOOKUP(2,1/(('Tire Inspections'!$E$5:$E$1004=$A949)*('Tire Inspections'!$B$5:$B$1004=$L949)*('Tire Inspections'!$Y$5:$Y$1004="OK")),'Tire Inspections'!$R$5:$R$1004),"")))</f>
        <v/>
      </c>
      <c r="R949" s="44">
        <f>IF($A949="","",IF($L949="","",IFERROR(LOOKUP(2,1/(('Tire Inspections'!$E$5:$E$1004=$A949)*('Tire Inspections'!$B$5:$B$1004=$L949)*('Tire Inspections'!$Y$5:$Y$1004="OK")),'Tire Inspections'!$S$5:$S$1004),"")))</f>
        <v/>
      </c>
      <c r="S949" s="44">
        <f>IF($A949="","",IF($L949="","",IFERROR(LOOKUP(2,1/(('Tire Inspections'!$E$5:$E$1004=$A949)*('Tire Inspections'!$B$5:$B$1004=$L949)*('Tire Inspections'!$Y$5:$Y$1004="OK")),'Tire Inspections'!$L$5:$L$1004),"")))</f>
        <v/>
      </c>
      <c r="T949" s="33">
        <f>IF($A949="","",IF(OR($Q949="",$H949=""),"",IFERROR(MAX(0,MIN(1,($Q949-'Settings'!$B$6)/($H949-'Settings'!$B$6))),"")))</f>
        <v/>
      </c>
      <c r="U949" s="27">
        <f>IF($A949="","",IF($Q949="","No Data",IF($Q949&lt;='Settings'!$B$6,"Critical",IF($Q949&lt;='Settings'!$B$5,"Low","OK"))))</f>
        <v/>
      </c>
      <c r="V949" s="27">
        <f>IF($A949="","",IF($R949="","No Data",IF($R949&gt;='Settings'!$B$7,"Uneven","OK")))</f>
        <v/>
      </c>
      <c r="W949" s="27">
        <f>IF($A949="","",IF($J949&lt;&gt;"Mounted","N/A",IF(OR($S949="",$I949=""),"No Data",IF($S949&lt;$I949-'Settings'!$B$8,"Low",IF($S949&gt;$I949+'Settings'!$B$8,"High","OK")))))</f>
        <v/>
      </c>
      <c r="X949" s="45">
        <f>IF($A949="","",IF(OR($J949&lt;&gt;"Mounted",$L949=""),"",IFERROR($L949+'Settings'!$B$9,"")))</f>
        <v/>
      </c>
      <c r="Y949" s="27">
        <f>IF($A949="","",IF($J949&lt;&gt;"Mounted","N/A",IF($L949="","No Data",IF(TODAY()&gt;$X949,"Overdue",IF(TODAY()+'Settings'!$B$10&gt;=$X949,"Due Soon","Current")))))</f>
        <v/>
      </c>
      <c r="Z949" s="27">
        <f>IF($A949="","",IF($J949&lt;&gt;"Mounted","N/A",IF(OR($U949="No Data",$W949="No Data"),"No Data",IF($U949="Critical","Critical",IF(OR($U949="Low",$V949="Uneven",$W949="Low",$W949="High",$Y949="Overdue",$Y949="Due Soon"),"Attention","OK")))))</f>
        <v/>
      </c>
      <c r="AA949" s="27">
        <f>IF($A949="","",IF($J949&lt;&gt;"Mounted","No action",IF($U949="Critical","Inspect immediately and follow fleet removal policy",IF($W949="Low","Correct pressure and inspect",IF($W949="High","Correct pressure",IF($V949="Uneven","Inspect alignment, suspension, and rotation",IF($U949="Low","Schedule tire service",IF($Y949="Overdue","Complete inspection",IF($Y949="Due Soon","Schedule inspection","No action")))))))))</f>
        <v/>
      </c>
      <c r="AB949" s="27">
        <f>IF($A949="","",IF(OR($J949&lt;&gt;"Mounted",$Z949="OK",$Z949="N/A"),"",IF($U949="Critical",1,IF(OR($W949="Low",$W949="High"),2,IF(OR($U949="Low",$V949="Uneven"),3,IF($Y949="Overdue",4,5))))))</f>
        <v/>
      </c>
      <c r="AC949" s="27">
        <f>IF($A949="","",IF($AB949="","",IFERROR($AB949*100000+ROW(),"")))</f>
        <v/>
      </c>
    </row>
    <row r="950">
      <c r="A950" s="29" t="n"/>
      <c r="B950" s="23" t="n"/>
      <c r="C950" s="23" t="n"/>
      <c r="D950" s="23" t="n"/>
      <c r="E950" s="29" t="n"/>
      <c r="F950" s="42" t="n"/>
      <c r="G950" s="30" t="n"/>
      <c r="H950" s="43" t="n"/>
      <c r="I950" s="43" t="n"/>
      <c r="J950" s="23" t="n"/>
      <c r="K950" s="23" t="n"/>
      <c r="L950" s="45">
        <f>IF($A950="","",IF(COUNTIFS('Tire Inspections'!$E$5:$E$1004,$A950,'Tire Inspections'!$Y$5:$Y$1004,"OK")=0,"",IFERROR(MAXIFS('Tire Inspections'!$B$5:$B$1004,'Tire Inspections'!$E$5:$E$1004,$A950,'Tire Inspections'!$Y$5:$Y$1004,"OK"),"")))</f>
        <v/>
      </c>
      <c r="M950" s="27">
        <f>IF($A950="","",IF($L950="","",IFERROR(LOOKUP(2,1/(('Tire Inspections'!$E$5:$E$1004=$A950)*('Tire Inspections'!$B$5:$B$1004=$L950)*('Tire Inspections'!$Y$5:$Y$1004="OK")),'Tire Inspections'!$C$5:$C$1004),"")))</f>
        <v/>
      </c>
      <c r="N950" s="27">
        <f>IF($A950="","",IF($L950="","",IFERROR(LOOKUP(2,1/(('Tire Inspections'!$E$5:$E$1004=$A950)*('Tire Inspections'!$B$5:$B$1004=$L950)*('Tire Inspections'!$Y$5:$Y$1004="OK")),'Tire Inspections'!$F$5:$F$1004),"")))</f>
        <v/>
      </c>
      <c r="O950" s="27">
        <f>IF($A950="","",IF($L950="","",IFERROR(LOOKUP(2,1/(('Tire Inspections'!$E$5:$E$1004=$A950)*('Tire Inspections'!$B$5:$B$1004=$L950)*('Tire Inspections'!$Y$5:$Y$1004="OK")),'Tire Inspections'!$P$5:$P$1004),"")))</f>
        <v/>
      </c>
      <c r="P950" s="32">
        <f>IF($A950="","",IF($L950="","",IFERROR(LOOKUP(2,1/(('Tire Inspections'!$E$5:$E$1004=$A950)*('Tire Inspections'!$B$5:$B$1004=$L950)*('Tire Inspections'!$Y$5:$Y$1004="OK")),'Tire Inspections'!$D$5:$D$1004),"")))</f>
        <v/>
      </c>
      <c r="Q950" s="44">
        <f>IF($A950="","",IF($L950="","",IFERROR(LOOKUP(2,1/(('Tire Inspections'!$E$5:$E$1004=$A950)*('Tire Inspections'!$B$5:$B$1004=$L950)*('Tire Inspections'!$Y$5:$Y$1004="OK")),'Tire Inspections'!$R$5:$R$1004),"")))</f>
        <v/>
      </c>
      <c r="R950" s="44">
        <f>IF($A950="","",IF($L950="","",IFERROR(LOOKUP(2,1/(('Tire Inspections'!$E$5:$E$1004=$A950)*('Tire Inspections'!$B$5:$B$1004=$L950)*('Tire Inspections'!$Y$5:$Y$1004="OK")),'Tire Inspections'!$S$5:$S$1004),"")))</f>
        <v/>
      </c>
      <c r="S950" s="44">
        <f>IF($A950="","",IF($L950="","",IFERROR(LOOKUP(2,1/(('Tire Inspections'!$E$5:$E$1004=$A950)*('Tire Inspections'!$B$5:$B$1004=$L950)*('Tire Inspections'!$Y$5:$Y$1004="OK")),'Tire Inspections'!$L$5:$L$1004),"")))</f>
        <v/>
      </c>
      <c r="T950" s="33">
        <f>IF($A950="","",IF(OR($Q950="",$H950=""),"",IFERROR(MAX(0,MIN(1,($Q950-'Settings'!$B$6)/($H950-'Settings'!$B$6))),"")))</f>
        <v/>
      </c>
      <c r="U950" s="27">
        <f>IF($A950="","",IF($Q950="","No Data",IF($Q950&lt;='Settings'!$B$6,"Critical",IF($Q950&lt;='Settings'!$B$5,"Low","OK"))))</f>
        <v/>
      </c>
      <c r="V950" s="27">
        <f>IF($A950="","",IF($R950="","No Data",IF($R950&gt;='Settings'!$B$7,"Uneven","OK")))</f>
        <v/>
      </c>
      <c r="W950" s="27">
        <f>IF($A950="","",IF($J950&lt;&gt;"Mounted","N/A",IF(OR($S950="",$I950=""),"No Data",IF($S950&lt;$I950-'Settings'!$B$8,"Low",IF($S950&gt;$I950+'Settings'!$B$8,"High","OK")))))</f>
        <v/>
      </c>
      <c r="X950" s="45">
        <f>IF($A950="","",IF(OR($J950&lt;&gt;"Mounted",$L950=""),"",IFERROR($L950+'Settings'!$B$9,"")))</f>
        <v/>
      </c>
      <c r="Y950" s="27">
        <f>IF($A950="","",IF($J950&lt;&gt;"Mounted","N/A",IF($L950="","No Data",IF(TODAY()&gt;$X950,"Overdue",IF(TODAY()+'Settings'!$B$10&gt;=$X950,"Due Soon","Current")))))</f>
        <v/>
      </c>
      <c r="Z950" s="27">
        <f>IF($A950="","",IF($J950&lt;&gt;"Mounted","N/A",IF(OR($U950="No Data",$W950="No Data"),"No Data",IF($U950="Critical","Critical",IF(OR($U950="Low",$V950="Uneven",$W950="Low",$W950="High",$Y950="Overdue",$Y950="Due Soon"),"Attention","OK")))))</f>
        <v/>
      </c>
      <c r="AA950" s="27">
        <f>IF($A950="","",IF($J950&lt;&gt;"Mounted","No action",IF($U950="Critical","Inspect immediately and follow fleet removal policy",IF($W950="Low","Correct pressure and inspect",IF($W950="High","Correct pressure",IF($V950="Uneven","Inspect alignment, suspension, and rotation",IF($U950="Low","Schedule tire service",IF($Y950="Overdue","Complete inspection",IF($Y950="Due Soon","Schedule inspection","No action")))))))))</f>
        <v/>
      </c>
      <c r="AB950" s="27">
        <f>IF($A950="","",IF(OR($J950&lt;&gt;"Mounted",$Z950="OK",$Z950="N/A"),"",IF($U950="Critical",1,IF(OR($W950="Low",$W950="High"),2,IF(OR($U950="Low",$V950="Uneven"),3,IF($Y950="Overdue",4,5))))))</f>
        <v/>
      </c>
      <c r="AC950" s="27">
        <f>IF($A950="","",IF($AB950="","",IFERROR($AB950*100000+ROW(),"")))</f>
        <v/>
      </c>
    </row>
    <row r="951">
      <c r="A951" s="29" t="n"/>
      <c r="B951" s="23" t="n"/>
      <c r="C951" s="23" t="n"/>
      <c r="D951" s="23" t="n"/>
      <c r="E951" s="29" t="n"/>
      <c r="F951" s="42" t="n"/>
      <c r="G951" s="30" t="n"/>
      <c r="H951" s="43" t="n"/>
      <c r="I951" s="43" t="n"/>
      <c r="J951" s="23" t="n"/>
      <c r="K951" s="23" t="n"/>
      <c r="L951" s="45">
        <f>IF($A951="","",IF(COUNTIFS('Tire Inspections'!$E$5:$E$1004,$A951,'Tire Inspections'!$Y$5:$Y$1004,"OK")=0,"",IFERROR(MAXIFS('Tire Inspections'!$B$5:$B$1004,'Tire Inspections'!$E$5:$E$1004,$A951,'Tire Inspections'!$Y$5:$Y$1004,"OK"),"")))</f>
        <v/>
      </c>
      <c r="M951" s="27">
        <f>IF($A951="","",IF($L951="","",IFERROR(LOOKUP(2,1/(('Tire Inspections'!$E$5:$E$1004=$A951)*('Tire Inspections'!$B$5:$B$1004=$L951)*('Tire Inspections'!$Y$5:$Y$1004="OK")),'Tire Inspections'!$C$5:$C$1004),"")))</f>
        <v/>
      </c>
      <c r="N951" s="27">
        <f>IF($A951="","",IF($L951="","",IFERROR(LOOKUP(2,1/(('Tire Inspections'!$E$5:$E$1004=$A951)*('Tire Inspections'!$B$5:$B$1004=$L951)*('Tire Inspections'!$Y$5:$Y$1004="OK")),'Tire Inspections'!$F$5:$F$1004),"")))</f>
        <v/>
      </c>
      <c r="O951" s="27">
        <f>IF($A951="","",IF($L951="","",IFERROR(LOOKUP(2,1/(('Tire Inspections'!$E$5:$E$1004=$A951)*('Tire Inspections'!$B$5:$B$1004=$L951)*('Tire Inspections'!$Y$5:$Y$1004="OK")),'Tire Inspections'!$P$5:$P$1004),"")))</f>
        <v/>
      </c>
      <c r="P951" s="32">
        <f>IF($A951="","",IF($L951="","",IFERROR(LOOKUP(2,1/(('Tire Inspections'!$E$5:$E$1004=$A951)*('Tire Inspections'!$B$5:$B$1004=$L951)*('Tire Inspections'!$Y$5:$Y$1004="OK")),'Tire Inspections'!$D$5:$D$1004),"")))</f>
        <v/>
      </c>
      <c r="Q951" s="44">
        <f>IF($A951="","",IF($L951="","",IFERROR(LOOKUP(2,1/(('Tire Inspections'!$E$5:$E$1004=$A951)*('Tire Inspections'!$B$5:$B$1004=$L951)*('Tire Inspections'!$Y$5:$Y$1004="OK")),'Tire Inspections'!$R$5:$R$1004),"")))</f>
        <v/>
      </c>
      <c r="R951" s="44">
        <f>IF($A951="","",IF($L951="","",IFERROR(LOOKUP(2,1/(('Tire Inspections'!$E$5:$E$1004=$A951)*('Tire Inspections'!$B$5:$B$1004=$L951)*('Tire Inspections'!$Y$5:$Y$1004="OK")),'Tire Inspections'!$S$5:$S$1004),"")))</f>
        <v/>
      </c>
      <c r="S951" s="44">
        <f>IF($A951="","",IF($L951="","",IFERROR(LOOKUP(2,1/(('Tire Inspections'!$E$5:$E$1004=$A951)*('Tire Inspections'!$B$5:$B$1004=$L951)*('Tire Inspections'!$Y$5:$Y$1004="OK")),'Tire Inspections'!$L$5:$L$1004),"")))</f>
        <v/>
      </c>
      <c r="T951" s="33">
        <f>IF($A951="","",IF(OR($Q951="",$H951=""),"",IFERROR(MAX(0,MIN(1,($Q951-'Settings'!$B$6)/($H951-'Settings'!$B$6))),"")))</f>
        <v/>
      </c>
      <c r="U951" s="27">
        <f>IF($A951="","",IF($Q951="","No Data",IF($Q951&lt;='Settings'!$B$6,"Critical",IF($Q951&lt;='Settings'!$B$5,"Low","OK"))))</f>
        <v/>
      </c>
      <c r="V951" s="27">
        <f>IF($A951="","",IF($R951="","No Data",IF($R951&gt;='Settings'!$B$7,"Uneven","OK")))</f>
        <v/>
      </c>
      <c r="W951" s="27">
        <f>IF($A951="","",IF($J951&lt;&gt;"Mounted","N/A",IF(OR($S951="",$I951=""),"No Data",IF($S951&lt;$I951-'Settings'!$B$8,"Low",IF($S951&gt;$I951+'Settings'!$B$8,"High","OK")))))</f>
        <v/>
      </c>
      <c r="X951" s="45">
        <f>IF($A951="","",IF(OR($J951&lt;&gt;"Mounted",$L951=""),"",IFERROR($L951+'Settings'!$B$9,"")))</f>
        <v/>
      </c>
      <c r="Y951" s="27">
        <f>IF($A951="","",IF($J951&lt;&gt;"Mounted","N/A",IF($L951="","No Data",IF(TODAY()&gt;$X951,"Overdue",IF(TODAY()+'Settings'!$B$10&gt;=$X951,"Due Soon","Current")))))</f>
        <v/>
      </c>
      <c r="Z951" s="27">
        <f>IF($A951="","",IF($J951&lt;&gt;"Mounted","N/A",IF(OR($U951="No Data",$W951="No Data"),"No Data",IF($U951="Critical","Critical",IF(OR($U951="Low",$V951="Uneven",$W951="Low",$W951="High",$Y951="Overdue",$Y951="Due Soon"),"Attention","OK")))))</f>
        <v/>
      </c>
      <c r="AA951" s="27">
        <f>IF($A951="","",IF($J951&lt;&gt;"Mounted","No action",IF($U951="Critical","Inspect immediately and follow fleet removal policy",IF($W951="Low","Correct pressure and inspect",IF($W951="High","Correct pressure",IF($V951="Uneven","Inspect alignment, suspension, and rotation",IF($U951="Low","Schedule tire service",IF($Y951="Overdue","Complete inspection",IF($Y951="Due Soon","Schedule inspection","No action")))))))))</f>
        <v/>
      </c>
      <c r="AB951" s="27">
        <f>IF($A951="","",IF(OR($J951&lt;&gt;"Mounted",$Z951="OK",$Z951="N/A"),"",IF($U951="Critical",1,IF(OR($W951="Low",$W951="High"),2,IF(OR($U951="Low",$V951="Uneven"),3,IF($Y951="Overdue",4,5))))))</f>
        <v/>
      </c>
      <c r="AC951" s="27">
        <f>IF($A951="","",IF($AB951="","",IFERROR($AB951*100000+ROW(),"")))</f>
        <v/>
      </c>
    </row>
    <row r="952">
      <c r="A952" s="29" t="n"/>
      <c r="B952" s="23" t="n"/>
      <c r="C952" s="23" t="n"/>
      <c r="D952" s="23" t="n"/>
      <c r="E952" s="29" t="n"/>
      <c r="F952" s="42" t="n"/>
      <c r="G952" s="30" t="n"/>
      <c r="H952" s="43" t="n"/>
      <c r="I952" s="43" t="n"/>
      <c r="J952" s="23" t="n"/>
      <c r="K952" s="23" t="n"/>
      <c r="L952" s="45">
        <f>IF($A952="","",IF(COUNTIFS('Tire Inspections'!$E$5:$E$1004,$A952,'Tire Inspections'!$Y$5:$Y$1004,"OK")=0,"",IFERROR(MAXIFS('Tire Inspections'!$B$5:$B$1004,'Tire Inspections'!$E$5:$E$1004,$A952,'Tire Inspections'!$Y$5:$Y$1004,"OK"),"")))</f>
        <v/>
      </c>
      <c r="M952" s="27">
        <f>IF($A952="","",IF($L952="","",IFERROR(LOOKUP(2,1/(('Tire Inspections'!$E$5:$E$1004=$A952)*('Tire Inspections'!$B$5:$B$1004=$L952)*('Tire Inspections'!$Y$5:$Y$1004="OK")),'Tire Inspections'!$C$5:$C$1004),"")))</f>
        <v/>
      </c>
      <c r="N952" s="27">
        <f>IF($A952="","",IF($L952="","",IFERROR(LOOKUP(2,1/(('Tire Inspections'!$E$5:$E$1004=$A952)*('Tire Inspections'!$B$5:$B$1004=$L952)*('Tire Inspections'!$Y$5:$Y$1004="OK")),'Tire Inspections'!$F$5:$F$1004),"")))</f>
        <v/>
      </c>
      <c r="O952" s="27">
        <f>IF($A952="","",IF($L952="","",IFERROR(LOOKUP(2,1/(('Tire Inspections'!$E$5:$E$1004=$A952)*('Tire Inspections'!$B$5:$B$1004=$L952)*('Tire Inspections'!$Y$5:$Y$1004="OK")),'Tire Inspections'!$P$5:$P$1004),"")))</f>
        <v/>
      </c>
      <c r="P952" s="32">
        <f>IF($A952="","",IF($L952="","",IFERROR(LOOKUP(2,1/(('Tire Inspections'!$E$5:$E$1004=$A952)*('Tire Inspections'!$B$5:$B$1004=$L952)*('Tire Inspections'!$Y$5:$Y$1004="OK")),'Tire Inspections'!$D$5:$D$1004),"")))</f>
        <v/>
      </c>
      <c r="Q952" s="44">
        <f>IF($A952="","",IF($L952="","",IFERROR(LOOKUP(2,1/(('Tire Inspections'!$E$5:$E$1004=$A952)*('Tire Inspections'!$B$5:$B$1004=$L952)*('Tire Inspections'!$Y$5:$Y$1004="OK")),'Tire Inspections'!$R$5:$R$1004),"")))</f>
        <v/>
      </c>
      <c r="R952" s="44">
        <f>IF($A952="","",IF($L952="","",IFERROR(LOOKUP(2,1/(('Tire Inspections'!$E$5:$E$1004=$A952)*('Tire Inspections'!$B$5:$B$1004=$L952)*('Tire Inspections'!$Y$5:$Y$1004="OK")),'Tire Inspections'!$S$5:$S$1004),"")))</f>
        <v/>
      </c>
      <c r="S952" s="44">
        <f>IF($A952="","",IF($L952="","",IFERROR(LOOKUP(2,1/(('Tire Inspections'!$E$5:$E$1004=$A952)*('Tire Inspections'!$B$5:$B$1004=$L952)*('Tire Inspections'!$Y$5:$Y$1004="OK")),'Tire Inspections'!$L$5:$L$1004),"")))</f>
        <v/>
      </c>
      <c r="T952" s="33">
        <f>IF($A952="","",IF(OR($Q952="",$H952=""),"",IFERROR(MAX(0,MIN(1,($Q952-'Settings'!$B$6)/($H952-'Settings'!$B$6))),"")))</f>
        <v/>
      </c>
      <c r="U952" s="27">
        <f>IF($A952="","",IF($Q952="","No Data",IF($Q952&lt;='Settings'!$B$6,"Critical",IF($Q952&lt;='Settings'!$B$5,"Low","OK"))))</f>
        <v/>
      </c>
      <c r="V952" s="27">
        <f>IF($A952="","",IF($R952="","No Data",IF($R952&gt;='Settings'!$B$7,"Uneven","OK")))</f>
        <v/>
      </c>
      <c r="W952" s="27">
        <f>IF($A952="","",IF($J952&lt;&gt;"Mounted","N/A",IF(OR($S952="",$I952=""),"No Data",IF($S952&lt;$I952-'Settings'!$B$8,"Low",IF($S952&gt;$I952+'Settings'!$B$8,"High","OK")))))</f>
        <v/>
      </c>
      <c r="X952" s="45">
        <f>IF($A952="","",IF(OR($J952&lt;&gt;"Mounted",$L952=""),"",IFERROR($L952+'Settings'!$B$9,"")))</f>
        <v/>
      </c>
      <c r="Y952" s="27">
        <f>IF($A952="","",IF($J952&lt;&gt;"Mounted","N/A",IF($L952="","No Data",IF(TODAY()&gt;$X952,"Overdue",IF(TODAY()+'Settings'!$B$10&gt;=$X952,"Due Soon","Current")))))</f>
        <v/>
      </c>
      <c r="Z952" s="27">
        <f>IF($A952="","",IF($J952&lt;&gt;"Mounted","N/A",IF(OR($U952="No Data",$W952="No Data"),"No Data",IF($U952="Critical","Critical",IF(OR($U952="Low",$V952="Uneven",$W952="Low",$W952="High",$Y952="Overdue",$Y952="Due Soon"),"Attention","OK")))))</f>
        <v/>
      </c>
      <c r="AA952" s="27">
        <f>IF($A952="","",IF($J952&lt;&gt;"Mounted","No action",IF($U952="Critical","Inspect immediately and follow fleet removal policy",IF($W952="Low","Correct pressure and inspect",IF($W952="High","Correct pressure",IF($V952="Uneven","Inspect alignment, suspension, and rotation",IF($U952="Low","Schedule tire service",IF($Y952="Overdue","Complete inspection",IF($Y952="Due Soon","Schedule inspection","No action")))))))))</f>
        <v/>
      </c>
      <c r="AB952" s="27">
        <f>IF($A952="","",IF(OR($J952&lt;&gt;"Mounted",$Z952="OK",$Z952="N/A"),"",IF($U952="Critical",1,IF(OR($W952="Low",$W952="High"),2,IF(OR($U952="Low",$V952="Uneven"),3,IF($Y952="Overdue",4,5))))))</f>
        <v/>
      </c>
      <c r="AC952" s="27">
        <f>IF($A952="","",IF($AB952="","",IFERROR($AB952*100000+ROW(),"")))</f>
        <v/>
      </c>
    </row>
    <row r="953">
      <c r="A953" s="29" t="n"/>
      <c r="B953" s="23" t="n"/>
      <c r="C953" s="23" t="n"/>
      <c r="D953" s="23" t="n"/>
      <c r="E953" s="29" t="n"/>
      <c r="F953" s="42" t="n"/>
      <c r="G953" s="30" t="n"/>
      <c r="H953" s="43" t="n"/>
      <c r="I953" s="43" t="n"/>
      <c r="J953" s="23" t="n"/>
      <c r="K953" s="23" t="n"/>
      <c r="L953" s="45">
        <f>IF($A953="","",IF(COUNTIFS('Tire Inspections'!$E$5:$E$1004,$A953,'Tire Inspections'!$Y$5:$Y$1004,"OK")=0,"",IFERROR(MAXIFS('Tire Inspections'!$B$5:$B$1004,'Tire Inspections'!$E$5:$E$1004,$A953,'Tire Inspections'!$Y$5:$Y$1004,"OK"),"")))</f>
        <v/>
      </c>
      <c r="M953" s="27">
        <f>IF($A953="","",IF($L953="","",IFERROR(LOOKUP(2,1/(('Tire Inspections'!$E$5:$E$1004=$A953)*('Tire Inspections'!$B$5:$B$1004=$L953)*('Tire Inspections'!$Y$5:$Y$1004="OK")),'Tire Inspections'!$C$5:$C$1004),"")))</f>
        <v/>
      </c>
      <c r="N953" s="27">
        <f>IF($A953="","",IF($L953="","",IFERROR(LOOKUP(2,1/(('Tire Inspections'!$E$5:$E$1004=$A953)*('Tire Inspections'!$B$5:$B$1004=$L953)*('Tire Inspections'!$Y$5:$Y$1004="OK")),'Tire Inspections'!$F$5:$F$1004),"")))</f>
        <v/>
      </c>
      <c r="O953" s="27">
        <f>IF($A953="","",IF($L953="","",IFERROR(LOOKUP(2,1/(('Tire Inspections'!$E$5:$E$1004=$A953)*('Tire Inspections'!$B$5:$B$1004=$L953)*('Tire Inspections'!$Y$5:$Y$1004="OK")),'Tire Inspections'!$P$5:$P$1004),"")))</f>
        <v/>
      </c>
      <c r="P953" s="32">
        <f>IF($A953="","",IF($L953="","",IFERROR(LOOKUP(2,1/(('Tire Inspections'!$E$5:$E$1004=$A953)*('Tire Inspections'!$B$5:$B$1004=$L953)*('Tire Inspections'!$Y$5:$Y$1004="OK")),'Tire Inspections'!$D$5:$D$1004),"")))</f>
        <v/>
      </c>
      <c r="Q953" s="44">
        <f>IF($A953="","",IF($L953="","",IFERROR(LOOKUP(2,1/(('Tire Inspections'!$E$5:$E$1004=$A953)*('Tire Inspections'!$B$5:$B$1004=$L953)*('Tire Inspections'!$Y$5:$Y$1004="OK")),'Tire Inspections'!$R$5:$R$1004),"")))</f>
        <v/>
      </c>
      <c r="R953" s="44">
        <f>IF($A953="","",IF($L953="","",IFERROR(LOOKUP(2,1/(('Tire Inspections'!$E$5:$E$1004=$A953)*('Tire Inspections'!$B$5:$B$1004=$L953)*('Tire Inspections'!$Y$5:$Y$1004="OK")),'Tire Inspections'!$S$5:$S$1004),"")))</f>
        <v/>
      </c>
      <c r="S953" s="44">
        <f>IF($A953="","",IF($L953="","",IFERROR(LOOKUP(2,1/(('Tire Inspections'!$E$5:$E$1004=$A953)*('Tire Inspections'!$B$5:$B$1004=$L953)*('Tire Inspections'!$Y$5:$Y$1004="OK")),'Tire Inspections'!$L$5:$L$1004),"")))</f>
        <v/>
      </c>
      <c r="T953" s="33">
        <f>IF($A953="","",IF(OR($Q953="",$H953=""),"",IFERROR(MAX(0,MIN(1,($Q953-'Settings'!$B$6)/($H953-'Settings'!$B$6))),"")))</f>
        <v/>
      </c>
      <c r="U953" s="27">
        <f>IF($A953="","",IF($Q953="","No Data",IF($Q953&lt;='Settings'!$B$6,"Critical",IF($Q953&lt;='Settings'!$B$5,"Low","OK"))))</f>
        <v/>
      </c>
      <c r="V953" s="27">
        <f>IF($A953="","",IF($R953="","No Data",IF($R953&gt;='Settings'!$B$7,"Uneven","OK")))</f>
        <v/>
      </c>
      <c r="W953" s="27">
        <f>IF($A953="","",IF($J953&lt;&gt;"Mounted","N/A",IF(OR($S953="",$I953=""),"No Data",IF($S953&lt;$I953-'Settings'!$B$8,"Low",IF($S953&gt;$I953+'Settings'!$B$8,"High","OK")))))</f>
        <v/>
      </c>
      <c r="X953" s="45">
        <f>IF($A953="","",IF(OR($J953&lt;&gt;"Mounted",$L953=""),"",IFERROR($L953+'Settings'!$B$9,"")))</f>
        <v/>
      </c>
      <c r="Y953" s="27">
        <f>IF($A953="","",IF($J953&lt;&gt;"Mounted","N/A",IF($L953="","No Data",IF(TODAY()&gt;$X953,"Overdue",IF(TODAY()+'Settings'!$B$10&gt;=$X953,"Due Soon","Current")))))</f>
        <v/>
      </c>
      <c r="Z953" s="27">
        <f>IF($A953="","",IF($J953&lt;&gt;"Mounted","N/A",IF(OR($U953="No Data",$W953="No Data"),"No Data",IF($U953="Critical","Critical",IF(OR($U953="Low",$V953="Uneven",$W953="Low",$W953="High",$Y953="Overdue",$Y953="Due Soon"),"Attention","OK")))))</f>
        <v/>
      </c>
      <c r="AA953" s="27">
        <f>IF($A953="","",IF($J953&lt;&gt;"Mounted","No action",IF($U953="Critical","Inspect immediately and follow fleet removal policy",IF($W953="Low","Correct pressure and inspect",IF($W953="High","Correct pressure",IF($V953="Uneven","Inspect alignment, suspension, and rotation",IF($U953="Low","Schedule tire service",IF($Y953="Overdue","Complete inspection",IF($Y953="Due Soon","Schedule inspection","No action")))))))))</f>
        <v/>
      </c>
      <c r="AB953" s="27">
        <f>IF($A953="","",IF(OR($J953&lt;&gt;"Mounted",$Z953="OK",$Z953="N/A"),"",IF($U953="Critical",1,IF(OR($W953="Low",$W953="High"),2,IF(OR($U953="Low",$V953="Uneven"),3,IF($Y953="Overdue",4,5))))))</f>
        <v/>
      </c>
      <c r="AC953" s="27">
        <f>IF($A953="","",IF($AB953="","",IFERROR($AB953*100000+ROW(),"")))</f>
        <v/>
      </c>
    </row>
    <row r="954">
      <c r="A954" s="29" t="n"/>
      <c r="B954" s="23" t="n"/>
      <c r="C954" s="23" t="n"/>
      <c r="D954" s="23" t="n"/>
      <c r="E954" s="29" t="n"/>
      <c r="F954" s="42" t="n"/>
      <c r="G954" s="30" t="n"/>
      <c r="H954" s="43" t="n"/>
      <c r="I954" s="43" t="n"/>
      <c r="J954" s="23" t="n"/>
      <c r="K954" s="23" t="n"/>
      <c r="L954" s="45">
        <f>IF($A954="","",IF(COUNTIFS('Tire Inspections'!$E$5:$E$1004,$A954,'Tire Inspections'!$Y$5:$Y$1004,"OK")=0,"",IFERROR(MAXIFS('Tire Inspections'!$B$5:$B$1004,'Tire Inspections'!$E$5:$E$1004,$A954,'Tire Inspections'!$Y$5:$Y$1004,"OK"),"")))</f>
        <v/>
      </c>
      <c r="M954" s="27">
        <f>IF($A954="","",IF($L954="","",IFERROR(LOOKUP(2,1/(('Tire Inspections'!$E$5:$E$1004=$A954)*('Tire Inspections'!$B$5:$B$1004=$L954)*('Tire Inspections'!$Y$5:$Y$1004="OK")),'Tire Inspections'!$C$5:$C$1004),"")))</f>
        <v/>
      </c>
      <c r="N954" s="27">
        <f>IF($A954="","",IF($L954="","",IFERROR(LOOKUP(2,1/(('Tire Inspections'!$E$5:$E$1004=$A954)*('Tire Inspections'!$B$5:$B$1004=$L954)*('Tire Inspections'!$Y$5:$Y$1004="OK")),'Tire Inspections'!$F$5:$F$1004),"")))</f>
        <v/>
      </c>
      <c r="O954" s="27">
        <f>IF($A954="","",IF($L954="","",IFERROR(LOOKUP(2,1/(('Tire Inspections'!$E$5:$E$1004=$A954)*('Tire Inspections'!$B$5:$B$1004=$L954)*('Tire Inspections'!$Y$5:$Y$1004="OK")),'Tire Inspections'!$P$5:$P$1004),"")))</f>
        <v/>
      </c>
      <c r="P954" s="32">
        <f>IF($A954="","",IF($L954="","",IFERROR(LOOKUP(2,1/(('Tire Inspections'!$E$5:$E$1004=$A954)*('Tire Inspections'!$B$5:$B$1004=$L954)*('Tire Inspections'!$Y$5:$Y$1004="OK")),'Tire Inspections'!$D$5:$D$1004),"")))</f>
        <v/>
      </c>
      <c r="Q954" s="44">
        <f>IF($A954="","",IF($L954="","",IFERROR(LOOKUP(2,1/(('Tire Inspections'!$E$5:$E$1004=$A954)*('Tire Inspections'!$B$5:$B$1004=$L954)*('Tire Inspections'!$Y$5:$Y$1004="OK")),'Tire Inspections'!$R$5:$R$1004),"")))</f>
        <v/>
      </c>
      <c r="R954" s="44">
        <f>IF($A954="","",IF($L954="","",IFERROR(LOOKUP(2,1/(('Tire Inspections'!$E$5:$E$1004=$A954)*('Tire Inspections'!$B$5:$B$1004=$L954)*('Tire Inspections'!$Y$5:$Y$1004="OK")),'Tire Inspections'!$S$5:$S$1004),"")))</f>
        <v/>
      </c>
      <c r="S954" s="44">
        <f>IF($A954="","",IF($L954="","",IFERROR(LOOKUP(2,1/(('Tire Inspections'!$E$5:$E$1004=$A954)*('Tire Inspections'!$B$5:$B$1004=$L954)*('Tire Inspections'!$Y$5:$Y$1004="OK")),'Tire Inspections'!$L$5:$L$1004),"")))</f>
        <v/>
      </c>
      <c r="T954" s="33">
        <f>IF($A954="","",IF(OR($Q954="",$H954=""),"",IFERROR(MAX(0,MIN(1,($Q954-'Settings'!$B$6)/($H954-'Settings'!$B$6))),"")))</f>
        <v/>
      </c>
      <c r="U954" s="27">
        <f>IF($A954="","",IF($Q954="","No Data",IF($Q954&lt;='Settings'!$B$6,"Critical",IF($Q954&lt;='Settings'!$B$5,"Low","OK"))))</f>
        <v/>
      </c>
      <c r="V954" s="27">
        <f>IF($A954="","",IF($R954="","No Data",IF($R954&gt;='Settings'!$B$7,"Uneven","OK")))</f>
        <v/>
      </c>
      <c r="W954" s="27">
        <f>IF($A954="","",IF($J954&lt;&gt;"Mounted","N/A",IF(OR($S954="",$I954=""),"No Data",IF($S954&lt;$I954-'Settings'!$B$8,"Low",IF($S954&gt;$I954+'Settings'!$B$8,"High","OK")))))</f>
        <v/>
      </c>
      <c r="X954" s="45">
        <f>IF($A954="","",IF(OR($J954&lt;&gt;"Mounted",$L954=""),"",IFERROR($L954+'Settings'!$B$9,"")))</f>
        <v/>
      </c>
      <c r="Y954" s="27">
        <f>IF($A954="","",IF($J954&lt;&gt;"Mounted","N/A",IF($L954="","No Data",IF(TODAY()&gt;$X954,"Overdue",IF(TODAY()+'Settings'!$B$10&gt;=$X954,"Due Soon","Current")))))</f>
        <v/>
      </c>
      <c r="Z954" s="27">
        <f>IF($A954="","",IF($J954&lt;&gt;"Mounted","N/A",IF(OR($U954="No Data",$W954="No Data"),"No Data",IF($U954="Critical","Critical",IF(OR($U954="Low",$V954="Uneven",$W954="Low",$W954="High",$Y954="Overdue",$Y954="Due Soon"),"Attention","OK")))))</f>
        <v/>
      </c>
      <c r="AA954" s="27">
        <f>IF($A954="","",IF($J954&lt;&gt;"Mounted","No action",IF($U954="Critical","Inspect immediately and follow fleet removal policy",IF($W954="Low","Correct pressure and inspect",IF($W954="High","Correct pressure",IF($V954="Uneven","Inspect alignment, suspension, and rotation",IF($U954="Low","Schedule tire service",IF($Y954="Overdue","Complete inspection",IF($Y954="Due Soon","Schedule inspection","No action")))))))))</f>
        <v/>
      </c>
      <c r="AB954" s="27">
        <f>IF($A954="","",IF(OR($J954&lt;&gt;"Mounted",$Z954="OK",$Z954="N/A"),"",IF($U954="Critical",1,IF(OR($W954="Low",$W954="High"),2,IF(OR($U954="Low",$V954="Uneven"),3,IF($Y954="Overdue",4,5))))))</f>
        <v/>
      </c>
      <c r="AC954" s="27">
        <f>IF($A954="","",IF($AB954="","",IFERROR($AB954*100000+ROW(),"")))</f>
        <v/>
      </c>
    </row>
    <row r="955">
      <c r="A955" s="29" t="n"/>
      <c r="B955" s="23" t="n"/>
      <c r="C955" s="23" t="n"/>
      <c r="D955" s="23" t="n"/>
      <c r="E955" s="29" t="n"/>
      <c r="F955" s="42" t="n"/>
      <c r="G955" s="30" t="n"/>
      <c r="H955" s="43" t="n"/>
      <c r="I955" s="43" t="n"/>
      <c r="J955" s="23" t="n"/>
      <c r="K955" s="23" t="n"/>
      <c r="L955" s="45">
        <f>IF($A955="","",IF(COUNTIFS('Tire Inspections'!$E$5:$E$1004,$A955,'Tire Inspections'!$Y$5:$Y$1004,"OK")=0,"",IFERROR(MAXIFS('Tire Inspections'!$B$5:$B$1004,'Tire Inspections'!$E$5:$E$1004,$A955,'Tire Inspections'!$Y$5:$Y$1004,"OK"),"")))</f>
        <v/>
      </c>
      <c r="M955" s="27">
        <f>IF($A955="","",IF($L955="","",IFERROR(LOOKUP(2,1/(('Tire Inspections'!$E$5:$E$1004=$A955)*('Tire Inspections'!$B$5:$B$1004=$L955)*('Tire Inspections'!$Y$5:$Y$1004="OK")),'Tire Inspections'!$C$5:$C$1004),"")))</f>
        <v/>
      </c>
      <c r="N955" s="27">
        <f>IF($A955="","",IF($L955="","",IFERROR(LOOKUP(2,1/(('Tire Inspections'!$E$5:$E$1004=$A955)*('Tire Inspections'!$B$5:$B$1004=$L955)*('Tire Inspections'!$Y$5:$Y$1004="OK")),'Tire Inspections'!$F$5:$F$1004),"")))</f>
        <v/>
      </c>
      <c r="O955" s="27">
        <f>IF($A955="","",IF($L955="","",IFERROR(LOOKUP(2,1/(('Tire Inspections'!$E$5:$E$1004=$A955)*('Tire Inspections'!$B$5:$B$1004=$L955)*('Tire Inspections'!$Y$5:$Y$1004="OK")),'Tire Inspections'!$P$5:$P$1004),"")))</f>
        <v/>
      </c>
      <c r="P955" s="32">
        <f>IF($A955="","",IF($L955="","",IFERROR(LOOKUP(2,1/(('Tire Inspections'!$E$5:$E$1004=$A955)*('Tire Inspections'!$B$5:$B$1004=$L955)*('Tire Inspections'!$Y$5:$Y$1004="OK")),'Tire Inspections'!$D$5:$D$1004),"")))</f>
        <v/>
      </c>
      <c r="Q955" s="44">
        <f>IF($A955="","",IF($L955="","",IFERROR(LOOKUP(2,1/(('Tire Inspections'!$E$5:$E$1004=$A955)*('Tire Inspections'!$B$5:$B$1004=$L955)*('Tire Inspections'!$Y$5:$Y$1004="OK")),'Tire Inspections'!$R$5:$R$1004),"")))</f>
        <v/>
      </c>
      <c r="R955" s="44">
        <f>IF($A955="","",IF($L955="","",IFERROR(LOOKUP(2,1/(('Tire Inspections'!$E$5:$E$1004=$A955)*('Tire Inspections'!$B$5:$B$1004=$L955)*('Tire Inspections'!$Y$5:$Y$1004="OK")),'Tire Inspections'!$S$5:$S$1004),"")))</f>
        <v/>
      </c>
      <c r="S955" s="44">
        <f>IF($A955="","",IF($L955="","",IFERROR(LOOKUP(2,1/(('Tire Inspections'!$E$5:$E$1004=$A955)*('Tire Inspections'!$B$5:$B$1004=$L955)*('Tire Inspections'!$Y$5:$Y$1004="OK")),'Tire Inspections'!$L$5:$L$1004),"")))</f>
        <v/>
      </c>
      <c r="T955" s="33">
        <f>IF($A955="","",IF(OR($Q955="",$H955=""),"",IFERROR(MAX(0,MIN(1,($Q955-'Settings'!$B$6)/($H955-'Settings'!$B$6))),"")))</f>
        <v/>
      </c>
      <c r="U955" s="27">
        <f>IF($A955="","",IF($Q955="","No Data",IF($Q955&lt;='Settings'!$B$6,"Critical",IF($Q955&lt;='Settings'!$B$5,"Low","OK"))))</f>
        <v/>
      </c>
      <c r="V955" s="27">
        <f>IF($A955="","",IF($R955="","No Data",IF($R955&gt;='Settings'!$B$7,"Uneven","OK")))</f>
        <v/>
      </c>
      <c r="W955" s="27">
        <f>IF($A955="","",IF($J955&lt;&gt;"Mounted","N/A",IF(OR($S955="",$I955=""),"No Data",IF($S955&lt;$I955-'Settings'!$B$8,"Low",IF($S955&gt;$I955+'Settings'!$B$8,"High","OK")))))</f>
        <v/>
      </c>
      <c r="X955" s="45">
        <f>IF($A955="","",IF(OR($J955&lt;&gt;"Mounted",$L955=""),"",IFERROR($L955+'Settings'!$B$9,"")))</f>
        <v/>
      </c>
      <c r="Y955" s="27">
        <f>IF($A955="","",IF($J955&lt;&gt;"Mounted","N/A",IF($L955="","No Data",IF(TODAY()&gt;$X955,"Overdue",IF(TODAY()+'Settings'!$B$10&gt;=$X955,"Due Soon","Current")))))</f>
        <v/>
      </c>
      <c r="Z955" s="27">
        <f>IF($A955="","",IF($J955&lt;&gt;"Mounted","N/A",IF(OR($U955="No Data",$W955="No Data"),"No Data",IF($U955="Critical","Critical",IF(OR($U955="Low",$V955="Uneven",$W955="Low",$W955="High",$Y955="Overdue",$Y955="Due Soon"),"Attention","OK")))))</f>
        <v/>
      </c>
      <c r="AA955" s="27">
        <f>IF($A955="","",IF($J955&lt;&gt;"Mounted","No action",IF($U955="Critical","Inspect immediately and follow fleet removal policy",IF($W955="Low","Correct pressure and inspect",IF($W955="High","Correct pressure",IF($V955="Uneven","Inspect alignment, suspension, and rotation",IF($U955="Low","Schedule tire service",IF($Y955="Overdue","Complete inspection",IF($Y955="Due Soon","Schedule inspection","No action")))))))))</f>
        <v/>
      </c>
      <c r="AB955" s="27">
        <f>IF($A955="","",IF(OR($J955&lt;&gt;"Mounted",$Z955="OK",$Z955="N/A"),"",IF($U955="Critical",1,IF(OR($W955="Low",$W955="High"),2,IF(OR($U955="Low",$V955="Uneven"),3,IF($Y955="Overdue",4,5))))))</f>
        <v/>
      </c>
      <c r="AC955" s="27">
        <f>IF($A955="","",IF($AB955="","",IFERROR($AB955*100000+ROW(),"")))</f>
        <v/>
      </c>
    </row>
    <row r="956">
      <c r="A956" s="29" t="n"/>
      <c r="B956" s="23" t="n"/>
      <c r="C956" s="23" t="n"/>
      <c r="D956" s="23" t="n"/>
      <c r="E956" s="29" t="n"/>
      <c r="F956" s="42" t="n"/>
      <c r="G956" s="30" t="n"/>
      <c r="H956" s="43" t="n"/>
      <c r="I956" s="43" t="n"/>
      <c r="J956" s="23" t="n"/>
      <c r="K956" s="23" t="n"/>
      <c r="L956" s="45">
        <f>IF($A956="","",IF(COUNTIFS('Tire Inspections'!$E$5:$E$1004,$A956,'Tire Inspections'!$Y$5:$Y$1004,"OK")=0,"",IFERROR(MAXIFS('Tire Inspections'!$B$5:$B$1004,'Tire Inspections'!$E$5:$E$1004,$A956,'Tire Inspections'!$Y$5:$Y$1004,"OK"),"")))</f>
        <v/>
      </c>
      <c r="M956" s="27">
        <f>IF($A956="","",IF($L956="","",IFERROR(LOOKUP(2,1/(('Tire Inspections'!$E$5:$E$1004=$A956)*('Tire Inspections'!$B$5:$B$1004=$L956)*('Tire Inspections'!$Y$5:$Y$1004="OK")),'Tire Inspections'!$C$5:$C$1004),"")))</f>
        <v/>
      </c>
      <c r="N956" s="27">
        <f>IF($A956="","",IF($L956="","",IFERROR(LOOKUP(2,1/(('Tire Inspections'!$E$5:$E$1004=$A956)*('Tire Inspections'!$B$5:$B$1004=$L956)*('Tire Inspections'!$Y$5:$Y$1004="OK")),'Tire Inspections'!$F$5:$F$1004),"")))</f>
        <v/>
      </c>
      <c r="O956" s="27">
        <f>IF($A956="","",IF($L956="","",IFERROR(LOOKUP(2,1/(('Tire Inspections'!$E$5:$E$1004=$A956)*('Tire Inspections'!$B$5:$B$1004=$L956)*('Tire Inspections'!$Y$5:$Y$1004="OK")),'Tire Inspections'!$P$5:$P$1004),"")))</f>
        <v/>
      </c>
      <c r="P956" s="32">
        <f>IF($A956="","",IF($L956="","",IFERROR(LOOKUP(2,1/(('Tire Inspections'!$E$5:$E$1004=$A956)*('Tire Inspections'!$B$5:$B$1004=$L956)*('Tire Inspections'!$Y$5:$Y$1004="OK")),'Tire Inspections'!$D$5:$D$1004),"")))</f>
        <v/>
      </c>
      <c r="Q956" s="44">
        <f>IF($A956="","",IF($L956="","",IFERROR(LOOKUP(2,1/(('Tire Inspections'!$E$5:$E$1004=$A956)*('Tire Inspections'!$B$5:$B$1004=$L956)*('Tire Inspections'!$Y$5:$Y$1004="OK")),'Tire Inspections'!$R$5:$R$1004),"")))</f>
        <v/>
      </c>
      <c r="R956" s="44">
        <f>IF($A956="","",IF($L956="","",IFERROR(LOOKUP(2,1/(('Tire Inspections'!$E$5:$E$1004=$A956)*('Tire Inspections'!$B$5:$B$1004=$L956)*('Tire Inspections'!$Y$5:$Y$1004="OK")),'Tire Inspections'!$S$5:$S$1004),"")))</f>
        <v/>
      </c>
      <c r="S956" s="44">
        <f>IF($A956="","",IF($L956="","",IFERROR(LOOKUP(2,1/(('Tire Inspections'!$E$5:$E$1004=$A956)*('Tire Inspections'!$B$5:$B$1004=$L956)*('Tire Inspections'!$Y$5:$Y$1004="OK")),'Tire Inspections'!$L$5:$L$1004),"")))</f>
        <v/>
      </c>
      <c r="T956" s="33">
        <f>IF($A956="","",IF(OR($Q956="",$H956=""),"",IFERROR(MAX(0,MIN(1,($Q956-'Settings'!$B$6)/($H956-'Settings'!$B$6))),"")))</f>
        <v/>
      </c>
      <c r="U956" s="27">
        <f>IF($A956="","",IF($Q956="","No Data",IF($Q956&lt;='Settings'!$B$6,"Critical",IF($Q956&lt;='Settings'!$B$5,"Low","OK"))))</f>
        <v/>
      </c>
      <c r="V956" s="27">
        <f>IF($A956="","",IF($R956="","No Data",IF($R956&gt;='Settings'!$B$7,"Uneven","OK")))</f>
        <v/>
      </c>
      <c r="W956" s="27">
        <f>IF($A956="","",IF($J956&lt;&gt;"Mounted","N/A",IF(OR($S956="",$I956=""),"No Data",IF($S956&lt;$I956-'Settings'!$B$8,"Low",IF($S956&gt;$I956+'Settings'!$B$8,"High","OK")))))</f>
        <v/>
      </c>
      <c r="X956" s="45">
        <f>IF($A956="","",IF(OR($J956&lt;&gt;"Mounted",$L956=""),"",IFERROR($L956+'Settings'!$B$9,"")))</f>
        <v/>
      </c>
      <c r="Y956" s="27">
        <f>IF($A956="","",IF($J956&lt;&gt;"Mounted","N/A",IF($L956="","No Data",IF(TODAY()&gt;$X956,"Overdue",IF(TODAY()+'Settings'!$B$10&gt;=$X956,"Due Soon","Current")))))</f>
        <v/>
      </c>
      <c r="Z956" s="27">
        <f>IF($A956="","",IF($J956&lt;&gt;"Mounted","N/A",IF(OR($U956="No Data",$W956="No Data"),"No Data",IF($U956="Critical","Critical",IF(OR($U956="Low",$V956="Uneven",$W956="Low",$W956="High",$Y956="Overdue",$Y956="Due Soon"),"Attention","OK")))))</f>
        <v/>
      </c>
      <c r="AA956" s="27">
        <f>IF($A956="","",IF($J956&lt;&gt;"Mounted","No action",IF($U956="Critical","Inspect immediately and follow fleet removal policy",IF($W956="Low","Correct pressure and inspect",IF($W956="High","Correct pressure",IF($V956="Uneven","Inspect alignment, suspension, and rotation",IF($U956="Low","Schedule tire service",IF($Y956="Overdue","Complete inspection",IF($Y956="Due Soon","Schedule inspection","No action")))))))))</f>
        <v/>
      </c>
      <c r="AB956" s="27">
        <f>IF($A956="","",IF(OR($J956&lt;&gt;"Mounted",$Z956="OK",$Z956="N/A"),"",IF($U956="Critical",1,IF(OR($W956="Low",$W956="High"),2,IF(OR($U956="Low",$V956="Uneven"),3,IF($Y956="Overdue",4,5))))))</f>
        <v/>
      </c>
      <c r="AC956" s="27">
        <f>IF($A956="","",IF($AB956="","",IFERROR($AB956*100000+ROW(),"")))</f>
        <v/>
      </c>
    </row>
    <row r="957">
      <c r="A957" s="29" t="n"/>
      <c r="B957" s="23" t="n"/>
      <c r="C957" s="23" t="n"/>
      <c r="D957" s="23" t="n"/>
      <c r="E957" s="29" t="n"/>
      <c r="F957" s="42" t="n"/>
      <c r="G957" s="30" t="n"/>
      <c r="H957" s="43" t="n"/>
      <c r="I957" s="43" t="n"/>
      <c r="J957" s="23" t="n"/>
      <c r="K957" s="23" t="n"/>
      <c r="L957" s="45">
        <f>IF($A957="","",IF(COUNTIFS('Tire Inspections'!$E$5:$E$1004,$A957,'Tire Inspections'!$Y$5:$Y$1004,"OK")=0,"",IFERROR(MAXIFS('Tire Inspections'!$B$5:$B$1004,'Tire Inspections'!$E$5:$E$1004,$A957,'Tire Inspections'!$Y$5:$Y$1004,"OK"),"")))</f>
        <v/>
      </c>
      <c r="M957" s="27">
        <f>IF($A957="","",IF($L957="","",IFERROR(LOOKUP(2,1/(('Tire Inspections'!$E$5:$E$1004=$A957)*('Tire Inspections'!$B$5:$B$1004=$L957)*('Tire Inspections'!$Y$5:$Y$1004="OK")),'Tire Inspections'!$C$5:$C$1004),"")))</f>
        <v/>
      </c>
      <c r="N957" s="27">
        <f>IF($A957="","",IF($L957="","",IFERROR(LOOKUP(2,1/(('Tire Inspections'!$E$5:$E$1004=$A957)*('Tire Inspections'!$B$5:$B$1004=$L957)*('Tire Inspections'!$Y$5:$Y$1004="OK")),'Tire Inspections'!$F$5:$F$1004),"")))</f>
        <v/>
      </c>
      <c r="O957" s="27">
        <f>IF($A957="","",IF($L957="","",IFERROR(LOOKUP(2,1/(('Tire Inspections'!$E$5:$E$1004=$A957)*('Tire Inspections'!$B$5:$B$1004=$L957)*('Tire Inspections'!$Y$5:$Y$1004="OK")),'Tire Inspections'!$P$5:$P$1004),"")))</f>
        <v/>
      </c>
      <c r="P957" s="32">
        <f>IF($A957="","",IF($L957="","",IFERROR(LOOKUP(2,1/(('Tire Inspections'!$E$5:$E$1004=$A957)*('Tire Inspections'!$B$5:$B$1004=$L957)*('Tire Inspections'!$Y$5:$Y$1004="OK")),'Tire Inspections'!$D$5:$D$1004),"")))</f>
        <v/>
      </c>
      <c r="Q957" s="44">
        <f>IF($A957="","",IF($L957="","",IFERROR(LOOKUP(2,1/(('Tire Inspections'!$E$5:$E$1004=$A957)*('Tire Inspections'!$B$5:$B$1004=$L957)*('Tire Inspections'!$Y$5:$Y$1004="OK")),'Tire Inspections'!$R$5:$R$1004),"")))</f>
        <v/>
      </c>
      <c r="R957" s="44">
        <f>IF($A957="","",IF($L957="","",IFERROR(LOOKUP(2,1/(('Tire Inspections'!$E$5:$E$1004=$A957)*('Tire Inspections'!$B$5:$B$1004=$L957)*('Tire Inspections'!$Y$5:$Y$1004="OK")),'Tire Inspections'!$S$5:$S$1004),"")))</f>
        <v/>
      </c>
      <c r="S957" s="44">
        <f>IF($A957="","",IF($L957="","",IFERROR(LOOKUP(2,1/(('Tire Inspections'!$E$5:$E$1004=$A957)*('Tire Inspections'!$B$5:$B$1004=$L957)*('Tire Inspections'!$Y$5:$Y$1004="OK")),'Tire Inspections'!$L$5:$L$1004),"")))</f>
        <v/>
      </c>
      <c r="T957" s="33">
        <f>IF($A957="","",IF(OR($Q957="",$H957=""),"",IFERROR(MAX(0,MIN(1,($Q957-'Settings'!$B$6)/($H957-'Settings'!$B$6))),"")))</f>
        <v/>
      </c>
      <c r="U957" s="27">
        <f>IF($A957="","",IF($Q957="","No Data",IF($Q957&lt;='Settings'!$B$6,"Critical",IF($Q957&lt;='Settings'!$B$5,"Low","OK"))))</f>
        <v/>
      </c>
      <c r="V957" s="27">
        <f>IF($A957="","",IF($R957="","No Data",IF($R957&gt;='Settings'!$B$7,"Uneven","OK")))</f>
        <v/>
      </c>
      <c r="W957" s="27">
        <f>IF($A957="","",IF($J957&lt;&gt;"Mounted","N/A",IF(OR($S957="",$I957=""),"No Data",IF($S957&lt;$I957-'Settings'!$B$8,"Low",IF($S957&gt;$I957+'Settings'!$B$8,"High","OK")))))</f>
        <v/>
      </c>
      <c r="X957" s="45">
        <f>IF($A957="","",IF(OR($J957&lt;&gt;"Mounted",$L957=""),"",IFERROR($L957+'Settings'!$B$9,"")))</f>
        <v/>
      </c>
      <c r="Y957" s="27">
        <f>IF($A957="","",IF($J957&lt;&gt;"Mounted","N/A",IF($L957="","No Data",IF(TODAY()&gt;$X957,"Overdue",IF(TODAY()+'Settings'!$B$10&gt;=$X957,"Due Soon","Current")))))</f>
        <v/>
      </c>
      <c r="Z957" s="27">
        <f>IF($A957="","",IF($J957&lt;&gt;"Mounted","N/A",IF(OR($U957="No Data",$W957="No Data"),"No Data",IF($U957="Critical","Critical",IF(OR($U957="Low",$V957="Uneven",$W957="Low",$W957="High",$Y957="Overdue",$Y957="Due Soon"),"Attention","OK")))))</f>
        <v/>
      </c>
      <c r="AA957" s="27">
        <f>IF($A957="","",IF($J957&lt;&gt;"Mounted","No action",IF($U957="Critical","Inspect immediately and follow fleet removal policy",IF($W957="Low","Correct pressure and inspect",IF($W957="High","Correct pressure",IF($V957="Uneven","Inspect alignment, suspension, and rotation",IF($U957="Low","Schedule tire service",IF($Y957="Overdue","Complete inspection",IF($Y957="Due Soon","Schedule inspection","No action")))))))))</f>
        <v/>
      </c>
      <c r="AB957" s="27">
        <f>IF($A957="","",IF(OR($J957&lt;&gt;"Mounted",$Z957="OK",$Z957="N/A"),"",IF($U957="Critical",1,IF(OR($W957="Low",$W957="High"),2,IF(OR($U957="Low",$V957="Uneven"),3,IF($Y957="Overdue",4,5))))))</f>
        <v/>
      </c>
      <c r="AC957" s="27">
        <f>IF($A957="","",IF($AB957="","",IFERROR($AB957*100000+ROW(),"")))</f>
        <v/>
      </c>
    </row>
    <row r="958">
      <c r="A958" s="29" t="n"/>
      <c r="B958" s="23" t="n"/>
      <c r="C958" s="23" t="n"/>
      <c r="D958" s="23" t="n"/>
      <c r="E958" s="29" t="n"/>
      <c r="F958" s="42" t="n"/>
      <c r="G958" s="30" t="n"/>
      <c r="H958" s="43" t="n"/>
      <c r="I958" s="43" t="n"/>
      <c r="J958" s="23" t="n"/>
      <c r="K958" s="23" t="n"/>
      <c r="L958" s="45">
        <f>IF($A958="","",IF(COUNTIFS('Tire Inspections'!$E$5:$E$1004,$A958,'Tire Inspections'!$Y$5:$Y$1004,"OK")=0,"",IFERROR(MAXIFS('Tire Inspections'!$B$5:$B$1004,'Tire Inspections'!$E$5:$E$1004,$A958,'Tire Inspections'!$Y$5:$Y$1004,"OK"),"")))</f>
        <v/>
      </c>
      <c r="M958" s="27">
        <f>IF($A958="","",IF($L958="","",IFERROR(LOOKUP(2,1/(('Tire Inspections'!$E$5:$E$1004=$A958)*('Tire Inspections'!$B$5:$B$1004=$L958)*('Tire Inspections'!$Y$5:$Y$1004="OK")),'Tire Inspections'!$C$5:$C$1004),"")))</f>
        <v/>
      </c>
      <c r="N958" s="27">
        <f>IF($A958="","",IF($L958="","",IFERROR(LOOKUP(2,1/(('Tire Inspections'!$E$5:$E$1004=$A958)*('Tire Inspections'!$B$5:$B$1004=$L958)*('Tire Inspections'!$Y$5:$Y$1004="OK")),'Tire Inspections'!$F$5:$F$1004),"")))</f>
        <v/>
      </c>
      <c r="O958" s="27">
        <f>IF($A958="","",IF($L958="","",IFERROR(LOOKUP(2,1/(('Tire Inspections'!$E$5:$E$1004=$A958)*('Tire Inspections'!$B$5:$B$1004=$L958)*('Tire Inspections'!$Y$5:$Y$1004="OK")),'Tire Inspections'!$P$5:$P$1004),"")))</f>
        <v/>
      </c>
      <c r="P958" s="32">
        <f>IF($A958="","",IF($L958="","",IFERROR(LOOKUP(2,1/(('Tire Inspections'!$E$5:$E$1004=$A958)*('Tire Inspections'!$B$5:$B$1004=$L958)*('Tire Inspections'!$Y$5:$Y$1004="OK")),'Tire Inspections'!$D$5:$D$1004),"")))</f>
        <v/>
      </c>
      <c r="Q958" s="44">
        <f>IF($A958="","",IF($L958="","",IFERROR(LOOKUP(2,1/(('Tire Inspections'!$E$5:$E$1004=$A958)*('Tire Inspections'!$B$5:$B$1004=$L958)*('Tire Inspections'!$Y$5:$Y$1004="OK")),'Tire Inspections'!$R$5:$R$1004),"")))</f>
        <v/>
      </c>
      <c r="R958" s="44">
        <f>IF($A958="","",IF($L958="","",IFERROR(LOOKUP(2,1/(('Tire Inspections'!$E$5:$E$1004=$A958)*('Tire Inspections'!$B$5:$B$1004=$L958)*('Tire Inspections'!$Y$5:$Y$1004="OK")),'Tire Inspections'!$S$5:$S$1004),"")))</f>
        <v/>
      </c>
      <c r="S958" s="44">
        <f>IF($A958="","",IF($L958="","",IFERROR(LOOKUP(2,1/(('Tire Inspections'!$E$5:$E$1004=$A958)*('Tire Inspections'!$B$5:$B$1004=$L958)*('Tire Inspections'!$Y$5:$Y$1004="OK")),'Tire Inspections'!$L$5:$L$1004),"")))</f>
        <v/>
      </c>
      <c r="T958" s="33">
        <f>IF($A958="","",IF(OR($Q958="",$H958=""),"",IFERROR(MAX(0,MIN(1,($Q958-'Settings'!$B$6)/($H958-'Settings'!$B$6))),"")))</f>
        <v/>
      </c>
      <c r="U958" s="27">
        <f>IF($A958="","",IF($Q958="","No Data",IF($Q958&lt;='Settings'!$B$6,"Critical",IF($Q958&lt;='Settings'!$B$5,"Low","OK"))))</f>
        <v/>
      </c>
      <c r="V958" s="27">
        <f>IF($A958="","",IF($R958="","No Data",IF($R958&gt;='Settings'!$B$7,"Uneven","OK")))</f>
        <v/>
      </c>
      <c r="W958" s="27">
        <f>IF($A958="","",IF($J958&lt;&gt;"Mounted","N/A",IF(OR($S958="",$I958=""),"No Data",IF($S958&lt;$I958-'Settings'!$B$8,"Low",IF($S958&gt;$I958+'Settings'!$B$8,"High","OK")))))</f>
        <v/>
      </c>
      <c r="X958" s="45">
        <f>IF($A958="","",IF(OR($J958&lt;&gt;"Mounted",$L958=""),"",IFERROR($L958+'Settings'!$B$9,"")))</f>
        <v/>
      </c>
      <c r="Y958" s="27">
        <f>IF($A958="","",IF($J958&lt;&gt;"Mounted","N/A",IF($L958="","No Data",IF(TODAY()&gt;$X958,"Overdue",IF(TODAY()+'Settings'!$B$10&gt;=$X958,"Due Soon","Current")))))</f>
        <v/>
      </c>
      <c r="Z958" s="27">
        <f>IF($A958="","",IF($J958&lt;&gt;"Mounted","N/A",IF(OR($U958="No Data",$W958="No Data"),"No Data",IF($U958="Critical","Critical",IF(OR($U958="Low",$V958="Uneven",$W958="Low",$W958="High",$Y958="Overdue",$Y958="Due Soon"),"Attention","OK")))))</f>
        <v/>
      </c>
      <c r="AA958" s="27">
        <f>IF($A958="","",IF($J958&lt;&gt;"Mounted","No action",IF($U958="Critical","Inspect immediately and follow fleet removal policy",IF($W958="Low","Correct pressure and inspect",IF($W958="High","Correct pressure",IF($V958="Uneven","Inspect alignment, suspension, and rotation",IF($U958="Low","Schedule tire service",IF($Y958="Overdue","Complete inspection",IF($Y958="Due Soon","Schedule inspection","No action")))))))))</f>
        <v/>
      </c>
      <c r="AB958" s="27">
        <f>IF($A958="","",IF(OR($J958&lt;&gt;"Mounted",$Z958="OK",$Z958="N/A"),"",IF($U958="Critical",1,IF(OR($W958="Low",$W958="High"),2,IF(OR($U958="Low",$V958="Uneven"),3,IF($Y958="Overdue",4,5))))))</f>
        <v/>
      </c>
      <c r="AC958" s="27">
        <f>IF($A958="","",IF($AB958="","",IFERROR($AB958*100000+ROW(),"")))</f>
        <v/>
      </c>
    </row>
    <row r="959">
      <c r="A959" s="29" t="n"/>
      <c r="B959" s="23" t="n"/>
      <c r="C959" s="23" t="n"/>
      <c r="D959" s="23" t="n"/>
      <c r="E959" s="29" t="n"/>
      <c r="F959" s="42" t="n"/>
      <c r="G959" s="30" t="n"/>
      <c r="H959" s="43" t="n"/>
      <c r="I959" s="43" t="n"/>
      <c r="J959" s="23" t="n"/>
      <c r="K959" s="23" t="n"/>
      <c r="L959" s="45">
        <f>IF($A959="","",IF(COUNTIFS('Tire Inspections'!$E$5:$E$1004,$A959,'Tire Inspections'!$Y$5:$Y$1004,"OK")=0,"",IFERROR(MAXIFS('Tire Inspections'!$B$5:$B$1004,'Tire Inspections'!$E$5:$E$1004,$A959,'Tire Inspections'!$Y$5:$Y$1004,"OK"),"")))</f>
        <v/>
      </c>
      <c r="M959" s="27">
        <f>IF($A959="","",IF($L959="","",IFERROR(LOOKUP(2,1/(('Tire Inspections'!$E$5:$E$1004=$A959)*('Tire Inspections'!$B$5:$B$1004=$L959)*('Tire Inspections'!$Y$5:$Y$1004="OK")),'Tire Inspections'!$C$5:$C$1004),"")))</f>
        <v/>
      </c>
      <c r="N959" s="27">
        <f>IF($A959="","",IF($L959="","",IFERROR(LOOKUP(2,1/(('Tire Inspections'!$E$5:$E$1004=$A959)*('Tire Inspections'!$B$5:$B$1004=$L959)*('Tire Inspections'!$Y$5:$Y$1004="OK")),'Tire Inspections'!$F$5:$F$1004),"")))</f>
        <v/>
      </c>
      <c r="O959" s="27">
        <f>IF($A959="","",IF($L959="","",IFERROR(LOOKUP(2,1/(('Tire Inspections'!$E$5:$E$1004=$A959)*('Tire Inspections'!$B$5:$B$1004=$L959)*('Tire Inspections'!$Y$5:$Y$1004="OK")),'Tire Inspections'!$P$5:$P$1004),"")))</f>
        <v/>
      </c>
      <c r="P959" s="32">
        <f>IF($A959="","",IF($L959="","",IFERROR(LOOKUP(2,1/(('Tire Inspections'!$E$5:$E$1004=$A959)*('Tire Inspections'!$B$5:$B$1004=$L959)*('Tire Inspections'!$Y$5:$Y$1004="OK")),'Tire Inspections'!$D$5:$D$1004),"")))</f>
        <v/>
      </c>
      <c r="Q959" s="44">
        <f>IF($A959="","",IF($L959="","",IFERROR(LOOKUP(2,1/(('Tire Inspections'!$E$5:$E$1004=$A959)*('Tire Inspections'!$B$5:$B$1004=$L959)*('Tire Inspections'!$Y$5:$Y$1004="OK")),'Tire Inspections'!$R$5:$R$1004),"")))</f>
        <v/>
      </c>
      <c r="R959" s="44">
        <f>IF($A959="","",IF($L959="","",IFERROR(LOOKUP(2,1/(('Tire Inspections'!$E$5:$E$1004=$A959)*('Tire Inspections'!$B$5:$B$1004=$L959)*('Tire Inspections'!$Y$5:$Y$1004="OK")),'Tire Inspections'!$S$5:$S$1004),"")))</f>
        <v/>
      </c>
      <c r="S959" s="44">
        <f>IF($A959="","",IF($L959="","",IFERROR(LOOKUP(2,1/(('Tire Inspections'!$E$5:$E$1004=$A959)*('Tire Inspections'!$B$5:$B$1004=$L959)*('Tire Inspections'!$Y$5:$Y$1004="OK")),'Tire Inspections'!$L$5:$L$1004),"")))</f>
        <v/>
      </c>
      <c r="T959" s="33">
        <f>IF($A959="","",IF(OR($Q959="",$H959=""),"",IFERROR(MAX(0,MIN(1,($Q959-'Settings'!$B$6)/($H959-'Settings'!$B$6))),"")))</f>
        <v/>
      </c>
      <c r="U959" s="27">
        <f>IF($A959="","",IF($Q959="","No Data",IF($Q959&lt;='Settings'!$B$6,"Critical",IF($Q959&lt;='Settings'!$B$5,"Low","OK"))))</f>
        <v/>
      </c>
      <c r="V959" s="27">
        <f>IF($A959="","",IF($R959="","No Data",IF($R959&gt;='Settings'!$B$7,"Uneven","OK")))</f>
        <v/>
      </c>
      <c r="W959" s="27">
        <f>IF($A959="","",IF($J959&lt;&gt;"Mounted","N/A",IF(OR($S959="",$I959=""),"No Data",IF($S959&lt;$I959-'Settings'!$B$8,"Low",IF($S959&gt;$I959+'Settings'!$B$8,"High","OK")))))</f>
        <v/>
      </c>
      <c r="X959" s="45">
        <f>IF($A959="","",IF(OR($J959&lt;&gt;"Mounted",$L959=""),"",IFERROR($L959+'Settings'!$B$9,"")))</f>
        <v/>
      </c>
      <c r="Y959" s="27">
        <f>IF($A959="","",IF($J959&lt;&gt;"Mounted","N/A",IF($L959="","No Data",IF(TODAY()&gt;$X959,"Overdue",IF(TODAY()+'Settings'!$B$10&gt;=$X959,"Due Soon","Current")))))</f>
        <v/>
      </c>
      <c r="Z959" s="27">
        <f>IF($A959="","",IF($J959&lt;&gt;"Mounted","N/A",IF(OR($U959="No Data",$W959="No Data"),"No Data",IF($U959="Critical","Critical",IF(OR($U959="Low",$V959="Uneven",$W959="Low",$W959="High",$Y959="Overdue",$Y959="Due Soon"),"Attention","OK")))))</f>
        <v/>
      </c>
      <c r="AA959" s="27">
        <f>IF($A959="","",IF($J959&lt;&gt;"Mounted","No action",IF($U959="Critical","Inspect immediately and follow fleet removal policy",IF($W959="Low","Correct pressure and inspect",IF($W959="High","Correct pressure",IF($V959="Uneven","Inspect alignment, suspension, and rotation",IF($U959="Low","Schedule tire service",IF($Y959="Overdue","Complete inspection",IF($Y959="Due Soon","Schedule inspection","No action")))))))))</f>
        <v/>
      </c>
      <c r="AB959" s="27">
        <f>IF($A959="","",IF(OR($J959&lt;&gt;"Mounted",$Z959="OK",$Z959="N/A"),"",IF($U959="Critical",1,IF(OR($W959="Low",$W959="High"),2,IF(OR($U959="Low",$V959="Uneven"),3,IF($Y959="Overdue",4,5))))))</f>
        <v/>
      </c>
      <c r="AC959" s="27">
        <f>IF($A959="","",IF($AB959="","",IFERROR($AB959*100000+ROW(),"")))</f>
        <v/>
      </c>
    </row>
    <row r="960">
      <c r="A960" s="29" t="n"/>
      <c r="B960" s="23" t="n"/>
      <c r="C960" s="23" t="n"/>
      <c r="D960" s="23" t="n"/>
      <c r="E960" s="29" t="n"/>
      <c r="F960" s="42" t="n"/>
      <c r="G960" s="30" t="n"/>
      <c r="H960" s="43" t="n"/>
      <c r="I960" s="43" t="n"/>
      <c r="J960" s="23" t="n"/>
      <c r="K960" s="23" t="n"/>
      <c r="L960" s="45">
        <f>IF($A960="","",IF(COUNTIFS('Tire Inspections'!$E$5:$E$1004,$A960,'Tire Inspections'!$Y$5:$Y$1004,"OK")=0,"",IFERROR(MAXIFS('Tire Inspections'!$B$5:$B$1004,'Tire Inspections'!$E$5:$E$1004,$A960,'Tire Inspections'!$Y$5:$Y$1004,"OK"),"")))</f>
        <v/>
      </c>
      <c r="M960" s="27">
        <f>IF($A960="","",IF($L960="","",IFERROR(LOOKUP(2,1/(('Tire Inspections'!$E$5:$E$1004=$A960)*('Tire Inspections'!$B$5:$B$1004=$L960)*('Tire Inspections'!$Y$5:$Y$1004="OK")),'Tire Inspections'!$C$5:$C$1004),"")))</f>
        <v/>
      </c>
      <c r="N960" s="27">
        <f>IF($A960="","",IF($L960="","",IFERROR(LOOKUP(2,1/(('Tire Inspections'!$E$5:$E$1004=$A960)*('Tire Inspections'!$B$5:$B$1004=$L960)*('Tire Inspections'!$Y$5:$Y$1004="OK")),'Tire Inspections'!$F$5:$F$1004),"")))</f>
        <v/>
      </c>
      <c r="O960" s="27">
        <f>IF($A960="","",IF($L960="","",IFERROR(LOOKUP(2,1/(('Tire Inspections'!$E$5:$E$1004=$A960)*('Tire Inspections'!$B$5:$B$1004=$L960)*('Tire Inspections'!$Y$5:$Y$1004="OK")),'Tire Inspections'!$P$5:$P$1004),"")))</f>
        <v/>
      </c>
      <c r="P960" s="32">
        <f>IF($A960="","",IF($L960="","",IFERROR(LOOKUP(2,1/(('Tire Inspections'!$E$5:$E$1004=$A960)*('Tire Inspections'!$B$5:$B$1004=$L960)*('Tire Inspections'!$Y$5:$Y$1004="OK")),'Tire Inspections'!$D$5:$D$1004),"")))</f>
        <v/>
      </c>
      <c r="Q960" s="44">
        <f>IF($A960="","",IF($L960="","",IFERROR(LOOKUP(2,1/(('Tire Inspections'!$E$5:$E$1004=$A960)*('Tire Inspections'!$B$5:$B$1004=$L960)*('Tire Inspections'!$Y$5:$Y$1004="OK")),'Tire Inspections'!$R$5:$R$1004),"")))</f>
        <v/>
      </c>
      <c r="R960" s="44">
        <f>IF($A960="","",IF($L960="","",IFERROR(LOOKUP(2,1/(('Tire Inspections'!$E$5:$E$1004=$A960)*('Tire Inspections'!$B$5:$B$1004=$L960)*('Tire Inspections'!$Y$5:$Y$1004="OK")),'Tire Inspections'!$S$5:$S$1004),"")))</f>
        <v/>
      </c>
      <c r="S960" s="44">
        <f>IF($A960="","",IF($L960="","",IFERROR(LOOKUP(2,1/(('Tire Inspections'!$E$5:$E$1004=$A960)*('Tire Inspections'!$B$5:$B$1004=$L960)*('Tire Inspections'!$Y$5:$Y$1004="OK")),'Tire Inspections'!$L$5:$L$1004),"")))</f>
        <v/>
      </c>
      <c r="T960" s="33">
        <f>IF($A960="","",IF(OR($Q960="",$H960=""),"",IFERROR(MAX(0,MIN(1,($Q960-'Settings'!$B$6)/($H960-'Settings'!$B$6))),"")))</f>
        <v/>
      </c>
      <c r="U960" s="27">
        <f>IF($A960="","",IF($Q960="","No Data",IF($Q960&lt;='Settings'!$B$6,"Critical",IF($Q960&lt;='Settings'!$B$5,"Low","OK"))))</f>
        <v/>
      </c>
      <c r="V960" s="27">
        <f>IF($A960="","",IF($R960="","No Data",IF($R960&gt;='Settings'!$B$7,"Uneven","OK")))</f>
        <v/>
      </c>
      <c r="W960" s="27">
        <f>IF($A960="","",IF($J960&lt;&gt;"Mounted","N/A",IF(OR($S960="",$I960=""),"No Data",IF($S960&lt;$I960-'Settings'!$B$8,"Low",IF($S960&gt;$I960+'Settings'!$B$8,"High","OK")))))</f>
        <v/>
      </c>
      <c r="X960" s="45">
        <f>IF($A960="","",IF(OR($J960&lt;&gt;"Mounted",$L960=""),"",IFERROR($L960+'Settings'!$B$9,"")))</f>
        <v/>
      </c>
      <c r="Y960" s="27">
        <f>IF($A960="","",IF($J960&lt;&gt;"Mounted","N/A",IF($L960="","No Data",IF(TODAY()&gt;$X960,"Overdue",IF(TODAY()+'Settings'!$B$10&gt;=$X960,"Due Soon","Current")))))</f>
        <v/>
      </c>
      <c r="Z960" s="27">
        <f>IF($A960="","",IF($J960&lt;&gt;"Mounted","N/A",IF(OR($U960="No Data",$W960="No Data"),"No Data",IF($U960="Critical","Critical",IF(OR($U960="Low",$V960="Uneven",$W960="Low",$W960="High",$Y960="Overdue",$Y960="Due Soon"),"Attention","OK")))))</f>
        <v/>
      </c>
      <c r="AA960" s="27">
        <f>IF($A960="","",IF($J960&lt;&gt;"Mounted","No action",IF($U960="Critical","Inspect immediately and follow fleet removal policy",IF($W960="Low","Correct pressure and inspect",IF($W960="High","Correct pressure",IF($V960="Uneven","Inspect alignment, suspension, and rotation",IF($U960="Low","Schedule tire service",IF($Y960="Overdue","Complete inspection",IF($Y960="Due Soon","Schedule inspection","No action")))))))))</f>
        <v/>
      </c>
      <c r="AB960" s="27">
        <f>IF($A960="","",IF(OR($J960&lt;&gt;"Mounted",$Z960="OK",$Z960="N/A"),"",IF($U960="Critical",1,IF(OR($W960="Low",$W960="High"),2,IF(OR($U960="Low",$V960="Uneven"),3,IF($Y960="Overdue",4,5))))))</f>
        <v/>
      </c>
      <c r="AC960" s="27">
        <f>IF($A960="","",IF($AB960="","",IFERROR($AB960*100000+ROW(),"")))</f>
        <v/>
      </c>
    </row>
    <row r="961">
      <c r="A961" s="29" t="n"/>
      <c r="B961" s="23" t="n"/>
      <c r="C961" s="23" t="n"/>
      <c r="D961" s="23" t="n"/>
      <c r="E961" s="29" t="n"/>
      <c r="F961" s="42" t="n"/>
      <c r="G961" s="30" t="n"/>
      <c r="H961" s="43" t="n"/>
      <c r="I961" s="43" t="n"/>
      <c r="J961" s="23" t="n"/>
      <c r="K961" s="23" t="n"/>
      <c r="L961" s="45">
        <f>IF($A961="","",IF(COUNTIFS('Tire Inspections'!$E$5:$E$1004,$A961,'Tire Inspections'!$Y$5:$Y$1004,"OK")=0,"",IFERROR(MAXIFS('Tire Inspections'!$B$5:$B$1004,'Tire Inspections'!$E$5:$E$1004,$A961,'Tire Inspections'!$Y$5:$Y$1004,"OK"),"")))</f>
        <v/>
      </c>
      <c r="M961" s="27">
        <f>IF($A961="","",IF($L961="","",IFERROR(LOOKUP(2,1/(('Tire Inspections'!$E$5:$E$1004=$A961)*('Tire Inspections'!$B$5:$B$1004=$L961)*('Tire Inspections'!$Y$5:$Y$1004="OK")),'Tire Inspections'!$C$5:$C$1004),"")))</f>
        <v/>
      </c>
      <c r="N961" s="27">
        <f>IF($A961="","",IF($L961="","",IFERROR(LOOKUP(2,1/(('Tire Inspections'!$E$5:$E$1004=$A961)*('Tire Inspections'!$B$5:$B$1004=$L961)*('Tire Inspections'!$Y$5:$Y$1004="OK")),'Tire Inspections'!$F$5:$F$1004),"")))</f>
        <v/>
      </c>
      <c r="O961" s="27">
        <f>IF($A961="","",IF($L961="","",IFERROR(LOOKUP(2,1/(('Tire Inspections'!$E$5:$E$1004=$A961)*('Tire Inspections'!$B$5:$B$1004=$L961)*('Tire Inspections'!$Y$5:$Y$1004="OK")),'Tire Inspections'!$P$5:$P$1004),"")))</f>
        <v/>
      </c>
      <c r="P961" s="32">
        <f>IF($A961="","",IF($L961="","",IFERROR(LOOKUP(2,1/(('Tire Inspections'!$E$5:$E$1004=$A961)*('Tire Inspections'!$B$5:$B$1004=$L961)*('Tire Inspections'!$Y$5:$Y$1004="OK")),'Tire Inspections'!$D$5:$D$1004),"")))</f>
        <v/>
      </c>
      <c r="Q961" s="44">
        <f>IF($A961="","",IF($L961="","",IFERROR(LOOKUP(2,1/(('Tire Inspections'!$E$5:$E$1004=$A961)*('Tire Inspections'!$B$5:$B$1004=$L961)*('Tire Inspections'!$Y$5:$Y$1004="OK")),'Tire Inspections'!$R$5:$R$1004),"")))</f>
        <v/>
      </c>
      <c r="R961" s="44">
        <f>IF($A961="","",IF($L961="","",IFERROR(LOOKUP(2,1/(('Tire Inspections'!$E$5:$E$1004=$A961)*('Tire Inspections'!$B$5:$B$1004=$L961)*('Tire Inspections'!$Y$5:$Y$1004="OK")),'Tire Inspections'!$S$5:$S$1004),"")))</f>
        <v/>
      </c>
      <c r="S961" s="44">
        <f>IF($A961="","",IF($L961="","",IFERROR(LOOKUP(2,1/(('Tire Inspections'!$E$5:$E$1004=$A961)*('Tire Inspections'!$B$5:$B$1004=$L961)*('Tire Inspections'!$Y$5:$Y$1004="OK")),'Tire Inspections'!$L$5:$L$1004),"")))</f>
        <v/>
      </c>
      <c r="T961" s="33">
        <f>IF($A961="","",IF(OR($Q961="",$H961=""),"",IFERROR(MAX(0,MIN(1,($Q961-'Settings'!$B$6)/($H961-'Settings'!$B$6))),"")))</f>
        <v/>
      </c>
      <c r="U961" s="27">
        <f>IF($A961="","",IF($Q961="","No Data",IF($Q961&lt;='Settings'!$B$6,"Critical",IF($Q961&lt;='Settings'!$B$5,"Low","OK"))))</f>
        <v/>
      </c>
      <c r="V961" s="27">
        <f>IF($A961="","",IF($R961="","No Data",IF($R961&gt;='Settings'!$B$7,"Uneven","OK")))</f>
        <v/>
      </c>
      <c r="W961" s="27">
        <f>IF($A961="","",IF($J961&lt;&gt;"Mounted","N/A",IF(OR($S961="",$I961=""),"No Data",IF($S961&lt;$I961-'Settings'!$B$8,"Low",IF($S961&gt;$I961+'Settings'!$B$8,"High","OK")))))</f>
        <v/>
      </c>
      <c r="X961" s="45">
        <f>IF($A961="","",IF(OR($J961&lt;&gt;"Mounted",$L961=""),"",IFERROR($L961+'Settings'!$B$9,"")))</f>
        <v/>
      </c>
      <c r="Y961" s="27">
        <f>IF($A961="","",IF($J961&lt;&gt;"Mounted","N/A",IF($L961="","No Data",IF(TODAY()&gt;$X961,"Overdue",IF(TODAY()+'Settings'!$B$10&gt;=$X961,"Due Soon","Current")))))</f>
        <v/>
      </c>
      <c r="Z961" s="27">
        <f>IF($A961="","",IF($J961&lt;&gt;"Mounted","N/A",IF(OR($U961="No Data",$W961="No Data"),"No Data",IF($U961="Critical","Critical",IF(OR($U961="Low",$V961="Uneven",$W961="Low",$W961="High",$Y961="Overdue",$Y961="Due Soon"),"Attention","OK")))))</f>
        <v/>
      </c>
      <c r="AA961" s="27">
        <f>IF($A961="","",IF($J961&lt;&gt;"Mounted","No action",IF($U961="Critical","Inspect immediately and follow fleet removal policy",IF($W961="Low","Correct pressure and inspect",IF($W961="High","Correct pressure",IF($V961="Uneven","Inspect alignment, suspension, and rotation",IF($U961="Low","Schedule tire service",IF($Y961="Overdue","Complete inspection",IF($Y961="Due Soon","Schedule inspection","No action")))))))))</f>
        <v/>
      </c>
      <c r="AB961" s="27">
        <f>IF($A961="","",IF(OR($J961&lt;&gt;"Mounted",$Z961="OK",$Z961="N/A"),"",IF($U961="Critical",1,IF(OR($W961="Low",$W961="High"),2,IF(OR($U961="Low",$V961="Uneven"),3,IF($Y961="Overdue",4,5))))))</f>
        <v/>
      </c>
      <c r="AC961" s="27">
        <f>IF($A961="","",IF($AB961="","",IFERROR($AB961*100000+ROW(),"")))</f>
        <v/>
      </c>
    </row>
    <row r="962">
      <c r="A962" s="29" t="n"/>
      <c r="B962" s="23" t="n"/>
      <c r="C962" s="23" t="n"/>
      <c r="D962" s="23" t="n"/>
      <c r="E962" s="29" t="n"/>
      <c r="F962" s="42" t="n"/>
      <c r="G962" s="30" t="n"/>
      <c r="H962" s="43" t="n"/>
      <c r="I962" s="43" t="n"/>
      <c r="J962" s="23" t="n"/>
      <c r="K962" s="23" t="n"/>
      <c r="L962" s="45">
        <f>IF($A962="","",IF(COUNTIFS('Tire Inspections'!$E$5:$E$1004,$A962,'Tire Inspections'!$Y$5:$Y$1004,"OK")=0,"",IFERROR(MAXIFS('Tire Inspections'!$B$5:$B$1004,'Tire Inspections'!$E$5:$E$1004,$A962,'Tire Inspections'!$Y$5:$Y$1004,"OK"),"")))</f>
        <v/>
      </c>
      <c r="M962" s="27">
        <f>IF($A962="","",IF($L962="","",IFERROR(LOOKUP(2,1/(('Tire Inspections'!$E$5:$E$1004=$A962)*('Tire Inspections'!$B$5:$B$1004=$L962)*('Tire Inspections'!$Y$5:$Y$1004="OK")),'Tire Inspections'!$C$5:$C$1004),"")))</f>
        <v/>
      </c>
      <c r="N962" s="27">
        <f>IF($A962="","",IF($L962="","",IFERROR(LOOKUP(2,1/(('Tire Inspections'!$E$5:$E$1004=$A962)*('Tire Inspections'!$B$5:$B$1004=$L962)*('Tire Inspections'!$Y$5:$Y$1004="OK")),'Tire Inspections'!$F$5:$F$1004),"")))</f>
        <v/>
      </c>
      <c r="O962" s="27">
        <f>IF($A962="","",IF($L962="","",IFERROR(LOOKUP(2,1/(('Tire Inspections'!$E$5:$E$1004=$A962)*('Tire Inspections'!$B$5:$B$1004=$L962)*('Tire Inspections'!$Y$5:$Y$1004="OK")),'Tire Inspections'!$P$5:$P$1004),"")))</f>
        <v/>
      </c>
      <c r="P962" s="32">
        <f>IF($A962="","",IF($L962="","",IFERROR(LOOKUP(2,1/(('Tire Inspections'!$E$5:$E$1004=$A962)*('Tire Inspections'!$B$5:$B$1004=$L962)*('Tire Inspections'!$Y$5:$Y$1004="OK")),'Tire Inspections'!$D$5:$D$1004),"")))</f>
        <v/>
      </c>
      <c r="Q962" s="44">
        <f>IF($A962="","",IF($L962="","",IFERROR(LOOKUP(2,1/(('Tire Inspections'!$E$5:$E$1004=$A962)*('Tire Inspections'!$B$5:$B$1004=$L962)*('Tire Inspections'!$Y$5:$Y$1004="OK")),'Tire Inspections'!$R$5:$R$1004),"")))</f>
        <v/>
      </c>
      <c r="R962" s="44">
        <f>IF($A962="","",IF($L962="","",IFERROR(LOOKUP(2,1/(('Tire Inspections'!$E$5:$E$1004=$A962)*('Tire Inspections'!$B$5:$B$1004=$L962)*('Tire Inspections'!$Y$5:$Y$1004="OK")),'Tire Inspections'!$S$5:$S$1004),"")))</f>
        <v/>
      </c>
      <c r="S962" s="44">
        <f>IF($A962="","",IF($L962="","",IFERROR(LOOKUP(2,1/(('Tire Inspections'!$E$5:$E$1004=$A962)*('Tire Inspections'!$B$5:$B$1004=$L962)*('Tire Inspections'!$Y$5:$Y$1004="OK")),'Tire Inspections'!$L$5:$L$1004),"")))</f>
        <v/>
      </c>
      <c r="T962" s="33">
        <f>IF($A962="","",IF(OR($Q962="",$H962=""),"",IFERROR(MAX(0,MIN(1,($Q962-'Settings'!$B$6)/($H962-'Settings'!$B$6))),"")))</f>
        <v/>
      </c>
      <c r="U962" s="27">
        <f>IF($A962="","",IF($Q962="","No Data",IF($Q962&lt;='Settings'!$B$6,"Critical",IF($Q962&lt;='Settings'!$B$5,"Low","OK"))))</f>
        <v/>
      </c>
      <c r="V962" s="27">
        <f>IF($A962="","",IF($R962="","No Data",IF($R962&gt;='Settings'!$B$7,"Uneven","OK")))</f>
        <v/>
      </c>
      <c r="W962" s="27">
        <f>IF($A962="","",IF($J962&lt;&gt;"Mounted","N/A",IF(OR($S962="",$I962=""),"No Data",IF($S962&lt;$I962-'Settings'!$B$8,"Low",IF($S962&gt;$I962+'Settings'!$B$8,"High","OK")))))</f>
        <v/>
      </c>
      <c r="X962" s="45">
        <f>IF($A962="","",IF(OR($J962&lt;&gt;"Mounted",$L962=""),"",IFERROR($L962+'Settings'!$B$9,"")))</f>
        <v/>
      </c>
      <c r="Y962" s="27">
        <f>IF($A962="","",IF($J962&lt;&gt;"Mounted","N/A",IF($L962="","No Data",IF(TODAY()&gt;$X962,"Overdue",IF(TODAY()+'Settings'!$B$10&gt;=$X962,"Due Soon","Current")))))</f>
        <v/>
      </c>
      <c r="Z962" s="27">
        <f>IF($A962="","",IF($J962&lt;&gt;"Mounted","N/A",IF(OR($U962="No Data",$W962="No Data"),"No Data",IF($U962="Critical","Critical",IF(OR($U962="Low",$V962="Uneven",$W962="Low",$W962="High",$Y962="Overdue",$Y962="Due Soon"),"Attention","OK")))))</f>
        <v/>
      </c>
      <c r="AA962" s="27">
        <f>IF($A962="","",IF($J962&lt;&gt;"Mounted","No action",IF($U962="Critical","Inspect immediately and follow fleet removal policy",IF($W962="Low","Correct pressure and inspect",IF($W962="High","Correct pressure",IF($V962="Uneven","Inspect alignment, suspension, and rotation",IF($U962="Low","Schedule tire service",IF($Y962="Overdue","Complete inspection",IF($Y962="Due Soon","Schedule inspection","No action")))))))))</f>
        <v/>
      </c>
      <c r="AB962" s="27">
        <f>IF($A962="","",IF(OR($J962&lt;&gt;"Mounted",$Z962="OK",$Z962="N/A"),"",IF($U962="Critical",1,IF(OR($W962="Low",$W962="High"),2,IF(OR($U962="Low",$V962="Uneven"),3,IF($Y962="Overdue",4,5))))))</f>
        <v/>
      </c>
      <c r="AC962" s="27">
        <f>IF($A962="","",IF($AB962="","",IFERROR($AB962*100000+ROW(),"")))</f>
        <v/>
      </c>
    </row>
    <row r="963">
      <c r="A963" s="29" t="n"/>
      <c r="B963" s="23" t="n"/>
      <c r="C963" s="23" t="n"/>
      <c r="D963" s="23" t="n"/>
      <c r="E963" s="29" t="n"/>
      <c r="F963" s="42" t="n"/>
      <c r="G963" s="30" t="n"/>
      <c r="H963" s="43" t="n"/>
      <c r="I963" s="43" t="n"/>
      <c r="J963" s="23" t="n"/>
      <c r="K963" s="23" t="n"/>
      <c r="L963" s="45">
        <f>IF($A963="","",IF(COUNTIFS('Tire Inspections'!$E$5:$E$1004,$A963,'Tire Inspections'!$Y$5:$Y$1004,"OK")=0,"",IFERROR(MAXIFS('Tire Inspections'!$B$5:$B$1004,'Tire Inspections'!$E$5:$E$1004,$A963,'Tire Inspections'!$Y$5:$Y$1004,"OK"),"")))</f>
        <v/>
      </c>
      <c r="M963" s="27">
        <f>IF($A963="","",IF($L963="","",IFERROR(LOOKUP(2,1/(('Tire Inspections'!$E$5:$E$1004=$A963)*('Tire Inspections'!$B$5:$B$1004=$L963)*('Tire Inspections'!$Y$5:$Y$1004="OK")),'Tire Inspections'!$C$5:$C$1004),"")))</f>
        <v/>
      </c>
      <c r="N963" s="27">
        <f>IF($A963="","",IF($L963="","",IFERROR(LOOKUP(2,1/(('Tire Inspections'!$E$5:$E$1004=$A963)*('Tire Inspections'!$B$5:$B$1004=$L963)*('Tire Inspections'!$Y$5:$Y$1004="OK")),'Tire Inspections'!$F$5:$F$1004),"")))</f>
        <v/>
      </c>
      <c r="O963" s="27">
        <f>IF($A963="","",IF($L963="","",IFERROR(LOOKUP(2,1/(('Tire Inspections'!$E$5:$E$1004=$A963)*('Tire Inspections'!$B$5:$B$1004=$L963)*('Tire Inspections'!$Y$5:$Y$1004="OK")),'Tire Inspections'!$P$5:$P$1004),"")))</f>
        <v/>
      </c>
      <c r="P963" s="32">
        <f>IF($A963="","",IF($L963="","",IFERROR(LOOKUP(2,1/(('Tire Inspections'!$E$5:$E$1004=$A963)*('Tire Inspections'!$B$5:$B$1004=$L963)*('Tire Inspections'!$Y$5:$Y$1004="OK")),'Tire Inspections'!$D$5:$D$1004),"")))</f>
        <v/>
      </c>
      <c r="Q963" s="44">
        <f>IF($A963="","",IF($L963="","",IFERROR(LOOKUP(2,1/(('Tire Inspections'!$E$5:$E$1004=$A963)*('Tire Inspections'!$B$5:$B$1004=$L963)*('Tire Inspections'!$Y$5:$Y$1004="OK")),'Tire Inspections'!$R$5:$R$1004),"")))</f>
        <v/>
      </c>
      <c r="R963" s="44">
        <f>IF($A963="","",IF($L963="","",IFERROR(LOOKUP(2,1/(('Tire Inspections'!$E$5:$E$1004=$A963)*('Tire Inspections'!$B$5:$B$1004=$L963)*('Tire Inspections'!$Y$5:$Y$1004="OK")),'Tire Inspections'!$S$5:$S$1004),"")))</f>
        <v/>
      </c>
      <c r="S963" s="44">
        <f>IF($A963="","",IF($L963="","",IFERROR(LOOKUP(2,1/(('Tire Inspections'!$E$5:$E$1004=$A963)*('Tire Inspections'!$B$5:$B$1004=$L963)*('Tire Inspections'!$Y$5:$Y$1004="OK")),'Tire Inspections'!$L$5:$L$1004),"")))</f>
        <v/>
      </c>
      <c r="T963" s="33">
        <f>IF($A963="","",IF(OR($Q963="",$H963=""),"",IFERROR(MAX(0,MIN(1,($Q963-'Settings'!$B$6)/($H963-'Settings'!$B$6))),"")))</f>
        <v/>
      </c>
      <c r="U963" s="27">
        <f>IF($A963="","",IF($Q963="","No Data",IF($Q963&lt;='Settings'!$B$6,"Critical",IF($Q963&lt;='Settings'!$B$5,"Low","OK"))))</f>
        <v/>
      </c>
      <c r="V963" s="27">
        <f>IF($A963="","",IF($R963="","No Data",IF($R963&gt;='Settings'!$B$7,"Uneven","OK")))</f>
        <v/>
      </c>
      <c r="W963" s="27">
        <f>IF($A963="","",IF($J963&lt;&gt;"Mounted","N/A",IF(OR($S963="",$I963=""),"No Data",IF($S963&lt;$I963-'Settings'!$B$8,"Low",IF($S963&gt;$I963+'Settings'!$B$8,"High","OK")))))</f>
        <v/>
      </c>
      <c r="X963" s="45">
        <f>IF($A963="","",IF(OR($J963&lt;&gt;"Mounted",$L963=""),"",IFERROR($L963+'Settings'!$B$9,"")))</f>
        <v/>
      </c>
      <c r="Y963" s="27">
        <f>IF($A963="","",IF($J963&lt;&gt;"Mounted","N/A",IF($L963="","No Data",IF(TODAY()&gt;$X963,"Overdue",IF(TODAY()+'Settings'!$B$10&gt;=$X963,"Due Soon","Current")))))</f>
        <v/>
      </c>
      <c r="Z963" s="27">
        <f>IF($A963="","",IF($J963&lt;&gt;"Mounted","N/A",IF(OR($U963="No Data",$W963="No Data"),"No Data",IF($U963="Critical","Critical",IF(OR($U963="Low",$V963="Uneven",$W963="Low",$W963="High",$Y963="Overdue",$Y963="Due Soon"),"Attention","OK")))))</f>
        <v/>
      </c>
      <c r="AA963" s="27">
        <f>IF($A963="","",IF($J963&lt;&gt;"Mounted","No action",IF($U963="Critical","Inspect immediately and follow fleet removal policy",IF($W963="Low","Correct pressure and inspect",IF($W963="High","Correct pressure",IF($V963="Uneven","Inspect alignment, suspension, and rotation",IF($U963="Low","Schedule tire service",IF($Y963="Overdue","Complete inspection",IF($Y963="Due Soon","Schedule inspection","No action")))))))))</f>
        <v/>
      </c>
      <c r="AB963" s="27">
        <f>IF($A963="","",IF(OR($J963&lt;&gt;"Mounted",$Z963="OK",$Z963="N/A"),"",IF($U963="Critical",1,IF(OR($W963="Low",$W963="High"),2,IF(OR($U963="Low",$V963="Uneven"),3,IF($Y963="Overdue",4,5))))))</f>
        <v/>
      </c>
      <c r="AC963" s="27">
        <f>IF($A963="","",IF($AB963="","",IFERROR($AB963*100000+ROW(),"")))</f>
        <v/>
      </c>
    </row>
    <row r="964">
      <c r="A964" s="29" t="n"/>
      <c r="B964" s="23" t="n"/>
      <c r="C964" s="23" t="n"/>
      <c r="D964" s="23" t="n"/>
      <c r="E964" s="29" t="n"/>
      <c r="F964" s="42" t="n"/>
      <c r="G964" s="30" t="n"/>
      <c r="H964" s="43" t="n"/>
      <c r="I964" s="43" t="n"/>
      <c r="J964" s="23" t="n"/>
      <c r="K964" s="23" t="n"/>
      <c r="L964" s="45">
        <f>IF($A964="","",IF(COUNTIFS('Tire Inspections'!$E$5:$E$1004,$A964,'Tire Inspections'!$Y$5:$Y$1004,"OK")=0,"",IFERROR(MAXIFS('Tire Inspections'!$B$5:$B$1004,'Tire Inspections'!$E$5:$E$1004,$A964,'Tire Inspections'!$Y$5:$Y$1004,"OK"),"")))</f>
        <v/>
      </c>
      <c r="M964" s="27">
        <f>IF($A964="","",IF($L964="","",IFERROR(LOOKUP(2,1/(('Tire Inspections'!$E$5:$E$1004=$A964)*('Tire Inspections'!$B$5:$B$1004=$L964)*('Tire Inspections'!$Y$5:$Y$1004="OK")),'Tire Inspections'!$C$5:$C$1004),"")))</f>
        <v/>
      </c>
      <c r="N964" s="27">
        <f>IF($A964="","",IF($L964="","",IFERROR(LOOKUP(2,1/(('Tire Inspections'!$E$5:$E$1004=$A964)*('Tire Inspections'!$B$5:$B$1004=$L964)*('Tire Inspections'!$Y$5:$Y$1004="OK")),'Tire Inspections'!$F$5:$F$1004),"")))</f>
        <v/>
      </c>
      <c r="O964" s="27">
        <f>IF($A964="","",IF($L964="","",IFERROR(LOOKUP(2,1/(('Tire Inspections'!$E$5:$E$1004=$A964)*('Tire Inspections'!$B$5:$B$1004=$L964)*('Tire Inspections'!$Y$5:$Y$1004="OK")),'Tire Inspections'!$P$5:$P$1004),"")))</f>
        <v/>
      </c>
      <c r="P964" s="32">
        <f>IF($A964="","",IF($L964="","",IFERROR(LOOKUP(2,1/(('Tire Inspections'!$E$5:$E$1004=$A964)*('Tire Inspections'!$B$5:$B$1004=$L964)*('Tire Inspections'!$Y$5:$Y$1004="OK")),'Tire Inspections'!$D$5:$D$1004),"")))</f>
        <v/>
      </c>
      <c r="Q964" s="44">
        <f>IF($A964="","",IF($L964="","",IFERROR(LOOKUP(2,1/(('Tire Inspections'!$E$5:$E$1004=$A964)*('Tire Inspections'!$B$5:$B$1004=$L964)*('Tire Inspections'!$Y$5:$Y$1004="OK")),'Tire Inspections'!$R$5:$R$1004),"")))</f>
        <v/>
      </c>
      <c r="R964" s="44">
        <f>IF($A964="","",IF($L964="","",IFERROR(LOOKUP(2,1/(('Tire Inspections'!$E$5:$E$1004=$A964)*('Tire Inspections'!$B$5:$B$1004=$L964)*('Tire Inspections'!$Y$5:$Y$1004="OK")),'Tire Inspections'!$S$5:$S$1004),"")))</f>
        <v/>
      </c>
      <c r="S964" s="44">
        <f>IF($A964="","",IF($L964="","",IFERROR(LOOKUP(2,1/(('Tire Inspections'!$E$5:$E$1004=$A964)*('Tire Inspections'!$B$5:$B$1004=$L964)*('Tire Inspections'!$Y$5:$Y$1004="OK")),'Tire Inspections'!$L$5:$L$1004),"")))</f>
        <v/>
      </c>
      <c r="T964" s="33">
        <f>IF($A964="","",IF(OR($Q964="",$H964=""),"",IFERROR(MAX(0,MIN(1,($Q964-'Settings'!$B$6)/($H964-'Settings'!$B$6))),"")))</f>
        <v/>
      </c>
      <c r="U964" s="27">
        <f>IF($A964="","",IF($Q964="","No Data",IF($Q964&lt;='Settings'!$B$6,"Critical",IF($Q964&lt;='Settings'!$B$5,"Low","OK"))))</f>
        <v/>
      </c>
      <c r="V964" s="27">
        <f>IF($A964="","",IF($R964="","No Data",IF($R964&gt;='Settings'!$B$7,"Uneven","OK")))</f>
        <v/>
      </c>
      <c r="W964" s="27">
        <f>IF($A964="","",IF($J964&lt;&gt;"Mounted","N/A",IF(OR($S964="",$I964=""),"No Data",IF($S964&lt;$I964-'Settings'!$B$8,"Low",IF($S964&gt;$I964+'Settings'!$B$8,"High","OK")))))</f>
        <v/>
      </c>
      <c r="X964" s="45">
        <f>IF($A964="","",IF(OR($J964&lt;&gt;"Mounted",$L964=""),"",IFERROR($L964+'Settings'!$B$9,"")))</f>
        <v/>
      </c>
      <c r="Y964" s="27">
        <f>IF($A964="","",IF($J964&lt;&gt;"Mounted","N/A",IF($L964="","No Data",IF(TODAY()&gt;$X964,"Overdue",IF(TODAY()+'Settings'!$B$10&gt;=$X964,"Due Soon","Current")))))</f>
        <v/>
      </c>
      <c r="Z964" s="27">
        <f>IF($A964="","",IF($J964&lt;&gt;"Mounted","N/A",IF(OR($U964="No Data",$W964="No Data"),"No Data",IF($U964="Critical","Critical",IF(OR($U964="Low",$V964="Uneven",$W964="Low",$W964="High",$Y964="Overdue",$Y964="Due Soon"),"Attention","OK")))))</f>
        <v/>
      </c>
      <c r="AA964" s="27">
        <f>IF($A964="","",IF($J964&lt;&gt;"Mounted","No action",IF($U964="Critical","Inspect immediately and follow fleet removal policy",IF($W964="Low","Correct pressure and inspect",IF($W964="High","Correct pressure",IF($V964="Uneven","Inspect alignment, suspension, and rotation",IF($U964="Low","Schedule tire service",IF($Y964="Overdue","Complete inspection",IF($Y964="Due Soon","Schedule inspection","No action")))))))))</f>
        <v/>
      </c>
      <c r="AB964" s="27">
        <f>IF($A964="","",IF(OR($J964&lt;&gt;"Mounted",$Z964="OK",$Z964="N/A"),"",IF($U964="Critical",1,IF(OR($W964="Low",$W964="High"),2,IF(OR($U964="Low",$V964="Uneven"),3,IF($Y964="Overdue",4,5))))))</f>
        <v/>
      </c>
      <c r="AC964" s="27">
        <f>IF($A964="","",IF($AB964="","",IFERROR($AB964*100000+ROW(),"")))</f>
        <v/>
      </c>
    </row>
    <row r="965">
      <c r="A965" s="29" t="n"/>
      <c r="B965" s="23" t="n"/>
      <c r="C965" s="23" t="n"/>
      <c r="D965" s="23" t="n"/>
      <c r="E965" s="29" t="n"/>
      <c r="F965" s="42" t="n"/>
      <c r="G965" s="30" t="n"/>
      <c r="H965" s="43" t="n"/>
      <c r="I965" s="43" t="n"/>
      <c r="J965" s="23" t="n"/>
      <c r="K965" s="23" t="n"/>
      <c r="L965" s="45">
        <f>IF($A965="","",IF(COUNTIFS('Tire Inspections'!$E$5:$E$1004,$A965,'Tire Inspections'!$Y$5:$Y$1004,"OK")=0,"",IFERROR(MAXIFS('Tire Inspections'!$B$5:$B$1004,'Tire Inspections'!$E$5:$E$1004,$A965,'Tire Inspections'!$Y$5:$Y$1004,"OK"),"")))</f>
        <v/>
      </c>
      <c r="M965" s="27">
        <f>IF($A965="","",IF($L965="","",IFERROR(LOOKUP(2,1/(('Tire Inspections'!$E$5:$E$1004=$A965)*('Tire Inspections'!$B$5:$B$1004=$L965)*('Tire Inspections'!$Y$5:$Y$1004="OK")),'Tire Inspections'!$C$5:$C$1004),"")))</f>
        <v/>
      </c>
      <c r="N965" s="27">
        <f>IF($A965="","",IF($L965="","",IFERROR(LOOKUP(2,1/(('Tire Inspections'!$E$5:$E$1004=$A965)*('Tire Inspections'!$B$5:$B$1004=$L965)*('Tire Inspections'!$Y$5:$Y$1004="OK")),'Tire Inspections'!$F$5:$F$1004),"")))</f>
        <v/>
      </c>
      <c r="O965" s="27">
        <f>IF($A965="","",IF($L965="","",IFERROR(LOOKUP(2,1/(('Tire Inspections'!$E$5:$E$1004=$A965)*('Tire Inspections'!$B$5:$B$1004=$L965)*('Tire Inspections'!$Y$5:$Y$1004="OK")),'Tire Inspections'!$P$5:$P$1004),"")))</f>
        <v/>
      </c>
      <c r="P965" s="32">
        <f>IF($A965="","",IF($L965="","",IFERROR(LOOKUP(2,1/(('Tire Inspections'!$E$5:$E$1004=$A965)*('Tire Inspections'!$B$5:$B$1004=$L965)*('Tire Inspections'!$Y$5:$Y$1004="OK")),'Tire Inspections'!$D$5:$D$1004),"")))</f>
        <v/>
      </c>
      <c r="Q965" s="44">
        <f>IF($A965="","",IF($L965="","",IFERROR(LOOKUP(2,1/(('Tire Inspections'!$E$5:$E$1004=$A965)*('Tire Inspections'!$B$5:$B$1004=$L965)*('Tire Inspections'!$Y$5:$Y$1004="OK")),'Tire Inspections'!$R$5:$R$1004),"")))</f>
        <v/>
      </c>
      <c r="R965" s="44">
        <f>IF($A965="","",IF($L965="","",IFERROR(LOOKUP(2,1/(('Tire Inspections'!$E$5:$E$1004=$A965)*('Tire Inspections'!$B$5:$B$1004=$L965)*('Tire Inspections'!$Y$5:$Y$1004="OK")),'Tire Inspections'!$S$5:$S$1004),"")))</f>
        <v/>
      </c>
      <c r="S965" s="44">
        <f>IF($A965="","",IF($L965="","",IFERROR(LOOKUP(2,1/(('Tire Inspections'!$E$5:$E$1004=$A965)*('Tire Inspections'!$B$5:$B$1004=$L965)*('Tire Inspections'!$Y$5:$Y$1004="OK")),'Tire Inspections'!$L$5:$L$1004),"")))</f>
        <v/>
      </c>
      <c r="T965" s="33">
        <f>IF($A965="","",IF(OR($Q965="",$H965=""),"",IFERROR(MAX(0,MIN(1,($Q965-'Settings'!$B$6)/($H965-'Settings'!$B$6))),"")))</f>
        <v/>
      </c>
      <c r="U965" s="27">
        <f>IF($A965="","",IF($Q965="","No Data",IF($Q965&lt;='Settings'!$B$6,"Critical",IF($Q965&lt;='Settings'!$B$5,"Low","OK"))))</f>
        <v/>
      </c>
      <c r="V965" s="27">
        <f>IF($A965="","",IF($R965="","No Data",IF($R965&gt;='Settings'!$B$7,"Uneven","OK")))</f>
        <v/>
      </c>
      <c r="W965" s="27">
        <f>IF($A965="","",IF($J965&lt;&gt;"Mounted","N/A",IF(OR($S965="",$I965=""),"No Data",IF($S965&lt;$I965-'Settings'!$B$8,"Low",IF($S965&gt;$I965+'Settings'!$B$8,"High","OK")))))</f>
        <v/>
      </c>
      <c r="X965" s="45">
        <f>IF($A965="","",IF(OR($J965&lt;&gt;"Mounted",$L965=""),"",IFERROR($L965+'Settings'!$B$9,"")))</f>
        <v/>
      </c>
      <c r="Y965" s="27">
        <f>IF($A965="","",IF($J965&lt;&gt;"Mounted","N/A",IF($L965="","No Data",IF(TODAY()&gt;$X965,"Overdue",IF(TODAY()+'Settings'!$B$10&gt;=$X965,"Due Soon","Current")))))</f>
        <v/>
      </c>
      <c r="Z965" s="27">
        <f>IF($A965="","",IF($J965&lt;&gt;"Mounted","N/A",IF(OR($U965="No Data",$W965="No Data"),"No Data",IF($U965="Critical","Critical",IF(OR($U965="Low",$V965="Uneven",$W965="Low",$W965="High",$Y965="Overdue",$Y965="Due Soon"),"Attention","OK")))))</f>
        <v/>
      </c>
      <c r="AA965" s="27">
        <f>IF($A965="","",IF($J965&lt;&gt;"Mounted","No action",IF($U965="Critical","Inspect immediately and follow fleet removal policy",IF($W965="Low","Correct pressure and inspect",IF($W965="High","Correct pressure",IF($V965="Uneven","Inspect alignment, suspension, and rotation",IF($U965="Low","Schedule tire service",IF($Y965="Overdue","Complete inspection",IF($Y965="Due Soon","Schedule inspection","No action")))))))))</f>
        <v/>
      </c>
      <c r="AB965" s="27">
        <f>IF($A965="","",IF(OR($J965&lt;&gt;"Mounted",$Z965="OK",$Z965="N/A"),"",IF($U965="Critical",1,IF(OR($W965="Low",$W965="High"),2,IF(OR($U965="Low",$V965="Uneven"),3,IF($Y965="Overdue",4,5))))))</f>
        <v/>
      </c>
      <c r="AC965" s="27">
        <f>IF($A965="","",IF($AB965="","",IFERROR($AB965*100000+ROW(),"")))</f>
        <v/>
      </c>
    </row>
    <row r="966">
      <c r="A966" s="29" t="n"/>
      <c r="B966" s="23" t="n"/>
      <c r="C966" s="23" t="n"/>
      <c r="D966" s="23" t="n"/>
      <c r="E966" s="29" t="n"/>
      <c r="F966" s="42" t="n"/>
      <c r="G966" s="30" t="n"/>
      <c r="H966" s="43" t="n"/>
      <c r="I966" s="43" t="n"/>
      <c r="J966" s="23" t="n"/>
      <c r="K966" s="23" t="n"/>
      <c r="L966" s="45">
        <f>IF($A966="","",IF(COUNTIFS('Tire Inspections'!$E$5:$E$1004,$A966,'Tire Inspections'!$Y$5:$Y$1004,"OK")=0,"",IFERROR(MAXIFS('Tire Inspections'!$B$5:$B$1004,'Tire Inspections'!$E$5:$E$1004,$A966,'Tire Inspections'!$Y$5:$Y$1004,"OK"),"")))</f>
        <v/>
      </c>
      <c r="M966" s="27">
        <f>IF($A966="","",IF($L966="","",IFERROR(LOOKUP(2,1/(('Tire Inspections'!$E$5:$E$1004=$A966)*('Tire Inspections'!$B$5:$B$1004=$L966)*('Tire Inspections'!$Y$5:$Y$1004="OK")),'Tire Inspections'!$C$5:$C$1004),"")))</f>
        <v/>
      </c>
      <c r="N966" s="27">
        <f>IF($A966="","",IF($L966="","",IFERROR(LOOKUP(2,1/(('Tire Inspections'!$E$5:$E$1004=$A966)*('Tire Inspections'!$B$5:$B$1004=$L966)*('Tire Inspections'!$Y$5:$Y$1004="OK")),'Tire Inspections'!$F$5:$F$1004),"")))</f>
        <v/>
      </c>
      <c r="O966" s="27">
        <f>IF($A966="","",IF($L966="","",IFERROR(LOOKUP(2,1/(('Tire Inspections'!$E$5:$E$1004=$A966)*('Tire Inspections'!$B$5:$B$1004=$L966)*('Tire Inspections'!$Y$5:$Y$1004="OK")),'Tire Inspections'!$P$5:$P$1004),"")))</f>
        <v/>
      </c>
      <c r="P966" s="32">
        <f>IF($A966="","",IF($L966="","",IFERROR(LOOKUP(2,1/(('Tire Inspections'!$E$5:$E$1004=$A966)*('Tire Inspections'!$B$5:$B$1004=$L966)*('Tire Inspections'!$Y$5:$Y$1004="OK")),'Tire Inspections'!$D$5:$D$1004),"")))</f>
        <v/>
      </c>
      <c r="Q966" s="44">
        <f>IF($A966="","",IF($L966="","",IFERROR(LOOKUP(2,1/(('Tire Inspections'!$E$5:$E$1004=$A966)*('Tire Inspections'!$B$5:$B$1004=$L966)*('Tire Inspections'!$Y$5:$Y$1004="OK")),'Tire Inspections'!$R$5:$R$1004),"")))</f>
        <v/>
      </c>
      <c r="R966" s="44">
        <f>IF($A966="","",IF($L966="","",IFERROR(LOOKUP(2,1/(('Tire Inspections'!$E$5:$E$1004=$A966)*('Tire Inspections'!$B$5:$B$1004=$L966)*('Tire Inspections'!$Y$5:$Y$1004="OK")),'Tire Inspections'!$S$5:$S$1004),"")))</f>
        <v/>
      </c>
      <c r="S966" s="44">
        <f>IF($A966="","",IF($L966="","",IFERROR(LOOKUP(2,1/(('Tire Inspections'!$E$5:$E$1004=$A966)*('Tire Inspections'!$B$5:$B$1004=$L966)*('Tire Inspections'!$Y$5:$Y$1004="OK")),'Tire Inspections'!$L$5:$L$1004),"")))</f>
        <v/>
      </c>
      <c r="T966" s="33">
        <f>IF($A966="","",IF(OR($Q966="",$H966=""),"",IFERROR(MAX(0,MIN(1,($Q966-'Settings'!$B$6)/($H966-'Settings'!$B$6))),"")))</f>
        <v/>
      </c>
      <c r="U966" s="27">
        <f>IF($A966="","",IF($Q966="","No Data",IF($Q966&lt;='Settings'!$B$6,"Critical",IF($Q966&lt;='Settings'!$B$5,"Low","OK"))))</f>
        <v/>
      </c>
      <c r="V966" s="27">
        <f>IF($A966="","",IF($R966="","No Data",IF($R966&gt;='Settings'!$B$7,"Uneven","OK")))</f>
        <v/>
      </c>
      <c r="W966" s="27">
        <f>IF($A966="","",IF($J966&lt;&gt;"Mounted","N/A",IF(OR($S966="",$I966=""),"No Data",IF($S966&lt;$I966-'Settings'!$B$8,"Low",IF($S966&gt;$I966+'Settings'!$B$8,"High","OK")))))</f>
        <v/>
      </c>
      <c r="X966" s="45">
        <f>IF($A966="","",IF(OR($J966&lt;&gt;"Mounted",$L966=""),"",IFERROR($L966+'Settings'!$B$9,"")))</f>
        <v/>
      </c>
      <c r="Y966" s="27">
        <f>IF($A966="","",IF($J966&lt;&gt;"Mounted","N/A",IF($L966="","No Data",IF(TODAY()&gt;$X966,"Overdue",IF(TODAY()+'Settings'!$B$10&gt;=$X966,"Due Soon","Current")))))</f>
        <v/>
      </c>
      <c r="Z966" s="27">
        <f>IF($A966="","",IF($J966&lt;&gt;"Mounted","N/A",IF(OR($U966="No Data",$W966="No Data"),"No Data",IF($U966="Critical","Critical",IF(OR($U966="Low",$V966="Uneven",$W966="Low",$W966="High",$Y966="Overdue",$Y966="Due Soon"),"Attention","OK")))))</f>
        <v/>
      </c>
      <c r="AA966" s="27">
        <f>IF($A966="","",IF($J966&lt;&gt;"Mounted","No action",IF($U966="Critical","Inspect immediately and follow fleet removal policy",IF($W966="Low","Correct pressure and inspect",IF($W966="High","Correct pressure",IF($V966="Uneven","Inspect alignment, suspension, and rotation",IF($U966="Low","Schedule tire service",IF($Y966="Overdue","Complete inspection",IF($Y966="Due Soon","Schedule inspection","No action")))))))))</f>
        <v/>
      </c>
      <c r="AB966" s="27">
        <f>IF($A966="","",IF(OR($J966&lt;&gt;"Mounted",$Z966="OK",$Z966="N/A"),"",IF($U966="Critical",1,IF(OR($W966="Low",$W966="High"),2,IF(OR($U966="Low",$V966="Uneven"),3,IF($Y966="Overdue",4,5))))))</f>
        <v/>
      </c>
      <c r="AC966" s="27">
        <f>IF($A966="","",IF($AB966="","",IFERROR($AB966*100000+ROW(),"")))</f>
        <v/>
      </c>
    </row>
    <row r="967">
      <c r="A967" s="29" t="n"/>
      <c r="B967" s="23" t="n"/>
      <c r="C967" s="23" t="n"/>
      <c r="D967" s="23" t="n"/>
      <c r="E967" s="29" t="n"/>
      <c r="F967" s="42" t="n"/>
      <c r="G967" s="30" t="n"/>
      <c r="H967" s="43" t="n"/>
      <c r="I967" s="43" t="n"/>
      <c r="J967" s="23" t="n"/>
      <c r="K967" s="23" t="n"/>
      <c r="L967" s="45">
        <f>IF($A967="","",IF(COUNTIFS('Tire Inspections'!$E$5:$E$1004,$A967,'Tire Inspections'!$Y$5:$Y$1004,"OK")=0,"",IFERROR(MAXIFS('Tire Inspections'!$B$5:$B$1004,'Tire Inspections'!$E$5:$E$1004,$A967,'Tire Inspections'!$Y$5:$Y$1004,"OK"),"")))</f>
        <v/>
      </c>
      <c r="M967" s="27">
        <f>IF($A967="","",IF($L967="","",IFERROR(LOOKUP(2,1/(('Tire Inspections'!$E$5:$E$1004=$A967)*('Tire Inspections'!$B$5:$B$1004=$L967)*('Tire Inspections'!$Y$5:$Y$1004="OK")),'Tire Inspections'!$C$5:$C$1004),"")))</f>
        <v/>
      </c>
      <c r="N967" s="27">
        <f>IF($A967="","",IF($L967="","",IFERROR(LOOKUP(2,1/(('Tire Inspections'!$E$5:$E$1004=$A967)*('Tire Inspections'!$B$5:$B$1004=$L967)*('Tire Inspections'!$Y$5:$Y$1004="OK")),'Tire Inspections'!$F$5:$F$1004),"")))</f>
        <v/>
      </c>
      <c r="O967" s="27">
        <f>IF($A967="","",IF($L967="","",IFERROR(LOOKUP(2,1/(('Tire Inspections'!$E$5:$E$1004=$A967)*('Tire Inspections'!$B$5:$B$1004=$L967)*('Tire Inspections'!$Y$5:$Y$1004="OK")),'Tire Inspections'!$P$5:$P$1004),"")))</f>
        <v/>
      </c>
      <c r="P967" s="32">
        <f>IF($A967="","",IF($L967="","",IFERROR(LOOKUP(2,1/(('Tire Inspections'!$E$5:$E$1004=$A967)*('Tire Inspections'!$B$5:$B$1004=$L967)*('Tire Inspections'!$Y$5:$Y$1004="OK")),'Tire Inspections'!$D$5:$D$1004),"")))</f>
        <v/>
      </c>
      <c r="Q967" s="44">
        <f>IF($A967="","",IF($L967="","",IFERROR(LOOKUP(2,1/(('Tire Inspections'!$E$5:$E$1004=$A967)*('Tire Inspections'!$B$5:$B$1004=$L967)*('Tire Inspections'!$Y$5:$Y$1004="OK")),'Tire Inspections'!$R$5:$R$1004),"")))</f>
        <v/>
      </c>
      <c r="R967" s="44">
        <f>IF($A967="","",IF($L967="","",IFERROR(LOOKUP(2,1/(('Tire Inspections'!$E$5:$E$1004=$A967)*('Tire Inspections'!$B$5:$B$1004=$L967)*('Tire Inspections'!$Y$5:$Y$1004="OK")),'Tire Inspections'!$S$5:$S$1004),"")))</f>
        <v/>
      </c>
      <c r="S967" s="44">
        <f>IF($A967="","",IF($L967="","",IFERROR(LOOKUP(2,1/(('Tire Inspections'!$E$5:$E$1004=$A967)*('Tire Inspections'!$B$5:$B$1004=$L967)*('Tire Inspections'!$Y$5:$Y$1004="OK")),'Tire Inspections'!$L$5:$L$1004),"")))</f>
        <v/>
      </c>
      <c r="T967" s="33">
        <f>IF($A967="","",IF(OR($Q967="",$H967=""),"",IFERROR(MAX(0,MIN(1,($Q967-'Settings'!$B$6)/($H967-'Settings'!$B$6))),"")))</f>
        <v/>
      </c>
      <c r="U967" s="27">
        <f>IF($A967="","",IF($Q967="","No Data",IF($Q967&lt;='Settings'!$B$6,"Critical",IF($Q967&lt;='Settings'!$B$5,"Low","OK"))))</f>
        <v/>
      </c>
      <c r="V967" s="27">
        <f>IF($A967="","",IF($R967="","No Data",IF($R967&gt;='Settings'!$B$7,"Uneven","OK")))</f>
        <v/>
      </c>
      <c r="W967" s="27">
        <f>IF($A967="","",IF($J967&lt;&gt;"Mounted","N/A",IF(OR($S967="",$I967=""),"No Data",IF($S967&lt;$I967-'Settings'!$B$8,"Low",IF($S967&gt;$I967+'Settings'!$B$8,"High","OK")))))</f>
        <v/>
      </c>
      <c r="X967" s="45">
        <f>IF($A967="","",IF(OR($J967&lt;&gt;"Mounted",$L967=""),"",IFERROR($L967+'Settings'!$B$9,"")))</f>
        <v/>
      </c>
      <c r="Y967" s="27">
        <f>IF($A967="","",IF($J967&lt;&gt;"Mounted","N/A",IF($L967="","No Data",IF(TODAY()&gt;$X967,"Overdue",IF(TODAY()+'Settings'!$B$10&gt;=$X967,"Due Soon","Current")))))</f>
        <v/>
      </c>
      <c r="Z967" s="27">
        <f>IF($A967="","",IF($J967&lt;&gt;"Mounted","N/A",IF(OR($U967="No Data",$W967="No Data"),"No Data",IF($U967="Critical","Critical",IF(OR($U967="Low",$V967="Uneven",$W967="Low",$W967="High",$Y967="Overdue",$Y967="Due Soon"),"Attention","OK")))))</f>
        <v/>
      </c>
      <c r="AA967" s="27">
        <f>IF($A967="","",IF($J967&lt;&gt;"Mounted","No action",IF($U967="Critical","Inspect immediately and follow fleet removal policy",IF($W967="Low","Correct pressure and inspect",IF($W967="High","Correct pressure",IF($V967="Uneven","Inspect alignment, suspension, and rotation",IF($U967="Low","Schedule tire service",IF($Y967="Overdue","Complete inspection",IF($Y967="Due Soon","Schedule inspection","No action")))))))))</f>
        <v/>
      </c>
      <c r="AB967" s="27">
        <f>IF($A967="","",IF(OR($J967&lt;&gt;"Mounted",$Z967="OK",$Z967="N/A"),"",IF($U967="Critical",1,IF(OR($W967="Low",$W967="High"),2,IF(OR($U967="Low",$V967="Uneven"),3,IF($Y967="Overdue",4,5))))))</f>
        <v/>
      </c>
      <c r="AC967" s="27">
        <f>IF($A967="","",IF($AB967="","",IFERROR($AB967*100000+ROW(),"")))</f>
        <v/>
      </c>
    </row>
    <row r="968">
      <c r="A968" s="29" t="n"/>
      <c r="B968" s="23" t="n"/>
      <c r="C968" s="23" t="n"/>
      <c r="D968" s="23" t="n"/>
      <c r="E968" s="29" t="n"/>
      <c r="F968" s="42" t="n"/>
      <c r="G968" s="30" t="n"/>
      <c r="H968" s="43" t="n"/>
      <c r="I968" s="43" t="n"/>
      <c r="J968" s="23" t="n"/>
      <c r="K968" s="23" t="n"/>
      <c r="L968" s="45">
        <f>IF($A968="","",IF(COUNTIFS('Tire Inspections'!$E$5:$E$1004,$A968,'Tire Inspections'!$Y$5:$Y$1004,"OK")=0,"",IFERROR(MAXIFS('Tire Inspections'!$B$5:$B$1004,'Tire Inspections'!$E$5:$E$1004,$A968,'Tire Inspections'!$Y$5:$Y$1004,"OK"),"")))</f>
        <v/>
      </c>
      <c r="M968" s="27">
        <f>IF($A968="","",IF($L968="","",IFERROR(LOOKUP(2,1/(('Tire Inspections'!$E$5:$E$1004=$A968)*('Tire Inspections'!$B$5:$B$1004=$L968)*('Tire Inspections'!$Y$5:$Y$1004="OK")),'Tire Inspections'!$C$5:$C$1004),"")))</f>
        <v/>
      </c>
      <c r="N968" s="27">
        <f>IF($A968="","",IF($L968="","",IFERROR(LOOKUP(2,1/(('Tire Inspections'!$E$5:$E$1004=$A968)*('Tire Inspections'!$B$5:$B$1004=$L968)*('Tire Inspections'!$Y$5:$Y$1004="OK")),'Tire Inspections'!$F$5:$F$1004),"")))</f>
        <v/>
      </c>
      <c r="O968" s="27">
        <f>IF($A968="","",IF($L968="","",IFERROR(LOOKUP(2,1/(('Tire Inspections'!$E$5:$E$1004=$A968)*('Tire Inspections'!$B$5:$B$1004=$L968)*('Tire Inspections'!$Y$5:$Y$1004="OK")),'Tire Inspections'!$P$5:$P$1004),"")))</f>
        <v/>
      </c>
      <c r="P968" s="32">
        <f>IF($A968="","",IF($L968="","",IFERROR(LOOKUP(2,1/(('Tire Inspections'!$E$5:$E$1004=$A968)*('Tire Inspections'!$B$5:$B$1004=$L968)*('Tire Inspections'!$Y$5:$Y$1004="OK")),'Tire Inspections'!$D$5:$D$1004),"")))</f>
        <v/>
      </c>
      <c r="Q968" s="44">
        <f>IF($A968="","",IF($L968="","",IFERROR(LOOKUP(2,1/(('Tire Inspections'!$E$5:$E$1004=$A968)*('Tire Inspections'!$B$5:$B$1004=$L968)*('Tire Inspections'!$Y$5:$Y$1004="OK")),'Tire Inspections'!$R$5:$R$1004),"")))</f>
        <v/>
      </c>
      <c r="R968" s="44">
        <f>IF($A968="","",IF($L968="","",IFERROR(LOOKUP(2,1/(('Tire Inspections'!$E$5:$E$1004=$A968)*('Tire Inspections'!$B$5:$B$1004=$L968)*('Tire Inspections'!$Y$5:$Y$1004="OK")),'Tire Inspections'!$S$5:$S$1004),"")))</f>
        <v/>
      </c>
      <c r="S968" s="44">
        <f>IF($A968="","",IF($L968="","",IFERROR(LOOKUP(2,1/(('Tire Inspections'!$E$5:$E$1004=$A968)*('Tire Inspections'!$B$5:$B$1004=$L968)*('Tire Inspections'!$Y$5:$Y$1004="OK")),'Tire Inspections'!$L$5:$L$1004),"")))</f>
        <v/>
      </c>
      <c r="T968" s="33">
        <f>IF($A968="","",IF(OR($Q968="",$H968=""),"",IFERROR(MAX(0,MIN(1,($Q968-'Settings'!$B$6)/($H968-'Settings'!$B$6))),"")))</f>
        <v/>
      </c>
      <c r="U968" s="27">
        <f>IF($A968="","",IF($Q968="","No Data",IF($Q968&lt;='Settings'!$B$6,"Critical",IF($Q968&lt;='Settings'!$B$5,"Low","OK"))))</f>
        <v/>
      </c>
      <c r="V968" s="27">
        <f>IF($A968="","",IF($R968="","No Data",IF($R968&gt;='Settings'!$B$7,"Uneven","OK")))</f>
        <v/>
      </c>
      <c r="W968" s="27">
        <f>IF($A968="","",IF($J968&lt;&gt;"Mounted","N/A",IF(OR($S968="",$I968=""),"No Data",IF($S968&lt;$I968-'Settings'!$B$8,"Low",IF($S968&gt;$I968+'Settings'!$B$8,"High","OK")))))</f>
        <v/>
      </c>
      <c r="X968" s="45">
        <f>IF($A968="","",IF(OR($J968&lt;&gt;"Mounted",$L968=""),"",IFERROR($L968+'Settings'!$B$9,"")))</f>
        <v/>
      </c>
      <c r="Y968" s="27">
        <f>IF($A968="","",IF($J968&lt;&gt;"Mounted","N/A",IF($L968="","No Data",IF(TODAY()&gt;$X968,"Overdue",IF(TODAY()+'Settings'!$B$10&gt;=$X968,"Due Soon","Current")))))</f>
        <v/>
      </c>
      <c r="Z968" s="27">
        <f>IF($A968="","",IF($J968&lt;&gt;"Mounted","N/A",IF(OR($U968="No Data",$W968="No Data"),"No Data",IF($U968="Critical","Critical",IF(OR($U968="Low",$V968="Uneven",$W968="Low",$W968="High",$Y968="Overdue",$Y968="Due Soon"),"Attention","OK")))))</f>
        <v/>
      </c>
      <c r="AA968" s="27">
        <f>IF($A968="","",IF($J968&lt;&gt;"Mounted","No action",IF($U968="Critical","Inspect immediately and follow fleet removal policy",IF($W968="Low","Correct pressure and inspect",IF($W968="High","Correct pressure",IF($V968="Uneven","Inspect alignment, suspension, and rotation",IF($U968="Low","Schedule tire service",IF($Y968="Overdue","Complete inspection",IF($Y968="Due Soon","Schedule inspection","No action")))))))))</f>
        <v/>
      </c>
      <c r="AB968" s="27">
        <f>IF($A968="","",IF(OR($J968&lt;&gt;"Mounted",$Z968="OK",$Z968="N/A"),"",IF($U968="Critical",1,IF(OR($W968="Low",$W968="High"),2,IF(OR($U968="Low",$V968="Uneven"),3,IF($Y968="Overdue",4,5))))))</f>
        <v/>
      </c>
      <c r="AC968" s="27">
        <f>IF($A968="","",IF($AB968="","",IFERROR($AB968*100000+ROW(),"")))</f>
        <v/>
      </c>
    </row>
    <row r="969">
      <c r="A969" s="29" t="n"/>
      <c r="B969" s="23" t="n"/>
      <c r="C969" s="23" t="n"/>
      <c r="D969" s="23" t="n"/>
      <c r="E969" s="29" t="n"/>
      <c r="F969" s="42" t="n"/>
      <c r="G969" s="30" t="n"/>
      <c r="H969" s="43" t="n"/>
      <c r="I969" s="43" t="n"/>
      <c r="J969" s="23" t="n"/>
      <c r="K969" s="23" t="n"/>
      <c r="L969" s="45">
        <f>IF($A969="","",IF(COUNTIFS('Tire Inspections'!$E$5:$E$1004,$A969,'Tire Inspections'!$Y$5:$Y$1004,"OK")=0,"",IFERROR(MAXIFS('Tire Inspections'!$B$5:$B$1004,'Tire Inspections'!$E$5:$E$1004,$A969,'Tire Inspections'!$Y$5:$Y$1004,"OK"),"")))</f>
        <v/>
      </c>
      <c r="M969" s="27">
        <f>IF($A969="","",IF($L969="","",IFERROR(LOOKUP(2,1/(('Tire Inspections'!$E$5:$E$1004=$A969)*('Tire Inspections'!$B$5:$B$1004=$L969)*('Tire Inspections'!$Y$5:$Y$1004="OK")),'Tire Inspections'!$C$5:$C$1004),"")))</f>
        <v/>
      </c>
      <c r="N969" s="27">
        <f>IF($A969="","",IF($L969="","",IFERROR(LOOKUP(2,1/(('Tire Inspections'!$E$5:$E$1004=$A969)*('Tire Inspections'!$B$5:$B$1004=$L969)*('Tire Inspections'!$Y$5:$Y$1004="OK")),'Tire Inspections'!$F$5:$F$1004),"")))</f>
        <v/>
      </c>
      <c r="O969" s="27">
        <f>IF($A969="","",IF($L969="","",IFERROR(LOOKUP(2,1/(('Tire Inspections'!$E$5:$E$1004=$A969)*('Tire Inspections'!$B$5:$B$1004=$L969)*('Tire Inspections'!$Y$5:$Y$1004="OK")),'Tire Inspections'!$P$5:$P$1004),"")))</f>
        <v/>
      </c>
      <c r="P969" s="32">
        <f>IF($A969="","",IF($L969="","",IFERROR(LOOKUP(2,1/(('Tire Inspections'!$E$5:$E$1004=$A969)*('Tire Inspections'!$B$5:$B$1004=$L969)*('Tire Inspections'!$Y$5:$Y$1004="OK")),'Tire Inspections'!$D$5:$D$1004),"")))</f>
        <v/>
      </c>
      <c r="Q969" s="44">
        <f>IF($A969="","",IF($L969="","",IFERROR(LOOKUP(2,1/(('Tire Inspections'!$E$5:$E$1004=$A969)*('Tire Inspections'!$B$5:$B$1004=$L969)*('Tire Inspections'!$Y$5:$Y$1004="OK")),'Tire Inspections'!$R$5:$R$1004),"")))</f>
        <v/>
      </c>
      <c r="R969" s="44">
        <f>IF($A969="","",IF($L969="","",IFERROR(LOOKUP(2,1/(('Tire Inspections'!$E$5:$E$1004=$A969)*('Tire Inspections'!$B$5:$B$1004=$L969)*('Tire Inspections'!$Y$5:$Y$1004="OK")),'Tire Inspections'!$S$5:$S$1004),"")))</f>
        <v/>
      </c>
      <c r="S969" s="44">
        <f>IF($A969="","",IF($L969="","",IFERROR(LOOKUP(2,1/(('Tire Inspections'!$E$5:$E$1004=$A969)*('Tire Inspections'!$B$5:$B$1004=$L969)*('Tire Inspections'!$Y$5:$Y$1004="OK")),'Tire Inspections'!$L$5:$L$1004),"")))</f>
        <v/>
      </c>
      <c r="T969" s="33">
        <f>IF($A969="","",IF(OR($Q969="",$H969=""),"",IFERROR(MAX(0,MIN(1,($Q969-'Settings'!$B$6)/($H969-'Settings'!$B$6))),"")))</f>
        <v/>
      </c>
      <c r="U969" s="27">
        <f>IF($A969="","",IF($Q969="","No Data",IF($Q969&lt;='Settings'!$B$6,"Critical",IF($Q969&lt;='Settings'!$B$5,"Low","OK"))))</f>
        <v/>
      </c>
      <c r="V969" s="27">
        <f>IF($A969="","",IF($R969="","No Data",IF($R969&gt;='Settings'!$B$7,"Uneven","OK")))</f>
        <v/>
      </c>
      <c r="W969" s="27">
        <f>IF($A969="","",IF($J969&lt;&gt;"Mounted","N/A",IF(OR($S969="",$I969=""),"No Data",IF($S969&lt;$I969-'Settings'!$B$8,"Low",IF($S969&gt;$I969+'Settings'!$B$8,"High","OK")))))</f>
        <v/>
      </c>
      <c r="X969" s="45">
        <f>IF($A969="","",IF(OR($J969&lt;&gt;"Mounted",$L969=""),"",IFERROR($L969+'Settings'!$B$9,"")))</f>
        <v/>
      </c>
      <c r="Y969" s="27">
        <f>IF($A969="","",IF($J969&lt;&gt;"Mounted","N/A",IF($L969="","No Data",IF(TODAY()&gt;$X969,"Overdue",IF(TODAY()+'Settings'!$B$10&gt;=$X969,"Due Soon","Current")))))</f>
        <v/>
      </c>
      <c r="Z969" s="27">
        <f>IF($A969="","",IF($J969&lt;&gt;"Mounted","N/A",IF(OR($U969="No Data",$W969="No Data"),"No Data",IF($U969="Critical","Critical",IF(OR($U969="Low",$V969="Uneven",$W969="Low",$W969="High",$Y969="Overdue",$Y969="Due Soon"),"Attention","OK")))))</f>
        <v/>
      </c>
      <c r="AA969" s="27">
        <f>IF($A969="","",IF($J969&lt;&gt;"Mounted","No action",IF($U969="Critical","Inspect immediately and follow fleet removal policy",IF($W969="Low","Correct pressure and inspect",IF($W969="High","Correct pressure",IF($V969="Uneven","Inspect alignment, suspension, and rotation",IF($U969="Low","Schedule tire service",IF($Y969="Overdue","Complete inspection",IF($Y969="Due Soon","Schedule inspection","No action")))))))))</f>
        <v/>
      </c>
      <c r="AB969" s="27">
        <f>IF($A969="","",IF(OR($J969&lt;&gt;"Mounted",$Z969="OK",$Z969="N/A"),"",IF($U969="Critical",1,IF(OR($W969="Low",$W969="High"),2,IF(OR($U969="Low",$V969="Uneven"),3,IF($Y969="Overdue",4,5))))))</f>
        <v/>
      </c>
      <c r="AC969" s="27">
        <f>IF($A969="","",IF($AB969="","",IFERROR($AB969*100000+ROW(),"")))</f>
        <v/>
      </c>
    </row>
    <row r="970">
      <c r="A970" s="29" t="n"/>
      <c r="B970" s="23" t="n"/>
      <c r="C970" s="23" t="n"/>
      <c r="D970" s="23" t="n"/>
      <c r="E970" s="29" t="n"/>
      <c r="F970" s="42" t="n"/>
      <c r="G970" s="30" t="n"/>
      <c r="H970" s="43" t="n"/>
      <c r="I970" s="43" t="n"/>
      <c r="J970" s="23" t="n"/>
      <c r="K970" s="23" t="n"/>
      <c r="L970" s="45">
        <f>IF($A970="","",IF(COUNTIFS('Tire Inspections'!$E$5:$E$1004,$A970,'Tire Inspections'!$Y$5:$Y$1004,"OK")=0,"",IFERROR(MAXIFS('Tire Inspections'!$B$5:$B$1004,'Tire Inspections'!$E$5:$E$1004,$A970,'Tire Inspections'!$Y$5:$Y$1004,"OK"),"")))</f>
        <v/>
      </c>
      <c r="M970" s="27">
        <f>IF($A970="","",IF($L970="","",IFERROR(LOOKUP(2,1/(('Tire Inspections'!$E$5:$E$1004=$A970)*('Tire Inspections'!$B$5:$B$1004=$L970)*('Tire Inspections'!$Y$5:$Y$1004="OK")),'Tire Inspections'!$C$5:$C$1004),"")))</f>
        <v/>
      </c>
      <c r="N970" s="27">
        <f>IF($A970="","",IF($L970="","",IFERROR(LOOKUP(2,1/(('Tire Inspections'!$E$5:$E$1004=$A970)*('Tire Inspections'!$B$5:$B$1004=$L970)*('Tire Inspections'!$Y$5:$Y$1004="OK")),'Tire Inspections'!$F$5:$F$1004),"")))</f>
        <v/>
      </c>
      <c r="O970" s="27">
        <f>IF($A970="","",IF($L970="","",IFERROR(LOOKUP(2,1/(('Tire Inspections'!$E$5:$E$1004=$A970)*('Tire Inspections'!$B$5:$B$1004=$L970)*('Tire Inspections'!$Y$5:$Y$1004="OK")),'Tire Inspections'!$P$5:$P$1004),"")))</f>
        <v/>
      </c>
      <c r="P970" s="32">
        <f>IF($A970="","",IF($L970="","",IFERROR(LOOKUP(2,1/(('Tire Inspections'!$E$5:$E$1004=$A970)*('Tire Inspections'!$B$5:$B$1004=$L970)*('Tire Inspections'!$Y$5:$Y$1004="OK")),'Tire Inspections'!$D$5:$D$1004),"")))</f>
        <v/>
      </c>
      <c r="Q970" s="44">
        <f>IF($A970="","",IF($L970="","",IFERROR(LOOKUP(2,1/(('Tire Inspections'!$E$5:$E$1004=$A970)*('Tire Inspections'!$B$5:$B$1004=$L970)*('Tire Inspections'!$Y$5:$Y$1004="OK")),'Tire Inspections'!$R$5:$R$1004),"")))</f>
        <v/>
      </c>
      <c r="R970" s="44">
        <f>IF($A970="","",IF($L970="","",IFERROR(LOOKUP(2,1/(('Tire Inspections'!$E$5:$E$1004=$A970)*('Tire Inspections'!$B$5:$B$1004=$L970)*('Tire Inspections'!$Y$5:$Y$1004="OK")),'Tire Inspections'!$S$5:$S$1004),"")))</f>
        <v/>
      </c>
      <c r="S970" s="44">
        <f>IF($A970="","",IF($L970="","",IFERROR(LOOKUP(2,1/(('Tire Inspections'!$E$5:$E$1004=$A970)*('Tire Inspections'!$B$5:$B$1004=$L970)*('Tire Inspections'!$Y$5:$Y$1004="OK")),'Tire Inspections'!$L$5:$L$1004),"")))</f>
        <v/>
      </c>
      <c r="T970" s="33">
        <f>IF($A970="","",IF(OR($Q970="",$H970=""),"",IFERROR(MAX(0,MIN(1,($Q970-'Settings'!$B$6)/($H970-'Settings'!$B$6))),"")))</f>
        <v/>
      </c>
      <c r="U970" s="27">
        <f>IF($A970="","",IF($Q970="","No Data",IF($Q970&lt;='Settings'!$B$6,"Critical",IF($Q970&lt;='Settings'!$B$5,"Low","OK"))))</f>
        <v/>
      </c>
      <c r="V970" s="27">
        <f>IF($A970="","",IF($R970="","No Data",IF($R970&gt;='Settings'!$B$7,"Uneven","OK")))</f>
        <v/>
      </c>
      <c r="W970" s="27">
        <f>IF($A970="","",IF($J970&lt;&gt;"Mounted","N/A",IF(OR($S970="",$I970=""),"No Data",IF($S970&lt;$I970-'Settings'!$B$8,"Low",IF($S970&gt;$I970+'Settings'!$B$8,"High","OK")))))</f>
        <v/>
      </c>
      <c r="X970" s="45">
        <f>IF($A970="","",IF(OR($J970&lt;&gt;"Mounted",$L970=""),"",IFERROR($L970+'Settings'!$B$9,"")))</f>
        <v/>
      </c>
      <c r="Y970" s="27">
        <f>IF($A970="","",IF($J970&lt;&gt;"Mounted","N/A",IF($L970="","No Data",IF(TODAY()&gt;$X970,"Overdue",IF(TODAY()+'Settings'!$B$10&gt;=$X970,"Due Soon","Current")))))</f>
        <v/>
      </c>
      <c r="Z970" s="27">
        <f>IF($A970="","",IF($J970&lt;&gt;"Mounted","N/A",IF(OR($U970="No Data",$W970="No Data"),"No Data",IF($U970="Critical","Critical",IF(OR($U970="Low",$V970="Uneven",$W970="Low",$W970="High",$Y970="Overdue",$Y970="Due Soon"),"Attention","OK")))))</f>
        <v/>
      </c>
      <c r="AA970" s="27">
        <f>IF($A970="","",IF($J970&lt;&gt;"Mounted","No action",IF($U970="Critical","Inspect immediately and follow fleet removal policy",IF($W970="Low","Correct pressure and inspect",IF($W970="High","Correct pressure",IF($V970="Uneven","Inspect alignment, suspension, and rotation",IF($U970="Low","Schedule tire service",IF($Y970="Overdue","Complete inspection",IF($Y970="Due Soon","Schedule inspection","No action")))))))))</f>
        <v/>
      </c>
      <c r="AB970" s="27">
        <f>IF($A970="","",IF(OR($J970&lt;&gt;"Mounted",$Z970="OK",$Z970="N/A"),"",IF($U970="Critical",1,IF(OR($W970="Low",$W970="High"),2,IF(OR($U970="Low",$V970="Uneven"),3,IF($Y970="Overdue",4,5))))))</f>
        <v/>
      </c>
      <c r="AC970" s="27">
        <f>IF($A970="","",IF($AB970="","",IFERROR($AB970*100000+ROW(),"")))</f>
        <v/>
      </c>
    </row>
    <row r="971">
      <c r="A971" s="29" t="n"/>
      <c r="B971" s="23" t="n"/>
      <c r="C971" s="23" t="n"/>
      <c r="D971" s="23" t="n"/>
      <c r="E971" s="29" t="n"/>
      <c r="F971" s="42" t="n"/>
      <c r="G971" s="30" t="n"/>
      <c r="H971" s="43" t="n"/>
      <c r="I971" s="43" t="n"/>
      <c r="J971" s="23" t="n"/>
      <c r="K971" s="23" t="n"/>
      <c r="L971" s="45">
        <f>IF($A971="","",IF(COUNTIFS('Tire Inspections'!$E$5:$E$1004,$A971,'Tire Inspections'!$Y$5:$Y$1004,"OK")=0,"",IFERROR(MAXIFS('Tire Inspections'!$B$5:$B$1004,'Tire Inspections'!$E$5:$E$1004,$A971,'Tire Inspections'!$Y$5:$Y$1004,"OK"),"")))</f>
        <v/>
      </c>
      <c r="M971" s="27">
        <f>IF($A971="","",IF($L971="","",IFERROR(LOOKUP(2,1/(('Tire Inspections'!$E$5:$E$1004=$A971)*('Tire Inspections'!$B$5:$B$1004=$L971)*('Tire Inspections'!$Y$5:$Y$1004="OK")),'Tire Inspections'!$C$5:$C$1004),"")))</f>
        <v/>
      </c>
      <c r="N971" s="27">
        <f>IF($A971="","",IF($L971="","",IFERROR(LOOKUP(2,1/(('Tire Inspections'!$E$5:$E$1004=$A971)*('Tire Inspections'!$B$5:$B$1004=$L971)*('Tire Inspections'!$Y$5:$Y$1004="OK")),'Tire Inspections'!$F$5:$F$1004),"")))</f>
        <v/>
      </c>
      <c r="O971" s="27">
        <f>IF($A971="","",IF($L971="","",IFERROR(LOOKUP(2,1/(('Tire Inspections'!$E$5:$E$1004=$A971)*('Tire Inspections'!$B$5:$B$1004=$L971)*('Tire Inspections'!$Y$5:$Y$1004="OK")),'Tire Inspections'!$P$5:$P$1004),"")))</f>
        <v/>
      </c>
      <c r="P971" s="32">
        <f>IF($A971="","",IF($L971="","",IFERROR(LOOKUP(2,1/(('Tire Inspections'!$E$5:$E$1004=$A971)*('Tire Inspections'!$B$5:$B$1004=$L971)*('Tire Inspections'!$Y$5:$Y$1004="OK")),'Tire Inspections'!$D$5:$D$1004),"")))</f>
        <v/>
      </c>
      <c r="Q971" s="44">
        <f>IF($A971="","",IF($L971="","",IFERROR(LOOKUP(2,1/(('Tire Inspections'!$E$5:$E$1004=$A971)*('Tire Inspections'!$B$5:$B$1004=$L971)*('Tire Inspections'!$Y$5:$Y$1004="OK")),'Tire Inspections'!$R$5:$R$1004),"")))</f>
        <v/>
      </c>
      <c r="R971" s="44">
        <f>IF($A971="","",IF($L971="","",IFERROR(LOOKUP(2,1/(('Tire Inspections'!$E$5:$E$1004=$A971)*('Tire Inspections'!$B$5:$B$1004=$L971)*('Tire Inspections'!$Y$5:$Y$1004="OK")),'Tire Inspections'!$S$5:$S$1004),"")))</f>
        <v/>
      </c>
      <c r="S971" s="44">
        <f>IF($A971="","",IF($L971="","",IFERROR(LOOKUP(2,1/(('Tire Inspections'!$E$5:$E$1004=$A971)*('Tire Inspections'!$B$5:$B$1004=$L971)*('Tire Inspections'!$Y$5:$Y$1004="OK")),'Tire Inspections'!$L$5:$L$1004),"")))</f>
        <v/>
      </c>
      <c r="T971" s="33">
        <f>IF($A971="","",IF(OR($Q971="",$H971=""),"",IFERROR(MAX(0,MIN(1,($Q971-'Settings'!$B$6)/($H971-'Settings'!$B$6))),"")))</f>
        <v/>
      </c>
      <c r="U971" s="27">
        <f>IF($A971="","",IF($Q971="","No Data",IF($Q971&lt;='Settings'!$B$6,"Critical",IF($Q971&lt;='Settings'!$B$5,"Low","OK"))))</f>
        <v/>
      </c>
      <c r="V971" s="27">
        <f>IF($A971="","",IF($R971="","No Data",IF($R971&gt;='Settings'!$B$7,"Uneven","OK")))</f>
        <v/>
      </c>
      <c r="W971" s="27">
        <f>IF($A971="","",IF($J971&lt;&gt;"Mounted","N/A",IF(OR($S971="",$I971=""),"No Data",IF($S971&lt;$I971-'Settings'!$B$8,"Low",IF($S971&gt;$I971+'Settings'!$B$8,"High","OK")))))</f>
        <v/>
      </c>
      <c r="X971" s="45">
        <f>IF($A971="","",IF(OR($J971&lt;&gt;"Mounted",$L971=""),"",IFERROR($L971+'Settings'!$B$9,"")))</f>
        <v/>
      </c>
      <c r="Y971" s="27">
        <f>IF($A971="","",IF($J971&lt;&gt;"Mounted","N/A",IF($L971="","No Data",IF(TODAY()&gt;$X971,"Overdue",IF(TODAY()+'Settings'!$B$10&gt;=$X971,"Due Soon","Current")))))</f>
        <v/>
      </c>
      <c r="Z971" s="27">
        <f>IF($A971="","",IF($J971&lt;&gt;"Mounted","N/A",IF(OR($U971="No Data",$W971="No Data"),"No Data",IF($U971="Critical","Critical",IF(OR($U971="Low",$V971="Uneven",$W971="Low",$W971="High",$Y971="Overdue",$Y971="Due Soon"),"Attention","OK")))))</f>
        <v/>
      </c>
      <c r="AA971" s="27">
        <f>IF($A971="","",IF($J971&lt;&gt;"Mounted","No action",IF($U971="Critical","Inspect immediately and follow fleet removal policy",IF($W971="Low","Correct pressure and inspect",IF($W971="High","Correct pressure",IF($V971="Uneven","Inspect alignment, suspension, and rotation",IF($U971="Low","Schedule tire service",IF($Y971="Overdue","Complete inspection",IF($Y971="Due Soon","Schedule inspection","No action")))))))))</f>
        <v/>
      </c>
      <c r="AB971" s="27">
        <f>IF($A971="","",IF(OR($J971&lt;&gt;"Mounted",$Z971="OK",$Z971="N/A"),"",IF($U971="Critical",1,IF(OR($W971="Low",$W971="High"),2,IF(OR($U971="Low",$V971="Uneven"),3,IF($Y971="Overdue",4,5))))))</f>
        <v/>
      </c>
      <c r="AC971" s="27">
        <f>IF($A971="","",IF($AB971="","",IFERROR($AB971*100000+ROW(),"")))</f>
        <v/>
      </c>
    </row>
    <row r="972">
      <c r="A972" s="29" t="n"/>
      <c r="B972" s="23" t="n"/>
      <c r="C972" s="23" t="n"/>
      <c r="D972" s="23" t="n"/>
      <c r="E972" s="29" t="n"/>
      <c r="F972" s="42" t="n"/>
      <c r="G972" s="30" t="n"/>
      <c r="H972" s="43" t="n"/>
      <c r="I972" s="43" t="n"/>
      <c r="J972" s="23" t="n"/>
      <c r="K972" s="23" t="n"/>
      <c r="L972" s="45">
        <f>IF($A972="","",IF(COUNTIFS('Tire Inspections'!$E$5:$E$1004,$A972,'Tire Inspections'!$Y$5:$Y$1004,"OK")=0,"",IFERROR(MAXIFS('Tire Inspections'!$B$5:$B$1004,'Tire Inspections'!$E$5:$E$1004,$A972,'Tire Inspections'!$Y$5:$Y$1004,"OK"),"")))</f>
        <v/>
      </c>
      <c r="M972" s="27">
        <f>IF($A972="","",IF($L972="","",IFERROR(LOOKUP(2,1/(('Tire Inspections'!$E$5:$E$1004=$A972)*('Tire Inspections'!$B$5:$B$1004=$L972)*('Tire Inspections'!$Y$5:$Y$1004="OK")),'Tire Inspections'!$C$5:$C$1004),"")))</f>
        <v/>
      </c>
      <c r="N972" s="27">
        <f>IF($A972="","",IF($L972="","",IFERROR(LOOKUP(2,1/(('Tire Inspections'!$E$5:$E$1004=$A972)*('Tire Inspections'!$B$5:$B$1004=$L972)*('Tire Inspections'!$Y$5:$Y$1004="OK")),'Tire Inspections'!$F$5:$F$1004),"")))</f>
        <v/>
      </c>
      <c r="O972" s="27">
        <f>IF($A972="","",IF($L972="","",IFERROR(LOOKUP(2,1/(('Tire Inspections'!$E$5:$E$1004=$A972)*('Tire Inspections'!$B$5:$B$1004=$L972)*('Tire Inspections'!$Y$5:$Y$1004="OK")),'Tire Inspections'!$P$5:$P$1004),"")))</f>
        <v/>
      </c>
      <c r="P972" s="32">
        <f>IF($A972="","",IF($L972="","",IFERROR(LOOKUP(2,1/(('Tire Inspections'!$E$5:$E$1004=$A972)*('Tire Inspections'!$B$5:$B$1004=$L972)*('Tire Inspections'!$Y$5:$Y$1004="OK")),'Tire Inspections'!$D$5:$D$1004),"")))</f>
        <v/>
      </c>
      <c r="Q972" s="44">
        <f>IF($A972="","",IF($L972="","",IFERROR(LOOKUP(2,1/(('Tire Inspections'!$E$5:$E$1004=$A972)*('Tire Inspections'!$B$5:$B$1004=$L972)*('Tire Inspections'!$Y$5:$Y$1004="OK")),'Tire Inspections'!$R$5:$R$1004),"")))</f>
        <v/>
      </c>
      <c r="R972" s="44">
        <f>IF($A972="","",IF($L972="","",IFERROR(LOOKUP(2,1/(('Tire Inspections'!$E$5:$E$1004=$A972)*('Tire Inspections'!$B$5:$B$1004=$L972)*('Tire Inspections'!$Y$5:$Y$1004="OK")),'Tire Inspections'!$S$5:$S$1004),"")))</f>
        <v/>
      </c>
      <c r="S972" s="44">
        <f>IF($A972="","",IF($L972="","",IFERROR(LOOKUP(2,1/(('Tire Inspections'!$E$5:$E$1004=$A972)*('Tire Inspections'!$B$5:$B$1004=$L972)*('Tire Inspections'!$Y$5:$Y$1004="OK")),'Tire Inspections'!$L$5:$L$1004),"")))</f>
        <v/>
      </c>
      <c r="T972" s="33">
        <f>IF($A972="","",IF(OR($Q972="",$H972=""),"",IFERROR(MAX(0,MIN(1,($Q972-'Settings'!$B$6)/($H972-'Settings'!$B$6))),"")))</f>
        <v/>
      </c>
      <c r="U972" s="27">
        <f>IF($A972="","",IF($Q972="","No Data",IF($Q972&lt;='Settings'!$B$6,"Critical",IF($Q972&lt;='Settings'!$B$5,"Low","OK"))))</f>
        <v/>
      </c>
      <c r="V972" s="27">
        <f>IF($A972="","",IF($R972="","No Data",IF($R972&gt;='Settings'!$B$7,"Uneven","OK")))</f>
        <v/>
      </c>
      <c r="W972" s="27">
        <f>IF($A972="","",IF($J972&lt;&gt;"Mounted","N/A",IF(OR($S972="",$I972=""),"No Data",IF($S972&lt;$I972-'Settings'!$B$8,"Low",IF($S972&gt;$I972+'Settings'!$B$8,"High","OK")))))</f>
        <v/>
      </c>
      <c r="X972" s="45">
        <f>IF($A972="","",IF(OR($J972&lt;&gt;"Mounted",$L972=""),"",IFERROR($L972+'Settings'!$B$9,"")))</f>
        <v/>
      </c>
      <c r="Y972" s="27">
        <f>IF($A972="","",IF($J972&lt;&gt;"Mounted","N/A",IF($L972="","No Data",IF(TODAY()&gt;$X972,"Overdue",IF(TODAY()+'Settings'!$B$10&gt;=$X972,"Due Soon","Current")))))</f>
        <v/>
      </c>
      <c r="Z972" s="27">
        <f>IF($A972="","",IF($J972&lt;&gt;"Mounted","N/A",IF(OR($U972="No Data",$W972="No Data"),"No Data",IF($U972="Critical","Critical",IF(OR($U972="Low",$V972="Uneven",$W972="Low",$W972="High",$Y972="Overdue",$Y972="Due Soon"),"Attention","OK")))))</f>
        <v/>
      </c>
      <c r="AA972" s="27">
        <f>IF($A972="","",IF($J972&lt;&gt;"Mounted","No action",IF($U972="Critical","Inspect immediately and follow fleet removal policy",IF($W972="Low","Correct pressure and inspect",IF($W972="High","Correct pressure",IF($V972="Uneven","Inspect alignment, suspension, and rotation",IF($U972="Low","Schedule tire service",IF($Y972="Overdue","Complete inspection",IF($Y972="Due Soon","Schedule inspection","No action")))))))))</f>
        <v/>
      </c>
      <c r="AB972" s="27">
        <f>IF($A972="","",IF(OR($J972&lt;&gt;"Mounted",$Z972="OK",$Z972="N/A"),"",IF($U972="Critical",1,IF(OR($W972="Low",$W972="High"),2,IF(OR($U972="Low",$V972="Uneven"),3,IF($Y972="Overdue",4,5))))))</f>
        <v/>
      </c>
      <c r="AC972" s="27">
        <f>IF($A972="","",IF($AB972="","",IFERROR($AB972*100000+ROW(),"")))</f>
        <v/>
      </c>
    </row>
    <row r="973">
      <c r="A973" s="29" t="n"/>
      <c r="B973" s="23" t="n"/>
      <c r="C973" s="23" t="n"/>
      <c r="D973" s="23" t="n"/>
      <c r="E973" s="29" t="n"/>
      <c r="F973" s="42" t="n"/>
      <c r="G973" s="30" t="n"/>
      <c r="H973" s="43" t="n"/>
      <c r="I973" s="43" t="n"/>
      <c r="J973" s="23" t="n"/>
      <c r="K973" s="23" t="n"/>
      <c r="L973" s="45">
        <f>IF($A973="","",IF(COUNTIFS('Tire Inspections'!$E$5:$E$1004,$A973,'Tire Inspections'!$Y$5:$Y$1004,"OK")=0,"",IFERROR(MAXIFS('Tire Inspections'!$B$5:$B$1004,'Tire Inspections'!$E$5:$E$1004,$A973,'Tire Inspections'!$Y$5:$Y$1004,"OK"),"")))</f>
        <v/>
      </c>
      <c r="M973" s="27">
        <f>IF($A973="","",IF($L973="","",IFERROR(LOOKUP(2,1/(('Tire Inspections'!$E$5:$E$1004=$A973)*('Tire Inspections'!$B$5:$B$1004=$L973)*('Tire Inspections'!$Y$5:$Y$1004="OK")),'Tire Inspections'!$C$5:$C$1004),"")))</f>
        <v/>
      </c>
      <c r="N973" s="27">
        <f>IF($A973="","",IF($L973="","",IFERROR(LOOKUP(2,1/(('Tire Inspections'!$E$5:$E$1004=$A973)*('Tire Inspections'!$B$5:$B$1004=$L973)*('Tire Inspections'!$Y$5:$Y$1004="OK")),'Tire Inspections'!$F$5:$F$1004),"")))</f>
        <v/>
      </c>
      <c r="O973" s="27">
        <f>IF($A973="","",IF($L973="","",IFERROR(LOOKUP(2,1/(('Tire Inspections'!$E$5:$E$1004=$A973)*('Tire Inspections'!$B$5:$B$1004=$L973)*('Tire Inspections'!$Y$5:$Y$1004="OK")),'Tire Inspections'!$P$5:$P$1004),"")))</f>
        <v/>
      </c>
      <c r="P973" s="32">
        <f>IF($A973="","",IF($L973="","",IFERROR(LOOKUP(2,1/(('Tire Inspections'!$E$5:$E$1004=$A973)*('Tire Inspections'!$B$5:$B$1004=$L973)*('Tire Inspections'!$Y$5:$Y$1004="OK")),'Tire Inspections'!$D$5:$D$1004),"")))</f>
        <v/>
      </c>
      <c r="Q973" s="44">
        <f>IF($A973="","",IF($L973="","",IFERROR(LOOKUP(2,1/(('Tire Inspections'!$E$5:$E$1004=$A973)*('Tire Inspections'!$B$5:$B$1004=$L973)*('Tire Inspections'!$Y$5:$Y$1004="OK")),'Tire Inspections'!$R$5:$R$1004),"")))</f>
        <v/>
      </c>
      <c r="R973" s="44">
        <f>IF($A973="","",IF($L973="","",IFERROR(LOOKUP(2,1/(('Tire Inspections'!$E$5:$E$1004=$A973)*('Tire Inspections'!$B$5:$B$1004=$L973)*('Tire Inspections'!$Y$5:$Y$1004="OK")),'Tire Inspections'!$S$5:$S$1004),"")))</f>
        <v/>
      </c>
      <c r="S973" s="44">
        <f>IF($A973="","",IF($L973="","",IFERROR(LOOKUP(2,1/(('Tire Inspections'!$E$5:$E$1004=$A973)*('Tire Inspections'!$B$5:$B$1004=$L973)*('Tire Inspections'!$Y$5:$Y$1004="OK")),'Tire Inspections'!$L$5:$L$1004),"")))</f>
        <v/>
      </c>
      <c r="T973" s="33">
        <f>IF($A973="","",IF(OR($Q973="",$H973=""),"",IFERROR(MAX(0,MIN(1,($Q973-'Settings'!$B$6)/($H973-'Settings'!$B$6))),"")))</f>
        <v/>
      </c>
      <c r="U973" s="27">
        <f>IF($A973="","",IF($Q973="","No Data",IF($Q973&lt;='Settings'!$B$6,"Critical",IF($Q973&lt;='Settings'!$B$5,"Low","OK"))))</f>
        <v/>
      </c>
      <c r="V973" s="27">
        <f>IF($A973="","",IF($R973="","No Data",IF($R973&gt;='Settings'!$B$7,"Uneven","OK")))</f>
        <v/>
      </c>
      <c r="W973" s="27">
        <f>IF($A973="","",IF($J973&lt;&gt;"Mounted","N/A",IF(OR($S973="",$I973=""),"No Data",IF($S973&lt;$I973-'Settings'!$B$8,"Low",IF($S973&gt;$I973+'Settings'!$B$8,"High","OK")))))</f>
        <v/>
      </c>
      <c r="X973" s="45">
        <f>IF($A973="","",IF(OR($J973&lt;&gt;"Mounted",$L973=""),"",IFERROR($L973+'Settings'!$B$9,"")))</f>
        <v/>
      </c>
      <c r="Y973" s="27">
        <f>IF($A973="","",IF($J973&lt;&gt;"Mounted","N/A",IF($L973="","No Data",IF(TODAY()&gt;$X973,"Overdue",IF(TODAY()+'Settings'!$B$10&gt;=$X973,"Due Soon","Current")))))</f>
        <v/>
      </c>
      <c r="Z973" s="27">
        <f>IF($A973="","",IF($J973&lt;&gt;"Mounted","N/A",IF(OR($U973="No Data",$W973="No Data"),"No Data",IF($U973="Critical","Critical",IF(OR($U973="Low",$V973="Uneven",$W973="Low",$W973="High",$Y973="Overdue",$Y973="Due Soon"),"Attention","OK")))))</f>
        <v/>
      </c>
      <c r="AA973" s="27">
        <f>IF($A973="","",IF($J973&lt;&gt;"Mounted","No action",IF($U973="Critical","Inspect immediately and follow fleet removal policy",IF($W973="Low","Correct pressure and inspect",IF($W973="High","Correct pressure",IF($V973="Uneven","Inspect alignment, suspension, and rotation",IF($U973="Low","Schedule tire service",IF($Y973="Overdue","Complete inspection",IF($Y973="Due Soon","Schedule inspection","No action")))))))))</f>
        <v/>
      </c>
      <c r="AB973" s="27">
        <f>IF($A973="","",IF(OR($J973&lt;&gt;"Mounted",$Z973="OK",$Z973="N/A"),"",IF($U973="Critical",1,IF(OR($W973="Low",$W973="High"),2,IF(OR($U973="Low",$V973="Uneven"),3,IF($Y973="Overdue",4,5))))))</f>
        <v/>
      </c>
      <c r="AC973" s="27">
        <f>IF($A973="","",IF($AB973="","",IFERROR($AB973*100000+ROW(),"")))</f>
        <v/>
      </c>
    </row>
    <row r="974">
      <c r="A974" s="29" t="n"/>
      <c r="B974" s="23" t="n"/>
      <c r="C974" s="23" t="n"/>
      <c r="D974" s="23" t="n"/>
      <c r="E974" s="29" t="n"/>
      <c r="F974" s="42" t="n"/>
      <c r="G974" s="30" t="n"/>
      <c r="H974" s="43" t="n"/>
      <c r="I974" s="43" t="n"/>
      <c r="J974" s="23" t="n"/>
      <c r="K974" s="23" t="n"/>
      <c r="L974" s="45">
        <f>IF($A974="","",IF(COUNTIFS('Tire Inspections'!$E$5:$E$1004,$A974,'Tire Inspections'!$Y$5:$Y$1004,"OK")=0,"",IFERROR(MAXIFS('Tire Inspections'!$B$5:$B$1004,'Tire Inspections'!$E$5:$E$1004,$A974,'Tire Inspections'!$Y$5:$Y$1004,"OK"),"")))</f>
        <v/>
      </c>
      <c r="M974" s="27">
        <f>IF($A974="","",IF($L974="","",IFERROR(LOOKUP(2,1/(('Tire Inspections'!$E$5:$E$1004=$A974)*('Tire Inspections'!$B$5:$B$1004=$L974)*('Tire Inspections'!$Y$5:$Y$1004="OK")),'Tire Inspections'!$C$5:$C$1004),"")))</f>
        <v/>
      </c>
      <c r="N974" s="27">
        <f>IF($A974="","",IF($L974="","",IFERROR(LOOKUP(2,1/(('Tire Inspections'!$E$5:$E$1004=$A974)*('Tire Inspections'!$B$5:$B$1004=$L974)*('Tire Inspections'!$Y$5:$Y$1004="OK")),'Tire Inspections'!$F$5:$F$1004),"")))</f>
        <v/>
      </c>
      <c r="O974" s="27">
        <f>IF($A974="","",IF($L974="","",IFERROR(LOOKUP(2,1/(('Tire Inspections'!$E$5:$E$1004=$A974)*('Tire Inspections'!$B$5:$B$1004=$L974)*('Tire Inspections'!$Y$5:$Y$1004="OK")),'Tire Inspections'!$P$5:$P$1004),"")))</f>
        <v/>
      </c>
      <c r="P974" s="32">
        <f>IF($A974="","",IF($L974="","",IFERROR(LOOKUP(2,1/(('Tire Inspections'!$E$5:$E$1004=$A974)*('Tire Inspections'!$B$5:$B$1004=$L974)*('Tire Inspections'!$Y$5:$Y$1004="OK")),'Tire Inspections'!$D$5:$D$1004),"")))</f>
        <v/>
      </c>
      <c r="Q974" s="44">
        <f>IF($A974="","",IF($L974="","",IFERROR(LOOKUP(2,1/(('Tire Inspections'!$E$5:$E$1004=$A974)*('Tire Inspections'!$B$5:$B$1004=$L974)*('Tire Inspections'!$Y$5:$Y$1004="OK")),'Tire Inspections'!$R$5:$R$1004),"")))</f>
        <v/>
      </c>
      <c r="R974" s="44">
        <f>IF($A974="","",IF($L974="","",IFERROR(LOOKUP(2,1/(('Tire Inspections'!$E$5:$E$1004=$A974)*('Tire Inspections'!$B$5:$B$1004=$L974)*('Tire Inspections'!$Y$5:$Y$1004="OK")),'Tire Inspections'!$S$5:$S$1004),"")))</f>
        <v/>
      </c>
      <c r="S974" s="44">
        <f>IF($A974="","",IF($L974="","",IFERROR(LOOKUP(2,1/(('Tire Inspections'!$E$5:$E$1004=$A974)*('Tire Inspections'!$B$5:$B$1004=$L974)*('Tire Inspections'!$Y$5:$Y$1004="OK")),'Tire Inspections'!$L$5:$L$1004),"")))</f>
        <v/>
      </c>
      <c r="T974" s="33">
        <f>IF($A974="","",IF(OR($Q974="",$H974=""),"",IFERROR(MAX(0,MIN(1,($Q974-'Settings'!$B$6)/($H974-'Settings'!$B$6))),"")))</f>
        <v/>
      </c>
      <c r="U974" s="27">
        <f>IF($A974="","",IF($Q974="","No Data",IF($Q974&lt;='Settings'!$B$6,"Critical",IF($Q974&lt;='Settings'!$B$5,"Low","OK"))))</f>
        <v/>
      </c>
      <c r="V974" s="27">
        <f>IF($A974="","",IF($R974="","No Data",IF($R974&gt;='Settings'!$B$7,"Uneven","OK")))</f>
        <v/>
      </c>
      <c r="W974" s="27">
        <f>IF($A974="","",IF($J974&lt;&gt;"Mounted","N/A",IF(OR($S974="",$I974=""),"No Data",IF($S974&lt;$I974-'Settings'!$B$8,"Low",IF($S974&gt;$I974+'Settings'!$B$8,"High","OK")))))</f>
        <v/>
      </c>
      <c r="X974" s="45">
        <f>IF($A974="","",IF(OR($J974&lt;&gt;"Mounted",$L974=""),"",IFERROR($L974+'Settings'!$B$9,"")))</f>
        <v/>
      </c>
      <c r="Y974" s="27">
        <f>IF($A974="","",IF($J974&lt;&gt;"Mounted","N/A",IF($L974="","No Data",IF(TODAY()&gt;$X974,"Overdue",IF(TODAY()+'Settings'!$B$10&gt;=$X974,"Due Soon","Current")))))</f>
        <v/>
      </c>
      <c r="Z974" s="27">
        <f>IF($A974="","",IF($J974&lt;&gt;"Mounted","N/A",IF(OR($U974="No Data",$W974="No Data"),"No Data",IF($U974="Critical","Critical",IF(OR($U974="Low",$V974="Uneven",$W974="Low",$W974="High",$Y974="Overdue",$Y974="Due Soon"),"Attention","OK")))))</f>
        <v/>
      </c>
      <c r="AA974" s="27">
        <f>IF($A974="","",IF($J974&lt;&gt;"Mounted","No action",IF($U974="Critical","Inspect immediately and follow fleet removal policy",IF($W974="Low","Correct pressure and inspect",IF($W974="High","Correct pressure",IF($V974="Uneven","Inspect alignment, suspension, and rotation",IF($U974="Low","Schedule tire service",IF($Y974="Overdue","Complete inspection",IF($Y974="Due Soon","Schedule inspection","No action")))))))))</f>
        <v/>
      </c>
      <c r="AB974" s="27">
        <f>IF($A974="","",IF(OR($J974&lt;&gt;"Mounted",$Z974="OK",$Z974="N/A"),"",IF($U974="Critical",1,IF(OR($W974="Low",$W974="High"),2,IF(OR($U974="Low",$V974="Uneven"),3,IF($Y974="Overdue",4,5))))))</f>
        <v/>
      </c>
      <c r="AC974" s="27">
        <f>IF($A974="","",IF($AB974="","",IFERROR($AB974*100000+ROW(),"")))</f>
        <v/>
      </c>
    </row>
    <row r="975">
      <c r="A975" s="29" t="n"/>
      <c r="B975" s="23" t="n"/>
      <c r="C975" s="23" t="n"/>
      <c r="D975" s="23" t="n"/>
      <c r="E975" s="29" t="n"/>
      <c r="F975" s="42" t="n"/>
      <c r="G975" s="30" t="n"/>
      <c r="H975" s="43" t="n"/>
      <c r="I975" s="43" t="n"/>
      <c r="J975" s="23" t="n"/>
      <c r="K975" s="23" t="n"/>
      <c r="L975" s="45">
        <f>IF($A975="","",IF(COUNTIFS('Tire Inspections'!$E$5:$E$1004,$A975,'Tire Inspections'!$Y$5:$Y$1004,"OK")=0,"",IFERROR(MAXIFS('Tire Inspections'!$B$5:$B$1004,'Tire Inspections'!$E$5:$E$1004,$A975,'Tire Inspections'!$Y$5:$Y$1004,"OK"),"")))</f>
        <v/>
      </c>
      <c r="M975" s="27">
        <f>IF($A975="","",IF($L975="","",IFERROR(LOOKUP(2,1/(('Tire Inspections'!$E$5:$E$1004=$A975)*('Tire Inspections'!$B$5:$B$1004=$L975)*('Tire Inspections'!$Y$5:$Y$1004="OK")),'Tire Inspections'!$C$5:$C$1004),"")))</f>
        <v/>
      </c>
      <c r="N975" s="27">
        <f>IF($A975="","",IF($L975="","",IFERROR(LOOKUP(2,1/(('Tire Inspections'!$E$5:$E$1004=$A975)*('Tire Inspections'!$B$5:$B$1004=$L975)*('Tire Inspections'!$Y$5:$Y$1004="OK")),'Tire Inspections'!$F$5:$F$1004),"")))</f>
        <v/>
      </c>
      <c r="O975" s="27">
        <f>IF($A975="","",IF($L975="","",IFERROR(LOOKUP(2,1/(('Tire Inspections'!$E$5:$E$1004=$A975)*('Tire Inspections'!$B$5:$B$1004=$L975)*('Tire Inspections'!$Y$5:$Y$1004="OK")),'Tire Inspections'!$P$5:$P$1004),"")))</f>
        <v/>
      </c>
      <c r="P975" s="32">
        <f>IF($A975="","",IF($L975="","",IFERROR(LOOKUP(2,1/(('Tire Inspections'!$E$5:$E$1004=$A975)*('Tire Inspections'!$B$5:$B$1004=$L975)*('Tire Inspections'!$Y$5:$Y$1004="OK")),'Tire Inspections'!$D$5:$D$1004),"")))</f>
        <v/>
      </c>
      <c r="Q975" s="44">
        <f>IF($A975="","",IF($L975="","",IFERROR(LOOKUP(2,1/(('Tire Inspections'!$E$5:$E$1004=$A975)*('Tire Inspections'!$B$5:$B$1004=$L975)*('Tire Inspections'!$Y$5:$Y$1004="OK")),'Tire Inspections'!$R$5:$R$1004),"")))</f>
        <v/>
      </c>
      <c r="R975" s="44">
        <f>IF($A975="","",IF($L975="","",IFERROR(LOOKUP(2,1/(('Tire Inspections'!$E$5:$E$1004=$A975)*('Tire Inspections'!$B$5:$B$1004=$L975)*('Tire Inspections'!$Y$5:$Y$1004="OK")),'Tire Inspections'!$S$5:$S$1004),"")))</f>
        <v/>
      </c>
      <c r="S975" s="44">
        <f>IF($A975="","",IF($L975="","",IFERROR(LOOKUP(2,1/(('Tire Inspections'!$E$5:$E$1004=$A975)*('Tire Inspections'!$B$5:$B$1004=$L975)*('Tire Inspections'!$Y$5:$Y$1004="OK")),'Tire Inspections'!$L$5:$L$1004),"")))</f>
        <v/>
      </c>
      <c r="T975" s="33">
        <f>IF($A975="","",IF(OR($Q975="",$H975=""),"",IFERROR(MAX(0,MIN(1,($Q975-'Settings'!$B$6)/($H975-'Settings'!$B$6))),"")))</f>
        <v/>
      </c>
      <c r="U975" s="27">
        <f>IF($A975="","",IF($Q975="","No Data",IF($Q975&lt;='Settings'!$B$6,"Critical",IF($Q975&lt;='Settings'!$B$5,"Low","OK"))))</f>
        <v/>
      </c>
      <c r="V975" s="27">
        <f>IF($A975="","",IF($R975="","No Data",IF($R975&gt;='Settings'!$B$7,"Uneven","OK")))</f>
        <v/>
      </c>
      <c r="W975" s="27">
        <f>IF($A975="","",IF($J975&lt;&gt;"Mounted","N/A",IF(OR($S975="",$I975=""),"No Data",IF($S975&lt;$I975-'Settings'!$B$8,"Low",IF($S975&gt;$I975+'Settings'!$B$8,"High","OK")))))</f>
        <v/>
      </c>
      <c r="X975" s="45">
        <f>IF($A975="","",IF(OR($J975&lt;&gt;"Mounted",$L975=""),"",IFERROR($L975+'Settings'!$B$9,"")))</f>
        <v/>
      </c>
      <c r="Y975" s="27">
        <f>IF($A975="","",IF($J975&lt;&gt;"Mounted","N/A",IF($L975="","No Data",IF(TODAY()&gt;$X975,"Overdue",IF(TODAY()+'Settings'!$B$10&gt;=$X975,"Due Soon","Current")))))</f>
        <v/>
      </c>
      <c r="Z975" s="27">
        <f>IF($A975="","",IF($J975&lt;&gt;"Mounted","N/A",IF(OR($U975="No Data",$W975="No Data"),"No Data",IF($U975="Critical","Critical",IF(OR($U975="Low",$V975="Uneven",$W975="Low",$W975="High",$Y975="Overdue",$Y975="Due Soon"),"Attention","OK")))))</f>
        <v/>
      </c>
      <c r="AA975" s="27">
        <f>IF($A975="","",IF($J975&lt;&gt;"Mounted","No action",IF($U975="Critical","Inspect immediately and follow fleet removal policy",IF($W975="Low","Correct pressure and inspect",IF($W975="High","Correct pressure",IF($V975="Uneven","Inspect alignment, suspension, and rotation",IF($U975="Low","Schedule tire service",IF($Y975="Overdue","Complete inspection",IF($Y975="Due Soon","Schedule inspection","No action")))))))))</f>
        <v/>
      </c>
      <c r="AB975" s="27">
        <f>IF($A975="","",IF(OR($J975&lt;&gt;"Mounted",$Z975="OK",$Z975="N/A"),"",IF($U975="Critical",1,IF(OR($W975="Low",$W975="High"),2,IF(OR($U975="Low",$V975="Uneven"),3,IF($Y975="Overdue",4,5))))))</f>
        <v/>
      </c>
      <c r="AC975" s="27">
        <f>IF($A975="","",IF($AB975="","",IFERROR($AB975*100000+ROW(),"")))</f>
        <v/>
      </c>
    </row>
    <row r="976">
      <c r="A976" s="29" t="n"/>
      <c r="B976" s="23" t="n"/>
      <c r="C976" s="23" t="n"/>
      <c r="D976" s="23" t="n"/>
      <c r="E976" s="29" t="n"/>
      <c r="F976" s="42" t="n"/>
      <c r="G976" s="30" t="n"/>
      <c r="H976" s="43" t="n"/>
      <c r="I976" s="43" t="n"/>
      <c r="J976" s="23" t="n"/>
      <c r="K976" s="23" t="n"/>
      <c r="L976" s="45">
        <f>IF($A976="","",IF(COUNTIFS('Tire Inspections'!$E$5:$E$1004,$A976,'Tire Inspections'!$Y$5:$Y$1004,"OK")=0,"",IFERROR(MAXIFS('Tire Inspections'!$B$5:$B$1004,'Tire Inspections'!$E$5:$E$1004,$A976,'Tire Inspections'!$Y$5:$Y$1004,"OK"),"")))</f>
        <v/>
      </c>
      <c r="M976" s="27">
        <f>IF($A976="","",IF($L976="","",IFERROR(LOOKUP(2,1/(('Tire Inspections'!$E$5:$E$1004=$A976)*('Tire Inspections'!$B$5:$B$1004=$L976)*('Tire Inspections'!$Y$5:$Y$1004="OK")),'Tire Inspections'!$C$5:$C$1004),"")))</f>
        <v/>
      </c>
      <c r="N976" s="27">
        <f>IF($A976="","",IF($L976="","",IFERROR(LOOKUP(2,1/(('Tire Inspections'!$E$5:$E$1004=$A976)*('Tire Inspections'!$B$5:$B$1004=$L976)*('Tire Inspections'!$Y$5:$Y$1004="OK")),'Tire Inspections'!$F$5:$F$1004),"")))</f>
        <v/>
      </c>
      <c r="O976" s="27">
        <f>IF($A976="","",IF($L976="","",IFERROR(LOOKUP(2,1/(('Tire Inspections'!$E$5:$E$1004=$A976)*('Tire Inspections'!$B$5:$B$1004=$L976)*('Tire Inspections'!$Y$5:$Y$1004="OK")),'Tire Inspections'!$P$5:$P$1004),"")))</f>
        <v/>
      </c>
      <c r="P976" s="32">
        <f>IF($A976="","",IF($L976="","",IFERROR(LOOKUP(2,1/(('Tire Inspections'!$E$5:$E$1004=$A976)*('Tire Inspections'!$B$5:$B$1004=$L976)*('Tire Inspections'!$Y$5:$Y$1004="OK")),'Tire Inspections'!$D$5:$D$1004),"")))</f>
        <v/>
      </c>
      <c r="Q976" s="44">
        <f>IF($A976="","",IF($L976="","",IFERROR(LOOKUP(2,1/(('Tire Inspections'!$E$5:$E$1004=$A976)*('Tire Inspections'!$B$5:$B$1004=$L976)*('Tire Inspections'!$Y$5:$Y$1004="OK")),'Tire Inspections'!$R$5:$R$1004),"")))</f>
        <v/>
      </c>
      <c r="R976" s="44">
        <f>IF($A976="","",IF($L976="","",IFERROR(LOOKUP(2,1/(('Tire Inspections'!$E$5:$E$1004=$A976)*('Tire Inspections'!$B$5:$B$1004=$L976)*('Tire Inspections'!$Y$5:$Y$1004="OK")),'Tire Inspections'!$S$5:$S$1004),"")))</f>
        <v/>
      </c>
      <c r="S976" s="44">
        <f>IF($A976="","",IF($L976="","",IFERROR(LOOKUP(2,1/(('Tire Inspections'!$E$5:$E$1004=$A976)*('Tire Inspections'!$B$5:$B$1004=$L976)*('Tire Inspections'!$Y$5:$Y$1004="OK")),'Tire Inspections'!$L$5:$L$1004),"")))</f>
        <v/>
      </c>
      <c r="T976" s="33">
        <f>IF($A976="","",IF(OR($Q976="",$H976=""),"",IFERROR(MAX(0,MIN(1,($Q976-'Settings'!$B$6)/($H976-'Settings'!$B$6))),"")))</f>
        <v/>
      </c>
      <c r="U976" s="27">
        <f>IF($A976="","",IF($Q976="","No Data",IF($Q976&lt;='Settings'!$B$6,"Critical",IF($Q976&lt;='Settings'!$B$5,"Low","OK"))))</f>
        <v/>
      </c>
      <c r="V976" s="27">
        <f>IF($A976="","",IF($R976="","No Data",IF($R976&gt;='Settings'!$B$7,"Uneven","OK")))</f>
        <v/>
      </c>
      <c r="W976" s="27">
        <f>IF($A976="","",IF($J976&lt;&gt;"Mounted","N/A",IF(OR($S976="",$I976=""),"No Data",IF($S976&lt;$I976-'Settings'!$B$8,"Low",IF($S976&gt;$I976+'Settings'!$B$8,"High","OK")))))</f>
        <v/>
      </c>
      <c r="X976" s="45">
        <f>IF($A976="","",IF(OR($J976&lt;&gt;"Mounted",$L976=""),"",IFERROR($L976+'Settings'!$B$9,"")))</f>
        <v/>
      </c>
      <c r="Y976" s="27">
        <f>IF($A976="","",IF($J976&lt;&gt;"Mounted","N/A",IF($L976="","No Data",IF(TODAY()&gt;$X976,"Overdue",IF(TODAY()+'Settings'!$B$10&gt;=$X976,"Due Soon","Current")))))</f>
        <v/>
      </c>
      <c r="Z976" s="27">
        <f>IF($A976="","",IF($J976&lt;&gt;"Mounted","N/A",IF(OR($U976="No Data",$W976="No Data"),"No Data",IF($U976="Critical","Critical",IF(OR($U976="Low",$V976="Uneven",$W976="Low",$W976="High",$Y976="Overdue",$Y976="Due Soon"),"Attention","OK")))))</f>
        <v/>
      </c>
      <c r="AA976" s="27">
        <f>IF($A976="","",IF($J976&lt;&gt;"Mounted","No action",IF($U976="Critical","Inspect immediately and follow fleet removal policy",IF($W976="Low","Correct pressure and inspect",IF($W976="High","Correct pressure",IF($V976="Uneven","Inspect alignment, suspension, and rotation",IF($U976="Low","Schedule tire service",IF($Y976="Overdue","Complete inspection",IF($Y976="Due Soon","Schedule inspection","No action")))))))))</f>
        <v/>
      </c>
      <c r="AB976" s="27">
        <f>IF($A976="","",IF(OR($J976&lt;&gt;"Mounted",$Z976="OK",$Z976="N/A"),"",IF($U976="Critical",1,IF(OR($W976="Low",$W976="High"),2,IF(OR($U976="Low",$V976="Uneven"),3,IF($Y976="Overdue",4,5))))))</f>
        <v/>
      </c>
      <c r="AC976" s="27">
        <f>IF($A976="","",IF($AB976="","",IFERROR($AB976*100000+ROW(),"")))</f>
        <v/>
      </c>
    </row>
    <row r="977">
      <c r="A977" s="29" t="n"/>
      <c r="B977" s="23" t="n"/>
      <c r="C977" s="23" t="n"/>
      <c r="D977" s="23" t="n"/>
      <c r="E977" s="29" t="n"/>
      <c r="F977" s="42" t="n"/>
      <c r="G977" s="30" t="n"/>
      <c r="H977" s="43" t="n"/>
      <c r="I977" s="43" t="n"/>
      <c r="J977" s="23" t="n"/>
      <c r="K977" s="23" t="n"/>
      <c r="L977" s="45">
        <f>IF($A977="","",IF(COUNTIFS('Tire Inspections'!$E$5:$E$1004,$A977,'Tire Inspections'!$Y$5:$Y$1004,"OK")=0,"",IFERROR(MAXIFS('Tire Inspections'!$B$5:$B$1004,'Tire Inspections'!$E$5:$E$1004,$A977,'Tire Inspections'!$Y$5:$Y$1004,"OK"),"")))</f>
        <v/>
      </c>
      <c r="M977" s="27">
        <f>IF($A977="","",IF($L977="","",IFERROR(LOOKUP(2,1/(('Tire Inspections'!$E$5:$E$1004=$A977)*('Tire Inspections'!$B$5:$B$1004=$L977)*('Tire Inspections'!$Y$5:$Y$1004="OK")),'Tire Inspections'!$C$5:$C$1004),"")))</f>
        <v/>
      </c>
      <c r="N977" s="27">
        <f>IF($A977="","",IF($L977="","",IFERROR(LOOKUP(2,1/(('Tire Inspections'!$E$5:$E$1004=$A977)*('Tire Inspections'!$B$5:$B$1004=$L977)*('Tire Inspections'!$Y$5:$Y$1004="OK")),'Tire Inspections'!$F$5:$F$1004),"")))</f>
        <v/>
      </c>
      <c r="O977" s="27">
        <f>IF($A977="","",IF($L977="","",IFERROR(LOOKUP(2,1/(('Tire Inspections'!$E$5:$E$1004=$A977)*('Tire Inspections'!$B$5:$B$1004=$L977)*('Tire Inspections'!$Y$5:$Y$1004="OK")),'Tire Inspections'!$P$5:$P$1004),"")))</f>
        <v/>
      </c>
      <c r="P977" s="32">
        <f>IF($A977="","",IF($L977="","",IFERROR(LOOKUP(2,1/(('Tire Inspections'!$E$5:$E$1004=$A977)*('Tire Inspections'!$B$5:$B$1004=$L977)*('Tire Inspections'!$Y$5:$Y$1004="OK")),'Tire Inspections'!$D$5:$D$1004),"")))</f>
        <v/>
      </c>
      <c r="Q977" s="44">
        <f>IF($A977="","",IF($L977="","",IFERROR(LOOKUP(2,1/(('Tire Inspections'!$E$5:$E$1004=$A977)*('Tire Inspections'!$B$5:$B$1004=$L977)*('Tire Inspections'!$Y$5:$Y$1004="OK")),'Tire Inspections'!$R$5:$R$1004),"")))</f>
        <v/>
      </c>
      <c r="R977" s="44">
        <f>IF($A977="","",IF($L977="","",IFERROR(LOOKUP(2,1/(('Tire Inspections'!$E$5:$E$1004=$A977)*('Tire Inspections'!$B$5:$B$1004=$L977)*('Tire Inspections'!$Y$5:$Y$1004="OK")),'Tire Inspections'!$S$5:$S$1004),"")))</f>
        <v/>
      </c>
      <c r="S977" s="44">
        <f>IF($A977="","",IF($L977="","",IFERROR(LOOKUP(2,1/(('Tire Inspections'!$E$5:$E$1004=$A977)*('Tire Inspections'!$B$5:$B$1004=$L977)*('Tire Inspections'!$Y$5:$Y$1004="OK")),'Tire Inspections'!$L$5:$L$1004),"")))</f>
        <v/>
      </c>
      <c r="T977" s="33">
        <f>IF($A977="","",IF(OR($Q977="",$H977=""),"",IFERROR(MAX(0,MIN(1,($Q977-'Settings'!$B$6)/($H977-'Settings'!$B$6))),"")))</f>
        <v/>
      </c>
      <c r="U977" s="27">
        <f>IF($A977="","",IF($Q977="","No Data",IF($Q977&lt;='Settings'!$B$6,"Critical",IF($Q977&lt;='Settings'!$B$5,"Low","OK"))))</f>
        <v/>
      </c>
      <c r="V977" s="27">
        <f>IF($A977="","",IF($R977="","No Data",IF($R977&gt;='Settings'!$B$7,"Uneven","OK")))</f>
        <v/>
      </c>
      <c r="W977" s="27">
        <f>IF($A977="","",IF($J977&lt;&gt;"Mounted","N/A",IF(OR($S977="",$I977=""),"No Data",IF($S977&lt;$I977-'Settings'!$B$8,"Low",IF($S977&gt;$I977+'Settings'!$B$8,"High","OK")))))</f>
        <v/>
      </c>
      <c r="X977" s="45">
        <f>IF($A977="","",IF(OR($J977&lt;&gt;"Mounted",$L977=""),"",IFERROR($L977+'Settings'!$B$9,"")))</f>
        <v/>
      </c>
      <c r="Y977" s="27">
        <f>IF($A977="","",IF($J977&lt;&gt;"Mounted","N/A",IF($L977="","No Data",IF(TODAY()&gt;$X977,"Overdue",IF(TODAY()+'Settings'!$B$10&gt;=$X977,"Due Soon","Current")))))</f>
        <v/>
      </c>
      <c r="Z977" s="27">
        <f>IF($A977="","",IF($J977&lt;&gt;"Mounted","N/A",IF(OR($U977="No Data",$W977="No Data"),"No Data",IF($U977="Critical","Critical",IF(OR($U977="Low",$V977="Uneven",$W977="Low",$W977="High",$Y977="Overdue",$Y977="Due Soon"),"Attention","OK")))))</f>
        <v/>
      </c>
      <c r="AA977" s="27">
        <f>IF($A977="","",IF($J977&lt;&gt;"Mounted","No action",IF($U977="Critical","Inspect immediately and follow fleet removal policy",IF($W977="Low","Correct pressure and inspect",IF($W977="High","Correct pressure",IF($V977="Uneven","Inspect alignment, suspension, and rotation",IF($U977="Low","Schedule tire service",IF($Y977="Overdue","Complete inspection",IF($Y977="Due Soon","Schedule inspection","No action")))))))))</f>
        <v/>
      </c>
      <c r="AB977" s="27">
        <f>IF($A977="","",IF(OR($J977&lt;&gt;"Mounted",$Z977="OK",$Z977="N/A"),"",IF($U977="Critical",1,IF(OR($W977="Low",$W977="High"),2,IF(OR($U977="Low",$V977="Uneven"),3,IF($Y977="Overdue",4,5))))))</f>
        <v/>
      </c>
      <c r="AC977" s="27">
        <f>IF($A977="","",IF($AB977="","",IFERROR($AB977*100000+ROW(),"")))</f>
        <v/>
      </c>
    </row>
    <row r="978">
      <c r="A978" s="29" t="n"/>
      <c r="B978" s="23" t="n"/>
      <c r="C978" s="23" t="n"/>
      <c r="D978" s="23" t="n"/>
      <c r="E978" s="29" t="n"/>
      <c r="F978" s="42" t="n"/>
      <c r="G978" s="30" t="n"/>
      <c r="H978" s="43" t="n"/>
      <c r="I978" s="43" t="n"/>
      <c r="J978" s="23" t="n"/>
      <c r="K978" s="23" t="n"/>
      <c r="L978" s="45">
        <f>IF($A978="","",IF(COUNTIFS('Tire Inspections'!$E$5:$E$1004,$A978,'Tire Inspections'!$Y$5:$Y$1004,"OK")=0,"",IFERROR(MAXIFS('Tire Inspections'!$B$5:$B$1004,'Tire Inspections'!$E$5:$E$1004,$A978,'Tire Inspections'!$Y$5:$Y$1004,"OK"),"")))</f>
        <v/>
      </c>
      <c r="M978" s="27">
        <f>IF($A978="","",IF($L978="","",IFERROR(LOOKUP(2,1/(('Tire Inspections'!$E$5:$E$1004=$A978)*('Tire Inspections'!$B$5:$B$1004=$L978)*('Tire Inspections'!$Y$5:$Y$1004="OK")),'Tire Inspections'!$C$5:$C$1004),"")))</f>
        <v/>
      </c>
      <c r="N978" s="27">
        <f>IF($A978="","",IF($L978="","",IFERROR(LOOKUP(2,1/(('Tire Inspections'!$E$5:$E$1004=$A978)*('Tire Inspections'!$B$5:$B$1004=$L978)*('Tire Inspections'!$Y$5:$Y$1004="OK")),'Tire Inspections'!$F$5:$F$1004),"")))</f>
        <v/>
      </c>
      <c r="O978" s="27">
        <f>IF($A978="","",IF($L978="","",IFERROR(LOOKUP(2,1/(('Tire Inspections'!$E$5:$E$1004=$A978)*('Tire Inspections'!$B$5:$B$1004=$L978)*('Tire Inspections'!$Y$5:$Y$1004="OK")),'Tire Inspections'!$P$5:$P$1004),"")))</f>
        <v/>
      </c>
      <c r="P978" s="32">
        <f>IF($A978="","",IF($L978="","",IFERROR(LOOKUP(2,1/(('Tire Inspections'!$E$5:$E$1004=$A978)*('Tire Inspections'!$B$5:$B$1004=$L978)*('Tire Inspections'!$Y$5:$Y$1004="OK")),'Tire Inspections'!$D$5:$D$1004),"")))</f>
        <v/>
      </c>
      <c r="Q978" s="44">
        <f>IF($A978="","",IF($L978="","",IFERROR(LOOKUP(2,1/(('Tire Inspections'!$E$5:$E$1004=$A978)*('Tire Inspections'!$B$5:$B$1004=$L978)*('Tire Inspections'!$Y$5:$Y$1004="OK")),'Tire Inspections'!$R$5:$R$1004),"")))</f>
        <v/>
      </c>
      <c r="R978" s="44">
        <f>IF($A978="","",IF($L978="","",IFERROR(LOOKUP(2,1/(('Tire Inspections'!$E$5:$E$1004=$A978)*('Tire Inspections'!$B$5:$B$1004=$L978)*('Tire Inspections'!$Y$5:$Y$1004="OK")),'Tire Inspections'!$S$5:$S$1004),"")))</f>
        <v/>
      </c>
      <c r="S978" s="44">
        <f>IF($A978="","",IF($L978="","",IFERROR(LOOKUP(2,1/(('Tire Inspections'!$E$5:$E$1004=$A978)*('Tire Inspections'!$B$5:$B$1004=$L978)*('Tire Inspections'!$Y$5:$Y$1004="OK")),'Tire Inspections'!$L$5:$L$1004),"")))</f>
        <v/>
      </c>
      <c r="T978" s="33">
        <f>IF($A978="","",IF(OR($Q978="",$H978=""),"",IFERROR(MAX(0,MIN(1,($Q978-'Settings'!$B$6)/($H978-'Settings'!$B$6))),"")))</f>
        <v/>
      </c>
      <c r="U978" s="27">
        <f>IF($A978="","",IF($Q978="","No Data",IF($Q978&lt;='Settings'!$B$6,"Critical",IF($Q978&lt;='Settings'!$B$5,"Low","OK"))))</f>
        <v/>
      </c>
      <c r="V978" s="27">
        <f>IF($A978="","",IF($R978="","No Data",IF($R978&gt;='Settings'!$B$7,"Uneven","OK")))</f>
        <v/>
      </c>
      <c r="W978" s="27">
        <f>IF($A978="","",IF($J978&lt;&gt;"Mounted","N/A",IF(OR($S978="",$I978=""),"No Data",IF($S978&lt;$I978-'Settings'!$B$8,"Low",IF($S978&gt;$I978+'Settings'!$B$8,"High","OK")))))</f>
        <v/>
      </c>
      <c r="X978" s="45">
        <f>IF($A978="","",IF(OR($J978&lt;&gt;"Mounted",$L978=""),"",IFERROR($L978+'Settings'!$B$9,"")))</f>
        <v/>
      </c>
      <c r="Y978" s="27">
        <f>IF($A978="","",IF($J978&lt;&gt;"Mounted","N/A",IF($L978="","No Data",IF(TODAY()&gt;$X978,"Overdue",IF(TODAY()+'Settings'!$B$10&gt;=$X978,"Due Soon","Current")))))</f>
        <v/>
      </c>
      <c r="Z978" s="27">
        <f>IF($A978="","",IF($J978&lt;&gt;"Mounted","N/A",IF(OR($U978="No Data",$W978="No Data"),"No Data",IF($U978="Critical","Critical",IF(OR($U978="Low",$V978="Uneven",$W978="Low",$W978="High",$Y978="Overdue",$Y978="Due Soon"),"Attention","OK")))))</f>
        <v/>
      </c>
      <c r="AA978" s="27">
        <f>IF($A978="","",IF($J978&lt;&gt;"Mounted","No action",IF($U978="Critical","Inspect immediately and follow fleet removal policy",IF($W978="Low","Correct pressure and inspect",IF($W978="High","Correct pressure",IF($V978="Uneven","Inspect alignment, suspension, and rotation",IF($U978="Low","Schedule tire service",IF($Y978="Overdue","Complete inspection",IF($Y978="Due Soon","Schedule inspection","No action")))))))))</f>
        <v/>
      </c>
      <c r="AB978" s="27">
        <f>IF($A978="","",IF(OR($J978&lt;&gt;"Mounted",$Z978="OK",$Z978="N/A"),"",IF($U978="Critical",1,IF(OR($W978="Low",$W978="High"),2,IF(OR($U978="Low",$V978="Uneven"),3,IF($Y978="Overdue",4,5))))))</f>
        <v/>
      </c>
      <c r="AC978" s="27">
        <f>IF($A978="","",IF($AB978="","",IFERROR($AB978*100000+ROW(),"")))</f>
        <v/>
      </c>
    </row>
    <row r="979">
      <c r="A979" s="29" t="n"/>
      <c r="B979" s="23" t="n"/>
      <c r="C979" s="23" t="n"/>
      <c r="D979" s="23" t="n"/>
      <c r="E979" s="29" t="n"/>
      <c r="F979" s="42" t="n"/>
      <c r="G979" s="30" t="n"/>
      <c r="H979" s="43" t="n"/>
      <c r="I979" s="43" t="n"/>
      <c r="J979" s="23" t="n"/>
      <c r="K979" s="23" t="n"/>
      <c r="L979" s="45">
        <f>IF($A979="","",IF(COUNTIFS('Tire Inspections'!$E$5:$E$1004,$A979,'Tire Inspections'!$Y$5:$Y$1004,"OK")=0,"",IFERROR(MAXIFS('Tire Inspections'!$B$5:$B$1004,'Tire Inspections'!$E$5:$E$1004,$A979,'Tire Inspections'!$Y$5:$Y$1004,"OK"),"")))</f>
        <v/>
      </c>
      <c r="M979" s="27">
        <f>IF($A979="","",IF($L979="","",IFERROR(LOOKUP(2,1/(('Tire Inspections'!$E$5:$E$1004=$A979)*('Tire Inspections'!$B$5:$B$1004=$L979)*('Tire Inspections'!$Y$5:$Y$1004="OK")),'Tire Inspections'!$C$5:$C$1004),"")))</f>
        <v/>
      </c>
      <c r="N979" s="27">
        <f>IF($A979="","",IF($L979="","",IFERROR(LOOKUP(2,1/(('Tire Inspections'!$E$5:$E$1004=$A979)*('Tire Inspections'!$B$5:$B$1004=$L979)*('Tire Inspections'!$Y$5:$Y$1004="OK")),'Tire Inspections'!$F$5:$F$1004),"")))</f>
        <v/>
      </c>
      <c r="O979" s="27">
        <f>IF($A979="","",IF($L979="","",IFERROR(LOOKUP(2,1/(('Tire Inspections'!$E$5:$E$1004=$A979)*('Tire Inspections'!$B$5:$B$1004=$L979)*('Tire Inspections'!$Y$5:$Y$1004="OK")),'Tire Inspections'!$P$5:$P$1004),"")))</f>
        <v/>
      </c>
      <c r="P979" s="32">
        <f>IF($A979="","",IF($L979="","",IFERROR(LOOKUP(2,1/(('Tire Inspections'!$E$5:$E$1004=$A979)*('Tire Inspections'!$B$5:$B$1004=$L979)*('Tire Inspections'!$Y$5:$Y$1004="OK")),'Tire Inspections'!$D$5:$D$1004),"")))</f>
        <v/>
      </c>
      <c r="Q979" s="44">
        <f>IF($A979="","",IF($L979="","",IFERROR(LOOKUP(2,1/(('Tire Inspections'!$E$5:$E$1004=$A979)*('Tire Inspections'!$B$5:$B$1004=$L979)*('Tire Inspections'!$Y$5:$Y$1004="OK")),'Tire Inspections'!$R$5:$R$1004),"")))</f>
        <v/>
      </c>
      <c r="R979" s="44">
        <f>IF($A979="","",IF($L979="","",IFERROR(LOOKUP(2,1/(('Tire Inspections'!$E$5:$E$1004=$A979)*('Tire Inspections'!$B$5:$B$1004=$L979)*('Tire Inspections'!$Y$5:$Y$1004="OK")),'Tire Inspections'!$S$5:$S$1004),"")))</f>
        <v/>
      </c>
      <c r="S979" s="44">
        <f>IF($A979="","",IF($L979="","",IFERROR(LOOKUP(2,1/(('Tire Inspections'!$E$5:$E$1004=$A979)*('Tire Inspections'!$B$5:$B$1004=$L979)*('Tire Inspections'!$Y$5:$Y$1004="OK")),'Tire Inspections'!$L$5:$L$1004),"")))</f>
        <v/>
      </c>
      <c r="T979" s="33">
        <f>IF($A979="","",IF(OR($Q979="",$H979=""),"",IFERROR(MAX(0,MIN(1,($Q979-'Settings'!$B$6)/($H979-'Settings'!$B$6))),"")))</f>
        <v/>
      </c>
      <c r="U979" s="27">
        <f>IF($A979="","",IF($Q979="","No Data",IF($Q979&lt;='Settings'!$B$6,"Critical",IF($Q979&lt;='Settings'!$B$5,"Low","OK"))))</f>
        <v/>
      </c>
      <c r="V979" s="27">
        <f>IF($A979="","",IF($R979="","No Data",IF($R979&gt;='Settings'!$B$7,"Uneven","OK")))</f>
        <v/>
      </c>
      <c r="W979" s="27">
        <f>IF($A979="","",IF($J979&lt;&gt;"Mounted","N/A",IF(OR($S979="",$I979=""),"No Data",IF($S979&lt;$I979-'Settings'!$B$8,"Low",IF($S979&gt;$I979+'Settings'!$B$8,"High","OK")))))</f>
        <v/>
      </c>
      <c r="X979" s="45">
        <f>IF($A979="","",IF(OR($J979&lt;&gt;"Mounted",$L979=""),"",IFERROR($L979+'Settings'!$B$9,"")))</f>
        <v/>
      </c>
      <c r="Y979" s="27">
        <f>IF($A979="","",IF($J979&lt;&gt;"Mounted","N/A",IF($L979="","No Data",IF(TODAY()&gt;$X979,"Overdue",IF(TODAY()+'Settings'!$B$10&gt;=$X979,"Due Soon","Current")))))</f>
        <v/>
      </c>
      <c r="Z979" s="27">
        <f>IF($A979="","",IF($J979&lt;&gt;"Mounted","N/A",IF(OR($U979="No Data",$W979="No Data"),"No Data",IF($U979="Critical","Critical",IF(OR($U979="Low",$V979="Uneven",$W979="Low",$W979="High",$Y979="Overdue",$Y979="Due Soon"),"Attention","OK")))))</f>
        <v/>
      </c>
      <c r="AA979" s="27">
        <f>IF($A979="","",IF($J979&lt;&gt;"Mounted","No action",IF($U979="Critical","Inspect immediately and follow fleet removal policy",IF($W979="Low","Correct pressure and inspect",IF($W979="High","Correct pressure",IF($V979="Uneven","Inspect alignment, suspension, and rotation",IF($U979="Low","Schedule tire service",IF($Y979="Overdue","Complete inspection",IF($Y979="Due Soon","Schedule inspection","No action")))))))))</f>
        <v/>
      </c>
      <c r="AB979" s="27">
        <f>IF($A979="","",IF(OR($J979&lt;&gt;"Mounted",$Z979="OK",$Z979="N/A"),"",IF($U979="Critical",1,IF(OR($W979="Low",$W979="High"),2,IF(OR($U979="Low",$V979="Uneven"),3,IF($Y979="Overdue",4,5))))))</f>
        <v/>
      </c>
      <c r="AC979" s="27">
        <f>IF($A979="","",IF($AB979="","",IFERROR($AB979*100000+ROW(),"")))</f>
        <v/>
      </c>
    </row>
    <row r="980">
      <c r="A980" s="29" t="n"/>
      <c r="B980" s="23" t="n"/>
      <c r="C980" s="23" t="n"/>
      <c r="D980" s="23" t="n"/>
      <c r="E980" s="29" t="n"/>
      <c r="F980" s="42" t="n"/>
      <c r="G980" s="30" t="n"/>
      <c r="H980" s="43" t="n"/>
      <c r="I980" s="43" t="n"/>
      <c r="J980" s="23" t="n"/>
      <c r="K980" s="23" t="n"/>
      <c r="L980" s="45">
        <f>IF($A980="","",IF(COUNTIFS('Tire Inspections'!$E$5:$E$1004,$A980,'Tire Inspections'!$Y$5:$Y$1004,"OK")=0,"",IFERROR(MAXIFS('Tire Inspections'!$B$5:$B$1004,'Tire Inspections'!$E$5:$E$1004,$A980,'Tire Inspections'!$Y$5:$Y$1004,"OK"),"")))</f>
        <v/>
      </c>
      <c r="M980" s="27">
        <f>IF($A980="","",IF($L980="","",IFERROR(LOOKUP(2,1/(('Tire Inspections'!$E$5:$E$1004=$A980)*('Tire Inspections'!$B$5:$B$1004=$L980)*('Tire Inspections'!$Y$5:$Y$1004="OK")),'Tire Inspections'!$C$5:$C$1004),"")))</f>
        <v/>
      </c>
      <c r="N980" s="27">
        <f>IF($A980="","",IF($L980="","",IFERROR(LOOKUP(2,1/(('Tire Inspections'!$E$5:$E$1004=$A980)*('Tire Inspections'!$B$5:$B$1004=$L980)*('Tire Inspections'!$Y$5:$Y$1004="OK")),'Tire Inspections'!$F$5:$F$1004),"")))</f>
        <v/>
      </c>
      <c r="O980" s="27">
        <f>IF($A980="","",IF($L980="","",IFERROR(LOOKUP(2,1/(('Tire Inspections'!$E$5:$E$1004=$A980)*('Tire Inspections'!$B$5:$B$1004=$L980)*('Tire Inspections'!$Y$5:$Y$1004="OK")),'Tire Inspections'!$P$5:$P$1004),"")))</f>
        <v/>
      </c>
      <c r="P980" s="32">
        <f>IF($A980="","",IF($L980="","",IFERROR(LOOKUP(2,1/(('Tire Inspections'!$E$5:$E$1004=$A980)*('Tire Inspections'!$B$5:$B$1004=$L980)*('Tire Inspections'!$Y$5:$Y$1004="OK")),'Tire Inspections'!$D$5:$D$1004),"")))</f>
        <v/>
      </c>
      <c r="Q980" s="44">
        <f>IF($A980="","",IF($L980="","",IFERROR(LOOKUP(2,1/(('Tire Inspections'!$E$5:$E$1004=$A980)*('Tire Inspections'!$B$5:$B$1004=$L980)*('Tire Inspections'!$Y$5:$Y$1004="OK")),'Tire Inspections'!$R$5:$R$1004),"")))</f>
        <v/>
      </c>
      <c r="R980" s="44">
        <f>IF($A980="","",IF($L980="","",IFERROR(LOOKUP(2,1/(('Tire Inspections'!$E$5:$E$1004=$A980)*('Tire Inspections'!$B$5:$B$1004=$L980)*('Tire Inspections'!$Y$5:$Y$1004="OK")),'Tire Inspections'!$S$5:$S$1004),"")))</f>
        <v/>
      </c>
      <c r="S980" s="44">
        <f>IF($A980="","",IF($L980="","",IFERROR(LOOKUP(2,1/(('Tire Inspections'!$E$5:$E$1004=$A980)*('Tire Inspections'!$B$5:$B$1004=$L980)*('Tire Inspections'!$Y$5:$Y$1004="OK")),'Tire Inspections'!$L$5:$L$1004),"")))</f>
        <v/>
      </c>
      <c r="T980" s="33">
        <f>IF($A980="","",IF(OR($Q980="",$H980=""),"",IFERROR(MAX(0,MIN(1,($Q980-'Settings'!$B$6)/($H980-'Settings'!$B$6))),"")))</f>
        <v/>
      </c>
      <c r="U980" s="27">
        <f>IF($A980="","",IF($Q980="","No Data",IF($Q980&lt;='Settings'!$B$6,"Critical",IF($Q980&lt;='Settings'!$B$5,"Low","OK"))))</f>
        <v/>
      </c>
      <c r="V980" s="27">
        <f>IF($A980="","",IF($R980="","No Data",IF($R980&gt;='Settings'!$B$7,"Uneven","OK")))</f>
        <v/>
      </c>
      <c r="W980" s="27">
        <f>IF($A980="","",IF($J980&lt;&gt;"Mounted","N/A",IF(OR($S980="",$I980=""),"No Data",IF($S980&lt;$I980-'Settings'!$B$8,"Low",IF($S980&gt;$I980+'Settings'!$B$8,"High","OK")))))</f>
        <v/>
      </c>
      <c r="X980" s="45">
        <f>IF($A980="","",IF(OR($J980&lt;&gt;"Mounted",$L980=""),"",IFERROR($L980+'Settings'!$B$9,"")))</f>
        <v/>
      </c>
      <c r="Y980" s="27">
        <f>IF($A980="","",IF($J980&lt;&gt;"Mounted","N/A",IF($L980="","No Data",IF(TODAY()&gt;$X980,"Overdue",IF(TODAY()+'Settings'!$B$10&gt;=$X980,"Due Soon","Current")))))</f>
        <v/>
      </c>
      <c r="Z980" s="27">
        <f>IF($A980="","",IF($J980&lt;&gt;"Mounted","N/A",IF(OR($U980="No Data",$W980="No Data"),"No Data",IF($U980="Critical","Critical",IF(OR($U980="Low",$V980="Uneven",$W980="Low",$W980="High",$Y980="Overdue",$Y980="Due Soon"),"Attention","OK")))))</f>
        <v/>
      </c>
      <c r="AA980" s="27">
        <f>IF($A980="","",IF($J980&lt;&gt;"Mounted","No action",IF($U980="Critical","Inspect immediately and follow fleet removal policy",IF($W980="Low","Correct pressure and inspect",IF($W980="High","Correct pressure",IF($V980="Uneven","Inspect alignment, suspension, and rotation",IF($U980="Low","Schedule tire service",IF($Y980="Overdue","Complete inspection",IF($Y980="Due Soon","Schedule inspection","No action")))))))))</f>
        <v/>
      </c>
      <c r="AB980" s="27">
        <f>IF($A980="","",IF(OR($J980&lt;&gt;"Mounted",$Z980="OK",$Z980="N/A"),"",IF($U980="Critical",1,IF(OR($W980="Low",$W980="High"),2,IF(OR($U980="Low",$V980="Uneven"),3,IF($Y980="Overdue",4,5))))))</f>
        <v/>
      </c>
      <c r="AC980" s="27">
        <f>IF($A980="","",IF($AB980="","",IFERROR($AB980*100000+ROW(),"")))</f>
        <v/>
      </c>
    </row>
    <row r="981">
      <c r="A981" s="29" t="n"/>
      <c r="B981" s="23" t="n"/>
      <c r="C981" s="23" t="n"/>
      <c r="D981" s="23" t="n"/>
      <c r="E981" s="29" t="n"/>
      <c r="F981" s="42" t="n"/>
      <c r="G981" s="30" t="n"/>
      <c r="H981" s="43" t="n"/>
      <c r="I981" s="43" t="n"/>
      <c r="J981" s="23" t="n"/>
      <c r="K981" s="23" t="n"/>
      <c r="L981" s="45">
        <f>IF($A981="","",IF(COUNTIFS('Tire Inspections'!$E$5:$E$1004,$A981,'Tire Inspections'!$Y$5:$Y$1004,"OK")=0,"",IFERROR(MAXIFS('Tire Inspections'!$B$5:$B$1004,'Tire Inspections'!$E$5:$E$1004,$A981,'Tire Inspections'!$Y$5:$Y$1004,"OK"),"")))</f>
        <v/>
      </c>
      <c r="M981" s="27">
        <f>IF($A981="","",IF($L981="","",IFERROR(LOOKUP(2,1/(('Tire Inspections'!$E$5:$E$1004=$A981)*('Tire Inspections'!$B$5:$B$1004=$L981)*('Tire Inspections'!$Y$5:$Y$1004="OK")),'Tire Inspections'!$C$5:$C$1004),"")))</f>
        <v/>
      </c>
      <c r="N981" s="27">
        <f>IF($A981="","",IF($L981="","",IFERROR(LOOKUP(2,1/(('Tire Inspections'!$E$5:$E$1004=$A981)*('Tire Inspections'!$B$5:$B$1004=$L981)*('Tire Inspections'!$Y$5:$Y$1004="OK")),'Tire Inspections'!$F$5:$F$1004),"")))</f>
        <v/>
      </c>
      <c r="O981" s="27">
        <f>IF($A981="","",IF($L981="","",IFERROR(LOOKUP(2,1/(('Tire Inspections'!$E$5:$E$1004=$A981)*('Tire Inspections'!$B$5:$B$1004=$L981)*('Tire Inspections'!$Y$5:$Y$1004="OK")),'Tire Inspections'!$P$5:$P$1004),"")))</f>
        <v/>
      </c>
      <c r="P981" s="32">
        <f>IF($A981="","",IF($L981="","",IFERROR(LOOKUP(2,1/(('Tire Inspections'!$E$5:$E$1004=$A981)*('Tire Inspections'!$B$5:$B$1004=$L981)*('Tire Inspections'!$Y$5:$Y$1004="OK")),'Tire Inspections'!$D$5:$D$1004),"")))</f>
        <v/>
      </c>
      <c r="Q981" s="44">
        <f>IF($A981="","",IF($L981="","",IFERROR(LOOKUP(2,1/(('Tire Inspections'!$E$5:$E$1004=$A981)*('Tire Inspections'!$B$5:$B$1004=$L981)*('Tire Inspections'!$Y$5:$Y$1004="OK")),'Tire Inspections'!$R$5:$R$1004),"")))</f>
        <v/>
      </c>
      <c r="R981" s="44">
        <f>IF($A981="","",IF($L981="","",IFERROR(LOOKUP(2,1/(('Tire Inspections'!$E$5:$E$1004=$A981)*('Tire Inspections'!$B$5:$B$1004=$L981)*('Tire Inspections'!$Y$5:$Y$1004="OK")),'Tire Inspections'!$S$5:$S$1004),"")))</f>
        <v/>
      </c>
      <c r="S981" s="44">
        <f>IF($A981="","",IF($L981="","",IFERROR(LOOKUP(2,1/(('Tire Inspections'!$E$5:$E$1004=$A981)*('Tire Inspections'!$B$5:$B$1004=$L981)*('Tire Inspections'!$Y$5:$Y$1004="OK")),'Tire Inspections'!$L$5:$L$1004),"")))</f>
        <v/>
      </c>
      <c r="T981" s="33">
        <f>IF($A981="","",IF(OR($Q981="",$H981=""),"",IFERROR(MAX(0,MIN(1,($Q981-'Settings'!$B$6)/($H981-'Settings'!$B$6))),"")))</f>
        <v/>
      </c>
      <c r="U981" s="27">
        <f>IF($A981="","",IF($Q981="","No Data",IF($Q981&lt;='Settings'!$B$6,"Critical",IF($Q981&lt;='Settings'!$B$5,"Low","OK"))))</f>
        <v/>
      </c>
      <c r="V981" s="27">
        <f>IF($A981="","",IF($R981="","No Data",IF($R981&gt;='Settings'!$B$7,"Uneven","OK")))</f>
        <v/>
      </c>
      <c r="W981" s="27">
        <f>IF($A981="","",IF($J981&lt;&gt;"Mounted","N/A",IF(OR($S981="",$I981=""),"No Data",IF($S981&lt;$I981-'Settings'!$B$8,"Low",IF($S981&gt;$I981+'Settings'!$B$8,"High","OK")))))</f>
        <v/>
      </c>
      <c r="X981" s="45">
        <f>IF($A981="","",IF(OR($J981&lt;&gt;"Mounted",$L981=""),"",IFERROR($L981+'Settings'!$B$9,"")))</f>
        <v/>
      </c>
      <c r="Y981" s="27">
        <f>IF($A981="","",IF($J981&lt;&gt;"Mounted","N/A",IF($L981="","No Data",IF(TODAY()&gt;$X981,"Overdue",IF(TODAY()+'Settings'!$B$10&gt;=$X981,"Due Soon","Current")))))</f>
        <v/>
      </c>
      <c r="Z981" s="27">
        <f>IF($A981="","",IF($J981&lt;&gt;"Mounted","N/A",IF(OR($U981="No Data",$W981="No Data"),"No Data",IF($U981="Critical","Critical",IF(OR($U981="Low",$V981="Uneven",$W981="Low",$W981="High",$Y981="Overdue",$Y981="Due Soon"),"Attention","OK")))))</f>
        <v/>
      </c>
      <c r="AA981" s="27">
        <f>IF($A981="","",IF($J981&lt;&gt;"Mounted","No action",IF($U981="Critical","Inspect immediately and follow fleet removal policy",IF($W981="Low","Correct pressure and inspect",IF($W981="High","Correct pressure",IF($V981="Uneven","Inspect alignment, suspension, and rotation",IF($U981="Low","Schedule tire service",IF($Y981="Overdue","Complete inspection",IF($Y981="Due Soon","Schedule inspection","No action")))))))))</f>
        <v/>
      </c>
      <c r="AB981" s="27">
        <f>IF($A981="","",IF(OR($J981&lt;&gt;"Mounted",$Z981="OK",$Z981="N/A"),"",IF($U981="Critical",1,IF(OR($W981="Low",$W981="High"),2,IF(OR($U981="Low",$V981="Uneven"),3,IF($Y981="Overdue",4,5))))))</f>
        <v/>
      </c>
      <c r="AC981" s="27">
        <f>IF($A981="","",IF($AB981="","",IFERROR($AB981*100000+ROW(),"")))</f>
        <v/>
      </c>
    </row>
    <row r="982">
      <c r="A982" s="29" t="n"/>
      <c r="B982" s="23" t="n"/>
      <c r="C982" s="23" t="n"/>
      <c r="D982" s="23" t="n"/>
      <c r="E982" s="29" t="n"/>
      <c r="F982" s="42" t="n"/>
      <c r="G982" s="30" t="n"/>
      <c r="H982" s="43" t="n"/>
      <c r="I982" s="43" t="n"/>
      <c r="J982" s="23" t="n"/>
      <c r="K982" s="23" t="n"/>
      <c r="L982" s="45">
        <f>IF($A982="","",IF(COUNTIFS('Tire Inspections'!$E$5:$E$1004,$A982,'Tire Inspections'!$Y$5:$Y$1004,"OK")=0,"",IFERROR(MAXIFS('Tire Inspections'!$B$5:$B$1004,'Tire Inspections'!$E$5:$E$1004,$A982,'Tire Inspections'!$Y$5:$Y$1004,"OK"),"")))</f>
        <v/>
      </c>
      <c r="M982" s="27">
        <f>IF($A982="","",IF($L982="","",IFERROR(LOOKUP(2,1/(('Tire Inspections'!$E$5:$E$1004=$A982)*('Tire Inspections'!$B$5:$B$1004=$L982)*('Tire Inspections'!$Y$5:$Y$1004="OK")),'Tire Inspections'!$C$5:$C$1004),"")))</f>
        <v/>
      </c>
      <c r="N982" s="27">
        <f>IF($A982="","",IF($L982="","",IFERROR(LOOKUP(2,1/(('Tire Inspections'!$E$5:$E$1004=$A982)*('Tire Inspections'!$B$5:$B$1004=$L982)*('Tire Inspections'!$Y$5:$Y$1004="OK")),'Tire Inspections'!$F$5:$F$1004),"")))</f>
        <v/>
      </c>
      <c r="O982" s="27">
        <f>IF($A982="","",IF($L982="","",IFERROR(LOOKUP(2,1/(('Tire Inspections'!$E$5:$E$1004=$A982)*('Tire Inspections'!$B$5:$B$1004=$L982)*('Tire Inspections'!$Y$5:$Y$1004="OK")),'Tire Inspections'!$P$5:$P$1004),"")))</f>
        <v/>
      </c>
      <c r="P982" s="32">
        <f>IF($A982="","",IF($L982="","",IFERROR(LOOKUP(2,1/(('Tire Inspections'!$E$5:$E$1004=$A982)*('Tire Inspections'!$B$5:$B$1004=$L982)*('Tire Inspections'!$Y$5:$Y$1004="OK")),'Tire Inspections'!$D$5:$D$1004),"")))</f>
        <v/>
      </c>
      <c r="Q982" s="44">
        <f>IF($A982="","",IF($L982="","",IFERROR(LOOKUP(2,1/(('Tire Inspections'!$E$5:$E$1004=$A982)*('Tire Inspections'!$B$5:$B$1004=$L982)*('Tire Inspections'!$Y$5:$Y$1004="OK")),'Tire Inspections'!$R$5:$R$1004),"")))</f>
        <v/>
      </c>
      <c r="R982" s="44">
        <f>IF($A982="","",IF($L982="","",IFERROR(LOOKUP(2,1/(('Tire Inspections'!$E$5:$E$1004=$A982)*('Tire Inspections'!$B$5:$B$1004=$L982)*('Tire Inspections'!$Y$5:$Y$1004="OK")),'Tire Inspections'!$S$5:$S$1004),"")))</f>
        <v/>
      </c>
      <c r="S982" s="44">
        <f>IF($A982="","",IF($L982="","",IFERROR(LOOKUP(2,1/(('Tire Inspections'!$E$5:$E$1004=$A982)*('Tire Inspections'!$B$5:$B$1004=$L982)*('Tire Inspections'!$Y$5:$Y$1004="OK")),'Tire Inspections'!$L$5:$L$1004),"")))</f>
        <v/>
      </c>
      <c r="T982" s="33">
        <f>IF($A982="","",IF(OR($Q982="",$H982=""),"",IFERROR(MAX(0,MIN(1,($Q982-'Settings'!$B$6)/($H982-'Settings'!$B$6))),"")))</f>
        <v/>
      </c>
      <c r="U982" s="27">
        <f>IF($A982="","",IF($Q982="","No Data",IF($Q982&lt;='Settings'!$B$6,"Critical",IF($Q982&lt;='Settings'!$B$5,"Low","OK"))))</f>
        <v/>
      </c>
      <c r="V982" s="27">
        <f>IF($A982="","",IF($R982="","No Data",IF($R982&gt;='Settings'!$B$7,"Uneven","OK")))</f>
        <v/>
      </c>
      <c r="W982" s="27">
        <f>IF($A982="","",IF($J982&lt;&gt;"Mounted","N/A",IF(OR($S982="",$I982=""),"No Data",IF($S982&lt;$I982-'Settings'!$B$8,"Low",IF($S982&gt;$I982+'Settings'!$B$8,"High","OK")))))</f>
        <v/>
      </c>
      <c r="X982" s="45">
        <f>IF($A982="","",IF(OR($J982&lt;&gt;"Mounted",$L982=""),"",IFERROR($L982+'Settings'!$B$9,"")))</f>
        <v/>
      </c>
      <c r="Y982" s="27">
        <f>IF($A982="","",IF($J982&lt;&gt;"Mounted","N/A",IF($L982="","No Data",IF(TODAY()&gt;$X982,"Overdue",IF(TODAY()+'Settings'!$B$10&gt;=$X982,"Due Soon","Current")))))</f>
        <v/>
      </c>
      <c r="Z982" s="27">
        <f>IF($A982="","",IF($J982&lt;&gt;"Mounted","N/A",IF(OR($U982="No Data",$W982="No Data"),"No Data",IF($U982="Critical","Critical",IF(OR($U982="Low",$V982="Uneven",$W982="Low",$W982="High",$Y982="Overdue",$Y982="Due Soon"),"Attention","OK")))))</f>
        <v/>
      </c>
      <c r="AA982" s="27">
        <f>IF($A982="","",IF($J982&lt;&gt;"Mounted","No action",IF($U982="Critical","Inspect immediately and follow fleet removal policy",IF($W982="Low","Correct pressure and inspect",IF($W982="High","Correct pressure",IF($V982="Uneven","Inspect alignment, suspension, and rotation",IF($U982="Low","Schedule tire service",IF($Y982="Overdue","Complete inspection",IF($Y982="Due Soon","Schedule inspection","No action")))))))))</f>
        <v/>
      </c>
      <c r="AB982" s="27">
        <f>IF($A982="","",IF(OR($J982&lt;&gt;"Mounted",$Z982="OK",$Z982="N/A"),"",IF($U982="Critical",1,IF(OR($W982="Low",$W982="High"),2,IF(OR($U982="Low",$V982="Uneven"),3,IF($Y982="Overdue",4,5))))))</f>
        <v/>
      </c>
      <c r="AC982" s="27">
        <f>IF($A982="","",IF($AB982="","",IFERROR($AB982*100000+ROW(),"")))</f>
        <v/>
      </c>
    </row>
    <row r="983">
      <c r="A983" s="29" t="n"/>
      <c r="B983" s="23" t="n"/>
      <c r="C983" s="23" t="n"/>
      <c r="D983" s="23" t="n"/>
      <c r="E983" s="29" t="n"/>
      <c r="F983" s="42" t="n"/>
      <c r="G983" s="30" t="n"/>
      <c r="H983" s="43" t="n"/>
      <c r="I983" s="43" t="n"/>
      <c r="J983" s="23" t="n"/>
      <c r="K983" s="23" t="n"/>
      <c r="L983" s="45">
        <f>IF($A983="","",IF(COUNTIFS('Tire Inspections'!$E$5:$E$1004,$A983,'Tire Inspections'!$Y$5:$Y$1004,"OK")=0,"",IFERROR(MAXIFS('Tire Inspections'!$B$5:$B$1004,'Tire Inspections'!$E$5:$E$1004,$A983,'Tire Inspections'!$Y$5:$Y$1004,"OK"),"")))</f>
        <v/>
      </c>
      <c r="M983" s="27">
        <f>IF($A983="","",IF($L983="","",IFERROR(LOOKUP(2,1/(('Tire Inspections'!$E$5:$E$1004=$A983)*('Tire Inspections'!$B$5:$B$1004=$L983)*('Tire Inspections'!$Y$5:$Y$1004="OK")),'Tire Inspections'!$C$5:$C$1004),"")))</f>
        <v/>
      </c>
      <c r="N983" s="27">
        <f>IF($A983="","",IF($L983="","",IFERROR(LOOKUP(2,1/(('Tire Inspections'!$E$5:$E$1004=$A983)*('Tire Inspections'!$B$5:$B$1004=$L983)*('Tire Inspections'!$Y$5:$Y$1004="OK")),'Tire Inspections'!$F$5:$F$1004),"")))</f>
        <v/>
      </c>
      <c r="O983" s="27">
        <f>IF($A983="","",IF($L983="","",IFERROR(LOOKUP(2,1/(('Tire Inspections'!$E$5:$E$1004=$A983)*('Tire Inspections'!$B$5:$B$1004=$L983)*('Tire Inspections'!$Y$5:$Y$1004="OK")),'Tire Inspections'!$P$5:$P$1004),"")))</f>
        <v/>
      </c>
      <c r="P983" s="32">
        <f>IF($A983="","",IF($L983="","",IFERROR(LOOKUP(2,1/(('Tire Inspections'!$E$5:$E$1004=$A983)*('Tire Inspections'!$B$5:$B$1004=$L983)*('Tire Inspections'!$Y$5:$Y$1004="OK")),'Tire Inspections'!$D$5:$D$1004),"")))</f>
        <v/>
      </c>
      <c r="Q983" s="44">
        <f>IF($A983="","",IF($L983="","",IFERROR(LOOKUP(2,1/(('Tire Inspections'!$E$5:$E$1004=$A983)*('Tire Inspections'!$B$5:$B$1004=$L983)*('Tire Inspections'!$Y$5:$Y$1004="OK")),'Tire Inspections'!$R$5:$R$1004),"")))</f>
        <v/>
      </c>
      <c r="R983" s="44">
        <f>IF($A983="","",IF($L983="","",IFERROR(LOOKUP(2,1/(('Tire Inspections'!$E$5:$E$1004=$A983)*('Tire Inspections'!$B$5:$B$1004=$L983)*('Tire Inspections'!$Y$5:$Y$1004="OK")),'Tire Inspections'!$S$5:$S$1004),"")))</f>
        <v/>
      </c>
      <c r="S983" s="44">
        <f>IF($A983="","",IF($L983="","",IFERROR(LOOKUP(2,1/(('Tire Inspections'!$E$5:$E$1004=$A983)*('Tire Inspections'!$B$5:$B$1004=$L983)*('Tire Inspections'!$Y$5:$Y$1004="OK")),'Tire Inspections'!$L$5:$L$1004),"")))</f>
        <v/>
      </c>
      <c r="T983" s="33">
        <f>IF($A983="","",IF(OR($Q983="",$H983=""),"",IFERROR(MAX(0,MIN(1,($Q983-'Settings'!$B$6)/($H983-'Settings'!$B$6))),"")))</f>
        <v/>
      </c>
      <c r="U983" s="27">
        <f>IF($A983="","",IF($Q983="","No Data",IF($Q983&lt;='Settings'!$B$6,"Critical",IF($Q983&lt;='Settings'!$B$5,"Low","OK"))))</f>
        <v/>
      </c>
      <c r="V983" s="27">
        <f>IF($A983="","",IF($R983="","No Data",IF($R983&gt;='Settings'!$B$7,"Uneven","OK")))</f>
        <v/>
      </c>
      <c r="W983" s="27">
        <f>IF($A983="","",IF($J983&lt;&gt;"Mounted","N/A",IF(OR($S983="",$I983=""),"No Data",IF($S983&lt;$I983-'Settings'!$B$8,"Low",IF($S983&gt;$I983+'Settings'!$B$8,"High","OK")))))</f>
        <v/>
      </c>
      <c r="X983" s="45">
        <f>IF($A983="","",IF(OR($J983&lt;&gt;"Mounted",$L983=""),"",IFERROR($L983+'Settings'!$B$9,"")))</f>
        <v/>
      </c>
      <c r="Y983" s="27">
        <f>IF($A983="","",IF($J983&lt;&gt;"Mounted","N/A",IF($L983="","No Data",IF(TODAY()&gt;$X983,"Overdue",IF(TODAY()+'Settings'!$B$10&gt;=$X983,"Due Soon","Current")))))</f>
        <v/>
      </c>
      <c r="Z983" s="27">
        <f>IF($A983="","",IF($J983&lt;&gt;"Mounted","N/A",IF(OR($U983="No Data",$W983="No Data"),"No Data",IF($U983="Critical","Critical",IF(OR($U983="Low",$V983="Uneven",$W983="Low",$W983="High",$Y983="Overdue",$Y983="Due Soon"),"Attention","OK")))))</f>
        <v/>
      </c>
      <c r="AA983" s="27">
        <f>IF($A983="","",IF($J983&lt;&gt;"Mounted","No action",IF($U983="Critical","Inspect immediately and follow fleet removal policy",IF($W983="Low","Correct pressure and inspect",IF($W983="High","Correct pressure",IF($V983="Uneven","Inspect alignment, suspension, and rotation",IF($U983="Low","Schedule tire service",IF($Y983="Overdue","Complete inspection",IF($Y983="Due Soon","Schedule inspection","No action")))))))))</f>
        <v/>
      </c>
      <c r="AB983" s="27">
        <f>IF($A983="","",IF(OR($J983&lt;&gt;"Mounted",$Z983="OK",$Z983="N/A"),"",IF($U983="Critical",1,IF(OR($W983="Low",$W983="High"),2,IF(OR($U983="Low",$V983="Uneven"),3,IF($Y983="Overdue",4,5))))))</f>
        <v/>
      </c>
      <c r="AC983" s="27">
        <f>IF($A983="","",IF($AB983="","",IFERROR($AB983*100000+ROW(),"")))</f>
        <v/>
      </c>
    </row>
    <row r="984">
      <c r="A984" s="29" t="n"/>
      <c r="B984" s="23" t="n"/>
      <c r="C984" s="23" t="n"/>
      <c r="D984" s="23" t="n"/>
      <c r="E984" s="29" t="n"/>
      <c r="F984" s="42" t="n"/>
      <c r="G984" s="30" t="n"/>
      <c r="H984" s="43" t="n"/>
      <c r="I984" s="43" t="n"/>
      <c r="J984" s="23" t="n"/>
      <c r="K984" s="23" t="n"/>
      <c r="L984" s="45">
        <f>IF($A984="","",IF(COUNTIFS('Tire Inspections'!$E$5:$E$1004,$A984,'Tire Inspections'!$Y$5:$Y$1004,"OK")=0,"",IFERROR(MAXIFS('Tire Inspections'!$B$5:$B$1004,'Tire Inspections'!$E$5:$E$1004,$A984,'Tire Inspections'!$Y$5:$Y$1004,"OK"),"")))</f>
        <v/>
      </c>
      <c r="M984" s="27">
        <f>IF($A984="","",IF($L984="","",IFERROR(LOOKUP(2,1/(('Tire Inspections'!$E$5:$E$1004=$A984)*('Tire Inspections'!$B$5:$B$1004=$L984)*('Tire Inspections'!$Y$5:$Y$1004="OK")),'Tire Inspections'!$C$5:$C$1004),"")))</f>
        <v/>
      </c>
      <c r="N984" s="27">
        <f>IF($A984="","",IF($L984="","",IFERROR(LOOKUP(2,1/(('Tire Inspections'!$E$5:$E$1004=$A984)*('Tire Inspections'!$B$5:$B$1004=$L984)*('Tire Inspections'!$Y$5:$Y$1004="OK")),'Tire Inspections'!$F$5:$F$1004),"")))</f>
        <v/>
      </c>
      <c r="O984" s="27">
        <f>IF($A984="","",IF($L984="","",IFERROR(LOOKUP(2,1/(('Tire Inspections'!$E$5:$E$1004=$A984)*('Tire Inspections'!$B$5:$B$1004=$L984)*('Tire Inspections'!$Y$5:$Y$1004="OK")),'Tire Inspections'!$P$5:$P$1004),"")))</f>
        <v/>
      </c>
      <c r="P984" s="32">
        <f>IF($A984="","",IF($L984="","",IFERROR(LOOKUP(2,1/(('Tire Inspections'!$E$5:$E$1004=$A984)*('Tire Inspections'!$B$5:$B$1004=$L984)*('Tire Inspections'!$Y$5:$Y$1004="OK")),'Tire Inspections'!$D$5:$D$1004),"")))</f>
        <v/>
      </c>
      <c r="Q984" s="44">
        <f>IF($A984="","",IF($L984="","",IFERROR(LOOKUP(2,1/(('Tire Inspections'!$E$5:$E$1004=$A984)*('Tire Inspections'!$B$5:$B$1004=$L984)*('Tire Inspections'!$Y$5:$Y$1004="OK")),'Tire Inspections'!$R$5:$R$1004),"")))</f>
        <v/>
      </c>
      <c r="R984" s="44">
        <f>IF($A984="","",IF($L984="","",IFERROR(LOOKUP(2,1/(('Tire Inspections'!$E$5:$E$1004=$A984)*('Tire Inspections'!$B$5:$B$1004=$L984)*('Tire Inspections'!$Y$5:$Y$1004="OK")),'Tire Inspections'!$S$5:$S$1004),"")))</f>
        <v/>
      </c>
      <c r="S984" s="44">
        <f>IF($A984="","",IF($L984="","",IFERROR(LOOKUP(2,1/(('Tire Inspections'!$E$5:$E$1004=$A984)*('Tire Inspections'!$B$5:$B$1004=$L984)*('Tire Inspections'!$Y$5:$Y$1004="OK")),'Tire Inspections'!$L$5:$L$1004),"")))</f>
        <v/>
      </c>
      <c r="T984" s="33">
        <f>IF($A984="","",IF(OR($Q984="",$H984=""),"",IFERROR(MAX(0,MIN(1,($Q984-'Settings'!$B$6)/($H984-'Settings'!$B$6))),"")))</f>
        <v/>
      </c>
      <c r="U984" s="27">
        <f>IF($A984="","",IF($Q984="","No Data",IF($Q984&lt;='Settings'!$B$6,"Critical",IF($Q984&lt;='Settings'!$B$5,"Low","OK"))))</f>
        <v/>
      </c>
      <c r="V984" s="27">
        <f>IF($A984="","",IF($R984="","No Data",IF($R984&gt;='Settings'!$B$7,"Uneven","OK")))</f>
        <v/>
      </c>
      <c r="W984" s="27">
        <f>IF($A984="","",IF($J984&lt;&gt;"Mounted","N/A",IF(OR($S984="",$I984=""),"No Data",IF($S984&lt;$I984-'Settings'!$B$8,"Low",IF($S984&gt;$I984+'Settings'!$B$8,"High","OK")))))</f>
        <v/>
      </c>
      <c r="X984" s="45">
        <f>IF($A984="","",IF(OR($J984&lt;&gt;"Mounted",$L984=""),"",IFERROR($L984+'Settings'!$B$9,"")))</f>
        <v/>
      </c>
      <c r="Y984" s="27">
        <f>IF($A984="","",IF($J984&lt;&gt;"Mounted","N/A",IF($L984="","No Data",IF(TODAY()&gt;$X984,"Overdue",IF(TODAY()+'Settings'!$B$10&gt;=$X984,"Due Soon","Current")))))</f>
        <v/>
      </c>
      <c r="Z984" s="27">
        <f>IF($A984="","",IF($J984&lt;&gt;"Mounted","N/A",IF(OR($U984="No Data",$W984="No Data"),"No Data",IF($U984="Critical","Critical",IF(OR($U984="Low",$V984="Uneven",$W984="Low",$W984="High",$Y984="Overdue",$Y984="Due Soon"),"Attention","OK")))))</f>
        <v/>
      </c>
      <c r="AA984" s="27">
        <f>IF($A984="","",IF($J984&lt;&gt;"Mounted","No action",IF($U984="Critical","Inspect immediately and follow fleet removal policy",IF($W984="Low","Correct pressure and inspect",IF($W984="High","Correct pressure",IF($V984="Uneven","Inspect alignment, suspension, and rotation",IF($U984="Low","Schedule tire service",IF($Y984="Overdue","Complete inspection",IF($Y984="Due Soon","Schedule inspection","No action")))))))))</f>
        <v/>
      </c>
      <c r="AB984" s="27">
        <f>IF($A984="","",IF(OR($J984&lt;&gt;"Mounted",$Z984="OK",$Z984="N/A"),"",IF($U984="Critical",1,IF(OR($W984="Low",$W984="High"),2,IF(OR($U984="Low",$V984="Uneven"),3,IF($Y984="Overdue",4,5))))))</f>
        <v/>
      </c>
      <c r="AC984" s="27">
        <f>IF($A984="","",IF($AB984="","",IFERROR($AB984*100000+ROW(),"")))</f>
        <v/>
      </c>
    </row>
    <row r="985">
      <c r="A985" s="29" t="n"/>
      <c r="B985" s="23" t="n"/>
      <c r="C985" s="23" t="n"/>
      <c r="D985" s="23" t="n"/>
      <c r="E985" s="29" t="n"/>
      <c r="F985" s="42" t="n"/>
      <c r="G985" s="30" t="n"/>
      <c r="H985" s="43" t="n"/>
      <c r="I985" s="43" t="n"/>
      <c r="J985" s="23" t="n"/>
      <c r="K985" s="23" t="n"/>
      <c r="L985" s="45">
        <f>IF($A985="","",IF(COUNTIFS('Tire Inspections'!$E$5:$E$1004,$A985,'Tire Inspections'!$Y$5:$Y$1004,"OK")=0,"",IFERROR(MAXIFS('Tire Inspections'!$B$5:$B$1004,'Tire Inspections'!$E$5:$E$1004,$A985,'Tire Inspections'!$Y$5:$Y$1004,"OK"),"")))</f>
        <v/>
      </c>
      <c r="M985" s="27">
        <f>IF($A985="","",IF($L985="","",IFERROR(LOOKUP(2,1/(('Tire Inspections'!$E$5:$E$1004=$A985)*('Tire Inspections'!$B$5:$B$1004=$L985)*('Tire Inspections'!$Y$5:$Y$1004="OK")),'Tire Inspections'!$C$5:$C$1004),"")))</f>
        <v/>
      </c>
      <c r="N985" s="27">
        <f>IF($A985="","",IF($L985="","",IFERROR(LOOKUP(2,1/(('Tire Inspections'!$E$5:$E$1004=$A985)*('Tire Inspections'!$B$5:$B$1004=$L985)*('Tire Inspections'!$Y$5:$Y$1004="OK")),'Tire Inspections'!$F$5:$F$1004),"")))</f>
        <v/>
      </c>
      <c r="O985" s="27">
        <f>IF($A985="","",IF($L985="","",IFERROR(LOOKUP(2,1/(('Tire Inspections'!$E$5:$E$1004=$A985)*('Tire Inspections'!$B$5:$B$1004=$L985)*('Tire Inspections'!$Y$5:$Y$1004="OK")),'Tire Inspections'!$P$5:$P$1004),"")))</f>
        <v/>
      </c>
      <c r="P985" s="32">
        <f>IF($A985="","",IF($L985="","",IFERROR(LOOKUP(2,1/(('Tire Inspections'!$E$5:$E$1004=$A985)*('Tire Inspections'!$B$5:$B$1004=$L985)*('Tire Inspections'!$Y$5:$Y$1004="OK")),'Tire Inspections'!$D$5:$D$1004),"")))</f>
        <v/>
      </c>
      <c r="Q985" s="44">
        <f>IF($A985="","",IF($L985="","",IFERROR(LOOKUP(2,1/(('Tire Inspections'!$E$5:$E$1004=$A985)*('Tire Inspections'!$B$5:$B$1004=$L985)*('Tire Inspections'!$Y$5:$Y$1004="OK")),'Tire Inspections'!$R$5:$R$1004),"")))</f>
        <v/>
      </c>
      <c r="R985" s="44">
        <f>IF($A985="","",IF($L985="","",IFERROR(LOOKUP(2,1/(('Tire Inspections'!$E$5:$E$1004=$A985)*('Tire Inspections'!$B$5:$B$1004=$L985)*('Tire Inspections'!$Y$5:$Y$1004="OK")),'Tire Inspections'!$S$5:$S$1004),"")))</f>
        <v/>
      </c>
      <c r="S985" s="44">
        <f>IF($A985="","",IF($L985="","",IFERROR(LOOKUP(2,1/(('Tire Inspections'!$E$5:$E$1004=$A985)*('Tire Inspections'!$B$5:$B$1004=$L985)*('Tire Inspections'!$Y$5:$Y$1004="OK")),'Tire Inspections'!$L$5:$L$1004),"")))</f>
        <v/>
      </c>
      <c r="T985" s="33">
        <f>IF($A985="","",IF(OR($Q985="",$H985=""),"",IFERROR(MAX(0,MIN(1,($Q985-'Settings'!$B$6)/($H985-'Settings'!$B$6))),"")))</f>
        <v/>
      </c>
      <c r="U985" s="27">
        <f>IF($A985="","",IF($Q985="","No Data",IF($Q985&lt;='Settings'!$B$6,"Critical",IF($Q985&lt;='Settings'!$B$5,"Low","OK"))))</f>
        <v/>
      </c>
      <c r="V985" s="27">
        <f>IF($A985="","",IF($R985="","No Data",IF($R985&gt;='Settings'!$B$7,"Uneven","OK")))</f>
        <v/>
      </c>
      <c r="W985" s="27">
        <f>IF($A985="","",IF($J985&lt;&gt;"Mounted","N/A",IF(OR($S985="",$I985=""),"No Data",IF($S985&lt;$I985-'Settings'!$B$8,"Low",IF($S985&gt;$I985+'Settings'!$B$8,"High","OK")))))</f>
        <v/>
      </c>
      <c r="X985" s="45">
        <f>IF($A985="","",IF(OR($J985&lt;&gt;"Mounted",$L985=""),"",IFERROR($L985+'Settings'!$B$9,"")))</f>
        <v/>
      </c>
      <c r="Y985" s="27">
        <f>IF($A985="","",IF($J985&lt;&gt;"Mounted","N/A",IF($L985="","No Data",IF(TODAY()&gt;$X985,"Overdue",IF(TODAY()+'Settings'!$B$10&gt;=$X985,"Due Soon","Current")))))</f>
        <v/>
      </c>
      <c r="Z985" s="27">
        <f>IF($A985="","",IF($J985&lt;&gt;"Mounted","N/A",IF(OR($U985="No Data",$W985="No Data"),"No Data",IF($U985="Critical","Critical",IF(OR($U985="Low",$V985="Uneven",$W985="Low",$W985="High",$Y985="Overdue",$Y985="Due Soon"),"Attention","OK")))))</f>
        <v/>
      </c>
      <c r="AA985" s="27">
        <f>IF($A985="","",IF($J985&lt;&gt;"Mounted","No action",IF($U985="Critical","Inspect immediately and follow fleet removal policy",IF($W985="Low","Correct pressure and inspect",IF($W985="High","Correct pressure",IF($V985="Uneven","Inspect alignment, suspension, and rotation",IF($U985="Low","Schedule tire service",IF($Y985="Overdue","Complete inspection",IF($Y985="Due Soon","Schedule inspection","No action")))))))))</f>
        <v/>
      </c>
      <c r="AB985" s="27">
        <f>IF($A985="","",IF(OR($J985&lt;&gt;"Mounted",$Z985="OK",$Z985="N/A"),"",IF($U985="Critical",1,IF(OR($W985="Low",$W985="High"),2,IF(OR($U985="Low",$V985="Uneven"),3,IF($Y985="Overdue",4,5))))))</f>
        <v/>
      </c>
      <c r="AC985" s="27">
        <f>IF($A985="","",IF($AB985="","",IFERROR($AB985*100000+ROW(),"")))</f>
        <v/>
      </c>
    </row>
    <row r="986">
      <c r="A986" s="29" t="n"/>
      <c r="B986" s="23" t="n"/>
      <c r="C986" s="23" t="n"/>
      <c r="D986" s="23" t="n"/>
      <c r="E986" s="29" t="n"/>
      <c r="F986" s="42" t="n"/>
      <c r="G986" s="30" t="n"/>
      <c r="H986" s="43" t="n"/>
      <c r="I986" s="43" t="n"/>
      <c r="J986" s="23" t="n"/>
      <c r="K986" s="23" t="n"/>
      <c r="L986" s="45">
        <f>IF($A986="","",IF(COUNTIFS('Tire Inspections'!$E$5:$E$1004,$A986,'Tire Inspections'!$Y$5:$Y$1004,"OK")=0,"",IFERROR(MAXIFS('Tire Inspections'!$B$5:$B$1004,'Tire Inspections'!$E$5:$E$1004,$A986,'Tire Inspections'!$Y$5:$Y$1004,"OK"),"")))</f>
        <v/>
      </c>
      <c r="M986" s="27">
        <f>IF($A986="","",IF($L986="","",IFERROR(LOOKUP(2,1/(('Tire Inspections'!$E$5:$E$1004=$A986)*('Tire Inspections'!$B$5:$B$1004=$L986)*('Tire Inspections'!$Y$5:$Y$1004="OK")),'Tire Inspections'!$C$5:$C$1004),"")))</f>
        <v/>
      </c>
      <c r="N986" s="27">
        <f>IF($A986="","",IF($L986="","",IFERROR(LOOKUP(2,1/(('Tire Inspections'!$E$5:$E$1004=$A986)*('Tire Inspections'!$B$5:$B$1004=$L986)*('Tire Inspections'!$Y$5:$Y$1004="OK")),'Tire Inspections'!$F$5:$F$1004),"")))</f>
        <v/>
      </c>
      <c r="O986" s="27">
        <f>IF($A986="","",IF($L986="","",IFERROR(LOOKUP(2,1/(('Tire Inspections'!$E$5:$E$1004=$A986)*('Tire Inspections'!$B$5:$B$1004=$L986)*('Tire Inspections'!$Y$5:$Y$1004="OK")),'Tire Inspections'!$P$5:$P$1004),"")))</f>
        <v/>
      </c>
      <c r="P986" s="32">
        <f>IF($A986="","",IF($L986="","",IFERROR(LOOKUP(2,1/(('Tire Inspections'!$E$5:$E$1004=$A986)*('Tire Inspections'!$B$5:$B$1004=$L986)*('Tire Inspections'!$Y$5:$Y$1004="OK")),'Tire Inspections'!$D$5:$D$1004),"")))</f>
        <v/>
      </c>
      <c r="Q986" s="44">
        <f>IF($A986="","",IF($L986="","",IFERROR(LOOKUP(2,1/(('Tire Inspections'!$E$5:$E$1004=$A986)*('Tire Inspections'!$B$5:$B$1004=$L986)*('Tire Inspections'!$Y$5:$Y$1004="OK")),'Tire Inspections'!$R$5:$R$1004),"")))</f>
        <v/>
      </c>
      <c r="R986" s="44">
        <f>IF($A986="","",IF($L986="","",IFERROR(LOOKUP(2,1/(('Tire Inspections'!$E$5:$E$1004=$A986)*('Tire Inspections'!$B$5:$B$1004=$L986)*('Tire Inspections'!$Y$5:$Y$1004="OK")),'Tire Inspections'!$S$5:$S$1004),"")))</f>
        <v/>
      </c>
      <c r="S986" s="44">
        <f>IF($A986="","",IF($L986="","",IFERROR(LOOKUP(2,1/(('Tire Inspections'!$E$5:$E$1004=$A986)*('Tire Inspections'!$B$5:$B$1004=$L986)*('Tire Inspections'!$Y$5:$Y$1004="OK")),'Tire Inspections'!$L$5:$L$1004),"")))</f>
        <v/>
      </c>
      <c r="T986" s="33">
        <f>IF($A986="","",IF(OR($Q986="",$H986=""),"",IFERROR(MAX(0,MIN(1,($Q986-'Settings'!$B$6)/($H986-'Settings'!$B$6))),"")))</f>
        <v/>
      </c>
      <c r="U986" s="27">
        <f>IF($A986="","",IF($Q986="","No Data",IF($Q986&lt;='Settings'!$B$6,"Critical",IF($Q986&lt;='Settings'!$B$5,"Low","OK"))))</f>
        <v/>
      </c>
      <c r="V986" s="27">
        <f>IF($A986="","",IF($R986="","No Data",IF($R986&gt;='Settings'!$B$7,"Uneven","OK")))</f>
        <v/>
      </c>
      <c r="W986" s="27">
        <f>IF($A986="","",IF($J986&lt;&gt;"Mounted","N/A",IF(OR($S986="",$I986=""),"No Data",IF($S986&lt;$I986-'Settings'!$B$8,"Low",IF($S986&gt;$I986+'Settings'!$B$8,"High","OK")))))</f>
        <v/>
      </c>
      <c r="X986" s="45">
        <f>IF($A986="","",IF(OR($J986&lt;&gt;"Mounted",$L986=""),"",IFERROR($L986+'Settings'!$B$9,"")))</f>
        <v/>
      </c>
      <c r="Y986" s="27">
        <f>IF($A986="","",IF($J986&lt;&gt;"Mounted","N/A",IF($L986="","No Data",IF(TODAY()&gt;$X986,"Overdue",IF(TODAY()+'Settings'!$B$10&gt;=$X986,"Due Soon","Current")))))</f>
        <v/>
      </c>
      <c r="Z986" s="27">
        <f>IF($A986="","",IF($J986&lt;&gt;"Mounted","N/A",IF(OR($U986="No Data",$W986="No Data"),"No Data",IF($U986="Critical","Critical",IF(OR($U986="Low",$V986="Uneven",$W986="Low",$W986="High",$Y986="Overdue",$Y986="Due Soon"),"Attention","OK")))))</f>
        <v/>
      </c>
      <c r="AA986" s="27">
        <f>IF($A986="","",IF($J986&lt;&gt;"Mounted","No action",IF($U986="Critical","Inspect immediately and follow fleet removal policy",IF($W986="Low","Correct pressure and inspect",IF($W986="High","Correct pressure",IF($V986="Uneven","Inspect alignment, suspension, and rotation",IF($U986="Low","Schedule tire service",IF($Y986="Overdue","Complete inspection",IF($Y986="Due Soon","Schedule inspection","No action")))))))))</f>
        <v/>
      </c>
      <c r="AB986" s="27">
        <f>IF($A986="","",IF(OR($J986&lt;&gt;"Mounted",$Z986="OK",$Z986="N/A"),"",IF($U986="Critical",1,IF(OR($W986="Low",$W986="High"),2,IF(OR($U986="Low",$V986="Uneven"),3,IF($Y986="Overdue",4,5))))))</f>
        <v/>
      </c>
      <c r="AC986" s="27">
        <f>IF($A986="","",IF($AB986="","",IFERROR($AB986*100000+ROW(),"")))</f>
        <v/>
      </c>
    </row>
    <row r="987">
      <c r="A987" s="29" t="n"/>
      <c r="B987" s="23" t="n"/>
      <c r="C987" s="23" t="n"/>
      <c r="D987" s="23" t="n"/>
      <c r="E987" s="29" t="n"/>
      <c r="F987" s="42" t="n"/>
      <c r="G987" s="30" t="n"/>
      <c r="H987" s="43" t="n"/>
      <c r="I987" s="43" t="n"/>
      <c r="J987" s="23" t="n"/>
      <c r="K987" s="23" t="n"/>
      <c r="L987" s="45">
        <f>IF($A987="","",IF(COUNTIFS('Tire Inspections'!$E$5:$E$1004,$A987,'Tire Inspections'!$Y$5:$Y$1004,"OK")=0,"",IFERROR(MAXIFS('Tire Inspections'!$B$5:$B$1004,'Tire Inspections'!$E$5:$E$1004,$A987,'Tire Inspections'!$Y$5:$Y$1004,"OK"),"")))</f>
        <v/>
      </c>
      <c r="M987" s="27">
        <f>IF($A987="","",IF($L987="","",IFERROR(LOOKUP(2,1/(('Tire Inspections'!$E$5:$E$1004=$A987)*('Tire Inspections'!$B$5:$B$1004=$L987)*('Tire Inspections'!$Y$5:$Y$1004="OK")),'Tire Inspections'!$C$5:$C$1004),"")))</f>
        <v/>
      </c>
      <c r="N987" s="27">
        <f>IF($A987="","",IF($L987="","",IFERROR(LOOKUP(2,1/(('Tire Inspections'!$E$5:$E$1004=$A987)*('Tire Inspections'!$B$5:$B$1004=$L987)*('Tire Inspections'!$Y$5:$Y$1004="OK")),'Tire Inspections'!$F$5:$F$1004),"")))</f>
        <v/>
      </c>
      <c r="O987" s="27">
        <f>IF($A987="","",IF($L987="","",IFERROR(LOOKUP(2,1/(('Tire Inspections'!$E$5:$E$1004=$A987)*('Tire Inspections'!$B$5:$B$1004=$L987)*('Tire Inspections'!$Y$5:$Y$1004="OK")),'Tire Inspections'!$P$5:$P$1004),"")))</f>
        <v/>
      </c>
      <c r="P987" s="32">
        <f>IF($A987="","",IF($L987="","",IFERROR(LOOKUP(2,1/(('Tire Inspections'!$E$5:$E$1004=$A987)*('Tire Inspections'!$B$5:$B$1004=$L987)*('Tire Inspections'!$Y$5:$Y$1004="OK")),'Tire Inspections'!$D$5:$D$1004),"")))</f>
        <v/>
      </c>
      <c r="Q987" s="44">
        <f>IF($A987="","",IF($L987="","",IFERROR(LOOKUP(2,1/(('Tire Inspections'!$E$5:$E$1004=$A987)*('Tire Inspections'!$B$5:$B$1004=$L987)*('Tire Inspections'!$Y$5:$Y$1004="OK")),'Tire Inspections'!$R$5:$R$1004),"")))</f>
        <v/>
      </c>
      <c r="R987" s="44">
        <f>IF($A987="","",IF($L987="","",IFERROR(LOOKUP(2,1/(('Tire Inspections'!$E$5:$E$1004=$A987)*('Tire Inspections'!$B$5:$B$1004=$L987)*('Tire Inspections'!$Y$5:$Y$1004="OK")),'Tire Inspections'!$S$5:$S$1004),"")))</f>
        <v/>
      </c>
      <c r="S987" s="44">
        <f>IF($A987="","",IF($L987="","",IFERROR(LOOKUP(2,1/(('Tire Inspections'!$E$5:$E$1004=$A987)*('Tire Inspections'!$B$5:$B$1004=$L987)*('Tire Inspections'!$Y$5:$Y$1004="OK")),'Tire Inspections'!$L$5:$L$1004),"")))</f>
        <v/>
      </c>
      <c r="T987" s="33">
        <f>IF($A987="","",IF(OR($Q987="",$H987=""),"",IFERROR(MAX(0,MIN(1,($Q987-'Settings'!$B$6)/($H987-'Settings'!$B$6))),"")))</f>
        <v/>
      </c>
      <c r="U987" s="27">
        <f>IF($A987="","",IF($Q987="","No Data",IF($Q987&lt;='Settings'!$B$6,"Critical",IF($Q987&lt;='Settings'!$B$5,"Low","OK"))))</f>
        <v/>
      </c>
      <c r="V987" s="27">
        <f>IF($A987="","",IF($R987="","No Data",IF($R987&gt;='Settings'!$B$7,"Uneven","OK")))</f>
        <v/>
      </c>
      <c r="W987" s="27">
        <f>IF($A987="","",IF($J987&lt;&gt;"Mounted","N/A",IF(OR($S987="",$I987=""),"No Data",IF($S987&lt;$I987-'Settings'!$B$8,"Low",IF($S987&gt;$I987+'Settings'!$B$8,"High","OK")))))</f>
        <v/>
      </c>
      <c r="X987" s="45">
        <f>IF($A987="","",IF(OR($J987&lt;&gt;"Mounted",$L987=""),"",IFERROR($L987+'Settings'!$B$9,"")))</f>
        <v/>
      </c>
      <c r="Y987" s="27">
        <f>IF($A987="","",IF($J987&lt;&gt;"Mounted","N/A",IF($L987="","No Data",IF(TODAY()&gt;$X987,"Overdue",IF(TODAY()+'Settings'!$B$10&gt;=$X987,"Due Soon","Current")))))</f>
        <v/>
      </c>
      <c r="Z987" s="27">
        <f>IF($A987="","",IF($J987&lt;&gt;"Mounted","N/A",IF(OR($U987="No Data",$W987="No Data"),"No Data",IF($U987="Critical","Critical",IF(OR($U987="Low",$V987="Uneven",$W987="Low",$W987="High",$Y987="Overdue",$Y987="Due Soon"),"Attention","OK")))))</f>
        <v/>
      </c>
      <c r="AA987" s="27">
        <f>IF($A987="","",IF($J987&lt;&gt;"Mounted","No action",IF($U987="Critical","Inspect immediately and follow fleet removal policy",IF($W987="Low","Correct pressure and inspect",IF($W987="High","Correct pressure",IF($V987="Uneven","Inspect alignment, suspension, and rotation",IF($U987="Low","Schedule tire service",IF($Y987="Overdue","Complete inspection",IF($Y987="Due Soon","Schedule inspection","No action")))))))))</f>
        <v/>
      </c>
      <c r="AB987" s="27">
        <f>IF($A987="","",IF(OR($J987&lt;&gt;"Mounted",$Z987="OK",$Z987="N/A"),"",IF($U987="Critical",1,IF(OR($W987="Low",$W987="High"),2,IF(OR($U987="Low",$V987="Uneven"),3,IF($Y987="Overdue",4,5))))))</f>
        <v/>
      </c>
      <c r="AC987" s="27">
        <f>IF($A987="","",IF($AB987="","",IFERROR($AB987*100000+ROW(),"")))</f>
        <v/>
      </c>
    </row>
    <row r="988">
      <c r="A988" s="29" t="n"/>
      <c r="B988" s="23" t="n"/>
      <c r="C988" s="23" t="n"/>
      <c r="D988" s="23" t="n"/>
      <c r="E988" s="29" t="n"/>
      <c r="F988" s="42" t="n"/>
      <c r="G988" s="30" t="n"/>
      <c r="H988" s="43" t="n"/>
      <c r="I988" s="43" t="n"/>
      <c r="J988" s="23" t="n"/>
      <c r="K988" s="23" t="n"/>
      <c r="L988" s="45">
        <f>IF($A988="","",IF(COUNTIFS('Tire Inspections'!$E$5:$E$1004,$A988,'Tire Inspections'!$Y$5:$Y$1004,"OK")=0,"",IFERROR(MAXIFS('Tire Inspections'!$B$5:$B$1004,'Tire Inspections'!$E$5:$E$1004,$A988,'Tire Inspections'!$Y$5:$Y$1004,"OK"),"")))</f>
        <v/>
      </c>
      <c r="M988" s="27">
        <f>IF($A988="","",IF($L988="","",IFERROR(LOOKUP(2,1/(('Tire Inspections'!$E$5:$E$1004=$A988)*('Tire Inspections'!$B$5:$B$1004=$L988)*('Tire Inspections'!$Y$5:$Y$1004="OK")),'Tire Inspections'!$C$5:$C$1004),"")))</f>
        <v/>
      </c>
      <c r="N988" s="27">
        <f>IF($A988="","",IF($L988="","",IFERROR(LOOKUP(2,1/(('Tire Inspections'!$E$5:$E$1004=$A988)*('Tire Inspections'!$B$5:$B$1004=$L988)*('Tire Inspections'!$Y$5:$Y$1004="OK")),'Tire Inspections'!$F$5:$F$1004),"")))</f>
        <v/>
      </c>
      <c r="O988" s="27">
        <f>IF($A988="","",IF($L988="","",IFERROR(LOOKUP(2,1/(('Tire Inspections'!$E$5:$E$1004=$A988)*('Tire Inspections'!$B$5:$B$1004=$L988)*('Tire Inspections'!$Y$5:$Y$1004="OK")),'Tire Inspections'!$P$5:$P$1004),"")))</f>
        <v/>
      </c>
      <c r="P988" s="32">
        <f>IF($A988="","",IF($L988="","",IFERROR(LOOKUP(2,1/(('Tire Inspections'!$E$5:$E$1004=$A988)*('Tire Inspections'!$B$5:$B$1004=$L988)*('Tire Inspections'!$Y$5:$Y$1004="OK")),'Tire Inspections'!$D$5:$D$1004),"")))</f>
        <v/>
      </c>
      <c r="Q988" s="44">
        <f>IF($A988="","",IF($L988="","",IFERROR(LOOKUP(2,1/(('Tire Inspections'!$E$5:$E$1004=$A988)*('Tire Inspections'!$B$5:$B$1004=$L988)*('Tire Inspections'!$Y$5:$Y$1004="OK")),'Tire Inspections'!$R$5:$R$1004),"")))</f>
        <v/>
      </c>
      <c r="R988" s="44">
        <f>IF($A988="","",IF($L988="","",IFERROR(LOOKUP(2,1/(('Tire Inspections'!$E$5:$E$1004=$A988)*('Tire Inspections'!$B$5:$B$1004=$L988)*('Tire Inspections'!$Y$5:$Y$1004="OK")),'Tire Inspections'!$S$5:$S$1004),"")))</f>
        <v/>
      </c>
      <c r="S988" s="44">
        <f>IF($A988="","",IF($L988="","",IFERROR(LOOKUP(2,1/(('Tire Inspections'!$E$5:$E$1004=$A988)*('Tire Inspections'!$B$5:$B$1004=$L988)*('Tire Inspections'!$Y$5:$Y$1004="OK")),'Tire Inspections'!$L$5:$L$1004),"")))</f>
        <v/>
      </c>
      <c r="T988" s="33">
        <f>IF($A988="","",IF(OR($Q988="",$H988=""),"",IFERROR(MAX(0,MIN(1,($Q988-'Settings'!$B$6)/($H988-'Settings'!$B$6))),"")))</f>
        <v/>
      </c>
      <c r="U988" s="27">
        <f>IF($A988="","",IF($Q988="","No Data",IF($Q988&lt;='Settings'!$B$6,"Critical",IF($Q988&lt;='Settings'!$B$5,"Low","OK"))))</f>
        <v/>
      </c>
      <c r="V988" s="27">
        <f>IF($A988="","",IF($R988="","No Data",IF($R988&gt;='Settings'!$B$7,"Uneven","OK")))</f>
        <v/>
      </c>
      <c r="W988" s="27">
        <f>IF($A988="","",IF($J988&lt;&gt;"Mounted","N/A",IF(OR($S988="",$I988=""),"No Data",IF($S988&lt;$I988-'Settings'!$B$8,"Low",IF($S988&gt;$I988+'Settings'!$B$8,"High","OK")))))</f>
        <v/>
      </c>
      <c r="X988" s="45">
        <f>IF($A988="","",IF(OR($J988&lt;&gt;"Mounted",$L988=""),"",IFERROR($L988+'Settings'!$B$9,"")))</f>
        <v/>
      </c>
      <c r="Y988" s="27">
        <f>IF($A988="","",IF($J988&lt;&gt;"Mounted","N/A",IF($L988="","No Data",IF(TODAY()&gt;$X988,"Overdue",IF(TODAY()+'Settings'!$B$10&gt;=$X988,"Due Soon","Current")))))</f>
        <v/>
      </c>
      <c r="Z988" s="27">
        <f>IF($A988="","",IF($J988&lt;&gt;"Mounted","N/A",IF(OR($U988="No Data",$W988="No Data"),"No Data",IF($U988="Critical","Critical",IF(OR($U988="Low",$V988="Uneven",$W988="Low",$W988="High",$Y988="Overdue",$Y988="Due Soon"),"Attention","OK")))))</f>
        <v/>
      </c>
      <c r="AA988" s="27">
        <f>IF($A988="","",IF($J988&lt;&gt;"Mounted","No action",IF($U988="Critical","Inspect immediately and follow fleet removal policy",IF($W988="Low","Correct pressure and inspect",IF($W988="High","Correct pressure",IF($V988="Uneven","Inspect alignment, suspension, and rotation",IF($U988="Low","Schedule tire service",IF($Y988="Overdue","Complete inspection",IF($Y988="Due Soon","Schedule inspection","No action")))))))))</f>
        <v/>
      </c>
      <c r="AB988" s="27">
        <f>IF($A988="","",IF(OR($J988&lt;&gt;"Mounted",$Z988="OK",$Z988="N/A"),"",IF($U988="Critical",1,IF(OR($W988="Low",$W988="High"),2,IF(OR($U988="Low",$V988="Uneven"),3,IF($Y988="Overdue",4,5))))))</f>
        <v/>
      </c>
      <c r="AC988" s="27">
        <f>IF($A988="","",IF($AB988="","",IFERROR($AB988*100000+ROW(),"")))</f>
        <v/>
      </c>
    </row>
    <row r="989">
      <c r="A989" s="29" t="n"/>
      <c r="B989" s="23" t="n"/>
      <c r="C989" s="23" t="n"/>
      <c r="D989" s="23" t="n"/>
      <c r="E989" s="29" t="n"/>
      <c r="F989" s="42" t="n"/>
      <c r="G989" s="30" t="n"/>
      <c r="H989" s="43" t="n"/>
      <c r="I989" s="43" t="n"/>
      <c r="J989" s="23" t="n"/>
      <c r="K989" s="23" t="n"/>
      <c r="L989" s="45">
        <f>IF($A989="","",IF(COUNTIFS('Tire Inspections'!$E$5:$E$1004,$A989,'Tire Inspections'!$Y$5:$Y$1004,"OK")=0,"",IFERROR(MAXIFS('Tire Inspections'!$B$5:$B$1004,'Tire Inspections'!$E$5:$E$1004,$A989,'Tire Inspections'!$Y$5:$Y$1004,"OK"),"")))</f>
        <v/>
      </c>
      <c r="M989" s="27">
        <f>IF($A989="","",IF($L989="","",IFERROR(LOOKUP(2,1/(('Tire Inspections'!$E$5:$E$1004=$A989)*('Tire Inspections'!$B$5:$B$1004=$L989)*('Tire Inspections'!$Y$5:$Y$1004="OK")),'Tire Inspections'!$C$5:$C$1004),"")))</f>
        <v/>
      </c>
      <c r="N989" s="27">
        <f>IF($A989="","",IF($L989="","",IFERROR(LOOKUP(2,1/(('Tire Inspections'!$E$5:$E$1004=$A989)*('Tire Inspections'!$B$5:$B$1004=$L989)*('Tire Inspections'!$Y$5:$Y$1004="OK")),'Tire Inspections'!$F$5:$F$1004),"")))</f>
        <v/>
      </c>
      <c r="O989" s="27">
        <f>IF($A989="","",IF($L989="","",IFERROR(LOOKUP(2,1/(('Tire Inspections'!$E$5:$E$1004=$A989)*('Tire Inspections'!$B$5:$B$1004=$L989)*('Tire Inspections'!$Y$5:$Y$1004="OK")),'Tire Inspections'!$P$5:$P$1004),"")))</f>
        <v/>
      </c>
      <c r="P989" s="32">
        <f>IF($A989="","",IF($L989="","",IFERROR(LOOKUP(2,1/(('Tire Inspections'!$E$5:$E$1004=$A989)*('Tire Inspections'!$B$5:$B$1004=$L989)*('Tire Inspections'!$Y$5:$Y$1004="OK")),'Tire Inspections'!$D$5:$D$1004),"")))</f>
        <v/>
      </c>
      <c r="Q989" s="44">
        <f>IF($A989="","",IF($L989="","",IFERROR(LOOKUP(2,1/(('Tire Inspections'!$E$5:$E$1004=$A989)*('Tire Inspections'!$B$5:$B$1004=$L989)*('Tire Inspections'!$Y$5:$Y$1004="OK")),'Tire Inspections'!$R$5:$R$1004),"")))</f>
        <v/>
      </c>
      <c r="R989" s="44">
        <f>IF($A989="","",IF($L989="","",IFERROR(LOOKUP(2,1/(('Tire Inspections'!$E$5:$E$1004=$A989)*('Tire Inspections'!$B$5:$B$1004=$L989)*('Tire Inspections'!$Y$5:$Y$1004="OK")),'Tire Inspections'!$S$5:$S$1004),"")))</f>
        <v/>
      </c>
      <c r="S989" s="44">
        <f>IF($A989="","",IF($L989="","",IFERROR(LOOKUP(2,1/(('Tire Inspections'!$E$5:$E$1004=$A989)*('Tire Inspections'!$B$5:$B$1004=$L989)*('Tire Inspections'!$Y$5:$Y$1004="OK")),'Tire Inspections'!$L$5:$L$1004),"")))</f>
        <v/>
      </c>
      <c r="T989" s="33">
        <f>IF($A989="","",IF(OR($Q989="",$H989=""),"",IFERROR(MAX(0,MIN(1,($Q989-'Settings'!$B$6)/($H989-'Settings'!$B$6))),"")))</f>
        <v/>
      </c>
      <c r="U989" s="27">
        <f>IF($A989="","",IF($Q989="","No Data",IF($Q989&lt;='Settings'!$B$6,"Critical",IF($Q989&lt;='Settings'!$B$5,"Low","OK"))))</f>
        <v/>
      </c>
      <c r="V989" s="27">
        <f>IF($A989="","",IF($R989="","No Data",IF($R989&gt;='Settings'!$B$7,"Uneven","OK")))</f>
        <v/>
      </c>
      <c r="W989" s="27">
        <f>IF($A989="","",IF($J989&lt;&gt;"Mounted","N/A",IF(OR($S989="",$I989=""),"No Data",IF($S989&lt;$I989-'Settings'!$B$8,"Low",IF($S989&gt;$I989+'Settings'!$B$8,"High","OK")))))</f>
        <v/>
      </c>
      <c r="X989" s="45">
        <f>IF($A989="","",IF(OR($J989&lt;&gt;"Mounted",$L989=""),"",IFERROR($L989+'Settings'!$B$9,"")))</f>
        <v/>
      </c>
      <c r="Y989" s="27">
        <f>IF($A989="","",IF($J989&lt;&gt;"Mounted","N/A",IF($L989="","No Data",IF(TODAY()&gt;$X989,"Overdue",IF(TODAY()+'Settings'!$B$10&gt;=$X989,"Due Soon","Current")))))</f>
        <v/>
      </c>
      <c r="Z989" s="27">
        <f>IF($A989="","",IF($J989&lt;&gt;"Mounted","N/A",IF(OR($U989="No Data",$W989="No Data"),"No Data",IF($U989="Critical","Critical",IF(OR($U989="Low",$V989="Uneven",$W989="Low",$W989="High",$Y989="Overdue",$Y989="Due Soon"),"Attention","OK")))))</f>
        <v/>
      </c>
      <c r="AA989" s="27">
        <f>IF($A989="","",IF($J989&lt;&gt;"Mounted","No action",IF($U989="Critical","Inspect immediately and follow fleet removal policy",IF($W989="Low","Correct pressure and inspect",IF($W989="High","Correct pressure",IF($V989="Uneven","Inspect alignment, suspension, and rotation",IF($U989="Low","Schedule tire service",IF($Y989="Overdue","Complete inspection",IF($Y989="Due Soon","Schedule inspection","No action")))))))))</f>
        <v/>
      </c>
      <c r="AB989" s="27">
        <f>IF($A989="","",IF(OR($J989&lt;&gt;"Mounted",$Z989="OK",$Z989="N/A"),"",IF($U989="Critical",1,IF(OR($W989="Low",$W989="High"),2,IF(OR($U989="Low",$V989="Uneven"),3,IF($Y989="Overdue",4,5))))))</f>
        <v/>
      </c>
      <c r="AC989" s="27">
        <f>IF($A989="","",IF($AB989="","",IFERROR($AB989*100000+ROW(),"")))</f>
        <v/>
      </c>
    </row>
    <row r="990">
      <c r="A990" s="29" t="n"/>
      <c r="B990" s="23" t="n"/>
      <c r="C990" s="23" t="n"/>
      <c r="D990" s="23" t="n"/>
      <c r="E990" s="29" t="n"/>
      <c r="F990" s="42" t="n"/>
      <c r="G990" s="30" t="n"/>
      <c r="H990" s="43" t="n"/>
      <c r="I990" s="43" t="n"/>
      <c r="J990" s="23" t="n"/>
      <c r="K990" s="23" t="n"/>
      <c r="L990" s="45">
        <f>IF($A990="","",IF(COUNTIFS('Tire Inspections'!$E$5:$E$1004,$A990,'Tire Inspections'!$Y$5:$Y$1004,"OK")=0,"",IFERROR(MAXIFS('Tire Inspections'!$B$5:$B$1004,'Tire Inspections'!$E$5:$E$1004,$A990,'Tire Inspections'!$Y$5:$Y$1004,"OK"),"")))</f>
        <v/>
      </c>
      <c r="M990" s="27">
        <f>IF($A990="","",IF($L990="","",IFERROR(LOOKUP(2,1/(('Tire Inspections'!$E$5:$E$1004=$A990)*('Tire Inspections'!$B$5:$B$1004=$L990)*('Tire Inspections'!$Y$5:$Y$1004="OK")),'Tire Inspections'!$C$5:$C$1004),"")))</f>
        <v/>
      </c>
      <c r="N990" s="27">
        <f>IF($A990="","",IF($L990="","",IFERROR(LOOKUP(2,1/(('Tire Inspections'!$E$5:$E$1004=$A990)*('Tire Inspections'!$B$5:$B$1004=$L990)*('Tire Inspections'!$Y$5:$Y$1004="OK")),'Tire Inspections'!$F$5:$F$1004),"")))</f>
        <v/>
      </c>
      <c r="O990" s="27">
        <f>IF($A990="","",IF($L990="","",IFERROR(LOOKUP(2,1/(('Tire Inspections'!$E$5:$E$1004=$A990)*('Tire Inspections'!$B$5:$B$1004=$L990)*('Tire Inspections'!$Y$5:$Y$1004="OK")),'Tire Inspections'!$P$5:$P$1004),"")))</f>
        <v/>
      </c>
      <c r="P990" s="32">
        <f>IF($A990="","",IF($L990="","",IFERROR(LOOKUP(2,1/(('Tire Inspections'!$E$5:$E$1004=$A990)*('Tire Inspections'!$B$5:$B$1004=$L990)*('Tire Inspections'!$Y$5:$Y$1004="OK")),'Tire Inspections'!$D$5:$D$1004),"")))</f>
        <v/>
      </c>
      <c r="Q990" s="44">
        <f>IF($A990="","",IF($L990="","",IFERROR(LOOKUP(2,1/(('Tire Inspections'!$E$5:$E$1004=$A990)*('Tire Inspections'!$B$5:$B$1004=$L990)*('Tire Inspections'!$Y$5:$Y$1004="OK")),'Tire Inspections'!$R$5:$R$1004),"")))</f>
        <v/>
      </c>
      <c r="R990" s="44">
        <f>IF($A990="","",IF($L990="","",IFERROR(LOOKUP(2,1/(('Tire Inspections'!$E$5:$E$1004=$A990)*('Tire Inspections'!$B$5:$B$1004=$L990)*('Tire Inspections'!$Y$5:$Y$1004="OK")),'Tire Inspections'!$S$5:$S$1004),"")))</f>
        <v/>
      </c>
      <c r="S990" s="44">
        <f>IF($A990="","",IF($L990="","",IFERROR(LOOKUP(2,1/(('Tire Inspections'!$E$5:$E$1004=$A990)*('Tire Inspections'!$B$5:$B$1004=$L990)*('Tire Inspections'!$Y$5:$Y$1004="OK")),'Tire Inspections'!$L$5:$L$1004),"")))</f>
        <v/>
      </c>
      <c r="T990" s="33">
        <f>IF($A990="","",IF(OR($Q990="",$H990=""),"",IFERROR(MAX(0,MIN(1,($Q990-'Settings'!$B$6)/($H990-'Settings'!$B$6))),"")))</f>
        <v/>
      </c>
      <c r="U990" s="27">
        <f>IF($A990="","",IF($Q990="","No Data",IF($Q990&lt;='Settings'!$B$6,"Critical",IF($Q990&lt;='Settings'!$B$5,"Low","OK"))))</f>
        <v/>
      </c>
      <c r="V990" s="27">
        <f>IF($A990="","",IF($R990="","No Data",IF($R990&gt;='Settings'!$B$7,"Uneven","OK")))</f>
        <v/>
      </c>
      <c r="W990" s="27">
        <f>IF($A990="","",IF($J990&lt;&gt;"Mounted","N/A",IF(OR($S990="",$I990=""),"No Data",IF($S990&lt;$I990-'Settings'!$B$8,"Low",IF($S990&gt;$I990+'Settings'!$B$8,"High","OK")))))</f>
        <v/>
      </c>
      <c r="X990" s="45">
        <f>IF($A990="","",IF(OR($J990&lt;&gt;"Mounted",$L990=""),"",IFERROR($L990+'Settings'!$B$9,"")))</f>
        <v/>
      </c>
      <c r="Y990" s="27">
        <f>IF($A990="","",IF($J990&lt;&gt;"Mounted","N/A",IF($L990="","No Data",IF(TODAY()&gt;$X990,"Overdue",IF(TODAY()+'Settings'!$B$10&gt;=$X990,"Due Soon","Current")))))</f>
        <v/>
      </c>
      <c r="Z990" s="27">
        <f>IF($A990="","",IF($J990&lt;&gt;"Mounted","N/A",IF(OR($U990="No Data",$W990="No Data"),"No Data",IF($U990="Critical","Critical",IF(OR($U990="Low",$V990="Uneven",$W990="Low",$W990="High",$Y990="Overdue",$Y990="Due Soon"),"Attention","OK")))))</f>
        <v/>
      </c>
      <c r="AA990" s="27">
        <f>IF($A990="","",IF($J990&lt;&gt;"Mounted","No action",IF($U990="Critical","Inspect immediately and follow fleet removal policy",IF($W990="Low","Correct pressure and inspect",IF($W990="High","Correct pressure",IF($V990="Uneven","Inspect alignment, suspension, and rotation",IF($U990="Low","Schedule tire service",IF($Y990="Overdue","Complete inspection",IF($Y990="Due Soon","Schedule inspection","No action")))))))))</f>
        <v/>
      </c>
      <c r="AB990" s="27">
        <f>IF($A990="","",IF(OR($J990&lt;&gt;"Mounted",$Z990="OK",$Z990="N/A"),"",IF($U990="Critical",1,IF(OR($W990="Low",$W990="High"),2,IF(OR($U990="Low",$V990="Uneven"),3,IF($Y990="Overdue",4,5))))))</f>
        <v/>
      </c>
      <c r="AC990" s="27">
        <f>IF($A990="","",IF($AB990="","",IFERROR($AB990*100000+ROW(),"")))</f>
        <v/>
      </c>
    </row>
    <row r="991">
      <c r="A991" s="29" t="n"/>
      <c r="B991" s="23" t="n"/>
      <c r="C991" s="23" t="n"/>
      <c r="D991" s="23" t="n"/>
      <c r="E991" s="29" t="n"/>
      <c r="F991" s="42" t="n"/>
      <c r="G991" s="30" t="n"/>
      <c r="H991" s="43" t="n"/>
      <c r="I991" s="43" t="n"/>
      <c r="J991" s="23" t="n"/>
      <c r="K991" s="23" t="n"/>
      <c r="L991" s="45">
        <f>IF($A991="","",IF(COUNTIFS('Tire Inspections'!$E$5:$E$1004,$A991,'Tire Inspections'!$Y$5:$Y$1004,"OK")=0,"",IFERROR(MAXIFS('Tire Inspections'!$B$5:$B$1004,'Tire Inspections'!$E$5:$E$1004,$A991,'Tire Inspections'!$Y$5:$Y$1004,"OK"),"")))</f>
        <v/>
      </c>
      <c r="M991" s="27">
        <f>IF($A991="","",IF($L991="","",IFERROR(LOOKUP(2,1/(('Tire Inspections'!$E$5:$E$1004=$A991)*('Tire Inspections'!$B$5:$B$1004=$L991)*('Tire Inspections'!$Y$5:$Y$1004="OK")),'Tire Inspections'!$C$5:$C$1004),"")))</f>
        <v/>
      </c>
      <c r="N991" s="27">
        <f>IF($A991="","",IF($L991="","",IFERROR(LOOKUP(2,1/(('Tire Inspections'!$E$5:$E$1004=$A991)*('Tire Inspections'!$B$5:$B$1004=$L991)*('Tire Inspections'!$Y$5:$Y$1004="OK")),'Tire Inspections'!$F$5:$F$1004),"")))</f>
        <v/>
      </c>
      <c r="O991" s="27">
        <f>IF($A991="","",IF($L991="","",IFERROR(LOOKUP(2,1/(('Tire Inspections'!$E$5:$E$1004=$A991)*('Tire Inspections'!$B$5:$B$1004=$L991)*('Tire Inspections'!$Y$5:$Y$1004="OK")),'Tire Inspections'!$P$5:$P$1004),"")))</f>
        <v/>
      </c>
      <c r="P991" s="32">
        <f>IF($A991="","",IF($L991="","",IFERROR(LOOKUP(2,1/(('Tire Inspections'!$E$5:$E$1004=$A991)*('Tire Inspections'!$B$5:$B$1004=$L991)*('Tire Inspections'!$Y$5:$Y$1004="OK")),'Tire Inspections'!$D$5:$D$1004),"")))</f>
        <v/>
      </c>
      <c r="Q991" s="44">
        <f>IF($A991="","",IF($L991="","",IFERROR(LOOKUP(2,1/(('Tire Inspections'!$E$5:$E$1004=$A991)*('Tire Inspections'!$B$5:$B$1004=$L991)*('Tire Inspections'!$Y$5:$Y$1004="OK")),'Tire Inspections'!$R$5:$R$1004),"")))</f>
        <v/>
      </c>
      <c r="R991" s="44">
        <f>IF($A991="","",IF($L991="","",IFERROR(LOOKUP(2,1/(('Tire Inspections'!$E$5:$E$1004=$A991)*('Tire Inspections'!$B$5:$B$1004=$L991)*('Tire Inspections'!$Y$5:$Y$1004="OK")),'Tire Inspections'!$S$5:$S$1004),"")))</f>
        <v/>
      </c>
      <c r="S991" s="44">
        <f>IF($A991="","",IF($L991="","",IFERROR(LOOKUP(2,1/(('Tire Inspections'!$E$5:$E$1004=$A991)*('Tire Inspections'!$B$5:$B$1004=$L991)*('Tire Inspections'!$Y$5:$Y$1004="OK")),'Tire Inspections'!$L$5:$L$1004),"")))</f>
        <v/>
      </c>
      <c r="T991" s="33">
        <f>IF($A991="","",IF(OR($Q991="",$H991=""),"",IFERROR(MAX(0,MIN(1,($Q991-'Settings'!$B$6)/($H991-'Settings'!$B$6))),"")))</f>
        <v/>
      </c>
      <c r="U991" s="27">
        <f>IF($A991="","",IF($Q991="","No Data",IF($Q991&lt;='Settings'!$B$6,"Critical",IF($Q991&lt;='Settings'!$B$5,"Low","OK"))))</f>
        <v/>
      </c>
      <c r="V991" s="27">
        <f>IF($A991="","",IF($R991="","No Data",IF($R991&gt;='Settings'!$B$7,"Uneven","OK")))</f>
        <v/>
      </c>
      <c r="W991" s="27">
        <f>IF($A991="","",IF($J991&lt;&gt;"Mounted","N/A",IF(OR($S991="",$I991=""),"No Data",IF($S991&lt;$I991-'Settings'!$B$8,"Low",IF($S991&gt;$I991+'Settings'!$B$8,"High","OK")))))</f>
        <v/>
      </c>
      <c r="X991" s="45">
        <f>IF($A991="","",IF(OR($J991&lt;&gt;"Mounted",$L991=""),"",IFERROR($L991+'Settings'!$B$9,"")))</f>
        <v/>
      </c>
      <c r="Y991" s="27">
        <f>IF($A991="","",IF($J991&lt;&gt;"Mounted","N/A",IF($L991="","No Data",IF(TODAY()&gt;$X991,"Overdue",IF(TODAY()+'Settings'!$B$10&gt;=$X991,"Due Soon","Current")))))</f>
        <v/>
      </c>
      <c r="Z991" s="27">
        <f>IF($A991="","",IF($J991&lt;&gt;"Mounted","N/A",IF(OR($U991="No Data",$W991="No Data"),"No Data",IF($U991="Critical","Critical",IF(OR($U991="Low",$V991="Uneven",$W991="Low",$W991="High",$Y991="Overdue",$Y991="Due Soon"),"Attention","OK")))))</f>
        <v/>
      </c>
      <c r="AA991" s="27">
        <f>IF($A991="","",IF($J991&lt;&gt;"Mounted","No action",IF($U991="Critical","Inspect immediately and follow fleet removal policy",IF($W991="Low","Correct pressure and inspect",IF($W991="High","Correct pressure",IF($V991="Uneven","Inspect alignment, suspension, and rotation",IF($U991="Low","Schedule tire service",IF($Y991="Overdue","Complete inspection",IF($Y991="Due Soon","Schedule inspection","No action")))))))))</f>
        <v/>
      </c>
      <c r="AB991" s="27">
        <f>IF($A991="","",IF(OR($J991&lt;&gt;"Mounted",$Z991="OK",$Z991="N/A"),"",IF($U991="Critical",1,IF(OR($W991="Low",$W991="High"),2,IF(OR($U991="Low",$V991="Uneven"),3,IF($Y991="Overdue",4,5))))))</f>
        <v/>
      </c>
      <c r="AC991" s="27">
        <f>IF($A991="","",IF($AB991="","",IFERROR($AB991*100000+ROW(),"")))</f>
        <v/>
      </c>
    </row>
    <row r="992">
      <c r="A992" s="29" t="n"/>
      <c r="B992" s="23" t="n"/>
      <c r="C992" s="23" t="n"/>
      <c r="D992" s="23" t="n"/>
      <c r="E992" s="29" t="n"/>
      <c r="F992" s="42" t="n"/>
      <c r="G992" s="30" t="n"/>
      <c r="H992" s="43" t="n"/>
      <c r="I992" s="43" t="n"/>
      <c r="J992" s="23" t="n"/>
      <c r="K992" s="23" t="n"/>
      <c r="L992" s="45">
        <f>IF($A992="","",IF(COUNTIFS('Tire Inspections'!$E$5:$E$1004,$A992,'Tire Inspections'!$Y$5:$Y$1004,"OK")=0,"",IFERROR(MAXIFS('Tire Inspections'!$B$5:$B$1004,'Tire Inspections'!$E$5:$E$1004,$A992,'Tire Inspections'!$Y$5:$Y$1004,"OK"),"")))</f>
        <v/>
      </c>
      <c r="M992" s="27">
        <f>IF($A992="","",IF($L992="","",IFERROR(LOOKUP(2,1/(('Tire Inspections'!$E$5:$E$1004=$A992)*('Tire Inspections'!$B$5:$B$1004=$L992)*('Tire Inspections'!$Y$5:$Y$1004="OK")),'Tire Inspections'!$C$5:$C$1004),"")))</f>
        <v/>
      </c>
      <c r="N992" s="27">
        <f>IF($A992="","",IF($L992="","",IFERROR(LOOKUP(2,1/(('Tire Inspections'!$E$5:$E$1004=$A992)*('Tire Inspections'!$B$5:$B$1004=$L992)*('Tire Inspections'!$Y$5:$Y$1004="OK")),'Tire Inspections'!$F$5:$F$1004),"")))</f>
        <v/>
      </c>
      <c r="O992" s="27">
        <f>IF($A992="","",IF($L992="","",IFERROR(LOOKUP(2,1/(('Tire Inspections'!$E$5:$E$1004=$A992)*('Tire Inspections'!$B$5:$B$1004=$L992)*('Tire Inspections'!$Y$5:$Y$1004="OK")),'Tire Inspections'!$P$5:$P$1004),"")))</f>
        <v/>
      </c>
      <c r="P992" s="32">
        <f>IF($A992="","",IF($L992="","",IFERROR(LOOKUP(2,1/(('Tire Inspections'!$E$5:$E$1004=$A992)*('Tire Inspections'!$B$5:$B$1004=$L992)*('Tire Inspections'!$Y$5:$Y$1004="OK")),'Tire Inspections'!$D$5:$D$1004),"")))</f>
        <v/>
      </c>
      <c r="Q992" s="44">
        <f>IF($A992="","",IF($L992="","",IFERROR(LOOKUP(2,1/(('Tire Inspections'!$E$5:$E$1004=$A992)*('Tire Inspections'!$B$5:$B$1004=$L992)*('Tire Inspections'!$Y$5:$Y$1004="OK")),'Tire Inspections'!$R$5:$R$1004),"")))</f>
        <v/>
      </c>
      <c r="R992" s="44">
        <f>IF($A992="","",IF($L992="","",IFERROR(LOOKUP(2,1/(('Tire Inspections'!$E$5:$E$1004=$A992)*('Tire Inspections'!$B$5:$B$1004=$L992)*('Tire Inspections'!$Y$5:$Y$1004="OK")),'Tire Inspections'!$S$5:$S$1004),"")))</f>
        <v/>
      </c>
      <c r="S992" s="44">
        <f>IF($A992="","",IF($L992="","",IFERROR(LOOKUP(2,1/(('Tire Inspections'!$E$5:$E$1004=$A992)*('Tire Inspections'!$B$5:$B$1004=$L992)*('Tire Inspections'!$Y$5:$Y$1004="OK")),'Tire Inspections'!$L$5:$L$1004),"")))</f>
        <v/>
      </c>
      <c r="T992" s="33">
        <f>IF($A992="","",IF(OR($Q992="",$H992=""),"",IFERROR(MAX(0,MIN(1,($Q992-'Settings'!$B$6)/($H992-'Settings'!$B$6))),"")))</f>
        <v/>
      </c>
      <c r="U992" s="27">
        <f>IF($A992="","",IF($Q992="","No Data",IF($Q992&lt;='Settings'!$B$6,"Critical",IF($Q992&lt;='Settings'!$B$5,"Low","OK"))))</f>
        <v/>
      </c>
      <c r="V992" s="27">
        <f>IF($A992="","",IF($R992="","No Data",IF($R992&gt;='Settings'!$B$7,"Uneven","OK")))</f>
        <v/>
      </c>
      <c r="W992" s="27">
        <f>IF($A992="","",IF($J992&lt;&gt;"Mounted","N/A",IF(OR($S992="",$I992=""),"No Data",IF($S992&lt;$I992-'Settings'!$B$8,"Low",IF($S992&gt;$I992+'Settings'!$B$8,"High","OK")))))</f>
        <v/>
      </c>
      <c r="X992" s="45">
        <f>IF($A992="","",IF(OR($J992&lt;&gt;"Mounted",$L992=""),"",IFERROR($L992+'Settings'!$B$9,"")))</f>
        <v/>
      </c>
      <c r="Y992" s="27">
        <f>IF($A992="","",IF($J992&lt;&gt;"Mounted","N/A",IF($L992="","No Data",IF(TODAY()&gt;$X992,"Overdue",IF(TODAY()+'Settings'!$B$10&gt;=$X992,"Due Soon","Current")))))</f>
        <v/>
      </c>
      <c r="Z992" s="27">
        <f>IF($A992="","",IF($J992&lt;&gt;"Mounted","N/A",IF(OR($U992="No Data",$W992="No Data"),"No Data",IF($U992="Critical","Critical",IF(OR($U992="Low",$V992="Uneven",$W992="Low",$W992="High",$Y992="Overdue",$Y992="Due Soon"),"Attention","OK")))))</f>
        <v/>
      </c>
      <c r="AA992" s="27">
        <f>IF($A992="","",IF($J992&lt;&gt;"Mounted","No action",IF($U992="Critical","Inspect immediately and follow fleet removal policy",IF($W992="Low","Correct pressure and inspect",IF($W992="High","Correct pressure",IF($V992="Uneven","Inspect alignment, suspension, and rotation",IF($U992="Low","Schedule tire service",IF($Y992="Overdue","Complete inspection",IF($Y992="Due Soon","Schedule inspection","No action")))))))))</f>
        <v/>
      </c>
      <c r="AB992" s="27">
        <f>IF($A992="","",IF(OR($J992&lt;&gt;"Mounted",$Z992="OK",$Z992="N/A"),"",IF($U992="Critical",1,IF(OR($W992="Low",$W992="High"),2,IF(OR($U992="Low",$V992="Uneven"),3,IF($Y992="Overdue",4,5))))))</f>
        <v/>
      </c>
      <c r="AC992" s="27">
        <f>IF($A992="","",IF($AB992="","",IFERROR($AB992*100000+ROW(),"")))</f>
        <v/>
      </c>
    </row>
    <row r="993">
      <c r="A993" s="29" t="n"/>
      <c r="B993" s="23" t="n"/>
      <c r="C993" s="23" t="n"/>
      <c r="D993" s="23" t="n"/>
      <c r="E993" s="29" t="n"/>
      <c r="F993" s="42" t="n"/>
      <c r="G993" s="30" t="n"/>
      <c r="H993" s="43" t="n"/>
      <c r="I993" s="43" t="n"/>
      <c r="J993" s="23" t="n"/>
      <c r="K993" s="23" t="n"/>
      <c r="L993" s="45">
        <f>IF($A993="","",IF(COUNTIFS('Tire Inspections'!$E$5:$E$1004,$A993,'Tire Inspections'!$Y$5:$Y$1004,"OK")=0,"",IFERROR(MAXIFS('Tire Inspections'!$B$5:$B$1004,'Tire Inspections'!$E$5:$E$1004,$A993,'Tire Inspections'!$Y$5:$Y$1004,"OK"),"")))</f>
        <v/>
      </c>
      <c r="M993" s="27">
        <f>IF($A993="","",IF($L993="","",IFERROR(LOOKUP(2,1/(('Tire Inspections'!$E$5:$E$1004=$A993)*('Tire Inspections'!$B$5:$B$1004=$L993)*('Tire Inspections'!$Y$5:$Y$1004="OK")),'Tire Inspections'!$C$5:$C$1004),"")))</f>
        <v/>
      </c>
      <c r="N993" s="27">
        <f>IF($A993="","",IF($L993="","",IFERROR(LOOKUP(2,1/(('Tire Inspections'!$E$5:$E$1004=$A993)*('Tire Inspections'!$B$5:$B$1004=$L993)*('Tire Inspections'!$Y$5:$Y$1004="OK")),'Tire Inspections'!$F$5:$F$1004),"")))</f>
        <v/>
      </c>
      <c r="O993" s="27">
        <f>IF($A993="","",IF($L993="","",IFERROR(LOOKUP(2,1/(('Tire Inspections'!$E$5:$E$1004=$A993)*('Tire Inspections'!$B$5:$B$1004=$L993)*('Tire Inspections'!$Y$5:$Y$1004="OK")),'Tire Inspections'!$P$5:$P$1004),"")))</f>
        <v/>
      </c>
      <c r="P993" s="32">
        <f>IF($A993="","",IF($L993="","",IFERROR(LOOKUP(2,1/(('Tire Inspections'!$E$5:$E$1004=$A993)*('Tire Inspections'!$B$5:$B$1004=$L993)*('Tire Inspections'!$Y$5:$Y$1004="OK")),'Tire Inspections'!$D$5:$D$1004),"")))</f>
        <v/>
      </c>
      <c r="Q993" s="44">
        <f>IF($A993="","",IF($L993="","",IFERROR(LOOKUP(2,1/(('Tire Inspections'!$E$5:$E$1004=$A993)*('Tire Inspections'!$B$5:$B$1004=$L993)*('Tire Inspections'!$Y$5:$Y$1004="OK")),'Tire Inspections'!$R$5:$R$1004),"")))</f>
        <v/>
      </c>
      <c r="R993" s="44">
        <f>IF($A993="","",IF($L993="","",IFERROR(LOOKUP(2,1/(('Tire Inspections'!$E$5:$E$1004=$A993)*('Tire Inspections'!$B$5:$B$1004=$L993)*('Tire Inspections'!$Y$5:$Y$1004="OK")),'Tire Inspections'!$S$5:$S$1004),"")))</f>
        <v/>
      </c>
      <c r="S993" s="44">
        <f>IF($A993="","",IF($L993="","",IFERROR(LOOKUP(2,1/(('Tire Inspections'!$E$5:$E$1004=$A993)*('Tire Inspections'!$B$5:$B$1004=$L993)*('Tire Inspections'!$Y$5:$Y$1004="OK")),'Tire Inspections'!$L$5:$L$1004),"")))</f>
        <v/>
      </c>
      <c r="T993" s="33">
        <f>IF($A993="","",IF(OR($Q993="",$H993=""),"",IFERROR(MAX(0,MIN(1,($Q993-'Settings'!$B$6)/($H993-'Settings'!$B$6))),"")))</f>
        <v/>
      </c>
      <c r="U993" s="27">
        <f>IF($A993="","",IF($Q993="","No Data",IF($Q993&lt;='Settings'!$B$6,"Critical",IF($Q993&lt;='Settings'!$B$5,"Low","OK"))))</f>
        <v/>
      </c>
      <c r="V993" s="27">
        <f>IF($A993="","",IF($R993="","No Data",IF($R993&gt;='Settings'!$B$7,"Uneven","OK")))</f>
        <v/>
      </c>
      <c r="W993" s="27">
        <f>IF($A993="","",IF($J993&lt;&gt;"Mounted","N/A",IF(OR($S993="",$I993=""),"No Data",IF($S993&lt;$I993-'Settings'!$B$8,"Low",IF($S993&gt;$I993+'Settings'!$B$8,"High","OK")))))</f>
        <v/>
      </c>
      <c r="X993" s="45">
        <f>IF($A993="","",IF(OR($J993&lt;&gt;"Mounted",$L993=""),"",IFERROR($L993+'Settings'!$B$9,"")))</f>
        <v/>
      </c>
      <c r="Y993" s="27">
        <f>IF($A993="","",IF($J993&lt;&gt;"Mounted","N/A",IF($L993="","No Data",IF(TODAY()&gt;$X993,"Overdue",IF(TODAY()+'Settings'!$B$10&gt;=$X993,"Due Soon","Current")))))</f>
        <v/>
      </c>
      <c r="Z993" s="27">
        <f>IF($A993="","",IF($J993&lt;&gt;"Mounted","N/A",IF(OR($U993="No Data",$W993="No Data"),"No Data",IF($U993="Critical","Critical",IF(OR($U993="Low",$V993="Uneven",$W993="Low",$W993="High",$Y993="Overdue",$Y993="Due Soon"),"Attention","OK")))))</f>
        <v/>
      </c>
      <c r="AA993" s="27">
        <f>IF($A993="","",IF($J993&lt;&gt;"Mounted","No action",IF($U993="Critical","Inspect immediately and follow fleet removal policy",IF($W993="Low","Correct pressure and inspect",IF($W993="High","Correct pressure",IF($V993="Uneven","Inspect alignment, suspension, and rotation",IF($U993="Low","Schedule tire service",IF($Y993="Overdue","Complete inspection",IF($Y993="Due Soon","Schedule inspection","No action")))))))))</f>
        <v/>
      </c>
      <c r="AB993" s="27">
        <f>IF($A993="","",IF(OR($J993&lt;&gt;"Mounted",$Z993="OK",$Z993="N/A"),"",IF($U993="Critical",1,IF(OR($W993="Low",$W993="High"),2,IF(OR($U993="Low",$V993="Uneven"),3,IF($Y993="Overdue",4,5))))))</f>
        <v/>
      </c>
      <c r="AC993" s="27">
        <f>IF($A993="","",IF($AB993="","",IFERROR($AB993*100000+ROW(),"")))</f>
        <v/>
      </c>
    </row>
    <row r="994">
      <c r="A994" s="29" t="n"/>
      <c r="B994" s="23" t="n"/>
      <c r="C994" s="23" t="n"/>
      <c r="D994" s="23" t="n"/>
      <c r="E994" s="29" t="n"/>
      <c r="F994" s="42" t="n"/>
      <c r="G994" s="30" t="n"/>
      <c r="H994" s="43" t="n"/>
      <c r="I994" s="43" t="n"/>
      <c r="J994" s="23" t="n"/>
      <c r="K994" s="23" t="n"/>
      <c r="L994" s="45">
        <f>IF($A994="","",IF(COUNTIFS('Tire Inspections'!$E$5:$E$1004,$A994,'Tire Inspections'!$Y$5:$Y$1004,"OK")=0,"",IFERROR(MAXIFS('Tire Inspections'!$B$5:$B$1004,'Tire Inspections'!$E$5:$E$1004,$A994,'Tire Inspections'!$Y$5:$Y$1004,"OK"),"")))</f>
        <v/>
      </c>
      <c r="M994" s="27">
        <f>IF($A994="","",IF($L994="","",IFERROR(LOOKUP(2,1/(('Tire Inspections'!$E$5:$E$1004=$A994)*('Tire Inspections'!$B$5:$B$1004=$L994)*('Tire Inspections'!$Y$5:$Y$1004="OK")),'Tire Inspections'!$C$5:$C$1004),"")))</f>
        <v/>
      </c>
      <c r="N994" s="27">
        <f>IF($A994="","",IF($L994="","",IFERROR(LOOKUP(2,1/(('Tire Inspections'!$E$5:$E$1004=$A994)*('Tire Inspections'!$B$5:$B$1004=$L994)*('Tire Inspections'!$Y$5:$Y$1004="OK")),'Tire Inspections'!$F$5:$F$1004),"")))</f>
        <v/>
      </c>
      <c r="O994" s="27">
        <f>IF($A994="","",IF($L994="","",IFERROR(LOOKUP(2,1/(('Tire Inspections'!$E$5:$E$1004=$A994)*('Tire Inspections'!$B$5:$B$1004=$L994)*('Tire Inspections'!$Y$5:$Y$1004="OK")),'Tire Inspections'!$P$5:$P$1004),"")))</f>
        <v/>
      </c>
      <c r="P994" s="32">
        <f>IF($A994="","",IF($L994="","",IFERROR(LOOKUP(2,1/(('Tire Inspections'!$E$5:$E$1004=$A994)*('Tire Inspections'!$B$5:$B$1004=$L994)*('Tire Inspections'!$Y$5:$Y$1004="OK")),'Tire Inspections'!$D$5:$D$1004),"")))</f>
        <v/>
      </c>
      <c r="Q994" s="44">
        <f>IF($A994="","",IF($L994="","",IFERROR(LOOKUP(2,1/(('Tire Inspections'!$E$5:$E$1004=$A994)*('Tire Inspections'!$B$5:$B$1004=$L994)*('Tire Inspections'!$Y$5:$Y$1004="OK")),'Tire Inspections'!$R$5:$R$1004),"")))</f>
        <v/>
      </c>
      <c r="R994" s="44">
        <f>IF($A994="","",IF($L994="","",IFERROR(LOOKUP(2,1/(('Tire Inspections'!$E$5:$E$1004=$A994)*('Tire Inspections'!$B$5:$B$1004=$L994)*('Tire Inspections'!$Y$5:$Y$1004="OK")),'Tire Inspections'!$S$5:$S$1004),"")))</f>
        <v/>
      </c>
      <c r="S994" s="44">
        <f>IF($A994="","",IF($L994="","",IFERROR(LOOKUP(2,1/(('Tire Inspections'!$E$5:$E$1004=$A994)*('Tire Inspections'!$B$5:$B$1004=$L994)*('Tire Inspections'!$Y$5:$Y$1004="OK")),'Tire Inspections'!$L$5:$L$1004),"")))</f>
        <v/>
      </c>
      <c r="T994" s="33">
        <f>IF($A994="","",IF(OR($Q994="",$H994=""),"",IFERROR(MAX(0,MIN(1,($Q994-'Settings'!$B$6)/($H994-'Settings'!$B$6))),"")))</f>
        <v/>
      </c>
      <c r="U994" s="27">
        <f>IF($A994="","",IF($Q994="","No Data",IF($Q994&lt;='Settings'!$B$6,"Critical",IF($Q994&lt;='Settings'!$B$5,"Low","OK"))))</f>
        <v/>
      </c>
      <c r="V994" s="27">
        <f>IF($A994="","",IF($R994="","No Data",IF($R994&gt;='Settings'!$B$7,"Uneven","OK")))</f>
        <v/>
      </c>
      <c r="W994" s="27">
        <f>IF($A994="","",IF($J994&lt;&gt;"Mounted","N/A",IF(OR($S994="",$I994=""),"No Data",IF($S994&lt;$I994-'Settings'!$B$8,"Low",IF($S994&gt;$I994+'Settings'!$B$8,"High","OK")))))</f>
        <v/>
      </c>
      <c r="X994" s="45">
        <f>IF($A994="","",IF(OR($J994&lt;&gt;"Mounted",$L994=""),"",IFERROR($L994+'Settings'!$B$9,"")))</f>
        <v/>
      </c>
      <c r="Y994" s="27">
        <f>IF($A994="","",IF($J994&lt;&gt;"Mounted","N/A",IF($L994="","No Data",IF(TODAY()&gt;$X994,"Overdue",IF(TODAY()+'Settings'!$B$10&gt;=$X994,"Due Soon","Current")))))</f>
        <v/>
      </c>
      <c r="Z994" s="27">
        <f>IF($A994="","",IF($J994&lt;&gt;"Mounted","N/A",IF(OR($U994="No Data",$W994="No Data"),"No Data",IF($U994="Critical","Critical",IF(OR($U994="Low",$V994="Uneven",$W994="Low",$W994="High",$Y994="Overdue",$Y994="Due Soon"),"Attention","OK")))))</f>
        <v/>
      </c>
      <c r="AA994" s="27">
        <f>IF($A994="","",IF($J994&lt;&gt;"Mounted","No action",IF($U994="Critical","Inspect immediately and follow fleet removal policy",IF($W994="Low","Correct pressure and inspect",IF($W994="High","Correct pressure",IF($V994="Uneven","Inspect alignment, suspension, and rotation",IF($U994="Low","Schedule tire service",IF($Y994="Overdue","Complete inspection",IF($Y994="Due Soon","Schedule inspection","No action")))))))))</f>
        <v/>
      </c>
      <c r="AB994" s="27">
        <f>IF($A994="","",IF(OR($J994&lt;&gt;"Mounted",$Z994="OK",$Z994="N/A"),"",IF($U994="Critical",1,IF(OR($W994="Low",$W994="High"),2,IF(OR($U994="Low",$V994="Uneven"),3,IF($Y994="Overdue",4,5))))))</f>
        <v/>
      </c>
      <c r="AC994" s="27">
        <f>IF($A994="","",IF($AB994="","",IFERROR($AB994*100000+ROW(),"")))</f>
        <v/>
      </c>
    </row>
    <row r="995">
      <c r="A995" s="29" t="n"/>
      <c r="B995" s="23" t="n"/>
      <c r="C995" s="23" t="n"/>
      <c r="D995" s="23" t="n"/>
      <c r="E995" s="29" t="n"/>
      <c r="F995" s="42" t="n"/>
      <c r="G995" s="30" t="n"/>
      <c r="H995" s="43" t="n"/>
      <c r="I995" s="43" t="n"/>
      <c r="J995" s="23" t="n"/>
      <c r="K995" s="23" t="n"/>
      <c r="L995" s="45">
        <f>IF($A995="","",IF(COUNTIFS('Tire Inspections'!$E$5:$E$1004,$A995,'Tire Inspections'!$Y$5:$Y$1004,"OK")=0,"",IFERROR(MAXIFS('Tire Inspections'!$B$5:$B$1004,'Tire Inspections'!$E$5:$E$1004,$A995,'Tire Inspections'!$Y$5:$Y$1004,"OK"),"")))</f>
        <v/>
      </c>
      <c r="M995" s="27">
        <f>IF($A995="","",IF($L995="","",IFERROR(LOOKUP(2,1/(('Tire Inspections'!$E$5:$E$1004=$A995)*('Tire Inspections'!$B$5:$B$1004=$L995)*('Tire Inspections'!$Y$5:$Y$1004="OK")),'Tire Inspections'!$C$5:$C$1004),"")))</f>
        <v/>
      </c>
      <c r="N995" s="27">
        <f>IF($A995="","",IF($L995="","",IFERROR(LOOKUP(2,1/(('Tire Inspections'!$E$5:$E$1004=$A995)*('Tire Inspections'!$B$5:$B$1004=$L995)*('Tire Inspections'!$Y$5:$Y$1004="OK")),'Tire Inspections'!$F$5:$F$1004),"")))</f>
        <v/>
      </c>
      <c r="O995" s="27">
        <f>IF($A995="","",IF($L995="","",IFERROR(LOOKUP(2,1/(('Tire Inspections'!$E$5:$E$1004=$A995)*('Tire Inspections'!$B$5:$B$1004=$L995)*('Tire Inspections'!$Y$5:$Y$1004="OK")),'Tire Inspections'!$P$5:$P$1004),"")))</f>
        <v/>
      </c>
      <c r="P995" s="32">
        <f>IF($A995="","",IF($L995="","",IFERROR(LOOKUP(2,1/(('Tire Inspections'!$E$5:$E$1004=$A995)*('Tire Inspections'!$B$5:$B$1004=$L995)*('Tire Inspections'!$Y$5:$Y$1004="OK")),'Tire Inspections'!$D$5:$D$1004),"")))</f>
        <v/>
      </c>
      <c r="Q995" s="44">
        <f>IF($A995="","",IF($L995="","",IFERROR(LOOKUP(2,1/(('Tire Inspections'!$E$5:$E$1004=$A995)*('Tire Inspections'!$B$5:$B$1004=$L995)*('Tire Inspections'!$Y$5:$Y$1004="OK")),'Tire Inspections'!$R$5:$R$1004),"")))</f>
        <v/>
      </c>
      <c r="R995" s="44">
        <f>IF($A995="","",IF($L995="","",IFERROR(LOOKUP(2,1/(('Tire Inspections'!$E$5:$E$1004=$A995)*('Tire Inspections'!$B$5:$B$1004=$L995)*('Tire Inspections'!$Y$5:$Y$1004="OK")),'Tire Inspections'!$S$5:$S$1004),"")))</f>
        <v/>
      </c>
      <c r="S995" s="44">
        <f>IF($A995="","",IF($L995="","",IFERROR(LOOKUP(2,1/(('Tire Inspections'!$E$5:$E$1004=$A995)*('Tire Inspections'!$B$5:$B$1004=$L995)*('Tire Inspections'!$Y$5:$Y$1004="OK")),'Tire Inspections'!$L$5:$L$1004),"")))</f>
        <v/>
      </c>
      <c r="T995" s="33">
        <f>IF($A995="","",IF(OR($Q995="",$H995=""),"",IFERROR(MAX(0,MIN(1,($Q995-'Settings'!$B$6)/($H995-'Settings'!$B$6))),"")))</f>
        <v/>
      </c>
      <c r="U995" s="27">
        <f>IF($A995="","",IF($Q995="","No Data",IF($Q995&lt;='Settings'!$B$6,"Critical",IF($Q995&lt;='Settings'!$B$5,"Low","OK"))))</f>
        <v/>
      </c>
      <c r="V995" s="27">
        <f>IF($A995="","",IF($R995="","No Data",IF($R995&gt;='Settings'!$B$7,"Uneven","OK")))</f>
        <v/>
      </c>
      <c r="W995" s="27">
        <f>IF($A995="","",IF($J995&lt;&gt;"Mounted","N/A",IF(OR($S995="",$I995=""),"No Data",IF($S995&lt;$I995-'Settings'!$B$8,"Low",IF($S995&gt;$I995+'Settings'!$B$8,"High","OK")))))</f>
        <v/>
      </c>
      <c r="X995" s="45">
        <f>IF($A995="","",IF(OR($J995&lt;&gt;"Mounted",$L995=""),"",IFERROR($L995+'Settings'!$B$9,"")))</f>
        <v/>
      </c>
      <c r="Y995" s="27">
        <f>IF($A995="","",IF($J995&lt;&gt;"Mounted","N/A",IF($L995="","No Data",IF(TODAY()&gt;$X995,"Overdue",IF(TODAY()+'Settings'!$B$10&gt;=$X995,"Due Soon","Current")))))</f>
        <v/>
      </c>
      <c r="Z995" s="27">
        <f>IF($A995="","",IF($J995&lt;&gt;"Mounted","N/A",IF(OR($U995="No Data",$W995="No Data"),"No Data",IF($U995="Critical","Critical",IF(OR($U995="Low",$V995="Uneven",$W995="Low",$W995="High",$Y995="Overdue",$Y995="Due Soon"),"Attention","OK")))))</f>
        <v/>
      </c>
      <c r="AA995" s="27">
        <f>IF($A995="","",IF($J995&lt;&gt;"Mounted","No action",IF($U995="Critical","Inspect immediately and follow fleet removal policy",IF($W995="Low","Correct pressure and inspect",IF($W995="High","Correct pressure",IF($V995="Uneven","Inspect alignment, suspension, and rotation",IF($U995="Low","Schedule tire service",IF($Y995="Overdue","Complete inspection",IF($Y995="Due Soon","Schedule inspection","No action")))))))))</f>
        <v/>
      </c>
      <c r="AB995" s="27">
        <f>IF($A995="","",IF(OR($J995&lt;&gt;"Mounted",$Z995="OK",$Z995="N/A"),"",IF($U995="Critical",1,IF(OR($W995="Low",$W995="High"),2,IF(OR($U995="Low",$V995="Uneven"),3,IF($Y995="Overdue",4,5))))))</f>
        <v/>
      </c>
      <c r="AC995" s="27">
        <f>IF($A995="","",IF($AB995="","",IFERROR($AB995*100000+ROW(),"")))</f>
        <v/>
      </c>
    </row>
    <row r="996">
      <c r="A996" s="29" t="n"/>
      <c r="B996" s="23" t="n"/>
      <c r="C996" s="23" t="n"/>
      <c r="D996" s="23" t="n"/>
      <c r="E996" s="29" t="n"/>
      <c r="F996" s="42" t="n"/>
      <c r="G996" s="30" t="n"/>
      <c r="H996" s="43" t="n"/>
      <c r="I996" s="43" t="n"/>
      <c r="J996" s="23" t="n"/>
      <c r="K996" s="23" t="n"/>
      <c r="L996" s="45">
        <f>IF($A996="","",IF(COUNTIFS('Tire Inspections'!$E$5:$E$1004,$A996,'Tire Inspections'!$Y$5:$Y$1004,"OK")=0,"",IFERROR(MAXIFS('Tire Inspections'!$B$5:$B$1004,'Tire Inspections'!$E$5:$E$1004,$A996,'Tire Inspections'!$Y$5:$Y$1004,"OK"),"")))</f>
        <v/>
      </c>
      <c r="M996" s="27">
        <f>IF($A996="","",IF($L996="","",IFERROR(LOOKUP(2,1/(('Tire Inspections'!$E$5:$E$1004=$A996)*('Tire Inspections'!$B$5:$B$1004=$L996)*('Tire Inspections'!$Y$5:$Y$1004="OK")),'Tire Inspections'!$C$5:$C$1004),"")))</f>
        <v/>
      </c>
      <c r="N996" s="27">
        <f>IF($A996="","",IF($L996="","",IFERROR(LOOKUP(2,1/(('Tire Inspections'!$E$5:$E$1004=$A996)*('Tire Inspections'!$B$5:$B$1004=$L996)*('Tire Inspections'!$Y$5:$Y$1004="OK")),'Tire Inspections'!$F$5:$F$1004),"")))</f>
        <v/>
      </c>
      <c r="O996" s="27">
        <f>IF($A996="","",IF($L996="","",IFERROR(LOOKUP(2,1/(('Tire Inspections'!$E$5:$E$1004=$A996)*('Tire Inspections'!$B$5:$B$1004=$L996)*('Tire Inspections'!$Y$5:$Y$1004="OK")),'Tire Inspections'!$P$5:$P$1004),"")))</f>
        <v/>
      </c>
      <c r="P996" s="32">
        <f>IF($A996="","",IF($L996="","",IFERROR(LOOKUP(2,1/(('Tire Inspections'!$E$5:$E$1004=$A996)*('Tire Inspections'!$B$5:$B$1004=$L996)*('Tire Inspections'!$Y$5:$Y$1004="OK")),'Tire Inspections'!$D$5:$D$1004),"")))</f>
        <v/>
      </c>
      <c r="Q996" s="44">
        <f>IF($A996="","",IF($L996="","",IFERROR(LOOKUP(2,1/(('Tire Inspections'!$E$5:$E$1004=$A996)*('Tire Inspections'!$B$5:$B$1004=$L996)*('Tire Inspections'!$Y$5:$Y$1004="OK")),'Tire Inspections'!$R$5:$R$1004),"")))</f>
        <v/>
      </c>
      <c r="R996" s="44">
        <f>IF($A996="","",IF($L996="","",IFERROR(LOOKUP(2,1/(('Tire Inspections'!$E$5:$E$1004=$A996)*('Tire Inspections'!$B$5:$B$1004=$L996)*('Tire Inspections'!$Y$5:$Y$1004="OK")),'Tire Inspections'!$S$5:$S$1004),"")))</f>
        <v/>
      </c>
      <c r="S996" s="44">
        <f>IF($A996="","",IF($L996="","",IFERROR(LOOKUP(2,1/(('Tire Inspections'!$E$5:$E$1004=$A996)*('Tire Inspections'!$B$5:$B$1004=$L996)*('Tire Inspections'!$Y$5:$Y$1004="OK")),'Tire Inspections'!$L$5:$L$1004),"")))</f>
        <v/>
      </c>
      <c r="T996" s="33">
        <f>IF($A996="","",IF(OR($Q996="",$H996=""),"",IFERROR(MAX(0,MIN(1,($Q996-'Settings'!$B$6)/($H996-'Settings'!$B$6))),"")))</f>
        <v/>
      </c>
      <c r="U996" s="27">
        <f>IF($A996="","",IF($Q996="","No Data",IF($Q996&lt;='Settings'!$B$6,"Critical",IF($Q996&lt;='Settings'!$B$5,"Low","OK"))))</f>
        <v/>
      </c>
      <c r="V996" s="27">
        <f>IF($A996="","",IF($R996="","No Data",IF($R996&gt;='Settings'!$B$7,"Uneven","OK")))</f>
        <v/>
      </c>
      <c r="W996" s="27">
        <f>IF($A996="","",IF($J996&lt;&gt;"Mounted","N/A",IF(OR($S996="",$I996=""),"No Data",IF($S996&lt;$I996-'Settings'!$B$8,"Low",IF($S996&gt;$I996+'Settings'!$B$8,"High","OK")))))</f>
        <v/>
      </c>
      <c r="X996" s="45">
        <f>IF($A996="","",IF(OR($J996&lt;&gt;"Mounted",$L996=""),"",IFERROR($L996+'Settings'!$B$9,"")))</f>
        <v/>
      </c>
      <c r="Y996" s="27">
        <f>IF($A996="","",IF($J996&lt;&gt;"Mounted","N/A",IF($L996="","No Data",IF(TODAY()&gt;$X996,"Overdue",IF(TODAY()+'Settings'!$B$10&gt;=$X996,"Due Soon","Current")))))</f>
        <v/>
      </c>
      <c r="Z996" s="27">
        <f>IF($A996="","",IF($J996&lt;&gt;"Mounted","N/A",IF(OR($U996="No Data",$W996="No Data"),"No Data",IF($U996="Critical","Critical",IF(OR($U996="Low",$V996="Uneven",$W996="Low",$W996="High",$Y996="Overdue",$Y996="Due Soon"),"Attention","OK")))))</f>
        <v/>
      </c>
      <c r="AA996" s="27">
        <f>IF($A996="","",IF($J996&lt;&gt;"Mounted","No action",IF($U996="Critical","Inspect immediately and follow fleet removal policy",IF($W996="Low","Correct pressure and inspect",IF($W996="High","Correct pressure",IF($V996="Uneven","Inspect alignment, suspension, and rotation",IF($U996="Low","Schedule tire service",IF($Y996="Overdue","Complete inspection",IF($Y996="Due Soon","Schedule inspection","No action")))))))))</f>
        <v/>
      </c>
      <c r="AB996" s="27">
        <f>IF($A996="","",IF(OR($J996&lt;&gt;"Mounted",$Z996="OK",$Z996="N/A"),"",IF($U996="Critical",1,IF(OR($W996="Low",$W996="High"),2,IF(OR($U996="Low",$V996="Uneven"),3,IF($Y996="Overdue",4,5))))))</f>
        <v/>
      </c>
      <c r="AC996" s="27">
        <f>IF($A996="","",IF($AB996="","",IFERROR($AB996*100000+ROW(),"")))</f>
        <v/>
      </c>
    </row>
    <row r="997">
      <c r="A997" s="29" t="n"/>
      <c r="B997" s="23" t="n"/>
      <c r="C997" s="23" t="n"/>
      <c r="D997" s="23" t="n"/>
      <c r="E997" s="29" t="n"/>
      <c r="F997" s="42" t="n"/>
      <c r="G997" s="30" t="n"/>
      <c r="H997" s="43" t="n"/>
      <c r="I997" s="43" t="n"/>
      <c r="J997" s="23" t="n"/>
      <c r="K997" s="23" t="n"/>
      <c r="L997" s="45">
        <f>IF($A997="","",IF(COUNTIFS('Tire Inspections'!$E$5:$E$1004,$A997,'Tire Inspections'!$Y$5:$Y$1004,"OK")=0,"",IFERROR(MAXIFS('Tire Inspections'!$B$5:$B$1004,'Tire Inspections'!$E$5:$E$1004,$A997,'Tire Inspections'!$Y$5:$Y$1004,"OK"),"")))</f>
        <v/>
      </c>
      <c r="M997" s="27">
        <f>IF($A997="","",IF($L997="","",IFERROR(LOOKUP(2,1/(('Tire Inspections'!$E$5:$E$1004=$A997)*('Tire Inspections'!$B$5:$B$1004=$L997)*('Tire Inspections'!$Y$5:$Y$1004="OK")),'Tire Inspections'!$C$5:$C$1004),"")))</f>
        <v/>
      </c>
      <c r="N997" s="27">
        <f>IF($A997="","",IF($L997="","",IFERROR(LOOKUP(2,1/(('Tire Inspections'!$E$5:$E$1004=$A997)*('Tire Inspections'!$B$5:$B$1004=$L997)*('Tire Inspections'!$Y$5:$Y$1004="OK")),'Tire Inspections'!$F$5:$F$1004),"")))</f>
        <v/>
      </c>
      <c r="O997" s="27">
        <f>IF($A997="","",IF($L997="","",IFERROR(LOOKUP(2,1/(('Tire Inspections'!$E$5:$E$1004=$A997)*('Tire Inspections'!$B$5:$B$1004=$L997)*('Tire Inspections'!$Y$5:$Y$1004="OK")),'Tire Inspections'!$P$5:$P$1004),"")))</f>
        <v/>
      </c>
      <c r="P997" s="32">
        <f>IF($A997="","",IF($L997="","",IFERROR(LOOKUP(2,1/(('Tire Inspections'!$E$5:$E$1004=$A997)*('Tire Inspections'!$B$5:$B$1004=$L997)*('Tire Inspections'!$Y$5:$Y$1004="OK")),'Tire Inspections'!$D$5:$D$1004),"")))</f>
        <v/>
      </c>
      <c r="Q997" s="44">
        <f>IF($A997="","",IF($L997="","",IFERROR(LOOKUP(2,1/(('Tire Inspections'!$E$5:$E$1004=$A997)*('Tire Inspections'!$B$5:$B$1004=$L997)*('Tire Inspections'!$Y$5:$Y$1004="OK")),'Tire Inspections'!$R$5:$R$1004),"")))</f>
        <v/>
      </c>
      <c r="R997" s="44">
        <f>IF($A997="","",IF($L997="","",IFERROR(LOOKUP(2,1/(('Tire Inspections'!$E$5:$E$1004=$A997)*('Tire Inspections'!$B$5:$B$1004=$L997)*('Tire Inspections'!$Y$5:$Y$1004="OK")),'Tire Inspections'!$S$5:$S$1004),"")))</f>
        <v/>
      </c>
      <c r="S997" s="44">
        <f>IF($A997="","",IF($L997="","",IFERROR(LOOKUP(2,1/(('Tire Inspections'!$E$5:$E$1004=$A997)*('Tire Inspections'!$B$5:$B$1004=$L997)*('Tire Inspections'!$Y$5:$Y$1004="OK")),'Tire Inspections'!$L$5:$L$1004),"")))</f>
        <v/>
      </c>
      <c r="T997" s="33">
        <f>IF($A997="","",IF(OR($Q997="",$H997=""),"",IFERROR(MAX(0,MIN(1,($Q997-'Settings'!$B$6)/($H997-'Settings'!$B$6))),"")))</f>
        <v/>
      </c>
      <c r="U997" s="27">
        <f>IF($A997="","",IF($Q997="","No Data",IF($Q997&lt;='Settings'!$B$6,"Critical",IF($Q997&lt;='Settings'!$B$5,"Low","OK"))))</f>
        <v/>
      </c>
      <c r="V997" s="27">
        <f>IF($A997="","",IF($R997="","No Data",IF($R997&gt;='Settings'!$B$7,"Uneven","OK")))</f>
        <v/>
      </c>
      <c r="W997" s="27">
        <f>IF($A997="","",IF($J997&lt;&gt;"Mounted","N/A",IF(OR($S997="",$I997=""),"No Data",IF($S997&lt;$I997-'Settings'!$B$8,"Low",IF($S997&gt;$I997+'Settings'!$B$8,"High","OK")))))</f>
        <v/>
      </c>
      <c r="X997" s="45">
        <f>IF($A997="","",IF(OR($J997&lt;&gt;"Mounted",$L997=""),"",IFERROR($L997+'Settings'!$B$9,"")))</f>
        <v/>
      </c>
      <c r="Y997" s="27">
        <f>IF($A997="","",IF($J997&lt;&gt;"Mounted","N/A",IF($L997="","No Data",IF(TODAY()&gt;$X997,"Overdue",IF(TODAY()+'Settings'!$B$10&gt;=$X997,"Due Soon","Current")))))</f>
        <v/>
      </c>
      <c r="Z997" s="27">
        <f>IF($A997="","",IF($J997&lt;&gt;"Mounted","N/A",IF(OR($U997="No Data",$W997="No Data"),"No Data",IF($U997="Critical","Critical",IF(OR($U997="Low",$V997="Uneven",$W997="Low",$W997="High",$Y997="Overdue",$Y997="Due Soon"),"Attention","OK")))))</f>
        <v/>
      </c>
      <c r="AA997" s="27">
        <f>IF($A997="","",IF($J997&lt;&gt;"Mounted","No action",IF($U997="Critical","Inspect immediately and follow fleet removal policy",IF($W997="Low","Correct pressure and inspect",IF($W997="High","Correct pressure",IF($V997="Uneven","Inspect alignment, suspension, and rotation",IF($U997="Low","Schedule tire service",IF($Y997="Overdue","Complete inspection",IF($Y997="Due Soon","Schedule inspection","No action")))))))))</f>
        <v/>
      </c>
      <c r="AB997" s="27">
        <f>IF($A997="","",IF(OR($J997&lt;&gt;"Mounted",$Z997="OK",$Z997="N/A"),"",IF($U997="Critical",1,IF(OR($W997="Low",$W997="High"),2,IF(OR($U997="Low",$V997="Uneven"),3,IF($Y997="Overdue",4,5))))))</f>
        <v/>
      </c>
      <c r="AC997" s="27">
        <f>IF($A997="","",IF($AB997="","",IFERROR($AB997*100000+ROW(),"")))</f>
        <v/>
      </c>
    </row>
    <row r="998">
      <c r="A998" s="29" t="n"/>
      <c r="B998" s="23" t="n"/>
      <c r="C998" s="23" t="n"/>
      <c r="D998" s="23" t="n"/>
      <c r="E998" s="29" t="n"/>
      <c r="F998" s="42" t="n"/>
      <c r="G998" s="30" t="n"/>
      <c r="H998" s="43" t="n"/>
      <c r="I998" s="43" t="n"/>
      <c r="J998" s="23" t="n"/>
      <c r="K998" s="23" t="n"/>
      <c r="L998" s="45">
        <f>IF($A998="","",IF(COUNTIFS('Tire Inspections'!$E$5:$E$1004,$A998,'Tire Inspections'!$Y$5:$Y$1004,"OK")=0,"",IFERROR(MAXIFS('Tire Inspections'!$B$5:$B$1004,'Tire Inspections'!$E$5:$E$1004,$A998,'Tire Inspections'!$Y$5:$Y$1004,"OK"),"")))</f>
        <v/>
      </c>
      <c r="M998" s="27">
        <f>IF($A998="","",IF($L998="","",IFERROR(LOOKUP(2,1/(('Tire Inspections'!$E$5:$E$1004=$A998)*('Tire Inspections'!$B$5:$B$1004=$L998)*('Tire Inspections'!$Y$5:$Y$1004="OK")),'Tire Inspections'!$C$5:$C$1004),"")))</f>
        <v/>
      </c>
      <c r="N998" s="27">
        <f>IF($A998="","",IF($L998="","",IFERROR(LOOKUP(2,1/(('Tire Inspections'!$E$5:$E$1004=$A998)*('Tire Inspections'!$B$5:$B$1004=$L998)*('Tire Inspections'!$Y$5:$Y$1004="OK")),'Tire Inspections'!$F$5:$F$1004),"")))</f>
        <v/>
      </c>
      <c r="O998" s="27">
        <f>IF($A998="","",IF($L998="","",IFERROR(LOOKUP(2,1/(('Tire Inspections'!$E$5:$E$1004=$A998)*('Tire Inspections'!$B$5:$B$1004=$L998)*('Tire Inspections'!$Y$5:$Y$1004="OK")),'Tire Inspections'!$P$5:$P$1004),"")))</f>
        <v/>
      </c>
      <c r="P998" s="32">
        <f>IF($A998="","",IF($L998="","",IFERROR(LOOKUP(2,1/(('Tire Inspections'!$E$5:$E$1004=$A998)*('Tire Inspections'!$B$5:$B$1004=$L998)*('Tire Inspections'!$Y$5:$Y$1004="OK")),'Tire Inspections'!$D$5:$D$1004),"")))</f>
        <v/>
      </c>
      <c r="Q998" s="44">
        <f>IF($A998="","",IF($L998="","",IFERROR(LOOKUP(2,1/(('Tire Inspections'!$E$5:$E$1004=$A998)*('Tire Inspections'!$B$5:$B$1004=$L998)*('Tire Inspections'!$Y$5:$Y$1004="OK")),'Tire Inspections'!$R$5:$R$1004),"")))</f>
        <v/>
      </c>
      <c r="R998" s="44">
        <f>IF($A998="","",IF($L998="","",IFERROR(LOOKUP(2,1/(('Tire Inspections'!$E$5:$E$1004=$A998)*('Tire Inspections'!$B$5:$B$1004=$L998)*('Tire Inspections'!$Y$5:$Y$1004="OK")),'Tire Inspections'!$S$5:$S$1004),"")))</f>
        <v/>
      </c>
      <c r="S998" s="44">
        <f>IF($A998="","",IF($L998="","",IFERROR(LOOKUP(2,1/(('Tire Inspections'!$E$5:$E$1004=$A998)*('Tire Inspections'!$B$5:$B$1004=$L998)*('Tire Inspections'!$Y$5:$Y$1004="OK")),'Tire Inspections'!$L$5:$L$1004),"")))</f>
        <v/>
      </c>
      <c r="T998" s="33">
        <f>IF($A998="","",IF(OR($Q998="",$H998=""),"",IFERROR(MAX(0,MIN(1,($Q998-'Settings'!$B$6)/($H998-'Settings'!$B$6))),"")))</f>
        <v/>
      </c>
      <c r="U998" s="27">
        <f>IF($A998="","",IF($Q998="","No Data",IF($Q998&lt;='Settings'!$B$6,"Critical",IF($Q998&lt;='Settings'!$B$5,"Low","OK"))))</f>
        <v/>
      </c>
      <c r="V998" s="27">
        <f>IF($A998="","",IF($R998="","No Data",IF($R998&gt;='Settings'!$B$7,"Uneven","OK")))</f>
        <v/>
      </c>
      <c r="W998" s="27">
        <f>IF($A998="","",IF($J998&lt;&gt;"Mounted","N/A",IF(OR($S998="",$I998=""),"No Data",IF($S998&lt;$I998-'Settings'!$B$8,"Low",IF($S998&gt;$I998+'Settings'!$B$8,"High","OK")))))</f>
        <v/>
      </c>
      <c r="X998" s="45">
        <f>IF($A998="","",IF(OR($J998&lt;&gt;"Mounted",$L998=""),"",IFERROR($L998+'Settings'!$B$9,"")))</f>
        <v/>
      </c>
      <c r="Y998" s="27">
        <f>IF($A998="","",IF($J998&lt;&gt;"Mounted","N/A",IF($L998="","No Data",IF(TODAY()&gt;$X998,"Overdue",IF(TODAY()+'Settings'!$B$10&gt;=$X998,"Due Soon","Current")))))</f>
        <v/>
      </c>
      <c r="Z998" s="27">
        <f>IF($A998="","",IF($J998&lt;&gt;"Mounted","N/A",IF(OR($U998="No Data",$W998="No Data"),"No Data",IF($U998="Critical","Critical",IF(OR($U998="Low",$V998="Uneven",$W998="Low",$W998="High",$Y998="Overdue",$Y998="Due Soon"),"Attention","OK")))))</f>
        <v/>
      </c>
      <c r="AA998" s="27">
        <f>IF($A998="","",IF($J998&lt;&gt;"Mounted","No action",IF($U998="Critical","Inspect immediately and follow fleet removal policy",IF($W998="Low","Correct pressure and inspect",IF($W998="High","Correct pressure",IF($V998="Uneven","Inspect alignment, suspension, and rotation",IF($U998="Low","Schedule tire service",IF($Y998="Overdue","Complete inspection",IF($Y998="Due Soon","Schedule inspection","No action")))))))))</f>
        <v/>
      </c>
      <c r="AB998" s="27">
        <f>IF($A998="","",IF(OR($J998&lt;&gt;"Mounted",$Z998="OK",$Z998="N/A"),"",IF($U998="Critical",1,IF(OR($W998="Low",$W998="High"),2,IF(OR($U998="Low",$V998="Uneven"),3,IF($Y998="Overdue",4,5))))))</f>
        <v/>
      </c>
      <c r="AC998" s="27">
        <f>IF($A998="","",IF($AB998="","",IFERROR($AB998*100000+ROW(),"")))</f>
        <v/>
      </c>
    </row>
    <row r="999">
      <c r="A999" s="29" t="n"/>
      <c r="B999" s="23" t="n"/>
      <c r="C999" s="23" t="n"/>
      <c r="D999" s="23" t="n"/>
      <c r="E999" s="29" t="n"/>
      <c r="F999" s="42" t="n"/>
      <c r="G999" s="30" t="n"/>
      <c r="H999" s="43" t="n"/>
      <c r="I999" s="43" t="n"/>
      <c r="J999" s="23" t="n"/>
      <c r="K999" s="23" t="n"/>
      <c r="L999" s="45">
        <f>IF($A999="","",IF(COUNTIFS('Tire Inspections'!$E$5:$E$1004,$A999,'Tire Inspections'!$Y$5:$Y$1004,"OK")=0,"",IFERROR(MAXIFS('Tire Inspections'!$B$5:$B$1004,'Tire Inspections'!$E$5:$E$1004,$A999,'Tire Inspections'!$Y$5:$Y$1004,"OK"),"")))</f>
        <v/>
      </c>
      <c r="M999" s="27">
        <f>IF($A999="","",IF($L999="","",IFERROR(LOOKUP(2,1/(('Tire Inspections'!$E$5:$E$1004=$A999)*('Tire Inspections'!$B$5:$B$1004=$L999)*('Tire Inspections'!$Y$5:$Y$1004="OK")),'Tire Inspections'!$C$5:$C$1004),"")))</f>
        <v/>
      </c>
      <c r="N999" s="27">
        <f>IF($A999="","",IF($L999="","",IFERROR(LOOKUP(2,1/(('Tire Inspections'!$E$5:$E$1004=$A999)*('Tire Inspections'!$B$5:$B$1004=$L999)*('Tire Inspections'!$Y$5:$Y$1004="OK")),'Tire Inspections'!$F$5:$F$1004),"")))</f>
        <v/>
      </c>
      <c r="O999" s="27">
        <f>IF($A999="","",IF($L999="","",IFERROR(LOOKUP(2,1/(('Tire Inspections'!$E$5:$E$1004=$A999)*('Tire Inspections'!$B$5:$B$1004=$L999)*('Tire Inspections'!$Y$5:$Y$1004="OK")),'Tire Inspections'!$P$5:$P$1004),"")))</f>
        <v/>
      </c>
      <c r="P999" s="32">
        <f>IF($A999="","",IF($L999="","",IFERROR(LOOKUP(2,1/(('Tire Inspections'!$E$5:$E$1004=$A999)*('Tire Inspections'!$B$5:$B$1004=$L999)*('Tire Inspections'!$Y$5:$Y$1004="OK")),'Tire Inspections'!$D$5:$D$1004),"")))</f>
        <v/>
      </c>
      <c r="Q999" s="44">
        <f>IF($A999="","",IF($L999="","",IFERROR(LOOKUP(2,1/(('Tire Inspections'!$E$5:$E$1004=$A999)*('Tire Inspections'!$B$5:$B$1004=$L999)*('Tire Inspections'!$Y$5:$Y$1004="OK")),'Tire Inspections'!$R$5:$R$1004),"")))</f>
        <v/>
      </c>
      <c r="R999" s="44">
        <f>IF($A999="","",IF($L999="","",IFERROR(LOOKUP(2,1/(('Tire Inspections'!$E$5:$E$1004=$A999)*('Tire Inspections'!$B$5:$B$1004=$L999)*('Tire Inspections'!$Y$5:$Y$1004="OK")),'Tire Inspections'!$S$5:$S$1004),"")))</f>
        <v/>
      </c>
      <c r="S999" s="44">
        <f>IF($A999="","",IF($L999="","",IFERROR(LOOKUP(2,1/(('Tire Inspections'!$E$5:$E$1004=$A999)*('Tire Inspections'!$B$5:$B$1004=$L999)*('Tire Inspections'!$Y$5:$Y$1004="OK")),'Tire Inspections'!$L$5:$L$1004),"")))</f>
        <v/>
      </c>
      <c r="T999" s="33">
        <f>IF($A999="","",IF(OR($Q999="",$H999=""),"",IFERROR(MAX(0,MIN(1,($Q999-'Settings'!$B$6)/($H999-'Settings'!$B$6))),"")))</f>
        <v/>
      </c>
      <c r="U999" s="27">
        <f>IF($A999="","",IF($Q999="","No Data",IF($Q999&lt;='Settings'!$B$6,"Critical",IF($Q999&lt;='Settings'!$B$5,"Low","OK"))))</f>
        <v/>
      </c>
      <c r="V999" s="27">
        <f>IF($A999="","",IF($R999="","No Data",IF($R999&gt;='Settings'!$B$7,"Uneven","OK")))</f>
        <v/>
      </c>
      <c r="W999" s="27">
        <f>IF($A999="","",IF($J999&lt;&gt;"Mounted","N/A",IF(OR($S999="",$I999=""),"No Data",IF($S999&lt;$I999-'Settings'!$B$8,"Low",IF($S999&gt;$I999+'Settings'!$B$8,"High","OK")))))</f>
        <v/>
      </c>
      <c r="X999" s="45">
        <f>IF($A999="","",IF(OR($J999&lt;&gt;"Mounted",$L999=""),"",IFERROR($L999+'Settings'!$B$9,"")))</f>
        <v/>
      </c>
      <c r="Y999" s="27">
        <f>IF($A999="","",IF($J999&lt;&gt;"Mounted","N/A",IF($L999="","No Data",IF(TODAY()&gt;$X999,"Overdue",IF(TODAY()+'Settings'!$B$10&gt;=$X999,"Due Soon","Current")))))</f>
        <v/>
      </c>
      <c r="Z999" s="27">
        <f>IF($A999="","",IF($J999&lt;&gt;"Mounted","N/A",IF(OR($U999="No Data",$W999="No Data"),"No Data",IF($U999="Critical","Critical",IF(OR($U999="Low",$V999="Uneven",$W999="Low",$W999="High",$Y999="Overdue",$Y999="Due Soon"),"Attention","OK")))))</f>
        <v/>
      </c>
      <c r="AA999" s="27">
        <f>IF($A999="","",IF($J999&lt;&gt;"Mounted","No action",IF($U999="Critical","Inspect immediately and follow fleet removal policy",IF($W999="Low","Correct pressure and inspect",IF($W999="High","Correct pressure",IF($V999="Uneven","Inspect alignment, suspension, and rotation",IF($U999="Low","Schedule tire service",IF($Y999="Overdue","Complete inspection",IF($Y999="Due Soon","Schedule inspection","No action")))))))))</f>
        <v/>
      </c>
      <c r="AB999" s="27">
        <f>IF($A999="","",IF(OR($J999&lt;&gt;"Mounted",$Z999="OK",$Z999="N/A"),"",IF($U999="Critical",1,IF(OR($W999="Low",$W999="High"),2,IF(OR($U999="Low",$V999="Uneven"),3,IF($Y999="Overdue",4,5))))))</f>
        <v/>
      </c>
      <c r="AC999" s="27">
        <f>IF($A999="","",IF($AB999="","",IFERROR($AB999*100000+ROW(),"")))</f>
        <v/>
      </c>
    </row>
    <row r="1000">
      <c r="A1000" s="29" t="n"/>
      <c r="B1000" s="23" t="n"/>
      <c r="C1000" s="23" t="n"/>
      <c r="D1000" s="23" t="n"/>
      <c r="E1000" s="29" t="n"/>
      <c r="F1000" s="42" t="n"/>
      <c r="G1000" s="30" t="n"/>
      <c r="H1000" s="43" t="n"/>
      <c r="I1000" s="43" t="n"/>
      <c r="J1000" s="23" t="n"/>
      <c r="K1000" s="23" t="n"/>
      <c r="L1000" s="45">
        <f>IF($A1000="","",IF(COUNTIFS('Tire Inspections'!$E$5:$E$1004,$A1000,'Tire Inspections'!$Y$5:$Y$1004,"OK")=0,"",IFERROR(MAXIFS('Tire Inspections'!$B$5:$B$1004,'Tire Inspections'!$E$5:$E$1004,$A1000,'Tire Inspections'!$Y$5:$Y$1004,"OK"),"")))</f>
        <v/>
      </c>
      <c r="M1000" s="27">
        <f>IF($A1000="","",IF($L1000="","",IFERROR(LOOKUP(2,1/(('Tire Inspections'!$E$5:$E$1004=$A1000)*('Tire Inspections'!$B$5:$B$1004=$L1000)*('Tire Inspections'!$Y$5:$Y$1004="OK")),'Tire Inspections'!$C$5:$C$1004),"")))</f>
        <v/>
      </c>
      <c r="N1000" s="27">
        <f>IF($A1000="","",IF($L1000="","",IFERROR(LOOKUP(2,1/(('Tire Inspections'!$E$5:$E$1004=$A1000)*('Tire Inspections'!$B$5:$B$1004=$L1000)*('Tire Inspections'!$Y$5:$Y$1004="OK")),'Tire Inspections'!$F$5:$F$1004),"")))</f>
        <v/>
      </c>
      <c r="O1000" s="27">
        <f>IF($A1000="","",IF($L1000="","",IFERROR(LOOKUP(2,1/(('Tire Inspections'!$E$5:$E$1004=$A1000)*('Tire Inspections'!$B$5:$B$1004=$L1000)*('Tire Inspections'!$Y$5:$Y$1004="OK")),'Tire Inspections'!$P$5:$P$1004),"")))</f>
        <v/>
      </c>
      <c r="P1000" s="32">
        <f>IF($A1000="","",IF($L1000="","",IFERROR(LOOKUP(2,1/(('Tire Inspections'!$E$5:$E$1004=$A1000)*('Tire Inspections'!$B$5:$B$1004=$L1000)*('Tire Inspections'!$Y$5:$Y$1004="OK")),'Tire Inspections'!$D$5:$D$1004),"")))</f>
        <v/>
      </c>
      <c r="Q1000" s="44">
        <f>IF($A1000="","",IF($L1000="","",IFERROR(LOOKUP(2,1/(('Tire Inspections'!$E$5:$E$1004=$A1000)*('Tire Inspections'!$B$5:$B$1004=$L1000)*('Tire Inspections'!$Y$5:$Y$1004="OK")),'Tire Inspections'!$R$5:$R$1004),"")))</f>
        <v/>
      </c>
      <c r="R1000" s="44">
        <f>IF($A1000="","",IF($L1000="","",IFERROR(LOOKUP(2,1/(('Tire Inspections'!$E$5:$E$1004=$A1000)*('Tire Inspections'!$B$5:$B$1004=$L1000)*('Tire Inspections'!$Y$5:$Y$1004="OK")),'Tire Inspections'!$S$5:$S$1004),"")))</f>
        <v/>
      </c>
      <c r="S1000" s="44">
        <f>IF($A1000="","",IF($L1000="","",IFERROR(LOOKUP(2,1/(('Tire Inspections'!$E$5:$E$1004=$A1000)*('Tire Inspections'!$B$5:$B$1004=$L1000)*('Tire Inspections'!$Y$5:$Y$1004="OK")),'Tire Inspections'!$L$5:$L$1004),"")))</f>
        <v/>
      </c>
      <c r="T1000" s="33">
        <f>IF($A1000="","",IF(OR($Q1000="",$H1000=""),"",IFERROR(MAX(0,MIN(1,($Q1000-'Settings'!$B$6)/($H1000-'Settings'!$B$6))),"")))</f>
        <v/>
      </c>
      <c r="U1000" s="27">
        <f>IF($A1000="","",IF($Q1000="","No Data",IF($Q1000&lt;='Settings'!$B$6,"Critical",IF($Q1000&lt;='Settings'!$B$5,"Low","OK"))))</f>
        <v/>
      </c>
      <c r="V1000" s="27">
        <f>IF($A1000="","",IF($R1000="","No Data",IF($R1000&gt;='Settings'!$B$7,"Uneven","OK")))</f>
        <v/>
      </c>
      <c r="W1000" s="27">
        <f>IF($A1000="","",IF($J1000&lt;&gt;"Mounted","N/A",IF(OR($S1000="",$I1000=""),"No Data",IF($S1000&lt;$I1000-'Settings'!$B$8,"Low",IF($S1000&gt;$I1000+'Settings'!$B$8,"High","OK")))))</f>
        <v/>
      </c>
      <c r="X1000" s="45">
        <f>IF($A1000="","",IF(OR($J1000&lt;&gt;"Mounted",$L1000=""),"",IFERROR($L1000+'Settings'!$B$9,"")))</f>
        <v/>
      </c>
      <c r="Y1000" s="27">
        <f>IF($A1000="","",IF($J1000&lt;&gt;"Mounted","N/A",IF($L1000="","No Data",IF(TODAY()&gt;$X1000,"Overdue",IF(TODAY()+'Settings'!$B$10&gt;=$X1000,"Due Soon","Current")))))</f>
        <v/>
      </c>
      <c r="Z1000" s="27">
        <f>IF($A1000="","",IF($J1000&lt;&gt;"Mounted","N/A",IF(OR($U1000="No Data",$W1000="No Data"),"No Data",IF($U1000="Critical","Critical",IF(OR($U1000="Low",$V1000="Uneven",$W1000="Low",$W1000="High",$Y1000="Overdue",$Y1000="Due Soon"),"Attention","OK")))))</f>
        <v/>
      </c>
      <c r="AA1000" s="27">
        <f>IF($A1000="","",IF($J1000&lt;&gt;"Mounted","No action",IF($U1000="Critical","Inspect immediately and follow fleet removal policy",IF($W1000="Low","Correct pressure and inspect",IF($W1000="High","Correct pressure",IF($V1000="Uneven","Inspect alignment, suspension, and rotation",IF($U1000="Low","Schedule tire service",IF($Y1000="Overdue","Complete inspection",IF($Y1000="Due Soon","Schedule inspection","No action")))))))))</f>
        <v/>
      </c>
      <c r="AB1000" s="27">
        <f>IF($A1000="","",IF(OR($J1000&lt;&gt;"Mounted",$Z1000="OK",$Z1000="N/A"),"",IF($U1000="Critical",1,IF(OR($W1000="Low",$W1000="High"),2,IF(OR($U1000="Low",$V1000="Uneven"),3,IF($Y1000="Overdue",4,5))))))</f>
        <v/>
      </c>
      <c r="AC1000" s="27">
        <f>IF($A1000="","",IF($AB1000="","",IFERROR($AB1000*100000+ROW(),"")))</f>
        <v/>
      </c>
    </row>
    <row r="1001">
      <c r="A1001" s="29" t="n"/>
      <c r="B1001" s="23" t="n"/>
      <c r="C1001" s="23" t="n"/>
      <c r="D1001" s="23" t="n"/>
      <c r="E1001" s="29" t="n"/>
      <c r="F1001" s="42" t="n"/>
      <c r="G1001" s="30" t="n"/>
      <c r="H1001" s="43" t="n"/>
      <c r="I1001" s="43" t="n"/>
      <c r="J1001" s="23" t="n"/>
      <c r="K1001" s="23" t="n"/>
      <c r="L1001" s="45">
        <f>IF($A1001="","",IF(COUNTIFS('Tire Inspections'!$E$5:$E$1004,$A1001,'Tire Inspections'!$Y$5:$Y$1004,"OK")=0,"",IFERROR(MAXIFS('Tire Inspections'!$B$5:$B$1004,'Tire Inspections'!$E$5:$E$1004,$A1001,'Tire Inspections'!$Y$5:$Y$1004,"OK"),"")))</f>
        <v/>
      </c>
      <c r="M1001" s="27">
        <f>IF($A1001="","",IF($L1001="","",IFERROR(LOOKUP(2,1/(('Tire Inspections'!$E$5:$E$1004=$A1001)*('Tire Inspections'!$B$5:$B$1004=$L1001)*('Tire Inspections'!$Y$5:$Y$1004="OK")),'Tire Inspections'!$C$5:$C$1004),"")))</f>
        <v/>
      </c>
      <c r="N1001" s="27">
        <f>IF($A1001="","",IF($L1001="","",IFERROR(LOOKUP(2,1/(('Tire Inspections'!$E$5:$E$1004=$A1001)*('Tire Inspections'!$B$5:$B$1004=$L1001)*('Tire Inspections'!$Y$5:$Y$1004="OK")),'Tire Inspections'!$F$5:$F$1004),"")))</f>
        <v/>
      </c>
      <c r="O1001" s="27">
        <f>IF($A1001="","",IF($L1001="","",IFERROR(LOOKUP(2,1/(('Tire Inspections'!$E$5:$E$1004=$A1001)*('Tire Inspections'!$B$5:$B$1004=$L1001)*('Tire Inspections'!$Y$5:$Y$1004="OK")),'Tire Inspections'!$P$5:$P$1004),"")))</f>
        <v/>
      </c>
      <c r="P1001" s="32">
        <f>IF($A1001="","",IF($L1001="","",IFERROR(LOOKUP(2,1/(('Tire Inspections'!$E$5:$E$1004=$A1001)*('Tire Inspections'!$B$5:$B$1004=$L1001)*('Tire Inspections'!$Y$5:$Y$1004="OK")),'Tire Inspections'!$D$5:$D$1004),"")))</f>
        <v/>
      </c>
      <c r="Q1001" s="44">
        <f>IF($A1001="","",IF($L1001="","",IFERROR(LOOKUP(2,1/(('Tire Inspections'!$E$5:$E$1004=$A1001)*('Tire Inspections'!$B$5:$B$1004=$L1001)*('Tire Inspections'!$Y$5:$Y$1004="OK")),'Tire Inspections'!$R$5:$R$1004),"")))</f>
        <v/>
      </c>
      <c r="R1001" s="44">
        <f>IF($A1001="","",IF($L1001="","",IFERROR(LOOKUP(2,1/(('Tire Inspections'!$E$5:$E$1004=$A1001)*('Tire Inspections'!$B$5:$B$1004=$L1001)*('Tire Inspections'!$Y$5:$Y$1004="OK")),'Tire Inspections'!$S$5:$S$1004),"")))</f>
        <v/>
      </c>
      <c r="S1001" s="44">
        <f>IF($A1001="","",IF($L1001="","",IFERROR(LOOKUP(2,1/(('Tire Inspections'!$E$5:$E$1004=$A1001)*('Tire Inspections'!$B$5:$B$1004=$L1001)*('Tire Inspections'!$Y$5:$Y$1004="OK")),'Tire Inspections'!$L$5:$L$1004),"")))</f>
        <v/>
      </c>
      <c r="T1001" s="33">
        <f>IF($A1001="","",IF(OR($Q1001="",$H1001=""),"",IFERROR(MAX(0,MIN(1,($Q1001-'Settings'!$B$6)/($H1001-'Settings'!$B$6))),"")))</f>
        <v/>
      </c>
      <c r="U1001" s="27">
        <f>IF($A1001="","",IF($Q1001="","No Data",IF($Q1001&lt;='Settings'!$B$6,"Critical",IF($Q1001&lt;='Settings'!$B$5,"Low","OK"))))</f>
        <v/>
      </c>
      <c r="V1001" s="27">
        <f>IF($A1001="","",IF($R1001="","No Data",IF($R1001&gt;='Settings'!$B$7,"Uneven","OK")))</f>
        <v/>
      </c>
      <c r="W1001" s="27">
        <f>IF($A1001="","",IF($J1001&lt;&gt;"Mounted","N/A",IF(OR($S1001="",$I1001=""),"No Data",IF($S1001&lt;$I1001-'Settings'!$B$8,"Low",IF($S1001&gt;$I1001+'Settings'!$B$8,"High","OK")))))</f>
        <v/>
      </c>
      <c r="X1001" s="45">
        <f>IF($A1001="","",IF(OR($J1001&lt;&gt;"Mounted",$L1001=""),"",IFERROR($L1001+'Settings'!$B$9,"")))</f>
        <v/>
      </c>
      <c r="Y1001" s="27">
        <f>IF($A1001="","",IF($J1001&lt;&gt;"Mounted","N/A",IF($L1001="","No Data",IF(TODAY()&gt;$X1001,"Overdue",IF(TODAY()+'Settings'!$B$10&gt;=$X1001,"Due Soon","Current")))))</f>
        <v/>
      </c>
      <c r="Z1001" s="27">
        <f>IF($A1001="","",IF($J1001&lt;&gt;"Mounted","N/A",IF(OR($U1001="No Data",$W1001="No Data"),"No Data",IF($U1001="Critical","Critical",IF(OR($U1001="Low",$V1001="Uneven",$W1001="Low",$W1001="High",$Y1001="Overdue",$Y1001="Due Soon"),"Attention","OK")))))</f>
        <v/>
      </c>
      <c r="AA1001" s="27">
        <f>IF($A1001="","",IF($J1001&lt;&gt;"Mounted","No action",IF($U1001="Critical","Inspect immediately and follow fleet removal policy",IF($W1001="Low","Correct pressure and inspect",IF($W1001="High","Correct pressure",IF($V1001="Uneven","Inspect alignment, suspension, and rotation",IF($U1001="Low","Schedule tire service",IF($Y1001="Overdue","Complete inspection",IF($Y1001="Due Soon","Schedule inspection","No action")))))))))</f>
        <v/>
      </c>
      <c r="AB1001" s="27">
        <f>IF($A1001="","",IF(OR($J1001&lt;&gt;"Mounted",$Z1001="OK",$Z1001="N/A"),"",IF($U1001="Critical",1,IF(OR($W1001="Low",$W1001="High"),2,IF(OR($U1001="Low",$V1001="Uneven"),3,IF($Y1001="Overdue",4,5))))))</f>
        <v/>
      </c>
      <c r="AC1001" s="27">
        <f>IF($A1001="","",IF($AB1001="","",IFERROR($AB1001*100000+ROW(),"")))</f>
        <v/>
      </c>
    </row>
    <row r="1002">
      <c r="A1002" s="29" t="n"/>
      <c r="B1002" s="23" t="n"/>
      <c r="C1002" s="23" t="n"/>
      <c r="D1002" s="23" t="n"/>
      <c r="E1002" s="29" t="n"/>
      <c r="F1002" s="42" t="n"/>
      <c r="G1002" s="30" t="n"/>
      <c r="H1002" s="43" t="n"/>
      <c r="I1002" s="43" t="n"/>
      <c r="J1002" s="23" t="n"/>
      <c r="K1002" s="23" t="n"/>
      <c r="L1002" s="45">
        <f>IF($A1002="","",IF(COUNTIFS('Tire Inspections'!$E$5:$E$1004,$A1002,'Tire Inspections'!$Y$5:$Y$1004,"OK")=0,"",IFERROR(MAXIFS('Tire Inspections'!$B$5:$B$1004,'Tire Inspections'!$E$5:$E$1004,$A1002,'Tire Inspections'!$Y$5:$Y$1004,"OK"),"")))</f>
        <v/>
      </c>
      <c r="M1002" s="27">
        <f>IF($A1002="","",IF($L1002="","",IFERROR(LOOKUP(2,1/(('Tire Inspections'!$E$5:$E$1004=$A1002)*('Tire Inspections'!$B$5:$B$1004=$L1002)*('Tire Inspections'!$Y$5:$Y$1004="OK")),'Tire Inspections'!$C$5:$C$1004),"")))</f>
        <v/>
      </c>
      <c r="N1002" s="27">
        <f>IF($A1002="","",IF($L1002="","",IFERROR(LOOKUP(2,1/(('Tire Inspections'!$E$5:$E$1004=$A1002)*('Tire Inspections'!$B$5:$B$1004=$L1002)*('Tire Inspections'!$Y$5:$Y$1004="OK")),'Tire Inspections'!$F$5:$F$1004),"")))</f>
        <v/>
      </c>
      <c r="O1002" s="27">
        <f>IF($A1002="","",IF($L1002="","",IFERROR(LOOKUP(2,1/(('Tire Inspections'!$E$5:$E$1004=$A1002)*('Tire Inspections'!$B$5:$B$1004=$L1002)*('Tire Inspections'!$Y$5:$Y$1004="OK")),'Tire Inspections'!$P$5:$P$1004),"")))</f>
        <v/>
      </c>
      <c r="P1002" s="32">
        <f>IF($A1002="","",IF($L1002="","",IFERROR(LOOKUP(2,1/(('Tire Inspections'!$E$5:$E$1004=$A1002)*('Tire Inspections'!$B$5:$B$1004=$L1002)*('Tire Inspections'!$Y$5:$Y$1004="OK")),'Tire Inspections'!$D$5:$D$1004),"")))</f>
        <v/>
      </c>
      <c r="Q1002" s="44">
        <f>IF($A1002="","",IF($L1002="","",IFERROR(LOOKUP(2,1/(('Tire Inspections'!$E$5:$E$1004=$A1002)*('Tire Inspections'!$B$5:$B$1004=$L1002)*('Tire Inspections'!$Y$5:$Y$1004="OK")),'Tire Inspections'!$R$5:$R$1004),"")))</f>
        <v/>
      </c>
      <c r="R1002" s="44">
        <f>IF($A1002="","",IF($L1002="","",IFERROR(LOOKUP(2,1/(('Tire Inspections'!$E$5:$E$1004=$A1002)*('Tire Inspections'!$B$5:$B$1004=$L1002)*('Tire Inspections'!$Y$5:$Y$1004="OK")),'Tire Inspections'!$S$5:$S$1004),"")))</f>
        <v/>
      </c>
      <c r="S1002" s="44">
        <f>IF($A1002="","",IF($L1002="","",IFERROR(LOOKUP(2,1/(('Tire Inspections'!$E$5:$E$1004=$A1002)*('Tire Inspections'!$B$5:$B$1004=$L1002)*('Tire Inspections'!$Y$5:$Y$1004="OK")),'Tire Inspections'!$L$5:$L$1004),"")))</f>
        <v/>
      </c>
      <c r="T1002" s="33">
        <f>IF($A1002="","",IF(OR($Q1002="",$H1002=""),"",IFERROR(MAX(0,MIN(1,($Q1002-'Settings'!$B$6)/($H1002-'Settings'!$B$6))),"")))</f>
        <v/>
      </c>
      <c r="U1002" s="27">
        <f>IF($A1002="","",IF($Q1002="","No Data",IF($Q1002&lt;='Settings'!$B$6,"Critical",IF($Q1002&lt;='Settings'!$B$5,"Low","OK"))))</f>
        <v/>
      </c>
      <c r="V1002" s="27">
        <f>IF($A1002="","",IF($R1002="","No Data",IF($R1002&gt;='Settings'!$B$7,"Uneven","OK")))</f>
        <v/>
      </c>
      <c r="W1002" s="27">
        <f>IF($A1002="","",IF($J1002&lt;&gt;"Mounted","N/A",IF(OR($S1002="",$I1002=""),"No Data",IF($S1002&lt;$I1002-'Settings'!$B$8,"Low",IF($S1002&gt;$I1002+'Settings'!$B$8,"High","OK")))))</f>
        <v/>
      </c>
      <c r="X1002" s="45">
        <f>IF($A1002="","",IF(OR($J1002&lt;&gt;"Mounted",$L1002=""),"",IFERROR($L1002+'Settings'!$B$9,"")))</f>
        <v/>
      </c>
      <c r="Y1002" s="27">
        <f>IF($A1002="","",IF($J1002&lt;&gt;"Mounted","N/A",IF($L1002="","No Data",IF(TODAY()&gt;$X1002,"Overdue",IF(TODAY()+'Settings'!$B$10&gt;=$X1002,"Due Soon","Current")))))</f>
        <v/>
      </c>
      <c r="Z1002" s="27">
        <f>IF($A1002="","",IF($J1002&lt;&gt;"Mounted","N/A",IF(OR($U1002="No Data",$W1002="No Data"),"No Data",IF($U1002="Critical","Critical",IF(OR($U1002="Low",$V1002="Uneven",$W1002="Low",$W1002="High",$Y1002="Overdue",$Y1002="Due Soon"),"Attention","OK")))))</f>
        <v/>
      </c>
      <c r="AA1002" s="27">
        <f>IF($A1002="","",IF($J1002&lt;&gt;"Mounted","No action",IF($U1002="Critical","Inspect immediately and follow fleet removal policy",IF($W1002="Low","Correct pressure and inspect",IF($W1002="High","Correct pressure",IF($V1002="Uneven","Inspect alignment, suspension, and rotation",IF($U1002="Low","Schedule tire service",IF($Y1002="Overdue","Complete inspection",IF($Y1002="Due Soon","Schedule inspection","No action")))))))))</f>
        <v/>
      </c>
      <c r="AB1002" s="27">
        <f>IF($A1002="","",IF(OR($J1002&lt;&gt;"Mounted",$Z1002="OK",$Z1002="N/A"),"",IF($U1002="Critical",1,IF(OR($W1002="Low",$W1002="High"),2,IF(OR($U1002="Low",$V1002="Uneven"),3,IF($Y1002="Overdue",4,5))))))</f>
        <v/>
      </c>
      <c r="AC1002" s="27">
        <f>IF($A1002="","",IF($AB1002="","",IFERROR($AB1002*100000+ROW(),"")))</f>
        <v/>
      </c>
    </row>
    <row r="1003">
      <c r="A1003" s="29" t="n"/>
      <c r="B1003" s="23" t="n"/>
      <c r="C1003" s="23" t="n"/>
      <c r="D1003" s="23" t="n"/>
      <c r="E1003" s="29" t="n"/>
      <c r="F1003" s="42" t="n"/>
      <c r="G1003" s="30" t="n"/>
      <c r="H1003" s="43" t="n"/>
      <c r="I1003" s="43" t="n"/>
      <c r="J1003" s="23" t="n"/>
      <c r="K1003" s="23" t="n"/>
      <c r="L1003" s="45">
        <f>IF($A1003="","",IF(COUNTIFS('Tire Inspections'!$E$5:$E$1004,$A1003,'Tire Inspections'!$Y$5:$Y$1004,"OK")=0,"",IFERROR(MAXIFS('Tire Inspections'!$B$5:$B$1004,'Tire Inspections'!$E$5:$E$1004,$A1003,'Tire Inspections'!$Y$5:$Y$1004,"OK"),"")))</f>
        <v/>
      </c>
      <c r="M1003" s="27">
        <f>IF($A1003="","",IF($L1003="","",IFERROR(LOOKUP(2,1/(('Tire Inspections'!$E$5:$E$1004=$A1003)*('Tire Inspections'!$B$5:$B$1004=$L1003)*('Tire Inspections'!$Y$5:$Y$1004="OK")),'Tire Inspections'!$C$5:$C$1004),"")))</f>
        <v/>
      </c>
      <c r="N1003" s="27">
        <f>IF($A1003="","",IF($L1003="","",IFERROR(LOOKUP(2,1/(('Tire Inspections'!$E$5:$E$1004=$A1003)*('Tire Inspections'!$B$5:$B$1004=$L1003)*('Tire Inspections'!$Y$5:$Y$1004="OK")),'Tire Inspections'!$F$5:$F$1004),"")))</f>
        <v/>
      </c>
      <c r="O1003" s="27">
        <f>IF($A1003="","",IF($L1003="","",IFERROR(LOOKUP(2,1/(('Tire Inspections'!$E$5:$E$1004=$A1003)*('Tire Inspections'!$B$5:$B$1004=$L1003)*('Tire Inspections'!$Y$5:$Y$1004="OK")),'Tire Inspections'!$P$5:$P$1004),"")))</f>
        <v/>
      </c>
      <c r="P1003" s="32">
        <f>IF($A1003="","",IF($L1003="","",IFERROR(LOOKUP(2,1/(('Tire Inspections'!$E$5:$E$1004=$A1003)*('Tire Inspections'!$B$5:$B$1004=$L1003)*('Tire Inspections'!$Y$5:$Y$1004="OK")),'Tire Inspections'!$D$5:$D$1004),"")))</f>
        <v/>
      </c>
      <c r="Q1003" s="44">
        <f>IF($A1003="","",IF($L1003="","",IFERROR(LOOKUP(2,1/(('Tire Inspections'!$E$5:$E$1004=$A1003)*('Tire Inspections'!$B$5:$B$1004=$L1003)*('Tire Inspections'!$Y$5:$Y$1004="OK")),'Tire Inspections'!$R$5:$R$1004),"")))</f>
        <v/>
      </c>
      <c r="R1003" s="44">
        <f>IF($A1003="","",IF($L1003="","",IFERROR(LOOKUP(2,1/(('Tire Inspections'!$E$5:$E$1004=$A1003)*('Tire Inspections'!$B$5:$B$1004=$L1003)*('Tire Inspections'!$Y$5:$Y$1004="OK")),'Tire Inspections'!$S$5:$S$1004),"")))</f>
        <v/>
      </c>
      <c r="S1003" s="44">
        <f>IF($A1003="","",IF($L1003="","",IFERROR(LOOKUP(2,1/(('Tire Inspections'!$E$5:$E$1004=$A1003)*('Tire Inspections'!$B$5:$B$1004=$L1003)*('Tire Inspections'!$Y$5:$Y$1004="OK")),'Tire Inspections'!$L$5:$L$1004),"")))</f>
        <v/>
      </c>
      <c r="T1003" s="33">
        <f>IF($A1003="","",IF(OR($Q1003="",$H1003=""),"",IFERROR(MAX(0,MIN(1,($Q1003-'Settings'!$B$6)/($H1003-'Settings'!$B$6))),"")))</f>
        <v/>
      </c>
      <c r="U1003" s="27">
        <f>IF($A1003="","",IF($Q1003="","No Data",IF($Q1003&lt;='Settings'!$B$6,"Critical",IF($Q1003&lt;='Settings'!$B$5,"Low","OK"))))</f>
        <v/>
      </c>
      <c r="V1003" s="27">
        <f>IF($A1003="","",IF($R1003="","No Data",IF($R1003&gt;='Settings'!$B$7,"Uneven","OK")))</f>
        <v/>
      </c>
      <c r="W1003" s="27">
        <f>IF($A1003="","",IF($J1003&lt;&gt;"Mounted","N/A",IF(OR($S1003="",$I1003=""),"No Data",IF($S1003&lt;$I1003-'Settings'!$B$8,"Low",IF($S1003&gt;$I1003+'Settings'!$B$8,"High","OK")))))</f>
        <v/>
      </c>
      <c r="X1003" s="45">
        <f>IF($A1003="","",IF(OR($J1003&lt;&gt;"Mounted",$L1003=""),"",IFERROR($L1003+'Settings'!$B$9,"")))</f>
        <v/>
      </c>
      <c r="Y1003" s="27">
        <f>IF($A1003="","",IF($J1003&lt;&gt;"Mounted","N/A",IF($L1003="","No Data",IF(TODAY()&gt;$X1003,"Overdue",IF(TODAY()+'Settings'!$B$10&gt;=$X1003,"Due Soon","Current")))))</f>
        <v/>
      </c>
      <c r="Z1003" s="27">
        <f>IF($A1003="","",IF($J1003&lt;&gt;"Mounted","N/A",IF(OR($U1003="No Data",$W1003="No Data"),"No Data",IF($U1003="Critical","Critical",IF(OR($U1003="Low",$V1003="Uneven",$W1003="Low",$W1003="High",$Y1003="Overdue",$Y1003="Due Soon"),"Attention","OK")))))</f>
        <v/>
      </c>
      <c r="AA1003" s="27">
        <f>IF($A1003="","",IF($J1003&lt;&gt;"Mounted","No action",IF($U1003="Critical","Inspect immediately and follow fleet removal policy",IF($W1003="Low","Correct pressure and inspect",IF($W1003="High","Correct pressure",IF($V1003="Uneven","Inspect alignment, suspension, and rotation",IF($U1003="Low","Schedule tire service",IF($Y1003="Overdue","Complete inspection",IF($Y1003="Due Soon","Schedule inspection","No action")))))))))</f>
        <v/>
      </c>
      <c r="AB1003" s="27">
        <f>IF($A1003="","",IF(OR($J1003&lt;&gt;"Mounted",$Z1003="OK",$Z1003="N/A"),"",IF($U1003="Critical",1,IF(OR($W1003="Low",$W1003="High"),2,IF(OR($U1003="Low",$V1003="Uneven"),3,IF($Y1003="Overdue",4,5))))))</f>
        <v/>
      </c>
      <c r="AC1003" s="27">
        <f>IF($A1003="","",IF($AB1003="","",IFERROR($AB1003*100000+ROW(),"")))</f>
        <v/>
      </c>
    </row>
    <row r="1004">
      <c r="A1004" s="29" t="n"/>
      <c r="B1004" s="23" t="n"/>
      <c r="C1004" s="23" t="n"/>
      <c r="D1004" s="23" t="n"/>
      <c r="E1004" s="29" t="n"/>
      <c r="F1004" s="42" t="n"/>
      <c r="G1004" s="30" t="n"/>
      <c r="H1004" s="43" t="n"/>
      <c r="I1004" s="43" t="n"/>
      <c r="J1004" s="23" t="n"/>
      <c r="K1004" s="23" t="n"/>
      <c r="L1004" s="45">
        <f>IF($A1004="","",IF(COUNTIFS('Tire Inspections'!$E$5:$E$1004,$A1004,'Tire Inspections'!$Y$5:$Y$1004,"OK")=0,"",IFERROR(MAXIFS('Tire Inspections'!$B$5:$B$1004,'Tire Inspections'!$E$5:$E$1004,$A1004,'Tire Inspections'!$Y$5:$Y$1004,"OK"),"")))</f>
        <v/>
      </c>
      <c r="M1004" s="27">
        <f>IF($A1004="","",IF($L1004="","",IFERROR(LOOKUP(2,1/(('Tire Inspections'!$E$5:$E$1004=$A1004)*('Tire Inspections'!$B$5:$B$1004=$L1004)*('Tire Inspections'!$Y$5:$Y$1004="OK")),'Tire Inspections'!$C$5:$C$1004),"")))</f>
        <v/>
      </c>
      <c r="N1004" s="27">
        <f>IF($A1004="","",IF($L1004="","",IFERROR(LOOKUP(2,1/(('Tire Inspections'!$E$5:$E$1004=$A1004)*('Tire Inspections'!$B$5:$B$1004=$L1004)*('Tire Inspections'!$Y$5:$Y$1004="OK")),'Tire Inspections'!$F$5:$F$1004),"")))</f>
        <v/>
      </c>
      <c r="O1004" s="27">
        <f>IF($A1004="","",IF($L1004="","",IFERROR(LOOKUP(2,1/(('Tire Inspections'!$E$5:$E$1004=$A1004)*('Tire Inspections'!$B$5:$B$1004=$L1004)*('Tire Inspections'!$Y$5:$Y$1004="OK")),'Tire Inspections'!$P$5:$P$1004),"")))</f>
        <v/>
      </c>
      <c r="P1004" s="32">
        <f>IF($A1004="","",IF($L1004="","",IFERROR(LOOKUP(2,1/(('Tire Inspections'!$E$5:$E$1004=$A1004)*('Tire Inspections'!$B$5:$B$1004=$L1004)*('Tire Inspections'!$Y$5:$Y$1004="OK")),'Tire Inspections'!$D$5:$D$1004),"")))</f>
        <v/>
      </c>
      <c r="Q1004" s="44">
        <f>IF($A1004="","",IF($L1004="","",IFERROR(LOOKUP(2,1/(('Tire Inspections'!$E$5:$E$1004=$A1004)*('Tire Inspections'!$B$5:$B$1004=$L1004)*('Tire Inspections'!$Y$5:$Y$1004="OK")),'Tire Inspections'!$R$5:$R$1004),"")))</f>
        <v/>
      </c>
      <c r="R1004" s="44">
        <f>IF($A1004="","",IF($L1004="","",IFERROR(LOOKUP(2,1/(('Tire Inspections'!$E$5:$E$1004=$A1004)*('Tire Inspections'!$B$5:$B$1004=$L1004)*('Tire Inspections'!$Y$5:$Y$1004="OK")),'Tire Inspections'!$S$5:$S$1004),"")))</f>
        <v/>
      </c>
      <c r="S1004" s="44">
        <f>IF($A1004="","",IF($L1004="","",IFERROR(LOOKUP(2,1/(('Tire Inspections'!$E$5:$E$1004=$A1004)*('Tire Inspections'!$B$5:$B$1004=$L1004)*('Tire Inspections'!$Y$5:$Y$1004="OK")),'Tire Inspections'!$L$5:$L$1004),"")))</f>
        <v/>
      </c>
      <c r="T1004" s="33">
        <f>IF($A1004="","",IF(OR($Q1004="",$H1004=""),"",IFERROR(MAX(0,MIN(1,($Q1004-'Settings'!$B$6)/($H1004-'Settings'!$B$6))),"")))</f>
        <v/>
      </c>
      <c r="U1004" s="27">
        <f>IF($A1004="","",IF($Q1004="","No Data",IF($Q1004&lt;='Settings'!$B$6,"Critical",IF($Q1004&lt;='Settings'!$B$5,"Low","OK"))))</f>
        <v/>
      </c>
      <c r="V1004" s="27">
        <f>IF($A1004="","",IF($R1004="","No Data",IF($R1004&gt;='Settings'!$B$7,"Uneven","OK")))</f>
        <v/>
      </c>
      <c r="W1004" s="27">
        <f>IF($A1004="","",IF($J1004&lt;&gt;"Mounted","N/A",IF(OR($S1004="",$I1004=""),"No Data",IF($S1004&lt;$I1004-'Settings'!$B$8,"Low",IF($S1004&gt;$I1004+'Settings'!$B$8,"High","OK")))))</f>
        <v/>
      </c>
      <c r="X1004" s="45">
        <f>IF($A1004="","",IF(OR($J1004&lt;&gt;"Mounted",$L1004=""),"",IFERROR($L1004+'Settings'!$B$9,"")))</f>
        <v/>
      </c>
      <c r="Y1004" s="27">
        <f>IF($A1004="","",IF($J1004&lt;&gt;"Mounted","N/A",IF($L1004="","No Data",IF(TODAY()&gt;$X1004,"Overdue",IF(TODAY()+'Settings'!$B$10&gt;=$X1004,"Due Soon","Current")))))</f>
        <v/>
      </c>
      <c r="Z1004" s="27">
        <f>IF($A1004="","",IF($J1004&lt;&gt;"Mounted","N/A",IF(OR($U1004="No Data",$W1004="No Data"),"No Data",IF($U1004="Critical","Critical",IF(OR($U1004="Low",$V1004="Uneven",$W1004="Low",$W1004="High",$Y1004="Overdue",$Y1004="Due Soon"),"Attention","OK")))))</f>
        <v/>
      </c>
      <c r="AA1004" s="27">
        <f>IF($A1004="","",IF($J1004&lt;&gt;"Mounted","No action",IF($U1004="Critical","Inspect immediately and follow fleet removal policy",IF($W1004="Low","Correct pressure and inspect",IF($W1004="High","Correct pressure",IF($V1004="Uneven","Inspect alignment, suspension, and rotation",IF($U1004="Low","Schedule tire service",IF($Y1004="Overdue","Complete inspection",IF($Y1004="Due Soon","Schedule inspection","No action")))))))))</f>
        <v/>
      </c>
      <c r="AB1004" s="27">
        <f>IF($A1004="","",IF(OR($J1004&lt;&gt;"Mounted",$Z1004="OK",$Z1004="N/A"),"",IF($U1004="Critical",1,IF(OR($W1004="Low",$W1004="High"),2,IF(OR($U1004="Low",$V1004="Uneven"),3,IF($Y1004="Overdue",4,5))))))</f>
        <v/>
      </c>
      <c r="AC1004" s="27">
        <f>IF($A1004="","",IF($AB1004="","",IFERROR($AB1004*100000+ROW(),"")))</f>
        <v/>
      </c>
    </row>
  </sheetData>
  <autoFilter ref="A4:AC1004"/>
  <mergeCells count="1">
    <mergeCell ref="A1:AC1"/>
  </mergeCells>
  <conditionalFormatting sqref="A5:A1004">
    <cfRule type="expression" priority="1" dxfId="6">
      <formula>AND($A5&lt;&gt;"",COUNTIF($A$5:$A$1004,$A5)&gt;1)</formula>
    </cfRule>
  </conditionalFormatting>
  <conditionalFormatting sqref="U5:U1004">
    <cfRule type="expression" priority="2" dxfId="3">
      <formula>$U5="Critical"</formula>
    </cfRule>
    <cfRule type="expression" priority="3" dxfId="4">
      <formula>$U5="Low"</formula>
    </cfRule>
  </conditionalFormatting>
  <conditionalFormatting sqref="V5:V1004">
    <cfRule type="expression" priority="4" dxfId="4">
      <formula>$V5="Uneven"</formula>
    </cfRule>
  </conditionalFormatting>
  <conditionalFormatting sqref="W5:W1004">
    <cfRule type="expression" priority="5" dxfId="4">
      <formula>OR($W5="Low",$W5="High")</formula>
    </cfRule>
  </conditionalFormatting>
  <conditionalFormatting sqref="Y5:Y1004">
    <cfRule type="expression" priority="6" dxfId="6">
      <formula>$Y5="Overdue"</formula>
    </cfRule>
    <cfRule type="expression" priority="7" dxfId="4">
      <formula>$Y5="Due Soon"</formula>
    </cfRule>
  </conditionalFormatting>
  <conditionalFormatting sqref="Z5:Z1004">
    <cfRule type="expression" priority="8" dxfId="5">
      <formula>$Z5="OK"</formula>
    </cfRule>
    <cfRule type="expression" priority="9" dxfId="7">
      <formula>$Z5="No Data"</formula>
    </cfRule>
  </conditionalFormatting>
  <conditionalFormatting sqref="T5:T1004">
    <cfRule type="expression" priority="10" dxfId="6">
      <formula>AND($T5&lt;&gt;"",$T5&lt;=20%)</formula>
    </cfRule>
    <cfRule type="expression" priority="11" dxfId="4">
      <formula>AND($T5&gt;20%,$T5&lt;=40%)</formula>
    </cfRule>
    <cfRule type="expression" priority="12" dxfId="5">
      <formula>$T5&gt;40%</formula>
    </cfRule>
  </conditionalFormatting>
  <dataValidations count="7">
    <dataValidation sqref="A5:A1004" showDropDown="0" showInputMessage="1" showErrorMessage="1" allowBlank="0" errorTitle="Duplicate Tire ID" error="Enter a unique Tire ID or leave the prepared row blank." promptTitle="Unique Tire ID" prompt="Use one unique identifier for each tire." type="custom" errorStyle="stop">
      <formula1>=OR(A5="",COUNTIF($A$5:$A$1004,A5)=1)</formula1>
    </dataValidation>
    <dataValidation sqref="E5:E1004" showDropDown="0" showInputMessage="0" showErrorMessage="1" allowBlank="0" errorTitle="Invalid DOT Date Code" error="Enter a four-digit WWYY code with a week from 01 through 53." type="custom" errorStyle="stop">
      <formula1>=OR(E5="",IFERROR(AND(LEN(E5)=4,VALUE(LEFT(E5,2))&gt;=1,VALUE(LEFT(E5,2))&lt;=53,VALUE(RIGHT(E5,2))&gt;=20),FALSE))</formula1>
    </dataValidation>
    <dataValidation sqref="F5:F1004" showDropDown="0" showInputMessage="0" showErrorMessage="1" allowBlank="0" errorTitle="Invalid Purchase Date" error="Enter a date from 1/1/1990 through today." type="date" errorStyle="stop" operator="between">
      <formula1>DATE(1990,1,1)</formula1>
      <formula2>TODAY()</formula2>
    </dataValidation>
    <dataValidation sqref="G5:G1004" showDropDown="0" showInputMessage="0" showErrorMessage="1" allowBlank="0" errorTitle="Invalid Purchase Cost" error="Enter an amount from $0 through $10,000." type="decimal" errorStyle="stop" operator="between">
      <formula1>0</formula1>
      <formula2>10000</formula2>
    </dataValidation>
    <dataValidation sqref="H5:H1004" showDropDown="0" showInputMessage="0" showErrorMessage="1" allowBlank="0" errorTitle="Invalid Original Tread" error="Enter a tread depth from 1 through 32." type="decimal" errorStyle="stop" operator="between">
      <formula1>1</formula1>
      <formula2>32</formula2>
    </dataValidation>
    <dataValidation sqref="I5:I1004" showDropDown="0" showInputMessage="0" showErrorMessage="1" allowBlank="0" errorTitle="Invalid Target PSI" error="Enter a target pressure from 1 through 150 PSI." type="decimal" errorStyle="stop" operator="between">
      <formula1>1</formula1>
      <formula2>150</formula2>
    </dataValidation>
    <dataValidation sqref="J5:J1004" showDropDown="0" showInputMessage="0" showErrorMessage="1" allowBlank="0" errorTitle="Invalid Tire Status" error="Select a status from the Settings list." type="list" errorStyle="stop">
      <formula1>=INDIRECT("'Settings'!$J$5:$J$9")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53" customWidth="1" min="3" max="3"/>
    <col width="3" customWidth="1" min="4" max="4"/>
    <col width="24" customWidth="1" min="5" max="5"/>
    <col width="17" customWidth="1" min="6" max="6"/>
    <col width="3" customWidth="1" min="7" max="7"/>
    <col width="16" customWidth="1" min="8" max="8"/>
    <col width="3" customWidth="1" min="9" max="9"/>
    <col width="15" customWidth="1" min="10" max="10"/>
    <col width="3" customWidth="1" min="11" max="11"/>
    <col width="21" customWidth="1" min="12" max="12"/>
    <col width="3" customWidth="1" min="13" max="13"/>
    <col width="24" customWidth="1" min="14" max="14"/>
  </cols>
  <sheetData>
    <row r="1" ht="30" customHeight="1">
      <c r="A1" s="1" t="inlineStr">
        <is>
          <t>Settings and Validation Lists</t>
        </is>
      </c>
    </row>
    <row r="2" ht="45" customHeight="1">
      <c r="A2" s="34" t="inlineStr">
        <is>
          <t>Edit blue cells only. These thresholds support internal maintenance planning and should be reviewed for your vehicles, tire specifications, fleet policy, and operating conditions.</t>
        </is>
      </c>
    </row>
    <row r="4">
      <c r="A4" s="15" t="inlineStr">
        <is>
          <t>Setting</t>
        </is>
      </c>
      <c r="B4" s="15" t="inlineStr">
        <is>
          <t>Value</t>
        </is>
      </c>
      <c r="C4" s="15" t="inlineStr">
        <is>
          <t>Description</t>
        </is>
      </c>
      <c r="E4" s="15" t="inlineStr">
        <is>
          <t>Position</t>
        </is>
      </c>
      <c r="F4" s="15" t="inlineStr">
        <is>
          <t>Position Group</t>
        </is>
      </c>
      <c r="H4" s="15" t="inlineStr">
        <is>
          <t>Vehicle/Unit</t>
        </is>
      </c>
      <c r="J4" s="15" t="inlineStr">
        <is>
          <t>Tire Status</t>
        </is>
      </c>
      <c r="L4" s="15" t="inlineStr">
        <is>
          <t>Visual Condition</t>
        </is>
      </c>
      <c r="N4" s="15" t="inlineStr">
        <is>
          <t>Action Taken</t>
        </is>
      </c>
    </row>
    <row r="5">
      <c r="A5" s="19" t="inlineStr">
        <is>
          <t>Low Tread Alert</t>
        </is>
      </c>
      <c r="B5" s="35" t="n">
        <v>5</v>
      </c>
      <c r="C5" s="19" t="inlineStr">
        <is>
          <t>Alert at or below this tread depth, in 32nds</t>
        </is>
      </c>
      <c r="E5" s="16" t="inlineStr">
        <is>
          <t>Left Front</t>
        </is>
      </c>
      <c r="F5" s="16" t="inlineStr">
        <is>
          <t>Steer</t>
        </is>
      </c>
      <c r="H5" s="36" t="inlineStr">
        <is>
          <t>TRK-101</t>
        </is>
      </c>
      <c r="J5" s="36" t="inlineStr">
        <is>
          <t>Mounted</t>
        </is>
      </c>
      <c r="L5" s="36" t="inlineStr">
        <is>
          <t>Good</t>
        </is>
      </c>
      <c r="N5" s="36" t="inlineStr">
        <is>
          <t>None</t>
        </is>
      </c>
    </row>
    <row r="6">
      <c r="A6" s="19" t="inlineStr">
        <is>
          <t>Critical Tread</t>
        </is>
      </c>
      <c r="B6" s="35" t="n">
        <v>3</v>
      </c>
      <c r="C6" s="19" t="inlineStr">
        <is>
          <t>Critical planning threshold, in 32nds</t>
        </is>
      </c>
      <c r="E6" s="16" t="inlineStr">
        <is>
          <t>Right Front</t>
        </is>
      </c>
      <c r="F6" s="16" t="inlineStr">
        <is>
          <t>Steer</t>
        </is>
      </c>
      <c r="H6" s="36" t="inlineStr">
        <is>
          <t>TRK-102</t>
        </is>
      </c>
      <c r="J6" s="36" t="inlineStr">
        <is>
          <t>In Stock</t>
        </is>
      </c>
      <c r="L6" s="36" t="inlineStr">
        <is>
          <t>Cuts/Cracks</t>
        </is>
      </c>
      <c r="N6" s="36" t="inlineStr">
        <is>
          <t>Adjusted Pressure</t>
        </is>
      </c>
    </row>
    <row r="7">
      <c r="A7" s="19" t="inlineStr">
        <is>
          <t>Uneven Wear Threshold</t>
        </is>
      </c>
      <c r="B7" s="35" t="n">
        <v>3</v>
      </c>
      <c r="C7" s="19" t="inlineStr">
        <is>
          <t>Maximum allowed spread between readings, in 32nds</t>
        </is>
      </c>
      <c r="E7" s="16" t="inlineStr">
        <is>
          <t>Left Rear</t>
        </is>
      </c>
      <c r="F7" s="16" t="inlineStr">
        <is>
          <t>Drive</t>
        </is>
      </c>
      <c r="H7" s="36" t="inlineStr">
        <is>
          <t>TRK-103</t>
        </is>
      </c>
      <c r="J7" s="36" t="inlineStr">
        <is>
          <t>Spare</t>
        </is>
      </c>
      <c r="L7" s="36" t="inlineStr">
        <is>
          <t>Sidewall Damage</t>
        </is>
      </c>
      <c r="N7" s="36" t="inlineStr">
        <is>
          <t>Rotated</t>
        </is>
      </c>
    </row>
    <row r="8">
      <c r="A8" s="19" t="inlineStr">
        <is>
          <t>Pressure Tolerance</t>
        </is>
      </c>
      <c r="B8" s="35" t="n">
        <v>5</v>
      </c>
      <c r="C8" s="19" t="inlineStr">
        <is>
          <t>Allowed variance from target PSI</t>
        </is>
      </c>
      <c r="E8" s="16" t="inlineStr">
        <is>
          <t>Right Rear</t>
        </is>
      </c>
      <c r="F8" s="16" t="inlineStr">
        <is>
          <t>Drive</t>
        </is>
      </c>
      <c r="H8" s="36" t="inlineStr">
        <is>
          <t>TRL-201</t>
        </is>
      </c>
      <c r="J8" s="36" t="inlineStr">
        <is>
          <t>Removed</t>
        </is>
      </c>
      <c r="L8" s="36" t="inlineStr">
        <is>
          <t>Embedded Object</t>
        </is>
      </c>
      <c r="N8" s="36" t="inlineStr">
        <is>
          <t>Repaired</t>
        </is>
      </c>
    </row>
    <row r="9">
      <c r="A9" s="19" t="inlineStr">
        <is>
          <t>Inspection Interval Days</t>
        </is>
      </c>
      <c r="B9" s="35" t="n">
        <v>30</v>
      </c>
      <c r="C9" s="19" t="inlineStr">
        <is>
          <t>Days between planned tire inspections</t>
        </is>
      </c>
      <c r="E9" s="16" t="inlineStr">
        <is>
          <t>Left Rear Outer</t>
        </is>
      </c>
      <c r="F9" s="16" t="inlineStr">
        <is>
          <t>Drive</t>
        </is>
      </c>
      <c r="H9" s="36" t="inlineStr">
        <is>
          <t>TRL-202</t>
        </is>
      </c>
      <c r="J9" s="36" t="inlineStr">
        <is>
          <t>Retread</t>
        </is>
      </c>
      <c r="L9" s="36" t="inlineStr">
        <is>
          <t>Irregular Wear</t>
        </is>
      </c>
      <c r="N9" s="36" t="inlineStr">
        <is>
          <t>Scheduled Replacement</t>
        </is>
      </c>
    </row>
    <row r="10">
      <c r="A10" s="19" t="inlineStr">
        <is>
          <t>Due Soon Days</t>
        </is>
      </c>
      <c r="B10" s="35" t="n">
        <v>7</v>
      </c>
      <c r="C10" s="19" t="inlineStr">
        <is>
          <t>Days before due date to show Due Soon</t>
        </is>
      </c>
      <c r="E10" s="16" t="inlineStr">
        <is>
          <t>Left Rear Inner</t>
        </is>
      </c>
      <c r="F10" s="16" t="inlineStr">
        <is>
          <t>Drive</t>
        </is>
      </c>
      <c r="H10" s="36" t="inlineStr">
        <is>
          <t>VAN-301</t>
        </is>
      </c>
      <c r="L10" s="36" t="inlineStr">
        <is>
          <t>Other</t>
        </is>
      </c>
      <c r="N10" s="36" t="inlineStr">
        <is>
          <t>Removed from Service</t>
        </is>
      </c>
    </row>
    <row r="11">
      <c r="E11" s="16" t="inlineStr">
        <is>
          <t>Right Rear Inner</t>
        </is>
      </c>
      <c r="F11" s="16" t="inlineStr">
        <is>
          <t>Drive</t>
        </is>
      </c>
      <c r="H11" s="36" t="inlineStr">
        <is>
          <t>VAN-302</t>
        </is>
      </c>
      <c r="N11" s="36" t="inlineStr">
        <is>
          <t>Other</t>
        </is>
      </c>
    </row>
    <row r="12">
      <c r="A12" s="37" t="inlineStr">
        <is>
          <t>Settings Check</t>
        </is>
      </c>
      <c r="B12" s="37">
        <f>IFERROR(IF(AND(B5&gt;B6,B6&gt;=0,B7&gt;=0,B8&gt;=0,B9&gt;0,B10&gt;=0,B10&lt;B9),"OK","Review settings"),"Review settings")</f>
        <v/>
      </c>
      <c r="E12" s="16" t="inlineStr">
        <is>
          <t>Right Rear Outer</t>
        </is>
      </c>
      <c r="F12" s="16" t="inlineStr">
        <is>
          <t>Drive</t>
        </is>
      </c>
      <c r="H12" s="36" t="inlineStr">
        <is>
          <t>SV-401</t>
        </is>
      </c>
    </row>
    <row r="13">
      <c r="E13" s="16" t="inlineStr">
        <is>
          <t>Axle 1 Left Outer</t>
        </is>
      </c>
      <c r="F13" s="16" t="inlineStr">
        <is>
          <t>Trailer</t>
        </is>
      </c>
      <c r="H13" s="36" t="inlineStr">
        <is>
          <t>SV-402</t>
        </is>
      </c>
    </row>
    <row r="14">
      <c r="E14" s="16" t="inlineStr">
        <is>
          <t>Axle 1 Left Inner</t>
        </is>
      </c>
      <c r="F14" s="16" t="inlineStr">
        <is>
          <t>Trailer</t>
        </is>
      </c>
      <c r="H14" s="36" t="inlineStr">
        <is>
          <t>PU-501</t>
        </is>
      </c>
    </row>
    <row r="15">
      <c r="E15" s="16" t="inlineStr">
        <is>
          <t>Axle 1 Right Inner</t>
        </is>
      </c>
      <c r="F15" s="16" t="inlineStr">
        <is>
          <t>Trailer</t>
        </is>
      </c>
    </row>
    <row r="16">
      <c r="E16" s="16" t="inlineStr">
        <is>
          <t>Axle 1 Right Outer</t>
        </is>
      </c>
      <c r="F16" s="16" t="inlineStr">
        <is>
          <t>Trailer</t>
        </is>
      </c>
    </row>
    <row r="17">
      <c r="E17" s="16" t="inlineStr">
        <is>
          <t>Axle 2 Left Outer</t>
        </is>
      </c>
      <c r="F17" s="16" t="inlineStr">
        <is>
          <t>Trailer</t>
        </is>
      </c>
    </row>
    <row r="18">
      <c r="E18" s="16" t="inlineStr">
        <is>
          <t>Axle 2 Left Inner</t>
        </is>
      </c>
      <c r="F18" s="16" t="inlineStr">
        <is>
          <t>Trailer</t>
        </is>
      </c>
    </row>
    <row r="19">
      <c r="E19" s="16" t="inlineStr">
        <is>
          <t>Axle 2 Right Inner</t>
        </is>
      </c>
      <c r="F19" s="16" t="inlineStr">
        <is>
          <t>Trailer</t>
        </is>
      </c>
    </row>
    <row r="20">
      <c r="E20" s="16" t="inlineStr">
        <is>
          <t>Axle 2 Right Outer</t>
        </is>
      </c>
      <c r="F20" s="16" t="inlineStr">
        <is>
          <t>Trailer</t>
        </is>
      </c>
    </row>
    <row r="21">
      <c r="E21" s="16" t="inlineStr">
        <is>
          <t>Spare Position</t>
        </is>
      </c>
      <c r="F21" s="16" t="inlineStr">
        <is>
          <t>Other</t>
        </is>
      </c>
    </row>
  </sheetData>
  <mergeCells count="1">
    <mergeCell ref="A1:N1"/>
  </mergeCells>
  <conditionalFormatting sqref="B12">
    <cfRule type="expression" priority="1" dxfId="5">
      <formula>$B$12="OK"</formula>
    </cfRule>
    <cfRule type="expression" priority="2" dxfId="6">
      <formula>$B$12="Review settings"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2026-09-08T13:58:36Z</dcterms:created>
  <dcterms:modified xmlns:dcterms="http://purl.org/dc/terms/" xmlns:xsi="http://www.w3.org/2001/XMLSchema-instance" xsi:type="dcterms:W3CDTF">2026-09-08T13:58:45+00:00Z</dcterms:modified>
</cp:coreProperties>
</file>