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ppointments" sheetId="2" state="visible" r:id="rId2"/>
    <sheet xmlns:r="http://schemas.openxmlformats.org/officeDocument/2006/relationships" name="Settings" sheetId="3" state="visible" r:id="rId3"/>
  </sheets>
  <definedNames>
    <definedName name="_xlnm.Print_Area" localSheetId="0">'Dashboard'!$A$1:$J$38</definedName>
    <definedName name="_xlnm.Print_Area" localSheetId="1">'Appointments'!$A$1:$AB$204</definedName>
    <definedName name="_xlnm.Print_Area" localSheetId="2">'Settings'!$A$1:$M$101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0.0"/>
    <numFmt numFmtId="166" formatCode="$#,##0.00"/>
    <numFmt numFmtId="167" formatCode="0.0%"/>
    <numFmt numFmtId="168" formatCode="mm/dd/yyyy h:mm AM/PM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123B52"/>
      <sz val="11"/>
    </font>
    <font>
      <name val="Calibri"/>
      <b val="1"/>
      <color rgb="00FFFFFF"/>
      <sz val="11"/>
    </font>
    <font>
      <name val="Calibri"/>
      <b val="1"/>
      <color rgb="00123B52"/>
      <sz val="11"/>
    </font>
    <font>
      <name val="Calibri"/>
      <b val="1"/>
      <color rgb="00FFFFFF"/>
      <sz val="10"/>
    </font>
    <font>
      <name val="Calibri"/>
      <b val="1"/>
      <color rgb="00123B52"/>
      <sz val="18"/>
    </font>
    <font>
      <name val="Calibri"/>
      <color rgb="00000000"/>
      <sz val="11"/>
    </font>
  </fonts>
  <fills count="9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FFF4CC"/>
      </patternFill>
    </fill>
    <fill>
      <patternFill patternType="solid">
        <fgColor rgb="002A8C82"/>
      </patternFill>
    </fill>
    <fill>
      <patternFill patternType="solid">
        <fgColor rgb="00E0F3EF"/>
      </patternFill>
    </fill>
    <fill>
      <patternFill patternType="solid">
        <fgColor rgb="00DDEBF7"/>
      </patternFill>
    </fill>
    <fill>
      <patternFill patternType="solid">
        <fgColor rgb="00FCE4D6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Continuous" vertical="center" wrapText="1"/>
    </xf>
    <xf numFmtId="0" fontId="6" fillId="3" borderId="1" applyAlignment="1" pivotButton="0" quotePrefix="0" xfId="0">
      <alignment horizontal="centerContinuous" vertical="center" wrapText="1"/>
    </xf>
    <xf numFmtId="165" fontId="6" fillId="3" borderId="1" applyAlignment="1" pivotButton="0" quotePrefix="0" xfId="0">
      <alignment horizontal="centerContinuous" vertical="center" wrapText="1"/>
    </xf>
    <xf numFmtId="166" fontId="6" fillId="3" borderId="1" applyAlignment="1" pivotButton="0" quotePrefix="0" xfId="0">
      <alignment horizontal="centerContinuous" vertical="center" wrapText="1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165" fontId="7" fillId="3" borderId="1" applyAlignment="1" pivotButton="0" quotePrefix="0" xfId="0">
      <alignment horizontal="center" vertical="center"/>
    </xf>
    <xf numFmtId="167" fontId="7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 wrapText="1"/>
    </xf>
    <xf numFmtId="168" fontId="7" fillId="4" borderId="1" applyAlignment="1" pivotButton="0" quotePrefix="0" xfId="0">
      <alignment horizontal="left" vertical="center" wrapText="1"/>
    </xf>
    <xf numFmtId="1" fontId="7" fillId="7" borderId="1" applyAlignment="1" pivotButton="0" quotePrefix="0" xfId="0">
      <alignment horizontal="center" vertical="center"/>
    </xf>
    <xf numFmtId="168" fontId="7" fillId="7" borderId="1" applyAlignment="1" pivotButton="0" quotePrefix="0" xfId="0">
      <alignment horizontal="center" vertical="center"/>
    </xf>
    <xf numFmtId="1" fontId="7" fillId="4" borderId="1" applyAlignment="1" pivotButton="0" quotePrefix="0" xfId="0">
      <alignment horizontal="center" vertical="center"/>
    </xf>
    <xf numFmtId="166" fontId="7" fillId="7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Continuous" vertical="center" wrapText="1"/>
    </xf>
    <xf numFmtId="166" fontId="6" fillId="3" borderId="1" applyAlignment="1" pivotButton="0" quotePrefix="0" xfId="0">
      <alignment horizontal="centerContinuous" vertical="center" wrapText="1"/>
    </xf>
    <xf numFmtId="165" fontId="7" fillId="3" borderId="1" applyAlignment="1" pivotButton="0" quotePrefix="0" xfId="0">
      <alignment horizontal="center" vertical="center"/>
    </xf>
    <xf numFmtId="167" fontId="7" fillId="3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8" fontId="7" fillId="4" borderId="1" applyAlignment="1" pivotButton="0" quotePrefix="0" xfId="0">
      <alignment horizontal="left" vertical="center" wrapText="1"/>
    </xf>
    <xf numFmtId="168" fontId="7" fillId="7" borderId="1" applyAlignment="1" pivotButton="0" quotePrefix="0" xfId="0">
      <alignment horizontal="center" vertical="center"/>
    </xf>
    <xf numFmtId="166" fontId="7" fillId="7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Calibri"/>
        <b val="1"/>
        <color rgb="009C0006"/>
        <sz val="11"/>
      </font>
      <fill>
        <patternFill patternType="solid">
          <fgColor rgb="00FCE4D6"/>
        </patternFill>
      </fill>
    </dxf>
    <dxf>
      <font>
        <name val="Calibri"/>
        <b val="1"/>
        <color rgb="00FFFFFF"/>
        <sz val="11"/>
      </font>
      <fill>
        <patternFill patternType="solid">
          <fgColor rgb="00F97316"/>
        </patternFill>
      </fill>
    </dxf>
    <dxf>
      <font>
        <name val="Calibri"/>
        <b val="1"/>
        <color rgb="00006100"/>
        <sz val="11"/>
      </font>
      <fill>
        <patternFill patternType="solid">
          <fgColor rgb="00E2F0D9"/>
        </patternFill>
      </fill>
    </dxf>
    <dxf>
      <font>
        <name val="Calibri"/>
        <b val="1"/>
        <color rgb="009C6500"/>
        <sz val="11"/>
      </font>
      <fill>
        <patternFill patternType="solid">
          <fgColor rgb="00FFF4CC"/>
        </patternFill>
      </fill>
    </dxf>
    <dxf>
      <font>
        <name val="Calibri"/>
        <b val="1"/>
        <color rgb="00123B52"/>
        <sz val="11"/>
      </font>
      <fill>
        <patternFill patternType="solid">
          <fgColor rgb="00DDEBF7"/>
        </patternFill>
      </fill>
    </dxf>
    <dxf>
      <font>
        <name val="Calibri"/>
        <color rgb="00666666"/>
        <sz val="11"/>
      </font>
      <fill>
        <patternFill patternType="solid">
          <fgColor rgb="00E7E6E6"/>
        </patternFill>
      </fill>
    </dxf>
    <dxf>
      <font>
        <name val="Calibri"/>
        <b val="1"/>
        <color rgb="00FFFFFF"/>
        <sz val="11"/>
      </font>
      <fill>
        <patternFill patternType="solid">
          <fgColor rgb="00F8696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Appointments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'Dashboard'!B12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123B52"/>
              </a:solidFill>
              <a:prstDash val="solid"/>
            </a:ln>
          </spPr>
          <cat>
            <numRef>
              <f>'Dashboard'!$A$13:$A$18</f>
            </numRef>
          </cat>
          <val>
            <numRef>
              <f>'Dashboard'!$B$13:$B$18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Appointments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OpenAI</author>
  </authors>
  <commentList>
    <comment ref="B3" authorId="0" shapeId="0">
      <text>
        <t>Choose the operating date to summarize. The date must be within the editable range on the Settings sheet.</t>
      </text>
    </comment>
    <comment ref="E3" authorId="0" shapeId="0">
      <text>
        <t>Choose All Terminals for a network view or select one terminal.</t>
      </text>
    </comment>
  </commentList>
</comments>
</file>

<file path=xl/comments/comment2.xml><?xml version="1.0" encoding="utf-8"?>
<comments xmlns="http://schemas.openxmlformats.org/spreadsheetml/2006/main">
  <authors>
    <author>OpenAI</author>
  </authors>
  <commentList>
    <comment ref="F4" authorId="0" shapeId="0">
      <text>
        <t>Scheduled arrival drives dashboard date reporting and overlap checks.</t>
      </text>
    </comment>
    <comment ref="X4" authorId="0" shapeId="0">
      <text>
        <t>This is an estimate based on editable Settings assumptions and is not an invoice amount.</t>
      </text>
    </comment>
    <comment ref="Z4" authorId="0" shapeId="0">
      <text>
        <t>Conflict indicates that another non-canceled appointment overlaps at the same terminal and dock door.</t>
      </text>
    </comment>
    <comment ref="AA4" authorId="0" shapeId="0">
      <text>
        <t>Review duplicate IDs, missing required fields, and invalid actual time sequences.</t>
      </text>
    </comment>
  </commentList>
</comments>
</file>

<file path=xl/comments/comment3.xml><?xml version="1.0" encoding="utf-8"?>
<comments xmlns="http://schemas.openxmlformats.org/spreadsheetml/2006/main">
  <authors>
    <author>OpenAI</author>
  </authors>
  <commentList>
    <comment ref="B7" authorId="0" shapeId="0">
      <text>
        <t>Editable estimating assumption. Calculated detention amounts are operational estimates, not invoice amounts.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36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ppointments" displayName="tblAppointments" ref="A4:AB204" headerRowCount="1">
  <autoFilter ref="A4:AB204"/>
  <tableColumns count="28">
    <tableColumn id="1" name="Appointment ID"/>
    <tableColumn id="2" name="Terminal"/>
    <tableColumn id="3" name="Dock Door"/>
    <tableColumn id="4" name="Carrier"/>
    <tableColumn id="5" name="Driver Name"/>
    <tableColumn id="6" name="Scheduled Arrival"/>
    <tableColumn id="7" name="Appointment Type"/>
    <tableColumn id="8" name="Planned Duration (min)"/>
    <tableColumn id="9" name="Scheduled End"/>
    <tableColumn id="10" name="Reference Number"/>
    <tableColumn id="11" name="Trailer Number"/>
    <tableColumn id="12" name="Commodity"/>
    <tableColumn id="13" name="Pallets"/>
    <tableColumn id="14" name="Status"/>
    <tableColumn id="15" name="Actual Check-In"/>
    <tableColumn id="16" name="Dock Start"/>
    <tableColumn id="17" name="Dock Complete"/>
    <tableColumn id="18" name="Actual Departure"/>
    <tableColumn id="19" name="Arrival Variance (min)"/>
    <tableColumn id="20" name="Wait Time (min)"/>
    <tableColumn id="21" name="Service Time (min)"/>
    <tableColumn id="22" name="Turnaround Time (min)"/>
    <tableColumn id="23" name="Detention Minutes"/>
    <tableColumn id="24" name="Estimated Detention Cost"/>
    <tableColumn id="25" name="On-Time Arrival"/>
    <tableColumn id="26" name="Schedule Conflict"/>
    <tableColumn id="27" name="Data Quality Check"/>
    <tableColumn id="28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123B52"/>
    <outlinePr summaryBelow="1" summaryRight="1"/>
    <pageSetUpPr fitToPage="1"/>
  </sheetPr>
  <dimension ref="A1:J101"/>
  <sheetViews>
    <sheetView showGridLines="0" zoomScale="95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8" customWidth="1" min="3" max="3"/>
    <col width="22" customWidth="1" min="4" max="4"/>
    <col width="16" customWidth="1" min="5" max="5"/>
    <col width="16" customWidth="1" min="6" max="6"/>
    <col width="16" customWidth="1" min="7" max="7"/>
    <col width="18" customWidth="1" min="8" max="8"/>
    <col width="22" customWidth="1" min="9" max="9"/>
    <col width="16" customWidth="1" min="10" max="10"/>
  </cols>
  <sheetData>
    <row r="1" ht="32" customHeight="1">
      <c r="A1" s="1" t="inlineStr">
        <is>
          <t>Terminal Dock Appointment Dashboard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8" t="n"/>
    </row>
    <row r="2" ht="30" customHeight="1">
      <c r="A2" s="2" t="inlineStr">
        <is>
          <t>Select a date and terminal to review appointment volume, timing, conflicts, and estimated detention.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3" t="inlineStr">
        <is>
          <t>Selected Date</t>
        </is>
      </c>
      <c r="B3" s="39" t="n">
        <v>46272</v>
      </c>
      <c r="D3" s="3" t="inlineStr">
        <is>
          <t>Terminal Filter</t>
        </is>
      </c>
      <c r="E3" s="5" t="inlineStr">
        <is>
          <t>All Terminals</t>
        </is>
      </c>
    </row>
    <row r="4"/>
    <row r="5" ht="26" customHeight="1">
      <c r="A5" s="6" t="inlineStr">
        <is>
          <t>Total Appointments</t>
        </is>
      </c>
      <c r="B5" s="6" t="n"/>
      <c r="C5" s="6" t="inlineStr">
        <is>
          <t>Completed</t>
        </is>
      </c>
      <c r="D5" s="6" t="n"/>
      <c r="E5" s="6" t="inlineStr">
        <is>
          <t>Late Arrivals</t>
        </is>
      </c>
      <c r="F5" s="6" t="n"/>
      <c r="G5" s="6" t="inlineStr">
        <is>
          <t>Schedule Conflicts</t>
        </is>
      </c>
      <c r="H5" s="6" t="n"/>
      <c r="I5" s="6" t="inlineStr">
        <is>
          <t>Records Needing Review</t>
        </is>
      </c>
      <c r="J5" s="6" t="n"/>
    </row>
    <row r="6" ht="36" customHeight="1">
      <c r="A6" s="7">
        <f>IFERROR(IF($E$3="All Terminals",COUNTIFS('Appointments'!$F$5:$F$204,"&gt;="&amp;$B$3,'Appointments'!$F$5:$F$204,"&lt;"&amp;$B$3+1),COUNTIFS('Appointments'!$F$5:$F$204,"&gt;="&amp;$B$3,'Appointments'!$F$5:$F$204,"&lt;"&amp;$B$3+1,'Appointments'!$B$5:$B$204,$E$3)),0)</f>
        <v/>
      </c>
      <c r="B6" s="7" t="n"/>
      <c r="C6" s="7">
        <f>IFERROR(IF($E$3="All Terminals",COUNTIFS('Appointments'!$F$5:$F$204,"&gt;="&amp;$B$3,'Appointments'!$F$5:$F$204,"&lt;"&amp;$B$3+1,'Appointments'!$N$5:$N$204,"Completed"),COUNTIFS('Appointments'!$F$5:$F$204,"&gt;="&amp;$B$3,'Appointments'!$F$5:$F$204,"&lt;"&amp;$B$3+1,'Appointments'!$B$5:$B$204,$E$3,'Appointments'!$N$5:$N$204,"Completed")),0)</f>
        <v/>
      </c>
      <c r="D6" s="7" t="n"/>
      <c r="E6" s="7">
        <f>IFERROR(IF($E$3="All Terminals",COUNTIFS('Appointments'!$F$5:$F$204,"&gt;="&amp;$B$3,'Appointments'!$F$5:$F$204,"&lt;"&amp;$B$3+1,'Appointments'!$Y$5:$Y$204,"Late"),COUNTIFS('Appointments'!$F$5:$F$204,"&gt;="&amp;$B$3,'Appointments'!$F$5:$F$204,"&lt;"&amp;$B$3+1,'Appointments'!$B$5:$B$204,$E$3,'Appointments'!$Y$5:$Y$204,"Late")),0)</f>
        <v/>
      </c>
      <c r="F6" s="7" t="n"/>
      <c r="G6" s="7">
        <f>IFERROR(IF($E$3="All Terminals",COUNTIFS('Appointments'!$F$5:$F$204,"&gt;="&amp;$B$3,'Appointments'!$F$5:$F$204,"&lt;"&amp;$B$3+1,'Appointments'!$Z$5:$Z$204,"Conflict"),COUNTIFS('Appointments'!$F$5:$F$204,"&gt;="&amp;$B$3,'Appointments'!$F$5:$F$204,"&lt;"&amp;$B$3+1,'Appointments'!$B$5:$B$204,$E$3,'Appointments'!$Z$5:$Z$204,"Conflict")),0)</f>
        <v/>
      </c>
      <c r="H6" s="7" t="n"/>
      <c r="I6" s="7">
        <f>IFERROR(IF($E$3="All Terminals",COUNTIFS('Appointments'!$F$5:$F$204,"&gt;="&amp;$B$3,'Appointments'!$F$5:$F$204,"&lt;"&amp;$B$3+1,'Appointments'!$AA$5:$AA$204,"&lt;&gt;OK",'Appointments'!$AA$5:$AA$204,"&lt;&gt;"),COUNTIFS('Appointments'!$F$5:$F$204,"&gt;="&amp;$B$3,'Appointments'!$F$5:$F$204,"&lt;"&amp;$B$3+1,'Appointments'!$B$5:$B$204,$E$3,'Appointments'!$AA$5:$AA$204,"&lt;&gt;OK",'Appointments'!$AA$5:$AA$204,"&lt;&gt;")),0)</f>
        <v/>
      </c>
      <c r="J6" s="7" t="n"/>
    </row>
    <row r="7"/>
    <row r="8" ht="26" customHeight="1">
      <c r="A8" s="6" t="inlineStr">
        <is>
          <t>Checked In / At Dock</t>
        </is>
      </c>
      <c r="B8" s="6" t="n"/>
      <c r="C8" s="6" t="inlineStr">
        <is>
          <t>No Shows</t>
        </is>
      </c>
      <c r="D8" s="6" t="n"/>
      <c r="E8" s="6" t="inlineStr">
        <is>
          <t>Average Wait (min)</t>
        </is>
      </c>
      <c r="F8" s="6" t="n"/>
      <c r="G8" s="6" t="inlineStr">
        <is>
          <t>Average Turnaround (min)</t>
        </is>
      </c>
      <c r="H8" s="6" t="n"/>
      <c r="I8" s="6" t="inlineStr">
        <is>
          <t>Estimated Detention Cost</t>
        </is>
      </c>
      <c r="J8" s="6" t="n"/>
    </row>
    <row r="9" ht="36" customHeight="1">
      <c r="A9" s="7">
        <f>IFERROR(IF($E$3="All Terminals",COUNTIFS('Appointments'!$F$5:$F$204,"&gt;="&amp;$B$3,'Appointments'!$F$5:$F$204,"&lt;"&amp;$B$3+1,'Appointments'!$N$5:$N$204,"Checked In")+COUNTIFS('Appointments'!$F$5:$F$204,"&gt;="&amp;$B$3,'Appointments'!$F$5:$F$204,"&lt;"&amp;$B$3+1,'Appointments'!$N$5:$N$204,"At Dock"),COUNTIFS('Appointments'!$F$5:$F$204,"&gt;="&amp;$B$3,'Appointments'!$F$5:$F$204,"&lt;"&amp;$B$3+1,'Appointments'!$B$5:$B$204,$E$3,'Appointments'!$N$5:$N$204,"Checked In")+COUNTIFS('Appointments'!$F$5:$F$204,"&gt;="&amp;$B$3,'Appointments'!$F$5:$F$204,"&lt;"&amp;$B$3+1,'Appointments'!$B$5:$B$204,$E$3,'Appointments'!$N$5:$N$204,"At Dock")),0)</f>
        <v/>
      </c>
      <c r="B9" s="7" t="n"/>
      <c r="C9" s="7">
        <f>IFERROR(IF($E$3="All Terminals",COUNTIFS('Appointments'!$F$5:$F$204,"&gt;="&amp;$B$3,'Appointments'!$F$5:$F$204,"&lt;"&amp;$B$3+1,'Appointments'!$N$5:$N$204,"No Show"),COUNTIFS('Appointments'!$F$5:$F$204,"&gt;="&amp;$B$3,'Appointments'!$F$5:$F$204,"&lt;"&amp;$B$3+1,'Appointments'!$B$5:$B$204,$E$3,'Appointments'!$N$5:$N$204,"No Show")),0)</f>
        <v/>
      </c>
      <c r="D9" s="7" t="n"/>
      <c r="E9" s="40">
        <f>IFERROR(IF($E$3="All Terminals",AVERAGEIFS('Appointments'!$T$5:$T$204,'Appointments'!$F$5:$F$204,"&gt;="&amp;$B$3,'Appointments'!$F$5:$F$204,"&lt;"&amp;$B$3+1,'Appointments'!$T$5:$T$204,"&gt;=0"),AVERAGEIFS('Appointments'!$T$5:$T$204,'Appointments'!$F$5:$F$204,"&gt;="&amp;$B$3,'Appointments'!$F$5:$F$204,"&lt;"&amp;$B$3+1,'Appointments'!$B$5:$B$204,$E$3,'Appointments'!$T$5:$T$204,"&gt;=0")),0)</f>
        <v/>
      </c>
      <c r="F9" s="7" t="n"/>
      <c r="G9" s="40">
        <f>IFERROR(IF($E$3="All Terminals",AVERAGEIFS('Appointments'!$V$5:$V$204,'Appointments'!$F$5:$F$204,"&gt;="&amp;$B$3,'Appointments'!$F$5:$F$204,"&lt;"&amp;$B$3+1,'Appointments'!$V$5:$V$204,"&gt;=0"),AVERAGEIFS('Appointments'!$V$5:$V$204,'Appointments'!$F$5:$F$204,"&gt;="&amp;$B$3,'Appointments'!$F$5:$F$204,"&lt;"&amp;$B$3+1,'Appointments'!$B$5:$B$204,$E$3,'Appointments'!$V$5:$V$204,"&gt;=0")),0)</f>
        <v/>
      </c>
      <c r="H9" s="7" t="n"/>
      <c r="I9" s="41">
        <f>IFERROR(IF($E$3="All Terminals",SUMIFS('Appointments'!$X$5:$X$204,'Appointments'!$F$5:$F$204,"&gt;="&amp;$B$3,'Appointments'!$F$5:$F$204,"&lt;"&amp;$B$3+1),SUMIFS('Appointments'!$X$5:$X$204,'Appointments'!$F$5:$F$204,"&gt;="&amp;$B$3,'Appointments'!$F$5:$F$204,"&lt;"&amp;$B$3+1,'Appointments'!$B$5:$B$204,$E$3)),0)</f>
        <v/>
      </c>
      <c r="J9" s="7" t="n"/>
    </row>
    <row r="10"/>
    <row r="11"/>
    <row r="12">
      <c r="A12" s="10" t="inlineStr">
        <is>
          <t>Status</t>
        </is>
      </c>
      <c r="B12" s="10" t="inlineStr">
        <is>
          <t>Appointments</t>
        </is>
      </c>
      <c r="D12" s="11" t="inlineStr">
        <is>
          <t>Terminal</t>
        </is>
      </c>
      <c r="E12" s="11" t="inlineStr">
        <is>
          <t>Appointments</t>
        </is>
      </c>
      <c r="F12" s="11" t="inlineStr">
        <is>
          <t>Completed</t>
        </is>
      </c>
      <c r="G12" s="11" t="inlineStr">
        <is>
          <t>Late</t>
        </is>
      </c>
      <c r="H12" s="11" t="inlineStr">
        <is>
          <t>Conflicts</t>
        </is>
      </c>
      <c r="I12" s="11" t="inlineStr">
        <is>
          <t>Scheduled Dock Hours</t>
        </is>
      </c>
      <c r="J12" s="11" t="inlineStr">
        <is>
          <t>Capacity Use</t>
        </is>
      </c>
    </row>
    <row r="13">
      <c r="A13" s="12" t="inlineStr">
        <is>
          <t>Scheduled</t>
        </is>
      </c>
      <c r="B13" s="13">
        <f>IFERROR(IF($E$3="All Terminals",COUNTIFS('Appointments'!$F$5:$F$204,"&gt;="&amp;$B$3,'Appointments'!$F$5:$F$204,"&lt;"&amp;$B$3+1,'Appointments'!$N$5:$N$204,$A13),COUNTIFS('Appointments'!$F$5:$F$204,"&gt;="&amp;$B$3,'Appointments'!$F$5:$F$204,"&lt;"&amp;$B$3+1,'Appointments'!$B$5:$B$204,$E$3,'Appointments'!$N$5:$N$204,$A13)),0)</f>
        <v/>
      </c>
      <c r="D13" s="12" t="inlineStr">
        <is>
          <t>Atlanta Terminal</t>
        </is>
      </c>
      <c r="E13" s="13">
        <f>IFERROR(COUNTIFS('Appointments'!$F$5:$F$204,"&gt;="&amp;$B$3,'Appointments'!$F$5:$F$204,"&lt;"&amp;$B$3+1,'Appointments'!$B$5:$B$204,$D13),0)</f>
        <v/>
      </c>
      <c r="F13" s="13">
        <f>IFERROR(COUNTIFS('Appointments'!$F$5:$F$204,"&gt;="&amp;$B$3,'Appointments'!$F$5:$F$204,"&lt;"&amp;$B$3+1,'Appointments'!$B$5:$B$204,$D13,'Appointments'!$N$5:$N$204,"Completed"),0)</f>
        <v/>
      </c>
      <c r="G13" s="13">
        <f>IFERROR(COUNTIFS('Appointments'!$F$5:$F$204,"&gt;="&amp;$B$3,'Appointments'!$F$5:$F$204,"&lt;"&amp;$B$3+1,'Appointments'!$B$5:$B$204,$D13,'Appointments'!$Y$5:$Y$204,"Late"),0)</f>
        <v/>
      </c>
      <c r="H13" s="13">
        <f>IFERROR(COUNTIFS('Appointments'!$F$5:$F$204,"&gt;="&amp;$B$3,'Appointments'!$F$5:$F$204,"&lt;"&amp;$B$3+1,'Appointments'!$B$5:$B$204,$D13,'Appointments'!$Z$5:$Z$204,"Conflict"),0)</f>
        <v/>
      </c>
      <c r="I13" s="42">
        <f>IFERROR(SUMIFS('Appointments'!$H$5:$H$204,'Appointments'!$F$5:$F$204,"&gt;="&amp;$B$3,'Appointments'!$F$5:$F$204,"&lt;"&amp;$B$3+1,'Appointments'!$B$5:$B$204,$D13)/60,0)</f>
        <v/>
      </c>
      <c r="J13" s="43">
        <f>IFERROR(I13/VLOOKUP(D13,'Settings'!$F$13:$I$15,4,FALSE),0)</f>
        <v/>
      </c>
    </row>
    <row r="14">
      <c r="A14" s="12" t="inlineStr">
        <is>
          <t>Checked In</t>
        </is>
      </c>
      <c r="B14" s="13">
        <f>IFERROR(IF($E$3="All Terminals",COUNTIFS('Appointments'!$F$5:$F$204,"&gt;="&amp;$B$3,'Appointments'!$F$5:$F$204,"&lt;"&amp;$B$3+1,'Appointments'!$N$5:$N$204,$A14),COUNTIFS('Appointments'!$F$5:$F$204,"&gt;="&amp;$B$3,'Appointments'!$F$5:$F$204,"&lt;"&amp;$B$3+1,'Appointments'!$B$5:$B$204,$E$3,'Appointments'!$N$5:$N$204,$A14)),0)</f>
        <v/>
      </c>
      <c r="D14" s="12" t="inlineStr">
        <is>
          <t>Dallas Terminal</t>
        </is>
      </c>
      <c r="E14" s="13">
        <f>IFERROR(COUNTIFS('Appointments'!$F$5:$F$204,"&gt;="&amp;$B$3,'Appointments'!$F$5:$F$204,"&lt;"&amp;$B$3+1,'Appointments'!$B$5:$B$204,$D14),0)</f>
        <v/>
      </c>
      <c r="F14" s="13">
        <f>IFERROR(COUNTIFS('Appointments'!$F$5:$F$204,"&gt;="&amp;$B$3,'Appointments'!$F$5:$F$204,"&lt;"&amp;$B$3+1,'Appointments'!$B$5:$B$204,$D14,'Appointments'!$N$5:$N$204,"Completed"),0)</f>
        <v/>
      </c>
      <c r="G14" s="13">
        <f>IFERROR(COUNTIFS('Appointments'!$F$5:$F$204,"&gt;="&amp;$B$3,'Appointments'!$F$5:$F$204,"&lt;"&amp;$B$3+1,'Appointments'!$B$5:$B$204,$D14,'Appointments'!$Y$5:$Y$204,"Late"),0)</f>
        <v/>
      </c>
      <c r="H14" s="13">
        <f>IFERROR(COUNTIFS('Appointments'!$F$5:$F$204,"&gt;="&amp;$B$3,'Appointments'!$F$5:$F$204,"&lt;"&amp;$B$3+1,'Appointments'!$B$5:$B$204,$D14,'Appointments'!$Z$5:$Z$204,"Conflict"),0)</f>
        <v/>
      </c>
      <c r="I14" s="42">
        <f>IFERROR(SUMIFS('Appointments'!$H$5:$H$204,'Appointments'!$F$5:$F$204,"&gt;="&amp;$B$3,'Appointments'!$F$5:$F$204,"&lt;"&amp;$B$3+1,'Appointments'!$B$5:$B$204,$D14)/60,0)</f>
        <v/>
      </c>
      <c r="J14" s="43">
        <f>IFERROR(I14/VLOOKUP(D14,'Settings'!$F$13:$I$15,4,FALSE),0)</f>
        <v/>
      </c>
    </row>
    <row r="15">
      <c r="A15" s="12" t="inlineStr">
        <is>
          <t>At Dock</t>
        </is>
      </c>
      <c r="B15" s="13">
        <f>IFERROR(IF($E$3="All Terminals",COUNTIFS('Appointments'!$F$5:$F$204,"&gt;="&amp;$B$3,'Appointments'!$F$5:$F$204,"&lt;"&amp;$B$3+1,'Appointments'!$N$5:$N$204,$A15),COUNTIFS('Appointments'!$F$5:$F$204,"&gt;="&amp;$B$3,'Appointments'!$F$5:$F$204,"&lt;"&amp;$B$3+1,'Appointments'!$B$5:$B$204,$E$3,'Appointments'!$N$5:$N$204,$A15)),0)</f>
        <v/>
      </c>
      <c r="D15" s="12" t="inlineStr">
        <is>
          <t>Chicago Terminal</t>
        </is>
      </c>
      <c r="E15" s="13">
        <f>IFERROR(COUNTIFS('Appointments'!$F$5:$F$204,"&gt;="&amp;$B$3,'Appointments'!$F$5:$F$204,"&lt;"&amp;$B$3+1,'Appointments'!$B$5:$B$204,$D15),0)</f>
        <v/>
      </c>
      <c r="F15" s="13">
        <f>IFERROR(COUNTIFS('Appointments'!$F$5:$F$204,"&gt;="&amp;$B$3,'Appointments'!$F$5:$F$204,"&lt;"&amp;$B$3+1,'Appointments'!$B$5:$B$204,$D15,'Appointments'!$N$5:$N$204,"Completed"),0)</f>
        <v/>
      </c>
      <c r="G15" s="13">
        <f>IFERROR(COUNTIFS('Appointments'!$F$5:$F$204,"&gt;="&amp;$B$3,'Appointments'!$F$5:$F$204,"&lt;"&amp;$B$3+1,'Appointments'!$B$5:$B$204,$D15,'Appointments'!$Y$5:$Y$204,"Late"),0)</f>
        <v/>
      </c>
      <c r="H15" s="13">
        <f>IFERROR(COUNTIFS('Appointments'!$F$5:$F$204,"&gt;="&amp;$B$3,'Appointments'!$F$5:$F$204,"&lt;"&amp;$B$3+1,'Appointments'!$B$5:$B$204,$D15,'Appointments'!$Z$5:$Z$204,"Conflict"),0)</f>
        <v/>
      </c>
      <c r="I15" s="42">
        <f>IFERROR(SUMIFS('Appointments'!$H$5:$H$204,'Appointments'!$F$5:$F$204,"&gt;="&amp;$B$3,'Appointments'!$F$5:$F$204,"&lt;"&amp;$B$3+1,'Appointments'!$B$5:$B$204,$D15)/60,0)</f>
        <v/>
      </c>
      <c r="J15" s="43">
        <f>IFERROR(I15/VLOOKUP(D15,'Settings'!$F$13:$I$15,4,FALSE),0)</f>
        <v/>
      </c>
    </row>
    <row r="16">
      <c r="A16" s="12" t="inlineStr">
        <is>
          <t>Completed</t>
        </is>
      </c>
      <c r="B16" s="13">
        <f>IFERROR(IF($E$3="All Terminals",COUNTIFS('Appointments'!$F$5:$F$204,"&gt;="&amp;$B$3,'Appointments'!$F$5:$F$204,"&lt;"&amp;$B$3+1,'Appointments'!$N$5:$N$204,$A16),COUNTIFS('Appointments'!$F$5:$F$204,"&gt;="&amp;$B$3,'Appointments'!$F$5:$F$204,"&lt;"&amp;$B$3+1,'Appointments'!$B$5:$B$204,$E$3,'Appointments'!$N$5:$N$204,$A16)),0)</f>
        <v/>
      </c>
      <c r="D16" s="16" t="inlineStr">
        <is>
          <t>Total</t>
        </is>
      </c>
      <c r="E16" s="17">
        <f>IFERROR(SUM(E13:E15),0)</f>
        <v/>
      </c>
      <c r="F16" s="17">
        <f>IFERROR(SUM(F13:F15),0)</f>
        <v/>
      </c>
      <c r="G16" s="17">
        <f>IFERROR(SUM(G13:G15),0)</f>
        <v/>
      </c>
      <c r="H16" s="17">
        <f>IFERROR(SUM(H13:H15),0)</f>
        <v/>
      </c>
      <c r="I16" s="44">
        <f>IFERROR(SUM(I13:I15),0)</f>
        <v/>
      </c>
      <c r="J16" s="45">
        <f>IFERROR(I16/SUM('Settings'!$I$13:$I$15),0)</f>
        <v/>
      </c>
    </row>
    <row r="17">
      <c r="A17" s="12" t="inlineStr">
        <is>
          <t>Canceled</t>
        </is>
      </c>
      <c r="B17" s="13">
        <f>IFERROR(IF($E$3="All Terminals",COUNTIFS('Appointments'!$F$5:$F$204,"&gt;="&amp;$B$3,'Appointments'!$F$5:$F$204,"&lt;"&amp;$B$3+1,'Appointments'!$N$5:$N$204,$A17),COUNTIFS('Appointments'!$F$5:$F$204,"&gt;="&amp;$B$3,'Appointments'!$F$5:$F$204,"&lt;"&amp;$B$3+1,'Appointments'!$B$5:$B$204,$E$3,'Appointments'!$N$5:$N$204,$A17)),0)</f>
        <v/>
      </c>
      <c r="E17">
        <f>""</f>
        <v/>
      </c>
      <c r="F17">
        <f>""</f>
        <v/>
      </c>
      <c r="G17">
        <f>""</f>
        <v/>
      </c>
      <c r="H17">
        <f>""</f>
        <v/>
      </c>
      <c r="I17">
        <f>""</f>
        <v/>
      </c>
      <c r="J17">
        <f>""</f>
        <v/>
      </c>
    </row>
    <row r="18">
      <c r="A18" s="12" t="inlineStr">
        <is>
          <t>No Show</t>
        </is>
      </c>
      <c r="B18" s="13">
        <f>IFERROR(IF($E$3="All Terminals",COUNTIFS('Appointments'!$F$5:$F$204,"&gt;="&amp;$B$3,'Appointments'!$F$5:$F$204,"&lt;"&amp;$B$3+1,'Appointments'!$N$5:$N$204,$A18),COUNTIFS('Appointments'!$F$5:$F$204,"&gt;="&amp;$B$3,'Appointments'!$F$5:$F$204,"&lt;"&amp;$B$3+1,'Appointments'!$B$5:$B$204,$E$3,'Appointments'!$N$5:$N$204,$A18)),0)</f>
        <v/>
      </c>
      <c r="E18">
        <f>""</f>
        <v/>
      </c>
      <c r="F18">
        <f>""</f>
        <v/>
      </c>
      <c r="G18">
        <f>""</f>
        <v/>
      </c>
      <c r="H18">
        <f>""</f>
        <v/>
      </c>
      <c r="I18">
        <f>""</f>
        <v/>
      </c>
      <c r="J18">
        <f>""</f>
        <v/>
      </c>
    </row>
    <row r="19">
      <c r="B19">
        <f>""</f>
        <v/>
      </c>
      <c r="E19">
        <f>""</f>
        <v/>
      </c>
      <c r="F19">
        <f>""</f>
        <v/>
      </c>
      <c r="G19">
        <f>""</f>
        <v/>
      </c>
      <c r="H19">
        <f>""</f>
        <v/>
      </c>
      <c r="I19">
        <f>""</f>
        <v/>
      </c>
      <c r="J19">
        <f>""</f>
        <v/>
      </c>
    </row>
    <row r="20">
      <c r="B20">
        <f>""</f>
        <v/>
      </c>
      <c r="E20">
        <f>""</f>
        <v/>
      </c>
      <c r="F20">
        <f>""</f>
        <v/>
      </c>
      <c r="G20">
        <f>""</f>
        <v/>
      </c>
      <c r="H20">
        <f>""</f>
        <v/>
      </c>
      <c r="I20">
        <f>""</f>
        <v/>
      </c>
      <c r="J20">
        <f>""</f>
        <v/>
      </c>
    </row>
    <row r="21">
      <c r="B21">
        <f>""</f>
        <v/>
      </c>
      <c r="E21">
        <f>""</f>
        <v/>
      </c>
      <c r="F21">
        <f>""</f>
        <v/>
      </c>
      <c r="G21">
        <f>""</f>
        <v/>
      </c>
      <c r="H21">
        <f>""</f>
        <v/>
      </c>
      <c r="I21">
        <f>""</f>
        <v/>
      </c>
      <c r="J21">
        <f>""</f>
        <v/>
      </c>
    </row>
    <row r="22">
      <c r="B22">
        <f>""</f>
        <v/>
      </c>
      <c r="E22">
        <f>""</f>
        <v/>
      </c>
      <c r="F22">
        <f>""</f>
        <v/>
      </c>
      <c r="G22">
        <f>""</f>
        <v/>
      </c>
      <c r="H22">
        <f>""</f>
        <v/>
      </c>
      <c r="I22">
        <f>""</f>
        <v/>
      </c>
      <c r="J22">
        <f>""</f>
        <v/>
      </c>
    </row>
    <row r="23">
      <c r="B23">
        <f>""</f>
        <v/>
      </c>
      <c r="E23">
        <f>""</f>
        <v/>
      </c>
      <c r="F23">
        <f>""</f>
        <v/>
      </c>
      <c r="G23">
        <f>""</f>
        <v/>
      </c>
      <c r="H23">
        <f>""</f>
        <v/>
      </c>
      <c r="I23">
        <f>""</f>
        <v/>
      </c>
      <c r="J23">
        <f>""</f>
        <v/>
      </c>
    </row>
    <row r="24">
      <c r="B24">
        <f>""</f>
        <v/>
      </c>
      <c r="E24">
        <f>""</f>
        <v/>
      </c>
      <c r="F24">
        <f>""</f>
        <v/>
      </c>
      <c r="G24">
        <f>""</f>
        <v/>
      </c>
      <c r="H24">
        <f>""</f>
        <v/>
      </c>
      <c r="I24">
        <f>""</f>
        <v/>
      </c>
      <c r="J24">
        <f>""</f>
        <v/>
      </c>
    </row>
    <row r="25">
      <c r="B25">
        <f>""</f>
        <v/>
      </c>
      <c r="E25">
        <f>""</f>
        <v/>
      </c>
      <c r="F25">
        <f>""</f>
        <v/>
      </c>
      <c r="G25">
        <f>""</f>
        <v/>
      </c>
      <c r="H25">
        <f>""</f>
        <v/>
      </c>
      <c r="I25">
        <f>""</f>
        <v/>
      </c>
      <c r="J25">
        <f>""</f>
        <v/>
      </c>
    </row>
    <row r="26">
      <c r="B26">
        <f>""</f>
        <v/>
      </c>
      <c r="E26">
        <f>""</f>
        <v/>
      </c>
      <c r="F26">
        <f>""</f>
        <v/>
      </c>
      <c r="G26">
        <f>""</f>
        <v/>
      </c>
      <c r="H26">
        <f>""</f>
        <v/>
      </c>
      <c r="I26">
        <f>""</f>
        <v/>
      </c>
      <c r="J26">
        <f>""</f>
        <v/>
      </c>
    </row>
    <row r="27">
      <c r="B27">
        <f>""</f>
        <v/>
      </c>
      <c r="E27">
        <f>""</f>
        <v/>
      </c>
      <c r="F27">
        <f>""</f>
        <v/>
      </c>
      <c r="G27">
        <f>""</f>
        <v/>
      </c>
      <c r="H27">
        <f>""</f>
        <v/>
      </c>
      <c r="I27">
        <f>""</f>
        <v/>
      </c>
      <c r="J27">
        <f>""</f>
        <v/>
      </c>
    </row>
    <row r="28">
      <c r="B28">
        <f>""</f>
        <v/>
      </c>
      <c r="E28">
        <f>""</f>
        <v/>
      </c>
      <c r="F28">
        <f>""</f>
        <v/>
      </c>
      <c r="G28">
        <f>""</f>
        <v/>
      </c>
      <c r="H28">
        <f>""</f>
        <v/>
      </c>
      <c r="I28">
        <f>""</f>
        <v/>
      </c>
      <c r="J28">
        <f>""</f>
        <v/>
      </c>
    </row>
    <row r="29">
      <c r="B29">
        <f>""</f>
        <v/>
      </c>
      <c r="E29">
        <f>""</f>
        <v/>
      </c>
      <c r="F29">
        <f>""</f>
        <v/>
      </c>
      <c r="G29">
        <f>""</f>
        <v/>
      </c>
      <c r="H29">
        <f>""</f>
        <v/>
      </c>
      <c r="I29">
        <f>""</f>
        <v/>
      </c>
      <c r="J29">
        <f>""</f>
        <v/>
      </c>
    </row>
    <row r="30">
      <c r="B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  <c r="I30">
        <f>""</f>
        <v/>
      </c>
      <c r="J30">
        <f>""</f>
        <v/>
      </c>
    </row>
    <row r="31">
      <c r="B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  <c r="I31">
        <f>""</f>
        <v/>
      </c>
      <c r="J31">
        <f>""</f>
        <v/>
      </c>
    </row>
    <row r="32">
      <c r="B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  <c r="I32">
        <f>""</f>
        <v/>
      </c>
      <c r="J32">
        <f>""</f>
        <v/>
      </c>
    </row>
    <row r="33">
      <c r="B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  <c r="I33">
        <f>""</f>
        <v/>
      </c>
      <c r="J33">
        <f>""</f>
        <v/>
      </c>
    </row>
    <row r="34">
      <c r="B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I34">
        <f>""</f>
        <v/>
      </c>
      <c r="J34">
        <f>""</f>
        <v/>
      </c>
    </row>
    <row r="35">
      <c r="B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I35">
        <f>""</f>
        <v/>
      </c>
      <c r="J35">
        <f>""</f>
        <v/>
      </c>
    </row>
    <row r="36" ht="58" customHeight="1">
      <c r="A36" s="20" t="inlineStr">
        <is>
          <t>Use: Select a date and terminal, then review late arrivals, dock conflicts, data-quality warnings, and estimated detention. Update appointment details on the Appointments sheet.</t>
        </is>
      </c>
      <c r="B36" s="20">
        <f>""</f>
        <v/>
      </c>
      <c r="C36" s="20" t="n"/>
      <c r="D36" s="20" t="n"/>
      <c r="E36" s="20">
        <f>""</f>
        <v/>
      </c>
      <c r="F36" s="20">
        <f>""</f>
        <v/>
      </c>
      <c r="G36" s="20">
        <f>""</f>
        <v/>
      </c>
      <c r="H36" s="20">
        <f>""</f>
        <v/>
      </c>
      <c r="I36" s="20">
        <f>""</f>
        <v/>
      </c>
      <c r="J36" s="20">
        <f>""</f>
        <v/>
      </c>
    </row>
    <row r="37">
      <c r="A37" s="20" t="n"/>
      <c r="B37" s="20">
        <f>""</f>
        <v/>
      </c>
      <c r="C37" s="20" t="n"/>
      <c r="D37" s="20" t="n"/>
      <c r="E37" s="20">
        <f>""</f>
        <v/>
      </c>
      <c r="F37" s="20">
        <f>""</f>
        <v/>
      </c>
      <c r="G37" s="20">
        <f>""</f>
        <v/>
      </c>
      <c r="H37" s="20">
        <f>""</f>
        <v/>
      </c>
      <c r="I37" s="20">
        <f>""</f>
        <v/>
      </c>
      <c r="J37" s="20">
        <f>""</f>
        <v/>
      </c>
    </row>
    <row r="38">
      <c r="B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I38">
        <f>""</f>
        <v/>
      </c>
      <c r="J38">
        <f>""</f>
        <v/>
      </c>
    </row>
    <row r="39">
      <c r="B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I39">
        <f>""</f>
        <v/>
      </c>
      <c r="J39">
        <f>""</f>
        <v/>
      </c>
    </row>
    <row r="40">
      <c r="B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  <c r="J40">
        <f>""</f>
        <v/>
      </c>
    </row>
    <row r="41">
      <c r="B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  <c r="J41">
        <f>""</f>
        <v/>
      </c>
    </row>
    <row r="42">
      <c r="B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</row>
    <row r="43">
      <c r="B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</row>
    <row r="44">
      <c r="B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</row>
    <row r="45">
      <c r="B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</row>
    <row r="46">
      <c r="B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</row>
    <row r="47">
      <c r="B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</row>
    <row r="48">
      <c r="B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</row>
    <row r="49">
      <c r="B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</row>
    <row r="50">
      <c r="B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</row>
    <row r="51">
      <c r="B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</row>
    <row r="52">
      <c r="B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</row>
    <row r="53">
      <c r="B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</row>
    <row r="54">
      <c r="B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</row>
    <row r="55">
      <c r="B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</row>
    <row r="56">
      <c r="B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</row>
    <row r="57">
      <c r="B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</row>
    <row r="58">
      <c r="B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</row>
    <row r="59">
      <c r="B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</row>
    <row r="60">
      <c r="B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</row>
    <row r="61">
      <c r="B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</row>
    <row r="62">
      <c r="B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</row>
    <row r="63">
      <c r="B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</row>
    <row r="64">
      <c r="B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</row>
    <row r="65">
      <c r="B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</row>
    <row r="66">
      <c r="B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</row>
    <row r="67">
      <c r="B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</row>
    <row r="68">
      <c r="B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</row>
    <row r="69">
      <c r="B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</row>
    <row r="70">
      <c r="B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</row>
    <row r="71">
      <c r="B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</row>
    <row r="72">
      <c r="B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</row>
    <row r="73">
      <c r="B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</row>
    <row r="74">
      <c r="B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</row>
    <row r="75">
      <c r="B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</row>
    <row r="76">
      <c r="B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</row>
    <row r="77">
      <c r="B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</row>
    <row r="78">
      <c r="B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</row>
    <row r="79">
      <c r="B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</row>
    <row r="80">
      <c r="B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</row>
    <row r="81">
      <c r="B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</row>
    <row r="82">
      <c r="B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</row>
    <row r="83">
      <c r="B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</row>
    <row r="84">
      <c r="B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</row>
    <row r="85">
      <c r="B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</row>
    <row r="86">
      <c r="B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</row>
    <row r="87">
      <c r="B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</row>
    <row r="88">
      <c r="B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</row>
    <row r="89">
      <c r="B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</row>
    <row r="90">
      <c r="B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</row>
    <row r="91">
      <c r="B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</row>
    <row r="92">
      <c r="B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</row>
    <row r="93">
      <c r="B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</row>
    <row r="94">
      <c r="B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</row>
    <row r="95">
      <c r="B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</row>
    <row r="96">
      <c r="B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</row>
    <row r="97">
      <c r="B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</row>
    <row r="98">
      <c r="B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</row>
    <row r="99">
      <c r="B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</row>
    <row r="100">
      <c r="B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</row>
    <row r="101">
      <c r="B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</row>
  </sheetData>
  <mergeCells count="1">
    <mergeCell ref="A1:J1"/>
  </mergeCells>
  <conditionalFormatting sqref="E6:F6">
    <cfRule type="expression" priority="1" dxfId="0">
      <formula>$E$6&gt;0</formula>
    </cfRule>
  </conditionalFormatting>
  <conditionalFormatting sqref="G6:H6">
    <cfRule type="expression" priority="2" dxfId="0">
      <formula>$G$6&gt;0</formula>
    </cfRule>
  </conditionalFormatting>
  <conditionalFormatting sqref="I6:J6">
    <cfRule type="expression" priority="3" dxfId="1">
      <formula>$I$6&gt;0</formula>
    </cfRule>
  </conditionalFormatting>
  <conditionalFormatting sqref="I9:J9">
    <cfRule type="expression" priority="4" dxfId="0">
      <formula>$I$9&gt;0</formula>
    </cfRule>
  </conditionalFormatting>
  <conditionalFormatting sqref="J13:J16">
    <cfRule type="expression" priority="5" dxfId="2">
      <formula>AND(J13&gt;=0,J13&lt;0.8)</formula>
    </cfRule>
    <cfRule type="expression" priority="6" dxfId="3">
      <formula>AND(J13&gt;=0.8,J13&lt;=1)</formula>
    </cfRule>
    <cfRule type="expression" priority="7" dxfId="0">
      <formula>J13&gt;1</formula>
    </cfRule>
  </conditionalFormatting>
  <dataValidations count="2">
    <dataValidation sqref="B3" showDropDown="0" showInputMessage="0" showErrorMessage="0" allowBlank="0" errorTitle="Invalid date" error="Enter a date within the allowed range on the Settings sheet." promptTitle="Selected date" prompt="Select the operating date to review." type="custom">
      <formula1>AND(ISNUMBER(B3),B3&gt;=INDIRECT("'Settings'!$B$8"),B3&lt;=INDIRECT("'Settings'!$B$9"))</formula1>
    </dataValidation>
    <dataValidation sqref="E3" showDropDown="0" showInputMessage="0" showErrorMessage="0" allowBlank="0" errorTitle="Invalid terminal" error="Select a terminal from the list." promptTitle="Terminal filter" prompt="Select All Terminals or one terminal." type="list">
      <formula1>INDIRECT("'Settings'!$M$13:$M$16")</formula1>
    </dataValidation>
  </dataValidations>
  <pageMargins left="0.25" right="0.25" top="0.5" bottom="0.5" header="0.2" footer="0.2"/>
  <pageSetup orientation="landscape" fitToHeight="1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AB204"/>
  <sheetViews>
    <sheetView showGridLines="1" zoomScale="85" workbookViewId="0">
      <pane xSplit="5" ySplit="4" topLeftCell="F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23" customWidth="1" min="4" max="4"/>
    <col width="18" customWidth="1" min="5" max="5"/>
    <col width="22" customWidth="1" min="6" max="6"/>
    <col width="18" customWidth="1" min="7" max="7"/>
    <col width="20" customWidth="1" min="8" max="8"/>
    <col width="22" customWidth="1" min="9" max="9"/>
    <col width="18" customWidth="1" min="10" max="10"/>
    <col width="18" customWidth="1" min="11" max="11"/>
    <col width="23" customWidth="1" min="12" max="12"/>
    <col width="10" customWidth="1" min="13" max="13"/>
    <col width="16" customWidth="1" min="14" max="14"/>
    <col width="22" customWidth="1" min="15" max="15"/>
    <col width="22" customWidth="1" min="16" max="16"/>
    <col width="22" customWidth="1" min="17" max="17"/>
    <col width="22" customWidth="1" min="18" max="18"/>
    <col width="21" customWidth="1" min="19" max="19"/>
    <col width="18" customWidth="1" min="20" max="20"/>
    <col width="19" customWidth="1" min="21" max="21"/>
    <col width="22" customWidth="1" min="22" max="22"/>
    <col width="18" customWidth="1" min="23" max="23"/>
    <col width="23" customWidth="1" min="24" max="24"/>
    <col width="18" customWidth="1" min="25" max="25"/>
    <col width="19" customWidth="1" min="26" max="26"/>
    <col width="32" customWidth="1" min="27" max="27"/>
    <col width="34" customWidth="1" min="28" max="28"/>
  </cols>
  <sheetData>
    <row r="1" ht="32" customHeight="1">
      <c r="A1" s="1" t="inlineStr">
        <is>
          <t>Dock Appointments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37" t="n"/>
      <c r="Y1" s="37" t="n"/>
      <c r="Z1" s="37" t="n"/>
      <c r="AA1" s="37" t="n"/>
      <c r="AB1" s="38" t="n"/>
    </row>
    <row r="2" ht="30" customHeight="1">
      <c r="A2" s="2" t="inlineStr">
        <is>
          <t>Enter appointment details in yellow cells. Blue cells calculate automatically. Review red or orange warnings before confirming dock assignments.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</row>
    <row r="3">
      <c r="A3" s="21" t="inlineStr">
        <is>
          <t>Input</t>
        </is>
      </c>
      <c r="B3" s="22" t="n"/>
      <c r="C3" s="21" t="inlineStr">
        <is>
          <t>Calculated</t>
        </is>
      </c>
      <c r="D3" s="23" t="n"/>
      <c r="E3" s="21" t="inlineStr">
        <is>
          <t>Warning</t>
        </is>
      </c>
      <c r="F3" s="24" t="n"/>
    </row>
    <row r="4" ht="45" customHeight="1">
      <c r="A4" s="25" t="inlineStr">
        <is>
          <t>Appointment ID</t>
        </is>
      </c>
      <c r="B4" s="25" t="inlineStr">
        <is>
          <t>Terminal</t>
        </is>
      </c>
      <c r="C4" s="25" t="inlineStr">
        <is>
          <t>Dock Door</t>
        </is>
      </c>
      <c r="D4" s="25" t="inlineStr">
        <is>
          <t>Carrier</t>
        </is>
      </c>
      <c r="E4" s="25" t="inlineStr">
        <is>
          <t>Driver Name</t>
        </is>
      </c>
      <c r="F4" s="25" t="inlineStr">
        <is>
          <t>Scheduled Arrival</t>
        </is>
      </c>
      <c r="G4" s="25" t="inlineStr">
        <is>
          <t>Appointment Type</t>
        </is>
      </c>
      <c r="H4" s="25" t="inlineStr">
        <is>
          <t>Planned Duration (min)</t>
        </is>
      </c>
      <c r="I4" s="25" t="inlineStr">
        <is>
          <t>Scheduled End</t>
        </is>
      </c>
      <c r="J4" s="25" t="inlineStr">
        <is>
          <t>Reference Number</t>
        </is>
      </c>
      <c r="K4" s="25" t="inlineStr">
        <is>
          <t>Trailer Number</t>
        </is>
      </c>
      <c r="L4" s="25" t="inlineStr">
        <is>
          <t>Commodity</t>
        </is>
      </c>
      <c r="M4" s="25" t="inlineStr">
        <is>
          <t>Pallets</t>
        </is>
      </c>
      <c r="N4" s="25" t="inlineStr">
        <is>
          <t>Status</t>
        </is>
      </c>
      <c r="O4" s="25" t="inlineStr">
        <is>
          <t>Actual Check-In</t>
        </is>
      </c>
      <c r="P4" s="25" t="inlineStr">
        <is>
          <t>Dock Start</t>
        </is>
      </c>
      <c r="Q4" s="25" t="inlineStr">
        <is>
          <t>Dock Complete</t>
        </is>
      </c>
      <c r="R4" s="25" t="inlineStr">
        <is>
          <t>Actual Departure</t>
        </is>
      </c>
      <c r="S4" s="25" t="inlineStr">
        <is>
          <t>Arrival Variance (min)</t>
        </is>
      </c>
      <c r="T4" s="25" t="inlineStr">
        <is>
          <t>Wait Time (min)</t>
        </is>
      </c>
      <c r="U4" s="25" t="inlineStr">
        <is>
          <t>Service Time (min)</t>
        </is>
      </c>
      <c r="V4" s="25" t="inlineStr">
        <is>
          <t>Turnaround Time (min)</t>
        </is>
      </c>
      <c r="W4" s="25" t="inlineStr">
        <is>
          <t>Detention Minutes</t>
        </is>
      </c>
      <c r="X4" s="25" t="inlineStr">
        <is>
          <t>Estimated Detention Cost</t>
        </is>
      </c>
      <c r="Y4" s="25" t="inlineStr">
        <is>
          <t>On-Time Arrival</t>
        </is>
      </c>
      <c r="Z4" s="25" t="inlineStr">
        <is>
          <t>Schedule Conflict</t>
        </is>
      </c>
      <c r="AA4" s="25" t="inlineStr">
        <is>
          <t>Data Quality Check</t>
        </is>
      </c>
      <c r="AB4" s="25" t="inlineStr">
        <is>
          <t>Notes</t>
        </is>
      </c>
    </row>
    <row r="5">
      <c r="A5" s="26" t="inlineStr">
        <is>
          <t>APPT-260907-001</t>
        </is>
      </c>
      <c r="B5" s="26" t="inlineStr">
        <is>
          <t>Atlanta Terminal</t>
        </is>
      </c>
      <c r="C5" s="26" t="inlineStr">
        <is>
          <t>Door 1</t>
        </is>
      </c>
      <c r="D5" s="26" t="inlineStr">
        <is>
          <t>Southeastern Freight</t>
        </is>
      </c>
      <c r="E5" s="26" t="inlineStr">
        <is>
          <t>Maya Carter</t>
        </is>
      </c>
      <c r="F5" s="46" t="n">
        <v>46272.29166666666</v>
      </c>
      <c r="G5" s="26" t="inlineStr">
        <is>
          <t>Delivery</t>
        </is>
      </c>
      <c r="H5" s="28">
        <f>IFERROR(IF(G5="","",VLOOKUP(G5,'Settings'!$A$13:$B$17,2,FALSE)),"")</f>
        <v/>
      </c>
      <c r="I5" s="47">
        <f>IFERROR(IF(OR(F5="",H5=""),"",F5+H5/1440),"")</f>
        <v/>
      </c>
      <c r="J5" s="26" t="inlineStr">
        <is>
          <t>ATL-78421</t>
        </is>
      </c>
      <c r="K5" s="26" t="inlineStr">
        <is>
          <t>SEF-4821</t>
        </is>
      </c>
      <c r="L5" s="26" t="inlineStr">
        <is>
          <t>Packaged Beverages</t>
        </is>
      </c>
      <c r="M5" s="30" t="n">
        <v>18</v>
      </c>
      <c r="N5" s="22" t="inlineStr">
        <is>
          <t>Completed</t>
        </is>
      </c>
      <c r="O5" s="46" t="n">
        <v>46272.28611111111</v>
      </c>
      <c r="P5" s="46" t="n">
        <v>46272.29375</v>
      </c>
      <c r="Q5" s="46" t="n">
        <v>46272.325</v>
      </c>
      <c r="R5" s="46" t="n">
        <v>46272.33055555556</v>
      </c>
      <c r="S5" s="28">
        <f>IFERROR(IF(OR(F5="",O5=""),"",ROUND((O5-F5)*1440,0)),"")</f>
        <v/>
      </c>
      <c r="T5" s="28">
        <f>IFERROR(IF(OR(O5="",P5=""),"",MAX(0,ROUND((P5-O5)*1440,0))),"")</f>
        <v/>
      </c>
      <c r="U5" s="28">
        <f>IFERROR(IF(OR(P5="",Q5=""),"",MAX(0,ROUND((Q5-P5)*1440,0))),"")</f>
        <v/>
      </c>
      <c r="V5" s="28">
        <f>IFERROR(IF(OR(O5="",R5=""),"",MAX(0,ROUND((R5-O5)*1440,0))),"")</f>
        <v/>
      </c>
      <c r="W5" s="28">
        <f>IFERROR(IF(V5="","",MAX(0,V5-'Settings'!$B$6)),"")</f>
        <v/>
      </c>
      <c r="X5" s="48">
        <f>IFERROR(IF(W5="","",ROUND(W5/60*'Settings'!$B$7,2)),"")</f>
        <v/>
      </c>
      <c r="Y5" s="23">
        <f>IFERROR(IF(OR(F5="",O5=""),"",IF(O5&lt;=F5+'Settings'!$B$5/1440,"On Time","Late")),"")</f>
        <v/>
      </c>
      <c r="Z5" s="23">
        <f>IFERROR(IF(OR(B5="",C5="",F5="",I5=""),"",IF(N5="Canceled","Not Applicable",IF(COUNTIFS($B$5:$B$204,B5,$C$5:$C$204,C5,$F$5:$F$204,"&lt;"&amp;I5,$I$5:$I$204,"&gt;"&amp;F5,$N$5:$N$204,"&lt;&gt;Canceled")&gt;1,"Conflict","Clear"))),"")</f>
        <v/>
      </c>
      <c r="AA5" s="23">
        <f>IFERROR(IF(A5="","",IF(COUNTIF($A$5:$A$204,A5)&gt;1,"Duplicate appointment ID",IF(OR(B5="",C5="",D5="",F5="",G5="",N5=""),"Missing required field",IF(OR(AND(O5="",OR(P5&lt;&gt;"",Q5&lt;&gt;"",R5&lt;&gt;"")),AND(P5="",OR(Q5&lt;&gt;"",R5&lt;&gt;"")),AND(Q5="",R5&lt;&gt;"")),"Actual time sequence incomplete",IF(OR(AND(O5&lt;&gt;"",P5&lt;&gt;"",P5&lt;O5),AND(P5&lt;&gt;"",Q5&lt;&gt;"",Q5&lt;P5),AND(Q5&lt;&gt;"",R5&lt;&gt;"",R5&lt;Q5)),"Actual times out of order",IF(AND(N5="Completed",OR(O5="",P5="",Q5="",R5="")),"Completed status missing actual times","OK")))))),"Review formula inputs")</f>
        <v/>
      </c>
      <c r="AB5" s="26" t="inlineStr">
        <is>
          <t>Unloaded without delay</t>
        </is>
      </c>
    </row>
    <row r="6">
      <c r="A6" s="26" t="inlineStr">
        <is>
          <t>APPT-260907-002</t>
        </is>
      </c>
      <c r="B6" s="26" t="inlineStr">
        <is>
          <t>Atlanta Terminal</t>
        </is>
      </c>
      <c r="C6" s="26" t="inlineStr">
        <is>
          <t>Door 2</t>
        </is>
      </c>
      <c r="D6" s="26" t="inlineStr">
        <is>
          <t>Blue Ridge Logistics</t>
        </is>
      </c>
      <c r="E6" s="26" t="inlineStr">
        <is>
          <t>Ethan Brooks</t>
        </is>
      </c>
      <c r="F6" s="46" t="n">
        <v>46272.3125</v>
      </c>
      <c r="G6" s="26" t="inlineStr">
        <is>
          <t>Pickup</t>
        </is>
      </c>
      <c r="H6" s="28">
        <f>IFERROR(IF(G6="","",VLOOKUP(G6,'Settings'!$A$13:$B$17,2,FALSE)),"")</f>
        <v/>
      </c>
      <c r="I6" s="47">
        <f>IFERROR(IF(OR(F6="",H6=""),"",F6+H6/1440),"")</f>
        <v/>
      </c>
      <c r="J6" s="26" t="inlineStr">
        <is>
          <t>BRL-55308</t>
        </is>
      </c>
      <c r="K6" s="26" t="inlineStr">
        <is>
          <t>BRL-1937</t>
        </is>
      </c>
      <c r="L6" s="26" t="inlineStr">
        <is>
          <t>Retail Fixtures</t>
        </is>
      </c>
      <c r="M6" s="30" t="n">
        <v>12</v>
      </c>
      <c r="N6" s="22" t="inlineStr">
        <is>
          <t>Completed</t>
        </is>
      </c>
      <c r="O6" s="46" t="n">
        <v>46272.32083333333</v>
      </c>
      <c r="P6" s="46" t="n">
        <v>46272.32638888889</v>
      </c>
      <c r="Q6" s="46" t="n">
        <v>46272.35486111111</v>
      </c>
      <c r="R6" s="46" t="n">
        <v>46272.35972222222</v>
      </c>
      <c r="S6" s="28">
        <f>IFERROR(IF(OR(F6="",O6=""),"",ROUND((O6-F6)*1440,0)),"")</f>
        <v/>
      </c>
      <c r="T6" s="28">
        <f>IFERROR(IF(OR(O6="",P6=""),"",MAX(0,ROUND((P6-O6)*1440,0))),"")</f>
        <v/>
      </c>
      <c r="U6" s="28">
        <f>IFERROR(IF(OR(P6="",Q6=""),"",MAX(0,ROUND((Q6-P6)*1440,0))),"")</f>
        <v/>
      </c>
      <c r="V6" s="28">
        <f>IFERROR(IF(OR(O6="",R6=""),"",MAX(0,ROUND((R6-O6)*1440,0))),"")</f>
        <v/>
      </c>
      <c r="W6" s="28">
        <f>IFERROR(IF(V6="","",MAX(0,V6-'Settings'!$B$6)),"")</f>
        <v/>
      </c>
      <c r="X6" s="48">
        <f>IFERROR(IF(W6="","",ROUND(W6/60*'Settings'!$B$7,2)),"")</f>
        <v/>
      </c>
      <c r="Y6" s="23">
        <f>IFERROR(IF(OR(F6="",O6=""),"",IF(O6&lt;=F6+'Settings'!$B$5/1440,"On Time","Late")),"")</f>
        <v/>
      </c>
      <c r="Z6" s="23">
        <f>IFERROR(IF(OR(B6="",C6="",F6="",I6=""),"",IF(N6="Canceled","Not Applicable",IF(COUNTIFS($B$5:$B$204,B6,$C$5:$C$204,C6,$F$5:$F$204,"&lt;"&amp;I6,$I$5:$I$204,"&gt;"&amp;F6,$N$5:$N$204,"&lt;&gt;Canceled")&gt;1,"Conflict","Clear"))),"")</f>
        <v/>
      </c>
      <c r="AA6" s="23">
        <f>IFERROR(IF(A6="","",IF(COUNTIF($A$5:$A$204,A6)&gt;1,"Duplicate appointment ID",IF(OR(B6="",C6="",D6="",F6="",G6="",N6=""),"Missing required field",IF(OR(AND(O6="",OR(P6&lt;&gt;"",Q6&lt;&gt;"",R6&lt;&gt;"")),AND(P6="",OR(Q6&lt;&gt;"",R6&lt;&gt;"")),AND(Q6="",R6&lt;&gt;"")),"Actual time sequence incomplete",IF(OR(AND(O6&lt;&gt;"",P6&lt;&gt;"",P6&lt;O6),AND(P6&lt;&gt;"",Q6&lt;&gt;"",Q6&lt;P6),AND(Q6&lt;&gt;"",R6&lt;&gt;"",R6&lt;Q6)),"Actual times out of order",IF(AND(N6="Completed",OR(O6="",P6="",Q6="",R6="")),"Completed status missing actual times","OK")))))),"Review formula inputs")</f>
        <v/>
      </c>
      <c r="AB6" s="26" t="inlineStr">
        <is>
          <t>Overlaps next Door 2 appointment</t>
        </is>
      </c>
    </row>
    <row r="7">
      <c r="A7" s="26" t="inlineStr">
        <is>
          <t>APPT-260907-003</t>
        </is>
      </c>
      <c r="B7" s="26" t="inlineStr">
        <is>
          <t>Atlanta Terminal</t>
        </is>
      </c>
      <c r="C7" s="26" t="inlineStr">
        <is>
          <t>Door 2</t>
        </is>
      </c>
      <c r="D7" s="26" t="inlineStr">
        <is>
          <t>Metro Haul Services</t>
        </is>
      </c>
      <c r="E7" s="26" t="inlineStr">
        <is>
          <t>Olivia Reed</t>
        </is>
      </c>
      <c r="F7" s="46" t="n">
        <v>46272.33333333334</v>
      </c>
      <c r="G7" s="26" t="inlineStr">
        <is>
          <t>Delivery</t>
        </is>
      </c>
      <c r="H7" s="28">
        <f>IFERROR(IF(G7="","",VLOOKUP(G7,'Settings'!$A$13:$B$17,2,FALSE)),"")</f>
        <v/>
      </c>
      <c r="I7" s="47">
        <f>IFERROR(IF(OR(F7="",H7=""),"",F7+H7/1440),"")</f>
        <v/>
      </c>
      <c r="J7" s="26" t="inlineStr">
        <is>
          <t>MHS-91844</t>
        </is>
      </c>
      <c r="K7" s="26" t="inlineStr">
        <is>
          <t>MHS-6204</t>
        </is>
      </c>
      <c r="L7" s="26" t="inlineStr">
        <is>
          <t>Canned Goods</t>
        </is>
      </c>
      <c r="M7" s="30" t="n">
        <v>22</v>
      </c>
      <c r="N7" s="22" t="inlineStr">
        <is>
          <t>At Dock</t>
        </is>
      </c>
      <c r="O7" s="46" t="n">
        <v>46272.35</v>
      </c>
      <c r="P7" s="46" t="n">
        <v>46272.35763888889</v>
      </c>
      <c r="Q7" s="46" t="n"/>
      <c r="R7" s="46" t="n"/>
      <c r="S7" s="28">
        <f>IFERROR(IF(OR(F7="",O7=""),"",ROUND((O7-F7)*1440,0)),"")</f>
        <v/>
      </c>
      <c r="T7" s="28">
        <f>IFERROR(IF(OR(O7="",P7=""),"",MAX(0,ROUND((P7-O7)*1440,0))),"")</f>
        <v/>
      </c>
      <c r="U7" s="28">
        <f>IFERROR(IF(OR(P7="",Q7=""),"",MAX(0,ROUND((Q7-P7)*1440,0))),"")</f>
        <v/>
      </c>
      <c r="V7" s="28">
        <f>IFERROR(IF(OR(O7="",R7=""),"",MAX(0,ROUND((R7-O7)*1440,0))),"")</f>
        <v/>
      </c>
      <c r="W7" s="28">
        <f>IFERROR(IF(V7="","",MAX(0,V7-'Settings'!$B$6)),"")</f>
        <v/>
      </c>
      <c r="X7" s="48">
        <f>IFERROR(IF(W7="","",ROUND(W7/60*'Settings'!$B$7,2)),"")</f>
        <v/>
      </c>
      <c r="Y7" s="23">
        <f>IFERROR(IF(OR(F7="",O7=""),"",IF(O7&lt;=F7+'Settings'!$B$5/1440,"On Time","Late")),"")</f>
        <v/>
      </c>
      <c r="Z7" s="23">
        <f>IFERROR(IF(OR(B7="",C7="",F7="",I7=""),"",IF(N7="Canceled","Not Applicable",IF(COUNTIFS($B$5:$B$204,B7,$C$5:$C$204,C7,$F$5:$F$204,"&lt;"&amp;I7,$I$5:$I$204,"&gt;"&amp;F7,$N$5:$N$204,"&lt;&gt;Canceled")&gt;1,"Conflict","Clear"))),"")</f>
        <v/>
      </c>
      <c r="AA7" s="23">
        <f>IFERROR(IF(A7="","",IF(COUNTIF($A$5:$A$204,A7)&gt;1,"Duplicate appointment ID",IF(OR(B7="",C7="",D7="",F7="",G7="",N7=""),"Missing required field",IF(OR(AND(O7="",OR(P7&lt;&gt;"",Q7&lt;&gt;"",R7&lt;&gt;"")),AND(P7="",OR(Q7&lt;&gt;"",R7&lt;&gt;"")),AND(Q7="",R7&lt;&gt;"")),"Actual time sequence incomplete",IF(OR(AND(O7&lt;&gt;"",P7&lt;&gt;"",P7&lt;O7),AND(P7&lt;&gt;"",Q7&lt;&gt;"",Q7&lt;P7),AND(Q7&lt;&gt;"",R7&lt;&gt;"",R7&lt;Q7)),"Actual times out of order",IF(AND(N7="Completed",OR(O7="",P7="",Q7="",R7="")),"Completed status missing actual times","OK")))))),"Review formula inputs")</f>
        <v/>
      </c>
      <c r="AB7" s="26" t="inlineStr">
        <is>
          <t>Late arrival; unloading in progress</t>
        </is>
      </c>
    </row>
    <row r="8">
      <c r="A8" s="26" t="inlineStr">
        <is>
          <t>APPT-260907-004</t>
        </is>
      </c>
      <c r="B8" s="26" t="inlineStr">
        <is>
          <t>Dallas Terminal</t>
        </is>
      </c>
      <c r="C8" s="26" t="inlineStr">
        <is>
          <t>Door 3</t>
        </is>
      </c>
      <c r="D8" s="26" t="inlineStr">
        <is>
          <t>Lone Star Transport</t>
        </is>
      </c>
      <c r="E8" s="26" t="inlineStr">
        <is>
          <t>Carlos Ramirez</t>
        </is>
      </c>
      <c r="F8" s="46" t="n">
        <v>46272.375</v>
      </c>
      <c r="G8" s="26" t="inlineStr">
        <is>
          <t>Live Load</t>
        </is>
      </c>
      <c r="H8" s="28">
        <f>IFERROR(IF(G8="","",VLOOKUP(G8,'Settings'!$A$13:$B$17,2,FALSE)),"")</f>
        <v/>
      </c>
      <c r="I8" s="47">
        <f>IFERROR(IF(OR(F8="",H8=""),"",F8+H8/1440),"")</f>
        <v/>
      </c>
      <c r="J8" s="26" t="inlineStr">
        <is>
          <t>LST-24019</t>
        </is>
      </c>
      <c r="K8" s="26" t="inlineStr">
        <is>
          <t>LST-7712</t>
        </is>
      </c>
      <c r="L8" s="26" t="inlineStr">
        <is>
          <t>Auto Parts</t>
        </is>
      </c>
      <c r="M8" s="30" t="n">
        <v>16</v>
      </c>
      <c r="N8" s="22" t="inlineStr">
        <is>
          <t>Completed</t>
        </is>
      </c>
      <c r="O8" s="46" t="n">
        <v>46272.37361111111</v>
      </c>
      <c r="P8" s="46" t="n">
        <v>46272.38194444445</v>
      </c>
      <c r="Q8" s="46" t="n">
        <v>46272.42777777778</v>
      </c>
      <c r="R8" s="46" t="n">
        <v>46272.43402777778</v>
      </c>
      <c r="S8" s="28">
        <f>IFERROR(IF(OR(F8="",O8=""),"",ROUND((O8-F8)*1440,0)),"")</f>
        <v/>
      </c>
      <c r="T8" s="28">
        <f>IFERROR(IF(OR(O8="",P8=""),"",MAX(0,ROUND((P8-O8)*1440,0))),"")</f>
        <v/>
      </c>
      <c r="U8" s="28">
        <f>IFERROR(IF(OR(P8="",Q8=""),"",MAX(0,ROUND((Q8-P8)*1440,0))),"")</f>
        <v/>
      </c>
      <c r="V8" s="28">
        <f>IFERROR(IF(OR(O8="",R8=""),"",MAX(0,ROUND((R8-O8)*1440,0))),"")</f>
        <v/>
      </c>
      <c r="W8" s="28">
        <f>IFERROR(IF(V8="","",MAX(0,V8-'Settings'!$B$6)),"")</f>
        <v/>
      </c>
      <c r="X8" s="48">
        <f>IFERROR(IF(W8="","",ROUND(W8/60*'Settings'!$B$7,2)),"")</f>
        <v/>
      </c>
      <c r="Y8" s="23">
        <f>IFERROR(IF(OR(F8="",O8=""),"",IF(O8&lt;=F8+'Settings'!$B$5/1440,"On Time","Late")),"")</f>
        <v/>
      </c>
      <c r="Z8" s="23">
        <f>IFERROR(IF(OR(B8="",C8="",F8="",I8=""),"",IF(N8="Canceled","Not Applicable",IF(COUNTIFS($B$5:$B$204,B8,$C$5:$C$204,C8,$F$5:$F$204,"&lt;"&amp;I8,$I$5:$I$204,"&gt;"&amp;F8,$N$5:$N$204,"&lt;&gt;Canceled")&gt;1,"Conflict","Clear"))),"")</f>
        <v/>
      </c>
      <c r="AA8" s="23">
        <f>IFERROR(IF(A8="","",IF(COUNTIF($A$5:$A$204,A8)&gt;1,"Duplicate appointment ID",IF(OR(B8="",C8="",D8="",F8="",G8="",N8=""),"Missing required field",IF(OR(AND(O8="",OR(P8&lt;&gt;"",Q8&lt;&gt;"",R8&lt;&gt;"")),AND(P8="",OR(Q8&lt;&gt;"",R8&lt;&gt;"")),AND(Q8="",R8&lt;&gt;"")),"Actual time sequence incomplete",IF(OR(AND(O8&lt;&gt;"",P8&lt;&gt;"",P8&lt;O8),AND(P8&lt;&gt;"",Q8&lt;&gt;"",Q8&lt;P8),AND(Q8&lt;&gt;"",R8&lt;&gt;"",R8&lt;Q8)),"Actual times out of order",IF(AND(N8="Completed",OR(O8="",P8="",Q8="",R8="")),"Completed status missing actual times","OK")))))),"Review formula inputs")</f>
        <v/>
      </c>
      <c r="AB8" s="26" t="inlineStr">
        <is>
          <t>Completed normally</t>
        </is>
      </c>
    </row>
    <row r="9">
      <c r="A9" s="26" t="inlineStr">
        <is>
          <t>APPT-260907-005</t>
        </is>
      </c>
      <c r="B9" s="26" t="inlineStr">
        <is>
          <t>Dallas Terminal</t>
        </is>
      </c>
      <c r="C9" s="26" t="inlineStr">
        <is>
          <t>Door 1</t>
        </is>
      </c>
      <c r="D9" s="26" t="inlineStr">
        <is>
          <t>Prairie Express</t>
        </is>
      </c>
      <c r="E9" s="26" t="inlineStr">
        <is>
          <t>Jordan Kim</t>
        </is>
      </c>
      <c r="F9" s="46" t="n">
        <v>46272.4375</v>
      </c>
      <c r="G9" s="26" t="inlineStr">
        <is>
          <t>Pickup</t>
        </is>
      </c>
      <c r="H9" s="28">
        <f>IFERROR(IF(G9="","",VLOOKUP(G9,'Settings'!$A$13:$B$17,2,FALSE)),"")</f>
        <v/>
      </c>
      <c r="I9" s="47">
        <f>IFERROR(IF(OR(F9="",H9=""),"",F9+H9/1440),"")</f>
        <v/>
      </c>
      <c r="J9" s="26" t="inlineStr">
        <is>
          <t>PEX-44107</t>
        </is>
      </c>
      <c r="K9" s="26" t="inlineStr">
        <is>
          <t>PEX-3088</t>
        </is>
      </c>
      <c r="L9" s="26" t="inlineStr">
        <is>
          <t>Office Supplies</t>
        </is>
      </c>
      <c r="M9" s="30" t="n">
        <v>8</v>
      </c>
      <c r="N9" s="22" t="inlineStr">
        <is>
          <t>No Show</t>
        </is>
      </c>
      <c r="O9" s="46" t="n"/>
      <c r="P9" s="46" t="n"/>
      <c r="Q9" s="46" t="n"/>
      <c r="R9" s="46" t="n"/>
      <c r="S9" s="28">
        <f>IFERROR(IF(OR(F9="",O9=""),"",ROUND((O9-F9)*1440,0)),"")</f>
        <v/>
      </c>
      <c r="T9" s="28">
        <f>IFERROR(IF(OR(O9="",P9=""),"",MAX(0,ROUND((P9-O9)*1440,0))),"")</f>
        <v/>
      </c>
      <c r="U9" s="28">
        <f>IFERROR(IF(OR(P9="",Q9=""),"",MAX(0,ROUND((Q9-P9)*1440,0))),"")</f>
        <v/>
      </c>
      <c r="V9" s="28">
        <f>IFERROR(IF(OR(O9="",R9=""),"",MAX(0,ROUND((R9-O9)*1440,0))),"")</f>
        <v/>
      </c>
      <c r="W9" s="28">
        <f>IFERROR(IF(V9="","",MAX(0,V9-'Settings'!$B$6)),"")</f>
        <v/>
      </c>
      <c r="X9" s="48">
        <f>IFERROR(IF(W9="","",ROUND(W9/60*'Settings'!$B$7,2)),"")</f>
        <v/>
      </c>
      <c r="Y9" s="23">
        <f>IFERROR(IF(OR(F9="",O9=""),"",IF(O9&lt;=F9+'Settings'!$B$5/1440,"On Time","Late")),"")</f>
        <v/>
      </c>
      <c r="Z9" s="23">
        <f>IFERROR(IF(OR(B9="",C9="",F9="",I9=""),"",IF(N9="Canceled","Not Applicable",IF(COUNTIFS($B$5:$B$204,B9,$C$5:$C$204,C9,$F$5:$F$204,"&lt;"&amp;I9,$I$5:$I$204,"&gt;"&amp;F9,$N$5:$N$204,"&lt;&gt;Canceled")&gt;1,"Conflict","Clear"))),"")</f>
        <v/>
      </c>
      <c r="AA9" s="23">
        <f>IFERROR(IF(A9="","",IF(COUNTIF($A$5:$A$204,A9)&gt;1,"Duplicate appointment ID",IF(OR(B9="",C9="",D9="",F9="",G9="",N9=""),"Missing required field",IF(OR(AND(O9="",OR(P9&lt;&gt;"",Q9&lt;&gt;"",R9&lt;&gt;"")),AND(P9="",OR(Q9&lt;&gt;"",R9&lt;&gt;"")),AND(Q9="",R9&lt;&gt;"")),"Actual time sequence incomplete",IF(OR(AND(O9&lt;&gt;"",P9&lt;&gt;"",P9&lt;O9),AND(P9&lt;&gt;"",Q9&lt;&gt;"",Q9&lt;P9),AND(Q9&lt;&gt;"",R9&lt;&gt;"",R9&lt;Q9)),"Actual times out of order",IF(AND(N9="Completed",OR(O9="",P9="",Q9="",R9="")),"Completed status missing actual times","OK")))))),"Review formula inputs")</f>
        <v/>
      </c>
      <c r="AB9" s="26" t="inlineStr">
        <is>
          <t>Carrier did not arrive</t>
        </is>
      </c>
    </row>
    <row r="10">
      <c r="A10" s="26" t="inlineStr">
        <is>
          <t>APPT-260907-006</t>
        </is>
      </c>
      <c r="B10" s="26" t="inlineStr">
        <is>
          <t>Chicago Terminal</t>
        </is>
      </c>
      <c r="C10" s="26" t="inlineStr">
        <is>
          <t>Door 4</t>
        </is>
      </c>
      <c r="D10" s="26" t="inlineStr">
        <is>
          <t>Great Lakes Carrier</t>
        </is>
      </c>
      <c r="E10" s="26" t="inlineStr">
        <is>
          <t>Nia Thompson</t>
        </is>
      </c>
      <c r="F10" s="46" t="n">
        <v>46272.45833333334</v>
      </c>
      <c r="G10" s="26" t="inlineStr">
        <is>
          <t>Cross-Dock</t>
        </is>
      </c>
      <c r="H10" s="28">
        <f>IFERROR(IF(G10="","",VLOOKUP(G10,'Settings'!$A$13:$B$17,2,FALSE)),"")</f>
        <v/>
      </c>
      <c r="I10" s="47">
        <f>IFERROR(IF(OR(F10="",H10=""),"",F10+H10/1440),"")</f>
        <v/>
      </c>
      <c r="J10" s="26" t="inlineStr">
        <is>
          <t>GLC-67254</t>
        </is>
      </c>
      <c r="K10" s="26" t="inlineStr">
        <is>
          <t>GLC-5140</t>
        </is>
      </c>
      <c r="L10" s="26" t="inlineStr">
        <is>
          <t>Mixed Parcel Freight</t>
        </is>
      </c>
      <c r="M10" s="30" t="n">
        <v>26</v>
      </c>
      <c r="N10" s="22" t="inlineStr">
        <is>
          <t>Checked In</t>
        </is>
      </c>
      <c r="O10" s="46" t="n">
        <v>46272.46388888889</v>
      </c>
      <c r="P10" s="46" t="n"/>
      <c r="Q10" s="46" t="n"/>
      <c r="R10" s="46" t="n"/>
      <c r="S10" s="28">
        <f>IFERROR(IF(OR(F10="",O10=""),"",ROUND((O10-F10)*1440,0)),"")</f>
        <v/>
      </c>
      <c r="T10" s="28">
        <f>IFERROR(IF(OR(O10="",P10=""),"",MAX(0,ROUND((P10-O10)*1440,0))),"")</f>
        <v/>
      </c>
      <c r="U10" s="28">
        <f>IFERROR(IF(OR(P10="",Q10=""),"",MAX(0,ROUND((Q10-P10)*1440,0))),"")</f>
        <v/>
      </c>
      <c r="V10" s="28">
        <f>IFERROR(IF(OR(O10="",R10=""),"",MAX(0,ROUND((R10-O10)*1440,0))),"")</f>
        <v/>
      </c>
      <c r="W10" s="28">
        <f>IFERROR(IF(V10="","",MAX(0,V10-'Settings'!$B$6)),"")</f>
        <v/>
      </c>
      <c r="X10" s="48">
        <f>IFERROR(IF(W10="","",ROUND(W10/60*'Settings'!$B$7,2)),"")</f>
        <v/>
      </c>
      <c r="Y10" s="23">
        <f>IFERROR(IF(OR(F10="",O10=""),"",IF(O10&lt;=F10+'Settings'!$B$5/1440,"On Time","Late")),"")</f>
        <v/>
      </c>
      <c r="Z10" s="23">
        <f>IFERROR(IF(OR(B10="",C10="",F10="",I10=""),"",IF(N10="Canceled","Not Applicable",IF(COUNTIFS($B$5:$B$204,B10,$C$5:$C$204,C10,$F$5:$F$204,"&lt;"&amp;I10,$I$5:$I$204,"&gt;"&amp;F10,$N$5:$N$204,"&lt;&gt;Canceled")&gt;1,"Conflict","Clear"))),"")</f>
        <v/>
      </c>
      <c r="AA10" s="23">
        <f>IFERROR(IF(A10="","",IF(COUNTIF($A$5:$A$204,A10)&gt;1,"Duplicate appointment ID",IF(OR(B10="",C10="",D10="",F10="",G10="",N10=""),"Missing required field",IF(OR(AND(O10="",OR(P10&lt;&gt;"",Q10&lt;&gt;"",R10&lt;&gt;"")),AND(P10="",OR(Q10&lt;&gt;"",R10&lt;&gt;"")),AND(Q10="",R10&lt;&gt;"")),"Actual time sequence incomplete",IF(OR(AND(O10&lt;&gt;"",P10&lt;&gt;"",P10&lt;O10),AND(P10&lt;&gt;"",Q10&lt;&gt;"",Q10&lt;P10),AND(Q10&lt;&gt;"",R10&lt;&gt;"",R10&lt;Q10)),"Actual times out of order",IF(AND(N10="Completed",OR(O10="",P10="",Q10="",R10="")),"Completed status missing actual times","OK")))))),"Review formula inputs")</f>
        <v/>
      </c>
      <c r="AB10" s="26" t="inlineStr">
        <is>
          <t>Waiting for dock assignment</t>
        </is>
      </c>
    </row>
    <row r="11">
      <c r="A11" s="26" t="inlineStr">
        <is>
          <t>APPT-260907-007</t>
        </is>
      </c>
      <c r="B11" s="26" t="inlineStr">
        <is>
          <t>Chicago Terminal</t>
        </is>
      </c>
      <c r="C11" s="26" t="inlineStr">
        <is>
          <t>Door 2</t>
        </is>
      </c>
      <c r="D11" s="26" t="inlineStr">
        <is>
          <t>Midwest Parcel</t>
        </is>
      </c>
      <c r="E11" s="26" t="inlineStr">
        <is>
          <t>Liam Patel</t>
        </is>
      </c>
      <c r="F11" s="46" t="n">
        <v>46272.54166666666</v>
      </c>
      <c r="G11" s="26" t="inlineStr">
        <is>
          <t>Delivery</t>
        </is>
      </c>
      <c r="H11" s="28">
        <f>IFERROR(IF(G11="","",VLOOKUP(G11,'Settings'!$A$13:$B$17,2,FALSE)),"")</f>
        <v/>
      </c>
      <c r="I11" s="47">
        <f>IFERROR(IF(OR(F11="",H11=""),"",F11+H11/1440),"")</f>
        <v/>
      </c>
      <c r="J11" s="26" t="inlineStr">
        <is>
          <t>MWP-80563</t>
        </is>
      </c>
      <c r="K11" s="26" t="inlineStr">
        <is>
          <t>MWP-8820</t>
        </is>
      </c>
      <c r="L11" s="26" t="inlineStr">
        <is>
          <t>Consumer Electronics</t>
        </is>
      </c>
      <c r="M11" s="30" t="n">
        <v>20</v>
      </c>
      <c r="N11" s="22" t="inlineStr">
        <is>
          <t>Scheduled</t>
        </is>
      </c>
      <c r="O11" s="46" t="n"/>
      <c r="P11" s="46" t="n"/>
      <c r="Q11" s="46" t="n"/>
      <c r="R11" s="46" t="n"/>
      <c r="S11" s="28">
        <f>IFERROR(IF(OR(F11="",O11=""),"",ROUND((O11-F11)*1440,0)),"")</f>
        <v/>
      </c>
      <c r="T11" s="28">
        <f>IFERROR(IF(OR(O11="",P11=""),"",MAX(0,ROUND((P11-O11)*1440,0))),"")</f>
        <v/>
      </c>
      <c r="U11" s="28">
        <f>IFERROR(IF(OR(P11="",Q11=""),"",MAX(0,ROUND((Q11-P11)*1440,0))),"")</f>
        <v/>
      </c>
      <c r="V11" s="28">
        <f>IFERROR(IF(OR(O11="",R11=""),"",MAX(0,ROUND((R11-O11)*1440,0))),"")</f>
        <v/>
      </c>
      <c r="W11" s="28">
        <f>IFERROR(IF(V11="","",MAX(0,V11-'Settings'!$B$6)),"")</f>
        <v/>
      </c>
      <c r="X11" s="48">
        <f>IFERROR(IF(W11="","",ROUND(W11/60*'Settings'!$B$7,2)),"")</f>
        <v/>
      </c>
      <c r="Y11" s="23">
        <f>IFERROR(IF(OR(F11="",O11=""),"",IF(O11&lt;=F11+'Settings'!$B$5/1440,"On Time","Late")),"")</f>
        <v/>
      </c>
      <c r="Z11" s="23">
        <f>IFERROR(IF(OR(B11="",C11="",F11="",I11=""),"",IF(N11="Canceled","Not Applicable",IF(COUNTIFS($B$5:$B$204,B11,$C$5:$C$204,C11,$F$5:$F$204,"&lt;"&amp;I11,$I$5:$I$204,"&gt;"&amp;F11,$N$5:$N$204,"&lt;&gt;Canceled")&gt;1,"Conflict","Clear"))),"")</f>
        <v/>
      </c>
      <c r="AA11" s="23">
        <f>IFERROR(IF(A11="","",IF(COUNTIF($A$5:$A$204,A11)&gt;1,"Duplicate appointment ID",IF(OR(B11="",C11="",D11="",F11="",G11="",N11=""),"Missing required field",IF(OR(AND(O11="",OR(P11&lt;&gt;"",Q11&lt;&gt;"",R11&lt;&gt;"")),AND(P11="",OR(Q11&lt;&gt;"",R11&lt;&gt;"")),AND(Q11="",R11&lt;&gt;"")),"Actual time sequence incomplete",IF(OR(AND(O11&lt;&gt;"",P11&lt;&gt;"",P11&lt;O11),AND(P11&lt;&gt;"",Q11&lt;&gt;"",Q11&lt;P11),AND(Q11&lt;&gt;"",R11&lt;&gt;"",R11&lt;Q11)),"Actual times out of order",IF(AND(N11="Completed",OR(O11="",P11="",Q11="",R11="")),"Completed status missing actual times","OK")))))),"Review formula inputs")</f>
        <v/>
      </c>
      <c r="AB11" s="26" t="inlineStr">
        <is>
          <t>Driver confirmation received</t>
        </is>
      </c>
    </row>
    <row r="12">
      <c r="A12" s="26" t="inlineStr">
        <is>
          <t>APPT-260907-008</t>
        </is>
      </c>
      <c r="B12" s="26" t="inlineStr">
        <is>
          <t>Dallas Terminal</t>
        </is>
      </c>
      <c r="C12" s="26" t="inlineStr">
        <is>
          <t>Door 2</t>
        </is>
      </c>
      <c r="D12" s="26" t="inlineStr">
        <is>
          <t>Red River Freight</t>
        </is>
      </c>
      <c r="E12" s="26" t="inlineStr">
        <is>
          <t>Sofia Nguyen</t>
        </is>
      </c>
      <c r="F12" s="46" t="n">
        <v>46272.58333333334</v>
      </c>
      <c r="G12" s="26" t="inlineStr">
        <is>
          <t>Drop Trailer</t>
        </is>
      </c>
      <c r="H12" s="28">
        <f>IFERROR(IF(G12="","",VLOOKUP(G12,'Settings'!$A$13:$B$17,2,FALSE)),"")</f>
        <v/>
      </c>
      <c r="I12" s="47">
        <f>IFERROR(IF(OR(F12="",H12=""),"",F12+H12/1440),"")</f>
        <v/>
      </c>
      <c r="J12" s="26" t="inlineStr">
        <is>
          <t>RRF-11298</t>
        </is>
      </c>
      <c r="K12" s="26" t="inlineStr">
        <is>
          <t>RRF-9471</t>
        </is>
      </c>
      <c r="L12" s="26" t="inlineStr">
        <is>
          <t>Empty Packaging</t>
        </is>
      </c>
      <c r="M12" s="30" t="n">
        <v>10</v>
      </c>
      <c r="N12" s="22" t="inlineStr">
        <is>
          <t>Canceled</t>
        </is>
      </c>
      <c r="O12" s="46" t="n"/>
      <c r="P12" s="46" t="n"/>
      <c r="Q12" s="46" t="n"/>
      <c r="R12" s="46" t="n"/>
      <c r="S12" s="28">
        <f>IFERROR(IF(OR(F12="",O12=""),"",ROUND((O12-F12)*1440,0)),"")</f>
        <v/>
      </c>
      <c r="T12" s="28">
        <f>IFERROR(IF(OR(O12="",P12=""),"",MAX(0,ROUND((P12-O12)*1440,0))),"")</f>
        <v/>
      </c>
      <c r="U12" s="28">
        <f>IFERROR(IF(OR(P12="",Q12=""),"",MAX(0,ROUND((Q12-P12)*1440,0))),"")</f>
        <v/>
      </c>
      <c r="V12" s="28">
        <f>IFERROR(IF(OR(O12="",R12=""),"",MAX(0,ROUND((R12-O12)*1440,0))),"")</f>
        <v/>
      </c>
      <c r="W12" s="28">
        <f>IFERROR(IF(V12="","",MAX(0,V12-'Settings'!$B$6)),"")</f>
        <v/>
      </c>
      <c r="X12" s="48">
        <f>IFERROR(IF(W12="","",ROUND(W12/60*'Settings'!$B$7,2)),"")</f>
        <v/>
      </c>
      <c r="Y12" s="23">
        <f>IFERROR(IF(OR(F12="",O12=""),"",IF(O12&lt;=F12+'Settings'!$B$5/1440,"On Time","Late")),"")</f>
        <v/>
      </c>
      <c r="Z12" s="23">
        <f>IFERROR(IF(OR(B12="",C12="",F12="",I12=""),"",IF(N12="Canceled","Not Applicable",IF(COUNTIFS($B$5:$B$204,B12,$C$5:$C$204,C12,$F$5:$F$204,"&lt;"&amp;I12,$I$5:$I$204,"&gt;"&amp;F12,$N$5:$N$204,"&lt;&gt;Canceled")&gt;1,"Conflict","Clear"))),"")</f>
        <v/>
      </c>
      <c r="AA12" s="23">
        <f>IFERROR(IF(A12="","",IF(COUNTIF($A$5:$A$204,A12)&gt;1,"Duplicate appointment ID",IF(OR(B12="",C12="",D12="",F12="",G12="",N12=""),"Missing required field",IF(OR(AND(O12="",OR(P12&lt;&gt;"",Q12&lt;&gt;"",R12&lt;&gt;"")),AND(P12="",OR(Q12&lt;&gt;"",R12&lt;&gt;"")),AND(Q12="",R12&lt;&gt;"")),"Actual time sequence incomplete",IF(OR(AND(O12&lt;&gt;"",P12&lt;&gt;"",P12&lt;O12),AND(P12&lt;&gt;"",Q12&lt;&gt;"",Q12&lt;P12),AND(Q12&lt;&gt;"",R12&lt;&gt;"",R12&lt;Q12)),"Actual times out of order",IF(AND(N12="Completed",OR(O12="",P12="",Q12="",R12="")),"Completed status missing actual times","OK")))))),"Review formula inputs")</f>
        <v/>
      </c>
      <c r="AB12" s="26" t="inlineStr">
        <is>
          <t>Canceled by shipper</t>
        </is>
      </c>
    </row>
    <row r="13">
      <c r="A13" s="26" t="inlineStr">
        <is>
          <t>APPT-260907-009</t>
        </is>
      </c>
      <c r="B13" s="26" t="inlineStr">
        <is>
          <t>Atlanta Terminal</t>
        </is>
      </c>
      <c r="C13" s="26" t="inlineStr">
        <is>
          <t>Door 1</t>
        </is>
      </c>
      <c r="D13" s="26" t="inlineStr">
        <is>
          <t>Arrowline Logistics</t>
        </is>
      </c>
      <c r="E13" s="26" t="inlineStr">
        <is>
          <t>Marcus Lee</t>
        </is>
      </c>
      <c r="F13" s="46" t="n">
        <v>46272.625</v>
      </c>
      <c r="G13" s="26" t="inlineStr">
        <is>
          <t>Live Load</t>
        </is>
      </c>
      <c r="H13" s="28">
        <f>IFERROR(IF(G13="","",VLOOKUP(G13,'Settings'!$A$13:$B$17,2,FALSE)),"")</f>
        <v/>
      </c>
      <c r="I13" s="47">
        <f>IFERROR(IF(OR(F13="",H13=""),"",F13+H13/1440),"")</f>
        <v/>
      </c>
      <c r="J13" s="26" t="inlineStr">
        <is>
          <t>ALL-30974</t>
        </is>
      </c>
      <c r="K13" s="26" t="inlineStr">
        <is>
          <t>ALL-2566</t>
        </is>
      </c>
      <c r="L13" s="26" t="inlineStr">
        <is>
          <t>Frozen Foods</t>
        </is>
      </c>
      <c r="M13" s="30" t="n">
        <v>24</v>
      </c>
      <c r="N13" s="22" t="inlineStr">
        <is>
          <t>Completed</t>
        </is>
      </c>
      <c r="O13" s="46" t="n">
        <v>46272.63819444444</v>
      </c>
      <c r="P13" s="46" t="n">
        <v>46272.64722222222</v>
      </c>
      <c r="Q13" s="46" t="n">
        <v>46272.72222222222</v>
      </c>
      <c r="R13" s="46" t="n">
        <v>46272.73472222222</v>
      </c>
      <c r="S13" s="28">
        <f>IFERROR(IF(OR(F13="",O13=""),"",ROUND((O13-F13)*1440,0)),"")</f>
        <v/>
      </c>
      <c r="T13" s="28">
        <f>IFERROR(IF(OR(O13="",P13=""),"",MAX(0,ROUND((P13-O13)*1440,0))),"")</f>
        <v/>
      </c>
      <c r="U13" s="28">
        <f>IFERROR(IF(OR(P13="",Q13=""),"",MAX(0,ROUND((Q13-P13)*1440,0))),"")</f>
        <v/>
      </c>
      <c r="V13" s="28">
        <f>IFERROR(IF(OR(O13="",R13=""),"",MAX(0,ROUND((R13-O13)*1440,0))),"")</f>
        <v/>
      </c>
      <c r="W13" s="28">
        <f>IFERROR(IF(V13="","",MAX(0,V13-'Settings'!$B$6)),"")</f>
        <v/>
      </c>
      <c r="X13" s="48">
        <f>IFERROR(IF(W13="","",ROUND(W13/60*'Settings'!$B$7,2)),"")</f>
        <v/>
      </c>
      <c r="Y13" s="23">
        <f>IFERROR(IF(OR(F13="",O13=""),"",IF(O13&lt;=F13+'Settings'!$B$5/1440,"On Time","Late")),"")</f>
        <v/>
      </c>
      <c r="Z13" s="23">
        <f>IFERROR(IF(OR(B13="",C13="",F13="",I13=""),"",IF(N13="Canceled","Not Applicable",IF(COUNTIFS($B$5:$B$204,B13,$C$5:$C$204,C13,$F$5:$F$204,"&lt;"&amp;I13,$I$5:$I$204,"&gt;"&amp;F13,$N$5:$N$204,"&lt;&gt;Canceled")&gt;1,"Conflict","Clear"))),"")</f>
        <v/>
      </c>
      <c r="AA13" s="23">
        <f>IFERROR(IF(A13="","",IF(COUNTIF($A$5:$A$204,A13)&gt;1,"Duplicate appointment ID",IF(OR(B13="",C13="",D13="",F13="",G13="",N13=""),"Missing required field",IF(OR(AND(O13="",OR(P13&lt;&gt;"",Q13&lt;&gt;"",R13&lt;&gt;"")),AND(P13="",OR(Q13&lt;&gt;"",R13&lt;&gt;"")),AND(Q13="",R13&lt;&gt;"")),"Actual time sequence incomplete",IF(OR(AND(O13&lt;&gt;"",P13&lt;&gt;"",P13&lt;O13),AND(P13&lt;&gt;"",Q13&lt;&gt;"",Q13&lt;P13),AND(Q13&lt;&gt;"",R13&lt;&gt;"",R13&lt;Q13)),"Actual times out of order",IF(AND(N13="Completed",OR(O13="",P13="",Q13="",R13="")),"Completed status missing actual times","OK")))))),"Review formula inputs")</f>
        <v/>
      </c>
      <c r="AB13" s="26" t="inlineStr">
        <is>
          <t>Product count delay</t>
        </is>
      </c>
    </row>
    <row r="14">
      <c r="A14" s="26" t="inlineStr">
        <is>
          <t>APPT-260906-010</t>
        </is>
      </c>
      <c r="B14" s="26" t="inlineStr">
        <is>
          <t>Dallas Terminal</t>
        </is>
      </c>
      <c r="C14" s="26" t="inlineStr">
        <is>
          <t>Door 1</t>
        </is>
      </c>
      <c r="D14" s="26" t="inlineStr">
        <is>
          <t>Sunbelt Carriers</t>
        </is>
      </c>
      <c r="E14" s="26" t="inlineStr">
        <is>
          <t>Ava Johnson</t>
        </is>
      </c>
      <c r="F14" s="46" t="n">
        <v>46271.66666666666</v>
      </c>
      <c r="G14" s="26" t="inlineStr">
        <is>
          <t>Delivery</t>
        </is>
      </c>
      <c r="H14" s="28">
        <f>IFERROR(IF(G14="","",VLOOKUP(G14,'Settings'!$A$13:$B$17,2,FALSE)),"")</f>
        <v/>
      </c>
      <c r="I14" s="47">
        <f>IFERROR(IF(OR(F14="",H14=""),"",F14+H14/1440),"")</f>
        <v/>
      </c>
      <c r="J14" s="26" t="inlineStr">
        <is>
          <t>SBC-70031</t>
        </is>
      </c>
      <c r="K14" s="26" t="inlineStr">
        <is>
          <t>SBC-4102</t>
        </is>
      </c>
      <c r="L14" s="26" t="inlineStr">
        <is>
          <t>Paper Products</t>
        </is>
      </c>
      <c r="M14" s="30" t="n">
        <v>14</v>
      </c>
      <c r="N14" s="22" t="inlineStr">
        <is>
          <t>Completed</t>
        </is>
      </c>
      <c r="O14" s="46" t="n">
        <v>46271.66319444445</v>
      </c>
      <c r="P14" s="46" t="n">
        <v>46271.67152777778</v>
      </c>
      <c r="Q14" s="46" t="n">
        <v>46271.70972222222</v>
      </c>
      <c r="R14" s="46" t="n">
        <v>46271.71527777778</v>
      </c>
      <c r="S14" s="28">
        <f>IFERROR(IF(OR(F14="",O14=""),"",ROUND((O14-F14)*1440,0)),"")</f>
        <v/>
      </c>
      <c r="T14" s="28">
        <f>IFERROR(IF(OR(O14="",P14=""),"",MAX(0,ROUND((P14-O14)*1440,0))),"")</f>
        <v/>
      </c>
      <c r="U14" s="28">
        <f>IFERROR(IF(OR(P14="",Q14=""),"",MAX(0,ROUND((Q14-P14)*1440,0))),"")</f>
        <v/>
      </c>
      <c r="V14" s="28">
        <f>IFERROR(IF(OR(O14="",R14=""),"",MAX(0,ROUND((R14-O14)*1440,0))),"")</f>
        <v/>
      </c>
      <c r="W14" s="28">
        <f>IFERROR(IF(V14="","",MAX(0,V14-'Settings'!$B$6)),"")</f>
        <v/>
      </c>
      <c r="X14" s="48">
        <f>IFERROR(IF(W14="","",ROUND(W14/60*'Settings'!$B$7,2)),"")</f>
        <v/>
      </c>
      <c r="Y14" s="23">
        <f>IFERROR(IF(OR(F14="",O14=""),"",IF(O14&lt;=F14+'Settings'!$B$5/1440,"On Time","Late")),"")</f>
        <v/>
      </c>
      <c r="Z14" s="23">
        <f>IFERROR(IF(OR(B14="",C14="",F14="",I14=""),"",IF(N14="Canceled","Not Applicable",IF(COUNTIFS($B$5:$B$204,B14,$C$5:$C$204,C14,$F$5:$F$204,"&lt;"&amp;I14,$I$5:$I$204,"&gt;"&amp;F14,$N$5:$N$204,"&lt;&gt;Canceled")&gt;1,"Conflict","Clear"))),"")</f>
        <v/>
      </c>
      <c r="AA14" s="23">
        <f>IFERROR(IF(A14="","",IF(COUNTIF($A$5:$A$204,A14)&gt;1,"Duplicate appointment ID",IF(OR(B14="",C14="",D14="",F14="",G14="",N14=""),"Missing required field",IF(OR(AND(O14="",OR(P14&lt;&gt;"",Q14&lt;&gt;"",R14&lt;&gt;"")),AND(P14="",OR(Q14&lt;&gt;"",R14&lt;&gt;"")),AND(Q14="",R14&lt;&gt;"")),"Actual time sequence incomplete",IF(OR(AND(O14&lt;&gt;"",P14&lt;&gt;"",P14&lt;O14),AND(P14&lt;&gt;"",Q14&lt;&gt;"",Q14&lt;P14),AND(Q14&lt;&gt;"",R14&lt;&gt;"",R14&lt;Q14)),"Actual times out of order",IF(AND(N14="Completed",OR(O14="",P14="",Q14="",R14="")),"Completed status missing actual times","OK")))))),"Review formula inputs")</f>
        <v/>
      </c>
      <c r="AB14" s="26" t="inlineStr">
        <is>
          <t>Prior-day completed example</t>
        </is>
      </c>
    </row>
    <row r="15">
      <c r="A15" s="26" t="n"/>
      <c r="B15" s="26" t="n"/>
      <c r="C15" s="26" t="n"/>
      <c r="D15" s="26" t="n"/>
      <c r="E15" s="26" t="n"/>
      <c r="F15" s="46" t="n"/>
      <c r="G15" s="26" t="n"/>
      <c r="H15" s="28">
        <f>IFERROR(IF(G15="","",VLOOKUP(G15,'Settings'!$A$13:$B$17,2,FALSE)),"")</f>
        <v/>
      </c>
      <c r="I15" s="47">
        <f>IFERROR(IF(OR(F15="",H15=""),"",F15+H15/1440),"")</f>
        <v/>
      </c>
      <c r="J15" s="26" t="n"/>
      <c r="K15" s="26" t="n"/>
      <c r="L15" s="26" t="n"/>
      <c r="M15" s="30" t="n"/>
      <c r="N15" s="22" t="n"/>
      <c r="O15" s="46" t="n"/>
      <c r="P15" s="46" t="n"/>
      <c r="Q15" s="46" t="n"/>
      <c r="R15" s="46" t="n"/>
      <c r="S15" s="28">
        <f>IFERROR(IF(OR(F15="",O15=""),"",ROUND((O15-F15)*1440,0)),"")</f>
        <v/>
      </c>
      <c r="T15" s="28">
        <f>IFERROR(IF(OR(O15="",P15=""),"",MAX(0,ROUND((P15-O15)*1440,0))),"")</f>
        <v/>
      </c>
      <c r="U15" s="28">
        <f>IFERROR(IF(OR(P15="",Q15=""),"",MAX(0,ROUND((Q15-P15)*1440,0))),"")</f>
        <v/>
      </c>
      <c r="V15" s="28">
        <f>IFERROR(IF(OR(O15="",R15=""),"",MAX(0,ROUND((R15-O15)*1440,0))),"")</f>
        <v/>
      </c>
      <c r="W15" s="28">
        <f>IFERROR(IF(V15="","",MAX(0,V15-'Settings'!$B$6)),"")</f>
        <v/>
      </c>
      <c r="X15" s="48">
        <f>IFERROR(IF(W15="","",ROUND(W15/60*'Settings'!$B$7,2)),"")</f>
        <v/>
      </c>
      <c r="Y15" s="23">
        <f>IFERROR(IF(OR(F15="",O15=""),"",IF(O15&lt;=F15+'Settings'!$B$5/1440,"On Time","Late")),"")</f>
        <v/>
      </c>
      <c r="Z15" s="23">
        <f>IFERROR(IF(OR(B15="",C15="",F15="",I15=""),"",IF(N15="Canceled","Not Applicable",IF(COUNTIFS($B$5:$B$204,B15,$C$5:$C$204,C15,$F$5:$F$204,"&lt;"&amp;I15,$I$5:$I$204,"&gt;"&amp;F15,$N$5:$N$204,"&lt;&gt;Canceled")&gt;1,"Conflict","Clear"))),"")</f>
        <v/>
      </c>
      <c r="AA15" s="23">
        <f>IFERROR(IF(A15="","",IF(COUNTIF($A$5:$A$204,A15)&gt;1,"Duplicate appointment ID",IF(OR(B15="",C15="",D15="",F15="",G15="",N15=""),"Missing required field",IF(OR(AND(O15="",OR(P15&lt;&gt;"",Q15&lt;&gt;"",R15&lt;&gt;"")),AND(P15="",OR(Q15&lt;&gt;"",R15&lt;&gt;"")),AND(Q15="",R15&lt;&gt;"")),"Actual time sequence incomplete",IF(OR(AND(O15&lt;&gt;"",P15&lt;&gt;"",P15&lt;O15),AND(P15&lt;&gt;"",Q15&lt;&gt;"",Q15&lt;P15),AND(Q15&lt;&gt;"",R15&lt;&gt;"",R15&lt;Q15)),"Actual times out of order",IF(AND(N15="Completed",OR(O15="",P15="",Q15="",R15="")),"Completed status missing actual times","OK")))))),"Review formula inputs")</f>
        <v/>
      </c>
      <c r="AB15" s="26" t="n"/>
    </row>
    <row r="16">
      <c r="A16" s="26" t="n"/>
      <c r="B16" s="26" t="n"/>
      <c r="C16" s="26" t="n"/>
      <c r="D16" s="26" t="n"/>
      <c r="E16" s="26" t="n"/>
      <c r="F16" s="46" t="n"/>
      <c r="G16" s="26" t="n"/>
      <c r="H16" s="28">
        <f>IFERROR(IF(G16="","",VLOOKUP(G16,'Settings'!$A$13:$B$17,2,FALSE)),"")</f>
        <v/>
      </c>
      <c r="I16" s="47">
        <f>IFERROR(IF(OR(F16="",H16=""),"",F16+H16/1440),"")</f>
        <v/>
      </c>
      <c r="J16" s="26" t="n"/>
      <c r="K16" s="26" t="n"/>
      <c r="L16" s="26" t="n"/>
      <c r="M16" s="30" t="n"/>
      <c r="N16" s="22" t="n"/>
      <c r="O16" s="46" t="n"/>
      <c r="P16" s="46" t="n"/>
      <c r="Q16" s="46" t="n"/>
      <c r="R16" s="46" t="n"/>
      <c r="S16" s="28">
        <f>IFERROR(IF(OR(F16="",O16=""),"",ROUND((O16-F16)*1440,0)),"")</f>
        <v/>
      </c>
      <c r="T16" s="28">
        <f>IFERROR(IF(OR(O16="",P16=""),"",MAX(0,ROUND((P16-O16)*1440,0))),"")</f>
        <v/>
      </c>
      <c r="U16" s="28">
        <f>IFERROR(IF(OR(P16="",Q16=""),"",MAX(0,ROUND((Q16-P16)*1440,0))),"")</f>
        <v/>
      </c>
      <c r="V16" s="28">
        <f>IFERROR(IF(OR(O16="",R16=""),"",MAX(0,ROUND((R16-O16)*1440,0))),"")</f>
        <v/>
      </c>
      <c r="W16" s="28">
        <f>IFERROR(IF(V16="","",MAX(0,V16-'Settings'!$B$6)),"")</f>
        <v/>
      </c>
      <c r="X16" s="48">
        <f>IFERROR(IF(W16="","",ROUND(W16/60*'Settings'!$B$7,2)),"")</f>
        <v/>
      </c>
      <c r="Y16" s="23">
        <f>IFERROR(IF(OR(F16="",O16=""),"",IF(O16&lt;=F16+'Settings'!$B$5/1440,"On Time","Late")),"")</f>
        <v/>
      </c>
      <c r="Z16" s="23">
        <f>IFERROR(IF(OR(B16="",C16="",F16="",I16=""),"",IF(N16="Canceled","Not Applicable",IF(COUNTIFS($B$5:$B$204,B16,$C$5:$C$204,C16,$F$5:$F$204,"&lt;"&amp;I16,$I$5:$I$204,"&gt;"&amp;F16,$N$5:$N$204,"&lt;&gt;Canceled")&gt;1,"Conflict","Clear"))),"")</f>
        <v/>
      </c>
      <c r="AA16" s="23">
        <f>IFERROR(IF(A16="","",IF(COUNTIF($A$5:$A$204,A16)&gt;1,"Duplicate appointment ID",IF(OR(B16="",C16="",D16="",F16="",G16="",N16=""),"Missing required field",IF(OR(AND(O16="",OR(P16&lt;&gt;"",Q16&lt;&gt;"",R16&lt;&gt;"")),AND(P16="",OR(Q16&lt;&gt;"",R16&lt;&gt;"")),AND(Q16="",R16&lt;&gt;"")),"Actual time sequence incomplete",IF(OR(AND(O16&lt;&gt;"",P16&lt;&gt;"",P16&lt;O16),AND(P16&lt;&gt;"",Q16&lt;&gt;"",Q16&lt;P16),AND(Q16&lt;&gt;"",R16&lt;&gt;"",R16&lt;Q16)),"Actual times out of order",IF(AND(N16="Completed",OR(O16="",P16="",Q16="",R16="")),"Completed status missing actual times","OK")))))),"Review formula inputs")</f>
        <v/>
      </c>
      <c r="AB16" s="26" t="n"/>
    </row>
    <row r="17">
      <c r="A17" s="26" t="n"/>
      <c r="B17" s="26" t="n"/>
      <c r="C17" s="26" t="n"/>
      <c r="D17" s="26" t="n"/>
      <c r="E17" s="26" t="n"/>
      <c r="F17" s="46" t="n"/>
      <c r="G17" s="26" t="n"/>
      <c r="H17" s="28">
        <f>IFERROR(IF(G17="","",VLOOKUP(G17,'Settings'!$A$13:$B$17,2,FALSE)),"")</f>
        <v/>
      </c>
      <c r="I17" s="47">
        <f>IFERROR(IF(OR(F17="",H17=""),"",F17+H17/1440),"")</f>
        <v/>
      </c>
      <c r="J17" s="26" t="n"/>
      <c r="K17" s="26" t="n"/>
      <c r="L17" s="26" t="n"/>
      <c r="M17" s="30" t="n"/>
      <c r="N17" s="22" t="n"/>
      <c r="O17" s="46" t="n"/>
      <c r="P17" s="46" t="n"/>
      <c r="Q17" s="46" t="n"/>
      <c r="R17" s="46" t="n"/>
      <c r="S17" s="28">
        <f>IFERROR(IF(OR(F17="",O17=""),"",ROUND((O17-F17)*1440,0)),"")</f>
        <v/>
      </c>
      <c r="T17" s="28">
        <f>IFERROR(IF(OR(O17="",P17=""),"",MAX(0,ROUND((P17-O17)*1440,0))),"")</f>
        <v/>
      </c>
      <c r="U17" s="28">
        <f>IFERROR(IF(OR(P17="",Q17=""),"",MAX(0,ROUND((Q17-P17)*1440,0))),"")</f>
        <v/>
      </c>
      <c r="V17" s="28">
        <f>IFERROR(IF(OR(O17="",R17=""),"",MAX(0,ROUND((R17-O17)*1440,0))),"")</f>
        <v/>
      </c>
      <c r="W17" s="28">
        <f>IFERROR(IF(V17="","",MAX(0,V17-'Settings'!$B$6)),"")</f>
        <v/>
      </c>
      <c r="X17" s="48">
        <f>IFERROR(IF(W17="","",ROUND(W17/60*'Settings'!$B$7,2)),"")</f>
        <v/>
      </c>
      <c r="Y17" s="23">
        <f>IFERROR(IF(OR(F17="",O17=""),"",IF(O17&lt;=F17+'Settings'!$B$5/1440,"On Time","Late")),"")</f>
        <v/>
      </c>
      <c r="Z17" s="23">
        <f>IFERROR(IF(OR(B17="",C17="",F17="",I17=""),"",IF(N17="Canceled","Not Applicable",IF(COUNTIFS($B$5:$B$204,B17,$C$5:$C$204,C17,$F$5:$F$204,"&lt;"&amp;I17,$I$5:$I$204,"&gt;"&amp;F17,$N$5:$N$204,"&lt;&gt;Canceled")&gt;1,"Conflict","Clear"))),"")</f>
        <v/>
      </c>
      <c r="AA17" s="23">
        <f>IFERROR(IF(A17="","",IF(COUNTIF($A$5:$A$204,A17)&gt;1,"Duplicate appointment ID",IF(OR(B17="",C17="",D17="",F17="",G17="",N17=""),"Missing required field",IF(OR(AND(O17="",OR(P17&lt;&gt;"",Q17&lt;&gt;"",R17&lt;&gt;"")),AND(P17="",OR(Q17&lt;&gt;"",R17&lt;&gt;"")),AND(Q17="",R17&lt;&gt;"")),"Actual time sequence incomplete",IF(OR(AND(O17&lt;&gt;"",P17&lt;&gt;"",P17&lt;O17),AND(P17&lt;&gt;"",Q17&lt;&gt;"",Q17&lt;P17),AND(Q17&lt;&gt;"",R17&lt;&gt;"",R17&lt;Q17)),"Actual times out of order",IF(AND(N17="Completed",OR(O17="",P17="",Q17="",R17="")),"Completed status missing actual times","OK")))))),"Review formula inputs")</f>
        <v/>
      </c>
      <c r="AB17" s="26" t="n"/>
    </row>
    <row r="18">
      <c r="A18" s="26" t="n"/>
      <c r="B18" s="26" t="n"/>
      <c r="C18" s="26" t="n"/>
      <c r="D18" s="26" t="n"/>
      <c r="E18" s="26" t="n"/>
      <c r="F18" s="46" t="n"/>
      <c r="G18" s="26" t="n"/>
      <c r="H18" s="28">
        <f>IFERROR(IF(G18="","",VLOOKUP(G18,'Settings'!$A$13:$B$17,2,FALSE)),"")</f>
        <v/>
      </c>
      <c r="I18" s="47">
        <f>IFERROR(IF(OR(F18="",H18=""),"",F18+H18/1440),"")</f>
        <v/>
      </c>
      <c r="J18" s="26" t="n"/>
      <c r="K18" s="26" t="n"/>
      <c r="L18" s="26" t="n"/>
      <c r="M18" s="30" t="n"/>
      <c r="N18" s="22" t="n"/>
      <c r="O18" s="46" t="n"/>
      <c r="P18" s="46" t="n"/>
      <c r="Q18" s="46" t="n"/>
      <c r="R18" s="46" t="n"/>
      <c r="S18" s="28">
        <f>IFERROR(IF(OR(F18="",O18=""),"",ROUND((O18-F18)*1440,0)),"")</f>
        <v/>
      </c>
      <c r="T18" s="28">
        <f>IFERROR(IF(OR(O18="",P18=""),"",MAX(0,ROUND((P18-O18)*1440,0))),"")</f>
        <v/>
      </c>
      <c r="U18" s="28">
        <f>IFERROR(IF(OR(P18="",Q18=""),"",MAX(0,ROUND((Q18-P18)*1440,0))),"")</f>
        <v/>
      </c>
      <c r="V18" s="28">
        <f>IFERROR(IF(OR(O18="",R18=""),"",MAX(0,ROUND((R18-O18)*1440,0))),"")</f>
        <v/>
      </c>
      <c r="W18" s="28">
        <f>IFERROR(IF(V18="","",MAX(0,V18-'Settings'!$B$6)),"")</f>
        <v/>
      </c>
      <c r="X18" s="48">
        <f>IFERROR(IF(W18="","",ROUND(W18/60*'Settings'!$B$7,2)),"")</f>
        <v/>
      </c>
      <c r="Y18" s="23">
        <f>IFERROR(IF(OR(F18="",O18=""),"",IF(O18&lt;=F18+'Settings'!$B$5/1440,"On Time","Late")),"")</f>
        <v/>
      </c>
      <c r="Z18" s="23">
        <f>IFERROR(IF(OR(B18="",C18="",F18="",I18=""),"",IF(N18="Canceled","Not Applicable",IF(COUNTIFS($B$5:$B$204,B18,$C$5:$C$204,C18,$F$5:$F$204,"&lt;"&amp;I18,$I$5:$I$204,"&gt;"&amp;F18,$N$5:$N$204,"&lt;&gt;Canceled")&gt;1,"Conflict","Clear"))),"")</f>
        <v/>
      </c>
      <c r="AA18" s="23">
        <f>IFERROR(IF(A18="","",IF(COUNTIF($A$5:$A$204,A18)&gt;1,"Duplicate appointment ID",IF(OR(B18="",C18="",D18="",F18="",G18="",N18=""),"Missing required field",IF(OR(AND(O18="",OR(P18&lt;&gt;"",Q18&lt;&gt;"",R18&lt;&gt;"")),AND(P18="",OR(Q18&lt;&gt;"",R18&lt;&gt;"")),AND(Q18="",R18&lt;&gt;"")),"Actual time sequence incomplete",IF(OR(AND(O18&lt;&gt;"",P18&lt;&gt;"",P18&lt;O18),AND(P18&lt;&gt;"",Q18&lt;&gt;"",Q18&lt;P18),AND(Q18&lt;&gt;"",R18&lt;&gt;"",R18&lt;Q18)),"Actual times out of order",IF(AND(N18="Completed",OR(O18="",P18="",Q18="",R18="")),"Completed status missing actual times","OK")))))),"Review formula inputs")</f>
        <v/>
      </c>
      <c r="AB18" s="26" t="n"/>
    </row>
    <row r="19">
      <c r="A19" s="26" t="n"/>
      <c r="B19" s="26" t="n"/>
      <c r="C19" s="26" t="n"/>
      <c r="D19" s="26" t="n"/>
      <c r="E19" s="26" t="n"/>
      <c r="F19" s="46" t="n"/>
      <c r="G19" s="26" t="n"/>
      <c r="H19" s="28">
        <f>IFERROR(IF(G19="","",VLOOKUP(G19,'Settings'!$A$13:$B$17,2,FALSE)),"")</f>
        <v/>
      </c>
      <c r="I19" s="47">
        <f>IFERROR(IF(OR(F19="",H19=""),"",F19+H19/1440),"")</f>
        <v/>
      </c>
      <c r="J19" s="26" t="n"/>
      <c r="K19" s="26" t="n"/>
      <c r="L19" s="26" t="n"/>
      <c r="M19" s="30" t="n"/>
      <c r="N19" s="22" t="n"/>
      <c r="O19" s="46" t="n"/>
      <c r="P19" s="46" t="n"/>
      <c r="Q19" s="46" t="n"/>
      <c r="R19" s="46" t="n"/>
      <c r="S19" s="28">
        <f>IFERROR(IF(OR(F19="",O19=""),"",ROUND((O19-F19)*1440,0)),"")</f>
        <v/>
      </c>
      <c r="T19" s="28">
        <f>IFERROR(IF(OR(O19="",P19=""),"",MAX(0,ROUND((P19-O19)*1440,0))),"")</f>
        <v/>
      </c>
      <c r="U19" s="28">
        <f>IFERROR(IF(OR(P19="",Q19=""),"",MAX(0,ROUND((Q19-P19)*1440,0))),"")</f>
        <v/>
      </c>
      <c r="V19" s="28">
        <f>IFERROR(IF(OR(O19="",R19=""),"",MAX(0,ROUND((R19-O19)*1440,0))),"")</f>
        <v/>
      </c>
      <c r="W19" s="28">
        <f>IFERROR(IF(V19="","",MAX(0,V19-'Settings'!$B$6)),"")</f>
        <v/>
      </c>
      <c r="X19" s="48">
        <f>IFERROR(IF(W19="","",ROUND(W19/60*'Settings'!$B$7,2)),"")</f>
        <v/>
      </c>
      <c r="Y19" s="23">
        <f>IFERROR(IF(OR(F19="",O19=""),"",IF(O19&lt;=F19+'Settings'!$B$5/1440,"On Time","Late")),"")</f>
        <v/>
      </c>
      <c r="Z19" s="23">
        <f>IFERROR(IF(OR(B19="",C19="",F19="",I19=""),"",IF(N19="Canceled","Not Applicable",IF(COUNTIFS($B$5:$B$204,B19,$C$5:$C$204,C19,$F$5:$F$204,"&lt;"&amp;I19,$I$5:$I$204,"&gt;"&amp;F19,$N$5:$N$204,"&lt;&gt;Canceled")&gt;1,"Conflict","Clear"))),"")</f>
        <v/>
      </c>
      <c r="AA19" s="23">
        <f>IFERROR(IF(A19="","",IF(COUNTIF($A$5:$A$204,A19)&gt;1,"Duplicate appointment ID",IF(OR(B19="",C19="",D19="",F19="",G19="",N19=""),"Missing required field",IF(OR(AND(O19="",OR(P19&lt;&gt;"",Q19&lt;&gt;"",R19&lt;&gt;"")),AND(P19="",OR(Q19&lt;&gt;"",R19&lt;&gt;"")),AND(Q19="",R19&lt;&gt;"")),"Actual time sequence incomplete",IF(OR(AND(O19&lt;&gt;"",P19&lt;&gt;"",P19&lt;O19),AND(P19&lt;&gt;"",Q19&lt;&gt;"",Q19&lt;P19),AND(Q19&lt;&gt;"",R19&lt;&gt;"",R19&lt;Q19)),"Actual times out of order",IF(AND(N19="Completed",OR(O19="",P19="",Q19="",R19="")),"Completed status missing actual times","OK")))))),"Review formula inputs")</f>
        <v/>
      </c>
      <c r="AB19" s="26" t="n"/>
    </row>
    <row r="20">
      <c r="A20" s="26" t="n"/>
      <c r="B20" s="26" t="n"/>
      <c r="C20" s="26" t="n"/>
      <c r="D20" s="26" t="n"/>
      <c r="E20" s="26" t="n"/>
      <c r="F20" s="46" t="n"/>
      <c r="G20" s="26" t="n"/>
      <c r="H20" s="28">
        <f>IFERROR(IF(G20="","",VLOOKUP(G20,'Settings'!$A$13:$B$17,2,FALSE)),"")</f>
        <v/>
      </c>
      <c r="I20" s="47">
        <f>IFERROR(IF(OR(F20="",H20=""),"",F20+H20/1440),"")</f>
        <v/>
      </c>
      <c r="J20" s="26" t="n"/>
      <c r="K20" s="26" t="n"/>
      <c r="L20" s="26" t="n"/>
      <c r="M20" s="30" t="n"/>
      <c r="N20" s="22" t="n"/>
      <c r="O20" s="46" t="n"/>
      <c r="P20" s="46" t="n"/>
      <c r="Q20" s="46" t="n"/>
      <c r="R20" s="46" t="n"/>
      <c r="S20" s="28">
        <f>IFERROR(IF(OR(F20="",O20=""),"",ROUND((O20-F20)*1440,0)),"")</f>
        <v/>
      </c>
      <c r="T20" s="28">
        <f>IFERROR(IF(OR(O20="",P20=""),"",MAX(0,ROUND((P20-O20)*1440,0))),"")</f>
        <v/>
      </c>
      <c r="U20" s="28">
        <f>IFERROR(IF(OR(P20="",Q20=""),"",MAX(0,ROUND((Q20-P20)*1440,0))),"")</f>
        <v/>
      </c>
      <c r="V20" s="28">
        <f>IFERROR(IF(OR(O20="",R20=""),"",MAX(0,ROUND((R20-O20)*1440,0))),"")</f>
        <v/>
      </c>
      <c r="W20" s="28">
        <f>IFERROR(IF(V20="","",MAX(0,V20-'Settings'!$B$6)),"")</f>
        <v/>
      </c>
      <c r="X20" s="48">
        <f>IFERROR(IF(W20="","",ROUND(W20/60*'Settings'!$B$7,2)),"")</f>
        <v/>
      </c>
      <c r="Y20" s="23">
        <f>IFERROR(IF(OR(F20="",O20=""),"",IF(O20&lt;=F20+'Settings'!$B$5/1440,"On Time","Late")),"")</f>
        <v/>
      </c>
      <c r="Z20" s="23">
        <f>IFERROR(IF(OR(B20="",C20="",F20="",I20=""),"",IF(N20="Canceled","Not Applicable",IF(COUNTIFS($B$5:$B$204,B20,$C$5:$C$204,C20,$F$5:$F$204,"&lt;"&amp;I20,$I$5:$I$204,"&gt;"&amp;F20,$N$5:$N$204,"&lt;&gt;Canceled")&gt;1,"Conflict","Clear"))),"")</f>
        <v/>
      </c>
      <c r="AA20" s="23">
        <f>IFERROR(IF(A20="","",IF(COUNTIF($A$5:$A$204,A20)&gt;1,"Duplicate appointment ID",IF(OR(B20="",C20="",D20="",F20="",G20="",N20=""),"Missing required field",IF(OR(AND(O20="",OR(P20&lt;&gt;"",Q20&lt;&gt;"",R20&lt;&gt;"")),AND(P20="",OR(Q20&lt;&gt;"",R20&lt;&gt;"")),AND(Q20="",R20&lt;&gt;"")),"Actual time sequence incomplete",IF(OR(AND(O20&lt;&gt;"",P20&lt;&gt;"",P20&lt;O20),AND(P20&lt;&gt;"",Q20&lt;&gt;"",Q20&lt;P20),AND(Q20&lt;&gt;"",R20&lt;&gt;"",R20&lt;Q20)),"Actual times out of order",IF(AND(N20="Completed",OR(O20="",P20="",Q20="",R20="")),"Completed status missing actual times","OK")))))),"Review formula inputs")</f>
        <v/>
      </c>
      <c r="AB20" s="26" t="n"/>
    </row>
    <row r="21">
      <c r="A21" s="26" t="n"/>
      <c r="B21" s="26" t="n"/>
      <c r="C21" s="26" t="n"/>
      <c r="D21" s="26" t="n"/>
      <c r="E21" s="26" t="n"/>
      <c r="F21" s="46" t="n"/>
      <c r="G21" s="26" t="n"/>
      <c r="H21" s="28">
        <f>IFERROR(IF(G21="","",VLOOKUP(G21,'Settings'!$A$13:$B$17,2,FALSE)),"")</f>
        <v/>
      </c>
      <c r="I21" s="47">
        <f>IFERROR(IF(OR(F21="",H21=""),"",F21+H21/1440),"")</f>
        <v/>
      </c>
      <c r="J21" s="26" t="n"/>
      <c r="K21" s="26" t="n"/>
      <c r="L21" s="26" t="n"/>
      <c r="M21" s="30" t="n"/>
      <c r="N21" s="22" t="n"/>
      <c r="O21" s="46" t="n"/>
      <c r="P21" s="46" t="n"/>
      <c r="Q21" s="46" t="n"/>
      <c r="R21" s="46" t="n"/>
      <c r="S21" s="28">
        <f>IFERROR(IF(OR(F21="",O21=""),"",ROUND((O21-F21)*1440,0)),"")</f>
        <v/>
      </c>
      <c r="T21" s="28">
        <f>IFERROR(IF(OR(O21="",P21=""),"",MAX(0,ROUND((P21-O21)*1440,0))),"")</f>
        <v/>
      </c>
      <c r="U21" s="28">
        <f>IFERROR(IF(OR(P21="",Q21=""),"",MAX(0,ROUND((Q21-P21)*1440,0))),"")</f>
        <v/>
      </c>
      <c r="V21" s="28">
        <f>IFERROR(IF(OR(O21="",R21=""),"",MAX(0,ROUND((R21-O21)*1440,0))),"")</f>
        <v/>
      </c>
      <c r="W21" s="28">
        <f>IFERROR(IF(V21="","",MAX(0,V21-'Settings'!$B$6)),"")</f>
        <v/>
      </c>
      <c r="X21" s="48">
        <f>IFERROR(IF(W21="","",ROUND(W21/60*'Settings'!$B$7,2)),"")</f>
        <v/>
      </c>
      <c r="Y21" s="23">
        <f>IFERROR(IF(OR(F21="",O21=""),"",IF(O21&lt;=F21+'Settings'!$B$5/1440,"On Time","Late")),"")</f>
        <v/>
      </c>
      <c r="Z21" s="23">
        <f>IFERROR(IF(OR(B21="",C21="",F21="",I21=""),"",IF(N21="Canceled","Not Applicable",IF(COUNTIFS($B$5:$B$204,B21,$C$5:$C$204,C21,$F$5:$F$204,"&lt;"&amp;I21,$I$5:$I$204,"&gt;"&amp;F21,$N$5:$N$204,"&lt;&gt;Canceled")&gt;1,"Conflict","Clear"))),"")</f>
        <v/>
      </c>
      <c r="AA21" s="23">
        <f>IFERROR(IF(A21="","",IF(COUNTIF($A$5:$A$204,A21)&gt;1,"Duplicate appointment ID",IF(OR(B21="",C21="",D21="",F21="",G21="",N21=""),"Missing required field",IF(OR(AND(O21="",OR(P21&lt;&gt;"",Q21&lt;&gt;"",R21&lt;&gt;"")),AND(P21="",OR(Q21&lt;&gt;"",R21&lt;&gt;"")),AND(Q21="",R21&lt;&gt;"")),"Actual time sequence incomplete",IF(OR(AND(O21&lt;&gt;"",P21&lt;&gt;"",P21&lt;O21),AND(P21&lt;&gt;"",Q21&lt;&gt;"",Q21&lt;P21),AND(Q21&lt;&gt;"",R21&lt;&gt;"",R21&lt;Q21)),"Actual times out of order",IF(AND(N21="Completed",OR(O21="",P21="",Q21="",R21="")),"Completed status missing actual times","OK")))))),"Review formula inputs")</f>
        <v/>
      </c>
      <c r="AB21" s="26" t="n"/>
    </row>
    <row r="22">
      <c r="A22" s="26" t="n"/>
      <c r="B22" s="26" t="n"/>
      <c r="C22" s="26" t="n"/>
      <c r="D22" s="26" t="n"/>
      <c r="E22" s="26" t="n"/>
      <c r="F22" s="46" t="n"/>
      <c r="G22" s="26" t="n"/>
      <c r="H22" s="28">
        <f>IFERROR(IF(G22="","",VLOOKUP(G22,'Settings'!$A$13:$B$17,2,FALSE)),"")</f>
        <v/>
      </c>
      <c r="I22" s="47">
        <f>IFERROR(IF(OR(F22="",H22=""),"",F22+H22/1440),"")</f>
        <v/>
      </c>
      <c r="J22" s="26" t="n"/>
      <c r="K22" s="26" t="n"/>
      <c r="L22" s="26" t="n"/>
      <c r="M22" s="30" t="n"/>
      <c r="N22" s="22" t="n"/>
      <c r="O22" s="46" t="n"/>
      <c r="P22" s="46" t="n"/>
      <c r="Q22" s="46" t="n"/>
      <c r="R22" s="46" t="n"/>
      <c r="S22" s="28">
        <f>IFERROR(IF(OR(F22="",O22=""),"",ROUND((O22-F22)*1440,0)),"")</f>
        <v/>
      </c>
      <c r="T22" s="28">
        <f>IFERROR(IF(OR(O22="",P22=""),"",MAX(0,ROUND((P22-O22)*1440,0))),"")</f>
        <v/>
      </c>
      <c r="U22" s="28">
        <f>IFERROR(IF(OR(P22="",Q22=""),"",MAX(0,ROUND((Q22-P22)*1440,0))),"")</f>
        <v/>
      </c>
      <c r="V22" s="28">
        <f>IFERROR(IF(OR(O22="",R22=""),"",MAX(0,ROUND((R22-O22)*1440,0))),"")</f>
        <v/>
      </c>
      <c r="W22" s="28">
        <f>IFERROR(IF(V22="","",MAX(0,V22-'Settings'!$B$6)),"")</f>
        <v/>
      </c>
      <c r="X22" s="48">
        <f>IFERROR(IF(W22="","",ROUND(W22/60*'Settings'!$B$7,2)),"")</f>
        <v/>
      </c>
      <c r="Y22" s="23">
        <f>IFERROR(IF(OR(F22="",O22=""),"",IF(O22&lt;=F22+'Settings'!$B$5/1440,"On Time","Late")),"")</f>
        <v/>
      </c>
      <c r="Z22" s="23">
        <f>IFERROR(IF(OR(B22="",C22="",F22="",I22=""),"",IF(N22="Canceled","Not Applicable",IF(COUNTIFS($B$5:$B$204,B22,$C$5:$C$204,C22,$F$5:$F$204,"&lt;"&amp;I22,$I$5:$I$204,"&gt;"&amp;F22,$N$5:$N$204,"&lt;&gt;Canceled")&gt;1,"Conflict","Clear"))),"")</f>
        <v/>
      </c>
      <c r="AA22" s="23">
        <f>IFERROR(IF(A22="","",IF(COUNTIF($A$5:$A$204,A22)&gt;1,"Duplicate appointment ID",IF(OR(B22="",C22="",D22="",F22="",G22="",N22=""),"Missing required field",IF(OR(AND(O22="",OR(P22&lt;&gt;"",Q22&lt;&gt;"",R22&lt;&gt;"")),AND(P22="",OR(Q22&lt;&gt;"",R22&lt;&gt;"")),AND(Q22="",R22&lt;&gt;"")),"Actual time sequence incomplete",IF(OR(AND(O22&lt;&gt;"",P22&lt;&gt;"",P22&lt;O22),AND(P22&lt;&gt;"",Q22&lt;&gt;"",Q22&lt;P22),AND(Q22&lt;&gt;"",R22&lt;&gt;"",R22&lt;Q22)),"Actual times out of order",IF(AND(N22="Completed",OR(O22="",P22="",Q22="",R22="")),"Completed status missing actual times","OK")))))),"Review formula inputs")</f>
        <v/>
      </c>
      <c r="AB22" s="26" t="n"/>
    </row>
    <row r="23">
      <c r="A23" s="26" t="n"/>
      <c r="B23" s="26" t="n"/>
      <c r="C23" s="26" t="n"/>
      <c r="D23" s="26" t="n"/>
      <c r="E23" s="26" t="n"/>
      <c r="F23" s="46" t="n"/>
      <c r="G23" s="26" t="n"/>
      <c r="H23" s="28">
        <f>IFERROR(IF(G23="","",VLOOKUP(G23,'Settings'!$A$13:$B$17,2,FALSE)),"")</f>
        <v/>
      </c>
      <c r="I23" s="47">
        <f>IFERROR(IF(OR(F23="",H23=""),"",F23+H23/1440),"")</f>
        <v/>
      </c>
      <c r="J23" s="26" t="n"/>
      <c r="K23" s="26" t="n"/>
      <c r="L23" s="26" t="n"/>
      <c r="M23" s="30" t="n"/>
      <c r="N23" s="22" t="n"/>
      <c r="O23" s="46" t="n"/>
      <c r="P23" s="46" t="n"/>
      <c r="Q23" s="46" t="n"/>
      <c r="R23" s="46" t="n"/>
      <c r="S23" s="28">
        <f>IFERROR(IF(OR(F23="",O23=""),"",ROUND((O23-F23)*1440,0)),"")</f>
        <v/>
      </c>
      <c r="T23" s="28">
        <f>IFERROR(IF(OR(O23="",P23=""),"",MAX(0,ROUND((P23-O23)*1440,0))),"")</f>
        <v/>
      </c>
      <c r="U23" s="28">
        <f>IFERROR(IF(OR(P23="",Q23=""),"",MAX(0,ROUND((Q23-P23)*1440,0))),"")</f>
        <v/>
      </c>
      <c r="V23" s="28">
        <f>IFERROR(IF(OR(O23="",R23=""),"",MAX(0,ROUND((R23-O23)*1440,0))),"")</f>
        <v/>
      </c>
      <c r="W23" s="28">
        <f>IFERROR(IF(V23="","",MAX(0,V23-'Settings'!$B$6)),"")</f>
        <v/>
      </c>
      <c r="X23" s="48">
        <f>IFERROR(IF(W23="","",ROUND(W23/60*'Settings'!$B$7,2)),"")</f>
        <v/>
      </c>
      <c r="Y23" s="23">
        <f>IFERROR(IF(OR(F23="",O23=""),"",IF(O23&lt;=F23+'Settings'!$B$5/1440,"On Time","Late")),"")</f>
        <v/>
      </c>
      <c r="Z23" s="23">
        <f>IFERROR(IF(OR(B23="",C23="",F23="",I23=""),"",IF(N23="Canceled","Not Applicable",IF(COUNTIFS($B$5:$B$204,B23,$C$5:$C$204,C23,$F$5:$F$204,"&lt;"&amp;I23,$I$5:$I$204,"&gt;"&amp;F23,$N$5:$N$204,"&lt;&gt;Canceled")&gt;1,"Conflict","Clear"))),"")</f>
        <v/>
      </c>
      <c r="AA23" s="23">
        <f>IFERROR(IF(A23="","",IF(COUNTIF($A$5:$A$204,A23)&gt;1,"Duplicate appointment ID",IF(OR(B23="",C23="",D23="",F23="",G23="",N23=""),"Missing required field",IF(OR(AND(O23="",OR(P23&lt;&gt;"",Q23&lt;&gt;"",R23&lt;&gt;"")),AND(P23="",OR(Q23&lt;&gt;"",R23&lt;&gt;"")),AND(Q23="",R23&lt;&gt;"")),"Actual time sequence incomplete",IF(OR(AND(O23&lt;&gt;"",P23&lt;&gt;"",P23&lt;O23),AND(P23&lt;&gt;"",Q23&lt;&gt;"",Q23&lt;P23),AND(Q23&lt;&gt;"",R23&lt;&gt;"",R23&lt;Q23)),"Actual times out of order",IF(AND(N23="Completed",OR(O23="",P23="",Q23="",R23="")),"Completed status missing actual times","OK")))))),"Review formula inputs")</f>
        <v/>
      </c>
      <c r="AB23" s="26" t="n"/>
    </row>
    <row r="24">
      <c r="A24" s="26" t="n"/>
      <c r="B24" s="26" t="n"/>
      <c r="C24" s="26" t="n"/>
      <c r="D24" s="26" t="n"/>
      <c r="E24" s="26" t="n"/>
      <c r="F24" s="46" t="n"/>
      <c r="G24" s="26" t="n"/>
      <c r="H24" s="28">
        <f>IFERROR(IF(G24="","",VLOOKUP(G24,'Settings'!$A$13:$B$17,2,FALSE)),"")</f>
        <v/>
      </c>
      <c r="I24" s="47">
        <f>IFERROR(IF(OR(F24="",H24=""),"",F24+H24/1440),"")</f>
        <v/>
      </c>
      <c r="J24" s="26" t="n"/>
      <c r="K24" s="26" t="n"/>
      <c r="L24" s="26" t="n"/>
      <c r="M24" s="30" t="n"/>
      <c r="N24" s="22" t="n"/>
      <c r="O24" s="46" t="n"/>
      <c r="P24" s="46" t="n"/>
      <c r="Q24" s="46" t="n"/>
      <c r="R24" s="46" t="n"/>
      <c r="S24" s="28">
        <f>IFERROR(IF(OR(F24="",O24=""),"",ROUND((O24-F24)*1440,0)),"")</f>
        <v/>
      </c>
      <c r="T24" s="28">
        <f>IFERROR(IF(OR(O24="",P24=""),"",MAX(0,ROUND((P24-O24)*1440,0))),"")</f>
        <v/>
      </c>
      <c r="U24" s="28">
        <f>IFERROR(IF(OR(P24="",Q24=""),"",MAX(0,ROUND((Q24-P24)*1440,0))),"")</f>
        <v/>
      </c>
      <c r="V24" s="28">
        <f>IFERROR(IF(OR(O24="",R24=""),"",MAX(0,ROUND((R24-O24)*1440,0))),"")</f>
        <v/>
      </c>
      <c r="W24" s="28">
        <f>IFERROR(IF(V24="","",MAX(0,V24-'Settings'!$B$6)),"")</f>
        <v/>
      </c>
      <c r="X24" s="48">
        <f>IFERROR(IF(W24="","",ROUND(W24/60*'Settings'!$B$7,2)),"")</f>
        <v/>
      </c>
      <c r="Y24" s="23">
        <f>IFERROR(IF(OR(F24="",O24=""),"",IF(O24&lt;=F24+'Settings'!$B$5/1440,"On Time","Late")),"")</f>
        <v/>
      </c>
      <c r="Z24" s="23">
        <f>IFERROR(IF(OR(B24="",C24="",F24="",I24=""),"",IF(N24="Canceled","Not Applicable",IF(COUNTIFS($B$5:$B$204,B24,$C$5:$C$204,C24,$F$5:$F$204,"&lt;"&amp;I24,$I$5:$I$204,"&gt;"&amp;F24,$N$5:$N$204,"&lt;&gt;Canceled")&gt;1,"Conflict","Clear"))),"")</f>
        <v/>
      </c>
      <c r="AA24" s="23">
        <f>IFERROR(IF(A24="","",IF(COUNTIF($A$5:$A$204,A24)&gt;1,"Duplicate appointment ID",IF(OR(B24="",C24="",D24="",F24="",G24="",N24=""),"Missing required field",IF(OR(AND(O24="",OR(P24&lt;&gt;"",Q24&lt;&gt;"",R24&lt;&gt;"")),AND(P24="",OR(Q24&lt;&gt;"",R24&lt;&gt;"")),AND(Q24="",R24&lt;&gt;"")),"Actual time sequence incomplete",IF(OR(AND(O24&lt;&gt;"",P24&lt;&gt;"",P24&lt;O24),AND(P24&lt;&gt;"",Q24&lt;&gt;"",Q24&lt;P24),AND(Q24&lt;&gt;"",R24&lt;&gt;"",R24&lt;Q24)),"Actual times out of order",IF(AND(N24="Completed",OR(O24="",P24="",Q24="",R24="")),"Completed status missing actual times","OK")))))),"Review formula inputs")</f>
        <v/>
      </c>
      <c r="AB24" s="26" t="n"/>
    </row>
    <row r="25">
      <c r="A25" s="26" t="n"/>
      <c r="B25" s="26" t="n"/>
      <c r="C25" s="26" t="n"/>
      <c r="D25" s="26" t="n"/>
      <c r="E25" s="26" t="n"/>
      <c r="F25" s="46" t="n"/>
      <c r="G25" s="26" t="n"/>
      <c r="H25" s="28">
        <f>IFERROR(IF(G25="","",VLOOKUP(G25,'Settings'!$A$13:$B$17,2,FALSE)),"")</f>
        <v/>
      </c>
      <c r="I25" s="47">
        <f>IFERROR(IF(OR(F25="",H25=""),"",F25+H25/1440),"")</f>
        <v/>
      </c>
      <c r="J25" s="26" t="n"/>
      <c r="K25" s="26" t="n"/>
      <c r="L25" s="26" t="n"/>
      <c r="M25" s="30" t="n"/>
      <c r="N25" s="22" t="n"/>
      <c r="O25" s="46" t="n"/>
      <c r="P25" s="46" t="n"/>
      <c r="Q25" s="46" t="n"/>
      <c r="R25" s="46" t="n"/>
      <c r="S25" s="28">
        <f>IFERROR(IF(OR(F25="",O25=""),"",ROUND((O25-F25)*1440,0)),"")</f>
        <v/>
      </c>
      <c r="T25" s="28">
        <f>IFERROR(IF(OR(O25="",P25=""),"",MAX(0,ROUND((P25-O25)*1440,0))),"")</f>
        <v/>
      </c>
      <c r="U25" s="28">
        <f>IFERROR(IF(OR(P25="",Q25=""),"",MAX(0,ROUND((Q25-P25)*1440,0))),"")</f>
        <v/>
      </c>
      <c r="V25" s="28">
        <f>IFERROR(IF(OR(O25="",R25=""),"",MAX(0,ROUND((R25-O25)*1440,0))),"")</f>
        <v/>
      </c>
      <c r="W25" s="28">
        <f>IFERROR(IF(V25="","",MAX(0,V25-'Settings'!$B$6)),"")</f>
        <v/>
      </c>
      <c r="X25" s="48">
        <f>IFERROR(IF(W25="","",ROUND(W25/60*'Settings'!$B$7,2)),"")</f>
        <v/>
      </c>
      <c r="Y25" s="23">
        <f>IFERROR(IF(OR(F25="",O25=""),"",IF(O25&lt;=F25+'Settings'!$B$5/1440,"On Time","Late")),"")</f>
        <v/>
      </c>
      <c r="Z25" s="23">
        <f>IFERROR(IF(OR(B25="",C25="",F25="",I25=""),"",IF(N25="Canceled","Not Applicable",IF(COUNTIFS($B$5:$B$204,B25,$C$5:$C$204,C25,$F$5:$F$204,"&lt;"&amp;I25,$I$5:$I$204,"&gt;"&amp;F25,$N$5:$N$204,"&lt;&gt;Canceled")&gt;1,"Conflict","Clear"))),"")</f>
        <v/>
      </c>
      <c r="AA25" s="23">
        <f>IFERROR(IF(A25="","",IF(COUNTIF($A$5:$A$204,A25)&gt;1,"Duplicate appointment ID",IF(OR(B25="",C25="",D25="",F25="",G25="",N25=""),"Missing required field",IF(OR(AND(O25="",OR(P25&lt;&gt;"",Q25&lt;&gt;"",R25&lt;&gt;"")),AND(P25="",OR(Q25&lt;&gt;"",R25&lt;&gt;"")),AND(Q25="",R25&lt;&gt;"")),"Actual time sequence incomplete",IF(OR(AND(O25&lt;&gt;"",P25&lt;&gt;"",P25&lt;O25),AND(P25&lt;&gt;"",Q25&lt;&gt;"",Q25&lt;P25),AND(Q25&lt;&gt;"",R25&lt;&gt;"",R25&lt;Q25)),"Actual times out of order",IF(AND(N25="Completed",OR(O25="",P25="",Q25="",R25="")),"Completed status missing actual times","OK")))))),"Review formula inputs")</f>
        <v/>
      </c>
      <c r="AB25" s="26" t="n"/>
    </row>
    <row r="26">
      <c r="A26" s="26" t="n"/>
      <c r="B26" s="26" t="n"/>
      <c r="C26" s="26" t="n"/>
      <c r="D26" s="26" t="n"/>
      <c r="E26" s="26" t="n"/>
      <c r="F26" s="46" t="n"/>
      <c r="G26" s="26" t="n"/>
      <c r="H26" s="28">
        <f>IFERROR(IF(G26="","",VLOOKUP(G26,'Settings'!$A$13:$B$17,2,FALSE)),"")</f>
        <v/>
      </c>
      <c r="I26" s="47">
        <f>IFERROR(IF(OR(F26="",H26=""),"",F26+H26/1440),"")</f>
        <v/>
      </c>
      <c r="J26" s="26" t="n"/>
      <c r="K26" s="26" t="n"/>
      <c r="L26" s="26" t="n"/>
      <c r="M26" s="30" t="n"/>
      <c r="N26" s="22" t="n"/>
      <c r="O26" s="46" t="n"/>
      <c r="P26" s="46" t="n"/>
      <c r="Q26" s="46" t="n"/>
      <c r="R26" s="46" t="n"/>
      <c r="S26" s="28">
        <f>IFERROR(IF(OR(F26="",O26=""),"",ROUND((O26-F26)*1440,0)),"")</f>
        <v/>
      </c>
      <c r="T26" s="28">
        <f>IFERROR(IF(OR(O26="",P26=""),"",MAX(0,ROUND((P26-O26)*1440,0))),"")</f>
        <v/>
      </c>
      <c r="U26" s="28">
        <f>IFERROR(IF(OR(P26="",Q26=""),"",MAX(0,ROUND((Q26-P26)*1440,0))),"")</f>
        <v/>
      </c>
      <c r="V26" s="28">
        <f>IFERROR(IF(OR(O26="",R26=""),"",MAX(0,ROUND((R26-O26)*1440,0))),"")</f>
        <v/>
      </c>
      <c r="W26" s="28">
        <f>IFERROR(IF(V26="","",MAX(0,V26-'Settings'!$B$6)),"")</f>
        <v/>
      </c>
      <c r="X26" s="48">
        <f>IFERROR(IF(W26="","",ROUND(W26/60*'Settings'!$B$7,2)),"")</f>
        <v/>
      </c>
      <c r="Y26" s="23">
        <f>IFERROR(IF(OR(F26="",O26=""),"",IF(O26&lt;=F26+'Settings'!$B$5/1440,"On Time","Late")),"")</f>
        <v/>
      </c>
      <c r="Z26" s="23">
        <f>IFERROR(IF(OR(B26="",C26="",F26="",I26=""),"",IF(N26="Canceled","Not Applicable",IF(COUNTIFS($B$5:$B$204,B26,$C$5:$C$204,C26,$F$5:$F$204,"&lt;"&amp;I26,$I$5:$I$204,"&gt;"&amp;F26,$N$5:$N$204,"&lt;&gt;Canceled")&gt;1,"Conflict","Clear"))),"")</f>
        <v/>
      </c>
      <c r="AA26" s="23">
        <f>IFERROR(IF(A26="","",IF(COUNTIF($A$5:$A$204,A26)&gt;1,"Duplicate appointment ID",IF(OR(B26="",C26="",D26="",F26="",G26="",N26=""),"Missing required field",IF(OR(AND(O26="",OR(P26&lt;&gt;"",Q26&lt;&gt;"",R26&lt;&gt;"")),AND(P26="",OR(Q26&lt;&gt;"",R26&lt;&gt;"")),AND(Q26="",R26&lt;&gt;"")),"Actual time sequence incomplete",IF(OR(AND(O26&lt;&gt;"",P26&lt;&gt;"",P26&lt;O26),AND(P26&lt;&gt;"",Q26&lt;&gt;"",Q26&lt;P26),AND(Q26&lt;&gt;"",R26&lt;&gt;"",R26&lt;Q26)),"Actual times out of order",IF(AND(N26="Completed",OR(O26="",P26="",Q26="",R26="")),"Completed status missing actual times","OK")))))),"Review formula inputs")</f>
        <v/>
      </c>
      <c r="AB26" s="26" t="n"/>
    </row>
    <row r="27">
      <c r="A27" s="26" t="n"/>
      <c r="B27" s="26" t="n"/>
      <c r="C27" s="26" t="n"/>
      <c r="D27" s="26" t="n"/>
      <c r="E27" s="26" t="n"/>
      <c r="F27" s="46" t="n"/>
      <c r="G27" s="26" t="n"/>
      <c r="H27" s="28">
        <f>IFERROR(IF(G27="","",VLOOKUP(G27,'Settings'!$A$13:$B$17,2,FALSE)),"")</f>
        <v/>
      </c>
      <c r="I27" s="47">
        <f>IFERROR(IF(OR(F27="",H27=""),"",F27+H27/1440),"")</f>
        <v/>
      </c>
      <c r="J27" s="26" t="n"/>
      <c r="K27" s="26" t="n"/>
      <c r="L27" s="26" t="n"/>
      <c r="M27" s="30" t="n"/>
      <c r="N27" s="22" t="n"/>
      <c r="O27" s="46" t="n"/>
      <c r="P27" s="46" t="n"/>
      <c r="Q27" s="46" t="n"/>
      <c r="R27" s="46" t="n"/>
      <c r="S27" s="28">
        <f>IFERROR(IF(OR(F27="",O27=""),"",ROUND((O27-F27)*1440,0)),"")</f>
        <v/>
      </c>
      <c r="T27" s="28">
        <f>IFERROR(IF(OR(O27="",P27=""),"",MAX(0,ROUND((P27-O27)*1440,0))),"")</f>
        <v/>
      </c>
      <c r="U27" s="28">
        <f>IFERROR(IF(OR(P27="",Q27=""),"",MAX(0,ROUND((Q27-P27)*1440,0))),"")</f>
        <v/>
      </c>
      <c r="V27" s="28">
        <f>IFERROR(IF(OR(O27="",R27=""),"",MAX(0,ROUND((R27-O27)*1440,0))),"")</f>
        <v/>
      </c>
      <c r="W27" s="28">
        <f>IFERROR(IF(V27="","",MAX(0,V27-'Settings'!$B$6)),"")</f>
        <v/>
      </c>
      <c r="X27" s="48">
        <f>IFERROR(IF(W27="","",ROUND(W27/60*'Settings'!$B$7,2)),"")</f>
        <v/>
      </c>
      <c r="Y27" s="23">
        <f>IFERROR(IF(OR(F27="",O27=""),"",IF(O27&lt;=F27+'Settings'!$B$5/1440,"On Time","Late")),"")</f>
        <v/>
      </c>
      <c r="Z27" s="23">
        <f>IFERROR(IF(OR(B27="",C27="",F27="",I27=""),"",IF(N27="Canceled","Not Applicable",IF(COUNTIFS($B$5:$B$204,B27,$C$5:$C$204,C27,$F$5:$F$204,"&lt;"&amp;I27,$I$5:$I$204,"&gt;"&amp;F27,$N$5:$N$204,"&lt;&gt;Canceled")&gt;1,"Conflict","Clear"))),"")</f>
        <v/>
      </c>
      <c r="AA27" s="23">
        <f>IFERROR(IF(A27="","",IF(COUNTIF($A$5:$A$204,A27)&gt;1,"Duplicate appointment ID",IF(OR(B27="",C27="",D27="",F27="",G27="",N27=""),"Missing required field",IF(OR(AND(O27="",OR(P27&lt;&gt;"",Q27&lt;&gt;"",R27&lt;&gt;"")),AND(P27="",OR(Q27&lt;&gt;"",R27&lt;&gt;"")),AND(Q27="",R27&lt;&gt;"")),"Actual time sequence incomplete",IF(OR(AND(O27&lt;&gt;"",P27&lt;&gt;"",P27&lt;O27),AND(P27&lt;&gt;"",Q27&lt;&gt;"",Q27&lt;P27),AND(Q27&lt;&gt;"",R27&lt;&gt;"",R27&lt;Q27)),"Actual times out of order",IF(AND(N27="Completed",OR(O27="",P27="",Q27="",R27="")),"Completed status missing actual times","OK")))))),"Review formula inputs")</f>
        <v/>
      </c>
      <c r="AB27" s="26" t="n"/>
    </row>
    <row r="28">
      <c r="A28" s="26" t="n"/>
      <c r="B28" s="26" t="n"/>
      <c r="C28" s="26" t="n"/>
      <c r="D28" s="26" t="n"/>
      <c r="E28" s="26" t="n"/>
      <c r="F28" s="46" t="n"/>
      <c r="G28" s="26" t="n"/>
      <c r="H28" s="28">
        <f>IFERROR(IF(G28="","",VLOOKUP(G28,'Settings'!$A$13:$B$17,2,FALSE)),"")</f>
        <v/>
      </c>
      <c r="I28" s="47">
        <f>IFERROR(IF(OR(F28="",H28=""),"",F28+H28/1440),"")</f>
        <v/>
      </c>
      <c r="J28" s="26" t="n"/>
      <c r="K28" s="26" t="n"/>
      <c r="L28" s="26" t="n"/>
      <c r="M28" s="30" t="n"/>
      <c r="N28" s="22" t="n"/>
      <c r="O28" s="46" t="n"/>
      <c r="P28" s="46" t="n"/>
      <c r="Q28" s="46" t="n"/>
      <c r="R28" s="46" t="n"/>
      <c r="S28" s="28">
        <f>IFERROR(IF(OR(F28="",O28=""),"",ROUND((O28-F28)*1440,0)),"")</f>
        <v/>
      </c>
      <c r="T28" s="28">
        <f>IFERROR(IF(OR(O28="",P28=""),"",MAX(0,ROUND((P28-O28)*1440,0))),"")</f>
        <v/>
      </c>
      <c r="U28" s="28">
        <f>IFERROR(IF(OR(P28="",Q28=""),"",MAX(0,ROUND((Q28-P28)*1440,0))),"")</f>
        <v/>
      </c>
      <c r="V28" s="28">
        <f>IFERROR(IF(OR(O28="",R28=""),"",MAX(0,ROUND((R28-O28)*1440,0))),"")</f>
        <v/>
      </c>
      <c r="W28" s="28">
        <f>IFERROR(IF(V28="","",MAX(0,V28-'Settings'!$B$6)),"")</f>
        <v/>
      </c>
      <c r="X28" s="48">
        <f>IFERROR(IF(W28="","",ROUND(W28/60*'Settings'!$B$7,2)),"")</f>
        <v/>
      </c>
      <c r="Y28" s="23">
        <f>IFERROR(IF(OR(F28="",O28=""),"",IF(O28&lt;=F28+'Settings'!$B$5/1440,"On Time","Late")),"")</f>
        <v/>
      </c>
      <c r="Z28" s="23">
        <f>IFERROR(IF(OR(B28="",C28="",F28="",I28=""),"",IF(N28="Canceled","Not Applicable",IF(COUNTIFS($B$5:$B$204,B28,$C$5:$C$204,C28,$F$5:$F$204,"&lt;"&amp;I28,$I$5:$I$204,"&gt;"&amp;F28,$N$5:$N$204,"&lt;&gt;Canceled")&gt;1,"Conflict","Clear"))),"")</f>
        <v/>
      </c>
      <c r="AA28" s="23">
        <f>IFERROR(IF(A28="","",IF(COUNTIF($A$5:$A$204,A28)&gt;1,"Duplicate appointment ID",IF(OR(B28="",C28="",D28="",F28="",G28="",N28=""),"Missing required field",IF(OR(AND(O28="",OR(P28&lt;&gt;"",Q28&lt;&gt;"",R28&lt;&gt;"")),AND(P28="",OR(Q28&lt;&gt;"",R28&lt;&gt;"")),AND(Q28="",R28&lt;&gt;"")),"Actual time sequence incomplete",IF(OR(AND(O28&lt;&gt;"",P28&lt;&gt;"",P28&lt;O28),AND(P28&lt;&gt;"",Q28&lt;&gt;"",Q28&lt;P28),AND(Q28&lt;&gt;"",R28&lt;&gt;"",R28&lt;Q28)),"Actual times out of order",IF(AND(N28="Completed",OR(O28="",P28="",Q28="",R28="")),"Completed status missing actual times","OK")))))),"Review formula inputs")</f>
        <v/>
      </c>
      <c r="AB28" s="26" t="n"/>
    </row>
    <row r="29">
      <c r="A29" s="26" t="n"/>
      <c r="B29" s="26" t="n"/>
      <c r="C29" s="26" t="n"/>
      <c r="D29" s="26" t="n"/>
      <c r="E29" s="26" t="n"/>
      <c r="F29" s="46" t="n"/>
      <c r="G29" s="26" t="n"/>
      <c r="H29" s="28">
        <f>IFERROR(IF(G29="","",VLOOKUP(G29,'Settings'!$A$13:$B$17,2,FALSE)),"")</f>
        <v/>
      </c>
      <c r="I29" s="47">
        <f>IFERROR(IF(OR(F29="",H29=""),"",F29+H29/1440),"")</f>
        <v/>
      </c>
      <c r="J29" s="26" t="n"/>
      <c r="K29" s="26" t="n"/>
      <c r="L29" s="26" t="n"/>
      <c r="M29" s="30" t="n"/>
      <c r="N29" s="22" t="n"/>
      <c r="O29" s="46" t="n"/>
      <c r="P29" s="46" t="n"/>
      <c r="Q29" s="46" t="n"/>
      <c r="R29" s="46" t="n"/>
      <c r="S29" s="28">
        <f>IFERROR(IF(OR(F29="",O29=""),"",ROUND((O29-F29)*1440,0)),"")</f>
        <v/>
      </c>
      <c r="T29" s="28">
        <f>IFERROR(IF(OR(O29="",P29=""),"",MAX(0,ROUND((P29-O29)*1440,0))),"")</f>
        <v/>
      </c>
      <c r="U29" s="28">
        <f>IFERROR(IF(OR(P29="",Q29=""),"",MAX(0,ROUND((Q29-P29)*1440,0))),"")</f>
        <v/>
      </c>
      <c r="V29" s="28">
        <f>IFERROR(IF(OR(O29="",R29=""),"",MAX(0,ROUND((R29-O29)*1440,0))),"")</f>
        <v/>
      </c>
      <c r="W29" s="28">
        <f>IFERROR(IF(V29="","",MAX(0,V29-'Settings'!$B$6)),"")</f>
        <v/>
      </c>
      <c r="X29" s="48">
        <f>IFERROR(IF(W29="","",ROUND(W29/60*'Settings'!$B$7,2)),"")</f>
        <v/>
      </c>
      <c r="Y29" s="23">
        <f>IFERROR(IF(OR(F29="",O29=""),"",IF(O29&lt;=F29+'Settings'!$B$5/1440,"On Time","Late")),"")</f>
        <v/>
      </c>
      <c r="Z29" s="23">
        <f>IFERROR(IF(OR(B29="",C29="",F29="",I29=""),"",IF(N29="Canceled","Not Applicable",IF(COUNTIFS($B$5:$B$204,B29,$C$5:$C$204,C29,$F$5:$F$204,"&lt;"&amp;I29,$I$5:$I$204,"&gt;"&amp;F29,$N$5:$N$204,"&lt;&gt;Canceled")&gt;1,"Conflict","Clear"))),"")</f>
        <v/>
      </c>
      <c r="AA29" s="23">
        <f>IFERROR(IF(A29="","",IF(COUNTIF($A$5:$A$204,A29)&gt;1,"Duplicate appointment ID",IF(OR(B29="",C29="",D29="",F29="",G29="",N29=""),"Missing required field",IF(OR(AND(O29="",OR(P29&lt;&gt;"",Q29&lt;&gt;"",R29&lt;&gt;"")),AND(P29="",OR(Q29&lt;&gt;"",R29&lt;&gt;"")),AND(Q29="",R29&lt;&gt;"")),"Actual time sequence incomplete",IF(OR(AND(O29&lt;&gt;"",P29&lt;&gt;"",P29&lt;O29),AND(P29&lt;&gt;"",Q29&lt;&gt;"",Q29&lt;P29),AND(Q29&lt;&gt;"",R29&lt;&gt;"",R29&lt;Q29)),"Actual times out of order",IF(AND(N29="Completed",OR(O29="",P29="",Q29="",R29="")),"Completed status missing actual times","OK")))))),"Review formula inputs")</f>
        <v/>
      </c>
      <c r="AB29" s="26" t="n"/>
    </row>
    <row r="30">
      <c r="A30" s="26" t="n"/>
      <c r="B30" s="26" t="n"/>
      <c r="C30" s="26" t="n"/>
      <c r="D30" s="26" t="n"/>
      <c r="E30" s="26" t="n"/>
      <c r="F30" s="46" t="n"/>
      <c r="G30" s="26" t="n"/>
      <c r="H30" s="28">
        <f>IFERROR(IF(G30="","",VLOOKUP(G30,'Settings'!$A$13:$B$17,2,FALSE)),"")</f>
        <v/>
      </c>
      <c r="I30" s="47">
        <f>IFERROR(IF(OR(F30="",H30=""),"",F30+H30/1440),"")</f>
        <v/>
      </c>
      <c r="J30" s="26" t="n"/>
      <c r="K30" s="26" t="n"/>
      <c r="L30" s="26" t="n"/>
      <c r="M30" s="30" t="n"/>
      <c r="N30" s="22" t="n"/>
      <c r="O30" s="46" t="n"/>
      <c r="P30" s="46" t="n"/>
      <c r="Q30" s="46" t="n"/>
      <c r="R30" s="46" t="n"/>
      <c r="S30" s="28">
        <f>IFERROR(IF(OR(F30="",O30=""),"",ROUND((O30-F30)*1440,0)),"")</f>
        <v/>
      </c>
      <c r="T30" s="28">
        <f>IFERROR(IF(OR(O30="",P30=""),"",MAX(0,ROUND((P30-O30)*1440,0))),"")</f>
        <v/>
      </c>
      <c r="U30" s="28">
        <f>IFERROR(IF(OR(P30="",Q30=""),"",MAX(0,ROUND((Q30-P30)*1440,0))),"")</f>
        <v/>
      </c>
      <c r="V30" s="28">
        <f>IFERROR(IF(OR(O30="",R30=""),"",MAX(0,ROUND((R30-O30)*1440,0))),"")</f>
        <v/>
      </c>
      <c r="W30" s="28">
        <f>IFERROR(IF(V30="","",MAX(0,V30-'Settings'!$B$6)),"")</f>
        <v/>
      </c>
      <c r="X30" s="48">
        <f>IFERROR(IF(W30="","",ROUND(W30/60*'Settings'!$B$7,2)),"")</f>
        <v/>
      </c>
      <c r="Y30" s="23">
        <f>IFERROR(IF(OR(F30="",O30=""),"",IF(O30&lt;=F30+'Settings'!$B$5/1440,"On Time","Late")),"")</f>
        <v/>
      </c>
      <c r="Z30" s="23">
        <f>IFERROR(IF(OR(B30="",C30="",F30="",I30=""),"",IF(N30="Canceled","Not Applicable",IF(COUNTIFS($B$5:$B$204,B30,$C$5:$C$204,C30,$F$5:$F$204,"&lt;"&amp;I30,$I$5:$I$204,"&gt;"&amp;F30,$N$5:$N$204,"&lt;&gt;Canceled")&gt;1,"Conflict","Clear"))),"")</f>
        <v/>
      </c>
      <c r="AA30" s="23">
        <f>IFERROR(IF(A30="","",IF(COUNTIF($A$5:$A$204,A30)&gt;1,"Duplicate appointment ID",IF(OR(B30="",C30="",D30="",F30="",G30="",N30=""),"Missing required field",IF(OR(AND(O30="",OR(P30&lt;&gt;"",Q30&lt;&gt;"",R30&lt;&gt;"")),AND(P30="",OR(Q30&lt;&gt;"",R30&lt;&gt;"")),AND(Q30="",R30&lt;&gt;"")),"Actual time sequence incomplete",IF(OR(AND(O30&lt;&gt;"",P30&lt;&gt;"",P30&lt;O30),AND(P30&lt;&gt;"",Q30&lt;&gt;"",Q30&lt;P30),AND(Q30&lt;&gt;"",R30&lt;&gt;"",R30&lt;Q30)),"Actual times out of order",IF(AND(N30="Completed",OR(O30="",P30="",Q30="",R30="")),"Completed status missing actual times","OK")))))),"Review formula inputs")</f>
        <v/>
      </c>
      <c r="AB30" s="26" t="n"/>
    </row>
    <row r="31">
      <c r="A31" s="26" t="n"/>
      <c r="B31" s="26" t="n"/>
      <c r="C31" s="26" t="n"/>
      <c r="D31" s="26" t="n"/>
      <c r="E31" s="26" t="n"/>
      <c r="F31" s="46" t="n"/>
      <c r="G31" s="26" t="n"/>
      <c r="H31" s="28">
        <f>IFERROR(IF(G31="","",VLOOKUP(G31,'Settings'!$A$13:$B$17,2,FALSE)),"")</f>
        <v/>
      </c>
      <c r="I31" s="47">
        <f>IFERROR(IF(OR(F31="",H31=""),"",F31+H31/1440),"")</f>
        <v/>
      </c>
      <c r="J31" s="26" t="n"/>
      <c r="K31" s="26" t="n"/>
      <c r="L31" s="26" t="n"/>
      <c r="M31" s="30" t="n"/>
      <c r="N31" s="22" t="n"/>
      <c r="O31" s="46" t="n"/>
      <c r="P31" s="46" t="n"/>
      <c r="Q31" s="46" t="n"/>
      <c r="R31" s="46" t="n"/>
      <c r="S31" s="28">
        <f>IFERROR(IF(OR(F31="",O31=""),"",ROUND((O31-F31)*1440,0)),"")</f>
        <v/>
      </c>
      <c r="T31" s="28">
        <f>IFERROR(IF(OR(O31="",P31=""),"",MAX(0,ROUND((P31-O31)*1440,0))),"")</f>
        <v/>
      </c>
      <c r="U31" s="28">
        <f>IFERROR(IF(OR(P31="",Q31=""),"",MAX(0,ROUND((Q31-P31)*1440,0))),"")</f>
        <v/>
      </c>
      <c r="V31" s="28">
        <f>IFERROR(IF(OR(O31="",R31=""),"",MAX(0,ROUND((R31-O31)*1440,0))),"")</f>
        <v/>
      </c>
      <c r="W31" s="28">
        <f>IFERROR(IF(V31="","",MAX(0,V31-'Settings'!$B$6)),"")</f>
        <v/>
      </c>
      <c r="X31" s="48">
        <f>IFERROR(IF(W31="","",ROUND(W31/60*'Settings'!$B$7,2)),"")</f>
        <v/>
      </c>
      <c r="Y31" s="23">
        <f>IFERROR(IF(OR(F31="",O31=""),"",IF(O31&lt;=F31+'Settings'!$B$5/1440,"On Time","Late")),"")</f>
        <v/>
      </c>
      <c r="Z31" s="23">
        <f>IFERROR(IF(OR(B31="",C31="",F31="",I31=""),"",IF(N31="Canceled","Not Applicable",IF(COUNTIFS($B$5:$B$204,B31,$C$5:$C$204,C31,$F$5:$F$204,"&lt;"&amp;I31,$I$5:$I$204,"&gt;"&amp;F31,$N$5:$N$204,"&lt;&gt;Canceled")&gt;1,"Conflict","Clear"))),"")</f>
        <v/>
      </c>
      <c r="AA31" s="23">
        <f>IFERROR(IF(A31="","",IF(COUNTIF($A$5:$A$204,A31)&gt;1,"Duplicate appointment ID",IF(OR(B31="",C31="",D31="",F31="",G31="",N31=""),"Missing required field",IF(OR(AND(O31="",OR(P31&lt;&gt;"",Q31&lt;&gt;"",R31&lt;&gt;"")),AND(P31="",OR(Q31&lt;&gt;"",R31&lt;&gt;"")),AND(Q31="",R31&lt;&gt;"")),"Actual time sequence incomplete",IF(OR(AND(O31&lt;&gt;"",P31&lt;&gt;"",P31&lt;O31),AND(P31&lt;&gt;"",Q31&lt;&gt;"",Q31&lt;P31),AND(Q31&lt;&gt;"",R31&lt;&gt;"",R31&lt;Q31)),"Actual times out of order",IF(AND(N31="Completed",OR(O31="",P31="",Q31="",R31="")),"Completed status missing actual times","OK")))))),"Review formula inputs")</f>
        <v/>
      </c>
      <c r="AB31" s="26" t="n"/>
    </row>
    <row r="32">
      <c r="A32" s="26" t="n"/>
      <c r="B32" s="26" t="n"/>
      <c r="C32" s="26" t="n"/>
      <c r="D32" s="26" t="n"/>
      <c r="E32" s="26" t="n"/>
      <c r="F32" s="46" t="n"/>
      <c r="G32" s="26" t="n"/>
      <c r="H32" s="28">
        <f>IFERROR(IF(G32="","",VLOOKUP(G32,'Settings'!$A$13:$B$17,2,FALSE)),"")</f>
        <v/>
      </c>
      <c r="I32" s="47">
        <f>IFERROR(IF(OR(F32="",H32=""),"",F32+H32/1440),"")</f>
        <v/>
      </c>
      <c r="J32" s="26" t="n"/>
      <c r="K32" s="26" t="n"/>
      <c r="L32" s="26" t="n"/>
      <c r="M32" s="30" t="n"/>
      <c r="N32" s="22" t="n"/>
      <c r="O32" s="46" t="n"/>
      <c r="P32" s="46" t="n"/>
      <c r="Q32" s="46" t="n"/>
      <c r="R32" s="46" t="n"/>
      <c r="S32" s="28">
        <f>IFERROR(IF(OR(F32="",O32=""),"",ROUND((O32-F32)*1440,0)),"")</f>
        <v/>
      </c>
      <c r="T32" s="28">
        <f>IFERROR(IF(OR(O32="",P32=""),"",MAX(0,ROUND((P32-O32)*1440,0))),"")</f>
        <v/>
      </c>
      <c r="U32" s="28">
        <f>IFERROR(IF(OR(P32="",Q32=""),"",MAX(0,ROUND((Q32-P32)*1440,0))),"")</f>
        <v/>
      </c>
      <c r="V32" s="28">
        <f>IFERROR(IF(OR(O32="",R32=""),"",MAX(0,ROUND((R32-O32)*1440,0))),"")</f>
        <v/>
      </c>
      <c r="W32" s="28">
        <f>IFERROR(IF(V32="","",MAX(0,V32-'Settings'!$B$6)),"")</f>
        <v/>
      </c>
      <c r="X32" s="48">
        <f>IFERROR(IF(W32="","",ROUND(W32/60*'Settings'!$B$7,2)),"")</f>
        <v/>
      </c>
      <c r="Y32" s="23">
        <f>IFERROR(IF(OR(F32="",O32=""),"",IF(O32&lt;=F32+'Settings'!$B$5/1440,"On Time","Late")),"")</f>
        <v/>
      </c>
      <c r="Z32" s="23">
        <f>IFERROR(IF(OR(B32="",C32="",F32="",I32=""),"",IF(N32="Canceled","Not Applicable",IF(COUNTIFS($B$5:$B$204,B32,$C$5:$C$204,C32,$F$5:$F$204,"&lt;"&amp;I32,$I$5:$I$204,"&gt;"&amp;F32,$N$5:$N$204,"&lt;&gt;Canceled")&gt;1,"Conflict","Clear"))),"")</f>
        <v/>
      </c>
      <c r="AA32" s="23">
        <f>IFERROR(IF(A32="","",IF(COUNTIF($A$5:$A$204,A32)&gt;1,"Duplicate appointment ID",IF(OR(B32="",C32="",D32="",F32="",G32="",N32=""),"Missing required field",IF(OR(AND(O32="",OR(P32&lt;&gt;"",Q32&lt;&gt;"",R32&lt;&gt;"")),AND(P32="",OR(Q32&lt;&gt;"",R32&lt;&gt;"")),AND(Q32="",R32&lt;&gt;"")),"Actual time sequence incomplete",IF(OR(AND(O32&lt;&gt;"",P32&lt;&gt;"",P32&lt;O32),AND(P32&lt;&gt;"",Q32&lt;&gt;"",Q32&lt;P32),AND(Q32&lt;&gt;"",R32&lt;&gt;"",R32&lt;Q32)),"Actual times out of order",IF(AND(N32="Completed",OR(O32="",P32="",Q32="",R32="")),"Completed status missing actual times","OK")))))),"Review formula inputs")</f>
        <v/>
      </c>
      <c r="AB32" s="26" t="n"/>
    </row>
    <row r="33">
      <c r="A33" s="26" t="n"/>
      <c r="B33" s="26" t="n"/>
      <c r="C33" s="26" t="n"/>
      <c r="D33" s="26" t="n"/>
      <c r="E33" s="26" t="n"/>
      <c r="F33" s="46" t="n"/>
      <c r="G33" s="26" t="n"/>
      <c r="H33" s="28">
        <f>IFERROR(IF(G33="","",VLOOKUP(G33,'Settings'!$A$13:$B$17,2,FALSE)),"")</f>
        <v/>
      </c>
      <c r="I33" s="47">
        <f>IFERROR(IF(OR(F33="",H33=""),"",F33+H33/1440),"")</f>
        <v/>
      </c>
      <c r="J33" s="26" t="n"/>
      <c r="K33" s="26" t="n"/>
      <c r="L33" s="26" t="n"/>
      <c r="M33" s="30" t="n"/>
      <c r="N33" s="22" t="n"/>
      <c r="O33" s="46" t="n"/>
      <c r="P33" s="46" t="n"/>
      <c r="Q33" s="46" t="n"/>
      <c r="R33" s="46" t="n"/>
      <c r="S33" s="28">
        <f>IFERROR(IF(OR(F33="",O33=""),"",ROUND((O33-F33)*1440,0)),"")</f>
        <v/>
      </c>
      <c r="T33" s="28">
        <f>IFERROR(IF(OR(O33="",P33=""),"",MAX(0,ROUND((P33-O33)*1440,0))),"")</f>
        <v/>
      </c>
      <c r="U33" s="28">
        <f>IFERROR(IF(OR(P33="",Q33=""),"",MAX(0,ROUND((Q33-P33)*1440,0))),"")</f>
        <v/>
      </c>
      <c r="V33" s="28">
        <f>IFERROR(IF(OR(O33="",R33=""),"",MAX(0,ROUND((R33-O33)*1440,0))),"")</f>
        <v/>
      </c>
      <c r="W33" s="28">
        <f>IFERROR(IF(V33="","",MAX(0,V33-'Settings'!$B$6)),"")</f>
        <v/>
      </c>
      <c r="X33" s="48">
        <f>IFERROR(IF(W33="","",ROUND(W33/60*'Settings'!$B$7,2)),"")</f>
        <v/>
      </c>
      <c r="Y33" s="23">
        <f>IFERROR(IF(OR(F33="",O33=""),"",IF(O33&lt;=F33+'Settings'!$B$5/1440,"On Time","Late")),"")</f>
        <v/>
      </c>
      <c r="Z33" s="23">
        <f>IFERROR(IF(OR(B33="",C33="",F33="",I33=""),"",IF(N33="Canceled","Not Applicable",IF(COUNTIFS($B$5:$B$204,B33,$C$5:$C$204,C33,$F$5:$F$204,"&lt;"&amp;I33,$I$5:$I$204,"&gt;"&amp;F33,$N$5:$N$204,"&lt;&gt;Canceled")&gt;1,"Conflict","Clear"))),"")</f>
        <v/>
      </c>
      <c r="AA33" s="23">
        <f>IFERROR(IF(A33="","",IF(COUNTIF($A$5:$A$204,A33)&gt;1,"Duplicate appointment ID",IF(OR(B33="",C33="",D33="",F33="",G33="",N33=""),"Missing required field",IF(OR(AND(O33="",OR(P33&lt;&gt;"",Q33&lt;&gt;"",R33&lt;&gt;"")),AND(P33="",OR(Q33&lt;&gt;"",R33&lt;&gt;"")),AND(Q33="",R33&lt;&gt;"")),"Actual time sequence incomplete",IF(OR(AND(O33&lt;&gt;"",P33&lt;&gt;"",P33&lt;O33),AND(P33&lt;&gt;"",Q33&lt;&gt;"",Q33&lt;P33),AND(Q33&lt;&gt;"",R33&lt;&gt;"",R33&lt;Q33)),"Actual times out of order",IF(AND(N33="Completed",OR(O33="",P33="",Q33="",R33="")),"Completed status missing actual times","OK")))))),"Review formula inputs")</f>
        <v/>
      </c>
      <c r="AB33" s="26" t="n"/>
    </row>
    <row r="34">
      <c r="A34" s="26" t="n"/>
      <c r="B34" s="26" t="n"/>
      <c r="C34" s="26" t="n"/>
      <c r="D34" s="26" t="n"/>
      <c r="E34" s="26" t="n"/>
      <c r="F34" s="46" t="n"/>
      <c r="G34" s="26" t="n"/>
      <c r="H34" s="28">
        <f>IFERROR(IF(G34="","",VLOOKUP(G34,'Settings'!$A$13:$B$17,2,FALSE)),"")</f>
        <v/>
      </c>
      <c r="I34" s="47">
        <f>IFERROR(IF(OR(F34="",H34=""),"",F34+H34/1440),"")</f>
        <v/>
      </c>
      <c r="J34" s="26" t="n"/>
      <c r="K34" s="26" t="n"/>
      <c r="L34" s="26" t="n"/>
      <c r="M34" s="30" t="n"/>
      <c r="N34" s="22" t="n"/>
      <c r="O34" s="46" t="n"/>
      <c r="P34" s="46" t="n"/>
      <c r="Q34" s="46" t="n"/>
      <c r="R34" s="46" t="n"/>
      <c r="S34" s="28">
        <f>IFERROR(IF(OR(F34="",O34=""),"",ROUND((O34-F34)*1440,0)),"")</f>
        <v/>
      </c>
      <c r="T34" s="28">
        <f>IFERROR(IF(OR(O34="",P34=""),"",MAX(0,ROUND((P34-O34)*1440,0))),"")</f>
        <v/>
      </c>
      <c r="U34" s="28">
        <f>IFERROR(IF(OR(P34="",Q34=""),"",MAX(0,ROUND((Q34-P34)*1440,0))),"")</f>
        <v/>
      </c>
      <c r="V34" s="28">
        <f>IFERROR(IF(OR(O34="",R34=""),"",MAX(0,ROUND((R34-O34)*1440,0))),"")</f>
        <v/>
      </c>
      <c r="W34" s="28">
        <f>IFERROR(IF(V34="","",MAX(0,V34-'Settings'!$B$6)),"")</f>
        <v/>
      </c>
      <c r="X34" s="48">
        <f>IFERROR(IF(W34="","",ROUND(W34/60*'Settings'!$B$7,2)),"")</f>
        <v/>
      </c>
      <c r="Y34" s="23">
        <f>IFERROR(IF(OR(F34="",O34=""),"",IF(O34&lt;=F34+'Settings'!$B$5/1440,"On Time","Late")),"")</f>
        <v/>
      </c>
      <c r="Z34" s="23">
        <f>IFERROR(IF(OR(B34="",C34="",F34="",I34=""),"",IF(N34="Canceled","Not Applicable",IF(COUNTIFS($B$5:$B$204,B34,$C$5:$C$204,C34,$F$5:$F$204,"&lt;"&amp;I34,$I$5:$I$204,"&gt;"&amp;F34,$N$5:$N$204,"&lt;&gt;Canceled")&gt;1,"Conflict","Clear"))),"")</f>
        <v/>
      </c>
      <c r="AA34" s="23">
        <f>IFERROR(IF(A34="","",IF(COUNTIF($A$5:$A$204,A34)&gt;1,"Duplicate appointment ID",IF(OR(B34="",C34="",D34="",F34="",G34="",N34=""),"Missing required field",IF(OR(AND(O34="",OR(P34&lt;&gt;"",Q34&lt;&gt;"",R34&lt;&gt;"")),AND(P34="",OR(Q34&lt;&gt;"",R34&lt;&gt;"")),AND(Q34="",R34&lt;&gt;"")),"Actual time sequence incomplete",IF(OR(AND(O34&lt;&gt;"",P34&lt;&gt;"",P34&lt;O34),AND(P34&lt;&gt;"",Q34&lt;&gt;"",Q34&lt;P34),AND(Q34&lt;&gt;"",R34&lt;&gt;"",R34&lt;Q34)),"Actual times out of order",IF(AND(N34="Completed",OR(O34="",P34="",Q34="",R34="")),"Completed status missing actual times","OK")))))),"Review formula inputs")</f>
        <v/>
      </c>
      <c r="AB34" s="26" t="n"/>
    </row>
    <row r="35">
      <c r="A35" s="26" t="n"/>
      <c r="B35" s="26" t="n"/>
      <c r="C35" s="26" t="n"/>
      <c r="D35" s="26" t="n"/>
      <c r="E35" s="26" t="n"/>
      <c r="F35" s="46" t="n"/>
      <c r="G35" s="26" t="n"/>
      <c r="H35" s="28">
        <f>IFERROR(IF(G35="","",VLOOKUP(G35,'Settings'!$A$13:$B$17,2,FALSE)),"")</f>
        <v/>
      </c>
      <c r="I35" s="47">
        <f>IFERROR(IF(OR(F35="",H35=""),"",F35+H35/1440),"")</f>
        <v/>
      </c>
      <c r="J35" s="26" t="n"/>
      <c r="K35" s="26" t="n"/>
      <c r="L35" s="26" t="n"/>
      <c r="M35" s="30" t="n"/>
      <c r="N35" s="22" t="n"/>
      <c r="O35" s="46" t="n"/>
      <c r="P35" s="46" t="n"/>
      <c r="Q35" s="46" t="n"/>
      <c r="R35" s="46" t="n"/>
      <c r="S35" s="28">
        <f>IFERROR(IF(OR(F35="",O35=""),"",ROUND((O35-F35)*1440,0)),"")</f>
        <v/>
      </c>
      <c r="T35" s="28">
        <f>IFERROR(IF(OR(O35="",P35=""),"",MAX(0,ROUND((P35-O35)*1440,0))),"")</f>
        <v/>
      </c>
      <c r="U35" s="28">
        <f>IFERROR(IF(OR(P35="",Q35=""),"",MAX(0,ROUND((Q35-P35)*1440,0))),"")</f>
        <v/>
      </c>
      <c r="V35" s="28">
        <f>IFERROR(IF(OR(O35="",R35=""),"",MAX(0,ROUND((R35-O35)*1440,0))),"")</f>
        <v/>
      </c>
      <c r="W35" s="28">
        <f>IFERROR(IF(V35="","",MAX(0,V35-'Settings'!$B$6)),"")</f>
        <v/>
      </c>
      <c r="X35" s="48">
        <f>IFERROR(IF(W35="","",ROUND(W35/60*'Settings'!$B$7,2)),"")</f>
        <v/>
      </c>
      <c r="Y35" s="23">
        <f>IFERROR(IF(OR(F35="",O35=""),"",IF(O35&lt;=F35+'Settings'!$B$5/1440,"On Time","Late")),"")</f>
        <v/>
      </c>
      <c r="Z35" s="23">
        <f>IFERROR(IF(OR(B35="",C35="",F35="",I35=""),"",IF(N35="Canceled","Not Applicable",IF(COUNTIFS($B$5:$B$204,B35,$C$5:$C$204,C35,$F$5:$F$204,"&lt;"&amp;I35,$I$5:$I$204,"&gt;"&amp;F35,$N$5:$N$204,"&lt;&gt;Canceled")&gt;1,"Conflict","Clear"))),"")</f>
        <v/>
      </c>
      <c r="AA35" s="23">
        <f>IFERROR(IF(A35="","",IF(COUNTIF($A$5:$A$204,A35)&gt;1,"Duplicate appointment ID",IF(OR(B35="",C35="",D35="",F35="",G35="",N35=""),"Missing required field",IF(OR(AND(O35="",OR(P35&lt;&gt;"",Q35&lt;&gt;"",R35&lt;&gt;"")),AND(P35="",OR(Q35&lt;&gt;"",R35&lt;&gt;"")),AND(Q35="",R35&lt;&gt;"")),"Actual time sequence incomplete",IF(OR(AND(O35&lt;&gt;"",P35&lt;&gt;"",P35&lt;O35),AND(P35&lt;&gt;"",Q35&lt;&gt;"",Q35&lt;P35),AND(Q35&lt;&gt;"",R35&lt;&gt;"",R35&lt;Q35)),"Actual times out of order",IF(AND(N35="Completed",OR(O35="",P35="",Q35="",R35="")),"Completed status missing actual times","OK")))))),"Review formula inputs")</f>
        <v/>
      </c>
      <c r="AB35" s="26" t="n"/>
    </row>
    <row r="36">
      <c r="A36" s="26" t="n"/>
      <c r="B36" s="26" t="n"/>
      <c r="C36" s="26" t="n"/>
      <c r="D36" s="26" t="n"/>
      <c r="E36" s="26" t="n"/>
      <c r="F36" s="46" t="n"/>
      <c r="G36" s="26" t="n"/>
      <c r="H36" s="28">
        <f>IFERROR(IF(G36="","",VLOOKUP(G36,'Settings'!$A$13:$B$17,2,FALSE)),"")</f>
        <v/>
      </c>
      <c r="I36" s="47">
        <f>IFERROR(IF(OR(F36="",H36=""),"",F36+H36/1440),"")</f>
        <v/>
      </c>
      <c r="J36" s="26" t="n"/>
      <c r="K36" s="26" t="n"/>
      <c r="L36" s="26" t="n"/>
      <c r="M36" s="30" t="n"/>
      <c r="N36" s="22" t="n"/>
      <c r="O36" s="46" t="n"/>
      <c r="P36" s="46" t="n"/>
      <c r="Q36" s="46" t="n"/>
      <c r="R36" s="46" t="n"/>
      <c r="S36" s="28">
        <f>IFERROR(IF(OR(F36="",O36=""),"",ROUND((O36-F36)*1440,0)),"")</f>
        <v/>
      </c>
      <c r="T36" s="28">
        <f>IFERROR(IF(OR(O36="",P36=""),"",MAX(0,ROUND((P36-O36)*1440,0))),"")</f>
        <v/>
      </c>
      <c r="U36" s="28">
        <f>IFERROR(IF(OR(P36="",Q36=""),"",MAX(0,ROUND((Q36-P36)*1440,0))),"")</f>
        <v/>
      </c>
      <c r="V36" s="28">
        <f>IFERROR(IF(OR(O36="",R36=""),"",MAX(0,ROUND((R36-O36)*1440,0))),"")</f>
        <v/>
      </c>
      <c r="W36" s="28">
        <f>IFERROR(IF(V36="","",MAX(0,V36-'Settings'!$B$6)),"")</f>
        <v/>
      </c>
      <c r="X36" s="48">
        <f>IFERROR(IF(W36="","",ROUND(W36/60*'Settings'!$B$7,2)),"")</f>
        <v/>
      </c>
      <c r="Y36" s="23">
        <f>IFERROR(IF(OR(F36="",O36=""),"",IF(O36&lt;=F36+'Settings'!$B$5/1440,"On Time","Late")),"")</f>
        <v/>
      </c>
      <c r="Z36" s="23">
        <f>IFERROR(IF(OR(B36="",C36="",F36="",I36=""),"",IF(N36="Canceled","Not Applicable",IF(COUNTIFS($B$5:$B$204,B36,$C$5:$C$204,C36,$F$5:$F$204,"&lt;"&amp;I36,$I$5:$I$204,"&gt;"&amp;F36,$N$5:$N$204,"&lt;&gt;Canceled")&gt;1,"Conflict","Clear"))),"")</f>
        <v/>
      </c>
      <c r="AA36" s="23">
        <f>IFERROR(IF(A36="","",IF(COUNTIF($A$5:$A$204,A36)&gt;1,"Duplicate appointment ID",IF(OR(B36="",C36="",D36="",F36="",G36="",N36=""),"Missing required field",IF(OR(AND(O36="",OR(P36&lt;&gt;"",Q36&lt;&gt;"",R36&lt;&gt;"")),AND(P36="",OR(Q36&lt;&gt;"",R36&lt;&gt;"")),AND(Q36="",R36&lt;&gt;"")),"Actual time sequence incomplete",IF(OR(AND(O36&lt;&gt;"",P36&lt;&gt;"",P36&lt;O36),AND(P36&lt;&gt;"",Q36&lt;&gt;"",Q36&lt;P36),AND(Q36&lt;&gt;"",R36&lt;&gt;"",R36&lt;Q36)),"Actual times out of order",IF(AND(N36="Completed",OR(O36="",P36="",Q36="",R36="")),"Completed status missing actual times","OK")))))),"Review formula inputs")</f>
        <v/>
      </c>
      <c r="AB36" s="26" t="n"/>
    </row>
    <row r="37">
      <c r="A37" s="26" t="n"/>
      <c r="B37" s="26" t="n"/>
      <c r="C37" s="26" t="n"/>
      <c r="D37" s="26" t="n"/>
      <c r="E37" s="26" t="n"/>
      <c r="F37" s="46" t="n"/>
      <c r="G37" s="26" t="n"/>
      <c r="H37" s="28">
        <f>IFERROR(IF(G37="","",VLOOKUP(G37,'Settings'!$A$13:$B$17,2,FALSE)),"")</f>
        <v/>
      </c>
      <c r="I37" s="47">
        <f>IFERROR(IF(OR(F37="",H37=""),"",F37+H37/1440),"")</f>
        <v/>
      </c>
      <c r="J37" s="26" t="n"/>
      <c r="K37" s="26" t="n"/>
      <c r="L37" s="26" t="n"/>
      <c r="M37" s="30" t="n"/>
      <c r="N37" s="22" t="n"/>
      <c r="O37" s="46" t="n"/>
      <c r="P37" s="46" t="n"/>
      <c r="Q37" s="46" t="n"/>
      <c r="R37" s="46" t="n"/>
      <c r="S37" s="28">
        <f>IFERROR(IF(OR(F37="",O37=""),"",ROUND((O37-F37)*1440,0)),"")</f>
        <v/>
      </c>
      <c r="T37" s="28">
        <f>IFERROR(IF(OR(O37="",P37=""),"",MAX(0,ROUND((P37-O37)*1440,0))),"")</f>
        <v/>
      </c>
      <c r="U37" s="28">
        <f>IFERROR(IF(OR(P37="",Q37=""),"",MAX(0,ROUND((Q37-P37)*1440,0))),"")</f>
        <v/>
      </c>
      <c r="V37" s="28">
        <f>IFERROR(IF(OR(O37="",R37=""),"",MAX(0,ROUND((R37-O37)*1440,0))),"")</f>
        <v/>
      </c>
      <c r="W37" s="28">
        <f>IFERROR(IF(V37="","",MAX(0,V37-'Settings'!$B$6)),"")</f>
        <v/>
      </c>
      <c r="X37" s="48">
        <f>IFERROR(IF(W37="","",ROUND(W37/60*'Settings'!$B$7,2)),"")</f>
        <v/>
      </c>
      <c r="Y37" s="23">
        <f>IFERROR(IF(OR(F37="",O37=""),"",IF(O37&lt;=F37+'Settings'!$B$5/1440,"On Time","Late")),"")</f>
        <v/>
      </c>
      <c r="Z37" s="23">
        <f>IFERROR(IF(OR(B37="",C37="",F37="",I37=""),"",IF(N37="Canceled","Not Applicable",IF(COUNTIFS($B$5:$B$204,B37,$C$5:$C$204,C37,$F$5:$F$204,"&lt;"&amp;I37,$I$5:$I$204,"&gt;"&amp;F37,$N$5:$N$204,"&lt;&gt;Canceled")&gt;1,"Conflict","Clear"))),"")</f>
        <v/>
      </c>
      <c r="AA37" s="23">
        <f>IFERROR(IF(A37="","",IF(COUNTIF($A$5:$A$204,A37)&gt;1,"Duplicate appointment ID",IF(OR(B37="",C37="",D37="",F37="",G37="",N37=""),"Missing required field",IF(OR(AND(O37="",OR(P37&lt;&gt;"",Q37&lt;&gt;"",R37&lt;&gt;"")),AND(P37="",OR(Q37&lt;&gt;"",R37&lt;&gt;"")),AND(Q37="",R37&lt;&gt;"")),"Actual time sequence incomplete",IF(OR(AND(O37&lt;&gt;"",P37&lt;&gt;"",P37&lt;O37),AND(P37&lt;&gt;"",Q37&lt;&gt;"",Q37&lt;P37),AND(Q37&lt;&gt;"",R37&lt;&gt;"",R37&lt;Q37)),"Actual times out of order",IF(AND(N37="Completed",OR(O37="",P37="",Q37="",R37="")),"Completed status missing actual times","OK")))))),"Review formula inputs")</f>
        <v/>
      </c>
      <c r="AB37" s="26" t="n"/>
    </row>
    <row r="38">
      <c r="A38" s="26" t="n"/>
      <c r="B38" s="26" t="n"/>
      <c r="C38" s="26" t="n"/>
      <c r="D38" s="26" t="n"/>
      <c r="E38" s="26" t="n"/>
      <c r="F38" s="46" t="n"/>
      <c r="G38" s="26" t="n"/>
      <c r="H38" s="28">
        <f>IFERROR(IF(G38="","",VLOOKUP(G38,'Settings'!$A$13:$B$17,2,FALSE)),"")</f>
        <v/>
      </c>
      <c r="I38" s="47">
        <f>IFERROR(IF(OR(F38="",H38=""),"",F38+H38/1440),"")</f>
        <v/>
      </c>
      <c r="J38" s="26" t="n"/>
      <c r="K38" s="26" t="n"/>
      <c r="L38" s="26" t="n"/>
      <c r="M38" s="30" t="n"/>
      <c r="N38" s="22" t="n"/>
      <c r="O38" s="46" t="n"/>
      <c r="P38" s="46" t="n"/>
      <c r="Q38" s="46" t="n"/>
      <c r="R38" s="46" t="n"/>
      <c r="S38" s="28">
        <f>IFERROR(IF(OR(F38="",O38=""),"",ROUND((O38-F38)*1440,0)),"")</f>
        <v/>
      </c>
      <c r="T38" s="28">
        <f>IFERROR(IF(OR(O38="",P38=""),"",MAX(0,ROUND((P38-O38)*1440,0))),"")</f>
        <v/>
      </c>
      <c r="U38" s="28">
        <f>IFERROR(IF(OR(P38="",Q38=""),"",MAX(0,ROUND((Q38-P38)*1440,0))),"")</f>
        <v/>
      </c>
      <c r="V38" s="28">
        <f>IFERROR(IF(OR(O38="",R38=""),"",MAX(0,ROUND((R38-O38)*1440,0))),"")</f>
        <v/>
      </c>
      <c r="W38" s="28">
        <f>IFERROR(IF(V38="","",MAX(0,V38-'Settings'!$B$6)),"")</f>
        <v/>
      </c>
      <c r="X38" s="48">
        <f>IFERROR(IF(W38="","",ROUND(W38/60*'Settings'!$B$7,2)),"")</f>
        <v/>
      </c>
      <c r="Y38" s="23">
        <f>IFERROR(IF(OR(F38="",O38=""),"",IF(O38&lt;=F38+'Settings'!$B$5/1440,"On Time","Late")),"")</f>
        <v/>
      </c>
      <c r="Z38" s="23">
        <f>IFERROR(IF(OR(B38="",C38="",F38="",I38=""),"",IF(N38="Canceled","Not Applicable",IF(COUNTIFS($B$5:$B$204,B38,$C$5:$C$204,C38,$F$5:$F$204,"&lt;"&amp;I38,$I$5:$I$204,"&gt;"&amp;F38,$N$5:$N$204,"&lt;&gt;Canceled")&gt;1,"Conflict","Clear"))),"")</f>
        <v/>
      </c>
      <c r="AA38" s="23">
        <f>IFERROR(IF(A38="","",IF(COUNTIF($A$5:$A$204,A38)&gt;1,"Duplicate appointment ID",IF(OR(B38="",C38="",D38="",F38="",G38="",N38=""),"Missing required field",IF(OR(AND(O38="",OR(P38&lt;&gt;"",Q38&lt;&gt;"",R38&lt;&gt;"")),AND(P38="",OR(Q38&lt;&gt;"",R38&lt;&gt;"")),AND(Q38="",R38&lt;&gt;"")),"Actual time sequence incomplete",IF(OR(AND(O38&lt;&gt;"",P38&lt;&gt;"",P38&lt;O38),AND(P38&lt;&gt;"",Q38&lt;&gt;"",Q38&lt;P38),AND(Q38&lt;&gt;"",R38&lt;&gt;"",R38&lt;Q38)),"Actual times out of order",IF(AND(N38="Completed",OR(O38="",P38="",Q38="",R38="")),"Completed status missing actual times","OK")))))),"Review formula inputs")</f>
        <v/>
      </c>
      <c r="AB38" s="26" t="n"/>
    </row>
    <row r="39">
      <c r="A39" s="26" t="n"/>
      <c r="B39" s="26" t="n"/>
      <c r="C39" s="26" t="n"/>
      <c r="D39" s="26" t="n"/>
      <c r="E39" s="26" t="n"/>
      <c r="F39" s="46" t="n"/>
      <c r="G39" s="26" t="n"/>
      <c r="H39" s="28">
        <f>IFERROR(IF(G39="","",VLOOKUP(G39,'Settings'!$A$13:$B$17,2,FALSE)),"")</f>
        <v/>
      </c>
      <c r="I39" s="47">
        <f>IFERROR(IF(OR(F39="",H39=""),"",F39+H39/1440),"")</f>
        <v/>
      </c>
      <c r="J39" s="26" t="n"/>
      <c r="K39" s="26" t="n"/>
      <c r="L39" s="26" t="n"/>
      <c r="M39" s="30" t="n"/>
      <c r="N39" s="22" t="n"/>
      <c r="O39" s="46" t="n"/>
      <c r="P39" s="46" t="n"/>
      <c r="Q39" s="46" t="n"/>
      <c r="R39" s="46" t="n"/>
      <c r="S39" s="28">
        <f>IFERROR(IF(OR(F39="",O39=""),"",ROUND((O39-F39)*1440,0)),"")</f>
        <v/>
      </c>
      <c r="T39" s="28">
        <f>IFERROR(IF(OR(O39="",P39=""),"",MAX(0,ROUND((P39-O39)*1440,0))),"")</f>
        <v/>
      </c>
      <c r="U39" s="28">
        <f>IFERROR(IF(OR(P39="",Q39=""),"",MAX(0,ROUND((Q39-P39)*1440,0))),"")</f>
        <v/>
      </c>
      <c r="V39" s="28">
        <f>IFERROR(IF(OR(O39="",R39=""),"",MAX(0,ROUND((R39-O39)*1440,0))),"")</f>
        <v/>
      </c>
      <c r="W39" s="28">
        <f>IFERROR(IF(V39="","",MAX(0,V39-'Settings'!$B$6)),"")</f>
        <v/>
      </c>
      <c r="X39" s="48">
        <f>IFERROR(IF(W39="","",ROUND(W39/60*'Settings'!$B$7,2)),"")</f>
        <v/>
      </c>
      <c r="Y39" s="23">
        <f>IFERROR(IF(OR(F39="",O39=""),"",IF(O39&lt;=F39+'Settings'!$B$5/1440,"On Time","Late")),"")</f>
        <v/>
      </c>
      <c r="Z39" s="23">
        <f>IFERROR(IF(OR(B39="",C39="",F39="",I39=""),"",IF(N39="Canceled","Not Applicable",IF(COUNTIFS($B$5:$B$204,B39,$C$5:$C$204,C39,$F$5:$F$204,"&lt;"&amp;I39,$I$5:$I$204,"&gt;"&amp;F39,$N$5:$N$204,"&lt;&gt;Canceled")&gt;1,"Conflict","Clear"))),"")</f>
        <v/>
      </c>
      <c r="AA39" s="23">
        <f>IFERROR(IF(A39="","",IF(COUNTIF($A$5:$A$204,A39)&gt;1,"Duplicate appointment ID",IF(OR(B39="",C39="",D39="",F39="",G39="",N39=""),"Missing required field",IF(OR(AND(O39="",OR(P39&lt;&gt;"",Q39&lt;&gt;"",R39&lt;&gt;"")),AND(P39="",OR(Q39&lt;&gt;"",R39&lt;&gt;"")),AND(Q39="",R39&lt;&gt;"")),"Actual time sequence incomplete",IF(OR(AND(O39&lt;&gt;"",P39&lt;&gt;"",P39&lt;O39),AND(P39&lt;&gt;"",Q39&lt;&gt;"",Q39&lt;P39),AND(Q39&lt;&gt;"",R39&lt;&gt;"",R39&lt;Q39)),"Actual times out of order",IF(AND(N39="Completed",OR(O39="",P39="",Q39="",R39="")),"Completed status missing actual times","OK")))))),"Review formula inputs")</f>
        <v/>
      </c>
      <c r="AB39" s="26" t="n"/>
    </row>
    <row r="40">
      <c r="A40" s="26" t="n"/>
      <c r="B40" s="26" t="n"/>
      <c r="C40" s="26" t="n"/>
      <c r="D40" s="26" t="n"/>
      <c r="E40" s="26" t="n"/>
      <c r="F40" s="46" t="n"/>
      <c r="G40" s="26" t="n"/>
      <c r="H40" s="28">
        <f>IFERROR(IF(G40="","",VLOOKUP(G40,'Settings'!$A$13:$B$17,2,FALSE)),"")</f>
        <v/>
      </c>
      <c r="I40" s="47">
        <f>IFERROR(IF(OR(F40="",H40=""),"",F40+H40/1440),"")</f>
        <v/>
      </c>
      <c r="J40" s="26" t="n"/>
      <c r="K40" s="26" t="n"/>
      <c r="L40" s="26" t="n"/>
      <c r="M40" s="30" t="n"/>
      <c r="N40" s="22" t="n"/>
      <c r="O40" s="46" t="n"/>
      <c r="P40" s="46" t="n"/>
      <c r="Q40" s="46" t="n"/>
      <c r="R40" s="46" t="n"/>
      <c r="S40" s="28">
        <f>IFERROR(IF(OR(F40="",O40=""),"",ROUND((O40-F40)*1440,0)),"")</f>
        <v/>
      </c>
      <c r="T40" s="28">
        <f>IFERROR(IF(OR(O40="",P40=""),"",MAX(0,ROUND((P40-O40)*1440,0))),"")</f>
        <v/>
      </c>
      <c r="U40" s="28">
        <f>IFERROR(IF(OR(P40="",Q40=""),"",MAX(0,ROUND((Q40-P40)*1440,0))),"")</f>
        <v/>
      </c>
      <c r="V40" s="28">
        <f>IFERROR(IF(OR(O40="",R40=""),"",MAX(0,ROUND((R40-O40)*1440,0))),"")</f>
        <v/>
      </c>
      <c r="W40" s="28">
        <f>IFERROR(IF(V40="","",MAX(0,V40-'Settings'!$B$6)),"")</f>
        <v/>
      </c>
      <c r="X40" s="48">
        <f>IFERROR(IF(W40="","",ROUND(W40/60*'Settings'!$B$7,2)),"")</f>
        <v/>
      </c>
      <c r="Y40" s="23">
        <f>IFERROR(IF(OR(F40="",O40=""),"",IF(O40&lt;=F40+'Settings'!$B$5/1440,"On Time","Late")),"")</f>
        <v/>
      </c>
      <c r="Z40" s="23">
        <f>IFERROR(IF(OR(B40="",C40="",F40="",I40=""),"",IF(N40="Canceled","Not Applicable",IF(COUNTIFS($B$5:$B$204,B40,$C$5:$C$204,C40,$F$5:$F$204,"&lt;"&amp;I40,$I$5:$I$204,"&gt;"&amp;F40,$N$5:$N$204,"&lt;&gt;Canceled")&gt;1,"Conflict","Clear"))),"")</f>
        <v/>
      </c>
      <c r="AA40" s="23">
        <f>IFERROR(IF(A40="","",IF(COUNTIF($A$5:$A$204,A40)&gt;1,"Duplicate appointment ID",IF(OR(B40="",C40="",D40="",F40="",G40="",N40=""),"Missing required field",IF(OR(AND(O40="",OR(P40&lt;&gt;"",Q40&lt;&gt;"",R40&lt;&gt;"")),AND(P40="",OR(Q40&lt;&gt;"",R40&lt;&gt;"")),AND(Q40="",R40&lt;&gt;"")),"Actual time sequence incomplete",IF(OR(AND(O40&lt;&gt;"",P40&lt;&gt;"",P40&lt;O40),AND(P40&lt;&gt;"",Q40&lt;&gt;"",Q40&lt;P40),AND(Q40&lt;&gt;"",R40&lt;&gt;"",R40&lt;Q40)),"Actual times out of order",IF(AND(N40="Completed",OR(O40="",P40="",Q40="",R40="")),"Completed status missing actual times","OK")))))),"Review formula inputs")</f>
        <v/>
      </c>
      <c r="AB40" s="26" t="n"/>
    </row>
    <row r="41">
      <c r="A41" s="26" t="n"/>
      <c r="B41" s="26" t="n"/>
      <c r="C41" s="26" t="n"/>
      <c r="D41" s="26" t="n"/>
      <c r="E41" s="26" t="n"/>
      <c r="F41" s="46" t="n"/>
      <c r="G41" s="26" t="n"/>
      <c r="H41" s="28">
        <f>IFERROR(IF(G41="","",VLOOKUP(G41,'Settings'!$A$13:$B$17,2,FALSE)),"")</f>
        <v/>
      </c>
      <c r="I41" s="47">
        <f>IFERROR(IF(OR(F41="",H41=""),"",F41+H41/1440),"")</f>
        <v/>
      </c>
      <c r="J41" s="26" t="n"/>
      <c r="K41" s="26" t="n"/>
      <c r="L41" s="26" t="n"/>
      <c r="M41" s="30" t="n"/>
      <c r="N41" s="22" t="n"/>
      <c r="O41" s="46" t="n"/>
      <c r="P41" s="46" t="n"/>
      <c r="Q41" s="46" t="n"/>
      <c r="R41" s="46" t="n"/>
      <c r="S41" s="28">
        <f>IFERROR(IF(OR(F41="",O41=""),"",ROUND((O41-F41)*1440,0)),"")</f>
        <v/>
      </c>
      <c r="T41" s="28">
        <f>IFERROR(IF(OR(O41="",P41=""),"",MAX(0,ROUND((P41-O41)*1440,0))),"")</f>
        <v/>
      </c>
      <c r="U41" s="28">
        <f>IFERROR(IF(OR(P41="",Q41=""),"",MAX(0,ROUND((Q41-P41)*1440,0))),"")</f>
        <v/>
      </c>
      <c r="V41" s="28">
        <f>IFERROR(IF(OR(O41="",R41=""),"",MAX(0,ROUND((R41-O41)*1440,0))),"")</f>
        <v/>
      </c>
      <c r="W41" s="28">
        <f>IFERROR(IF(V41="","",MAX(0,V41-'Settings'!$B$6)),"")</f>
        <v/>
      </c>
      <c r="X41" s="48">
        <f>IFERROR(IF(W41="","",ROUND(W41/60*'Settings'!$B$7,2)),"")</f>
        <v/>
      </c>
      <c r="Y41" s="23">
        <f>IFERROR(IF(OR(F41="",O41=""),"",IF(O41&lt;=F41+'Settings'!$B$5/1440,"On Time","Late")),"")</f>
        <v/>
      </c>
      <c r="Z41" s="23">
        <f>IFERROR(IF(OR(B41="",C41="",F41="",I41=""),"",IF(N41="Canceled","Not Applicable",IF(COUNTIFS($B$5:$B$204,B41,$C$5:$C$204,C41,$F$5:$F$204,"&lt;"&amp;I41,$I$5:$I$204,"&gt;"&amp;F41,$N$5:$N$204,"&lt;&gt;Canceled")&gt;1,"Conflict","Clear"))),"")</f>
        <v/>
      </c>
      <c r="AA41" s="23">
        <f>IFERROR(IF(A41="","",IF(COUNTIF($A$5:$A$204,A41)&gt;1,"Duplicate appointment ID",IF(OR(B41="",C41="",D41="",F41="",G41="",N41=""),"Missing required field",IF(OR(AND(O41="",OR(P41&lt;&gt;"",Q41&lt;&gt;"",R41&lt;&gt;"")),AND(P41="",OR(Q41&lt;&gt;"",R41&lt;&gt;"")),AND(Q41="",R41&lt;&gt;"")),"Actual time sequence incomplete",IF(OR(AND(O41&lt;&gt;"",P41&lt;&gt;"",P41&lt;O41),AND(P41&lt;&gt;"",Q41&lt;&gt;"",Q41&lt;P41),AND(Q41&lt;&gt;"",R41&lt;&gt;"",R41&lt;Q41)),"Actual times out of order",IF(AND(N41="Completed",OR(O41="",P41="",Q41="",R41="")),"Completed status missing actual times","OK")))))),"Review formula inputs")</f>
        <v/>
      </c>
      <c r="AB41" s="26" t="n"/>
    </row>
    <row r="42">
      <c r="A42" s="26" t="n"/>
      <c r="B42" s="26" t="n"/>
      <c r="C42" s="26" t="n"/>
      <c r="D42" s="26" t="n"/>
      <c r="E42" s="26" t="n"/>
      <c r="F42" s="46" t="n"/>
      <c r="G42" s="26" t="n"/>
      <c r="H42" s="28">
        <f>IFERROR(IF(G42="","",VLOOKUP(G42,'Settings'!$A$13:$B$17,2,FALSE)),"")</f>
        <v/>
      </c>
      <c r="I42" s="47">
        <f>IFERROR(IF(OR(F42="",H42=""),"",F42+H42/1440),"")</f>
        <v/>
      </c>
      <c r="J42" s="26" t="n"/>
      <c r="K42" s="26" t="n"/>
      <c r="L42" s="26" t="n"/>
      <c r="M42" s="30" t="n"/>
      <c r="N42" s="22" t="n"/>
      <c r="O42" s="46" t="n"/>
      <c r="P42" s="46" t="n"/>
      <c r="Q42" s="46" t="n"/>
      <c r="R42" s="46" t="n"/>
      <c r="S42" s="28">
        <f>IFERROR(IF(OR(F42="",O42=""),"",ROUND((O42-F42)*1440,0)),"")</f>
        <v/>
      </c>
      <c r="T42" s="28">
        <f>IFERROR(IF(OR(O42="",P42=""),"",MAX(0,ROUND((P42-O42)*1440,0))),"")</f>
        <v/>
      </c>
      <c r="U42" s="28">
        <f>IFERROR(IF(OR(P42="",Q42=""),"",MAX(0,ROUND((Q42-P42)*1440,0))),"")</f>
        <v/>
      </c>
      <c r="V42" s="28">
        <f>IFERROR(IF(OR(O42="",R42=""),"",MAX(0,ROUND((R42-O42)*1440,0))),"")</f>
        <v/>
      </c>
      <c r="W42" s="28">
        <f>IFERROR(IF(V42="","",MAX(0,V42-'Settings'!$B$6)),"")</f>
        <v/>
      </c>
      <c r="X42" s="48">
        <f>IFERROR(IF(W42="","",ROUND(W42/60*'Settings'!$B$7,2)),"")</f>
        <v/>
      </c>
      <c r="Y42" s="23">
        <f>IFERROR(IF(OR(F42="",O42=""),"",IF(O42&lt;=F42+'Settings'!$B$5/1440,"On Time","Late")),"")</f>
        <v/>
      </c>
      <c r="Z42" s="23">
        <f>IFERROR(IF(OR(B42="",C42="",F42="",I42=""),"",IF(N42="Canceled","Not Applicable",IF(COUNTIFS($B$5:$B$204,B42,$C$5:$C$204,C42,$F$5:$F$204,"&lt;"&amp;I42,$I$5:$I$204,"&gt;"&amp;F42,$N$5:$N$204,"&lt;&gt;Canceled")&gt;1,"Conflict","Clear"))),"")</f>
        <v/>
      </c>
      <c r="AA42" s="23">
        <f>IFERROR(IF(A42="","",IF(COUNTIF($A$5:$A$204,A42)&gt;1,"Duplicate appointment ID",IF(OR(B42="",C42="",D42="",F42="",G42="",N42=""),"Missing required field",IF(OR(AND(O42="",OR(P42&lt;&gt;"",Q42&lt;&gt;"",R42&lt;&gt;"")),AND(P42="",OR(Q42&lt;&gt;"",R42&lt;&gt;"")),AND(Q42="",R42&lt;&gt;"")),"Actual time sequence incomplete",IF(OR(AND(O42&lt;&gt;"",P42&lt;&gt;"",P42&lt;O42),AND(P42&lt;&gt;"",Q42&lt;&gt;"",Q42&lt;P42),AND(Q42&lt;&gt;"",R42&lt;&gt;"",R42&lt;Q42)),"Actual times out of order",IF(AND(N42="Completed",OR(O42="",P42="",Q42="",R42="")),"Completed status missing actual times","OK")))))),"Review formula inputs")</f>
        <v/>
      </c>
      <c r="AB42" s="26" t="n"/>
    </row>
    <row r="43">
      <c r="A43" s="26" t="n"/>
      <c r="B43" s="26" t="n"/>
      <c r="C43" s="26" t="n"/>
      <c r="D43" s="26" t="n"/>
      <c r="E43" s="26" t="n"/>
      <c r="F43" s="46" t="n"/>
      <c r="G43" s="26" t="n"/>
      <c r="H43" s="28">
        <f>IFERROR(IF(G43="","",VLOOKUP(G43,'Settings'!$A$13:$B$17,2,FALSE)),"")</f>
        <v/>
      </c>
      <c r="I43" s="47">
        <f>IFERROR(IF(OR(F43="",H43=""),"",F43+H43/1440),"")</f>
        <v/>
      </c>
      <c r="J43" s="26" t="n"/>
      <c r="K43" s="26" t="n"/>
      <c r="L43" s="26" t="n"/>
      <c r="M43" s="30" t="n"/>
      <c r="N43" s="22" t="n"/>
      <c r="O43" s="46" t="n"/>
      <c r="P43" s="46" t="n"/>
      <c r="Q43" s="46" t="n"/>
      <c r="R43" s="46" t="n"/>
      <c r="S43" s="28">
        <f>IFERROR(IF(OR(F43="",O43=""),"",ROUND((O43-F43)*1440,0)),"")</f>
        <v/>
      </c>
      <c r="T43" s="28">
        <f>IFERROR(IF(OR(O43="",P43=""),"",MAX(0,ROUND((P43-O43)*1440,0))),"")</f>
        <v/>
      </c>
      <c r="U43" s="28">
        <f>IFERROR(IF(OR(P43="",Q43=""),"",MAX(0,ROUND((Q43-P43)*1440,0))),"")</f>
        <v/>
      </c>
      <c r="V43" s="28">
        <f>IFERROR(IF(OR(O43="",R43=""),"",MAX(0,ROUND((R43-O43)*1440,0))),"")</f>
        <v/>
      </c>
      <c r="W43" s="28">
        <f>IFERROR(IF(V43="","",MAX(0,V43-'Settings'!$B$6)),"")</f>
        <v/>
      </c>
      <c r="X43" s="48">
        <f>IFERROR(IF(W43="","",ROUND(W43/60*'Settings'!$B$7,2)),"")</f>
        <v/>
      </c>
      <c r="Y43" s="23">
        <f>IFERROR(IF(OR(F43="",O43=""),"",IF(O43&lt;=F43+'Settings'!$B$5/1440,"On Time","Late")),"")</f>
        <v/>
      </c>
      <c r="Z43" s="23">
        <f>IFERROR(IF(OR(B43="",C43="",F43="",I43=""),"",IF(N43="Canceled","Not Applicable",IF(COUNTIFS($B$5:$B$204,B43,$C$5:$C$204,C43,$F$5:$F$204,"&lt;"&amp;I43,$I$5:$I$204,"&gt;"&amp;F43,$N$5:$N$204,"&lt;&gt;Canceled")&gt;1,"Conflict","Clear"))),"")</f>
        <v/>
      </c>
      <c r="AA43" s="23">
        <f>IFERROR(IF(A43="","",IF(COUNTIF($A$5:$A$204,A43)&gt;1,"Duplicate appointment ID",IF(OR(B43="",C43="",D43="",F43="",G43="",N43=""),"Missing required field",IF(OR(AND(O43="",OR(P43&lt;&gt;"",Q43&lt;&gt;"",R43&lt;&gt;"")),AND(P43="",OR(Q43&lt;&gt;"",R43&lt;&gt;"")),AND(Q43="",R43&lt;&gt;"")),"Actual time sequence incomplete",IF(OR(AND(O43&lt;&gt;"",P43&lt;&gt;"",P43&lt;O43),AND(P43&lt;&gt;"",Q43&lt;&gt;"",Q43&lt;P43),AND(Q43&lt;&gt;"",R43&lt;&gt;"",R43&lt;Q43)),"Actual times out of order",IF(AND(N43="Completed",OR(O43="",P43="",Q43="",R43="")),"Completed status missing actual times","OK")))))),"Review formula inputs")</f>
        <v/>
      </c>
      <c r="AB43" s="26" t="n"/>
    </row>
    <row r="44">
      <c r="A44" s="26" t="n"/>
      <c r="B44" s="26" t="n"/>
      <c r="C44" s="26" t="n"/>
      <c r="D44" s="26" t="n"/>
      <c r="E44" s="26" t="n"/>
      <c r="F44" s="46" t="n"/>
      <c r="G44" s="26" t="n"/>
      <c r="H44" s="28">
        <f>IFERROR(IF(G44="","",VLOOKUP(G44,'Settings'!$A$13:$B$17,2,FALSE)),"")</f>
        <v/>
      </c>
      <c r="I44" s="47">
        <f>IFERROR(IF(OR(F44="",H44=""),"",F44+H44/1440),"")</f>
        <v/>
      </c>
      <c r="J44" s="26" t="n"/>
      <c r="K44" s="26" t="n"/>
      <c r="L44" s="26" t="n"/>
      <c r="M44" s="30" t="n"/>
      <c r="N44" s="22" t="n"/>
      <c r="O44" s="46" t="n"/>
      <c r="P44" s="46" t="n"/>
      <c r="Q44" s="46" t="n"/>
      <c r="R44" s="46" t="n"/>
      <c r="S44" s="28">
        <f>IFERROR(IF(OR(F44="",O44=""),"",ROUND((O44-F44)*1440,0)),"")</f>
        <v/>
      </c>
      <c r="T44" s="28">
        <f>IFERROR(IF(OR(O44="",P44=""),"",MAX(0,ROUND((P44-O44)*1440,0))),"")</f>
        <v/>
      </c>
      <c r="U44" s="28">
        <f>IFERROR(IF(OR(P44="",Q44=""),"",MAX(0,ROUND((Q44-P44)*1440,0))),"")</f>
        <v/>
      </c>
      <c r="V44" s="28">
        <f>IFERROR(IF(OR(O44="",R44=""),"",MAX(0,ROUND((R44-O44)*1440,0))),"")</f>
        <v/>
      </c>
      <c r="W44" s="28">
        <f>IFERROR(IF(V44="","",MAX(0,V44-'Settings'!$B$6)),"")</f>
        <v/>
      </c>
      <c r="X44" s="48">
        <f>IFERROR(IF(W44="","",ROUND(W44/60*'Settings'!$B$7,2)),"")</f>
        <v/>
      </c>
      <c r="Y44" s="23">
        <f>IFERROR(IF(OR(F44="",O44=""),"",IF(O44&lt;=F44+'Settings'!$B$5/1440,"On Time","Late")),"")</f>
        <v/>
      </c>
      <c r="Z44" s="23">
        <f>IFERROR(IF(OR(B44="",C44="",F44="",I44=""),"",IF(N44="Canceled","Not Applicable",IF(COUNTIFS($B$5:$B$204,B44,$C$5:$C$204,C44,$F$5:$F$204,"&lt;"&amp;I44,$I$5:$I$204,"&gt;"&amp;F44,$N$5:$N$204,"&lt;&gt;Canceled")&gt;1,"Conflict","Clear"))),"")</f>
        <v/>
      </c>
      <c r="AA44" s="23">
        <f>IFERROR(IF(A44="","",IF(COUNTIF($A$5:$A$204,A44)&gt;1,"Duplicate appointment ID",IF(OR(B44="",C44="",D44="",F44="",G44="",N44=""),"Missing required field",IF(OR(AND(O44="",OR(P44&lt;&gt;"",Q44&lt;&gt;"",R44&lt;&gt;"")),AND(P44="",OR(Q44&lt;&gt;"",R44&lt;&gt;"")),AND(Q44="",R44&lt;&gt;"")),"Actual time sequence incomplete",IF(OR(AND(O44&lt;&gt;"",P44&lt;&gt;"",P44&lt;O44),AND(P44&lt;&gt;"",Q44&lt;&gt;"",Q44&lt;P44),AND(Q44&lt;&gt;"",R44&lt;&gt;"",R44&lt;Q44)),"Actual times out of order",IF(AND(N44="Completed",OR(O44="",P44="",Q44="",R44="")),"Completed status missing actual times","OK")))))),"Review formula inputs")</f>
        <v/>
      </c>
      <c r="AB44" s="26" t="n"/>
    </row>
    <row r="45">
      <c r="A45" s="26" t="n"/>
      <c r="B45" s="26" t="n"/>
      <c r="C45" s="26" t="n"/>
      <c r="D45" s="26" t="n"/>
      <c r="E45" s="26" t="n"/>
      <c r="F45" s="46" t="n"/>
      <c r="G45" s="26" t="n"/>
      <c r="H45" s="28">
        <f>IFERROR(IF(G45="","",VLOOKUP(G45,'Settings'!$A$13:$B$17,2,FALSE)),"")</f>
        <v/>
      </c>
      <c r="I45" s="47">
        <f>IFERROR(IF(OR(F45="",H45=""),"",F45+H45/1440),"")</f>
        <v/>
      </c>
      <c r="J45" s="26" t="n"/>
      <c r="K45" s="26" t="n"/>
      <c r="L45" s="26" t="n"/>
      <c r="M45" s="30" t="n"/>
      <c r="N45" s="22" t="n"/>
      <c r="O45" s="46" t="n"/>
      <c r="P45" s="46" t="n"/>
      <c r="Q45" s="46" t="n"/>
      <c r="R45" s="46" t="n"/>
      <c r="S45" s="28">
        <f>IFERROR(IF(OR(F45="",O45=""),"",ROUND((O45-F45)*1440,0)),"")</f>
        <v/>
      </c>
      <c r="T45" s="28">
        <f>IFERROR(IF(OR(O45="",P45=""),"",MAX(0,ROUND((P45-O45)*1440,0))),"")</f>
        <v/>
      </c>
      <c r="U45" s="28">
        <f>IFERROR(IF(OR(P45="",Q45=""),"",MAX(0,ROUND((Q45-P45)*1440,0))),"")</f>
        <v/>
      </c>
      <c r="V45" s="28">
        <f>IFERROR(IF(OR(O45="",R45=""),"",MAX(0,ROUND((R45-O45)*1440,0))),"")</f>
        <v/>
      </c>
      <c r="W45" s="28">
        <f>IFERROR(IF(V45="","",MAX(0,V45-'Settings'!$B$6)),"")</f>
        <v/>
      </c>
      <c r="X45" s="48">
        <f>IFERROR(IF(W45="","",ROUND(W45/60*'Settings'!$B$7,2)),"")</f>
        <v/>
      </c>
      <c r="Y45" s="23">
        <f>IFERROR(IF(OR(F45="",O45=""),"",IF(O45&lt;=F45+'Settings'!$B$5/1440,"On Time","Late")),"")</f>
        <v/>
      </c>
      <c r="Z45" s="23">
        <f>IFERROR(IF(OR(B45="",C45="",F45="",I45=""),"",IF(N45="Canceled","Not Applicable",IF(COUNTIFS($B$5:$B$204,B45,$C$5:$C$204,C45,$F$5:$F$204,"&lt;"&amp;I45,$I$5:$I$204,"&gt;"&amp;F45,$N$5:$N$204,"&lt;&gt;Canceled")&gt;1,"Conflict","Clear"))),"")</f>
        <v/>
      </c>
      <c r="AA45" s="23">
        <f>IFERROR(IF(A45="","",IF(COUNTIF($A$5:$A$204,A45)&gt;1,"Duplicate appointment ID",IF(OR(B45="",C45="",D45="",F45="",G45="",N45=""),"Missing required field",IF(OR(AND(O45="",OR(P45&lt;&gt;"",Q45&lt;&gt;"",R45&lt;&gt;"")),AND(P45="",OR(Q45&lt;&gt;"",R45&lt;&gt;"")),AND(Q45="",R45&lt;&gt;"")),"Actual time sequence incomplete",IF(OR(AND(O45&lt;&gt;"",P45&lt;&gt;"",P45&lt;O45),AND(P45&lt;&gt;"",Q45&lt;&gt;"",Q45&lt;P45),AND(Q45&lt;&gt;"",R45&lt;&gt;"",R45&lt;Q45)),"Actual times out of order",IF(AND(N45="Completed",OR(O45="",P45="",Q45="",R45="")),"Completed status missing actual times","OK")))))),"Review formula inputs")</f>
        <v/>
      </c>
      <c r="AB45" s="26" t="n"/>
    </row>
    <row r="46">
      <c r="A46" s="26" t="n"/>
      <c r="B46" s="26" t="n"/>
      <c r="C46" s="26" t="n"/>
      <c r="D46" s="26" t="n"/>
      <c r="E46" s="26" t="n"/>
      <c r="F46" s="46" t="n"/>
      <c r="G46" s="26" t="n"/>
      <c r="H46" s="28">
        <f>IFERROR(IF(G46="","",VLOOKUP(G46,'Settings'!$A$13:$B$17,2,FALSE)),"")</f>
        <v/>
      </c>
      <c r="I46" s="47">
        <f>IFERROR(IF(OR(F46="",H46=""),"",F46+H46/1440),"")</f>
        <v/>
      </c>
      <c r="J46" s="26" t="n"/>
      <c r="K46" s="26" t="n"/>
      <c r="L46" s="26" t="n"/>
      <c r="M46" s="30" t="n"/>
      <c r="N46" s="22" t="n"/>
      <c r="O46" s="46" t="n"/>
      <c r="P46" s="46" t="n"/>
      <c r="Q46" s="46" t="n"/>
      <c r="R46" s="46" t="n"/>
      <c r="S46" s="28">
        <f>IFERROR(IF(OR(F46="",O46=""),"",ROUND((O46-F46)*1440,0)),"")</f>
        <v/>
      </c>
      <c r="T46" s="28">
        <f>IFERROR(IF(OR(O46="",P46=""),"",MAX(0,ROUND((P46-O46)*1440,0))),"")</f>
        <v/>
      </c>
      <c r="U46" s="28">
        <f>IFERROR(IF(OR(P46="",Q46=""),"",MAX(0,ROUND((Q46-P46)*1440,0))),"")</f>
        <v/>
      </c>
      <c r="V46" s="28">
        <f>IFERROR(IF(OR(O46="",R46=""),"",MAX(0,ROUND((R46-O46)*1440,0))),"")</f>
        <v/>
      </c>
      <c r="W46" s="28">
        <f>IFERROR(IF(V46="","",MAX(0,V46-'Settings'!$B$6)),"")</f>
        <v/>
      </c>
      <c r="X46" s="48">
        <f>IFERROR(IF(W46="","",ROUND(W46/60*'Settings'!$B$7,2)),"")</f>
        <v/>
      </c>
      <c r="Y46" s="23">
        <f>IFERROR(IF(OR(F46="",O46=""),"",IF(O46&lt;=F46+'Settings'!$B$5/1440,"On Time","Late")),"")</f>
        <v/>
      </c>
      <c r="Z46" s="23">
        <f>IFERROR(IF(OR(B46="",C46="",F46="",I46=""),"",IF(N46="Canceled","Not Applicable",IF(COUNTIFS($B$5:$B$204,B46,$C$5:$C$204,C46,$F$5:$F$204,"&lt;"&amp;I46,$I$5:$I$204,"&gt;"&amp;F46,$N$5:$N$204,"&lt;&gt;Canceled")&gt;1,"Conflict","Clear"))),"")</f>
        <v/>
      </c>
      <c r="AA46" s="23">
        <f>IFERROR(IF(A46="","",IF(COUNTIF($A$5:$A$204,A46)&gt;1,"Duplicate appointment ID",IF(OR(B46="",C46="",D46="",F46="",G46="",N46=""),"Missing required field",IF(OR(AND(O46="",OR(P46&lt;&gt;"",Q46&lt;&gt;"",R46&lt;&gt;"")),AND(P46="",OR(Q46&lt;&gt;"",R46&lt;&gt;"")),AND(Q46="",R46&lt;&gt;"")),"Actual time sequence incomplete",IF(OR(AND(O46&lt;&gt;"",P46&lt;&gt;"",P46&lt;O46),AND(P46&lt;&gt;"",Q46&lt;&gt;"",Q46&lt;P46),AND(Q46&lt;&gt;"",R46&lt;&gt;"",R46&lt;Q46)),"Actual times out of order",IF(AND(N46="Completed",OR(O46="",P46="",Q46="",R46="")),"Completed status missing actual times","OK")))))),"Review formula inputs")</f>
        <v/>
      </c>
      <c r="AB46" s="26" t="n"/>
    </row>
    <row r="47">
      <c r="A47" s="26" t="n"/>
      <c r="B47" s="26" t="n"/>
      <c r="C47" s="26" t="n"/>
      <c r="D47" s="26" t="n"/>
      <c r="E47" s="26" t="n"/>
      <c r="F47" s="46" t="n"/>
      <c r="G47" s="26" t="n"/>
      <c r="H47" s="28">
        <f>IFERROR(IF(G47="","",VLOOKUP(G47,'Settings'!$A$13:$B$17,2,FALSE)),"")</f>
        <v/>
      </c>
      <c r="I47" s="47">
        <f>IFERROR(IF(OR(F47="",H47=""),"",F47+H47/1440),"")</f>
        <v/>
      </c>
      <c r="J47" s="26" t="n"/>
      <c r="K47" s="26" t="n"/>
      <c r="L47" s="26" t="n"/>
      <c r="M47" s="30" t="n"/>
      <c r="N47" s="22" t="n"/>
      <c r="O47" s="46" t="n"/>
      <c r="P47" s="46" t="n"/>
      <c r="Q47" s="46" t="n"/>
      <c r="R47" s="46" t="n"/>
      <c r="S47" s="28">
        <f>IFERROR(IF(OR(F47="",O47=""),"",ROUND((O47-F47)*1440,0)),"")</f>
        <v/>
      </c>
      <c r="T47" s="28">
        <f>IFERROR(IF(OR(O47="",P47=""),"",MAX(0,ROUND((P47-O47)*1440,0))),"")</f>
        <v/>
      </c>
      <c r="U47" s="28">
        <f>IFERROR(IF(OR(P47="",Q47=""),"",MAX(0,ROUND((Q47-P47)*1440,0))),"")</f>
        <v/>
      </c>
      <c r="V47" s="28">
        <f>IFERROR(IF(OR(O47="",R47=""),"",MAX(0,ROUND((R47-O47)*1440,0))),"")</f>
        <v/>
      </c>
      <c r="W47" s="28">
        <f>IFERROR(IF(V47="","",MAX(0,V47-'Settings'!$B$6)),"")</f>
        <v/>
      </c>
      <c r="X47" s="48">
        <f>IFERROR(IF(W47="","",ROUND(W47/60*'Settings'!$B$7,2)),"")</f>
        <v/>
      </c>
      <c r="Y47" s="23">
        <f>IFERROR(IF(OR(F47="",O47=""),"",IF(O47&lt;=F47+'Settings'!$B$5/1440,"On Time","Late")),"")</f>
        <v/>
      </c>
      <c r="Z47" s="23">
        <f>IFERROR(IF(OR(B47="",C47="",F47="",I47=""),"",IF(N47="Canceled","Not Applicable",IF(COUNTIFS($B$5:$B$204,B47,$C$5:$C$204,C47,$F$5:$F$204,"&lt;"&amp;I47,$I$5:$I$204,"&gt;"&amp;F47,$N$5:$N$204,"&lt;&gt;Canceled")&gt;1,"Conflict","Clear"))),"")</f>
        <v/>
      </c>
      <c r="AA47" s="23">
        <f>IFERROR(IF(A47="","",IF(COUNTIF($A$5:$A$204,A47)&gt;1,"Duplicate appointment ID",IF(OR(B47="",C47="",D47="",F47="",G47="",N47=""),"Missing required field",IF(OR(AND(O47="",OR(P47&lt;&gt;"",Q47&lt;&gt;"",R47&lt;&gt;"")),AND(P47="",OR(Q47&lt;&gt;"",R47&lt;&gt;"")),AND(Q47="",R47&lt;&gt;"")),"Actual time sequence incomplete",IF(OR(AND(O47&lt;&gt;"",P47&lt;&gt;"",P47&lt;O47),AND(P47&lt;&gt;"",Q47&lt;&gt;"",Q47&lt;P47),AND(Q47&lt;&gt;"",R47&lt;&gt;"",R47&lt;Q47)),"Actual times out of order",IF(AND(N47="Completed",OR(O47="",P47="",Q47="",R47="")),"Completed status missing actual times","OK")))))),"Review formula inputs")</f>
        <v/>
      </c>
      <c r="AB47" s="26" t="n"/>
    </row>
    <row r="48">
      <c r="A48" s="26" t="n"/>
      <c r="B48" s="26" t="n"/>
      <c r="C48" s="26" t="n"/>
      <c r="D48" s="26" t="n"/>
      <c r="E48" s="26" t="n"/>
      <c r="F48" s="46" t="n"/>
      <c r="G48" s="26" t="n"/>
      <c r="H48" s="28">
        <f>IFERROR(IF(G48="","",VLOOKUP(G48,'Settings'!$A$13:$B$17,2,FALSE)),"")</f>
        <v/>
      </c>
      <c r="I48" s="47">
        <f>IFERROR(IF(OR(F48="",H48=""),"",F48+H48/1440),"")</f>
        <v/>
      </c>
      <c r="J48" s="26" t="n"/>
      <c r="K48" s="26" t="n"/>
      <c r="L48" s="26" t="n"/>
      <c r="M48" s="30" t="n"/>
      <c r="N48" s="22" t="n"/>
      <c r="O48" s="46" t="n"/>
      <c r="P48" s="46" t="n"/>
      <c r="Q48" s="46" t="n"/>
      <c r="R48" s="46" t="n"/>
      <c r="S48" s="28">
        <f>IFERROR(IF(OR(F48="",O48=""),"",ROUND((O48-F48)*1440,0)),"")</f>
        <v/>
      </c>
      <c r="T48" s="28">
        <f>IFERROR(IF(OR(O48="",P48=""),"",MAX(0,ROUND((P48-O48)*1440,0))),"")</f>
        <v/>
      </c>
      <c r="U48" s="28">
        <f>IFERROR(IF(OR(P48="",Q48=""),"",MAX(0,ROUND((Q48-P48)*1440,0))),"")</f>
        <v/>
      </c>
      <c r="V48" s="28">
        <f>IFERROR(IF(OR(O48="",R48=""),"",MAX(0,ROUND((R48-O48)*1440,0))),"")</f>
        <v/>
      </c>
      <c r="W48" s="28">
        <f>IFERROR(IF(V48="","",MAX(0,V48-'Settings'!$B$6)),"")</f>
        <v/>
      </c>
      <c r="X48" s="48">
        <f>IFERROR(IF(W48="","",ROUND(W48/60*'Settings'!$B$7,2)),"")</f>
        <v/>
      </c>
      <c r="Y48" s="23">
        <f>IFERROR(IF(OR(F48="",O48=""),"",IF(O48&lt;=F48+'Settings'!$B$5/1440,"On Time","Late")),"")</f>
        <v/>
      </c>
      <c r="Z48" s="23">
        <f>IFERROR(IF(OR(B48="",C48="",F48="",I48=""),"",IF(N48="Canceled","Not Applicable",IF(COUNTIFS($B$5:$B$204,B48,$C$5:$C$204,C48,$F$5:$F$204,"&lt;"&amp;I48,$I$5:$I$204,"&gt;"&amp;F48,$N$5:$N$204,"&lt;&gt;Canceled")&gt;1,"Conflict","Clear"))),"")</f>
        <v/>
      </c>
      <c r="AA48" s="23">
        <f>IFERROR(IF(A48="","",IF(COUNTIF($A$5:$A$204,A48)&gt;1,"Duplicate appointment ID",IF(OR(B48="",C48="",D48="",F48="",G48="",N48=""),"Missing required field",IF(OR(AND(O48="",OR(P48&lt;&gt;"",Q48&lt;&gt;"",R48&lt;&gt;"")),AND(P48="",OR(Q48&lt;&gt;"",R48&lt;&gt;"")),AND(Q48="",R48&lt;&gt;"")),"Actual time sequence incomplete",IF(OR(AND(O48&lt;&gt;"",P48&lt;&gt;"",P48&lt;O48),AND(P48&lt;&gt;"",Q48&lt;&gt;"",Q48&lt;P48),AND(Q48&lt;&gt;"",R48&lt;&gt;"",R48&lt;Q48)),"Actual times out of order",IF(AND(N48="Completed",OR(O48="",P48="",Q48="",R48="")),"Completed status missing actual times","OK")))))),"Review formula inputs")</f>
        <v/>
      </c>
      <c r="AB48" s="26" t="n"/>
    </row>
    <row r="49">
      <c r="A49" s="26" t="n"/>
      <c r="B49" s="26" t="n"/>
      <c r="C49" s="26" t="n"/>
      <c r="D49" s="26" t="n"/>
      <c r="E49" s="26" t="n"/>
      <c r="F49" s="46" t="n"/>
      <c r="G49" s="26" t="n"/>
      <c r="H49" s="28">
        <f>IFERROR(IF(G49="","",VLOOKUP(G49,'Settings'!$A$13:$B$17,2,FALSE)),"")</f>
        <v/>
      </c>
      <c r="I49" s="47">
        <f>IFERROR(IF(OR(F49="",H49=""),"",F49+H49/1440),"")</f>
        <v/>
      </c>
      <c r="J49" s="26" t="n"/>
      <c r="K49" s="26" t="n"/>
      <c r="L49" s="26" t="n"/>
      <c r="M49" s="30" t="n"/>
      <c r="N49" s="22" t="n"/>
      <c r="O49" s="46" t="n"/>
      <c r="P49" s="46" t="n"/>
      <c r="Q49" s="46" t="n"/>
      <c r="R49" s="46" t="n"/>
      <c r="S49" s="28">
        <f>IFERROR(IF(OR(F49="",O49=""),"",ROUND((O49-F49)*1440,0)),"")</f>
        <v/>
      </c>
      <c r="T49" s="28">
        <f>IFERROR(IF(OR(O49="",P49=""),"",MAX(0,ROUND((P49-O49)*1440,0))),"")</f>
        <v/>
      </c>
      <c r="U49" s="28">
        <f>IFERROR(IF(OR(P49="",Q49=""),"",MAX(0,ROUND((Q49-P49)*1440,0))),"")</f>
        <v/>
      </c>
      <c r="V49" s="28">
        <f>IFERROR(IF(OR(O49="",R49=""),"",MAX(0,ROUND((R49-O49)*1440,0))),"")</f>
        <v/>
      </c>
      <c r="W49" s="28">
        <f>IFERROR(IF(V49="","",MAX(0,V49-'Settings'!$B$6)),"")</f>
        <v/>
      </c>
      <c r="X49" s="48">
        <f>IFERROR(IF(W49="","",ROUND(W49/60*'Settings'!$B$7,2)),"")</f>
        <v/>
      </c>
      <c r="Y49" s="23">
        <f>IFERROR(IF(OR(F49="",O49=""),"",IF(O49&lt;=F49+'Settings'!$B$5/1440,"On Time","Late")),"")</f>
        <v/>
      </c>
      <c r="Z49" s="23">
        <f>IFERROR(IF(OR(B49="",C49="",F49="",I49=""),"",IF(N49="Canceled","Not Applicable",IF(COUNTIFS($B$5:$B$204,B49,$C$5:$C$204,C49,$F$5:$F$204,"&lt;"&amp;I49,$I$5:$I$204,"&gt;"&amp;F49,$N$5:$N$204,"&lt;&gt;Canceled")&gt;1,"Conflict","Clear"))),"")</f>
        <v/>
      </c>
      <c r="AA49" s="23">
        <f>IFERROR(IF(A49="","",IF(COUNTIF($A$5:$A$204,A49)&gt;1,"Duplicate appointment ID",IF(OR(B49="",C49="",D49="",F49="",G49="",N49=""),"Missing required field",IF(OR(AND(O49="",OR(P49&lt;&gt;"",Q49&lt;&gt;"",R49&lt;&gt;"")),AND(P49="",OR(Q49&lt;&gt;"",R49&lt;&gt;"")),AND(Q49="",R49&lt;&gt;"")),"Actual time sequence incomplete",IF(OR(AND(O49&lt;&gt;"",P49&lt;&gt;"",P49&lt;O49),AND(P49&lt;&gt;"",Q49&lt;&gt;"",Q49&lt;P49),AND(Q49&lt;&gt;"",R49&lt;&gt;"",R49&lt;Q49)),"Actual times out of order",IF(AND(N49="Completed",OR(O49="",P49="",Q49="",R49="")),"Completed status missing actual times","OK")))))),"Review formula inputs")</f>
        <v/>
      </c>
      <c r="AB49" s="26" t="n"/>
    </row>
    <row r="50">
      <c r="A50" s="26" t="n"/>
      <c r="B50" s="26" t="n"/>
      <c r="C50" s="26" t="n"/>
      <c r="D50" s="26" t="n"/>
      <c r="E50" s="26" t="n"/>
      <c r="F50" s="46" t="n"/>
      <c r="G50" s="26" t="n"/>
      <c r="H50" s="28">
        <f>IFERROR(IF(G50="","",VLOOKUP(G50,'Settings'!$A$13:$B$17,2,FALSE)),"")</f>
        <v/>
      </c>
      <c r="I50" s="47">
        <f>IFERROR(IF(OR(F50="",H50=""),"",F50+H50/1440),"")</f>
        <v/>
      </c>
      <c r="J50" s="26" t="n"/>
      <c r="K50" s="26" t="n"/>
      <c r="L50" s="26" t="n"/>
      <c r="M50" s="30" t="n"/>
      <c r="N50" s="22" t="n"/>
      <c r="O50" s="46" t="n"/>
      <c r="P50" s="46" t="n"/>
      <c r="Q50" s="46" t="n"/>
      <c r="R50" s="46" t="n"/>
      <c r="S50" s="28">
        <f>IFERROR(IF(OR(F50="",O50=""),"",ROUND((O50-F50)*1440,0)),"")</f>
        <v/>
      </c>
      <c r="T50" s="28">
        <f>IFERROR(IF(OR(O50="",P50=""),"",MAX(0,ROUND((P50-O50)*1440,0))),"")</f>
        <v/>
      </c>
      <c r="U50" s="28">
        <f>IFERROR(IF(OR(P50="",Q50=""),"",MAX(0,ROUND((Q50-P50)*1440,0))),"")</f>
        <v/>
      </c>
      <c r="V50" s="28">
        <f>IFERROR(IF(OR(O50="",R50=""),"",MAX(0,ROUND((R50-O50)*1440,0))),"")</f>
        <v/>
      </c>
      <c r="W50" s="28">
        <f>IFERROR(IF(V50="","",MAX(0,V50-'Settings'!$B$6)),"")</f>
        <v/>
      </c>
      <c r="X50" s="48">
        <f>IFERROR(IF(W50="","",ROUND(W50/60*'Settings'!$B$7,2)),"")</f>
        <v/>
      </c>
      <c r="Y50" s="23">
        <f>IFERROR(IF(OR(F50="",O50=""),"",IF(O50&lt;=F50+'Settings'!$B$5/1440,"On Time","Late")),"")</f>
        <v/>
      </c>
      <c r="Z50" s="23">
        <f>IFERROR(IF(OR(B50="",C50="",F50="",I50=""),"",IF(N50="Canceled","Not Applicable",IF(COUNTIFS($B$5:$B$204,B50,$C$5:$C$204,C50,$F$5:$F$204,"&lt;"&amp;I50,$I$5:$I$204,"&gt;"&amp;F50,$N$5:$N$204,"&lt;&gt;Canceled")&gt;1,"Conflict","Clear"))),"")</f>
        <v/>
      </c>
      <c r="AA50" s="23">
        <f>IFERROR(IF(A50="","",IF(COUNTIF($A$5:$A$204,A50)&gt;1,"Duplicate appointment ID",IF(OR(B50="",C50="",D50="",F50="",G50="",N50=""),"Missing required field",IF(OR(AND(O50="",OR(P50&lt;&gt;"",Q50&lt;&gt;"",R50&lt;&gt;"")),AND(P50="",OR(Q50&lt;&gt;"",R50&lt;&gt;"")),AND(Q50="",R50&lt;&gt;"")),"Actual time sequence incomplete",IF(OR(AND(O50&lt;&gt;"",P50&lt;&gt;"",P50&lt;O50),AND(P50&lt;&gt;"",Q50&lt;&gt;"",Q50&lt;P50),AND(Q50&lt;&gt;"",R50&lt;&gt;"",R50&lt;Q50)),"Actual times out of order",IF(AND(N50="Completed",OR(O50="",P50="",Q50="",R50="")),"Completed status missing actual times","OK")))))),"Review formula inputs")</f>
        <v/>
      </c>
      <c r="AB50" s="26" t="n"/>
    </row>
    <row r="51">
      <c r="A51" s="26" t="n"/>
      <c r="B51" s="26" t="n"/>
      <c r="C51" s="26" t="n"/>
      <c r="D51" s="26" t="n"/>
      <c r="E51" s="26" t="n"/>
      <c r="F51" s="46" t="n"/>
      <c r="G51" s="26" t="n"/>
      <c r="H51" s="28">
        <f>IFERROR(IF(G51="","",VLOOKUP(G51,'Settings'!$A$13:$B$17,2,FALSE)),"")</f>
        <v/>
      </c>
      <c r="I51" s="47">
        <f>IFERROR(IF(OR(F51="",H51=""),"",F51+H51/1440),"")</f>
        <v/>
      </c>
      <c r="J51" s="26" t="n"/>
      <c r="K51" s="26" t="n"/>
      <c r="L51" s="26" t="n"/>
      <c r="M51" s="30" t="n"/>
      <c r="N51" s="22" t="n"/>
      <c r="O51" s="46" t="n"/>
      <c r="P51" s="46" t="n"/>
      <c r="Q51" s="46" t="n"/>
      <c r="R51" s="46" t="n"/>
      <c r="S51" s="28">
        <f>IFERROR(IF(OR(F51="",O51=""),"",ROUND((O51-F51)*1440,0)),"")</f>
        <v/>
      </c>
      <c r="T51" s="28">
        <f>IFERROR(IF(OR(O51="",P51=""),"",MAX(0,ROUND((P51-O51)*1440,0))),"")</f>
        <v/>
      </c>
      <c r="U51" s="28">
        <f>IFERROR(IF(OR(P51="",Q51=""),"",MAX(0,ROUND((Q51-P51)*1440,0))),"")</f>
        <v/>
      </c>
      <c r="V51" s="28">
        <f>IFERROR(IF(OR(O51="",R51=""),"",MAX(0,ROUND((R51-O51)*1440,0))),"")</f>
        <v/>
      </c>
      <c r="W51" s="28">
        <f>IFERROR(IF(V51="","",MAX(0,V51-'Settings'!$B$6)),"")</f>
        <v/>
      </c>
      <c r="X51" s="48">
        <f>IFERROR(IF(W51="","",ROUND(W51/60*'Settings'!$B$7,2)),"")</f>
        <v/>
      </c>
      <c r="Y51" s="23">
        <f>IFERROR(IF(OR(F51="",O51=""),"",IF(O51&lt;=F51+'Settings'!$B$5/1440,"On Time","Late")),"")</f>
        <v/>
      </c>
      <c r="Z51" s="23">
        <f>IFERROR(IF(OR(B51="",C51="",F51="",I51=""),"",IF(N51="Canceled","Not Applicable",IF(COUNTIFS($B$5:$B$204,B51,$C$5:$C$204,C51,$F$5:$F$204,"&lt;"&amp;I51,$I$5:$I$204,"&gt;"&amp;F51,$N$5:$N$204,"&lt;&gt;Canceled")&gt;1,"Conflict","Clear"))),"")</f>
        <v/>
      </c>
      <c r="AA51" s="23">
        <f>IFERROR(IF(A51="","",IF(COUNTIF($A$5:$A$204,A51)&gt;1,"Duplicate appointment ID",IF(OR(B51="",C51="",D51="",F51="",G51="",N51=""),"Missing required field",IF(OR(AND(O51="",OR(P51&lt;&gt;"",Q51&lt;&gt;"",R51&lt;&gt;"")),AND(P51="",OR(Q51&lt;&gt;"",R51&lt;&gt;"")),AND(Q51="",R51&lt;&gt;"")),"Actual time sequence incomplete",IF(OR(AND(O51&lt;&gt;"",P51&lt;&gt;"",P51&lt;O51),AND(P51&lt;&gt;"",Q51&lt;&gt;"",Q51&lt;P51),AND(Q51&lt;&gt;"",R51&lt;&gt;"",R51&lt;Q51)),"Actual times out of order",IF(AND(N51="Completed",OR(O51="",P51="",Q51="",R51="")),"Completed status missing actual times","OK")))))),"Review formula inputs")</f>
        <v/>
      </c>
      <c r="AB51" s="26" t="n"/>
    </row>
    <row r="52">
      <c r="A52" s="26" t="n"/>
      <c r="B52" s="26" t="n"/>
      <c r="C52" s="26" t="n"/>
      <c r="D52" s="26" t="n"/>
      <c r="E52" s="26" t="n"/>
      <c r="F52" s="46" t="n"/>
      <c r="G52" s="26" t="n"/>
      <c r="H52" s="28">
        <f>IFERROR(IF(G52="","",VLOOKUP(G52,'Settings'!$A$13:$B$17,2,FALSE)),"")</f>
        <v/>
      </c>
      <c r="I52" s="47">
        <f>IFERROR(IF(OR(F52="",H52=""),"",F52+H52/1440),"")</f>
        <v/>
      </c>
      <c r="J52" s="26" t="n"/>
      <c r="K52" s="26" t="n"/>
      <c r="L52" s="26" t="n"/>
      <c r="M52" s="30" t="n"/>
      <c r="N52" s="22" t="n"/>
      <c r="O52" s="46" t="n"/>
      <c r="P52" s="46" t="n"/>
      <c r="Q52" s="46" t="n"/>
      <c r="R52" s="46" t="n"/>
      <c r="S52" s="28">
        <f>IFERROR(IF(OR(F52="",O52=""),"",ROUND((O52-F52)*1440,0)),"")</f>
        <v/>
      </c>
      <c r="T52" s="28">
        <f>IFERROR(IF(OR(O52="",P52=""),"",MAX(0,ROUND((P52-O52)*1440,0))),"")</f>
        <v/>
      </c>
      <c r="U52" s="28">
        <f>IFERROR(IF(OR(P52="",Q52=""),"",MAX(0,ROUND((Q52-P52)*1440,0))),"")</f>
        <v/>
      </c>
      <c r="V52" s="28">
        <f>IFERROR(IF(OR(O52="",R52=""),"",MAX(0,ROUND((R52-O52)*1440,0))),"")</f>
        <v/>
      </c>
      <c r="W52" s="28">
        <f>IFERROR(IF(V52="","",MAX(0,V52-'Settings'!$B$6)),"")</f>
        <v/>
      </c>
      <c r="X52" s="48">
        <f>IFERROR(IF(W52="","",ROUND(W52/60*'Settings'!$B$7,2)),"")</f>
        <v/>
      </c>
      <c r="Y52" s="23">
        <f>IFERROR(IF(OR(F52="",O52=""),"",IF(O52&lt;=F52+'Settings'!$B$5/1440,"On Time","Late")),"")</f>
        <v/>
      </c>
      <c r="Z52" s="23">
        <f>IFERROR(IF(OR(B52="",C52="",F52="",I52=""),"",IF(N52="Canceled","Not Applicable",IF(COUNTIFS($B$5:$B$204,B52,$C$5:$C$204,C52,$F$5:$F$204,"&lt;"&amp;I52,$I$5:$I$204,"&gt;"&amp;F52,$N$5:$N$204,"&lt;&gt;Canceled")&gt;1,"Conflict","Clear"))),"")</f>
        <v/>
      </c>
      <c r="AA52" s="23">
        <f>IFERROR(IF(A52="","",IF(COUNTIF($A$5:$A$204,A52)&gt;1,"Duplicate appointment ID",IF(OR(B52="",C52="",D52="",F52="",G52="",N52=""),"Missing required field",IF(OR(AND(O52="",OR(P52&lt;&gt;"",Q52&lt;&gt;"",R52&lt;&gt;"")),AND(P52="",OR(Q52&lt;&gt;"",R52&lt;&gt;"")),AND(Q52="",R52&lt;&gt;"")),"Actual time sequence incomplete",IF(OR(AND(O52&lt;&gt;"",P52&lt;&gt;"",P52&lt;O52),AND(P52&lt;&gt;"",Q52&lt;&gt;"",Q52&lt;P52),AND(Q52&lt;&gt;"",R52&lt;&gt;"",R52&lt;Q52)),"Actual times out of order",IF(AND(N52="Completed",OR(O52="",P52="",Q52="",R52="")),"Completed status missing actual times","OK")))))),"Review formula inputs")</f>
        <v/>
      </c>
      <c r="AB52" s="26" t="n"/>
    </row>
    <row r="53">
      <c r="A53" s="26" t="n"/>
      <c r="B53" s="26" t="n"/>
      <c r="C53" s="26" t="n"/>
      <c r="D53" s="26" t="n"/>
      <c r="E53" s="26" t="n"/>
      <c r="F53" s="46" t="n"/>
      <c r="G53" s="26" t="n"/>
      <c r="H53" s="28">
        <f>IFERROR(IF(G53="","",VLOOKUP(G53,'Settings'!$A$13:$B$17,2,FALSE)),"")</f>
        <v/>
      </c>
      <c r="I53" s="47">
        <f>IFERROR(IF(OR(F53="",H53=""),"",F53+H53/1440),"")</f>
        <v/>
      </c>
      <c r="J53" s="26" t="n"/>
      <c r="K53" s="26" t="n"/>
      <c r="L53" s="26" t="n"/>
      <c r="M53" s="30" t="n"/>
      <c r="N53" s="22" t="n"/>
      <c r="O53" s="46" t="n"/>
      <c r="P53" s="46" t="n"/>
      <c r="Q53" s="46" t="n"/>
      <c r="R53" s="46" t="n"/>
      <c r="S53" s="28">
        <f>IFERROR(IF(OR(F53="",O53=""),"",ROUND((O53-F53)*1440,0)),"")</f>
        <v/>
      </c>
      <c r="T53" s="28">
        <f>IFERROR(IF(OR(O53="",P53=""),"",MAX(0,ROUND((P53-O53)*1440,0))),"")</f>
        <v/>
      </c>
      <c r="U53" s="28">
        <f>IFERROR(IF(OR(P53="",Q53=""),"",MAX(0,ROUND((Q53-P53)*1440,0))),"")</f>
        <v/>
      </c>
      <c r="V53" s="28">
        <f>IFERROR(IF(OR(O53="",R53=""),"",MAX(0,ROUND((R53-O53)*1440,0))),"")</f>
        <v/>
      </c>
      <c r="W53" s="28">
        <f>IFERROR(IF(V53="","",MAX(0,V53-'Settings'!$B$6)),"")</f>
        <v/>
      </c>
      <c r="X53" s="48">
        <f>IFERROR(IF(W53="","",ROUND(W53/60*'Settings'!$B$7,2)),"")</f>
        <v/>
      </c>
      <c r="Y53" s="23">
        <f>IFERROR(IF(OR(F53="",O53=""),"",IF(O53&lt;=F53+'Settings'!$B$5/1440,"On Time","Late")),"")</f>
        <v/>
      </c>
      <c r="Z53" s="23">
        <f>IFERROR(IF(OR(B53="",C53="",F53="",I53=""),"",IF(N53="Canceled","Not Applicable",IF(COUNTIFS($B$5:$B$204,B53,$C$5:$C$204,C53,$F$5:$F$204,"&lt;"&amp;I53,$I$5:$I$204,"&gt;"&amp;F53,$N$5:$N$204,"&lt;&gt;Canceled")&gt;1,"Conflict","Clear"))),"")</f>
        <v/>
      </c>
      <c r="AA53" s="23">
        <f>IFERROR(IF(A53="","",IF(COUNTIF($A$5:$A$204,A53)&gt;1,"Duplicate appointment ID",IF(OR(B53="",C53="",D53="",F53="",G53="",N53=""),"Missing required field",IF(OR(AND(O53="",OR(P53&lt;&gt;"",Q53&lt;&gt;"",R53&lt;&gt;"")),AND(P53="",OR(Q53&lt;&gt;"",R53&lt;&gt;"")),AND(Q53="",R53&lt;&gt;"")),"Actual time sequence incomplete",IF(OR(AND(O53&lt;&gt;"",P53&lt;&gt;"",P53&lt;O53),AND(P53&lt;&gt;"",Q53&lt;&gt;"",Q53&lt;P53),AND(Q53&lt;&gt;"",R53&lt;&gt;"",R53&lt;Q53)),"Actual times out of order",IF(AND(N53="Completed",OR(O53="",P53="",Q53="",R53="")),"Completed status missing actual times","OK")))))),"Review formula inputs")</f>
        <v/>
      </c>
      <c r="AB53" s="26" t="n"/>
    </row>
    <row r="54">
      <c r="A54" s="26" t="n"/>
      <c r="B54" s="26" t="n"/>
      <c r="C54" s="26" t="n"/>
      <c r="D54" s="26" t="n"/>
      <c r="E54" s="26" t="n"/>
      <c r="F54" s="46" t="n"/>
      <c r="G54" s="26" t="n"/>
      <c r="H54" s="28">
        <f>IFERROR(IF(G54="","",VLOOKUP(G54,'Settings'!$A$13:$B$17,2,FALSE)),"")</f>
        <v/>
      </c>
      <c r="I54" s="47">
        <f>IFERROR(IF(OR(F54="",H54=""),"",F54+H54/1440),"")</f>
        <v/>
      </c>
      <c r="J54" s="26" t="n"/>
      <c r="K54" s="26" t="n"/>
      <c r="L54" s="26" t="n"/>
      <c r="M54" s="30" t="n"/>
      <c r="N54" s="22" t="n"/>
      <c r="O54" s="46" t="n"/>
      <c r="P54" s="46" t="n"/>
      <c r="Q54" s="46" t="n"/>
      <c r="R54" s="46" t="n"/>
      <c r="S54" s="28">
        <f>IFERROR(IF(OR(F54="",O54=""),"",ROUND((O54-F54)*1440,0)),"")</f>
        <v/>
      </c>
      <c r="T54" s="28">
        <f>IFERROR(IF(OR(O54="",P54=""),"",MAX(0,ROUND((P54-O54)*1440,0))),"")</f>
        <v/>
      </c>
      <c r="U54" s="28">
        <f>IFERROR(IF(OR(P54="",Q54=""),"",MAX(0,ROUND((Q54-P54)*1440,0))),"")</f>
        <v/>
      </c>
      <c r="V54" s="28">
        <f>IFERROR(IF(OR(O54="",R54=""),"",MAX(0,ROUND((R54-O54)*1440,0))),"")</f>
        <v/>
      </c>
      <c r="W54" s="28">
        <f>IFERROR(IF(V54="","",MAX(0,V54-'Settings'!$B$6)),"")</f>
        <v/>
      </c>
      <c r="X54" s="48">
        <f>IFERROR(IF(W54="","",ROUND(W54/60*'Settings'!$B$7,2)),"")</f>
        <v/>
      </c>
      <c r="Y54" s="23">
        <f>IFERROR(IF(OR(F54="",O54=""),"",IF(O54&lt;=F54+'Settings'!$B$5/1440,"On Time","Late")),"")</f>
        <v/>
      </c>
      <c r="Z54" s="23">
        <f>IFERROR(IF(OR(B54="",C54="",F54="",I54=""),"",IF(N54="Canceled","Not Applicable",IF(COUNTIFS($B$5:$B$204,B54,$C$5:$C$204,C54,$F$5:$F$204,"&lt;"&amp;I54,$I$5:$I$204,"&gt;"&amp;F54,$N$5:$N$204,"&lt;&gt;Canceled")&gt;1,"Conflict","Clear"))),"")</f>
        <v/>
      </c>
      <c r="AA54" s="23">
        <f>IFERROR(IF(A54="","",IF(COUNTIF($A$5:$A$204,A54)&gt;1,"Duplicate appointment ID",IF(OR(B54="",C54="",D54="",F54="",G54="",N54=""),"Missing required field",IF(OR(AND(O54="",OR(P54&lt;&gt;"",Q54&lt;&gt;"",R54&lt;&gt;"")),AND(P54="",OR(Q54&lt;&gt;"",R54&lt;&gt;"")),AND(Q54="",R54&lt;&gt;"")),"Actual time sequence incomplete",IF(OR(AND(O54&lt;&gt;"",P54&lt;&gt;"",P54&lt;O54),AND(P54&lt;&gt;"",Q54&lt;&gt;"",Q54&lt;P54),AND(Q54&lt;&gt;"",R54&lt;&gt;"",R54&lt;Q54)),"Actual times out of order",IF(AND(N54="Completed",OR(O54="",P54="",Q54="",R54="")),"Completed status missing actual times","OK")))))),"Review formula inputs")</f>
        <v/>
      </c>
      <c r="AB54" s="26" t="n"/>
    </row>
    <row r="55">
      <c r="A55" s="26" t="n"/>
      <c r="B55" s="26" t="n"/>
      <c r="C55" s="26" t="n"/>
      <c r="D55" s="26" t="n"/>
      <c r="E55" s="26" t="n"/>
      <c r="F55" s="46" t="n"/>
      <c r="G55" s="26" t="n"/>
      <c r="H55" s="28">
        <f>IFERROR(IF(G55="","",VLOOKUP(G55,'Settings'!$A$13:$B$17,2,FALSE)),"")</f>
        <v/>
      </c>
      <c r="I55" s="47">
        <f>IFERROR(IF(OR(F55="",H55=""),"",F55+H55/1440),"")</f>
        <v/>
      </c>
      <c r="J55" s="26" t="n"/>
      <c r="K55" s="26" t="n"/>
      <c r="L55" s="26" t="n"/>
      <c r="M55" s="30" t="n"/>
      <c r="N55" s="22" t="n"/>
      <c r="O55" s="46" t="n"/>
      <c r="P55" s="46" t="n"/>
      <c r="Q55" s="46" t="n"/>
      <c r="R55" s="46" t="n"/>
      <c r="S55" s="28">
        <f>IFERROR(IF(OR(F55="",O55=""),"",ROUND((O55-F55)*1440,0)),"")</f>
        <v/>
      </c>
      <c r="T55" s="28">
        <f>IFERROR(IF(OR(O55="",P55=""),"",MAX(0,ROUND((P55-O55)*1440,0))),"")</f>
        <v/>
      </c>
      <c r="U55" s="28">
        <f>IFERROR(IF(OR(P55="",Q55=""),"",MAX(0,ROUND((Q55-P55)*1440,0))),"")</f>
        <v/>
      </c>
      <c r="V55" s="28">
        <f>IFERROR(IF(OR(O55="",R55=""),"",MAX(0,ROUND((R55-O55)*1440,0))),"")</f>
        <v/>
      </c>
      <c r="W55" s="28">
        <f>IFERROR(IF(V55="","",MAX(0,V55-'Settings'!$B$6)),"")</f>
        <v/>
      </c>
      <c r="X55" s="48">
        <f>IFERROR(IF(W55="","",ROUND(W55/60*'Settings'!$B$7,2)),"")</f>
        <v/>
      </c>
      <c r="Y55" s="23">
        <f>IFERROR(IF(OR(F55="",O55=""),"",IF(O55&lt;=F55+'Settings'!$B$5/1440,"On Time","Late")),"")</f>
        <v/>
      </c>
      <c r="Z55" s="23">
        <f>IFERROR(IF(OR(B55="",C55="",F55="",I55=""),"",IF(N55="Canceled","Not Applicable",IF(COUNTIFS($B$5:$B$204,B55,$C$5:$C$204,C55,$F$5:$F$204,"&lt;"&amp;I55,$I$5:$I$204,"&gt;"&amp;F55,$N$5:$N$204,"&lt;&gt;Canceled")&gt;1,"Conflict","Clear"))),"")</f>
        <v/>
      </c>
      <c r="AA55" s="23">
        <f>IFERROR(IF(A55="","",IF(COUNTIF($A$5:$A$204,A55)&gt;1,"Duplicate appointment ID",IF(OR(B55="",C55="",D55="",F55="",G55="",N55=""),"Missing required field",IF(OR(AND(O55="",OR(P55&lt;&gt;"",Q55&lt;&gt;"",R55&lt;&gt;"")),AND(P55="",OR(Q55&lt;&gt;"",R55&lt;&gt;"")),AND(Q55="",R55&lt;&gt;"")),"Actual time sequence incomplete",IF(OR(AND(O55&lt;&gt;"",P55&lt;&gt;"",P55&lt;O55),AND(P55&lt;&gt;"",Q55&lt;&gt;"",Q55&lt;P55),AND(Q55&lt;&gt;"",R55&lt;&gt;"",R55&lt;Q55)),"Actual times out of order",IF(AND(N55="Completed",OR(O55="",P55="",Q55="",R55="")),"Completed status missing actual times","OK")))))),"Review formula inputs")</f>
        <v/>
      </c>
      <c r="AB55" s="26" t="n"/>
    </row>
    <row r="56">
      <c r="A56" s="26" t="n"/>
      <c r="B56" s="26" t="n"/>
      <c r="C56" s="26" t="n"/>
      <c r="D56" s="26" t="n"/>
      <c r="E56" s="26" t="n"/>
      <c r="F56" s="46" t="n"/>
      <c r="G56" s="26" t="n"/>
      <c r="H56" s="28">
        <f>IFERROR(IF(G56="","",VLOOKUP(G56,'Settings'!$A$13:$B$17,2,FALSE)),"")</f>
        <v/>
      </c>
      <c r="I56" s="47">
        <f>IFERROR(IF(OR(F56="",H56=""),"",F56+H56/1440),"")</f>
        <v/>
      </c>
      <c r="J56" s="26" t="n"/>
      <c r="K56" s="26" t="n"/>
      <c r="L56" s="26" t="n"/>
      <c r="M56" s="30" t="n"/>
      <c r="N56" s="22" t="n"/>
      <c r="O56" s="46" t="n"/>
      <c r="P56" s="46" t="n"/>
      <c r="Q56" s="46" t="n"/>
      <c r="R56" s="46" t="n"/>
      <c r="S56" s="28">
        <f>IFERROR(IF(OR(F56="",O56=""),"",ROUND((O56-F56)*1440,0)),"")</f>
        <v/>
      </c>
      <c r="T56" s="28">
        <f>IFERROR(IF(OR(O56="",P56=""),"",MAX(0,ROUND((P56-O56)*1440,0))),"")</f>
        <v/>
      </c>
      <c r="U56" s="28">
        <f>IFERROR(IF(OR(P56="",Q56=""),"",MAX(0,ROUND((Q56-P56)*1440,0))),"")</f>
        <v/>
      </c>
      <c r="V56" s="28">
        <f>IFERROR(IF(OR(O56="",R56=""),"",MAX(0,ROUND((R56-O56)*1440,0))),"")</f>
        <v/>
      </c>
      <c r="W56" s="28">
        <f>IFERROR(IF(V56="","",MAX(0,V56-'Settings'!$B$6)),"")</f>
        <v/>
      </c>
      <c r="X56" s="48">
        <f>IFERROR(IF(W56="","",ROUND(W56/60*'Settings'!$B$7,2)),"")</f>
        <v/>
      </c>
      <c r="Y56" s="23">
        <f>IFERROR(IF(OR(F56="",O56=""),"",IF(O56&lt;=F56+'Settings'!$B$5/1440,"On Time","Late")),"")</f>
        <v/>
      </c>
      <c r="Z56" s="23">
        <f>IFERROR(IF(OR(B56="",C56="",F56="",I56=""),"",IF(N56="Canceled","Not Applicable",IF(COUNTIFS($B$5:$B$204,B56,$C$5:$C$204,C56,$F$5:$F$204,"&lt;"&amp;I56,$I$5:$I$204,"&gt;"&amp;F56,$N$5:$N$204,"&lt;&gt;Canceled")&gt;1,"Conflict","Clear"))),"")</f>
        <v/>
      </c>
      <c r="AA56" s="23">
        <f>IFERROR(IF(A56="","",IF(COUNTIF($A$5:$A$204,A56)&gt;1,"Duplicate appointment ID",IF(OR(B56="",C56="",D56="",F56="",G56="",N56=""),"Missing required field",IF(OR(AND(O56="",OR(P56&lt;&gt;"",Q56&lt;&gt;"",R56&lt;&gt;"")),AND(P56="",OR(Q56&lt;&gt;"",R56&lt;&gt;"")),AND(Q56="",R56&lt;&gt;"")),"Actual time sequence incomplete",IF(OR(AND(O56&lt;&gt;"",P56&lt;&gt;"",P56&lt;O56),AND(P56&lt;&gt;"",Q56&lt;&gt;"",Q56&lt;P56),AND(Q56&lt;&gt;"",R56&lt;&gt;"",R56&lt;Q56)),"Actual times out of order",IF(AND(N56="Completed",OR(O56="",P56="",Q56="",R56="")),"Completed status missing actual times","OK")))))),"Review formula inputs")</f>
        <v/>
      </c>
      <c r="AB56" s="26" t="n"/>
    </row>
    <row r="57">
      <c r="A57" s="26" t="n"/>
      <c r="B57" s="26" t="n"/>
      <c r="C57" s="26" t="n"/>
      <c r="D57" s="26" t="n"/>
      <c r="E57" s="26" t="n"/>
      <c r="F57" s="46" t="n"/>
      <c r="G57" s="26" t="n"/>
      <c r="H57" s="28">
        <f>IFERROR(IF(G57="","",VLOOKUP(G57,'Settings'!$A$13:$B$17,2,FALSE)),"")</f>
        <v/>
      </c>
      <c r="I57" s="47">
        <f>IFERROR(IF(OR(F57="",H57=""),"",F57+H57/1440),"")</f>
        <v/>
      </c>
      <c r="J57" s="26" t="n"/>
      <c r="K57" s="26" t="n"/>
      <c r="L57" s="26" t="n"/>
      <c r="M57" s="30" t="n"/>
      <c r="N57" s="22" t="n"/>
      <c r="O57" s="46" t="n"/>
      <c r="P57" s="46" t="n"/>
      <c r="Q57" s="46" t="n"/>
      <c r="R57" s="46" t="n"/>
      <c r="S57" s="28">
        <f>IFERROR(IF(OR(F57="",O57=""),"",ROUND((O57-F57)*1440,0)),"")</f>
        <v/>
      </c>
      <c r="T57" s="28">
        <f>IFERROR(IF(OR(O57="",P57=""),"",MAX(0,ROUND((P57-O57)*1440,0))),"")</f>
        <v/>
      </c>
      <c r="U57" s="28">
        <f>IFERROR(IF(OR(P57="",Q57=""),"",MAX(0,ROUND((Q57-P57)*1440,0))),"")</f>
        <v/>
      </c>
      <c r="V57" s="28">
        <f>IFERROR(IF(OR(O57="",R57=""),"",MAX(0,ROUND((R57-O57)*1440,0))),"")</f>
        <v/>
      </c>
      <c r="W57" s="28">
        <f>IFERROR(IF(V57="","",MAX(0,V57-'Settings'!$B$6)),"")</f>
        <v/>
      </c>
      <c r="X57" s="48">
        <f>IFERROR(IF(W57="","",ROUND(W57/60*'Settings'!$B$7,2)),"")</f>
        <v/>
      </c>
      <c r="Y57" s="23">
        <f>IFERROR(IF(OR(F57="",O57=""),"",IF(O57&lt;=F57+'Settings'!$B$5/1440,"On Time","Late")),"")</f>
        <v/>
      </c>
      <c r="Z57" s="23">
        <f>IFERROR(IF(OR(B57="",C57="",F57="",I57=""),"",IF(N57="Canceled","Not Applicable",IF(COUNTIFS($B$5:$B$204,B57,$C$5:$C$204,C57,$F$5:$F$204,"&lt;"&amp;I57,$I$5:$I$204,"&gt;"&amp;F57,$N$5:$N$204,"&lt;&gt;Canceled")&gt;1,"Conflict","Clear"))),"")</f>
        <v/>
      </c>
      <c r="AA57" s="23">
        <f>IFERROR(IF(A57="","",IF(COUNTIF($A$5:$A$204,A57)&gt;1,"Duplicate appointment ID",IF(OR(B57="",C57="",D57="",F57="",G57="",N57=""),"Missing required field",IF(OR(AND(O57="",OR(P57&lt;&gt;"",Q57&lt;&gt;"",R57&lt;&gt;"")),AND(P57="",OR(Q57&lt;&gt;"",R57&lt;&gt;"")),AND(Q57="",R57&lt;&gt;"")),"Actual time sequence incomplete",IF(OR(AND(O57&lt;&gt;"",P57&lt;&gt;"",P57&lt;O57),AND(P57&lt;&gt;"",Q57&lt;&gt;"",Q57&lt;P57),AND(Q57&lt;&gt;"",R57&lt;&gt;"",R57&lt;Q57)),"Actual times out of order",IF(AND(N57="Completed",OR(O57="",P57="",Q57="",R57="")),"Completed status missing actual times","OK")))))),"Review formula inputs")</f>
        <v/>
      </c>
      <c r="AB57" s="26" t="n"/>
    </row>
    <row r="58">
      <c r="A58" s="26" t="n"/>
      <c r="B58" s="26" t="n"/>
      <c r="C58" s="26" t="n"/>
      <c r="D58" s="26" t="n"/>
      <c r="E58" s="26" t="n"/>
      <c r="F58" s="46" t="n"/>
      <c r="G58" s="26" t="n"/>
      <c r="H58" s="28">
        <f>IFERROR(IF(G58="","",VLOOKUP(G58,'Settings'!$A$13:$B$17,2,FALSE)),"")</f>
        <v/>
      </c>
      <c r="I58" s="47">
        <f>IFERROR(IF(OR(F58="",H58=""),"",F58+H58/1440),"")</f>
        <v/>
      </c>
      <c r="J58" s="26" t="n"/>
      <c r="K58" s="26" t="n"/>
      <c r="L58" s="26" t="n"/>
      <c r="M58" s="30" t="n"/>
      <c r="N58" s="22" t="n"/>
      <c r="O58" s="46" t="n"/>
      <c r="P58" s="46" t="n"/>
      <c r="Q58" s="46" t="n"/>
      <c r="R58" s="46" t="n"/>
      <c r="S58" s="28">
        <f>IFERROR(IF(OR(F58="",O58=""),"",ROUND((O58-F58)*1440,0)),"")</f>
        <v/>
      </c>
      <c r="T58" s="28">
        <f>IFERROR(IF(OR(O58="",P58=""),"",MAX(0,ROUND((P58-O58)*1440,0))),"")</f>
        <v/>
      </c>
      <c r="U58" s="28">
        <f>IFERROR(IF(OR(P58="",Q58=""),"",MAX(0,ROUND((Q58-P58)*1440,0))),"")</f>
        <v/>
      </c>
      <c r="V58" s="28">
        <f>IFERROR(IF(OR(O58="",R58=""),"",MAX(0,ROUND((R58-O58)*1440,0))),"")</f>
        <v/>
      </c>
      <c r="W58" s="28">
        <f>IFERROR(IF(V58="","",MAX(0,V58-'Settings'!$B$6)),"")</f>
        <v/>
      </c>
      <c r="X58" s="48">
        <f>IFERROR(IF(W58="","",ROUND(W58/60*'Settings'!$B$7,2)),"")</f>
        <v/>
      </c>
      <c r="Y58" s="23">
        <f>IFERROR(IF(OR(F58="",O58=""),"",IF(O58&lt;=F58+'Settings'!$B$5/1440,"On Time","Late")),"")</f>
        <v/>
      </c>
      <c r="Z58" s="23">
        <f>IFERROR(IF(OR(B58="",C58="",F58="",I58=""),"",IF(N58="Canceled","Not Applicable",IF(COUNTIFS($B$5:$B$204,B58,$C$5:$C$204,C58,$F$5:$F$204,"&lt;"&amp;I58,$I$5:$I$204,"&gt;"&amp;F58,$N$5:$N$204,"&lt;&gt;Canceled")&gt;1,"Conflict","Clear"))),"")</f>
        <v/>
      </c>
      <c r="AA58" s="23">
        <f>IFERROR(IF(A58="","",IF(COUNTIF($A$5:$A$204,A58)&gt;1,"Duplicate appointment ID",IF(OR(B58="",C58="",D58="",F58="",G58="",N58=""),"Missing required field",IF(OR(AND(O58="",OR(P58&lt;&gt;"",Q58&lt;&gt;"",R58&lt;&gt;"")),AND(P58="",OR(Q58&lt;&gt;"",R58&lt;&gt;"")),AND(Q58="",R58&lt;&gt;"")),"Actual time sequence incomplete",IF(OR(AND(O58&lt;&gt;"",P58&lt;&gt;"",P58&lt;O58),AND(P58&lt;&gt;"",Q58&lt;&gt;"",Q58&lt;P58),AND(Q58&lt;&gt;"",R58&lt;&gt;"",R58&lt;Q58)),"Actual times out of order",IF(AND(N58="Completed",OR(O58="",P58="",Q58="",R58="")),"Completed status missing actual times","OK")))))),"Review formula inputs")</f>
        <v/>
      </c>
      <c r="AB58" s="26" t="n"/>
    </row>
    <row r="59">
      <c r="A59" s="26" t="n"/>
      <c r="B59" s="26" t="n"/>
      <c r="C59" s="26" t="n"/>
      <c r="D59" s="26" t="n"/>
      <c r="E59" s="26" t="n"/>
      <c r="F59" s="46" t="n"/>
      <c r="G59" s="26" t="n"/>
      <c r="H59" s="28">
        <f>IFERROR(IF(G59="","",VLOOKUP(G59,'Settings'!$A$13:$B$17,2,FALSE)),"")</f>
        <v/>
      </c>
      <c r="I59" s="47">
        <f>IFERROR(IF(OR(F59="",H59=""),"",F59+H59/1440),"")</f>
        <v/>
      </c>
      <c r="J59" s="26" t="n"/>
      <c r="K59" s="26" t="n"/>
      <c r="L59" s="26" t="n"/>
      <c r="M59" s="30" t="n"/>
      <c r="N59" s="22" t="n"/>
      <c r="O59" s="46" t="n"/>
      <c r="P59" s="46" t="n"/>
      <c r="Q59" s="46" t="n"/>
      <c r="R59" s="46" t="n"/>
      <c r="S59" s="28">
        <f>IFERROR(IF(OR(F59="",O59=""),"",ROUND((O59-F59)*1440,0)),"")</f>
        <v/>
      </c>
      <c r="T59" s="28">
        <f>IFERROR(IF(OR(O59="",P59=""),"",MAX(0,ROUND((P59-O59)*1440,0))),"")</f>
        <v/>
      </c>
      <c r="U59" s="28">
        <f>IFERROR(IF(OR(P59="",Q59=""),"",MAX(0,ROUND((Q59-P59)*1440,0))),"")</f>
        <v/>
      </c>
      <c r="V59" s="28">
        <f>IFERROR(IF(OR(O59="",R59=""),"",MAX(0,ROUND((R59-O59)*1440,0))),"")</f>
        <v/>
      </c>
      <c r="W59" s="28">
        <f>IFERROR(IF(V59="","",MAX(0,V59-'Settings'!$B$6)),"")</f>
        <v/>
      </c>
      <c r="X59" s="48">
        <f>IFERROR(IF(W59="","",ROUND(W59/60*'Settings'!$B$7,2)),"")</f>
        <v/>
      </c>
      <c r="Y59" s="23">
        <f>IFERROR(IF(OR(F59="",O59=""),"",IF(O59&lt;=F59+'Settings'!$B$5/1440,"On Time","Late")),"")</f>
        <v/>
      </c>
      <c r="Z59" s="23">
        <f>IFERROR(IF(OR(B59="",C59="",F59="",I59=""),"",IF(N59="Canceled","Not Applicable",IF(COUNTIFS($B$5:$B$204,B59,$C$5:$C$204,C59,$F$5:$F$204,"&lt;"&amp;I59,$I$5:$I$204,"&gt;"&amp;F59,$N$5:$N$204,"&lt;&gt;Canceled")&gt;1,"Conflict","Clear"))),"")</f>
        <v/>
      </c>
      <c r="AA59" s="23">
        <f>IFERROR(IF(A59="","",IF(COUNTIF($A$5:$A$204,A59)&gt;1,"Duplicate appointment ID",IF(OR(B59="",C59="",D59="",F59="",G59="",N59=""),"Missing required field",IF(OR(AND(O59="",OR(P59&lt;&gt;"",Q59&lt;&gt;"",R59&lt;&gt;"")),AND(P59="",OR(Q59&lt;&gt;"",R59&lt;&gt;"")),AND(Q59="",R59&lt;&gt;"")),"Actual time sequence incomplete",IF(OR(AND(O59&lt;&gt;"",P59&lt;&gt;"",P59&lt;O59),AND(P59&lt;&gt;"",Q59&lt;&gt;"",Q59&lt;P59),AND(Q59&lt;&gt;"",R59&lt;&gt;"",R59&lt;Q59)),"Actual times out of order",IF(AND(N59="Completed",OR(O59="",P59="",Q59="",R59="")),"Completed status missing actual times","OK")))))),"Review formula inputs")</f>
        <v/>
      </c>
      <c r="AB59" s="26" t="n"/>
    </row>
    <row r="60">
      <c r="A60" s="26" t="n"/>
      <c r="B60" s="26" t="n"/>
      <c r="C60" s="26" t="n"/>
      <c r="D60" s="26" t="n"/>
      <c r="E60" s="26" t="n"/>
      <c r="F60" s="46" t="n"/>
      <c r="G60" s="26" t="n"/>
      <c r="H60" s="28">
        <f>IFERROR(IF(G60="","",VLOOKUP(G60,'Settings'!$A$13:$B$17,2,FALSE)),"")</f>
        <v/>
      </c>
      <c r="I60" s="47">
        <f>IFERROR(IF(OR(F60="",H60=""),"",F60+H60/1440),"")</f>
        <v/>
      </c>
      <c r="J60" s="26" t="n"/>
      <c r="K60" s="26" t="n"/>
      <c r="L60" s="26" t="n"/>
      <c r="M60" s="30" t="n"/>
      <c r="N60" s="22" t="n"/>
      <c r="O60" s="46" t="n"/>
      <c r="P60" s="46" t="n"/>
      <c r="Q60" s="46" t="n"/>
      <c r="R60" s="46" t="n"/>
      <c r="S60" s="28">
        <f>IFERROR(IF(OR(F60="",O60=""),"",ROUND((O60-F60)*1440,0)),"")</f>
        <v/>
      </c>
      <c r="T60" s="28">
        <f>IFERROR(IF(OR(O60="",P60=""),"",MAX(0,ROUND((P60-O60)*1440,0))),"")</f>
        <v/>
      </c>
      <c r="U60" s="28">
        <f>IFERROR(IF(OR(P60="",Q60=""),"",MAX(0,ROUND((Q60-P60)*1440,0))),"")</f>
        <v/>
      </c>
      <c r="V60" s="28">
        <f>IFERROR(IF(OR(O60="",R60=""),"",MAX(0,ROUND((R60-O60)*1440,0))),"")</f>
        <v/>
      </c>
      <c r="W60" s="28">
        <f>IFERROR(IF(V60="","",MAX(0,V60-'Settings'!$B$6)),"")</f>
        <v/>
      </c>
      <c r="X60" s="48">
        <f>IFERROR(IF(W60="","",ROUND(W60/60*'Settings'!$B$7,2)),"")</f>
        <v/>
      </c>
      <c r="Y60" s="23">
        <f>IFERROR(IF(OR(F60="",O60=""),"",IF(O60&lt;=F60+'Settings'!$B$5/1440,"On Time","Late")),"")</f>
        <v/>
      </c>
      <c r="Z60" s="23">
        <f>IFERROR(IF(OR(B60="",C60="",F60="",I60=""),"",IF(N60="Canceled","Not Applicable",IF(COUNTIFS($B$5:$B$204,B60,$C$5:$C$204,C60,$F$5:$F$204,"&lt;"&amp;I60,$I$5:$I$204,"&gt;"&amp;F60,$N$5:$N$204,"&lt;&gt;Canceled")&gt;1,"Conflict","Clear"))),"")</f>
        <v/>
      </c>
      <c r="AA60" s="23">
        <f>IFERROR(IF(A60="","",IF(COUNTIF($A$5:$A$204,A60)&gt;1,"Duplicate appointment ID",IF(OR(B60="",C60="",D60="",F60="",G60="",N60=""),"Missing required field",IF(OR(AND(O60="",OR(P60&lt;&gt;"",Q60&lt;&gt;"",R60&lt;&gt;"")),AND(P60="",OR(Q60&lt;&gt;"",R60&lt;&gt;"")),AND(Q60="",R60&lt;&gt;"")),"Actual time sequence incomplete",IF(OR(AND(O60&lt;&gt;"",P60&lt;&gt;"",P60&lt;O60),AND(P60&lt;&gt;"",Q60&lt;&gt;"",Q60&lt;P60),AND(Q60&lt;&gt;"",R60&lt;&gt;"",R60&lt;Q60)),"Actual times out of order",IF(AND(N60="Completed",OR(O60="",P60="",Q60="",R60="")),"Completed status missing actual times","OK")))))),"Review formula inputs")</f>
        <v/>
      </c>
      <c r="AB60" s="26" t="n"/>
    </row>
    <row r="61">
      <c r="A61" s="26" t="n"/>
      <c r="B61" s="26" t="n"/>
      <c r="C61" s="26" t="n"/>
      <c r="D61" s="26" t="n"/>
      <c r="E61" s="26" t="n"/>
      <c r="F61" s="46" t="n"/>
      <c r="G61" s="26" t="n"/>
      <c r="H61" s="28">
        <f>IFERROR(IF(G61="","",VLOOKUP(G61,'Settings'!$A$13:$B$17,2,FALSE)),"")</f>
        <v/>
      </c>
      <c r="I61" s="47">
        <f>IFERROR(IF(OR(F61="",H61=""),"",F61+H61/1440),"")</f>
        <v/>
      </c>
      <c r="J61" s="26" t="n"/>
      <c r="K61" s="26" t="n"/>
      <c r="L61" s="26" t="n"/>
      <c r="M61" s="30" t="n"/>
      <c r="N61" s="22" t="n"/>
      <c r="O61" s="46" t="n"/>
      <c r="P61" s="46" t="n"/>
      <c r="Q61" s="46" t="n"/>
      <c r="R61" s="46" t="n"/>
      <c r="S61" s="28">
        <f>IFERROR(IF(OR(F61="",O61=""),"",ROUND((O61-F61)*1440,0)),"")</f>
        <v/>
      </c>
      <c r="T61" s="28">
        <f>IFERROR(IF(OR(O61="",P61=""),"",MAX(0,ROUND((P61-O61)*1440,0))),"")</f>
        <v/>
      </c>
      <c r="U61" s="28">
        <f>IFERROR(IF(OR(P61="",Q61=""),"",MAX(0,ROUND((Q61-P61)*1440,0))),"")</f>
        <v/>
      </c>
      <c r="V61" s="28">
        <f>IFERROR(IF(OR(O61="",R61=""),"",MAX(0,ROUND((R61-O61)*1440,0))),"")</f>
        <v/>
      </c>
      <c r="W61" s="28">
        <f>IFERROR(IF(V61="","",MAX(0,V61-'Settings'!$B$6)),"")</f>
        <v/>
      </c>
      <c r="X61" s="48">
        <f>IFERROR(IF(W61="","",ROUND(W61/60*'Settings'!$B$7,2)),"")</f>
        <v/>
      </c>
      <c r="Y61" s="23">
        <f>IFERROR(IF(OR(F61="",O61=""),"",IF(O61&lt;=F61+'Settings'!$B$5/1440,"On Time","Late")),"")</f>
        <v/>
      </c>
      <c r="Z61" s="23">
        <f>IFERROR(IF(OR(B61="",C61="",F61="",I61=""),"",IF(N61="Canceled","Not Applicable",IF(COUNTIFS($B$5:$B$204,B61,$C$5:$C$204,C61,$F$5:$F$204,"&lt;"&amp;I61,$I$5:$I$204,"&gt;"&amp;F61,$N$5:$N$204,"&lt;&gt;Canceled")&gt;1,"Conflict","Clear"))),"")</f>
        <v/>
      </c>
      <c r="AA61" s="23">
        <f>IFERROR(IF(A61="","",IF(COUNTIF($A$5:$A$204,A61)&gt;1,"Duplicate appointment ID",IF(OR(B61="",C61="",D61="",F61="",G61="",N61=""),"Missing required field",IF(OR(AND(O61="",OR(P61&lt;&gt;"",Q61&lt;&gt;"",R61&lt;&gt;"")),AND(P61="",OR(Q61&lt;&gt;"",R61&lt;&gt;"")),AND(Q61="",R61&lt;&gt;"")),"Actual time sequence incomplete",IF(OR(AND(O61&lt;&gt;"",P61&lt;&gt;"",P61&lt;O61),AND(P61&lt;&gt;"",Q61&lt;&gt;"",Q61&lt;P61),AND(Q61&lt;&gt;"",R61&lt;&gt;"",R61&lt;Q61)),"Actual times out of order",IF(AND(N61="Completed",OR(O61="",P61="",Q61="",R61="")),"Completed status missing actual times","OK")))))),"Review formula inputs")</f>
        <v/>
      </c>
      <c r="AB61" s="26" t="n"/>
    </row>
    <row r="62">
      <c r="A62" s="26" t="n"/>
      <c r="B62" s="26" t="n"/>
      <c r="C62" s="26" t="n"/>
      <c r="D62" s="26" t="n"/>
      <c r="E62" s="26" t="n"/>
      <c r="F62" s="46" t="n"/>
      <c r="G62" s="26" t="n"/>
      <c r="H62" s="28">
        <f>IFERROR(IF(G62="","",VLOOKUP(G62,'Settings'!$A$13:$B$17,2,FALSE)),"")</f>
        <v/>
      </c>
      <c r="I62" s="47">
        <f>IFERROR(IF(OR(F62="",H62=""),"",F62+H62/1440),"")</f>
        <v/>
      </c>
      <c r="J62" s="26" t="n"/>
      <c r="K62" s="26" t="n"/>
      <c r="L62" s="26" t="n"/>
      <c r="M62" s="30" t="n"/>
      <c r="N62" s="22" t="n"/>
      <c r="O62" s="46" t="n"/>
      <c r="P62" s="46" t="n"/>
      <c r="Q62" s="46" t="n"/>
      <c r="R62" s="46" t="n"/>
      <c r="S62" s="28">
        <f>IFERROR(IF(OR(F62="",O62=""),"",ROUND((O62-F62)*1440,0)),"")</f>
        <v/>
      </c>
      <c r="T62" s="28">
        <f>IFERROR(IF(OR(O62="",P62=""),"",MAX(0,ROUND((P62-O62)*1440,0))),"")</f>
        <v/>
      </c>
      <c r="U62" s="28">
        <f>IFERROR(IF(OR(P62="",Q62=""),"",MAX(0,ROUND((Q62-P62)*1440,0))),"")</f>
        <v/>
      </c>
      <c r="V62" s="28">
        <f>IFERROR(IF(OR(O62="",R62=""),"",MAX(0,ROUND((R62-O62)*1440,0))),"")</f>
        <v/>
      </c>
      <c r="W62" s="28">
        <f>IFERROR(IF(V62="","",MAX(0,V62-'Settings'!$B$6)),"")</f>
        <v/>
      </c>
      <c r="X62" s="48">
        <f>IFERROR(IF(W62="","",ROUND(W62/60*'Settings'!$B$7,2)),"")</f>
        <v/>
      </c>
      <c r="Y62" s="23">
        <f>IFERROR(IF(OR(F62="",O62=""),"",IF(O62&lt;=F62+'Settings'!$B$5/1440,"On Time","Late")),"")</f>
        <v/>
      </c>
      <c r="Z62" s="23">
        <f>IFERROR(IF(OR(B62="",C62="",F62="",I62=""),"",IF(N62="Canceled","Not Applicable",IF(COUNTIFS($B$5:$B$204,B62,$C$5:$C$204,C62,$F$5:$F$204,"&lt;"&amp;I62,$I$5:$I$204,"&gt;"&amp;F62,$N$5:$N$204,"&lt;&gt;Canceled")&gt;1,"Conflict","Clear"))),"")</f>
        <v/>
      </c>
      <c r="AA62" s="23">
        <f>IFERROR(IF(A62="","",IF(COUNTIF($A$5:$A$204,A62)&gt;1,"Duplicate appointment ID",IF(OR(B62="",C62="",D62="",F62="",G62="",N62=""),"Missing required field",IF(OR(AND(O62="",OR(P62&lt;&gt;"",Q62&lt;&gt;"",R62&lt;&gt;"")),AND(P62="",OR(Q62&lt;&gt;"",R62&lt;&gt;"")),AND(Q62="",R62&lt;&gt;"")),"Actual time sequence incomplete",IF(OR(AND(O62&lt;&gt;"",P62&lt;&gt;"",P62&lt;O62),AND(P62&lt;&gt;"",Q62&lt;&gt;"",Q62&lt;P62),AND(Q62&lt;&gt;"",R62&lt;&gt;"",R62&lt;Q62)),"Actual times out of order",IF(AND(N62="Completed",OR(O62="",P62="",Q62="",R62="")),"Completed status missing actual times","OK")))))),"Review formula inputs")</f>
        <v/>
      </c>
      <c r="AB62" s="26" t="n"/>
    </row>
    <row r="63">
      <c r="A63" s="26" t="n"/>
      <c r="B63" s="26" t="n"/>
      <c r="C63" s="26" t="n"/>
      <c r="D63" s="26" t="n"/>
      <c r="E63" s="26" t="n"/>
      <c r="F63" s="46" t="n"/>
      <c r="G63" s="26" t="n"/>
      <c r="H63" s="28">
        <f>IFERROR(IF(G63="","",VLOOKUP(G63,'Settings'!$A$13:$B$17,2,FALSE)),"")</f>
        <v/>
      </c>
      <c r="I63" s="47">
        <f>IFERROR(IF(OR(F63="",H63=""),"",F63+H63/1440),"")</f>
        <v/>
      </c>
      <c r="J63" s="26" t="n"/>
      <c r="K63" s="26" t="n"/>
      <c r="L63" s="26" t="n"/>
      <c r="M63" s="30" t="n"/>
      <c r="N63" s="22" t="n"/>
      <c r="O63" s="46" t="n"/>
      <c r="P63" s="46" t="n"/>
      <c r="Q63" s="46" t="n"/>
      <c r="R63" s="46" t="n"/>
      <c r="S63" s="28">
        <f>IFERROR(IF(OR(F63="",O63=""),"",ROUND((O63-F63)*1440,0)),"")</f>
        <v/>
      </c>
      <c r="T63" s="28">
        <f>IFERROR(IF(OR(O63="",P63=""),"",MAX(0,ROUND((P63-O63)*1440,0))),"")</f>
        <v/>
      </c>
      <c r="U63" s="28">
        <f>IFERROR(IF(OR(P63="",Q63=""),"",MAX(0,ROUND((Q63-P63)*1440,0))),"")</f>
        <v/>
      </c>
      <c r="V63" s="28">
        <f>IFERROR(IF(OR(O63="",R63=""),"",MAX(0,ROUND((R63-O63)*1440,0))),"")</f>
        <v/>
      </c>
      <c r="W63" s="28">
        <f>IFERROR(IF(V63="","",MAX(0,V63-'Settings'!$B$6)),"")</f>
        <v/>
      </c>
      <c r="X63" s="48">
        <f>IFERROR(IF(W63="","",ROUND(W63/60*'Settings'!$B$7,2)),"")</f>
        <v/>
      </c>
      <c r="Y63" s="23">
        <f>IFERROR(IF(OR(F63="",O63=""),"",IF(O63&lt;=F63+'Settings'!$B$5/1440,"On Time","Late")),"")</f>
        <v/>
      </c>
      <c r="Z63" s="23">
        <f>IFERROR(IF(OR(B63="",C63="",F63="",I63=""),"",IF(N63="Canceled","Not Applicable",IF(COUNTIFS($B$5:$B$204,B63,$C$5:$C$204,C63,$F$5:$F$204,"&lt;"&amp;I63,$I$5:$I$204,"&gt;"&amp;F63,$N$5:$N$204,"&lt;&gt;Canceled")&gt;1,"Conflict","Clear"))),"")</f>
        <v/>
      </c>
      <c r="AA63" s="23">
        <f>IFERROR(IF(A63="","",IF(COUNTIF($A$5:$A$204,A63)&gt;1,"Duplicate appointment ID",IF(OR(B63="",C63="",D63="",F63="",G63="",N63=""),"Missing required field",IF(OR(AND(O63="",OR(P63&lt;&gt;"",Q63&lt;&gt;"",R63&lt;&gt;"")),AND(P63="",OR(Q63&lt;&gt;"",R63&lt;&gt;"")),AND(Q63="",R63&lt;&gt;"")),"Actual time sequence incomplete",IF(OR(AND(O63&lt;&gt;"",P63&lt;&gt;"",P63&lt;O63),AND(P63&lt;&gt;"",Q63&lt;&gt;"",Q63&lt;P63),AND(Q63&lt;&gt;"",R63&lt;&gt;"",R63&lt;Q63)),"Actual times out of order",IF(AND(N63="Completed",OR(O63="",P63="",Q63="",R63="")),"Completed status missing actual times","OK")))))),"Review formula inputs")</f>
        <v/>
      </c>
      <c r="AB63" s="26" t="n"/>
    </row>
    <row r="64">
      <c r="A64" s="26" t="n"/>
      <c r="B64" s="26" t="n"/>
      <c r="C64" s="26" t="n"/>
      <c r="D64" s="26" t="n"/>
      <c r="E64" s="26" t="n"/>
      <c r="F64" s="46" t="n"/>
      <c r="G64" s="26" t="n"/>
      <c r="H64" s="28">
        <f>IFERROR(IF(G64="","",VLOOKUP(G64,'Settings'!$A$13:$B$17,2,FALSE)),"")</f>
        <v/>
      </c>
      <c r="I64" s="47">
        <f>IFERROR(IF(OR(F64="",H64=""),"",F64+H64/1440),"")</f>
        <v/>
      </c>
      <c r="J64" s="26" t="n"/>
      <c r="K64" s="26" t="n"/>
      <c r="L64" s="26" t="n"/>
      <c r="M64" s="30" t="n"/>
      <c r="N64" s="22" t="n"/>
      <c r="O64" s="46" t="n"/>
      <c r="P64" s="46" t="n"/>
      <c r="Q64" s="46" t="n"/>
      <c r="R64" s="46" t="n"/>
      <c r="S64" s="28">
        <f>IFERROR(IF(OR(F64="",O64=""),"",ROUND((O64-F64)*1440,0)),"")</f>
        <v/>
      </c>
      <c r="T64" s="28">
        <f>IFERROR(IF(OR(O64="",P64=""),"",MAX(0,ROUND((P64-O64)*1440,0))),"")</f>
        <v/>
      </c>
      <c r="U64" s="28">
        <f>IFERROR(IF(OR(P64="",Q64=""),"",MAX(0,ROUND((Q64-P64)*1440,0))),"")</f>
        <v/>
      </c>
      <c r="V64" s="28">
        <f>IFERROR(IF(OR(O64="",R64=""),"",MAX(0,ROUND((R64-O64)*1440,0))),"")</f>
        <v/>
      </c>
      <c r="W64" s="28">
        <f>IFERROR(IF(V64="","",MAX(0,V64-'Settings'!$B$6)),"")</f>
        <v/>
      </c>
      <c r="X64" s="48">
        <f>IFERROR(IF(W64="","",ROUND(W64/60*'Settings'!$B$7,2)),"")</f>
        <v/>
      </c>
      <c r="Y64" s="23">
        <f>IFERROR(IF(OR(F64="",O64=""),"",IF(O64&lt;=F64+'Settings'!$B$5/1440,"On Time","Late")),"")</f>
        <v/>
      </c>
      <c r="Z64" s="23">
        <f>IFERROR(IF(OR(B64="",C64="",F64="",I64=""),"",IF(N64="Canceled","Not Applicable",IF(COUNTIFS($B$5:$B$204,B64,$C$5:$C$204,C64,$F$5:$F$204,"&lt;"&amp;I64,$I$5:$I$204,"&gt;"&amp;F64,$N$5:$N$204,"&lt;&gt;Canceled")&gt;1,"Conflict","Clear"))),"")</f>
        <v/>
      </c>
      <c r="AA64" s="23">
        <f>IFERROR(IF(A64="","",IF(COUNTIF($A$5:$A$204,A64)&gt;1,"Duplicate appointment ID",IF(OR(B64="",C64="",D64="",F64="",G64="",N64=""),"Missing required field",IF(OR(AND(O64="",OR(P64&lt;&gt;"",Q64&lt;&gt;"",R64&lt;&gt;"")),AND(P64="",OR(Q64&lt;&gt;"",R64&lt;&gt;"")),AND(Q64="",R64&lt;&gt;"")),"Actual time sequence incomplete",IF(OR(AND(O64&lt;&gt;"",P64&lt;&gt;"",P64&lt;O64),AND(P64&lt;&gt;"",Q64&lt;&gt;"",Q64&lt;P64),AND(Q64&lt;&gt;"",R64&lt;&gt;"",R64&lt;Q64)),"Actual times out of order",IF(AND(N64="Completed",OR(O64="",P64="",Q64="",R64="")),"Completed status missing actual times","OK")))))),"Review formula inputs")</f>
        <v/>
      </c>
      <c r="AB64" s="26" t="n"/>
    </row>
    <row r="65">
      <c r="A65" s="26" t="n"/>
      <c r="B65" s="26" t="n"/>
      <c r="C65" s="26" t="n"/>
      <c r="D65" s="26" t="n"/>
      <c r="E65" s="26" t="n"/>
      <c r="F65" s="46" t="n"/>
      <c r="G65" s="26" t="n"/>
      <c r="H65" s="28">
        <f>IFERROR(IF(G65="","",VLOOKUP(G65,'Settings'!$A$13:$B$17,2,FALSE)),"")</f>
        <v/>
      </c>
      <c r="I65" s="47">
        <f>IFERROR(IF(OR(F65="",H65=""),"",F65+H65/1440),"")</f>
        <v/>
      </c>
      <c r="J65" s="26" t="n"/>
      <c r="K65" s="26" t="n"/>
      <c r="L65" s="26" t="n"/>
      <c r="M65" s="30" t="n"/>
      <c r="N65" s="22" t="n"/>
      <c r="O65" s="46" t="n"/>
      <c r="P65" s="46" t="n"/>
      <c r="Q65" s="46" t="n"/>
      <c r="R65" s="46" t="n"/>
      <c r="S65" s="28">
        <f>IFERROR(IF(OR(F65="",O65=""),"",ROUND((O65-F65)*1440,0)),"")</f>
        <v/>
      </c>
      <c r="T65" s="28">
        <f>IFERROR(IF(OR(O65="",P65=""),"",MAX(0,ROUND((P65-O65)*1440,0))),"")</f>
        <v/>
      </c>
      <c r="U65" s="28">
        <f>IFERROR(IF(OR(P65="",Q65=""),"",MAX(0,ROUND((Q65-P65)*1440,0))),"")</f>
        <v/>
      </c>
      <c r="V65" s="28">
        <f>IFERROR(IF(OR(O65="",R65=""),"",MAX(0,ROUND((R65-O65)*1440,0))),"")</f>
        <v/>
      </c>
      <c r="W65" s="28">
        <f>IFERROR(IF(V65="","",MAX(0,V65-'Settings'!$B$6)),"")</f>
        <v/>
      </c>
      <c r="X65" s="48">
        <f>IFERROR(IF(W65="","",ROUND(W65/60*'Settings'!$B$7,2)),"")</f>
        <v/>
      </c>
      <c r="Y65" s="23">
        <f>IFERROR(IF(OR(F65="",O65=""),"",IF(O65&lt;=F65+'Settings'!$B$5/1440,"On Time","Late")),"")</f>
        <v/>
      </c>
      <c r="Z65" s="23">
        <f>IFERROR(IF(OR(B65="",C65="",F65="",I65=""),"",IF(N65="Canceled","Not Applicable",IF(COUNTIFS($B$5:$B$204,B65,$C$5:$C$204,C65,$F$5:$F$204,"&lt;"&amp;I65,$I$5:$I$204,"&gt;"&amp;F65,$N$5:$N$204,"&lt;&gt;Canceled")&gt;1,"Conflict","Clear"))),"")</f>
        <v/>
      </c>
      <c r="AA65" s="23">
        <f>IFERROR(IF(A65="","",IF(COUNTIF($A$5:$A$204,A65)&gt;1,"Duplicate appointment ID",IF(OR(B65="",C65="",D65="",F65="",G65="",N65=""),"Missing required field",IF(OR(AND(O65="",OR(P65&lt;&gt;"",Q65&lt;&gt;"",R65&lt;&gt;"")),AND(P65="",OR(Q65&lt;&gt;"",R65&lt;&gt;"")),AND(Q65="",R65&lt;&gt;"")),"Actual time sequence incomplete",IF(OR(AND(O65&lt;&gt;"",P65&lt;&gt;"",P65&lt;O65),AND(P65&lt;&gt;"",Q65&lt;&gt;"",Q65&lt;P65),AND(Q65&lt;&gt;"",R65&lt;&gt;"",R65&lt;Q65)),"Actual times out of order",IF(AND(N65="Completed",OR(O65="",P65="",Q65="",R65="")),"Completed status missing actual times","OK")))))),"Review formula inputs")</f>
        <v/>
      </c>
      <c r="AB65" s="26" t="n"/>
    </row>
    <row r="66">
      <c r="A66" s="26" t="n"/>
      <c r="B66" s="26" t="n"/>
      <c r="C66" s="26" t="n"/>
      <c r="D66" s="26" t="n"/>
      <c r="E66" s="26" t="n"/>
      <c r="F66" s="46" t="n"/>
      <c r="G66" s="26" t="n"/>
      <c r="H66" s="28">
        <f>IFERROR(IF(G66="","",VLOOKUP(G66,'Settings'!$A$13:$B$17,2,FALSE)),"")</f>
        <v/>
      </c>
      <c r="I66" s="47">
        <f>IFERROR(IF(OR(F66="",H66=""),"",F66+H66/1440),"")</f>
        <v/>
      </c>
      <c r="J66" s="26" t="n"/>
      <c r="K66" s="26" t="n"/>
      <c r="L66" s="26" t="n"/>
      <c r="M66" s="30" t="n"/>
      <c r="N66" s="22" t="n"/>
      <c r="O66" s="46" t="n"/>
      <c r="P66" s="46" t="n"/>
      <c r="Q66" s="46" t="n"/>
      <c r="R66" s="46" t="n"/>
      <c r="S66" s="28">
        <f>IFERROR(IF(OR(F66="",O66=""),"",ROUND((O66-F66)*1440,0)),"")</f>
        <v/>
      </c>
      <c r="T66" s="28">
        <f>IFERROR(IF(OR(O66="",P66=""),"",MAX(0,ROUND((P66-O66)*1440,0))),"")</f>
        <v/>
      </c>
      <c r="U66" s="28">
        <f>IFERROR(IF(OR(P66="",Q66=""),"",MAX(0,ROUND((Q66-P66)*1440,0))),"")</f>
        <v/>
      </c>
      <c r="V66" s="28">
        <f>IFERROR(IF(OR(O66="",R66=""),"",MAX(0,ROUND((R66-O66)*1440,0))),"")</f>
        <v/>
      </c>
      <c r="W66" s="28">
        <f>IFERROR(IF(V66="","",MAX(0,V66-'Settings'!$B$6)),"")</f>
        <v/>
      </c>
      <c r="X66" s="48">
        <f>IFERROR(IF(W66="","",ROUND(W66/60*'Settings'!$B$7,2)),"")</f>
        <v/>
      </c>
      <c r="Y66" s="23">
        <f>IFERROR(IF(OR(F66="",O66=""),"",IF(O66&lt;=F66+'Settings'!$B$5/1440,"On Time","Late")),"")</f>
        <v/>
      </c>
      <c r="Z66" s="23">
        <f>IFERROR(IF(OR(B66="",C66="",F66="",I66=""),"",IF(N66="Canceled","Not Applicable",IF(COUNTIFS($B$5:$B$204,B66,$C$5:$C$204,C66,$F$5:$F$204,"&lt;"&amp;I66,$I$5:$I$204,"&gt;"&amp;F66,$N$5:$N$204,"&lt;&gt;Canceled")&gt;1,"Conflict","Clear"))),"")</f>
        <v/>
      </c>
      <c r="AA66" s="23">
        <f>IFERROR(IF(A66="","",IF(COUNTIF($A$5:$A$204,A66)&gt;1,"Duplicate appointment ID",IF(OR(B66="",C66="",D66="",F66="",G66="",N66=""),"Missing required field",IF(OR(AND(O66="",OR(P66&lt;&gt;"",Q66&lt;&gt;"",R66&lt;&gt;"")),AND(P66="",OR(Q66&lt;&gt;"",R66&lt;&gt;"")),AND(Q66="",R66&lt;&gt;"")),"Actual time sequence incomplete",IF(OR(AND(O66&lt;&gt;"",P66&lt;&gt;"",P66&lt;O66),AND(P66&lt;&gt;"",Q66&lt;&gt;"",Q66&lt;P66),AND(Q66&lt;&gt;"",R66&lt;&gt;"",R66&lt;Q66)),"Actual times out of order",IF(AND(N66="Completed",OR(O66="",P66="",Q66="",R66="")),"Completed status missing actual times","OK")))))),"Review formula inputs")</f>
        <v/>
      </c>
      <c r="AB66" s="26" t="n"/>
    </row>
    <row r="67">
      <c r="A67" s="26" t="n"/>
      <c r="B67" s="26" t="n"/>
      <c r="C67" s="26" t="n"/>
      <c r="D67" s="26" t="n"/>
      <c r="E67" s="26" t="n"/>
      <c r="F67" s="46" t="n"/>
      <c r="G67" s="26" t="n"/>
      <c r="H67" s="28">
        <f>IFERROR(IF(G67="","",VLOOKUP(G67,'Settings'!$A$13:$B$17,2,FALSE)),"")</f>
        <v/>
      </c>
      <c r="I67" s="47">
        <f>IFERROR(IF(OR(F67="",H67=""),"",F67+H67/1440),"")</f>
        <v/>
      </c>
      <c r="J67" s="26" t="n"/>
      <c r="K67" s="26" t="n"/>
      <c r="L67" s="26" t="n"/>
      <c r="M67" s="30" t="n"/>
      <c r="N67" s="22" t="n"/>
      <c r="O67" s="46" t="n"/>
      <c r="P67" s="46" t="n"/>
      <c r="Q67" s="46" t="n"/>
      <c r="R67" s="46" t="n"/>
      <c r="S67" s="28">
        <f>IFERROR(IF(OR(F67="",O67=""),"",ROUND((O67-F67)*1440,0)),"")</f>
        <v/>
      </c>
      <c r="T67" s="28">
        <f>IFERROR(IF(OR(O67="",P67=""),"",MAX(0,ROUND((P67-O67)*1440,0))),"")</f>
        <v/>
      </c>
      <c r="U67" s="28">
        <f>IFERROR(IF(OR(P67="",Q67=""),"",MAX(0,ROUND((Q67-P67)*1440,0))),"")</f>
        <v/>
      </c>
      <c r="V67" s="28">
        <f>IFERROR(IF(OR(O67="",R67=""),"",MAX(0,ROUND((R67-O67)*1440,0))),"")</f>
        <v/>
      </c>
      <c r="W67" s="28">
        <f>IFERROR(IF(V67="","",MAX(0,V67-'Settings'!$B$6)),"")</f>
        <v/>
      </c>
      <c r="X67" s="48">
        <f>IFERROR(IF(W67="","",ROUND(W67/60*'Settings'!$B$7,2)),"")</f>
        <v/>
      </c>
      <c r="Y67" s="23">
        <f>IFERROR(IF(OR(F67="",O67=""),"",IF(O67&lt;=F67+'Settings'!$B$5/1440,"On Time","Late")),"")</f>
        <v/>
      </c>
      <c r="Z67" s="23">
        <f>IFERROR(IF(OR(B67="",C67="",F67="",I67=""),"",IF(N67="Canceled","Not Applicable",IF(COUNTIFS($B$5:$B$204,B67,$C$5:$C$204,C67,$F$5:$F$204,"&lt;"&amp;I67,$I$5:$I$204,"&gt;"&amp;F67,$N$5:$N$204,"&lt;&gt;Canceled")&gt;1,"Conflict","Clear"))),"")</f>
        <v/>
      </c>
      <c r="AA67" s="23">
        <f>IFERROR(IF(A67="","",IF(COUNTIF($A$5:$A$204,A67)&gt;1,"Duplicate appointment ID",IF(OR(B67="",C67="",D67="",F67="",G67="",N67=""),"Missing required field",IF(OR(AND(O67="",OR(P67&lt;&gt;"",Q67&lt;&gt;"",R67&lt;&gt;"")),AND(P67="",OR(Q67&lt;&gt;"",R67&lt;&gt;"")),AND(Q67="",R67&lt;&gt;"")),"Actual time sequence incomplete",IF(OR(AND(O67&lt;&gt;"",P67&lt;&gt;"",P67&lt;O67),AND(P67&lt;&gt;"",Q67&lt;&gt;"",Q67&lt;P67),AND(Q67&lt;&gt;"",R67&lt;&gt;"",R67&lt;Q67)),"Actual times out of order",IF(AND(N67="Completed",OR(O67="",P67="",Q67="",R67="")),"Completed status missing actual times","OK")))))),"Review formula inputs")</f>
        <v/>
      </c>
      <c r="AB67" s="26" t="n"/>
    </row>
    <row r="68">
      <c r="A68" s="26" t="n"/>
      <c r="B68" s="26" t="n"/>
      <c r="C68" s="26" t="n"/>
      <c r="D68" s="26" t="n"/>
      <c r="E68" s="26" t="n"/>
      <c r="F68" s="46" t="n"/>
      <c r="G68" s="26" t="n"/>
      <c r="H68" s="28">
        <f>IFERROR(IF(G68="","",VLOOKUP(G68,'Settings'!$A$13:$B$17,2,FALSE)),"")</f>
        <v/>
      </c>
      <c r="I68" s="47">
        <f>IFERROR(IF(OR(F68="",H68=""),"",F68+H68/1440),"")</f>
        <v/>
      </c>
      <c r="J68" s="26" t="n"/>
      <c r="K68" s="26" t="n"/>
      <c r="L68" s="26" t="n"/>
      <c r="M68" s="30" t="n"/>
      <c r="N68" s="22" t="n"/>
      <c r="O68" s="46" t="n"/>
      <c r="P68" s="46" t="n"/>
      <c r="Q68" s="46" t="n"/>
      <c r="R68" s="46" t="n"/>
      <c r="S68" s="28">
        <f>IFERROR(IF(OR(F68="",O68=""),"",ROUND((O68-F68)*1440,0)),"")</f>
        <v/>
      </c>
      <c r="T68" s="28">
        <f>IFERROR(IF(OR(O68="",P68=""),"",MAX(0,ROUND((P68-O68)*1440,0))),"")</f>
        <v/>
      </c>
      <c r="U68" s="28">
        <f>IFERROR(IF(OR(P68="",Q68=""),"",MAX(0,ROUND((Q68-P68)*1440,0))),"")</f>
        <v/>
      </c>
      <c r="V68" s="28">
        <f>IFERROR(IF(OR(O68="",R68=""),"",MAX(0,ROUND((R68-O68)*1440,0))),"")</f>
        <v/>
      </c>
      <c r="W68" s="28">
        <f>IFERROR(IF(V68="","",MAX(0,V68-'Settings'!$B$6)),"")</f>
        <v/>
      </c>
      <c r="X68" s="48">
        <f>IFERROR(IF(W68="","",ROUND(W68/60*'Settings'!$B$7,2)),"")</f>
        <v/>
      </c>
      <c r="Y68" s="23">
        <f>IFERROR(IF(OR(F68="",O68=""),"",IF(O68&lt;=F68+'Settings'!$B$5/1440,"On Time","Late")),"")</f>
        <v/>
      </c>
      <c r="Z68" s="23">
        <f>IFERROR(IF(OR(B68="",C68="",F68="",I68=""),"",IF(N68="Canceled","Not Applicable",IF(COUNTIFS($B$5:$B$204,B68,$C$5:$C$204,C68,$F$5:$F$204,"&lt;"&amp;I68,$I$5:$I$204,"&gt;"&amp;F68,$N$5:$N$204,"&lt;&gt;Canceled")&gt;1,"Conflict","Clear"))),"")</f>
        <v/>
      </c>
      <c r="AA68" s="23">
        <f>IFERROR(IF(A68="","",IF(COUNTIF($A$5:$A$204,A68)&gt;1,"Duplicate appointment ID",IF(OR(B68="",C68="",D68="",F68="",G68="",N68=""),"Missing required field",IF(OR(AND(O68="",OR(P68&lt;&gt;"",Q68&lt;&gt;"",R68&lt;&gt;"")),AND(P68="",OR(Q68&lt;&gt;"",R68&lt;&gt;"")),AND(Q68="",R68&lt;&gt;"")),"Actual time sequence incomplete",IF(OR(AND(O68&lt;&gt;"",P68&lt;&gt;"",P68&lt;O68),AND(P68&lt;&gt;"",Q68&lt;&gt;"",Q68&lt;P68),AND(Q68&lt;&gt;"",R68&lt;&gt;"",R68&lt;Q68)),"Actual times out of order",IF(AND(N68="Completed",OR(O68="",P68="",Q68="",R68="")),"Completed status missing actual times","OK")))))),"Review formula inputs")</f>
        <v/>
      </c>
      <c r="AB68" s="26" t="n"/>
    </row>
    <row r="69">
      <c r="A69" s="26" t="n"/>
      <c r="B69" s="26" t="n"/>
      <c r="C69" s="26" t="n"/>
      <c r="D69" s="26" t="n"/>
      <c r="E69" s="26" t="n"/>
      <c r="F69" s="46" t="n"/>
      <c r="G69" s="26" t="n"/>
      <c r="H69" s="28">
        <f>IFERROR(IF(G69="","",VLOOKUP(G69,'Settings'!$A$13:$B$17,2,FALSE)),"")</f>
        <v/>
      </c>
      <c r="I69" s="47">
        <f>IFERROR(IF(OR(F69="",H69=""),"",F69+H69/1440),"")</f>
        <v/>
      </c>
      <c r="J69" s="26" t="n"/>
      <c r="K69" s="26" t="n"/>
      <c r="L69" s="26" t="n"/>
      <c r="M69" s="30" t="n"/>
      <c r="N69" s="22" t="n"/>
      <c r="O69" s="46" t="n"/>
      <c r="P69" s="46" t="n"/>
      <c r="Q69" s="46" t="n"/>
      <c r="R69" s="46" t="n"/>
      <c r="S69" s="28">
        <f>IFERROR(IF(OR(F69="",O69=""),"",ROUND((O69-F69)*1440,0)),"")</f>
        <v/>
      </c>
      <c r="T69" s="28">
        <f>IFERROR(IF(OR(O69="",P69=""),"",MAX(0,ROUND((P69-O69)*1440,0))),"")</f>
        <v/>
      </c>
      <c r="U69" s="28">
        <f>IFERROR(IF(OR(P69="",Q69=""),"",MAX(0,ROUND((Q69-P69)*1440,0))),"")</f>
        <v/>
      </c>
      <c r="V69" s="28">
        <f>IFERROR(IF(OR(O69="",R69=""),"",MAX(0,ROUND((R69-O69)*1440,0))),"")</f>
        <v/>
      </c>
      <c r="W69" s="28">
        <f>IFERROR(IF(V69="","",MAX(0,V69-'Settings'!$B$6)),"")</f>
        <v/>
      </c>
      <c r="X69" s="48">
        <f>IFERROR(IF(W69="","",ROUND(W69/60*'Settings'!$B$7,2)),"")</f>
        <v/>
      </c>
      <c r="Y69" s="23">
        <f>IFERROR(IF(OR(F69="",O69=""),"",IF(O69&lt;=F69+'Settings'!$B$5/1440,"On Time","Late")),"")</f>
        <v/>
      </c>
      <c r="Z69" s="23">
        <f>IFERROR(IF(OR(B69="",C69="",F69="",I69=""),"",IF(N69="Canceled","Not Applicable",IF(COUNTIFS($B$5:$B$204,B69,$C$5:$C$204,C69,$F$5:$F$204,"&lt;"&amp;I69,$I$5:$I$204,"&gt;"&amp;F69,$N$5:$N$204,"&lt;&gt;Canceled")&gt;1,"Conflict","Clear"))),"")</f>
        <v/>
      </c>
      <c r="AA69" s="23">
        <f>IFERROR(IF(A69="","",IF(COUNTIF($A$5:$A$204,A69)&gt;1,"Duplicate appointment ID",IF(OR(B69="",C69="",D69="",F69="",G69="",N69=""),"Missing required field",IF(OR(AND(O69="",OR(P69&lt;&gt;"",Q69&lt;&gt;"",R69&lt;&gt;"")),AND(P69="",OR(Q69&lt;&gt;"",R69&lt;&gt;"")),AND(Q69="",R69&lt;&gt;"")),"Actual time sequence incomplete",IF(OR(AND(O69&lt;&gt;"",P69&lt;&gt;"",P69&lt;O69),AND(P69&lt;&gt;"",Q69&lt;&gt;"",Q69&lt;P69),AND(Q69&lt;&gt;"",R69&lt;&gt;"",R69&lt;Q69)),"Actual times out of order",IF(AND(N69="Completed",OR(O69="",P69="",Q69="",R69="")),"Completed status missing actual times","OK")))))),"Review formula inputs")</f>
        <v/>
      </c>
      <c r="AB69" s="26" t="n"/>
    </row>
    <row r="70">
      <c r="A70" s="26" t="n"/>
      <c r="B70" s="26" t="n"/>
      <c r="C70" s="26" t="n"/>
      <c r="D70" s="26" t="n"/>
      <c r="E70" s="26" t="n"/>
      <c r="F70" s="46" t="n"/>
      <c r="G70" s="26" t="n"/>
      <c r="H70" s="28">
        <f>IFERROR(IF(G70="","",VLOOKUP(G70,'Settings'!$A$13:$B$17,2,FALSE)),"")</f>
        <v/>
      </c>
      <c r="I70" s="47">
        <f>IFERROR(IF(OR(F70="",H70=""),"",F70+H70/1440),"")</f>
        <v/>
      </c>
      <c r="J70" s="26" t="n"/>
      <c r="K70" s="26" t="n"/>
      <c r="L70" s="26" t="n"/>
      <c r="M70" s="30" t="n"/>
      <c r="N70" s="22" t="n"/>
      <c r="O70" s="46" t="n"/>
      <c r="P70" s="46" t="n"/>
      <c r="Q70" s="46" t="n"/>
      <c r="R70" s="46" t="n"/>
      <c r="S70" s="28">
        <f>IFERROR(IF(OR(F70="",O70=""),"",ROUND((O70-F70)*1440,0)),"")</f>
        <v/>
      </c>
      <c r="T70" s="28">
        <f>IFERROR(IF(OR(O70="",P70=""),"",MAX(0,ROUND((P70-O70)*1440,0))),"")</f>
        <v/>
      </c>
      <c r="U70" s="28">
        <f>IFERROR(IF(OR(P70="",Q70=""),"",MAX(0,ROUND((Q70-P70)*1440,0))),"")</f>
        <v/>
      </c>
      <c r="V70" s="28">
        <f>IFERROR(IF(OR(O70="",R70=""),"",MAX(0,ROUND((R70-O70)*1440,0))),"")</f>
        <v/>
      </c>
      <c r="W70" s="28">
        <f>IFERROR(IF(V70="","",MAX(0,V70-'Settings'!$B$6)),"")</f>
        <v/>
      </c>
      <c r="X70" s="48">
        <f>IFERROR(IF(W70="","",ROUND(W70/60*'Settings'!$B$7,2)),"")</f>
        <v/>
      </c>
      <c r="Y70" s="23">
        <f>IFERROR(IF(OR(F70="",O70=""),"",IF(O70&lt;=F70+'Settings'!$B$5/1440,"On Time","Late")),"")</f>
        <v/>
      </c>
      <c r="Z70" s="23">
        <f>IFERROR(IF(OR(B70="",C70="",F70="",I70=""),"",IF(N70="Canceled","Not Applicable",IF(COUNTIFS($B$5:$B$204,B70,$C$5:$C$204,C70,$F$5:$F$204,"&lt;"&amp;I70,$I$5:$I$204,"&gt;"&amp;F70,$N$5:$N$204,"&lt;&gt;Canceled")&gt;1,"Conflict","Clear"))),"")</f>
        <v/>
      </c>
      <c r="AA70" s="23">
        <f>IFERROR(IF(A70="","",IF(COUNTIF($A$5:$A$204,A70)&gt;1,"Duplicate appointment ID",IF(OR(B70="",C70="",D70="",F70="",G70="",N70=""),"Missing required field",IF(OR(AND(O70="",OR(P70&lt;&gt;"",Q70&lt;&gt;"",R70&lt;&gt;"")),AND(P70="",OR(Q70&lt;&gt;"",R70&lt;&gt;"")),AND(Q70="",R70&lt;&gt;"")),"Actual time sequence incomplete",IF(OR(AND(O70&lt;&gt;"",P70&lt;&gt;"",P70&lt;O70),AND(P70&lt;&gt;"",Q70&lt;&gt;"",Q70&lt;P70),AND(Q70&lt;&gt;"",R70&lt;&gt;"",R70&lt;Q70)),"Actual times out of order",IF(AND(N70="Completed",OR(O70="",P70="",Q70="",R70="")),"Completed status missing actual times","OK")))))),"Review formula inputs")</f>
        <v/>
      </c>
      <c r="AB70" s="26" t="n"/>
    </row>
    <row r="71">
      <c r="A71" s="26" t="n"/>
      <c r="B71" s="26" t="n"/>
      <c r="C71" s="26" t="n"/>
      <c r="D71" s="26" t="n"/>
      <c r="E71" s="26" t="n"/>
      <c r="F71" s="46" t="n"/>
      <c r="G71" s="26" t="n"/>
      <c r="H71" s="28">
        <f>IFERROR(IF(G71="","",VLOOKUP(G71,'Settings'!$A$13:$B$17,2,FALSE)),"")</f>
        <v/>
      </c>
      <c r="I71" s="47">
        <f>IFERROR(IF(OR(F71="",H71=""),"",F71+H71/1440),"")</f>
        <v/>
      </c>
      <c r="J71" s="26" t="n"/>
      <c r="K71" s="26" t="n"/>
      <c r="L71" s="26" t="n"/>
      <c r="M71" s="30" t="n"/>
      <c r="N71" s="22" t="n"/>
      <c r="O71" s="46" t="n"/>
      <c r="P71" s="46" t="n"/>
      <c r="Q71" s="46" t="n"/>
      <c r="R71" s="46" t="n"/>
      <c r="S71" s="28">
        <f>IFERROR(IF(OR(F71="",O71=""),"",ROUND((O71-F71)*1440,0)),"")</f>
        <v/>
      </c>
      <c r="T71" s="28">
        <f>IFERROR(IF(OR(O71="",P71=""),"",MAX(0,ROUND((P71-O71)*1440,0))),"")</f>
        <v/>
      </c>
      <c r="U71" s="28">
        <f>IFERROR(IF(OR(P71="",Q71=""),"",MAX(0,ROUND((Q71-P71)*1440,0))),"")</f>
        <v/>
      </c>
      <c r="V71" s="28">
        <f>IFERROR(IF(OR(O71="",R71=""),"",MAX(0,ROUND((R71-O71)*1440,0))),"")</f>
        <v/>
      </c>
      <c r="W71" s="28">
        <f>IFERROR(IF(V71="","",MAX(0,V71-'Settings'!$B$6)),"")</f>
        <v/>
      </c>
      <c r="X71" s="48">
        <f>IFERROR(IF(W71="","",ROUND(W71/60*'Settings'!$B$7,2)),"")</f>
        <v/>
      </c>
      <c r="Y71" s="23">
        <f>IFERROR(IF(OR(F71="",O71=""),"",IF(O71&lt;=F71+'Settings'!$B$5/1440,"On Time","Late")),"")</f>
        <v/>
      </c>
      <c r="Z71" s="23">
        <f>IFERROR(IF(OR(B71="",C71="",F71="",I71=""),"",IF(N71="Canceled","Not Applicable",IF(COUNTIFS($B$5:$B$204,B71,$C$5:$C$204,C71,$F$5:$F$204,"&lt;"&amp;I71,$I$5:$I$204,"&gt;"&amp;F71,$N$5:$N$204,"&lt;&gt;Canceled")&gt;1,"Conflict","Clear"))),"")</f>
        <v/>
      </c>
      <c r="AA71" s="23">
        <f>IFERROR(IF(A71="","",IF(COUNTIF($A$5:$A$204,A71)&gt;1,"Duplicate appointment ID",IF(OR(B71="",C71="",D71="",F71="",G71="",N71=""),"Missing required field",IF(OR(AND(O71="",OR(P71&lt;&gt;"",Q71&lt;&gt;"",R71&lt;&gt;"")),AND(P71="",OR(Q71&lt;&gt;"",R71&lt;&gt;"")),AND(Q71="",R71&lt;&gt;"")),"Actual time sequence incomplete",IF(OR(AND(O71&lt;&gt;"",P71&lt;&gt;"",P71&lt;O71),AND(P71&lt;&gt;"",Q71&lt;&gt;"",Q71&lt;P71),AND(Q71&lt;&gt;"",R71&lt;&gt;"",R71&lt;Q71)),"Actual times out of order",IF(AND(N71="Completed",OR(O71="",P71="",Q71="",R71="")),"Completed status missing actual times","OK")))))),"Review formula inputs")</f>
        <v/>
      </c>
      <c r="AB71" s="26" t="n"/>
    </row>
    <row r="72">
      <c r="A72" s="26" t="n"/>
      <c r="B72" s="26" t="n"/>
      <c r="C72" s="26" t="n"/>
      <c r="D72" s="26" t="n"/>
      <c r="E72" s="26" t="n"/>
      <c r="F72" s="46" t="n"/>
      <c r="G72" s="26" t="n"/>
      <c r="H72" s="28">
        <f>IFERROR(IF(G72="","",VLOOKUP(G72,'Settings'!$A$13:$B$17,2,FALSE)),"")</f>
        <v/>
      </c>
      <c r="I72" s="47">
        <f>IFERROR(IF(OR(F72="",H72=""),"",F72+H72/1440),"")</f>
        <v/>
      </c>
      <c r="J72" s="26" t="n"/>
      <c r="K72" s="26" t="n"/>
      <c r="L72" s="26" t="n"/>
      <c r="M72" s="30" t="n"/>
      <c r="N72" s="22" t="n"/>
      <c r="O72" s="46" t="n"/>
      <c r="P72" s="46" t="n"/>
      <c r="Q72" s="46" t="n"/>
      <c r="R72" s="46" t="n"/>
      <c r="S72" s="28">
        <f>IFERROR(IF(OR(F72="",O72=""),"",ROUND((O72-F72)*1440,0)),"")</f>
        <v/>
      </c>
      <c r="T72" s="28">
        <f>IFERROR(IF(OR(O72="",P72=""),"",MAX(0,ROUND((P72-O72)*1440,0))),"")</f>
        <v/>
      </c>
      <c r="U72" s="28">
        <f>IFERROR(IF(OR(P72="",Q72=""),"",MAX(0,ROUND((Q72-P72)*1440,0))),"")</f>
        <v/>
      </c>
      <c r="V72" s="28">
        <f>IFERROR(IF(OR(O72="",R72=""),"",MAX(0,ROUND((R72-O72)*1440,0))),"")</f>
        <v/>
      </c>
      <c r="W72" s="28">
        <f>IFERROR(IF(V72="","",MAX(0,V72-'Settings'!$B$6)),"")</f>
        <v/>
      </c>
      <c r="X72" s="48">
        <f>IFERROR(IF(W72="","",ROUND(W72/60*'Settings'!$B$7,2)),"")</f>
        <v/>
      </c>
      <c r="Y72" s="23">
        <f>IFERROR(IF(OR(F72="",O72=""),"",IF(O72&lt;=F72+'Settings'!$B$5/1440,"On Time","Late")),"")</f>
        <v/>
      </c>
      <c r="Z72" s="23">
        <f>IFERROR(IF(OR(B72="",C72="",F72="",I72=""),"",IF(N72="Canceled","Not Applicable",IF(COUNTIFS($B$5:$B$204,B72,$C$5:$C$204,C72,$F$5:$F$204,"&lt;"&amp;I72,$I$5:$I$204,"&gt;"&amp;F72,$N$5:$N$204,"&lt;&gt;Canceled")&gt;1,"Conflict","Clear"))),"")</f>
        <v/>
      </c>
      <c r="AA72" s="23">
        <f>IFERROR(IF(A72="","",IF(COUNTIF($A$5:$A$204,A72)&gt;1,"Duplicate appointment ID",IF(OR(B72="",C72="",D72="",F72="",G72="",N72=""),"Missing required field",IF(OR(AND(O72="",OR(P72&lt;&gt;"",Q72&lt;&gt;"",R72&lt;&gt;"")),AND(P72="",OR(Q72&lt;&gt;"",R72&lt;&gt;"")),AND(Q72="",R72&lt;&gt;"")),"Actual time sequence incomplete",IF(OR(AND(O72&lt;&gt;"",P72&lt;&gt;"",P72&lt;O72),AND(P72&lt;&gt;"",Q72&lt;&gt;"",Q72&lt;P72),AND(Q72&lt;&gt;"",R72&lt;&gt;"",R72&lt;Q72)),"Actual times out of order",IF(AND(N72="Completed",OR(O72="",P72="",Q72="",R72="")),"Completed status missing actual times","OK")))))),"Review formula inputs")</f>
        <v/>
      </c>
      <c r="AB72" s="26" t="n"/>
    </row>
    <row r="73">
      <c r="A73" s="26" t="n"/>
      <c r="B73" s="26" t="n"/>
      <c r="C73" s="26" t="n"/>
      <c r="D73" s="26" t="n"/>
      <c r="E73" s="26" t="n"/>
      <c r="F73" s="46" t="n"/>
      <c r="G73" s="26" t="n"/>
      <c r="H73" s="28">
        <f>IFERROR(IF(G73="","",VLOOKUP(G73,'Settings'!$A$13:$B$17,2,FALSE)),"")</f>
        <v/>
      </c>
      <c r="I73" s="47">
        <f>IFERROR(IF(OR(F73="",H73=""),"",F73+H73/1440),"")</f>
        <v/>
      </c>
      <c r="J73" s="26" t="n"/>
      <c r="K73" s="26" t="n"/>
      <c r="L73" s="26" t="n"/>
      <c r="M73" s="30" t="n"/>
      <c r="N73" s="22" t="n"/>
      <c r="O73" s="46" t="n"/>
      <c r="P73" s="46" t="n"/>
      <c r="Q73" s="46" t="n"/>
      <c r="R73" s="46" t="n"/>
      <c r="S73" s="28">
        <f>IFERROR(IF(OR(F73="",O73=""),"",ROUND((O73-F73)*1440,0)),"")</f>
        <v/>
      </c>
      <c r="T73" s="28">
        <f>IFERROR(IF(OR(O73="",P73=""),"",MAX(0,ROUND((P73-O73)*1440,0))),"")</f>
        <v/>
      </c>
      <c r="U73" s="28">
        <f>IFERROR(IF(OR(P73="",Q73=""),"",MAX(0,ROUND((Q73-P73)*1440,0))),"")</f>
        <v/>
      </c>
      <c r="V73" s="28">
        <f>IFERROR(IF(OR(O73="",R73=""),"",MAX(0,ROUND((R73-O73)*1440,0))),"")</f>
        <v/>
      </c>
      <c r="W73" s="28">
        <f>IFERROR(IF(V73="","",MAX(0,V73-'Settings'!$B$6)),"")</f>
        <v/>
      </c>
      <c r="X73" s="48">
        <f>IFERROR(IF(W73="","",ROUND(W73/60*'Settings'!$B$7,2)),"")</f>
        <v/>
      </c>
      <c r="Y73" s="23">
        <f>IFERROR(IF(OR(F73="",O73=""),"",IF(O73&lt;=F73+'Settings'!$B$5/1440,"On Time","Late")),"")</f>
        <v/>
      </c>
      <c r="Z73" s="23">
        <f>IFERROR(IF(OR(B73="",C73="",F73="",I73=""),"",IF(N73="Canceled","Not Applicable",IF(COUNTIFS($B$5:$B$204,B73,$C$5:$C$204,C73,$F$5:$F$204,"&lt;"&amp;I73,$I$5:$I$204,"&gt;"&amp;F73,$N$5:$N$204,"&lt;&gt;Canceled")&gt;1,"Conflict","Clear"))),"")</f>
        <v/>
      </c>
      <c r="AA73" s="23">
        <f>IFERROR(IF(A73="","",IF(COUNTIF($A$5:$A$204,A73)&gt;1,"Duplicate appointment ID",IF(OR(B73="",C73="",D73="",F73="",G73="",N73=""),"Missing required field",IF(OR(AND(O73="",OR(P73&lt;&gt;"",Q73&lt;&gt;"",R73&lt;&gt;"")),AND(P73="",OR(Q73&lt;&gt;"",R73&lt;&gt;"")),AND(Q73="",R73&lt;&gt;"")),"Actual time sequence incomplete",IF(OR(AND(O73&lt;&gt;"",P73&lt;&gt;"",P73&lt;O73),AND(P73&lt;&gt;"",Q73&lt;&gt;"",Q73&lt;P73),AND(Q73&lt;&gt;"",R73&lt;&gt;"",R73&lt;Q73)),"Actual times out of order",IF(AND(N73="Completed",OR(O73="",P73="",Q73="",R73="")),"Completed status missing actual times","OK")))))),"Review formula inputs")</f>
        <v/>
      </c>
      <c r="AB73" s="26" t="n"/>
    </row>
    <row r="74">
      <c r="A74" s="26" t="n"/>
      <c r="B74" s="26" t="n"/>
      <c r="C74" s="26" t="n"/>
      <c r="D74" s="26" t="n"/>
      <c r="E74" s="26" t="n"/>
      <c r="F74" s="46" t="n"/>
      <c r="G74" s="26" t="n"/>
      <c r="H74" s="28">
        <f>IFERROR(IF(G74="","",VLOOKUP(G74,'Settings'!$A$13:$B$17,2,FALSE)),"")</f>
        <v/>
      </c>
      <c r="I74" s="47">
        <f>IFERROR(IF(OR(F74="",H74=""),"",F74+H74/1440),"")</f>
        <v/>
      </c>
      <c r="J74" s="26" t="n"/>
      <c r="K74" s="26" t="n"/>
      <c r="L74" s="26" t="n"/>
      <c r="M74" s="30" t="n"/>
      <c r="N74" s="22" t="n"/>
      <c r="O74" s="46" t="n"/>
      <c r="P74" s="46" t="n"/>
      <c r="Q74" s="46" t="n"/>
      <c r="R74" s="46" t="n"/>
      <c r="S74" s="28">
        <f>IFERROR(IF(OR(F74="",O74=""),"",ROUND((O74-F74)*1440,0)),"")</f>
        <v/>
      </c>
      <c r="T74" s="28">
        <f>IFERROR(IF(OR(O74="",P74=""),"",MAX(0,ROUND((P74-O74)*1440,0))),"")</f>
        <v/>
      </c>
      <c r="U74" s="28">
        <f>IFERROR(IF(OR(P74="",Q74=""),"",MAX(0,ROUND((Q74-P74)*1440,0))),"")</f>
        <v/>
      </c>
      <c r="V74" s="28">
        <f>IFERROR(IF(OR(O74="",R74=""),"",MAX(0,ROUND((R74-O74)*1440,0))),"")</f>
        <v/>
      </c>
      <c r="W74" s="28">
        <f>IFERROR(IF(V74="","",MAX(0,V74-'Settings'!$B$6)),"")</f>
        <v/>
      </c>
      <c r="X74" s="48">
        <f>IFERROR(IF(W74="","",ROUND(W74/60*'Settings'!$B$7,2)),"")</f>
        <v/>
      </c>
      <c r="Y74" s="23">
        <f>IFERROR(IF(OR(F74="",O74=""),"",IF(O74&lt;=F74+'Settings'!$B$5/1440,"On Time","Late")),"")</f>
        <v/>
      </c>
      <c r="Z74" s="23">
        <f>IFERROR(IF(OR(B74="",C74="",F74="",I74=""),"",IF(N74="Canceled","Not Applicable",IF(COUNTIFS($B$5:$B$204,B74,$C$5:$C$204,C74,$F$5:$F$204,"&lt;"&amp;I74,$I$5:$I$204,"&gt;"&amp;F74,$N$5:$N$204,"&lt;&gt;Canceled")&gt;1,"Conflict","Clear"))),"")</f>
        <v/>
      </c>
      <c r="AA74" s="23">
        <f>IFERROR(IF(A74="","",IF(COUNTIF($A$5:$A$204,A74)&gt;1,"Duplicate appointment ID",IF(OR(B74="",C74="",D74="",F74="",G74="",N74=""),"Missing required field",IF(OR(AND(O74="",OR(P74&lt;&gt;"",Q74&lt;&gt;"",R74&lt;&gt;"")),AND(P74="",OR(Q74&lt;&gt;"",R74&lt;&gt;"")),AND(Q74="",R74&lt;&gt;"")),"Actual time sequence incomplete",IF(OR(AND(O74&lt;&gt;"",P74&lt;&gt;"",P74&lt;O74),AND(P74&lt;&gt;"",Q74&lt;&gt;"",Q74&lt;P74),AND(Q74&lt;&gt;"",R74&lt;&gt;"",R74&lt;Q74)),"Actual times out of order",IF(AND(N74="Completed",OR(O74="",P74="",Q74="",R74="")),"Completed status missing actual times","OK")))))),"Review formula inputs")</f>
        <v/>
      </c>
      <c r="AB74" s="26" t="n"/>
    </row>
    <row r="75">
      <c r="A75" s="26" t="n"/>
      <c r="B75" s="26" t="n"/>
      <c r="C75" s="26" t="n"/>
      <c r="D75" s="26" t="n"/>
      <c r="E75" s="26" t="n"/>
      <c r="F75" s="46" t="n"/>
      <c r="G75" s="26" t="n"/>
      <c r="H75" s="28">
        <f>IFERROR(IF(G75="","",VLOOKUP(G75,'Settings'!$A$13:$B$17,2,FALSE)),"")</f>
        <v/>
      </c>
      <c r="I75" s="47">
        <f>IFERROR(IF(OR(F75="",H75=""),"",F75+H75/1440),"")</f>
        <v/>
      </c>
      <c r="J75" s="26" t="n"/>
      <c r="K75" s="26" t="n"/>
      <c r="L75" s="26" t="n"/>
      <c r="M75" s="30" t="n"/>
      <c r="N75" s="22" t="n"/>
      <c r="O75" s="46" t="n"/>
      <c r="P75" s="46" t="n"/>
      <c r="Q75" s="46" t="n"/>
      <c r="R75" s="46" t="n"/>
      <c r="S75" s="28">
        <f>IFERROR(IF(OR(F75="",O75=""),"",ROUND((O75-F75)*1440,0)),"")</f>
        <v/>
      </c>
      <c r="T75" s="28">
        <f>IFERROR(IF(OR(O75="",P75=""),"",MAX(0,ROUND((P75-O75)*1440,0))),"")</f>
        <v/>
      </c>
      <c r="U75" s="28">
        <f>IFERROR(IF(OR(P75="",Q75=""),"",MAX(0,ROUND((Q75-P75)*1440,0))),"")</f>
        <v/>
      </c>
      <c r="V75" s="28">
        <f>IFERROR(IF(OR(O75="",R75=""),"",MAX(0,ROUND((R75-O75)*1440,0))),"")</f>
        <v/>
      </c>
      <c r="W75" s="28">
        <f>IFERROR(IF(V75="","",MAX(0,V75-'Settings'!$B$6)),"")</f>
        <v/>
      </c>
      <c r="X75" s="48">
        <f>IFERROR(IF(W75="","",ROUND(W75/60*'Settings'!$B$7,2)),"")</f>
        <v/>
      </c>
      <c r="Y75" s="23">
        <f>IFERROR(IF(OR(F75="",O75=""),"",IF(O75&lt;=F75+'Settings'!$B$5/1440,"On Time","Late")),"")</f>
        <v/>
      </c>
      <c r="Z75" s="23">
        <f>IFERROR(IF(OR(B75="",C75="",F75="",I75=""),"",IF(N75="Canceled","Not Applicable",IF(COUNTIFS($B$5:$B$204,B75,$C$5:$C$204,C75,$F$5:$F$204,"&lt;"&amp;I75,$I$5:$I$204,"&gt;"&amp;F75,$N$5:$N$204,"&lt;&gt;Canceled")&gt;1,"Conflict","Clear"))),"")</f>
        <v/>
      </c>
      <c r="AA75" s="23">
        <f>IFERROR(IF(A75="","",IF(COUNTIF($A$5:$A$204,A75)&gt;1,"Duplicate appointment ID",IF(OR(B75="",C75="",D75="",F75="",G75="",N75=""),"Missing required field",IF(OR(AND(O75="",OR(P75&lt;&gt;"",Q75&lt;&gt;"",R75&lt;&gt;"")),AND(P75="",OR(Q75&lt;&gt;"",R75&lt;&gt;"")),AND(Q75="",R75&lt;&gt;"")),"Actual time sequence incomplete",IF(OR(AND(O75&lt;&gt;"",P75&lt;&gt;"",P75&lt;O75),AND(P75&lt;&gt;"",Q75&lt;&gt;"",Q75&lt;P75),AND(Q75&lt;&gt;"",R75&lt;&gt;"",R75&lt;Q75)),"Actual times out of order",IF(AND(N75="Completed",OR(O75="",P75="",Q75="",R75="")),"Completed status missing actual times","OK")))))),"Review formula inputs")</f>
        <v/>
      </c>
      <c r="AB75" s="26" t="n"/>
    </row>
    <row r="76">
      <c r="A76" s="26" t="n"/>
      <c r="B76" s="26" t="n"/>
      <c r="C76" s="26" t="n"/>
      <c r="D76" s="26" t="n"/>
      <c r="E76" s="26" t="n"/>
      <c r="F76" s="46" t="n"/>
      <c r="G76" s="26" t="n"/>
      <c r="H76" s="28">
        <f>IFERROR(IF(G76="","",VLOOKUP(G76,'Settings'!$A$13:$B$17,2,FALSE)),"")</f>
        <v/>
      </c>
      <c r="I76" s="47">
        <f>IFERROR(IF(OR(F76="",H76=""),"",F76+H76/1440),"")</f>
        <v/>
      </c>
      <c r="J76" s="26" t="n"/>
      <c r="K76" s="26" t="n"/>
      <c r="L76" s="26" t="n"/>
      <c r="M76" s="30" t="n"/>
      <c r="N76" s="22" t="n"/>
      <c r="O76" s="46" t="n"/>
      <c r="P76" s="46" t="n"/>
      <c r="Q76" s="46" t="n"/>
      <c r="R76" s="46" t="n"/>
      <c r="S76" s="28">
        <f>IFERROR(IF(OR(F76="",O76=""),"",ROUND((O76-F76)*1440,0)),"")</f>
        <v/>
      </c>
      <c r="T76" s="28">
        <f>IFERROR(IF(OR(O76="",P76=""),"",MAX(0,ROUND((P76-O76)*1440,0))),"")</f>
        <v/>
      </c>
      <c r="U76" s="28">
        <f>IFERROR(IF(OR(P76="",Q76=""),"",MAX(0,ROUND((Q76-P76)*1440,0))),"")</f>
        <v/>
      </c>
      <c r="V76" s="28">
        <f>IFERROR(IF(OR(O76="",R76=""),"",MAX(0,ROUND((R76-O76)*1440,0))),"")</f>
        <v/>
      </c>
      <c r="W76" s="28">
        <f>IFERROR(IF(V76="","",MAX(0,V76-'Settings'!$B$6)),"")</f>
        <v/>
      </c>
      <c r="X76" s="48">
        <f>IFERROR(IF(W76="","",ROUND(W76/60*'Settings'!$B$7,2)),"")</f>
        <v/>
      </c>
      <c r="Y76" s="23">
        <f>IFERROR(IF(OR(F76="",O76=""),"",IF(O76&lt;=F76+'Settings'!$B$5/1440,"On Time","Late")),"")</f>
        <v/>
      </c>
      <c r="Z76" s="23">
        <f>IFERROR(IF(OR(B76="",C76="",F76="",I76=""),"",IF(N76="Canceled","Not Applicable",IF(COUNTIFS($B$5:$B$204,B76,$C$5:$C$204,C76,$F$5:$F$204,"&lt;"&amp;I76,$I$5:$I$204,"&gt;"&amp;F76,$N$5:$N$204,"&lt;&gt;Canceled")&gt;1,"Conflict","Clear"))),"")</f>
        <v/>
      </c>
      <c r="AA76" s="23">
        <f>IFERROR(IF(A76="","",IF(COUNTIF($A$5:$A$204,A76)&gt;1,"Duplicate appointment ID",IF(OR(B76="",C76="",D76="",F76="",G76="",N76=""),"Missing required field",IF(OR(AND(O76="",OR(P76&lt;&gt;"",Q76&lt;&gt;"",R76&lt;&gt;"")),AND(P76="",OR(Q76&lt;&gt;"",R76&lt;&gt;"")),AND(Q76="",R76&lt;&gt;"")),"Actual time sequence incomplete",IF(OR(AND(O76&lt;&gt;"",P76&lt;&gt;"",P76&lt;O76),AND(P76&lt;&gt;"",Q76&lt;&gt;"",Q76&lt;P76),AND(Q76&lt;&gt;"",R76&lt;&gt;"",R76&lt;Q76)),"Actual times out of order",IF(AND(N76="Completed",OR(O76="",P76="",Q76="",R76="")),"Completed status missing actual times","OK")))))),"Review formula inputs")</f>
        <v/>
      </c>
      <c r="AB76" s="26" t="n"/>
    </row>
    <row r="77">
      <c r="A77" s="26" t="n"/>
      <c r="B77" s="26" t="n"/>
      <c r="C77" s="26" t="n"/>
      <c r="D77" s="26" t="n"/>
      <c r="E77" s="26" t="n"/>
      <c r="F77" s="46" t="n"/>
      <c r="G77" s="26" t="n"/>
      <c r="H77" s="28">
        <f>IFERROR(IF(G77="","",VLOOKUP(G77,'Settings'!$A$13:$B$17,2,FALSE)),"")</f>
        <v/>
      </c>
      <c r="I77" s="47">
        <f>IFERROR(IF(OR(F77="",H77=""),"",F77+H77/1440),"")</f>
        <v/>
      </c>
      <c r="J77" s="26" t="n"/>
      <c r="K77" s="26" t="n"/>
      <c r="L77" s="26" t="n"/>
      <c r="M77" s="30" t="n"/>
      <c r="N77" s="22" t="n"/>
      <c r="O77" s="46" t="n"/>
      <c r="P77" s="46" t="n"/>
      <c r="Q77" s="46" t="n"/>
      <c r="R77" s="46" t="n"/>
      <c r="S77" s="28">
        <f>IFERROR(IF(OR(F77="",O77=""),"",ROUND((O77-F77)*1440,0)),"")</f>
        <v/>
      </c>
      <c r="T77" s="28">
        <f>IFERROR(IF(OR(O77="",P77=""),"",MAX(0,ROUND((P77-O77)*1440,0))),"")</f>
        <v/>
      </c>
      <c r="U77" s="28">
        <f>IFERROR(IF(OR(P77="",Q77=""),"",MAX(0,ROUND((Q77-P77)*1440,0))),"")</f>
        <v/>
      </c>
      <c r="V77" s="28">
        <f>IFERROR(IF(OR(O77="",R77=""),"",MAX(0,ROUND((R77-O77)*1440,0))),"")</f>
        <v/>
      </c>
      <c r="W77" s="28">
        <f>IFERROR(IF(V77="","",MAX(0,V77-'Settings'!$B$6)),"")</f>
        <v/>
      </c>
      <c r="X77" s="48">
        <f>IFERROR(IF(W77="","",ROUND(W77/60*'Settings'!$B$7,2)),"")</f>
        <v/>
      </c>
      <c r="Y77" s="23">
        <f>IFERROR(IF(OR(F77="",O77=""),"",IF(O77&lt;=F77+'Settings'!$B$5/1440,"On Time","Late")),"")</f>
        <v/>
      </c>
      <c r="Z77" s="23">
        <f>IFERROR(IF(OR(B77="",C77="",F77="",I77=""),"",IF(N77="Canceled","Not Applicable",IF(COUNTIFS($B$5:$B$204,B77,$C$5:$C$204,C77,$F$5:$F$204,"&lt;"&amp;I77,$I$5:$I$204,"&gt;"&amp;F77,$N$5:$N$204,"&lt;&gt;Canceled")&gt;1,"Conflict","Clear"))),"")</f>
        <v/>
      </c>
      <c r="AA77" s="23">
        <f>IFERROR(IF(A77="","",IF(COUNTIF($A$5:$A$204,A77)&gt;1,"Duplicate appointment ID",IF(OR(B77="",C77="",D77="",F77="",G77="",N77=""),"Missing required field",IF(OR(AND(O77="",OR(P77&lt;&gt;"",Q77&lt;&gt;"",R77&lt;&gt;"")),AND(P77="",OR(Q77&lt;&gt;"",R77&lt;&gt;"")),AND(Q77="",R77&lt;&gt;"")),"Actual time sequence incomplete",IF(OR(AND(O77&lt;&gt;"",P77&lt;&gt;"",P77&lt;O77),AND(P77&lt;&gt;"",Q77&lt;&gt;"",Q77&lt;P77),AND(Q77&lt;&gt;"",R77&lt;&gt;"",R77&lt;Q77)),"Actual times out of order",IF(AND(N77="Completed",OR(O77="",P77="",Q77="",R77="")),"Completed status missing actual times","OK")))))),"Review formula inputs")</f>
        <v/>
      </c>
      <c r="AB77" s="26" t="n"/>
    </row>
    <row r="78">
      <c r="A78" s="26" t="n"/>
      <c r="B78" s="26" t="n"/>
      <c r="C78" s="26" t="n"/>
      <c r="D78" s="26" t="n"/>
      <c r="E78" s="26" t="n"/>
      <c r="F78" s="46" t="n"/>
      <c r="G78" s="26" t="n"/>
      <c r="H78" s="28">
        <f>IFERROR(IF(G78="","",VLOOKUP(G78,'Settings'!$A$13:$B$17,2,FALSE)),"")</f>
        <v/>
      </c>
      <c r="I78" s="47">
        <f>IFERROR(IF(OR(F78="",H78=""),"",F78+H78/1440),"")</f>
        <v/>
      </c>
      <c r="J78" s="26" t="n"/>
      <c r="K78" s="26" t="n"/>
      <c r="L78" s="26" t="n"/>
      <c r="M78" s="30" t="n"/>
      <c r="N78" s="22" t="n"/>
      <c r="O78" s="46" t="n"/>
      <c r="P78" s="46" t="n"/>
      <c r="Q78" s="46" t="n"/>
      <c r="R78" s="46" t="n"/>
      <c r="S78" s="28">
        <f>IFERROR(IF(OR(F78="",O78=""),"",ROUND((O78-F78)*1440,0)),"")</f>
        <v/>
      </c>
      <c r="T78" s="28">
        <f>IFERROR(IF(OR(O78="",P78=""),"",MAX(0,ROUND((P78-O78)*1440,0))),"")</f>
        <v/>
      </c>
      <c r="U78" s="28">
        <f>IFERROR(IF(OR(P78="",Q78=""),"",MAX(0,ROUND((Q78-P78)*1440,0))),"")</f>
        <v/>
      </c>
      <c r="V78" s="28">
        <f>IFERROR(IF(OR(O78="",R78=""),"",MAX(0,ROUND((R78-O78)*1440,0))),"")</f>
        <v/>
      </c>
      <c r="W78" s="28">
        <f>IFERROR(IF(V78="","",MAX(0,V78-'Settings'!$B$6)),"")</f>
        <v/>
      </c>
      <c r="X78" s="48">
        <f>IFERROR(IF(W78="","",ROUND(W78/60*'Settings'!$B$7,2)),"")</f>
        <v/>
      </c>
      <c r="Y78" s="23">
        <f>IFERROR(IF(OR(F78="",O78=""),"",IF(O78&lt;=F78+'Settings'!$B$5/1440,"On Time","Late")),"")</f>
        <v/>
      </c>
      <c r="Z78" s="23">
        <f>IFERROR(IF(OR(B78="",C78="",F78="",I78=""),"",IF(N78="Canceled","Not Applicable",IF(COUNTIFS($B$5:$B$204,B78,$C$5:$C$204,C78,$F$5:$F$204,"&lt;"&amp;I78,$I$5:$I$204,"&gt;"&amp;F78,$N$5:$N$204,"&lt;&gt;Canceled")&gt;1,"Conflict","Clear"))),"")</f>
        <v/>
      </c>
      <c r="AA78" s="23">
        <f>IFERROR(IF(A78="","",IF(COUNTIF($A$5:$A$204,A78)&gt;1,"Duplicate appointment ID",IF(OR(B78="",C78="",D78="",F78="",G78="",N78=""),"Missing required field",IF(OR(AND(O78="",OR(P78&lt;&gt;"",Q78&lt;&gt;"",R78&lt;&gt;"")),AND(P78="",OR(Q78&lt;&gt;"",R78&lt;&gt;"")),AND(Q78="",R78&lt;&gt;"")),"Actual time sequence incomplete",IF(OR(AND(O78&lt;&gt;"",P78&lt;&gt;"",P78&lt;O78),AND(P78&lt;&gt;"",Q78&lt;&gt;"",Q78&lt;P78),AND(Q78&lt;&gt;"",R78&lt;&gt;"",R78&lt;Q78)),"Actual times out of order",IF(AND(N78="Completed",OR(O78="",P78="",Q78="",R78="")),"Completed status missing actual times","OK")))))),"Review formula inputs")</f>
        <v/>
      </c>
      <c r="AB78" s="26" t="n"/>
    </row>
    <row r="79">
      <c r="A79" s="26" t="n"/>
      <c r="B79" s="26" t="n"/>
      <c r="C79" s="26" t="n"/>
      <c r="D79" s="26" t="n"/>
      <c r="E79" s="26" t="n"/>
      <c r="F79" s="46" t="n"/>
      <c r="G79" s="26" t="n"/>
      <c r="H79" s="28">
        <f>IFERROR(IF(G79="","",VLOOKUP(G79,'Settings'!$A$13:$B$17,2,FALSE)),"")</f>
        <v/>
      </c>
      <c r="I79" s="47">
        <f>IFERROR(IF(OR(F79="",H79=""),"",F79+H79/1440),"")</f>
        <v/>
      </c>
      <c r="J79" s="26" t="n"/>
      <c r="K79" s="26" t="n"/>
      <c r="L79" s="26" t="n"/>
      <c r="M79" s="30" t="n"/>
      <c r="N79" s="22" t="n"/>
      <c r="O79" s="46" t="n"/>
      <c r="P79" s="46" t="n"/>
      <c r="Q79" s="46" t="n"/>
      <c r="R79" s="46" t="n"/>
      <c r="S79" s="28">
        <f>IFERROR(IF(OR(F79="",O79=""),"",ROUND((O79-F79)*1440,0)),"")</f>
        <v/>
      </c>
      <c r="T79" s="28">
        <f>IFERROR(IF(OR(O79="",P79=""),"",MAX(0,ROUND((P79-O79)*1440,0))),"")</f>
        <v/>
      </c>
      <c r="U79" s="28">
        <f>IFERROR(IF(OR(P79="",Q79=""),"",MAX(0,ROUND((Q79-P79)*1440,0))),"")</f>
        <v/>
      </c>
      <c r="V79" s="28">
        <f>IFERROR(IF(OR(O79="",R79=""),"",MAX(0,ROUND((R79-O79)*1440,0))),"")</f>
        <v/>
      </c>
      <c r="W79" s="28">
        <f>IFERROR(IF(V79="","",MAX(0,V79-'Settings'!$B$6)),"")</f>
        <v/>
      </c>
      <c r="X79" s="48">
        <f>IFERROR(IF(W79="","",ROUND(W79/60*'Settings'!$B$7,2)),"")</f>
        <v/>
      </c>
      <c r="Y79" s="23">
        <f>IFERROR(IF(OR(F79="",O79=""),"",IF(O79&lt;=F79+'Settings'!$B$5/1440,"On Time","Late")),"")</f>
        <v/>
      </c>
      <c r="Z79" s="23">
        <f>IFERROR(IF(OR(B79="",C79="",F79="",I79=""),"",IF(N79="Canceled","Not Applicable",IF(COUNTIFS($B$5:$B$204,B79,$C$5:$C$204,C79,$F$5:$F$204,"&lt;"&amp;I79,$I$5:$I$204,"&gt;"&amp;F79,$N$5:$N$204,"&lt;&gt;Canceled")&gt;1,"Conflict","Clear"))),"")</f>
        <v/>
      </c>
      <c r="AA79" s="23">
        <f>IFERROR(IF(A79="","",IF(COUNTIF($A$5:$A$204,A79)&gt;1,"Duplicate appointment ID",IF(OR(B79="",C79="",D79="",F79="",G79="",N79=""),"Missing required field",IF(OR(AND(O79="",OR(P79&lt;&gt;"",Q79&lt;&gt;"",R79&lt;&gt;"")),AND(P79="",OR(Q79&lt;&gt;"",R79&lt;&gt;"")),AND(Q79="",R79&lt;&gt;"")),"Actual time sequence incomplete",IF(OR(AND(O79&lt;&gt;"",P79&lt;&gt;"",P79&lt;O79),AND(P79&lt;&gt;"",Q79&lt;&gt;"",Q79&lt;P79),AND(Q79&lt;&gt;"",R79&lt;&gt;"",R79&lt;Q79)),"Actual times out of order",IF(AND(N79="Completed",OR(O79="",P79="",Q79="",R79="")),"Completed status missing actual times","OK")))))),"Review formula inputs")</f>
        <v/>
      </c>
      <c r="AB79" s="26" t="n"/>
    </row>
    <row r="80">
      <c r="A80" s="26" t="n"/>
      <c r="B80" s="26" t="n"/>
      <c r="C80" s="26" t="n"/>
      <c r="D80" s="26" t="n"/>
      <c r="E80" s="26" t="n"/>
      <c r="F80" s="46" t="n"/>
      <c r="G80" s="26" t="n"/>
      <c r="H80" s="28">
        <f>IFERROR(IF(G80="","",VLOOKUP(G80,'Settings'!$A$13:$B$17,2,FALSE)),"")</f>
        <v/>
      </c>
      <c r="I80" s="47">
        <f>IFERROR(IF(OR(F80="",H80=""),"",F80+H80/1440),"")</f>
        <v/>
      </c>
      <c r="J80" s="26" t="n"/>
      <c r="K80" s="26" t="n"/>
      <c r="L80" s="26" t="n"/>
      <c r="M80" s="30" t="n"/>
      <c r="N80" s="22" t="n"/>
      <c r="O80" s="46" t="n"/>
      <c r="P80" s="46" t="n"/>
      <c r="Q80" s="46" t="n"/>
      <c r="R80" s="46" t="n"/>
      <c r="S80" s="28">
        <f>IFERROR(IF(OR(F80="",O80=""),"",ROUND((O80-F80)*1440,0)),"")</f>
        <v/>
      </c>
      <c r="T80" s="28">
        <f>IFERROR(IF(OR(O80="",P80=""),"",MAX(0,ROUND((P80-O80)*1440,0))),"")</f>
        <v/>
      </c>
      <c r="U80" s="28">
        <f>IFERROR(IF(OR(P80="",Q80=""),"",MAX(0,ROUND((Q80-P80)*1440,0))),"")</f>
        <v/>
      </c>
      <c r="V80" s="28">
        <f>IFERROR(IF(OR(O80="",R80=""),"",MAX(0,ROUND((R80-O80)*1440,0))),"")</f>
        <v/>
      </c>
      <c r="W80" s="28">
        <f>IFERROR(IF(V80="","",MAX(0,V80-'Settings'!$B$6)),"")</f>
        <v/>
      </c>
      <c r="X80" s="48">
        <f>IFERROR(IF(W80="","",ROUND(W80/60*'Settings'!$B$7,2)),"")</f>
        <v/>
      </c>
      <c r="Y80" s="23">
        <f>IFERROR(IF(OR(F80="",O80=""),"",IF(O80&lt;=F80+'Settings'!$B$5/1440,"On Time","Late")),"")</f>
        <v/>
      </c>
      <c r="Z80" s="23">
        <f>IFERROR(IF(OR(B80="",C80="",F80="",I80=""),"",IF(N80="Canceled","Not Applicable",IF(COUNTIFS($B$5:$B$204,B80,$C$5:$C$204,C80,$F$5:$F$204,"&lt;"&amp;I80,$I$5:$I$204,"&gt;"&amp;F80,$N$5:$N$204,"&lt;&gt;Canceled")&gt;1,"Conflict","Clear"))),"")</f>
        <v/>
      </c>
      <c r="AA80" s="23">
        <f>IFERROR(IF(A80="","",IF(COUNTIF($A$5:$A$204,A80)&gt;1,"Duplicate appointment ID",IF(OR(B80="",C80="",D80="",F80="",G80="",N80=""),"Missing required field",IF(OR(AND(O80="",OR(P80&lt;&gt;"",Q80&lt;&gt;"",R80&lt;&gt;"")),AND(P80="",OR(Q80&lt;&gt;"",R80&lt;&gt;"")),AND(Q80="",R80&lt;&gt;"")),"Actual time sequence incomplete",IF(OR(AND(O80&lt;&gt;"",P80&lt;&gt;"",P80&lt;O80),AND(P80&lt;&gt;"",Q80&lt;&gt;"",Q80&lt;P80),AND(Q80&lt;&gt;"",R80&lt;&gt;"",R80&lt;Q80)),"Actual times out of order",IF(AND(N80="Completed",OR(O80="",P80="",Q80="",R80="")),"Completed status missing actual times","OK")))))),"Review formula inputs")</f>
        <v/>
      </c>
      <c r="AB80" s="26" t="n"/>
    </row>
    <row r="81">
      <c r="A81" s="26" t="n"/>
      <c r="B81" s="26" t="n"/>
      <c r="C81" s="26" t="n"/>
      <c r="D81" s="26" t="n"/>
      <c r="E81" s="26" t="n"/>
      <c r="F81" s="46" t="n"/>
      <c r="G81" s="26" t="n"/>
      <c r="H81" s="28">
        <f>IFERROR(IF(G81="","",VLOOKUP(G81,'Settings'!$A$13:$B$17,2,FALSE)),"")</f>
        <v/>
      </c>
      <c r="I81" s="47">
        <f>IFERROR(IF(OR(F81="",H81=""),"",F81+H81/1440),"")</f>
        <v/>
      </c>
      <c r="J81" s="26" t="n"/>
      <c r="K81" s="26" t="n"/>
      <c r="L81" s="26" t="n"/>
      <c r="M81" s="30" t="n"/>
      <c r="N81" s="22" t="n"/>
      <c r="O81" s="46" t="n"/>
      <c r="P81" s="46" t="n"/>
      <c r="Q81" s="46" t="n"/>
      <c r="R81" s="46" t="n"/>
      <c r="S81" s="28">
        <f>IFERROR(IF(OR(F81="",O81=""),"",ROUND((O81-F81)*1440,0)),"")</f>
        <v/>
      </c>
      <c r="T81" s="28">
        <f>IFERROR(IF(OR(O81="",P81=""),"",MAX(0,ROUND((P81-O81)*1440,0))),"")</f>
        <v/>
      </c>
      <c r="U81" s="28">
        <f>IFERROR(IF(OR(P81="",Q81=""),"",MAX(0,ROUND((Q81-P81)*1440,0))),"")</f>
        <v/>
      </c>
      <c r="V81" s="28">
        <f>IFERROR(IF(OR(O81="",R81=""),"",MAX(0,ROUND((R81-O81)*1440,0))),"")</f>
        <v/>
      </c>
      <c r="W81" s="28">
        <f>IFERROR(IF(V81="","",MAX(0,V81-'Settings'!$B$6)),"")</f>
        <v/>
      </c>
      <c r="X81" s="48">
        <f>IFERROR(IF(W81="","",ROUND(W81/60*'Settings'!$B$7,2)),"")</f>
        <v/>
      </c>
      <c r="Y81" s="23">
        <f>IFERROR(IF(OR(F81="",O81=""),"",IF(O81&lt;=F81+'Settings'!$B$5/1440,"On Time","Late")),"")</f>
        <v/>
      </c>
      <c r="Z81" s="23">
        <f>IFERROR(IF(OR(B81="",C81="",F81="",I81=""),"",IF(N81="Canceled","Not Applicable",IF(COUNTIFS($B$5:$B$204,B81,$C$5:$C$204,C81,$F$5:$F$204,"&lt;"&amp;I81,$I$5:$I$204,"&gt;"&amp;F81,$N$5:$N$204,"&lt;&gt;Canceled")&gt;1,"Conflict","Clear"))),"")</f>
        <v/>
      </c>
      <c r="AA81" s="23">
        <f>IFERROR(IF(A81="","",IF(COUNTIF($A$5:$A$204,A81)&gt;1,"Duplicate appointment ID",IF(OR(B81="",C81="",D81="",F81="",G81="",N81=""),"Missing required field",IF(OR(AND(O81="",OR(P81&lt;&gt;"",Q81&lt;&gt;"",R81&lt;&gt;"")),AND(P81="",OR(Q81&lt;&gt;"",R81&lt;&gt;"")),AND(Q81="",R81&lt;&gt;"")),"Actual time sequence incomplete",IF(OR(AND(O81&lt;&gt;"",P81&lt;&gt;"",P81&lt;O81),AND(P81&lt;&gt;"",Q81&lt;&gt;"",Q81&lt;P81),AND(Q81&lt;&gt;"",R81&lt;&gt;"",R81&lt;Q81)),"Actual times out of order",IF(AND(N81="Completed",OR(O81="",P81="",Q81="",R81="")),"Completed status missing actual times","OK")))))),"Review formula inputs")</f>
        <v/>
      </c>
      <c r="AB81" s="26" t="n"/>
    </row>
    <row r="82">
      <c r="A82" s="26" t="n"/>
      <c r="B82" s="26" t="n"/>
      <c r="C82" s="26" t="n"/>
      <c r="D82" s="26" t="n"/>
      <c r="E82" s="26" t="n"/>
      <c r="F82" s="46" t="n"/>
      <c r="G82" s="26" t="n"/>
      <c r="H82" s="28">
        <f>IFERROR(IF(G82="","",VLOOKUP(G82,'Settings'!$A$13:$B$17,2,FALSE)),"")</f>
        <v/>
      </c>
      <c r="I82" s="47">
        <f>IFERROR(IF(OR(F82="",H82=""),"",F82+H82/1440),"")</f>
        <v/>
      </c>
      <c r="J82" s="26" t="n"/>
      <c r="K82" s="26" t="n"/>
      <c r="L82" s="26" t="n"/>
      <c r="M82" s="30" t="n"/>
      <c r="N82" s="22" t="n"/>
      <c r="O82" s="46" t="n"/>
      <c r="P82" s="46" t="n"/>
      <c r="Q82" s="46" t="n"/>
      <c r="R82" s="46" t="n"/>
      <c r="S82" s="28">
        <f>IFERROR(IF(OR(F82="",O82=""),"",ROUND((O82-F82)*1440,0)),"")</f>
        <v/>
      </c>
      <c r="T82" s="28">
        <f>IFERROR(IF(OR(O82="",P82=""),"",MAX(0,ROUND((P82-O82)*1440,0))),"")</f>
        <v/>
      </c>
      <c r="U82" s="28">
        <f>IFERROR(IF(OR(P82="",Q82=""),"",MAX(0,ROUND((Q82-P82)*1440,0))),"")</f>
        <v/>
      </c>
      <c r="V82" s="28">
        <f>IFERROR(IF(OR(O82="",R82=""),"",MAX(0,ROUND((R82-O82)*1440,0))),"")</f>
        <v/>
      </c>
      <c r="W82" s="28">
        <f>IFERROR(IF(V82="","",MAX(0,V82-'Settings'!$B$6)),"")</f>
        <v/>
      </c>
      <c r="X82" s="48">
        <f>IFERROR(IF(W82="","",ROUND(W82/60*'Settings'!$B$7,2)),"")</f>
        <v/>
      </c>
      <c r="Y82" s="23">
        <f>IFERROR(IF(OR(F82="",O82=""),"",IF(O82&lt;=F82+'Settings'!$B$5/1440,"On Time","Late")),"")</f>
        <v/>
      </c>
      <c r="Z82" s="23">
        <f>IFERROR(IF(OR(B82="",C82="",F82="",I82=""),"",IF(N82="Canceled","Not Applicable",IF(COUNTIFS($B$5:$B$204,B82,$C$5:$C$204,C82,$F$5:$F$204,"&lt;"&amp;I82,$I$5:$I$204,"&gt;"&amp;F82,$N$5:$N$204,"&lt;&gt;Canceled")&gt;1,"Conflict","Clear"))),"")</f>
        <v/>
      </c>
      <c r="AA82" s="23">
        <f>IFERROR(IF(A82="","",IF(COUNTIF($A$5:$A$204,A82)&gt;1,"Duplicate appointment ID",IF(OR(B82="",C82="",D82="",F82="",G82="",N82=""),"Missing required field",IF(OR(AND(O82="",OR(P82&lt;&gt;"",Q82&lt;&gt;"",R82&lt;&gt;"")),AND(P82="",OR(Q82&lt;&gt;"",R82&lt;&gt;"")),AND(Q82="",R82&lt;&gt;"")),"Actual time sequence incomplete",IF(OR(AND(O82&lt;&gt;"",P82&lt;&gt;"",P82&lt;O82),AND(P82&lt;&gt;"",Q82&lt;&gt;"",Q82&lt;P82),AND(Q82&lt;&gt;"",R82&lt;&gt;"",R82&lt;Q82)),"Actual times out of order",IF(AND(N82="Completed",OR(O82="",P82="",Q82="",R82="")),"Completed status missing actual times","OK")))))),"Review formula inputs")</f>
        <v/>
      </c>
      <c r="AB82" s="26" t="n"/>
    </row>
    <row r="83">
      <c r="A83" s="26" t="n"/>
      <c r="B83" s="26" t="n"/>
      <c r="C83" s="26" t="n"/>
      <c r="D83" s="26" t="n"/>
      <c r="E83" s="26" t="n"/>
      <c r="F83" s="46" t="n"/>
      <c r="G83" s="26" t="n"/>
      <c r="H83" s="28">
        <f>IFERROR(IF(G83="","",VLOOKUP(G83,'Settings'!$A$13:$B$17,2,FALSE)),"")</f>
        <v/>
      </c>
      <c r="I83" s="47">
        <f>IFERROR(IF(OR(F83="",H83=""),"",F83+H83/1440),"")</f>
        <v/>
      </c>
      <c r="J83" s="26" t="n"/>
      <c r="K83" s="26" t="n"/>
      <c r="L83" s="26" t="n"/>
      <c r="M83" s="30" t="n"/>
      <c r="N83" s="22" t="n"/>
      <c r="O83" s="46" t="n"/>
      <c r="P83" s="46" t="n"/>
      <c r="Q83" s="46" t="n"/>
      <c r="R83" s="46" t="n"/>
      <c r="S83" s="28">
        <f>IFERROR(IF(OR(F83="",O83=""),"",ROUND((O83-F83)*1440,0)),"")</f>
        <v/>
      </c>
      <c r="T83" s="28">
        <f>IFERROR(IF(OR(O83="",P83=""),"",MAX(0,ROUND((P83-O83)*1440,0))),"")</f>
        <v/>
      </c>
      <c r="U83" s="28">
        <f>IFERROR(IF(OR(P83="",Q83=""),"",MAX(0,ROUND((Q83-P83)*1440,0))),"")</f>
        <v/>
      </c>
      <c r="V83" s="28">
        <f>IFERROR(IF(OR(O83="",R83=""),"",MAX(0,ROUND((R83-O83)*1440,0))),"")</f>
        <v/>
      </c>
      <c r="W83" s="28">
        <f>IFERROR(IF(V83="","",MAX(0,V83-'Settings'!$B$6)),"")</f>
        <v/>
      </c>
      <c r="X83" s="48">
        <f>IFERROR(IF(W83="","",ROUND(W83/60*'Settings'!$B$7,2)),"")</f>
        <v/>
      </c>
      <c r="Y83" s="23">
        <f>IFERROR(IF(OR(F83="",O83=""),"",IF(O83&lt;=F83+'Settings'!$B$5/1440,"On Time","Late")),"")</f>
        <v/>
      </c>
      <c r="Z83" s="23">
        <f>IFERROR(IF(OR(B83="",C83="",F83="",I83=""),"",IF(N83="Canceled","Not Applicable",IF(COUNTIFS($B$5:$B$204,B83,$C$5:$C$204,C83,$F$5:$F$204,"&lt;"&amp;I83,$I$5:$I$204,"&gt;"&amp;F83,$N$5:$N$204,"&lt;&gt;Canceled")&gt;1,"Conflict","Clear"))),"")</f>
        <v/>
      </c>
      <c r="AA83" s="23">
        <f>IFERROR(IF(A83="","",IF(COUNTIF($A$5:$A$204,A83)&gt;1,"Duplicate appointment ID",IF(OR(B83="",C83="",D83="",F83="",G83="",N83=""),"Missing required field",IF(OR(AND(O83="",OR(P83&lt;&gt;"",Q83&lt;&gt;"",R83&lt;&gt;"")),AND(P83="",OR(Q83&lt;&gt;"",R83&lt;&gt;"")),AND(Q83="",R83&lt;&gt;"")),"Actual time sequence incomplete",IF(OR(AND(O83&lt;&gt;"",P83&lt;&gt;"",P83&lt;O83),AND(P83&lt;&gt;"",Q83&lt;&gt;"",Q83&lt;P83),AND(Q83&lt;&gt;"",R83&lt;&gt;"",R83&lt;Q83)),"Actual times out of order",IF(AND(N83="Completed",OR(O83="",P83="",Q83="",R83="")),"Completed status missing actual times","OK")))))),"Review formula inputs")</f>
        <v/>
      </c>
      <c r="AB83" s="26" t="n"/>
    </row>
    <row r="84">
      <c r="A84" s="26" t="n"/>
      <c r="B84" s="26" t="n"/>
      <c r="C84" s="26" t="n"/>
      <c r="D84" s="26" t="n"/>
      <c r="E84" s="26" t="n"/>
      <c r="F84" s="46" t="n"/>
      <c r="G84" s="26" t="n"/>
      <c r="H84" s="28">
        <f>IFERROR(IF(G84="","",VLOOKUP(G84,'Settings'!$A$13:$B$17,2,FALSE)),"")</f>
        <v/>
      </c>
      <c r="I84" s="47">
        <f>IFERROR(IF(OR(F84="",H84=""),"",F84+H84/1440),"")</f>
        <v/>
      </c>
      <c r="J84" s="26" t="n"/>
      <c r="K84" s="26" t="n"/>
      <c r="L84" s="26" t="n"/>
      <c r="M84" s="30" t="n"/>
      <c r="N84" s="22" t="n"/>
      <c r="O84" s="46" t="n"/>
      <c r="P84" s="46" t="n"/>
      <c r="Q84" s="46" t="n"/>
      <c r="R84" s="46" t="n"/>
      <c r="S84" s="28">
        <f>IFERROR(IF(OR(F84="",O84=""),"",ROUND((O84-F84)*1440,0)),"")</f>
        <v/>
      </c>
      <c r="T84" s="28">
        <f>IFERROR(IF(OR(O84="",P84=""),"",MAX(0,ROUND((P84-O84)*1440,0))),"")</f>
        <v/>
      </c>
      <c r="U84" s="28">
        <f>IFERROR(IF(OR(P84="",Q84=""),"",MAX(0,ROUND((Q84-P84)*1440,0))),"")</f>
        <v/>
      </c>
      <c r="V84" s="28">
        <f>IFERROR(IF(OR(O84="",R84=""),"",MAX(0,ROUND((R84-O84)*1440,0))),"")</f>
        <v/>
      </c>
      <c r="W84" s="28">
        <f>IFERROR(IF(V84="","",MAX(0,V84-'Settings'!$B$6)),"")</f>
        <v/>
      </c>
      <c r="X84" s="48">
        <f>IFERROR(IF(W84="","",ROUND(W84/60*'Settings'!$B$7,2)),"")</f>
        <v/>
      </c>
      <c r="Y84" s="23">
        <f>IFERROR(IF(OR(F84="",O84=""),"",IF(O84&lt;=F84+'Settings'!$B$5/1440,"On Time","Late")),"")</f>
        <v/>
      </c>
      <c r="Z84" s="23">
        <f>IFERROR(IF(OR(B84="",C84="",F84="",I84=""),"",IF(N84="Canceled","Not Applicable",IF(COUNTIFS($B$5:$B$204,B84,$C$5:$C$204,C84,$F$5:$F$204,"&lt;"&amp;I84,$I$5:$I$204,"&gt;"&amp;F84,$N$5:$N$204,"&lt;&gt;Canceled")&gt;1,"Conflict","Clear"))),"")</f>
        <v/>
      </c>
      <c r="AA84" s="23">
        <f>IFERROR(IF(A84="","",IF(COUNTIF($A$5:$A$204,A84)&gt;1,"Duplicate appointment ID",IF(OR(B84="",C84="",D84="",F84="",G84="",N84=""),"Missing required field",IF(OR(AND(O84="",OR(P84&lt;&gt;"",Q84&lt;&gt;"",R84&lt;&gt;"")),AND(P84="",OR(Q84&lt;&gt;"",R84&lt;&gt;"")),AND(Q84="",R84&lt;&gt;"")),"Actual time sequence incomplete",IF(OR(AND(O84&lt;&gt;"",P84&lt;&gt;"",P84&lt;O84),AND(P84&lt;&gt;"",Q84&lt;&gt;"",Q84&lt;P84),AND(Q84&lt;&gt;"",R84&lt;&gt;"",R84&lt;Q84)),"Actual times out of order",IF(AND(N84="Completed",OR(O84="",P84="",Q84="",R84="")),"Completed status missing actual times","OK")))))),"Review formula inputs")</f>
        <v/>
      </c>
      <c r="AB84" s="26" t="n"/>
    </row>
    <row r="85">
      <c r="A85" s="26" t="n"/>
      <c r="B85" s="26" t="n"/>
      <c r="C85" s="26" t="n"/>
      <c r="D85" s="26" t="n"/>
      <c r="E85" s="26" t="n"/>
      <c r="F85" s="46" t="n"/>
      <c r="G85" s="26" t="n"/>
      <c r="H85" s="28">
        <f>IFERROR(IF(G85="","",VLOOKUP(G85,'Settings'!$A$13:$B$17,2,FALSE)),"")</f>
        <v/>
      </c>
      <c r="I85" s="47">
        <f>IFERROR(IF(OR(F85="",H85=""),"",F85+H85/1440),"")</f>
        <v/>
      </c>
      <c r="J85" s="26" t="n"/>
      <c r="K85" s="26" t="n"/>
      <c r="L85" s="26" t="n"/>
      <c r="M85" s="30" t="n"/>
      <c r="N85" s="22" t="n"/>
      <c r="O85" s="46" t="n"/>
      <c r="P85" s="46" t="n"/>
      <c r="Q85" s="46" t="n"/>
      <c r="R85" s="46" t="n"/>
      <c r="S85" s="28">
        <f>IFERROR(IF(OR(F85="",O85=""),"",ROUND((O85-F85)*1440,0)),"")</f>
        <v/>
      </c>
      <c r="T85" s="28">
        <f>IFERROR(IF(OR(O85="",P85=""),"",MAX(0,ROUND((P85-O85)*1440,0))),"")</f>
        <v/>
      </c>
      <c r="U85" s="28">
        <f>IFERROR(IF(OR(P85="",Q85=""),"",MAX(0,ROUND((Q85-P85)*1440,0))),"")</f>
        <v/>
      </c>
      <c r="V85" s="28">
        <f>IFERROR(IF(OR(O85="",R85=""),"",MAX(0,ROUND((R85-O85)*1440,0))),"")</f>
        <v/>
      </c>
      <c r="W85" s="28">
        <f>IFERROR(IF(V85="","",MAX(0,V85-'Settings'!$B$6)),"")</f>
        <v/>
      </c>
      <c r="X85" s="48">
        <f>IFERROR(IF(W85="","",ROUND(W85/60*'Settings'!$B$7,2)),"")</f>
        <v/>
      </c>
      <c r="Y85" s="23">
        <f>IFERROR(IF(OR(F85="",O85=""),"",IF(O85&lt;=F85+'Settings'!$B$5/1440,"On Time","Late")),"")</f>
        <v/>
      </c>
      <c r="Z85" s="23">
        <f>IFERROR(IF(OR(B85="",C85="",F85="",I85=""),"",IF(N85="Canceled","Not Applicable",IF(COUNTIFS($B$5:$B$204,B85,$C$5:$C$204,C85,$F$5:$F$204,"&lt;"&amp;I85,$I$5:$I$204,"&gt;"&amp;F85,$N$5:$N$204,"&lt;&gt;Canceled")&gt;1,"Conflict","Clear"))),"")</f>
        <v/>
      </c>
      <c r="AA85" s="23">
        <f>IFERROR(IF(A85="","",IF(COUNTIF($A$5:$A$204,A85)&gt;1,"Duplicate appointment ID",IF(OR(B85="",C85="",D85="",F85="",G85="",N85=""),"Missing required field",IF(OR(AND(O85="",OR(P85&lt;&gt;"",Q85&lt;&gt;"",R85&lt;&gt;"")),AND(P85="",OR(Q85&lt;&gt;"",R85&lt;&gt;"")),AND(Q85="",R85&lt;&gt;"")),"Actual time sequence incomplete",IF(OR(AND(O85&lt;&gt;"",P85&lt;&gt;"",P85&lt;O85),AND(P85&lt;&gt;"",Q85&lt;&gt;"",Q85&lt;P85),AND(Q85&lt;&gt;"",R85&lt;&gt;"",R85&lt;Q85)),"Actual times out of order",IF(AND(N85="Completed",OR(O85="",P85="",Q85="",R85="")),"Completed status missing actual times","OK")))))),"Review formula inputs")</f>
        <v/>
      </c>
      <c r="AB85" s="26" t="n"/>
    </row>
    <row r="86">
      <c r="A86" s="26" t="n"/>
      <c r="B86" s="26" t="n"/>
      <c r="C86" s="26" t="n"/>
      <c r="D86" s="26" t="n"/>
      <c r="E86" s="26" t="n"/>
      <c r="F86" s="46" t="n"/>
      <c r="G86" s="26" t="n"/>
      <c r="H86" s="28">
        <f>IFERROR(IF(G86="","",VLOOKUP(G86,'Settings'!$A$13:$B$17,2,FALSE)),"")</f>
        <v/>
      </c>
      <c r="I86" s="47">
        <f>IFERROR(IF(OR(F86="",H86=""),"",F86+H86/1440),"")</f>
        <v/>
      </c>
      <c r="J86" s="26" t="n"/>
      <c r="K86" s="26" t="n"/>
      <c r="L86" s="26" t="n"/>
      <c r="M86" s="30" t="n"/>
      <c r="N86" s="22" t="n"/>
      <c r="O86" s="46" t="n"/>
      <c r="P86" s="46" t="n"/>
      <c r="Q86" s="46" t="n"/>
      <c r="R86" s="46" t="n"/>
      <c r="S86" s="28">
        <f>IFERROR(IF(OR(F86="",O86=""),"",ROUND((O86-F86)*1440,0)),"")</f>
        <v/>
      </c>
      <c r="T86" s="28">
        <f>IFERROR(IF(OR(O86="",P86=""),"",MAX(0,ROUND((P86-O86)*1440,0))),"")</f>
        <v/>
      </c>
      <c r="U86" s="28">
        <f>IFERROR(IF(OR(P86="",Q86=""),"",MAX(0,ROUND((Q86-P86)*1440,0))),"")</f>
        <v/>
      </c>
      <c r="V86" s="28">
        <f>IFERROR(IF(OR(O86="",R86=""),"",MAX(0,ROUND((R86-O86)*1440,0))),"")</f>
        <v/>
      </c>
      <c r="W86" s="28">
        <f>IFERROR(IF(V86="","",MAX(0,V86-'Settings'!$B$6)),"")</f>
        <v/>
      </c>
      <c r="X86" s="48">
        <f>IFERROR(IF(W86="","",ROUND(W86/60*'Settings'!$B$7,2)),"")</f>
        <v/>
      </c>
      <c r="Y86" s="23">
        <f>IFERROR(IF(OR(F86="",O86=""),"",IF(O86&lt;=F86+'Settings'!$B$5/1440,"On Time","Late")),"")</f>
        <v/>
      </c>
      <c r="Z86" s="23">
        <f>IFERROR(IF(OR(B86="",C86="",F86="",I86=""),"",IF(N86="Canceled","Not Applicable",IF(COUNTIFS($B$5:$B$204,B86,$C$5:$C$204,C86,$F$5:$F$204,"&lt;"&amp;I86,$I$5:$I$204,"&gt;"&amp;F86,$N$5:$N$204,"&lt;&gt;Canceled")&gt;1,"Conflict","Clear"))),"")</f>
        <v/>
      </c>
      <c r="AA86" s="23">
        <f>IFERROR(IF(A86="","",IF(COUNTIF($A$5:$A$204,A86)&gt;1,"Duplicate appointment ID",IF(OR(B86="",C86="",D86="",F86="",G86="",N86=""),"Missing required field",IF(OR(AND(O86="",OR(P86&lt;&gt;"",Q86&lt;&gt;"",R86&lt;&gt;"")),AND(P86="",OR(Q86&lt;&gt;"",R86&lt;&gt;"")),AND(Q86="",R86&lt;&gt;"")),"Actual time sequence incomplete",IF(OR(AND(O86&lt;&gt;"",P86&lt;&gt;"",P86&lt;O86),AND(P86&lt;&gt;"",Q86&lt;&gt;"",Q86&lt;P86),AND(Q86&lt;&gt;"",R86&lt;&gt;"",R86&lt;Q86)),"Actual times out of order",IF(AND(N86="Completed",OR(O86="",P86="",Q86="",R86="")),"Completed status missing actual times","OK")))))),"Review formula inputs")</f>
        <v/>
      </c>
      <c r="AB86" s="26" t="n"/>
    </row>
    <row r="87">
      <c r="A87" s="26" t="n"/>
      <c r="B87" s="26" t="n"/>
      <c r="C87" s="26" t="n"/>
      <c r="D87" s="26" t="n"/>
      <c r="E87" s="26" t="n"/>
      <c r="F87" s="46" t="n"/>
      <c r="G87" s="26" t="n"/>
      <c r="H87" s="28">
        <f>IFERROR(IF(G87="","",VLOOKUP(G87,'Settings'!$A$13:$B$17,2,FALSE)),"")</f>
        <v/>
      </c>
      <c r="I87" s="47">
        <f>IFERROR(IF(OR(F87="",H87=""),"",F87+H87/1440),"")</f>
        <v/>
      </c>
      <c r="J87" s="26" t="n"/>
      <c r="K87" s="26" t="n"/>
      <c r="L87" s="26" t="n"/>
      <c r="M87" s="30" t="n"/>
      <c r="N87" s="22" t="n"/>
      <c r="O87" s="46" t="n"/>
      <c r="P87" s="46" t="n"/>
      <c r="Q87" s="46" t="n"/>
      <c r="R87" s="46" t="n"/>
      <c r="S87" s="28">
        <f>IFERROR(IF(OR(F87="",O87=""),"",ROUND((O87-F87)*1440,0)),"")</f>
        <v/>
      </c>
      <c r="T87" s="28">
        <f>IFERROR(IF(OR(O87="",P87=""),"",MAX(0,ROUND((P87-O87)*1440,0))),"")</f>
        <v/>
      </c>
      <c r="U87" s="28">
        <f>IFERROR(IF(OR(P87="",Q87=""),"",MAX(0,ROUND((Q87-P87)*1440,0))),"")</f>
        <v/>
      </c>
      <c r="V87" s="28">
        <f>IFERROR(IF(OR(O87="",R87=""),"",MAX(0,ROUND((R87-O87)*1440,0))),"")</f>
        <v/>
      </c>
      <c r="W87" s="28">
        <f>IFERROR(IF(V87="","",MAX(0,V87-'Settings'!$B$6)),"")</f>
        <v/>
      </c>
      <c r="X87" s="48">
        <f>IFERROR(IF(W87="","",ROUND(W87/60*'Settings'!$B$7,2)),"")</f>
        <v/>
      </c>
      <c r="Y87" s="23">
        <f>IFERROR(IF(OR(F87="",O87=""),"",IF(O87&lt;=F87+'Settings'!$B$5/1440,"On Time","Late")),"")</f>
        <v/>
      </c>
      <c r="Z87" s="23">
        <f>IFERROR(IF(OR(B87="",C87="",F87="",I87=""),"",IF(N87="Canceled","Not Applicable",IF(COUNTIFS($B$5:$B$204,B87,$C$5:$C$204,C87,$F$5:$F$204,"&lt;"&amp;I87,$I$5:$I$204,"&gt;"&amp;F87,$N$5:$N$204,"&lt;&gt;Canceled")&gt;1,"Conflict","Clear"))),"")</f>
        <v/>
      </c>
      <c r="AA87" s="23">
        <f>IFERROR(IF(A87="","",IF(COUNTIF($A$5:$A$204,A87)&gt;1,"Duplicate appointment ID",IF(OR(B87="",C87="",D87="",F87="",G87="",N87=""),"Missing required field",IF(OR(AND(O87="",OR(P87&lt;&gt;"",Q87&lt;&gt;"",R87&lt;&gt;"")),AND(P87="",OR(Q87&lt;&gt;"",R87&lt;&gt;"")),AND(Q87="",R87&lt;&gt;"")),"Actual time sequence incomplete",IF(OR(AND(O87&lt;&gt;"",P87&lt;&gt;"",P87&lt;O87),AND(P87&lt;&gt;"",Q87&lt;&gt;"",Q87&lt;P87),AND(Q87&lt;&gt;"",R87&lt;&gt;"",R87&lt;Q87)),"Actual times out of order",IF(AND(N87="Completed",OR(O87="",P87="",Q87="",R87="")),"Completed status missing actual times","OK")))))),"Review formula inputs")</f>
        <v/>
      </c>
      <c r="AB87" s="26" t="n"/>
    </row>
    <row r="88">
      <c r="A88" s="26" t="n"/>
      <c r="B88" s="26" t="n"/>
      <c r="C88" s="26" t="n"/>
      <c r="D88" s="26" t="n"/>
      <c r="E88" s="26" t="n"/>
      <c r="F88" s="46" t="n"/>
      <c r="G88" s="26" t="n"/>
      <c r="H88" s="28">
        <f>IFERROR(IF(G88="","",VLOOKUP(G88,'Settings'!$A$13:$B$17,2,FALSE)),"")</f>
        <v/>
      </c>
      <c r="I88" s="47">
        <f>IFERROR(IF(OR(F88="",H88=""),"",F88+H88/1440),"")</f>
        <v/>
      </c>
      <c r="J88" s="26" t="n"/>
      <c r="K88" s="26" t="n"/>
      <c r="L88" s="26" t="n"/>
      <c r="M88" s="30" t="n"/>
      <c r="N88" s="22" t="n"/>
      <c r="O88" s="46" t="n"/>
      <c r="P88" s="46" t="n"/>
      <c r="Q88" s="46" t="n"/>
      <c r="R88" s="46" t="n"/>
      <c r="S88" s="28">
        <f>IFERROR(IF(OR(F88="",O88=""),"",ROUND((O88-F88)*1440,0)),"")</f>
        <v/>
      </c>
      <c r="T88" s="28">
        <f>IFERROR(IF(OR(O88="",P88=""),"",MAX(0,ROUND((P88-O88)*1440,0))),"")</f>
        <v/>
      </c>
      <c r="U88" s="28">
        <f>IFERROR(IF(OR(P88="",Q88=""),"",MAX(0,ROUND((Q88-P88)*1440,0))),"")</f>
        <v/>
      </c>
      <c r="V88" s="28">
        <f>IFERROR(IF(OR(O88="",R88=""),"",MAX(0,ROUND((R88-O88)*1440,0))),"")</f>
        <v/>
      </c>
      <c r="W88" s="28">
        <f>IFERROR(IF(V88="","",MAX(0,V88-'Settings'!$B$6)),"")</f>
        <v/>
      </c>
      <c r="X88" s="48">
        <f>IFERROR(IF(W88="","",ROUND(W88/60*'Settings'!$B$7,2)),"")</f>
        <v/>
      </c>
      <c r="Y88" s="23">
        <f>IFERROR(IF(OR(F88="",O88=""),"",IF(O88&lt;=F88+'Settings'!$B$5/1440,"On Time","Late")),"")</f>
        <v/>
      </c>
      <c r="Z88" s="23">
        <f>IFERROR(IF(OR(B88="",C88="",F88="",I88=""),"",IF(N88="Canceled","Not Applicable",IF(COUNTIFS($B$5:$B$204,B88,$C$5:$C$204,C88,$F$5:$F$204,"&lt;"&amp;I88,$I$5:$I$204,"&gt;"&amp;F88,$N$5:$N$204,"&lt;&gt;Canceled")&gt;1,"Conflict","Clear"))),"")</f>
        <v/>
      </c>
      <c r="AA88" s="23">
        <f>IFERROR(IF(A88="","",IF(COUNTIF($A$5:$A$204,A88)&gt;1,"Duplicate appointment ID",IF(OR(B88="",C88="",D88="",F88="",G88="",N88=""),"Missing required field",IF(OR(AND(O88="",OR(P88&lt;&gt;"",Q88&lt;&gt;"",R88&lt;&gt;"")),AND(P88="",OR(Q88&lt;&gt;"",R88&lt;&gt;"")),AND(Q88="",R88&lt;&gt;"")),"Actual time sequence incomplete",IF(OR(AND(O88&lt;&gt;"",P88&lt;&gt;"",P88&lt;O88),AND(P88&lt;&gt;"",Q88&lt;&gt;"",Q88&lt;P88),AND(Q88&lt;&gt;"",R88&lt;&gt;"",R88&lt;Q88)),"Actual times out of order",IF(AND(N88="Completed",OR(O88="",P88="",Q88="",R88="")),"Completed status missing actual times","OK")))))),"Review formula inputs")</f>
        <v/>
      </c>
      <c r="AB88" s="26" t="n"/>
    </row>
    <row r="89">
      <c r="A89" s="26" t="n"/>
      <c r="B89" s="26" t="n"/>
      <c r="C89" s="26" t="n"/>
      <c r="D89" s="26" t="n"/>
      <c r="E89" s="26" t="n"/>
      <c r="F89" s="46" t="n"/>
      <c r="G89" s="26" t="n"/>
      <c r="H89" s="28">
        <f>IFERROR(IF(G89="","",VLOOKUP(G89,'Settings'!$A$13:$B$17,2,FALSE)),"")</f>
        <v/>
      </c>
      <c r="I89" s="47">
        <f>IFERROR(IF(OR(F89="",H89=""),"",F89+H89/1440),"")</f>
        <v/>
      </c>
      <c r="J89" s="26" t="n"/>
      <c r="K89" s="26" t="n"/>
      <c r="L89" s="26" t="n"/>
      <c r="M89" s="30" t="n"/>
      <c r="N89" s="22" t="n"/>
      <c r="O89" s="46" t="n"/>
      <c r="P89" s="46" t="n"/>
      <c r="Q89" s="46" t="n"/>
      <c r="R89" s="46" t="n"/>
      <c r="S89" s="28">
        <f>IFERROR(IF(OR(F89="",O89=""),"",ROUND((O89-F89)*1440,0)),"")</f>
        <v/>
      </c>
      <c r="T89" s="28">
        <f>IFERROR(IF(OR(O89="",P89=""),"",MAX(0,ROUND((P89-O89)*1440,0))),"")</f>
        <v/>
      </c>
      <c r="U89" s="28">
        <f>IFERROR(IF(OR(P89="",Q89=""),"",MAX(0,ROUND((Q89-P89)*1440,0))),"")</f>
        <v/>
      </c>
      <c r="V89" s="28">
        <f>IFERROR(IF(OR(O89="",R89=""),"",MAX(0,ROUND((R89-O89)*1440,0))),"")</f>
        <v/>
      </c>
      <c r="W89" s="28">
        <f>IFERROR(IF(V89="","",MAX(0,V89-'Settings'!$B$6)),"")</f>
        <v/>
      </c>
      <c r="X89" s="48">
        <f>IFERROR(IF(W89="","",ROUND(W89/60*'Settings'!$B$7,2)),"")</f>
        <v/>
      </c>
      <c r="Y89" s="23">
        <f>IFERROR(IF(OR(F89="",O89=""),"",IF(O89&lt;=F89+'Settings'!$B$5/1440,"On Time","Late")),"")</f>
        <v/>
      </c>
      <c r="Z89" s="23">
        <f>IFERROR(IF(OR(B89="",C89="",F89="",I89=""),"",IF(N89="Canceled","Not Applicable",IF(COUNTIFS($B$5:$B$204,B89,$C$5:$C$204,C89,$F$5:$F$204,"&lt;"&amp;I89,$I$5:$I$204,"&gt;"&amp;F89,$N$5:$N$204,"&lt;&gt;Canceled")&gt;1,"Conflict","Clear"))),"")</f>
        <v/>
      </c>
      <c r="AA89" s="23">
        <f>IFERROR(IF(A89="","",IF(COUNTIF($A$5:$A$204,A89)&gt;1,"Duplicate appointment ID",IF(OR(B89="",C89="",D89="",F89="",G89="",N89=""),"Missing required field",IF(OR(AND(O89="",OR(P89&lt;&gt;"",Q89&lt;&gt;"",R89&lt;&gt;"")),AND(P89="",OR(Q89&lt;&gt;"",R89&lt;&gt;"")),AND(Q89="",R89&lt;&gt;"")),"Actual time sequence incomplete",IF(OR(AND(O89&lt;&gt;"",P89&lt;&gt;"",P89&lt;O89),AND(P89&lt;&gt;"",Q89&lt;&gt;"",Q89&lt;P89),AND(Q89&lt;&gt;"",R89&lt;&gt;"",R89&lt;Q89)),"Actual times out of order",IF(AND(N89="Completed",OR(O89="",P89="",Q89="",R89="")),"Completed status missing actual times","OK")))))),"Review formula inputs")</f>
        <v/>
      </c>
      <c r="AB89" s="26" t="n"/>
    </row>
    <row r="90">
      <c r="A90" s="26" t="n"/>
      <c r="B90" s="26" t="n"/>
      <c r="C90" s="26" t="n"/>
      <c r="D90" s="26" t="n"/>
      <c r="E90" s="26" t="n"/>
      <c r="F90" s="46" t="n"/>
      <c r="G90" s="26" t="n"/>
      <c r="H90" s="28">
        <f>IFERROR(IF(G90="","",VLOOKUP(G90,'Settings'!$A$13:$B$17,2,FALSE)),"")</f>
        <v/>
      </c>
      <c r="I90" s="47">
        <f>IFERROR(IF(OR(F90="",H90=""),"",F90+H90/1440),"")</f>
        <v/>
      </c>
      <c r="J90" s="26" t="n"/>
      <c r="K90" s="26" t="n"/>
      <c r="L90" s="26" t="n"/>
      <c r="M90" s="30" t="n"/>
      <c r="N90" s="22" t="n"/>
      <c r="O90" s="46" t="n"/>
      <c r="P90" s="46" t="n"/>
      <c r="Q90" s="46" t="n"/>
      <c r="R90" s="46" t="n"/>
      <c r="S90" s="28">
        <f>IFERROR(IF(OR(F90="",O90=""),"",ROUND((O90-F90)*1440,0)),"")</f>
        <v/>
      </c>
      <c r="T90" s="28">
        <f>IFERROR(IF(OR(O90="",P90=""),"",MAX(0,ROUND((P90-O90)*1440,0))),"")</f>
        <v/>
      </c>
      <c r="U90" s="28">
        <f>IFERROR(IF(OR(P90="",Q90=""),"",MAX(0,ROUND((Q90-P90)*1440,0))),"")</f>
        <v/>
      </c>
      <c r="V90" s="28">
        <f>IFERROR(IF(OR(O90="",R90=""),"",MAX(0,ROUND((R90-O90)*1440,0))),"")</f>
        <v/>
      </c>
      <c r="W90" s="28">
        <f>IFERROR(IF(V90="","",MAX(0,V90-'Settings'!$B$6)),"")</f>
        <v/>
      </c>
      <c r="X90" s="48">
        <f>IFERROR(IF(W90="","",ROUND(W90/60*'Settings'!$B$7,2)),"")</f>
        <v/>
      </c>
      <c r="Y90" s="23">
        <f>IFERROR(IF(OR(F90="",O90=""),"",IF(O90&lt;=F90+'Settings'!$B$5/1440,"On Time","Late")),"")</f>
        <v/>
      </c>
      <c r="Z90" s="23">
        <f>IFERROR(IF(OR(B90="",C90="",F90="",I90=""),"",IF(N90="Canceled","Not Applicable",IF(COUNTIFS($B$5:$B$204,B90,$C$5:$C$204,C90,$F$5:$F$204,"&lt;"&amp;I90,$I$5:$I$204,"&gt;"&amp;F90,$N$5:$N$204,"&lt;&gt;Canceled")&gt;1,"Conflict","Clear"))),"")</f>
        <v/>
      </c>
      <c r="AA90" s="23">
        <f>IFERROR(IF(A90="","",IF(COUNTIF($A$5:$A$204,A90)&gt;1,"Duplicate appointment ID",IF(OR(B90="",C90="",D90="",F90="",G90="",N90=""),"Missing required field",IF(OR(AND(O90="",OR(P90&lt;&gt;"",Q90&lt;&gt;"",R90&lt;&gt;"")),AND(P90="",OR(Q90&lt;&gt;"",R90&lt;&gt;"")),AND(Q90="",R90&lt;&gt;"")),"Actual time sequence incomplete",IF(OR(AND(O90&lt;&gt;"",P90&lt;&gt;"",P90&lt;O90),AND(P90&lt;&gt;"",Q90&lt;&gt;"",Q90&lt;P90),AND(Q90&lt;&gt;"",R90&lt;&gt;"",R90&lt;Q90)),"Actual times out of order",IF(AND(N90="Completed",OR(O90="",P90="",Q90="",R90="")),"Completed status missing actual times","OK")))))),"Review formula inputs")</f>
        <v/>
      </c>
      <c r="AB90" s="26" t="n"/>
    </row>
    <row r="91">
      <c r="A91" s="26" t="n"/>
      <c r="B91" s="26" t="n"/>
      <c r="C91" s="26" t="n"/>
      <c r="D91" s="26" t="n"/>
      <c r="E91" s="26" t="n"/>
      <c r="F91" s="46" t="n"/>
      <c r="G91" s="26" t="n"/>
      <c r="H91" s="28">
        <f>IFERROR(IF(G91="","",VLOOKUP(G91,'Settings'!$A$13:$B$17,2,FALSE)),"")</f>
        <v/>
      </c>
      <c r="I91" s="47">
        <f>IFERROR(IF(OR(F91="",H91=""),"",F91+H91/1440),"")</f>
        <v/>
      </c>
      <c r="J91" s="26" t="n"/>
      <c r="K91" s="26" t="n"/>
      <c r="L91" s="26" t="n"/>
      <c r="M91" s="30" t="n"/>
      <c r="N91" s="22" t="n"/>
      <c r="O91" s="46" t="n"/>
      <c r="P91" s="46" t="n"/>
      <c r="Q91" s="46" t="n"/>
      <c r="R91" s="46" t="n"/>
      <c r="S91" s="28">
        <f>IFERROR(IF(OR(F91="",O91=""),"",ROUND((O91-F91)*1440,0)),"")</f>
        <v/>
      </c>
      <c r="T91" s="28">
        <f>IFERROR(IF(OR(O91="",P91=""),"",MAX(0,ROUND((P91-O91)*1440,0))),"")</f>
        <v/>
      </c>
      <c r="U91" s="28">
        <f>IFERROR(IF(OR(P91="",Q91=""),"",MAX(0,ROUND((Q91-P91)*1440,0))),"")</f>
        <v/>
      </c>
      <c r="V91" s="28">
        <f>IFERROR(IF(OR(O91="",R91=""),"",MAX(0,ROUND((R91-O91)*1440,0))),"")</f>
        <v/>
      </c>
      <c r="W91" s="28">
        <f>IFERROR(IF(V91="","",MAX(0,V91-'Settings'!$B$6)),"")</f>
        <v/>
      </c>
      <c r="X91" s="48">
        <f>IFERROR(IF(W91="","",ROUND(W91/60*'Settings'!$B$7,2)),"")</f>
        <v/>
      </c>
      <c r="Y91" s="23">
        <f>IFERROR(IF(OR(F91="",O91=""),"",IF(O91&lt;=F91+'Settings'!$B$5/1440,"On Time","Late")),"")</f>
        <v/>
      </c>
      <c r="Z91" s="23">
        <f>IFERROR(IF(OR(B91="",C91="",F91="",I91=""),"",IF(N91="Canceled","Not Applicable",IF(COUNTIFS($B$5:$B$204,B91,$C$5:$C$204,C91,$F$5:$F$204,"&lt;"&amp;I91,$I$5:$I$204,"&gt;"&amp;F91,$N$5:$N$204,"&lt;&gt;Canceled")&gt;1,"Conflict","Clear"))),"")</f>
        <v/>
      </c>
      <c r="AA91" s="23">
        <f>IFERROR(IF(A91="","",IF(COUNTIF($A$5:$A$204,A91)&gt;1,"Duplicate appointment ID",IF(OR(B91="",C91="",D91="",F91="",G91="",N91=""),"Missing required field",IF(OR(AND(O91="",OR(P91&lt;&gt;"",Q91&lt;&gt;"",R91&lt;&gt;"")),AND(P91="",OR(Q91&lt;&gt;"",R91&lt;&gt;"")),AND(Q91="",R91&lt;&gt;"")),"Actual time sequence incomplete",IF(OR(AND(O91&lt;&gt;"",P91&lt;&gt;"",P91&lt;O91),AND(P91&lt;&gt;"",Q91&lt;&gt;"",Q91&lt;P91),AND(Q91&lt;&gt;"",R91&lt;&gt;"",R91&lt;Q91)),"Actual times out of order",IF(AND(N91="Completed",OR(O91="",P91="",Q91="",R91="")),"Completed status missing actual times","OK")))))),"Review formula inputs")</f>
        <v/>
      </c>
      <c r="AB91" s="26" t="n"/>
    </row>
    <row r="92">
      <c r="A92" s="26" t="n"/>
      <c r="B92" s="26" t="n"/>
      <c r="C92" s="26" t="n"/>
      <c r="D92" s="26" t="n"/>
      <c r="E92" s="26" t="n"/>
      <c r="F92" s="46" t="n"/>
      <c r="G92" s="26" t="n"/>
      <c r="H92" s="28">
        <f>IFERROR(IF(G92="","",VLOOKUP(G92,'Settings'!$A$13:$B$17,2,FALSE)),"")</f>
        <v/>
      </c>
      <c r="I92" s="47">
        <f>IFERROR(IF(OR(F92="",H92=""),"",F92+H92/1440),"")</f>
        <v/>
      </c>
      <c r="J92" s="26" t="n"/>
      <c r="K92" s="26" t="n"/>
      <c r="L92" s="26" t="n"/>
      <c r="M92" s="30" t="n"/>
      <c r="N92" s="22" t="n"/>
      <c r="O92" s="46" t="n"/>
      <c r="P92" s="46" t="n"/>
      <c r="Q92" s="46" t="n"/>
      <c r="R92" s="46" t="n"/>
      <c r="S92" s="28">
        <f>IFERROR(IF(OR(F92="",O92=""),"",ROUND((O92-F92)*1440,0)),"")</f>
        <v/>
      </c>
      <c r="T92" s="28">
        <f>IFERROR(IF(OR(O92="",P92=""),"",MAX(0,ROUND((P92-O92)*1440,0))),"")</f>
        <v/>
      </c>
      <c r="U92" s="28">
        <f>IFERROR(IF(OR(P92="",Q92=""),"",MAX(0,ROUND((Q92-P92)*1440,0))),"")</f>
        <v/>
      </c>
      <c r="V92" s="28">
        <f>IFERROR(IF(OR(O92="",R92=""),"",MAX(0,ROUND((R92-O92)*1440,0))),"")</f>
        <v/>
      </c>
      <c r="W92" s="28">
        <f>IFERROR(IF(V92="","",MAX(0,V92-'Settings'!$B$6)),"")</f>
        <v/>
      </c>
      <c r="X92" s="48">
        <f>IFERROR(IF(W92="","",ROUND(W92/60*'Settings'!$B$7,2)),"")</f>
        <v/>
      </c>
      <c r="Y92" s="23">
        <f>IFERROR(IF(OR(F92="",O92=""),"",IF(O92&lt;=F92+'Settings'!$B$5/1440,"On Time","Late")),"")</f>
        <v/>
      </c>
      <c r="Z92" s="23">
        <f>IFERROR(IF(OR(B92="",C92="",F92="",I92=""),"",IF(N92="Canceled","Not Applicable",IF(COUNTIFS($B$5:$B$204,B92,$C$5:$C$204,C92,$F$5:$F$204,"&lt;"&amp;I92,$I$5:$I$204,"&gt;"&amp;F92,$N$5:$N$204,"&lt;&gt;Canceled")&gt;1,"Conflict","Clear"))),"")</f>
        <v/>
      </c>
      <c r="AA92" s="23">
        <f>IFERROR(IF(A92="","",IF(COUNTIF($A$5:$A$204,A92)&gt;1,"Duplicate appointment ID",IF(OR(B92="",C92="",D92="",F92="",G92="",N92=""),"Missing required field",IF(OR(AND(O92="",OR(P92&lt;&gt;"",Q92&lt;&gt;"",R92&lt;&gt;"")),AND(P92="",OR(Q92&lt;&gt;"",R92&lt;&gt;"")),AND(Q92="",R92&lt;&gt;"")),"Actual time sequence incomplete",IF(OR(AND(O92&lt;&gt;"",P92&lt;&gt;"",P92&lt;O92),AND(P92&lt;&gt;"",Q92&lt;&gt;"",Q92&lt;P92),AND(Q92&lt;&gt;"",R92&lt;&gt;"",R92&lt;Q92)),"Actual times out of order",IF(AND(N92="Completed",OR(O92="",P92="",Q92="",R92="")),"Completed status missing actual times","OK")))))),"Review formula inputs")</f>
        <v/>
      </c>
      <c r="AB92" s="26" t="n"/>
    </row>
    <row r="93">
      <c r="A93" s="26" t="n"/>
      <c r="B93" s="26" t="n"/>
      <c r="C93" s="26" t="n"/>
      <c r="D93" s="26" t="n"/>
      <c r="E93" s="26" t="n"/>
      <c r="F93" s="46" t="n"/>
      <c r="G93" s="26" t="n"/>
      <c r="H93" s="28">
        <f>IFERROR(IF(G93="","",VLOOKUP(G93,'Settings'!$A$13:$B$17,2,FALSE)),"")</f>
        <v/>
      </c>
      <c r="I93" s="47">
        <f>IFERROR(IF(OR(F93="",H93=""),"",F93+H93/1440),"")</f>
        <v/>
      </c>
      <c r="J93" s="26" t="n"/>
      <c r="K93" s="26" t="n"/>
      <c r="L93" s="26" t="n"/>
      <c r="M93" s="30" t="n"/>
      <c r="N93" s="22" t="n"/>
      <c r="O93" s="46" t="n"/>
      <c r="P93" s="46" t="n"/>
      <c r="Q93" s="46" t="n"/>
      <c r="R93" s="46" t="n"/>
      <c r="S93" s="28">
        <f>IFERROR(IF(OR(F93="",O93=""),"",ROUND((O93-F93)*1440,0)),"")</f>
        <v/>
      </c>
      <c r="T93" s="28">
        <f>IFERROR(IF(OR(O93="",P93=""),"",MAX(0,ROUND((P93-O93)*1440,0))),"")</f>
        <v/>
      </c>
      <c r="U93" s="28">
        <f>IFERROR(IF(OR(P93="",Q93=""),"",MAX(0,ROUND((Q93-P93)*1440,0))),"")</f>
        <v/>
      </c>
      <c r="V93" s="28">
        <f>IFERROR(IF(OR(O93="",R93=""),"",MAX(0,ROUND((R93-O93)*1440,0))),"")</f>
        <v/>
      </c>
      <c r="W93" s="28">
        <f>IFERROR(IF(V93="","",MAX(0,V93-'Settings'!$B$6)),"")</f>
        <v/>
      </c>
      <c r="X93" s="48">
        <f>IFERROR(IF(W93="","",ROUND(W93/60*'Settings'!$B$7,2)),"")</f>
        <v/>
      </c>
      <c r="Y93" s="23">
        <f>IFERROR(IF(OR(F93="",O93=""),"",IF(O93&lt;=F93+'Settings'!$B$5/1440,"On Time","Late")),"")</f>
        <v/>
      </c>
      <c r="Z93" s="23">
        <f>IFERROR(IF(OR(B93="",C93="",F93="",I93=""),"",IF(N93="Canceled","Not Applicable",IF(COUNTIFS($B$5:$B$204,B93,$C$5:$C$204,C93,$F$5:$F$204,"&lt;"&amp;I93,$I$5:$I$204,"&gt;"&amp;F93,$N$5:$N$204,"&lt;&gt;Canceled")&gt;1,"Conflict","Clear"))),"")</f>
        <v/>
      </c>
      <c r="AA93" s="23">
        <f>IFERROR(IF(A93="","",IF(COUNTIF($A$5:$A$204,A93)&gt;1,"Duplicate appointment ID",IF(OR(B93="",C93="",D93="",F93="",G93="",N93=""),"Missing required field",IF(OR(AND(O93="",OR(P93&lt;&gt;"",Q93&lt;&gt;"",R93&lt;&gt;"")),AND(P93="",OR(Q93&lt;&gt;"",R93&lt;&gt;"")),AND(Q93="",R93&lt;&gt;"")),"Actual time sequence incomplete",IF(OR(AND(O93&lt;&gt;"",P93&lt;&gt;"",P93&lt;O93),AND(P93&lt;&gt;"",Q93&lt;&gt;"",Q93&lt;P93),AND(Q93&lt;&gt;"",R93&lt;&gt;"",R93&lt;Q93)),"Actual times out of order",IF(AND(N93="Completed",OR(O93="",P93="",Q93="",R93="")),"Completed status missing actual times","OK")))))),"Review formula inputs")</f>
        <v/>
      </c>
      <c r="AB93" s="26" t="n"/>
    </row>
    <row r="94">
      <c r="A94" s="26" t="n"/>
      <c r="B94" s="26" t="n"/>
      <c r="C94" s="26" t="n"/>
      <c r="D94" s="26" t="n"/>
      <c r="E94" s="26" t="n"/>
      <c r="F94" s="46" t="n"/>
      <c r="G94" s="26" t="n"/>
      <c r="H94" s="28">
        <f>IFERROR(IF(G94="","",VLOOKUP(G94,'Settings'!$A$13:$B$17,2,FALSE)),"")</f>
        <v/>
      </c>
      <c r="I94" s="47">
        <f>IFERROR(IF(OR(F94="",H94=""),"",F94+H94/1440),"")</f>
        <v/>
      </c>
      <c r="J94" s="26" t="n"/>
      <c r="K94" s="26" t="n"/>
      <c r="L94" s="26" t="n"/>
      <c r="M94" s="30" t="n"/>
      <c r="N94" s="22" t="n"/>
      <c r="O94" s="46" t="n"/>
      <c r="P94" s="46" t="n"/>
      <c r="Q94" s="46" t="n"/>
      <c r="R94" s="46" t="n"/>
      <c r="S94" s="28">
        <f>IFERROR(IF(OR(F94="",O94=""),"",ROUND((O94-F94)*1440,0)),"")</f>
        <v/>
      </c>
      <c r="T94" s="28">
        <f>IFERROR(IF(OR(O94="",P94=""),"",MAX(0,ROUND((P94-O94)*1440,0))),"")</f>
        <v/>
      </c>
      <c r="U94" s="28">
        <f>IFERROR(IF(OR(P94="",Q94=""),"",MAX(0,ROUND((Q94-P94)*1440,0))),"")</f>
        <v/>
      </c>
      <c r="V94" s="28">
        <f>IFERROR(IF(OR(O94="",R94=""),"",MAX(0,ROUND((R94-O94)*1440,0))),"")</f>
        <v/>
      </c>
      <c r="W94" s="28">
        <f>IFERROR(IF(V94="","",MAX(0,V94-'Settings'!$B$6)),"")</f>
        <v/>
      </c>
      <c r="X94" s="48">
        <f>IFERROR(IF(W94="","",ROUND(W94/60*'Settings'!$B$7,2)),"")</f>
        <v/>
      </c>
      <c r="Y94" s="23">
        <f>IFERROR(IF(OR(F94="",O94=""),"",IF(O94&lt;=F94+'Settings'!$B$5/1440,"On Time","Late")),"")</f>
        <v/>
      </c>
      <c r="Z94" s="23">
        <f>IFERROR(IF(OR(B94="",C94="",F94="",I94=""),"",IF(N94="Canceled","Not Applicable",IF(COUNTIFS($B$5:$B$204,B94,$C$5:$C$204,C94,$F$5:$F$204,"&lt;"&amp;I94,$I$5:$I$204,"&gt;"&amp;F94,$N$5:$N$204,"&lt;&gt;Canceled")&gt;1,"Conflict","Clear"))),"")</f>
        <v/>
      </c>
      <c r="AA94" s="23">
        <f>IFERROR(IF(A94="","",IF(COUNTIF($A$5:$A$204,A94)&gt;1,"Duplicate appointment ID",IF(OR(B94="",C94="",D94="",F94="",G94="",N94=""),"Missing required field",IF(OR(AND(O94="",OR(P94&lt;&gt;"",Q94&lt;&gt;"",R94&lt;&gt;"")),AND(P94="",OR(Q94&lt;&gt;"",R94&lt;&gt;"")),AND(Q94="",R94&lt;&gt;"")),"Actual time sequence incomplete",IF(OR(AND(O94&lt;&gt;"",P94&lt;&gt;"",P94&lt;O94),AND(P94&lt;&gt;"",Q94&lt;&gt;"",Q94&lt;P94),AND(Q94&lt;&gt;"",R94&lt;&gt;"",R94&lt;Q94)),"Actual times out of order",IF(AND(N94="Completed",OR(O94="",P94="",Q94="",R94="")),"Completed status missing actual times","OK")))))),"Review formula inputs")</f>
        <v/>
      </c>
      <c r="AB94" s="26" t="n"/>
    </row>
    <row r="95">
      <c r="A95" s="26" t="n"/>
      <c r="B95" s="26" t="n"/>
      <c r="C95" s="26" t="n"/>
      <c r="D95" s="26" t="n"/>
      <c r="E95" s="26" t="n"/>
      <c r="F95" s="46" t="n"/>
      <c r="G95" s="26" t="n"/>
      <c r="H95" s="28">
        <f>IFERROR(IF(G95="","",VLOOKUP(G95,'Settings'!$A$13:$B$17,2,FALSE)),"")</f>
        <v/>
      </c>
      <c r="I95" s="47">
        <f>IFERROR(IF(OR(F95="",H95=""),"",F95+H95/1440),"")</f>
        <v/>
      </c>
      <c r="J95" s="26" t="n"/>
      <c r="K95" s="26" t="n"/>
      <c r="L95" s="26" t="n"/>
      <c r="M95" s="30" t="n"/>
      <c r="N95" s="22" t="n"/>
      <c r="O95" s="46" t="n"/>
      <c r="P95" s="46" t="n"/>
      <c r="Q95" s="46" t="n"/>
      <c r="R95" s="46" t="n"/>
      <c r="S95" s="28">
        <f>IFERROR(IF(OR(F95="",O95=""),"",ROUND((O95-F95)*1440,0)),"")</f>
        <v/>
      </c>
      <c r="T95" s="28">
        <f>IFERROR(IF(OR(O95="",P95=""),"",MAX(0,ROUND((P95-O95)*1440,0))),"")</f>
        <v/>
      </c>
      <c r="U95" s="28">
        <f>IFERROR(IF(OR(P95="",Q95=""),"",MAX(0,ROUND((Q95-P95)*1440,0))),"")</f>
        <v/>
      </c>
      <c r="V95" s="28">
        <f>IFERROR(IF(OR(O95="",R95=""),"",MAX(0,ROUND((R95-O95)*1440,0))),"")</f>
        <v/>
      </c>
      <c r="W95" s="28">
        <f>IFERROR(IF(V95="","",MAX(0,V95-'Settings'!$B$6)),"")</f>
        <v/>
      </c>
      <c r="X95" s="48">
        <f>IFERROR(IF(W95="","",ROUND(W95/60*'Settings'!$B$7,2)),"")</f>
        <v/>
      </c>
      <c r="Y95" s="23">
        <f>IFERROR(IF(OR(F95="",O95=""),"",IF(O95&lt;=F95+'Settings'!$B$5/1440,"On Time","Late")),"")</f>
        <v/>
      </c>
      <c r="Z95" s="23">
        <f>IFERROR(IF(OR(B95="",C95="",F95="",I95=""),"",IF(N95="Canceled","Not Applicable",IF(COUNTIFS($B$5:$B$204,B95,$C$5:$C$204,C95,$F$5:$F$204,"&lt;"&amp;I95,$I$5:$I$204,"&gt;"&amp;F95,$N$5:$N$204,"&lt;&gt;Canceled")&gt;1,"Conflict","Clear"))),"")</f>
        <v/>
      </c>
      <c r="AA95" s="23">
        <f>IFERROR(IF(A95="","",IF(COUNTIF($A$5:$A$204,A95)&gt;1,"Duplicate appointment ID",IF(OR(B95="",C95="",D95="",F95="",G95="",N95=""),"Missing required field",IF(OR(AND(O95="",OR(P95&lt;&gt;"",Q95&lt;&gt;"",R95&lt;&gt;"")),AND(P95="",OR(Q95&lt;&gt;"",R95&lt;&gt;"")),AND(Q95="",R95&lt;&gt;"")),"Actual time sequence incomplete",IF(OR(AND(O95&lt;&gt;"",P95&lt;&gt;"",P95&lt;O95),AND(P95&lt;&gt;"",Q95&lt;&gt;"",Q95&lt;P95),AND(Q95&lt;&gt;"",R95&lt;&gt;"",R95&lt;Q95)),"Actual times out of order",IF(AND(N95="Completed",OR(O95="",P95="",Q95="",R95="")),"Completed status missing actual times","OK")))))),"Review formula inputs")</f>
        <v/>
      </c>
      <c r="AB95" s="26" t="n"/>
    </row>
    <row r="96">
      <c r="A96" s="26" t="n"/>
      <c r="B96" s="26" t="n"/>
      <c r="C96" s="26" t="n"/>
      <c r="D96" s="26" t="n"/>
      <c r="E96" s="26" t="n"/>
      <c r="F96" s="46" t="n"/>
      <c r="G96" s="26" t="n"/>
      <c r="H96" s="28">
        <f>IFERROR(IF(G96="","",VLOOKUP(G96,'Settings'!$A$13:$B$17,2,FALSE)),"")</f>
        <v/>
      </c>
      <c r="I96" s="47">
        <f>IFERROR(IF(OR(F96="",H96=""),"",F96+H96/1440),"")</f>
        <v/>
      </c>
      <c r="J96" s="26" t="n"/>
      <c r="K96" s="26" t="n"/>
      <c r="L96" s="26" t="n"/>
      <c r="M96" s="30" t="n"/>
      <c r="N96" s="22" t="n"/>
      <c r="O96" s="46" t="n"/>
      <c r="P96" s="46" t="n"/>
      <c r="Q96" s="46" t="n"/>
      <c r="R96" s="46" t="n"/>
      <c r="S96" s="28">
        <f>IFERROR(IF(OR(F96="",O96=""),"",ROUND((O96-F96)*1440,0)),"")</f>
        <v/>
      </c>
      <c r="T96" s="28">
        <f>IFERROR(IF(OR(O96="",P96=""),"",MAX(0,ROUND((P96-O96)*1440,0))),"")</f>
        <v/>
      </c>
      <c r="U96" s="28">
        <f>IFERROR(IF(OR(P96="",Q96=""),"",MAX(0,ROUND((Q96-P96)*1440,0))),"")</f>
        <v/>
      </c>
      <c r="V96" s="28">
        <f>IFERROR(IF(OR(O96="",R96=""),"",MAX(0,ROUND((R96-O96)*1440,0))),"")</f>
        <v/>
      </c>
      <c r="W96" s="28">
        <f>IFERROR(IF(V96="","",MAX(0,V96-'Settings'!$B$6)),"")</f>
        <v/>
      </c>
      <c r="X96" s="48">
        <f>IFERROR(IF(W96="","",ROUND(W96/60*'Settings'!$B$7,2)),"")</f>
        <v/>
      </c>
      <c r="Y96" s="23">
        <f>IFERROR(IF(OR(F96="",O96=""),"",IF(O96&lt;=F96+'Settings'!$B$5/1440,"On Time","Late")),"")</f>
        <v/>
      </c>
      <c r="Z96" s="23">
        <f>IFERROR(IF(OR(B96="",C96="",F96="",I96=""),"",IF(N96="Canceled","Not Applicable",IF(COUNTIFS($B$5:$B$204,B96,$C$5:$C$204,C96,$F$5:$F$204,"&lt;"&amp;I96,$I$5:$I$204,"&gt;"&amp;F96,$N$5:$N$204,"&lt;&gt;Canceled")&gt;1,"Conflict","Clear"))),"")</f>
        <v/>
      </c>
      <c r="AA96" s="23">
        <f>IFERROR(IF(A96="","",IF(COUNTIF($A$5:$A$204,A96)&gt;1,"Duplicate appointment ID",IF(OR(B96="",C96="",D96="",F96="",G96="",N96=""),"Missing required field",IF(OR(AND(O96="",OR(P96&lt;&gt;"",Q96&lt;&gt;"",R96&lt;&gt;"")),AND(P96="",OR(Q96&lt;&gt;"",R96&lt;&gt;"")),AND(Q96="",R96&lt;&gt;"")),"Actual time sequence incomplete",IF(OR(AND(O96&lt;&gt;"",P96&lt;&gt;"",P96&lt;O96),AND(P96&lt;&gt;"",Q96&lt;&gt;"",Q96&lt;P96),AND(Q96&lt;&gt;"",R96&lt;&gt;"",R96&lt;Q96)),"Actual times out of order",IF(AND(N96="Completed",OR(O96="",P96="",Q96="",R96="")),"Completed status missing actual times","OK")))))),"Review formula inputs")</f>
        <v/>
      </c>
      <c r="AB96" s="26" t="n"/>
    </row>
    <row r="97">
      <c r="A97" s="26" t="n"/>
      <c r="B97" s="26" t="n"/>
      <c r="C97" s="26" t="n"/>
      <c r="D97" s="26" t="n"/>
      <c r="E97" s="26" t="n"/>
      <c r="F97" s="46" t="n"/>
      <c r="G97" s="26" t="n"/>
      <c r="H97" s="28">
        <f>IFERROR(IF(G97="","",VLOOKUP(G97,'Settings'!$A$13:$B$17,2,FALSE)),"")</f>
        <v/>
      </c>
      <c r="I97" s="47">
        <f>IFERROR(IF(OR(F97="",H97=""),"",F97+H97/1440),"")</f>
        <v/>
      </c>
      <c r="J97" s="26" t="n"/>
      <c r="K97" s="26" t="n"/>
      <c r="L97" s="26" t="n"/>
      <c r="M97" s="30" t="n"/>
      <c r="N97" s="22" t="n"/>
      <c r="O97" s="46" t="n"/>
      <c r="P97" s="46" t="n"/>
      <c r="Q97" s="46" t="n"/>
      <c r="R97" s="46" t="n"/>
      <c r="S97" s="28">
        <f>IFERROR(IF(OR(F97="",O97=""),"",ROUND((O97-F97)*1440,0)),"")</f>
        <v/>
      </c>
      <c r="T97" s="28">
        <f>IFERROR(IF(OR(O97="",P97=""),"",MAX(0,ROUND((P97-O97)*1440,0))),"")</f>
        <v/>
      </c>
      <c r="U97" s="28">
        <f>IFERROR(IF(OR(P97="",Q97=""),"",MAX(0,ROUND((Q97-P97)*1440,0))),"")</f>
        <v/>
      </c>
      <c r="V97" s="28">
        <f>IFERROR(IF(OR(O97="",R97=""),"",MAX(0,ROUND((R97-O97)*1440,0))),"")</f>
        <v/>
      </c>
      <c r="W97" s="28">
        <f>IFERROR(IF(V97="","",MAX(0,V97-'Settings'!$B$6)),"")</f>
        <v/>
      </c>
      <c r="X97" s="48">
        <f>IFERROR(IF(W97="","",ROUND(W97/60*'Settings'!$B$7,2)),"")</f>
        <v/>
      </c>
      <c r="Y97" s="23">
        <f>IFERROR(IF(OR(F97="",O97=""),"",IF(O97&lt;=F97+'Settings'!$B$5/1440,"On Time","Late")),"")</f>
        <v/>
      </c>
      <c r="Z97" s="23">
        <f>IFERROR(IF(OR(B97="",C97="",F97="",I97=""),"",IF(N97="Canceled","Not Applicable",IF(COUNTIFS($B$5:$B$204,B97,$C$5:$C$204,C97,$F$5:$F$204,"&lt;"&amp;I97,$I$5:$I$204,"&gt;"&amp;F97,$N$5:$N$204,"&lt;&gt;Canceled")&gt;1,"Conflict","Clear"))),"")</f>
        <v/>
      </c>
      <c r="AA97" s="23">
        <f>IFERROR(IF(A97="","",IF(COUNTIF($A$5:$A$204,A97)&gt;1,"Duplicate appointment ID",IF(OR(B97="",C97="",D97="",F97="",G97="",N97=""),"Missing required field",IF(OR(AND(O97="",OR(P97&lt;&gt;"",Q97&lt;&gt;"",R97&lt;&gt;"")),AND(P97="",OR(Q97&lt;&gt;"",R97&lt;&gt;"")),AND(Q97="",R97&lt;&gt;"")),"Actual time sequence incomplete",IF(OR(AND(O97&lt;&gt;"",P97&lt;&gt;"",P97&lt;O97),AND(P97&lt;&gt;"",Q97&lt;&gt;"",Q97&lt;P97),AND(Q97&lt;&gt;"",R97&lt;&gt;"",R97&lt;Q97)),"Actual times out of order",IF(AND(N97="Completed",OR(O97="",P97="",Q97="",R97="")),"Completed status missing actual times","OK")))))),"Review formula inputs")</f>
        <v/>
      </c>
      <c r="AB97" s="26" t="n"/>
    </row>
    <row r="98">
      <c r="A98" s="26" t="n"/>
      <c r="B98" s="26" t="n"/>
      <c r="C98" s="26" t="n"/>
      <c r="D98" s="26" t="n"/>
      <c r="E98" s="26" t="n"/>
      <c r="F98" s="46" t="n"/>
      <c r="G98" s="26" t="n"/>
      <c r="H98" s="28">
        <f>IFERROR(IF(G98="","",VLOOKUP(G98,'Settings'!$A$13:$B$17,2,FALSE)),"")</f>
        <v/>
      </c>
      <c r="I98" s="47">
        <f>IFERROR(IF(OR(F98="",H98=""),"",F98+H98/1440),"")</f>
        <v/>
      </c>
      <c r="J98" s="26" t="n"/>
      <c r="K98" s="26" t="n"/>
      <c r="L98" s="26" t="n"/>
      <c r="M98" s="30" t="n"/>
      <c r="N98" s="22" t="n"/>
      <c r="O98" s="46" t="n"/>
      <c r="P98" s="46" t="n"/>
      <c r="Q98" s="46" t="n"/>
      <c r="R98" s="46" t="n"/>
      <c r="S98" s="28">
        <f>IFERROR(IF(OR(F98="",O98=""),"",ROUND((O98-F98)*1440,0)),"")</f>
        <v/>
      </c>
      <c r="T98" s="28">
        <f>IFERROR(IF(OR(O98="",P98=""),"",MAX(0,ROUND((P98-O98)*1440,0))),"")</f>
        <v/>
      </c>
      <c r="U98" s="28">
        <f>IFERROR(IF(OR(P98="",Q98=""),"",MAX(0,ROUND((Q98-P98)*1440,0))),"")</f>
        <v/>
      </c>
      <c r="V98" s="28">
        <f>IFERROR(IF(OR(O98="",R98=""),"",MAX(0,ROUND((R98-O98)*1440,0))),"")</f>
        <v/>
      </c>
      <c r="W98" s="28">
        <f>IFERROR(IF(V98="","",MAX(0,V98-'Settings'!$B$6)),"")</f>
        <v/>
      </c>
      <c r="X98" s="48">
        <f>IFERROR(IF(W98="","",ROUND(W98/60*'Settings'!$B$7,2)),"")</f>
        <v/>
      </c>
      <c r="Y98" s="23">
        <f>IFERROR(IF(OR(F98="",O98=""),"",IF(O98&lt;=F98+'Settings'!$B$5/1440,"On Time","Late")),"")</f>
        <v/>
      </c>
      <c r="Z98" s="23">
        <f>IFERROR(IF(OR(B98="",C98="",F98="",I98=""),"",IF(N98="Canceled","Not Applicable",IF(COUNTIFS($B$5:$B$204,B98,$C$5:$C$204,C98,$F$5:$F$204,"&lt;"&amp;I98,$I$5:$I$204,"&gt;"&amp;F98,$N$5:$N$204,"&lt;&gt;Canceled")&gt;1,"Conflict","Clear"))),"")</f>
        <v/>
      </c>
      <c r="AA98" s="23">
        <f>IFERROR(IF(A98="","",IF(COUNTIF($A$5:$A$204,A98)&gt;1,"Duplicate appointment ID",IF(OR(B98="",C98="",D98="",F98="",G98="",N98=""),"Missing required field",IF(OR(AND(O98="",OR(P98&lt;&gt;"",Q98&lt;&gt;"",R98&lt;&gt;"")),AND(P98="",OR(Q98&lt;&gt;"",R98&lt;&gt;"")),AND(Q98="",R98&lt;&gt;"")),"Actual time sequence incomplete",IF(OR(AND(O98&lt;&gt;"",P98&lt;&gt;"",P98&lt;O98),AND(P98&lt;&gt;"",Q98&lt;&gt;"",Q98&lt;P98),AND(Q98&lt;&gt;"",R98&lt;&gt;"",R98&lt;Q98)),"Actual times out of order",IF(AND(N98="Completed",OR(O98="",P98="",Q98="",R98="")),"Completed status missing actual times","OK")))))),"Review formula inputs")</f>
        <v/>
      </c>
      <c r="AB98" s="26" t="n"/>
    </row>
    <row r="99">
      <c r="A99" s="26" t="n"/>
      <c r="B99" s="26" t="n"/>
      <c r="C99" s="26" t="n"/>
      <c r="D99" s="26" t="n"/>
      <c r="E99" s="26" t="n"/>
      <c r="F99" s="46" t="n"/>
      <c r="G99" s="26" t="n"/>
      <c r="H99" s="28">
        <f>IFERROR(IF(G99="","",VLOOKUP(G99,'Settings'!$A$13:$B$17,2,FALSE)),"")</f>
        <v/>
      </c>
      <c r="I99" s="47">
        <f>IFERROR(IF(OR(F99="",H99=""),"",F99+H99/1440),"")</f>
        <v/>
      </c>
      <c r="J99" s="26" t="n"/>
      <c r="K99" s="26" t="n"/>
      <c r="L99" s="26" t="n"/>
      <c r="M99" s="30" t="n"/>
      <c r="N99" s="22" t="n"/>
      <c r="O99" s="46" t="n"/>
      <c r="P99" s="46" t="n"/>
      <c r="Q99" s="46" t="n"/>
      <c r="R99" s="46" t="n"/>
      <c r="S99" s="28">
        <f>IFERROR(IF(OR(F99="",O99=""),"",ROUND((O99-F99)*1440,0)),"")</f>
        <v/>
      </c>
      <c r="T99" s="28">
        <f>IFERROR(IF(OR(O99="",P99=""),"",MAX(0,ROUND((P99-O99)*1440,0))),"")</f>
        <v/>
      </c>
      <c r="U99" s="28">
        <f>IFERROR(IF(OR(P99="",Q99=""),"",MAX(0,ROUND((Q99-P99)*1440,0))),"")</f>
        <v/>
      </c>
      <c r="V99" s="28">
        <f>IFERROR(IF(OR(O99="",R99=""),"",MAX(0,ROUND((R99-O99)*1440,0))),"")</f>
        <v/>
      </c>
      <c r="W99" s="28">
        <f>IFERROR(IF(V99="","",MAX(0,V99-'Settings'!$B$6)),"")</f>
        <v/>
      </c>
      <c r="X99" s="48">
        <f>IFERROR(IF(W99="","",ROUND(W99/60*'Settings'!$B$7,2)),"")</f>
        <v/>
      </c>
      <c r="Y99" s="23">
        <f>IFERROR(IF(OR(F99="",O99=""),"",IF(O99&lt;=F99+'Settings'!$B$5/1440,"On Time","Late")),"")</f>
        <v/>
      </c>
      <c r="Z99" s="23">
        <f>IFERROR(IF(OR(B99="",C99="",F99="",I99=""),"",IF(N99="Canceled","Not Applicable",IF(COUNTIFS($B$5:$B$204,B99,$C$5:$C$204,C99,$F$5:$F$204,"&lt;"&amp;I99,$I$5:$I$204,"&gt;"&amp;F99,$N$5:$N$204,"&lt;&gt;Canceled")&gt;1,"Conflict","Clear"))),"")</f>
        <v/>
      </c>
      <c r="AA99" s="23">
        <f>IFERROR(IF(A99="","",IF(COUNTIF($A$5:$A$204,A99)&gt;1,"Duplicate appointment ID",IF(OR(B99="",C99="",D99="",F99="",G99="",N99=""),"Missing required field",IF(OR(AND(O99="",OR(P99&lt;&gt;"",Q99&lt;&gt;"",R99&lt;&gt;"")),AND(P99="",OR(Q99&lt;&gt;"",R99&lt;&gt;"")),AND(Q99="",R99&lt;&gt;"")),"Actual time sequence incomplete",IF(OR(AND(O99&lt;&gt;"",P99&lt;&gt;"",P99&lt;O99),AND(P99&lt;&gt;"",Q99&lt;&gt;"",Q99&lt;P99),AND(Q99&lt;&gt;"",R99&lt;&gt;"",R99&lt;Q99)),"Actual times out of order",IF(AND(N99="Completed",OR(O99="",P99="",Q99="",R99="")),"Completed status missing actual times","OK")))))),"Review formula inputs")</f>
        <v/>
      </c>
      <c r="AB99" s="26" t="n"/>
    </row>
    <row r="100">
      <c r="A100" s="26" t="n"/>
      <c r="B100" s="26" t="n"/>
      <c r="C100" s="26" t="n"/>
      <c r="D100" s="26" t="n"/>
      <c r="E100" s="26" t="n"/>
      <c r="F100" s="46" t="n"/>
      <c r="G100" s="26" t="n"/>
      <c r="H100" s="28">
        <f>IFERROR(IF(G100="","",VLOOKUP(G100,'Settings'!$A$13:$B$17,2,FALSE)),"")</f>
        <v/>
      </c>
      <c r="I100" s="47">
        <f>IFERROR(IF(OR(F100="",H100=""),"",F100+H100/1440),"")</f>
        <v/>
      </c>
      <c r="J100" s="26" t="n"/>
      <c r="K100" s="26" t="n"/>
      <c r="L100" s="26" t="n"/>
      <c r="M100" s="30" t="n"/>
      <c r="N100" s="22" t="n"/>
      <c r="O100" s="46" t="n"/>
      <c r="P100" s="46" t="n"/>
      <c r="Q100" s="46" t="n"/>
      <c r="R100" s="46" t="n"/>
      <c r="S100" s="28">
        <f>IFERROR(IF(OR(F100="",O100=""),"",ROUND((O100-F100)*1440,0)),"")</f>
        <v/>
      </c>
      <c r="T100" s="28">
        <f>IFERROR(IF(OR(O100="",P100=""),"",MAX(0,ROUND((P100-O100)*1440,0))),"")</f>
        <v/>
      </c>
      <c r="U100" s="28">
        <f>IFERROR(IF(OR(P100="",Q100=""),"",MAX(0,ROUND((Q100-P100)*1440,0))),"")</f>
        <v/>
      </c>
      <c r="V100" s="28">
        <f>IFERROR(IF(OR(O100="",R100=""),"",MAX(0,ROUND((R100-O100)*1440,0))),"")</f>
        <v/>
      </c>
      <c r="W100" s="28">
        <f>IFERROR(IF(V100="","",MAX(0,V100-'Settings'!$B$6)),"")</f>
        <v/>
      </c>
      <c r="X100" s="48">
        <f>IFERROR(IF(W100="","",ROUND(W100/60*'Settings'!$B$7,2)),"")</f>
        <v/>
      </c>
      <c r="Y100" s="23">
        <f>IFERROR(IF(OR(F100="",O100=""),"",IF(O100&lt;=F100+'Settings'!$B$5/1440,"On Time","Late")),"")</f>
        <v/>
      </c>
      <c r="Z100" s="23">
        <f>IFERROR(IF(OR(B100="",C100="",F100="",I100=""),"",IF(N100="Canceled","Not Applicable",IF(COUNTIFS($B$5:$B$204,B100,$C$5:$C$204,C100,$F$5:$F$204,"&lt;"&amp;I100,$I$5:$I$204,"&gt;"&amp;F100,$N$5:$N$204,"&lt;&gt;Canceled")&gt;1,"Conflict","Clear"))),"")</f>
        <v/>
      </c>
      <c r="AA100" s="23">
        <f>IFERROR(IF(A100="","",IF(COUNTIF($A$5:$A$204,A100)&gt;1,"Duplicate appointment ID",IF(OR(B100="",C100="",D100="",F100="",G100="",N100=""),"Missing required field",IF(OR(AND(O100="",OR(P100&lt;&gt;"",Q100&lt;&gt;"",R100&lt;&gt;"")),AND(P100="",OR(Q100&lt;&gt;"",R100&lt;&gt;"")),AND(Q100="",R100&lt;&gt;"")),"Actual time sequence incomplete",IF(OR(AND(O100&lt;&gt;"",P100&lt;&gt;"",P100&lt;O100),AND(P100&lt;&gt;"",Q100&lt;&gt;"",Q100&lt;P100),AND(Q100&lt;&gt;"",R100&lt;&gt;"",R100&lt;Q100)),"Actual times out of order",IF(AND(N100="Completed",OR(O100="",P100="",Q100="",R100="")),"Completed status missing actual times","OK")))))),"Review formula inputs")</f>
        <v/>
      </c>
      <c r="AB100" s="26" t="n"/>
    </row>
    <row r="101">
      <c r="A101" s="26" t="n"/>
      <c r="B101" s="26" t="n"/>
      <c r="C101" s="26" t="n"/>
      <c r="D101" s="26" t="n"/>
      <c r="E101" s="26" t="n"/>
      <c r="F101" s="46" t="n"/>
      <c r="G101" s="26" t="n"/>
      <c r="H101" s="28">
        <f>IFERROR(IF(G101="","",VLOOKUP(G101,'Settings'!$A$13:$B$17,2,FALSE)),"")</f>
        <v/>
      </c>
      <c r="I101" s="47">
        <f>IFERROR(IF(OR(F101="",H101=""),"",F101+H101/1440),"")</f>
        <v/>
      </c>
      <c r="J101" s="26" t="n"/>
      <c r="K101" s="26" t="n"/>
      <c r="L101" s="26" t="n"/>
      <c r="M101" s="30" t="n"/>
      <c r="N101" s="22" t="n"/>
      <c r="O101" s="46" t="n"/>
      <c r="P101" s="46" t="n"/>
      <c r="Q101" s="46" t="n"/>
      <c r="R101" s="46" t="n"/>
      <c r="S101" s="28">
        <f>IFERROR(IF(OR(F101="",O101=""),"",ROUND((O101-F101)*1440,0)),"")</f>
        <v/>
      </c>
      <c r="T101" s="28">
        <f>IFERROR(IF(OR(O101="",P101=""),"",MAX(0,ROUND((P101-O101)*1440,0))),"")</f>
        <v/>
      </c>
      <c r="U101" s="28">
        <f>IFERROR(IF(OR(P101="",Q101=""),"",MAX(0,ROUND((Q101-P101)*1440,0))),"")</f>
        <v/>
      </c>
      <c r="V101" s="28">
        <f>IFERROR(IF(OR(O101="",R101=""),"",MAX(0,ROUND((R101-O101)*1440,0))),"")</f>
        <v/>
      </c>
      <c r="W101" s="28">
        <f>IFERROR(IF(V101="","",MAX(0,V101-'Settings'!$B$6)),"")</f>
        <v/>
      </c>
      <c r="X101" s="48">
        <f>IFERROR(IF(W101="","",ROUND(W101/60*'Settings'!$B$7,2)),"")</f>
        <v/>
      </c>
      <c r="Y101" s="23">
        <f>IFERROR(IF(OR(F101="",O101=""),"",IF(O101&lt;=F101+'Settings'!$B$5/1440,"On Time","Late")),"")</f>
        <v/>
      </c>
      <c r="Z101" s="23">
        <f>IFERROR(IF(OR(B101="",C101="",F101="",I101=""),"",IF(N101="Canceled","Not Applicable",IF(COUNTIFS($B$5:$B$204,B101,$C$5:$C$204,C101,$F$5:$F$204,"&lt;"&amp;I101,$I$5:$I$204,"&gt;"&amp;F101,$N$5:$N$204,"&lt;&gt;Canceled")&gt;1,"Conflict","Clear"))),"")</f>
        <v/>
      </c>
      <c r="AA101" s="23">
        <f>IFERROR(IF(A101="","",IF(COUNTIF($A$5:$A$204,A101)&gt;1,"Duplicate appointment ID",IF(OR(B101="",C101="",D101="",F101="",G101="",N101=""),"Missing required field",IF(OR(AND(O101="",OR(P101&lt;&gt;"",Q101&lt;&gt;"",R101&lt;&gt;"")),AND(P101="",OR(Q101&lt;&gt;"",R101&lt;&gt;"")),AND(Q101="",R101&lt;&gt;"")),"Actual time sequence incomplete",IF(OR(AND(O101&lt;&gt;"",P101&lt;&gt;"",P101&lt;O101),AND(P101&lt;&gt;"",Q101&lt;&gt;"",Q101&lt;P101),AND(Q101&lt;&gt;"",R101&lt;&gt;"",R101&lt;Q101)),"Actual times out of order",IF(AND(N101="Completed",OR(O101="",P101="",Q101="",R101="")),"Completed status missing actual times","OK")))))),"Review formula inputs")</f>
        <v/>
      </c>
      <c r="AB101" s="26" t="n"/>
    </row>
    <row r="102">
      <c r="A102" s="26" t="n"/>
      <c r="B102" s="26" t="n"/>
      <c r="C102" s="26" t="n"/>
      <c r="D102" s="26" t="n"/>
      <c r="E102" s="26" t="n"/>
      <c r="F102" s="46" t="n"/>
      <c r="G102" s="26" t="n"/>
      <c r="H102" s="28">
        <f>IFERROR(IF(G102="","",VLOOKUP(G102,'Settings'!$A$13:$B$17,2,FALSE)),"")</f>
        <v/>
      </c>
      <c r="I102" s="47">
        <f>IFERROR(IF(OR(F102="",H102=""),"",F102+H102/1440),"")</f>
        <v/>
      </c>
      <c r="J102" s="26" t="n"/>
      <c r="K102" s="26" t="n"/>
      <c r="L102" s="26" t="n"/>
      <c r="M102" s="30" t="n"/>
      <c r="N102" s="22" t="n"/>
      <c r="O102" s="46" t="n"/>
      <c r="P102" s="46" t="n"/>
      <c r="Q102" s="46" t="n"/>
      <c r="R102" s="46" t="n"/>
      <c r="S102" s="28">
        <f>IFERROR(IF(OR(F102="",O102=""),"",ROUND((O102-F102)*1440,0)),"")</f>
        <v/>
      </c>
      <c r="T102" s="28">
        <f>IFERROR(IF(OR(O102="",P102=""),"",MAX(0,ROUND((P102-O102)*1440,0))),"")</f>
        <v/>
      </c>
      <c r="U102" s="28">
        <f>IFERROR(IF(OR(P102="",Q102=""),"",MAX(0,ROUND((Q102-P102)*1440,0))),"")</f>
        <v/>
      </c>
      <c r="V102" s="28">
        <f>IFERROR(IF(OR(O102="",R102=""),"",MAX(0,ROUND((R102-O102)*1440,0))),"")</f>
        <v/>
      </c>
      <c r="W102" s="28">
        <f>IFERROR(IF(V102="","",MAX(0,V102-'Settings'!$B$6)),"")</f>
        <v/>
      </c>
      <c r="X102" s="48">
        <f>IFERROR(IF(W102="","",ROUND(W102/60*'Settings'!$B$7,2)),"")</f>
        <v/>
      </c>
      <c r="Y102" s="23">
        <f>IFERROR(IF(OR(F102="",O102=""),"",IF(O102&lt;=F102+'Settings'!$B$5/1440,"On Time","Late")),"")</f>
        <v/>
      </c>
      <c r="Z102" s="23">
        <f>IFERROR(IF(OR(B102="",C102="",F102="",I102=""),"",IF(N102="Canceled","Not Applicable",IF(COUNTIFS($B$5:$B$204,B102,$C$5:$C$204,C102,$F$5:$F$204,"&lt;"&amp;I102,$I$5:$I$204,"&gt;"&amp;F102,$N$5:$N$204,"&lt;&gt;Canceled")&gt;1,"Conflict","Clear"))),"")</f>
        <v/>
      </c>
      <c r="AA102" s="23">
        <f>IFERROR(IF(A102="","",IF(COUNTIF($A$5:$A$204,A102)&gt;1,"Duplicate appointment ID",IF(OR(B102="",C102="",D102="",F102="",G102="",N102=""),"Missing required field",IF(OR(AND(O102="",OR(P102&lt;&gt;"",Q102&lt;&gt;"",R102&lt;&gt;"")),AND(P102="",OR(Q102&lt;&gt;"",R102&lt;&gt;"")),AND(Q102="",R102&lt;&gt;"")),"Actual time sequence incomplete",IF(OR(AND(O102&lt;&gt;"",P102&lt;&gt;"",P102&lt;O102),AND(P102&lt;&gt;"",Q102&lt;&gt;"",Q102&lt;P102),AND(Q102&lt;&gt;"",R102&lt;&gt;"",R102&lt;Q102)),"Actual times out of order",IF(AND(N102="Completed",OR(O102="",P102="",Q102="",R102="")),"Completed status missing actual times","OK")))))),"Review formula inputs")</f>
        <v/>
      </c>
      <c r="AB102" s="26" t="n"/>
    </row>
    <row r="103">
      <c r="A103" s="26" t="n"/>
      <c r="B103" s="26" t="n"/>
      <c r="C103" s="26" t="n"/>
      <c r="D103" s="26" t="n"/>
      <c r="E103" s="26" t="n"/>
      <c r="F103" s="46" t="n"/>
      <c r="G103" s="26" t="n"/>
      <c r="H103" s="28">
        <f>IFERROR(IF(G103="","",VLOOKUP(G103,'Settings'!$A$13:$B$17,2,FALSE)),"")</f>
        <v/>
      </c>
      <c r="I103" s="47">
        <f>IFERROR(IF(OR(F103="",H103=""),"",F103+H103/1440),"")</f>
        <v/>
      </c>
      <c r="J103" s="26" t="n"/>
      <c r="K103" s="26" t="n"/>
      <c r="L103" s="26" t="n"/>
      <c r="M103" s="30" t="n"/>
      <c r="N103" s="22" t="n"/>
      <c r="O103" s="46" t="n"/>
      <c r="P103" s="46" t="n"/>
      <c r="Q103" s="46" t="n"/>
      <c r="R103" s="46" t="n"/>
      <c r="S103" s="28">
        <f>IFERROR(IF(OR(F103="",O103=""),"",ROUND((O103-F103)*1440,0)),"")</f>
        <v/>
      </c>
      <c r="T103" s="28">
        <f>IFERROR(IF(OR(O103="",P103=""),"",MAX(0,ROUND((P103-O103)*1440,0))),"")</f>
        <v/>
      </c>
      <c r="U103" s="28">
        <f>IFERROR(IF(OR(P103="",Q103=""),"",MAX(0,ROUND((Q103-P103)*1440,0))),"")</f>
        <v/>
      </c>
      <c r="V103" s="28">
        <f>IFERROR(IF(OR(O103="",R103=""),"",MAX(0,ROUND((R103-O103)*1440,0))),"")</f>
        <v/>
      </c>
      <c r="W103" s="28">
        <f>IFERROR(IF(V103="","",MAX(0,V103-'Settings'!$B$6)),"")</f>
        <v/>
      </c>
      <c r="X103" s="48">
        <f>IFERROR(IF(W103="","",ROUND(W103/60*'Settings'!$B$7,2)),"")</f>
        <v/>
      </c>
      <c r="Y103" s="23">
        <f>IFERROR(IF(OR(F103="",O103=""),"",IF(O103&lt;=F103+'Settings'!$B$5/1440,"On Time","Late")),"")</f>
        <v/>
      </c>
      <c r="Z103" s="23">
        <f>IFERROR(IF(OR(B103="",C103="",F103="",I103=""),"",IF(N103="Canceled","Not Applicable",IF(COUNTIFS($B$5:$B$204,B103,$C$5:$C$204,C103,$F$5:$F$204,"&lt;"&amp;I103,$I$5:$I$204,"&gt;"&amp;F103,$N$5:$N$204,"&lt;&gt;Canceled")&gt;1,"Conflict","Clear"))),"")</f>
        <v/>
      </c>
      <c r="AA103" s="23">
        <f>IFERROR(IF(A103="","",IF(COUNTIF($A$5:$A$204,A103)&gt;1,"Duplicate appointment ID",IF(OR(B103="",C103="",D103="",F103="",G103="",N103=""),"Missing required field",IF(OR(AND(O103="",OR(P103&lt;&gt;"",Q103&lt;&gt;"",R103&lt;&gt;"")),AND(P103="",OR(Q103&lt;&gt;"",R103&lt;&gt;"")),AND(Q103="",R103&lt;&gt;"")),"Actual time sequence incomplete",IF(OR(AND(O103&lt;&gt;"",P103&lt;&gt;"",P103&lt;O103),AND(P103&lt;&gt;"",Q103&lt;&gt;"",Q103&lt;P103),AND(Q103&lt;&gt;"",R103&lt;&gt;"",R103&lt;Q103)),"Actual times out of order",IF(AND(N103="Completed",OR(O103="",P103="",Q103="",R103="")),"Completed status missing actual times","OK")))))),"Review formula inputs")</f>
        <v/>
      </c>
      <c r="AB103" s="26" t="n"/>
    </row>
    <row r="104">
      <c r="A104" s="26" t="n"/>
      <c r="B104" s="26" t="n"/>
      <c r="C104" s="26" t="n"/>
      <c r="D104" s="26" t="n"/>
      <c r="E104" s="26" t="n"/>
      <c r="F104" s="46" t="n"/>
      <c r="G104" s="26" t="n"/>
      <c r="H104" s="28">
        <f>IFERROR(IF(G104="","",VLOOKUP(G104,'Settings'!$A$13:$B$17,2,FALSE)),"")</f>
        <v/>
      </c>
      <c r="I104" s="47">
        <f>IFERROR(IF(OR(F104="",H104=""),"",F104+H104/1440),"")</f>
        <v/>
      </c>
      <c r="J104" s="26" t="n"/>
      <c r="K104" s="26" t="n"/>
      <c r="L104" s="26" t="n"/>
      <c r="M104" s="30" t="n"/>
      <c r="N104" s="22" t="n"/>
      <c r="O104" s="46" t="n"/>
      <c r="P104" s="46" t="n"/>
      <c r="Q104" s="46" t="n"/>
      <c r="R104" s="46" t="n"/>
      <c r="S104" s="28">
        <f>IFERROR(IF(OR(F104="",O104=""),"",ROUND((O104-F104)*1440,0)),"")</f>
        <v/>
      </c>
      <c r="T104" s="28">
        <f>IFERROR(IF(OR(O104="",P104=""),"",MAX(0,ROUND((P104-O104)*1440,0))),"")</f>
        <v/>
      </c>
      <c r="U104" s="28">
        <f>IFERROR(IF(OR(P104="",Q104=""),"",MAX(0,ROUND((Q104-P104)*1440,0))),"")</f>
        <v/>
      </c>
      <c r="V104" s="28">
        <f>IFERROR(IF(OR(O104="",R104=""),"",MAX(0,ROUND((R104-O104)*1440,0))),"")</f>
        <v/>
      </c>
      <c r="W104" s="28">
        <f>IFERROR(IF(V104="","",MAX(0,V104-'Settings'!$B$6)),"")</f>
        <v/>
      </c>
      <c r="X104" s="48">
        <f>IFERROR(IF(W104="","",ROUND(W104/60*'Settings'!$B$7,2)),"")</f>
        <v/>
      </c>
      <c r="Y104" s="23">
        <f>IFERROR(IF(OR(F104="",O104=""),"",IF(O104&lt;=F104+'Settings'!$B$5/1440,"On Time","Late")),"")</f>
        <v/>
      </c>
      <c r="Z104" s="23">
        <f>IFERROR(IF(OR(B104="",C104="",F104="",I104=""),"",IF(N104="Canceled","Not Applicable",IF(COUNTIFS($B$5:$B$204,B104,$C$5:$C$204,C104,$F$5:$F$204,"&lt;"&amp;I104,$I$5:$I$204,"&gt;"&amp;F104,$N$5:$N$204,"&lt;&gt;Canceled")&gt;1,"Conflict","Clear"))),"")</f>
        <v/>
      </c>
      <c r="AA104" s="23">
        <f>IFERROR(IF(A104="","",IF(COUNTIF($A$5:$A$204,A104)&gt;1,"Duplicate appointment ID",IF(OR(B104="",C104="",D104="",F104="",G104="",N104=""),"Missing required field",IF(OR(AND(O104="",OR(P104&lt;&gt;"",Q104&lt;&gt;"",R104&lt;&gt;"")),AND(P104="",OR(Q104&lt;&gt;"",R104&lt;&gt;"")),AND(Q104="",R104&lt;&gt;"")),"Actual time sequence incomplete",IF(OR(AND(O104&lt;&gt;"",P104&lt;&gt;"",P104&lt;O104),AND(P104&lt;&gt;"",Q104&lt;&gt;"",Q104&lt;P104),AND(Q104&lt;&gt;"",R104&lt;&gt;"",R104&lt;Q104)),"Actual times out of order",IF(AND(N104="Completed",OR(O104="",P104="",Q104="",R104="")),"Completed status missing actual times","OK")))))),"Review formula inputs")</f>
        <v/>
      </c>
      <c r="AB104" s="26" t="n"/>
    </row>
    <row r="105">
      <c r="A105" s="26" t="n"/>
      <c r="B105" s="26" t="n"/>
      <c r="C105" s="26" t="n"/>
      <c r="D105" s="26" t="n"/>
      <c r="E105" s="26" t="n"/>
      <c r="F105" s="46" t="n"/>
      <c r="G105" s="26" t="n"/>
      <c r="H105" s="28">
        <f>IFERROR(IF(G105="","",VLOOKUP(G105,'Settings'!$A$13:$B$17,2,FALSE)),"")</f>
        <v/>
      </c>
      <c r="I105" s="47">
        <f>IFERROR(IF(OR(F105="",H105=""),"",F105+H105/1440),"")</f>
        <v/>
      </c>
      <c r="J105" s="26" t="n"/>
      <c r="K105" s="26" t="n"/>
      <c r="L105" s="26" t="n"/>
      <c r="M105" s="30" t="n"/>
      <c r="N105" s="22" t="n"/>
      <c r="O105" s="46" t="n"/>
      <c r="P105" s="46" t="n"/>
      <c r="Q105" s="46" t="n"/>
      <c r="R105" s="46" t="n"/>
      <c r="S105" s="28">
        <f>IFERROR(IF(OR(F105="",O105=""),"",ROUND((O105-F105)*1440,0)),"")</f>
        <v/>
      </c>
      <c r="T105" s="28">
        <f>IFERROR(IF(OR(O105="",P105=""),"",MAX(0,ROUND((P105-O105)*1440,0))),"")</f>
        <v/>
      </c>
      <c r="U105" s="28">
        <f>IFERROR(IF(OR(P105="",Q105=""),"",MAX(0,ROUND((Q105-P105)*1440,0))),"")</f>
        <v/>
      </c>
      <c r="V105" s="28">
        <f>IFERROR(IF(OR(O105="",R105=""),"",MAX(0,ROUND((R105-O105)*1440,0))),"")</f>
        <v/>
      </c>
      <c r="W105" s="28">
        <f>IFERROR(IF(V105="","",MAX(0,V105-'Settings'!$B$6)),"")</f>
        <v/>
      </c>
      <c r="X105" s="48">
        <f>IFERROR(IF(W105="","",ROUND(W105/60*'Settings'!$B$7,2)),"")</f>
        <v/>
      </c>
      <c r="Y105" s="23">
        <f>IFERROR(IF(OR(F105="",O105=""),"",IF(O105&lt;=F105+'Settings'!$B$5/1440,"On Time","Late")),"")</f>
        <v/>
      </c>
      <c r="Z105" s="23">
        <f>IFERROR(IF(OR(B105="",C105="",F105="",I105=""),"",IF(N105="Canceled","Not Applicable",IF(COUNTIFS($B$5:$B$204,B105,$C$5:$C$204,C105,$F$5:$F$204,"&lt;"&amp;I105,$I$5:$I$204,"&gt;"&amp;F105,$N$5:$N$204,"&lt;&gt;Canceled")&gt;1,"Conflict","Clear"))),"")</f>
        <v/>
      </c>
      <c r="AA105" s="23">
        <f>IFERROR(IF(A105="","",IF(COUNTIF($A$5:$A$204,A105)&gt;1,"Duplicate appointment ID",IF(OR(B105="",C105="",D105="",F105="",G105="",N105=""),"Missing required field",IF(OR(AND(O105="",OR(P105&lt;&gt;"",Q105&lt;&gt;"",R105&lt;&gt;"")),AND(P105="",OR(Q105&lt;&gt;"",R105&lt;&gt;"")),AND(Q105="",R105&lt;&gt;"")),"Actual time sequence incomplete",IF(OR(AND(O105&lt;&gt;"",P105&lt;&gt;"",P105&lt;O105),AND(P105&lt;&gt;"",Q105&lt;&gt;"",Q105&lt;P105),AND(Q105&lt;&gt;"",R105&lt;&gt;"",R105&lt;Q105)),"Actual times out of order",IF(AND(N105="Completed",OR(O105="",P105="",Q105="",R105="")),"Completed status missing actual times","OK")))))),"Review formula inputs")</f>
        <v/>
      </c>
      <c r="AB105" s="26" t="n"/>
    </row>
    <row r="106">
      <c r="A106" s="26" t="n"/>
      <c r="B106" s="26" t="n"/>
      <c r="C106" s="26" t="n"/>
      <c r="D106" s="26" t="n"/>
      <c r="E106" s="26" t="n"/>
      <c r="F106" s="46" t="n"/>
      <c r="G106" s="26" t="n"/>
      <c r="H106" s="28">
        <f>IFERROR(IF(G106="","",VLOOKUP(G106,'Settings'!$A$13:$B$17,2,FALSE)),"")</f>
        <v/>
      </c>
      <c r="I106" s="47">
        <f>IFERROR(IF(OR(F106="",H106=""),"",F106+H106/1440),"")</f>
        <v/>
      </c>
      <c r="J106" s="26" t="n"/>
      <c r="K106" s="26" t="n"/>
      <c r="L106" s="26" t="n"/>
      <c r="M106" s="30" t="n"/>
      <c r="N106" s="22" t="n"/>
      <c r="O106" s="46" t="n"/>
      <c r="P106" s="46" t="n"/>
      <c r="Q106" s="46" t="n"/>
      <c r="R106" s="46" t="n"/>
      <c r="S106" s="28">
        <f>IFERROR(IF(OR(F106="",O106=""),"",ROUND((O106-F106)*1440,0)),"")</f>
        <v/>
      </c>
      <c r="T106" s="28">
        <f>IFERROR(IF(OR(O106="",P106=""),"",MAX(0,ROUND((P106-O106)*1440,0))),"")</f>
        <v/>
      </c>
      <c r="U106" s="28">
        <f>IFERROR(IF(OR(P106="",Q106=""),"",MAX(0,ROUND((Q106-P106)*1440,0))),"")</f>
        <v/>
      </c>
      <c r="V106" s="28">
        <f>IFERROR(IF(OR(O106="",R106=""),"",MAX(0,ROUND((R106-O106)*1440,0))),"")</f>
        <v/>
      </c>
      <c r="W106" s="28">
        <f>IFERROR(IF(V106="","",MAX(0,V106-'Settings'!$B$6)),"")</f>
        <v/>
      </c>
      <c r="X106" s="48">
        <f>IFERROR(IF(W106="","",ROUND(W106/60*'Settings'!$B$7,2)),"")</f>
        <v/>
      </c>
      <c r="Y106" s="23">
        <f>IFERROR(IF(OR(F106="",O106=""),"",IF(O106&lt;=F106+'Settings'!$B$5/1440,"On Time","Late")),"")</f>
        <v/>
      </c>
      <c r="Z106" s="23">
        <f>IFERROR(IF(OR(B106="",C106="",F106="",I106=""),"",IF(N106="Canceled","Not Applicable",IF(COUNTIFS($B$5:$B$204,B106,$C$5:$C$204,C106,$F$5:$F$204,"&lt;"&amp;I106,$I$5:$I$204,"&gt;"&amp;F106,$N$5:$N$204,"&lt;&gt;Canceled")&gt;1,"Conflict","Clear"))),"")</f>
        <v/>
      </c>
      <c r="AA106" s="23">
        <f>IFERROR(IF(A106="","",IF(COUNTIF($A$5:$A$204,A106)&gt;1,"Duplicate appointment ID",IF(OR(B106="",C106="",D106="",F106="",G106="",N106=""),"Missing required field",IF(OR(AND(O106="",OR(P106&lt;&gt;"",Q106&lt;&gt;"",R106&lt;&gt;"")),AND(P106="",OR(Q106&lt;&gt;"",R106&lt;&gt;"")),AND(Q106="",R106&lt;&gt;"")),"Actual time sequence incomplete",IF(OR(AND(O106&lt;&gt;"",P106&lt;&gt;"",P106&lt;O106),AND(P106&lt;&gt;"",Q106&lt;&gt;"",Q106&lt;P106),AND(Q106&lt;&gt;"",R106&lt;&gt;"",R106&lt;Q106)),"Actual times out of order",IF(AND(N106="Completed",OR(O106="",P106="",Q106="",R106="")),"Completed status missing actual times","OK")))))),"Review formula inputs")</f>
        <v/>
      </c>
      <c r="AB106" s="26" t="n"/>
    </row>
    <row r="107">
      <c r="A107" s="26" t="n"/>
      <c r="B107" s="26" t="n"/>
      <c r="C107" s="26" t="n"/>
      <c r="D107" s="26" t="n"/>
      <c r="E107" s="26" t="n"/>
      <c r="F107" s="46" t="n"/>
      <c r="G107" s="26" t="n"/>
      <c r="H107" s="28">
        <f>IFERROR(IF(G107="","",VLOOKUP(G107,'Settings'!$A$13:$B$17,2,FALSE)),"")</f>
        <v/>
      </c>
      <c r="I107" s="47">
        <f>IFERROR(IF(OR(F107="",H107=""),"",F107+H107/1440),"")</f>
        <v/>
      </c>
      <c r="J107" s="26" t="n"/>
      <c r="K107" s="26" t="n"/>
      <c r="L107" s="26" t="n"/>
      <c r="M107" s="30" t="n"/>
      <c r="N107" s="22" t="n"/>
      <c r="O107" s="46" t="n"/>
      <c r="P107" s="46" t="n"/>
      <c r="Q107" s="46" t="n"/>
      <c r="R107" s="46" t="n"/>
      <c r="S107" s="28">
        <f>IFERROR(IF(OR(F107="",O107=""),"",ROUND((O107-F107)*1440,0)),"")</f>
        <v/>
      </c>
      <c r="T107" s="28">
        <f>IFERROR(IF(OR(O107="",P107=""),"",MAX(0,ROUND((P107-O107)*1440,0))),"")</f>
        <v/>
      </c>
      <c r="U107" s="28">
        <f>IFERROR(IF(OR(P107="",Q107=""),"",MAX(0,ROUND((Q107-P107)*1440,0))),"")</f>
        <v/>
      </c>
      <c r="V107" s="28">
        <f>IFERROR(IF(OR(O107="",R107=""),"",MAX(0,ROUND((R107-O107)*1440,0))),"")</f>
        <v/>
      </c>
      <c r="W107" s="28">
        <f>IFERROR(IF(V107="","",MAX(0,V107-'Settings'!$B$6)),"")</f>
        <v/>
      </c>
      <c r="X107" s="48">
        <f>IFERROR(IF(W107="","",ROUND(W107/60*'Settings'!$B$7,2)),"")</f>
        <v/>
      </c>
      <c r="Y107" s="23">
        <f>IFERROR(IF(OR(F107="",O107=""),"",IF(O107&lt;=F107+'Settings'!$B$5/1440,"On Time","Late")),"")</f>
        <v/>
      </c>
      <c r="Z107" s="23">
        <f>IFERROR(IF(OR(B107="",C107="",F107="",I107=""),"",IF(N107="Canceled","Not Applicable",IF(COUNTIFS($B$5:$B$204,B107,$C$5:$C$204,C107,$F$5:$F$204,"&lt;"&amp;I107,$I$5:$I$204,"&gt;"&amp;F107,$N$5:$N$204,"&lt;&gt;Canceled")&gt;1,"Conflict","Clear"))),"")</f>
        <v/>
      </c>
      <c r="AA107" s="23">
        <f>IFERROR(IF(A107="","",IF(COUNTIF($A$5:$A$204,A107)&gt;1,"Duplicate appointment ID",IF(OR(B107="",C107="",D107="",F107="",G107="",N107=""),"Missing required field",IF(OR(AND(O107="",OR(P107&lt;&gt;"",Q107&lt;&gt;"",R107&lt;&gt;"")),AND(P107="",OR(Q107&lt;&gt;"",R107&lt;&gt;"")),AND(Q107="",R107&lt;&gt;"")),"Actual time sequence incomplete",IF(OR(AND(O107&lt;&gt;"",P107&lt;&gt;"",P107&lt;O107),AND(P107&lt;&gt;"",Q107&lt;&gt;"",Q107&lt;P107),AND(Q107&lt;&gt;"",R107&lt;&gt;"",R107&lt;Q107)),"Actual times out of order",IF(AND(N107="Completed",OR(O107="",P107="",Q107="",R107="")),"Completed status missing actual times","OK")))))),"Review formula inputs")</f>
        <v/>
      </c>
      <c r="AB107" s="26" t="n"/>
    </row>
    <row r="108">
      <c r="A108" s="26" t="n"/>
      <c r="B108" s="26" t="n"/>
      <c r="C108" s="26" t="n"/>
      <c r="D108" s="26" t="n"/>
      <c r="E108" s="26" t="n"/>
      <c r="F108" s="46" t="n"/>
      <c r="G108" s="26" t="n"/>
      <c r="H108" s="28">
        <f>IFERROR(IF(G108="","",VLOOKUP(G108,'Settings'!$A$13:$B$17,2,FALSE)),"")</f>
        <v/>
      </c>
      <c r="I108" s="47">
        <f>IFERROR(IF(OR(F108="",H108=""),"",F108+H108/1440),"")</f>
        <v/>
      </c>
      <c r="J108" s="26" t="n"/>
      <c r="K108" s="26" t="n"/>
      <c r="L108" s="26" t="n"/>
      <c r="M108" s="30" t="n"/>
      <c r="N108" s="22" t="n"/>
      <c r="O108" s="46" t="n"/>
      <c r="P108" s="46" t="n"/>
      <c r="Q108" s="46" t="n"/>
      <c r="R108" s="46" t="n"/>
      <c r="S108" s="28">
        <f>IFERROR(IF(OR(F108="",O108=""),"",ROUND((O108-F108)*1440,0)),"")</f>
        <v/>
      </c>
      <c r="T108" s="28">
        <f>IFERROR(IF(OR(O108="",P108=""),"",MAX(0,ROUND((P108-O108)*1440,0))),"")</f>
        <v/>
      </c>
      <c r="U108" s="28">
        <f>IFERROR(IF(OR(P108="",Q108=""),"",MAX(0,ROUND((Q108-P108)*1440,0))),"")</f>
        <v/>
      </c>
      <c r="V108" s="28">
        <f>IFERROR(IF(OR(O108="",R108=""),"",MAX(0,ROUND((R108-O108)*1440,0))),"")</f>
        <v/>
      </c>
      <c r="W108" s="28">
        <f>IFERROR(IF(V108="","",MAX(0,V108-'Settings'!$B$6)),"")</f>
        <v/>
      </c>
      <c r="X108" s="48">
        <f>IFERROR(IF(W108="","",ROUND(W108/60*'Settings'!$B$7,2)),"")</f>
        <v/>
      </c>
      <c r="Y108" s="23">
        <f>IFERROR(IF(OR(F108="",O108=""),"",IF(O108&lt;=F108+'Settings'!$B$5/1440,"On Time","Late")),"")</f>
        <v/>
      </c>
      <c r="Z108" s="23">
        <f>IFERROR(IF(OR(B108="",C108="",F108="",I108=""),"",IF(N108="Canceled","Not Applicable",IF(COUNTIFS($B$5:$B$204,B108,$C$5:$C$204,C108,$F$5:$F$204,"&lt;"&amp;I108,$I$5:$I$204,"&gt;"&amp;F108,$N$5:$N$204,"&lt;&gt;Canceled")&gt;1,"Conflict","Clear"))),"")</f>
        <v/>
      </c>
      <c r="AA108" s="23">
        <f>IFERROR(IF(A108="","",IF(COUNTIF($A$5:$A$204,A108)&gt;1,"Duplicate appointment ID",IF(OR(B108="",C108="",D108="",F108="",G108="",N108=""),"Missing required field",IF(OR(AND(O108="",OR(P108&lt;&gt;"",Q108&lt;&gt;"",R108&lt;&gt;"")),AND(P108="",OR(Q108&lt;&gt;"",R108&lt;&gt;"")),AND(Q108="",R108&lt;&gt;"")),"Actual time sequence incomplete",IF(OR(AND(O108&lt;&gt;"",P108&lt;&gt;"",P108&lt;O108),AND(P108&lt;&gt;"",Q108&lt;&gt;"",Q108&lt;P108),AND(Q108&lt;&gt;"",R108&lt;&gt;"",R108&lt;Q108)),"Actual times out of order",IF(AND(N108="Completed",OR(O108="",P108="",Q108="",R108="")),"Completed status missing actual times","OK")))))),"Review formula inputs")</f>
        <v/>
      </c>
      <c r="AB108" s="26" t="n"/>
    </row>
    <row r="109">
      <c r="A109" s="26" t="n"/>
      <c r="B109" s="26" t="n"/>
      <c r="C109" s="26" t="n"/>
      <c r="D109" s="26" t="n"/>
      <c r="E109" s="26" t="n"/>
      <c r="F109" s="46" t="n"/>
      <c r="G109" s="26" t="n"/>
      <c r="H109" s="28">
        <f>IFERROR(IF(G109="","",VLOOKUP(G109,'Settings'!$A$13:$B$17,2,FALSE)),"")</f>
        <v/>
      </c>
      <c r="I109" s="47">
        <f>IFERROR(IF(OR(F109="",H109=""),"",F109+H109/1440),"")</f>
        <v/>
      </c>
      <c r="J109" s="26" t="n"/>
      <c r="K109" s="26" t="n"/>
      <c r="L109" s="26" t="n"/>
      <c r="M109" s="30" t="n"/>
      <c r="N109" s="22" t="n"/>
      <c r="O109" s="46" t="n"/>
      <c r="P109" s="46" t="n"/>
      <c r="Q109" s="46" t="n"/>
      <c r="R109" s="46" t="n"/>
      <c r="S109" s="28">
        <f>IFERROR(IF(OR(F109="",O109=""),"",ROUND((O109-F109)*1440,0)),"")</f>
        <v/>
      </c>
      <c r="T109" s="28">
        <f>IFERROR(IF(OR(O109="",P109=""),"",MAX(0,ROUND((P109-O109)*1440,0))),"")</f>
        <v/>
      </c>
      <c r="U109" s="28">
        <f>IFERROR(IF(OR(P109="",Q109=""),"",MAX(0,ROUND((Q109-P109)*1440,0))),"")</f>
        <v/>
      </c>
      <c r="V109" s="28">
        <f>IFERROR(IF(OR(O109="",R109=""),"",MAX(0,ROUND((R109-O109)*1440,0))),"")</f>
        <v/>
      </c>
      <c r="W109" s="28">
        <f>IFERROR(IF(V109="","",MAX(0,V109-'Settings'!$B$6)),"")</f>
        <v/>
      </c>
      <c r="X109" s="48">
        <f>IFERROR(IF(W109="","",ROUND(W109/60*'Settings'!$B$7,2)),"")</f>
        <v/>
      </c>
      <c r="Y109" s="23">
        <f>IFERROR(IF(OR(F109="",O109=""),"",IF(O109&lt;=F109+'Settings'!$B$5/1440,"On Time","Late")),"")</f>
        <v/>
      </c>
      <c r="Z109" s="23">
        <f>IFERROR(IF(OR(B109="",C109="",F109="",I109=""),"",IF(N109="Canceled","Not Applicable",IF(COUNTIFS($B$5:$B$204,B109,$C$5:$C$204,C109,$F$5:$F$204,"&lt;"&amp;I109,$I$5:$I$204,"&gt;"&amp;F109,$N$5:$N$204,"&lt;&gt;Canceled")&gt;1,"Conflict","Clear"))),"")</f>
        <v/>
      </c>
      <c r="AA109" s="23">
        <f>IFERROR(IF(A109="","",IF(COUNTIF($A$5:$A$204,A109)&gt;1,"Duplicate appointment ID",IF(OR(B109="",C109="",D109="",F109="",G109="",N109=""),"Missing required field",IF(OR(AND(O109="",OR(P109&lt;&gt;"",Q109&lt;&gt;"",R109&lt;&gt;"")),AND(P109="",OR(Q109&lt;&gt;"",R109&lt;&gt;"")),AND(Q109="",R109&lt;&gt;"")),"Actual time sequence incomplete",IF(OR(AND(O109&lt;&gt;"",P109&lt;&gt;"",P109&lt;O109),AND(P109&lt;&gt;"",Q109&lt;&gt;"",Q109&lt;P109),AND(Q109&lt;&gt;"",R109&lt;&gt;"",R109&lt;Q109)),"Actual times out of order",IF(AND(N109="Completed",OR(O109="",P109="",Q109="",R109="")),"Completed status missing actual times","OK")))))),"Review formula inputs")</f>
        <v/>
      </c>
      <c r="AB109" s="26" t="n"/>
    </row>
    <row r="110">
      <c r="A110" s="26" t="n"/>
      <c r="B110" s="26" t="n"/>
      <c r="C110" s="26" t="n"/>
      <c r="D110" s="26" t="n"/>
      <c r="E110" s="26" t="n"/>
      <c r="F110" s="46" t="n"/>
      <c r="G110" s="26" t="n"/>
      <c r="H110" s="28">
        <f>IFERROR(IF(G110="","",VLOOKUP(G110,'Settings'!$A$13:$B$17,2,FALSE)),"")</f>
        <v/>
      </c>
      <c r="I110" s="47">
        <f>IFERROR(IF(OR(F110="",H110=""),"",F110+H110/1440),"")</f>
        <v/>
      </c>
      <c r="J110" s="26" t="n"/>
      <c r="K110" s="26" t="n"/>
      <c r="L110" s="26" t="n"/>
      <c r="M110" s="30" t="n"/>
      <c r="N110" s="22" t="n"/>
      <c r="O110" s="46" t="n"/>
      <c r="P110" s="46" t="n"/>
      <c r="Q110" s="46" t="n"/>
      <c r="R110" s="46" t="n"/>
      <c r="S110" s="28">
        <f>IFERROR(IF(OR(F110="",O110=""),"",ROUND((O110-F110)*1440,0)),"")</f>
        <v/>
      </c>
      <c r="T110" s="28">
        <f>IFERROR(IF(OR(O110="",P110=""),"",MAX(0,ROUND((P110-O110)*1440,0))),"")</f>
        <v/>
      </c>
      <c r="U110" s="28">
        <f>IFERROR(IF(OR(P110="",Q110=""),"",MAX(0,ROUND((Q110-P110)*1440,0))),"")</f>
        <v/>
      </c>
      <c r="V110" s="28">
        <f>IFERROR(IF(OR(O110="",R110=""),"",MAX(0,ROUND((R110-O110)*1440,0))),"")</f>
        <v/>
      </c>
      <c r="W110" s="28">
        <f>IFERROR(IF(V110="","",MAX(0,V110-'Settings'!$B$6)),"")</f>
        <v/>
      </c>
      <c r="X110" s="48">
        <f>IFERROR(IF(W110="","",ROUND(W110/60*'Settings'!$B$7,2)),"")</f>
        <v/>
      </c>
      <c r="Y110" s="23">
        <f>IFERROR(IF(OR(F110="",O110=""),"",IF(O110&lt;=F110+'Settings'!$B$5/1440,"On Time","Late")),"")</f>
        <v/>
      </c>
      <c r="Z110" s="23">
        <f>IFERROR(IF(OR(B110="",C110="",F110="",I110=""),"",IF(N110="Canceled","Not Applicable",IF(COUNTIFS($B$5:$B$204,B110,$C$5:$C$204,C110,$F$5:$F$204,"&lt;"&amp;I110,$I$5:$I$204,"&gt;"&amp;F110,$N$5:$N$204,"&lt;&gt;Canceled")&gt;1,"Conflict","Clear"))),"")</f>
        <v/>
      </c>
      <c r="AA110" s="23">
        <f>IFERROR(IF(A110="","",IF(COUNTIF($A$5:$A$204,A110)&gt;1,"Duplicate appointment ID",IF(OR(B110="",C110="",D110="",F110="",G110="",N110=""),"Missing required field",IF(OR(AND(O110="",OR(P110&lt;&gt;"",Q110&lt;&gt;"",R110&lt;&gt;"")),AND(P110="",OR(Q110&lt;&gt;"",R110&lt;&gt;"")),AND(Q110="",R110&lt;&gt;"")),"Actual time sequence incomplete",IF(OR(AND(O110&lt;&gt;"",P110&lt;&gt;"",P110&lt;O110),AND(P110&lt;&gt;"",Q110&lt;&gt;"",Q110&lt;P110),AND(Q110&lt;&gt;"",R110&lt;&gt;"",R110&lt;Q110)),"Actual times out of order",IF(AND(N110="Completed",OR(O110="",P110="",Q110="",R110="")),"Completed status missing actual times","OK")))))),"Review formula inputs")</f>
        <v/>
      </c>
      <c r="AB110" s="26" t="n"/>
    </row>
    <row r="111">
      <c r="A111" s="26" t="n"/>
      <c r="B111" s="26" t="n"/>
      <c r="C111" s="26" t="n"/>
      <c r="D111" s="26" t="n"/>
      <c r="E111" s="26" t="n"/>
      <c r="F111" s="46" t="n"/>
      <c r="G111" s="26" t="n"/>
      <c r="H111" s="28">
        <f>IFERROR(IF(G111="","",VLOOKUP(G111,'Settings'!$A$13:$B$17,2,FALSE)),"")</f>
        <v/>
      </c>
      <c r="I111" s="47">
        <f>IFERROR(IF(OR(F111="",H111=""),"",F111+H111/1440),"")</f>
        <v/>
      </c>
      <c r="J111" s="26" t="n"/>
      <c r="K111" s="26" t="n"/>
      <c r="L111" s="26" t="n"/>
      <c r="M111" s="30" t="n"/>
      <c r="N111" s="22" t="n"/>
      <c r="O111" s="46" t="n"/>
      <c r="P111" s="46" t="n"/>
      <c r="Q111" s="46" t="n"/>
      <c r="R111" s="46" t="n"/>
      <c r="S111" s="28">
        <f>IFERROR(IF(OR(F111="",O111=""),"",ROUND((O111-F111)*1440,0)),"")</f>
        <v/>
      </c>
      <c r="T111" s="28">
        <f>IFERROR(IF(OR(O111="",P111=""),"",MAX(0,ROUND((P111-O111)*1440,0))),"")</f>
        <v/>
      </c>
      <c r="U111" s="28">
        <f>IFERROR(IF(OR(P111="",Q111=""),"",MAX(0,ROUND((Q111-P111)*1440,0))),"")</f>
        <v/>
      </c>
      <c r="V111" s="28">
        <f>IFERROR(IF(OR(O111="",R111=""),"",MAX(0,ROUND((R111-O111)*1440,0))),"")</f>
        <v/>
      </c>
      <c r="W111" s="28">
        <f>IFERROR(IF(V111="","",MAX(0,V111-'Settings'!$B$6)),"")</f>
        <v/>
      </c>
      <c r="X111" s="48">
        <f>IFERROR(IF(W111="","",ROUND(W111/60*'Settings'!$B$7,2)),"")</f>
        <v/>
      </c>
      <c r="Y111" s="23">
        <f>IFERROR(IF(OR(F111="",O111=""),"",IF(O111&lt;=F111+'Settings'!$B$5/1440,"On Time","Late")),"")</f>
        <v/>
      </c>
      <c r="Z111" s="23">
        <f>IFERROR(IF(OR(B111="",C111="",F111="",I111=""),"",IF(N111="Canceled","Not Applicable",IF(COUNTIFS($B$5:$B$204,B111,$C$5:$C$204,C111,$F$5:$F$204,"&lt;"&amp;I111,$I$5:$I$204,"&gt;"&amp;F111,$N$5:$N$204,"&lt;&gt;Canceled")&gt;1,"Conflict","Clear"))),"")</f>
        <v/>
      </c>
      <c r="AA111" s="23">
        <f>IFERROR(IF(A111="","",IF(COUNTIF($A$5:$A$204,A111)&gt;1,"Duplicate appointment ID",IF(OR(B111="",C111="",D111="",F111="",G111="",N111=""),"Missing required field",IF(OR(AND(O111="",OR(P111&lt;&gt;"",Q111&lt;&gt;"",R111&lt;&gt;"")),AND(P111="",OR(Q111&lt;&gt;"",R111&lt;&gt;"")),AND(Q111="",R111&lt;&gt;"")),"Actual time sequence incomplete",IF(OR(AND(O111&lt;&gt;"",P111&lt;&gt;"",P111&lt;O111),AND(P111&lt;&gt;"",Q111&lt;&gt;"",Q111&lt;P111),AND(Q111&lt;&gt;"",R111&lt;&gt;"",R111&lt;Q111)),"Actual times out of order",IF(AND(N111="Completed",OR(O111="",P111="",Q111="",R111="")),"Completed status missing actual times","OK")))))),"Review formula inputs")</f>
        <v/>
      </c>
      <c r="AB111" s="26" t="n"/>
    </row>
    <row r="112">
      <c r="A112" s="26" t="n"/>
      <c r="B112" s="26" t="n"/>
      <c r="C112" s="26" t="n"/>
      <c r="D112" s="26" t="n"/>
      <c r="E112" s="26" t="n"/>
      <c r="F112" s="46" t="n"/>
      <c r="G112" s="26" t="n"/>
      <c r="H112" s="28">
        <f>IFERROR(IF(G112="","",VLOOKUP(G112,'Settings'!$A$13:$B$17,2,FALSE)),"")</f>
        <v/>
      </c>
      <c r="I112" s="47">
        <f>IFERROR(IF(OR(F112="",H112=""),"",F112+H112/1440),"")</f>
        <v/>
      </c>
      <c r="J112" s="26" t="n"/>
      <c r="K112" s="26" t="n"/>
      <c r="L112" s="26" t="n"/>
      <c r="M112" s="30" t="n"/>
      <c r="N112" s="22" t="n"/>
      <c r="O112" s="46" t="n"/>
      <c r="P112" s="46" t="n"/>
      <c r="Q112" s="46" t="n"/>
      <c r="R112" s="46" t="n"/>
      <c r="S112" s="28">
        <f>IFERROR(IF(OR(F112="",O112=""),"",ROUND((O112-F112)*1440,0)),"")</f>
        <v/>
      </c>
      <c r="T112" s="28">
        <f>IFERROR(IF(OR(O112="",P112=""),"",MAX(0,ROUND((P112-O112)*1440,0))),"")</f>
        <v/>
      </c>
      <c r="U112" s="28">
        <f>IFERROR(IF(OR(P112="",Q112=""),"",MAX(0,ROUND((Q112-P112)*1440,0))),"")</f>
        <v/>
      </c>
      <c r="V112" s="28">
        <f>IFERROR(IF(OR(O112="",R112=""),"",MAX(0,ROUND((R112-O112)*1440,0))),"")</f>
        <v/>
      </c>
      <c r="W112" s="28">
        <f>IFERROR(IF(V112="","",MAX(0,V112-'Settings'!$B$6)),"")</f>
        <v/>
      </c>
      <c r="X112" s="48">
        <f>IFERROR(IF(W112="","",ROUND(W112/60*'Settings'!$B$7,2)),"")</f>
        <v/>
      </c>
      <c r="Y112" s="23">
        <f>IFERROR(IF(OR(F112="",O112=""),"",IF(O112&lt;=F112+'Settings'!$B$5/1440,"On Time","Late")),"")</f>
        <v/>
      </c>
      <c r="Z112" s="23">
        <f>IFERROR(IF(OR(B112="",C112="",F112="",I112=""),"",IF(N112="Canceled","Not Applicable",IF(COUNTIFS($B$5:$B$204,B112,$C$5:$C$204,C112,$F$5:$F$204,"&lt;"&amp;I112,$I$5:$I$204,"&gt;"&amp;F112,$N$5:$N$204,"&lt;&gt;Canceled")&gt;1,"Conflict","Clear"))),"")</f>
        <v/>
      </c>
      <c r="AA112" s="23">
        <f>IFERROR(IF(A112="","",IF(COUNTIF($A$5:$A$204,A112)&gt;1,"Duplicate appointment ID",IF(OR(B112="",C112="",D112="",F112="",G112="",N112=""),"Missing required field",IF(OR(AND(O112="",OR(P112&lt;&gt;"",Q112&lt;&gt;"",R112&lt;&gt;"")),AND(P112="",OR(Q112&lt;&gt;"",R112&lt;&gt;"")),AND(Q112="",R112&lt;&gt;"")),"Actual time sequence incomplete",IF(OR(AND(O112&lt;&gt;"",P112&lt;&gt;"",P112&lt;O112),AND(P112&lt;&gt;"",Q112&lt;&gt;"",Q112&lt;P112),AND(Q112&lt;&gt;"",R112&lt;&gt;"",R112&lt;Q112)),"Actual times out of order",IF(AND(N112="Completed",OR(O112="",P112="",Q112="",R112="")),"Completed status missing actual times","OK")))))),"Review formula inputs")</f>
        <v/>
      </c>
      <c r="AB112" s="26" t="n"/>
    </row>
    <row r="113">
      <c r="A113" s="26" t="n"/>
      <c r="B113" s="26" t="n"/>
      <c r="C113" s="26" t="n"/>
      <c r="D113" s="26" t="n"/>
      <c r="E113" s="26" t="n"/>
      <c r="F113" s="46" t="n"/>
      <c r="G113" s="26" t="n"/>
      <c r="H113" s="28">
        <f>IFERROR(IF(G113="","",VLOOKUP(G113,'Settings'!$A$13:$B$17,2,FALSE)),"")</f>
        <v/>
      </c>
      <c r="I113" s="47">
        <f>IFERROR(IF(OR(F113="",H113=""),"",F113+H113/1440),"")</f>
        <v/>
      </c>
      <c r="J113" s="26" t="n"/>
      <c r="K113" s="26" t="n"/>
      <c r="L113" s="26" t="n"/>
      <c r="M113" s="30" t="n"/>
      <c r="N113" s="22" t="n"/>
      <c r="O113" s="46" t="n"/>
      <c r="P113" s="46" t="n"/>
      <c r="Q113" s="46" t="n"/>
      <c r="R113" s="46" t="n"/>
      <c r="S113" s="28">
        <f>IFERROR(IF(OR(F113="",O113=""),"",ROUND((O113-F113)*1440,0)),"")</f>
        <v/>
      </c>
      <c r="T113" s="28">
        <f>IFERROR(IF(OR(O113="",P113=""),"",MAX(0,ROUND((P113-O113)*1440,0))),"")</f>
        <v/>
      </c>
      <c r="U113" s="28">
        <f>IFERROR(IF(OR(P113="",Q113=""),"",MAX(0,ROUND((Q113-P113)*1440,0))),"")</f>
        <v/>
      </c>
      <c r="V113" s="28">
        <f>IFERROR(IF(OR(O113="",R113=""),"",MAX(0,ROUND((R113-O113)*1440,0))),"")</f>
        <v/>
      </c>
      <c r="W113" s="28">
        <f>IFERROR(IF(V113="","",MAX(0,V113-'Settings'!$B$6)),"")</f>
        <v/>
      </c>
      <c r="X113" s="48">
        <f>IFERROR(IF(W113="","",ROUND(W113/60*'Settings'!$B$7,2)),"")</f>
        <v/>
      </c>
      <c r="Y113" s="23">
        <f>IFERROR(IF(OR(F113="",O113=""),"",IF(O113&lt;=F113+'Settings'!$B$5/1440,"On Time","Late")),"")</f>
        <v/>
      </c>
      <c r="Z113" s="23">
        <f>IFERROR(IF(OR(B113="",C113="",F113="",I113=""),"",IF(N113="Canceled","Not Applicable",IF(COUNTIFS($B$5:$B$204,B113,$C$5:$C$204,C113,$F$5:$F$204,"&lt;"&amp;I113,$I$5:$I$204,"&gt;"&amp;F113,$N$5:$N$204,"&lt;&gt;Canceled")&gt;1,"Conflict","Clear"))),"")</f>
        <v/>
      </c>
      <c r="AA113" s="23">
        <f>IFERROR(IF(A113="","",IF(COUNTIF($A$5:$A$204,A113)&gt;1,"Duplicate appointment ID",IF(OR(B113="",C113="",D113="",F113="",G113="",N113=""),"Missing required field",IF(OR(AND(O113="",OR(P113&lt;&gt;"",Q113&lt;&gt;"",R113&lt;&gt;"")),AND(P113="",OR(Q113&lt;&gt;"",R113&lt;&gt;"")),AND(Q113="",R113&lt;&gt;"")),"Actual time sequence incomplete",IF(OR(AND(O113&lt;&gt;"",P113&lt;&gt;"",P113&lt;O113),AND(P113&lt;&gt;"",Q113&lt;&gt;"",Q113&lt;P113),AND(Q113&lt;&gt;"",R113&lt;&gt;"",R113&lt;Q113)),"Actual times out of order",IF(AND(N113="Completed",OR(O113="",P113="",Q113="",R113="")),"Completed status missing actual times","OK")))))),"Review formula inputs")</f>
        <v/>
      </c>
      <c r="AB113" s="26" t="n"/>
    </row>
    <row r="114">
      <c r="A114" s="26" t="n"/>
      <c r="B114" s="26" t="n"/>
      <c r="C114" s="26" t="n"/>
      <c r="D114" s="26" t="n"/>
      <c r="E114" s="26" t="n"/>
      <c r="F114" s="46" t="n"/>
      <c r="G114" s="26" t="n"/>
      <c r="H114" s="28">
        <f>IFERROR(IF(G114="","",VLOOKUP(G114,'Settings'!$A$13:$B$17,2,FALSE)),"")</f>
        <v/>
      </c>
      <c r="I114" s="47">
        <f>IFERROR(IF(OR(F114="",H114=""),"",F114+H114/1440),"")</f>
        <v/>
      </c>
      <c r="J114" s="26" t="n"/>
      <c r="K114" s="26" t="n"/>
      <c r="L114" s="26" t="n"/>
      <c r="M114" s="30" t="n"/>
      <c r="N114" s="22" t="n"/>
      <c r="O114" s="46" t="n"/>
      <c r="P114" s="46" t="n"/>
      <c r="Q114" s="46" t="n"/>
      <c r="R114" s="46" t="n"/>
      <c r="S114" s="28">
        <f>IFERROR(IF(OR(F114="",O114=""),"",ROUND((O114-F114)*1440,0)),"")</f>
        <v/>
      </c>
      <c r="T114" s="28">
        <f>IFERROR(IF(OR(O114="",P114=""),"",MAX(0,ROUND((P114-O114)*1440,0))),"")</f>
        <v/>
      </c>
      <c r="U114" s="28">
        <f>IFERROR(IF(OR(P114="",Q114=""),"",MAX(0,ROUND((Q114-P114)*1440,0))),"")</f>
        <v/>
      </c>
      <c r="V114" s="28">
        <f>IFERROR(IF(OR(O114="",R114=""),"",MAX(0,ROUND((R114-O114)*1440,0))),"")</f>
        <v/>
      </c>
      <c r="W114" s="28">
        <f>IFERROR(IF(V114="","",MAX(0,V114-'Settings'!$B$6)),"")</f>
        <v/>
      </c>
      <c r="X114" s="48">
        <f>IFERROR(IF(W114="","",ROUND(W114/60*'Settings'!$B$7,2)),"")</f>
        <v/>
      </c>
      <c r="Y114" s="23">
        <f>IFERROR(IF(OR(F114="",O114=""),"",IF(O114&lt;=F114+'Settings'!$B$5/1440,"On Time","Late")),"")</f>
        <v/>
      </c>
      <c r="Z114" s="23">
        <f>IFERROR(IF(OR(B114="",C114="",F114="",I114=""),"",IF(N114="Canceled","Not Applicable",IF(COUNTIFS($B$5:$B$204,B114,$C$5:$C$204,C114,$F$5:$F$204,"&lt;"&amp;I114,$I$5:$I$204,"&gt;"&amp;F114,$N$5:$N$204,"&lt;&gt;Canceled")&gt;1,"Conflict","Clear"))),"")</f>
        <v/>
      </c>
      <c r="AA114" s="23">
        <f>IFERROR(IF(A114="","",IF(COUNTIF($A$5:$A$204,A114)&gt;1,"Duplicate appointment ID",IF(OR(B114="",C114="",D114="",F114="",G114="",N114=""),"Missing required field",IF(OR(AND(O114="",OR(P114&lt;&gt;"",Q114&lt;&gt;"",R114&lt;&gt;"")),AND(P114="",OR(Q114&lt;&gt;"",R114&lt;&gt;"")),AND(Q114="",R114&lt;&gt;"")),"Actual time sequence incomplete",IF(OR(AND(O114&lt;&gt;"",P114&lt;&gt;"",P114&lt;O114),AND(P114&lt;&gt;"",Q114&lt;&gt;"",Q114&lt;P114),AND(Q114&lt;&gt;"",R114&lt;&gt;"",R114&lt;Q114)),"Actual times out of order",IF(AND(N114="Completed",OR(O114="",P114="",Q114="",R114="")),"Completed status missing actual times","OK")))))),"Review formula inputs")</f>
        <v/>
      </c>
      <c r="AB114" s="26" t="n"/>
    </row>
    <row r="115">
      <c r="A115" s="26" t="n"/>
      <c r="B115" s="26" t="n"/>
      <c r="C115" s="26" t="n"/>
      <c r="D115" s="26" t="n"/>
      <c r="E115" s="26" t="n"/>
      <c r="F115" s="46" t="n"/>
      <c r="G115" s="26" t="n"/>
      <c r="H115" s="28">
        <f>IFERROR(IF(G115="","",VLOOKUP(G115,'Settings'!$A$13:$B$17,2,FALSE)),"")</f>
        <v/>
      </c>
      <c r="I115" s="47">
        <f>IFERROR(IF(OR(F115="",H115=""),"",F115+H115/1440),"")</f>
        <v/>
      </c>
      <c r="J115" s="26" t="n"/>
      <c r="K115" s="26" t="n"/>
      <c r="L115" s="26" t="n"/>
      <c r="M115" s="30" t="n"/>
      <c r="N115" s="22" t="n"/>
      <c r="O115" s="46" t="n"/>
      <c r="P115" s="46" t="n"/>
      <c r="Q115" s="46" t="n"/>
      <c r="R115" s="46" t="n"/>
      <c r="S115" s="28">
        <f>IFERROR(IF(OR(F115="",O115=""),"",ROUND((O115-F115)*1440,0)),"")</f>
        <v/>
      </c>
      <c r="T115" s="28">
        <f>IFERROR(IF(OR(O115="",P115=""),"",MAX(0,ROUND((P115-O115)*1440,0))),"")</f>
        <v/>
      </c>
      <c r="U115" s="28">
        <f>IFERROR(IF(OR(P115="",Q115=""),"",MAX(0,ROUND((Q115-P115)*1440,0))),"")</f>
        <v/>
      </c>
      <c r="V115" s="28">
        <f>IFERROR(IF(OR(O115="",R115=""),"",MAX(0,ROUND((R115-O115)*1440,0))),"")</f>
        <v/>
      </c>
      <c r="W115" s="28">
        <f>IFERROR(IF(V115="","",MAX(0,V115-'Settings'!$B$6)),"")</f>
        <v/>
      </c>
      <c r="X115" s="48">
        <f>IFERROR(IF(W115="","",ROUND(W115/60*'Settings'!$B$7,2)),"")</f>
        <v/>
      </c>
      <c r="Y115" s="23">
        <f>IFERROR(IF(OR(F115="",O115=""),"",IF(O115&lt;=F115+'Settings'!$B$5/1440,"On Time","Late")),"")</f>
        <v/>
      </c>
      <c r="Z115" s="23">
        <f>IFERROR(IF(OR(B115="",C115="",F115="",I115=""),"",IF(N115="Canceled","Not Applicable",IF(COUNTIFS($B$5:$B$204,B115,$C$5:$C$204,C115,$F$5:$F$204,"&lt;"&amp;I115,$I$5:$I$204,"&gt;"&amp;F115,$N$5:$N$204,"&lt;&gt;Canceled")&gt;1,"Conflict","Clear"))),"")</f>
        <v/>
      </c>
      <c r="AA115" s="23">
        <f>IFERROR(IF(A115="","",IF(COUNTIF($A$5:$A$204,A115)&gt;1,"Duplicate appointment ID",IF(OR(B115="",C115="",D115="",F115="",G115="",N115=""),"Missing required field",IF(OR(AND(O115="",OR(P115&lt;&gt;"",Q115&lt;&gt;"",R115&lt;&gt;"")),AND(P115="",OR(Q115&lt;&gt;"",R115&lt;&gt;"")),AND(Q115="",R115&lt;&gt;"")),"Actual time sequence incomplete",IF(OR(AND(O115&lt;&gt;"",P115&lt;&gt;"",P115&lt;O115),AND(P115&lt;&gt;"",Q115&lt;&gt;"",Q115&lt;P115),AND(Q115&lt;&gt;"",R115&lt;&gt;"",R115&lt;Q115)),"Actual times out of order",IF(AND(N115="Completed",OR(O115="",P115="",Q115="",R115="")),"Completed status missing actual times","OK")))))),"Review formula inputs")</f>
        <v/>
      </c>
      <c r="AB115" s="26" t="n"/>
    </row>
    <row r="116">
      <c r="A116" s="26" t="n"/>
      <c r="B116" s="26" t="n"/>
      <c r="C116" s="26" t="n"/>
      <c r="D116" s="26" t="n"/>
      <c r="E116" s="26" t="n"/>
      <c r="F116" s="46" t="n"/>
      <c r="G116" s="26" t="n"/>
      <c r="H116" s="28">
        <f>IFERROR(IF(G116="","",VLOOKUP(G116,'Settings'!$A$13:$B$17,2,FALSE)),"")</f>
        <v/>
      </c>
      <c r="I116" s="47">
        <f>IFERROR(IF(OR(F116="",H116=""),"",F116+H116/1440),"")</f>
        <v/>
      </c>
      <c r="J116" s="26" t="n"/>
      <c r="K116" s="26" t="n"/>
      <c r="L116" s="26" t="n"/>
      <c r="M116" s="30" t="n"/>
      <c r="N116" s="22" t="n"/>
      <c r="O116" s="46" t="n"/>
      <c r="P116" s="46" t="n"/>
      <c r="Q116" s="46" t="n"/>
      <c r="R116" s="46" t="n"/>
      <c r="S116" s="28">
        <f>IFERROR(IF(OR(F116="",O116=""),"",ROUND((O116-F116)*1440,0)),"")</f>
        <v/>
      </c>
      <c r="T116" s="28">
        <f>IFERROR(IF(OR(O116="",P116=""),"",MAX(0,ROUND((P116-O116)*1440,0))),"")</f>
        <v/>
      </c>
      <c r="U116" s="28">
        <f>IFERROR(IF(OR(P116="",Q116=""),"",MAX(0,ROUND((Q116-P116)*1440,0))),"")</f>
        <v/>
      </c>
      <c r="V116" s="28">
        <f>IFERROR(IF(OR(O116="",R116=""),"",MAX(0,ROUND((R116-O116)*1440,0))),"")</f>
        <v/>
      </c>
      <c r="W116" s="28">
        <f>IFERROR(IF(V116="","",MAX(0,V116-'Settings'!$B$6)),"")</f>
        <v/>
      </c>
      <c r="X116" s="48">
        <f>IFERROR(IF(W116="","",ROUND(W116/60*'Settings'!$B$7,2)),"")</f>
        <v/>
      </c>
      <c r="Y116" s="23">
        <f>IFERROR(IF(OR(F116="",O116=""),"",IF(O116&lt;=F116+'Settings'!$B$5/1440,"On Time","Late")),"")</f>
        <v/>
      </c>
      <c r="Z116" s="23">
        <f>IFERROR(IF(OR(B116="",C116="",F116="",I116=""),"",IF(N116="Canceled","Not Applicable",IF(COUNTIFS($B$5:$B$204,B116,$C$5:$C$204,C116,$F$5:$F$204,"&lt;"&amp;I116,$I$5:$I$204,"&gt;"&amp;F116,$N$5:$N$204,"&lt;&gt;Canceled")&gt;1,"Conflict","Clear"))),"")</f>
        <v/>
      </c>
      <c r="AA116" s="23">
        <f>IFERROR(IF(A116="","",IF(COUNTIF($A$5:$A$204,A116)&gt;1,"Duplicate appointment ID",IF(OR(B116="",C116="",D116="",F116="",G116="",N116=""),"Missing required field",IF(OR(AND(O116="",OR(P116&lt;&gt;"",Q116&lt;&gt;"",R116&lt;&gt;"")),AND(P116="",OR(Q116&lt;&gt;"",R116&lt;&gt;"")),AND(Q116="",R116&lt;&gt;"")),"Actual time sequence incomplete",IF(OR(AND(O116&lt;&gt;"",P116&lt;&gt;"",P116&lt;O116),AND(P116&lt;&gt;"",Q116&lt;&gt;"",Q116&lt;P116),AND(Q116&lt;&gt;"",R116&lt;&gt;"",R116&lt;Q116)),"Actual times out of order",IF(AND(N116="Completed",OR(O116="",P116="",Q116="",R116="")),"Completed status missing actual times","OK")))))),"Review formula inputs")</f>
        <v/>
      </c>
      <c r="AB116" s="26" t="n"/>
    </row>
    <row r="117">
      <c r="A117" s="26" t="n"/>
      <c r="B117" s="26" t="n"/>
      <c r="C117" s="26" t="n"/>
      <c r="D117" s="26" t="n"/>
      <c r="E117" s="26" t="n"/>
      <c r="F117" s="46" t="n"/>
      <c r="G117" s="26" t="n"/>
      <c r="H117" s="28">
        <f>IFERROR(IF(G117="","",VLOOKUP(G117,'Settings'!$A$13:$B$17,2,FALSE)),"")</f>
        <v/>
      </c>
      <c r="I117" s="47">
        <f>IFERROR(IF(OR(F117="",H117=""),"",F117+H117/1440),"")</f>
        <v/>
      </c>
      <c r="J117" s="26" t="n"/>
      <c r="K117" s="26" t="n"/>
      <c r="L117" s="26" t="n"/>
      <c r="M117" s="30" t="n"/>
      <c r="N117" s="22" t="n"/>
      <c r="O117" s="46" t="n"/>
      <c r="P117" s="46" t="n"/>
      <c r="Q117" s="46" t="n"/>
      <c r="R117" s="46" t="n"/>
      <c r="S117" s="28">
        <f>IFERROR(IF(OR(F117="",O117=""),"",ROUND((O117-F117)*1440,0)),"")</f>
        <v/>
      </c>
      <c r="T117" s="28">
        <f>IFERROR(IF(OR(O117="",P117=""),"",MAX(0,ROUND((P117-O117)*1440,0))),"")</f>
        <v/>
      </c>
      <c r="U117" s="28">
        <f>IFERROR(IF(OR(P117="",Q117=""),"",MAX(0,ROUND((Q117-P117)*1440,0))),"")</f>
        <v/>
      </c>
      <c r="V117" s="28">
        <f>IFERROR(IF(OR(O117="",R117=""),"",MAX(0,ROUND((R117-O117)*1440,0))),"")</f>
        <v/>
      </c>
      <c r="W117" s="28">
        <f>IFERROR(IF(V117="","",MAX(0,V117-'Settings'!$B$6)),"")</f>
        <v/>
      </c>
      <c r="X117" s="48">
        <f>IFERROR(IF(W117="","",ROUND(W117/60*'Settings'!$B$7,2)),"")</f>
        <v/>
      </c>
      <c r="Y117" s="23">
        <f>IFERROR(IF(OR(F117="",O117=""),"",IF(O117&lt;=F117+'Settings'!$B$5/1440,"On Time","Late")),"")</f>
        <v/>
      </c>
      <c r="Z117" s="23">
        <f>IFERROR(IF(OR(B117="",C117="",F117="",I117=""),"",IF(N117="Canceled","Not Applicable",IF(COUNTIFS($B$5:$B$204,B117,$C$5:$C$204,C117,$F$5:$F$204,"&lt;"&amp;I117,$I$5:$I$204,"&gt;"&amp;F117,$N$5:$N$204,"&lt;&gt;Canceled")&gt;1,"Conflict","Clear"))),"")</f>
        <v/>
      </c>
      <c r="AA117" s="23">
        <f>IFERROR(IF(A117="","",IF(COUNTIF($A$5:$A$204,A117)&gt;1,"Duplicate appointment ID",IF(OR(B117="",C117="",D117="",F117="",G117="",N117=""),"Missing required field",IF(OR(AND(O117="",OR(P117&lt;&gt;"",Q117&lt;&gt;"",R117&lt;&gt;"")),AND(P117="",OR(Q117&lt;&gt;"",R117&lt;&gt;"")),AND(Q117="",R117&lt;&gt;"")),"Actual time sequence incomplete",IF(OR(AND(O117&lt;&gt;"",P117&lt;&gt;"",P117&lt;O117),AND(P117&lt;&gt;"",Q117&lt;&gt;"",Q117&lt;P117),AND(Q117&lt;&gt;"",R117&lt;&gt;"",R117&lt;Q117)),"Actual times out of order",IF(AND(N117="Completed",OR(O117="",P117="",Q117="",R117="")),"Completed status missing actual times","OK")))))),"Review formula inputs")</f>
        <v/>
      </c>
      <c r="AB117" s="26" t="n"/>
    </row>
    <row r="118">
      <c r="A118" s="26" t="n"/>
      <c r="B118" s="26" t="n"/>
      <c r="C118" s="26" t="n"/>
      <c r="D118" s="26" t="n"/>
      <c r="E118" s="26" t="n"/>
      <c r="F118" s="46" t="n"/>
      <c r="G118" s="26" t="n"/>
      <c r="H118" s="28">
        <f>IFERROR(IF(G118="","",VLOOKUP(G118,'Settings'!$A$13:$B$17,2,FALSE)),"")</f>
        <v/>
      </c>
      <c r="I118" s="47">
        <f>IFERROR(IF(OR(F118="",H118=""),"",F118+H118/1440),"")</f>
        <v/>
      </c>
      <c r="J118" s="26" t="n"/>
      <c r="K118" s="26" t="n"/>
      <c r="L118" s="26" t="n"/>
      <c r="M118" s="30" t="n"/>
      <c r="N118" s="22" t="n"/>
      <c r="O118" s="46" t="n"/>
      <c r="P118" s="46" t="n"/>
      <c r="Q118" s="46" t="n"/>
      <c r="R118" s="46" t="n"/>
      <c r="S118" s="28">
        <f>IFERROR(IF(OR(F118="",O118=""),"",ROUND((O118-F118)*1440,0)),"")</f>
        <v/>
      </c>
      <c r="T118" s="28">
        <f>IFERROR(IF(OR(O118="",P118=""),"",MAX(0,ROUND((P118-O118)*1440,0))),"")</f>
        <v/>
      </c>
      <c r="U118" s="28">
        <f>IFERROR(IF(OR(P118="",Q118=""),"",MAX(0,ROUND((Q118-P118)*1440,0))),"")</f>
        <v/>
      </c>
      <c r="V118" s="28">
        <f>IFERROR(IF(OR(O118="",R118=""),"",MAX(0,ROUND((R118-O118)*1440,0))),"")</f>
        <v/>
      </c>
      <c r="W118" s="28">
        <f>IFERROR(IF(V118="","",MAX(0,V118-'Settings'!$B$6)),"")</f>
        <v/>
      </c>
      <c r="X118" s="48">
        <f>IFERROR(IF(W118="","",ROUND(W118/60*'Settings'!$B$7,2)),"")</f>
        <v/>
      </c>
      <c r="Y118" s="23">
        <f>IFERROR(IF(OR(F118="",O118=""),"",IF(O118&lt;=F118+'Settings'!$B$5/1440,"On Time","Late")),"")</f>
        <v/>
      </c>
      <c r="Z118" s="23">
        <f>IFERROR(IF(OR(B118="",C118="",F118="",I118=""),"",IF(N118="Canceled","Not Applicable",IF(COUNTIFS($B$5:$B$204,B118,$C$5:$C$204,C118,$F$5:$F$204,"&lt;"&amp;I118,$I$5:$I$204,"&gt;"&amp;F118,$N$5:$N$204,"&lt;&gt;Canceled")&gt;1,"Conflict","Clear"))),"")</f>
        <v/>
      </c>
      <c r="AA118" s="23">
        <f>IFERROR(IF(A118="","",IF(COUNTIF($A$5:$A$204,A118)&gt;1,"Duplicate appointment ID",IF(OR(B118="",C118="",D118="",F118="",G118="",N118=""),"Missing required field",IF(OR(AND(O118="",OR(P118&lt;&gt;"",Q118&lt;&gt;"",R118&lt;&gt;"")),AND(P118="",OR(Q118&lt;&gt;"",R118&lt;&gt;"")),AND(Q118="",R118&lt;&gt;"")),"Actual time sequence incomplete",IF(OR(AND(O118&lt;&gt;"",P118&lt;&gt;"",P118&lt;O118),AND(P118&lt;&gt;"",Q118&lt;&gt;"",Q118&lt;P118),AND(Q118&lt;&gt;"",R118&lt;&gt;"",R118&lt;Q118)),"Actual times out of order",IF(AND(N118="Completed",OR(O118="",P118="",Q118="",R118="")),"Completed status missing actual times","OK")))))),"Review formula inputs")</f>
        <v/>
      </c>
      <c r="AB118" s="26" t="n"/>
    </row>
    <row r="119">
      <c r="A119" s="26" t="n"/>
      <c r="B119" s="26" t="n"/>
      <c r="C119" s="26" t="n"/>
      <c r="D119" s="26" t="n"/>
      <c r="E119" s="26" t="n"/>
      <c r="F119" s="46" t="n"/>
      <c r="G119" s="26" t="n"/>
      <c r="H119" s="28">
        <f>IFERROR(IF(G119="","",VLOOKUP(G119,'Settings'!$A$13:$B$17,2,FALSE)),"")</f>
        <v/>
      </c>
      <c r="I119" s="47">
        <f>IFERROR(IF(OR(F119="",H119=""),"",F119+H119/1440),"")</f>
        <v/>
      </c>
      <c r="J119" s="26" t="n"/>
      <c r="K119" s="26" t="n"/>
      <c r="L119" s="26" t="n"/>
      <c r="M119" s="30" t="n"/>
      <c r="N119" s="22" t="n"/>
      <c r="O119" s="46" t="n"/>
      <c r="P119" s="46" t="n"/>
      <c r="Q119" s="46" t="n"/>
      <c r="R119" s="46" t="n"/>
      <c r="S119" s="28">
        <f>IFERROR(IF(OR(F119="",O119=""),"",ROUND((O119-F119)*1440,0)),"")</f>
        <v/>
      </c>
      <c r="T119" s="28">
        <f>IFERROR(IF(OR(O119="",P119=""),"",MAX(0,ROUND((P119-O119)*1440,0))),"")</f>
        <v/>
      </c>
      <c r="U119" s="28">
        <f>IFERROR(IF(OR(P119="",Q119=""),"",MAX(0,ROUND((Q119-P119)*1440,0))),"")</f>
        <v/>
      </c>
      <c r="V119" s="28">
        <f>IFERROR(IF(OR(O119="",R119=""),"",MAX(0,ROUND((R119-O119)*1440,0))),"")</f>
        <v/>
      </c>
      <c r="W119" s="28">
        <f>IFERROR(IF(V119="","",MAX(0,V119-'Settings'!$B$6)),"")</f>
        <v/>
      </c>
      <c r="X119" s="48">
        <f>IFERROR(IF(W119="","",ROUND(W119/60*'Settings'!$B$7,2)),"")</f>
        <v/>
      </c>
      <c r="Y119" s="23">
        <f>IFERROR(IF(OR(F119="",O119=""),"",IF(O119&lt;=F119+'Settings'!$B$5/1440,"On Time","Late")),"")</f>
        <v/>
      </c>
      <c r="Z119" s="23">
        <f>IFERROR(IF(OR(B119="",C119="",F119="",I119=""),"",IF(N119="Canceled","Not Applicable",IF(COUNTIFS($B$5:$B$204,B119,$C$5:$C$204,C119,$F$5:$F$204,"&lt;"&amp;I119,$I$5:$I$204,"&gt;"&amp;F119,$N$5:$N$204,"&lt;&gt;Canceled")&gt;1,"Conflict","Clear"))),"")</f>
        <v/>
      </c>
      <c r="AA119" s="23">
        <f>IFERROR(IF(A119="","",IF(COUNTIF($A$5:$A$204,A119)&gt;1,"Duplicate appointment ID",IF(OR(B119="",C119="",D119="",F119="",G119="",N119=""),"Missing required field",IF(OR(AND(O119="",OR(P119&lt;&gt;"",Q119&lt;&gt;"",R119&lt;&gt;"")),AND(P119="",OR(Q119&lt;&gt;"",R119&lt;&gt;"")),AND(Q119="",R119&lt;&gt;"")),"Actual time sequence incomplete",IF(OR(AND(O119&lt;&gt;"",P119&lt;&gt;"",P119&lt;O119),AND(P119&lt;&gt;"",Q119&lt;&gt;"",Q119&lt;P119),AND(Q119&lt;&gt;"",R119&lt;&gt;"",R119&lt;Q119)),"Actual times out of order",IF(AND(N119="Completed",OR(O119="",P119="",Q119="",R119="")),"Completed status missing actual times","OK")))))),"Review formula inputs")</f>
        <v/>
      </c>
      <c r="AB119" s="26" t="n"/>
    </row>
    <row r="120">
      <c r="A120" s="26" t="n"/>
      <c r="B120" s="26" t="n"/>
      <c r="C120" s="26" t="n"/>
      <c r="D120" s="26" t="n"/>
      <c r="E120" s="26" t="n"/>
      <c r="F120" s="46" t="n"/>
      <c r="G120" s="26" t="n"/>
      <c r="H120" s="28">
        <f>IFERROR(IF(G120="","",VLOOKUP(G120,'Settings'!$A$13:$B$17,2,FALSE)),"")</f>
        <v/>
      </c>
      <c r="I120" s="47">
        <f>IFERROR(IF(OR(F120="",H120=""),"",F120+H120/1440),"")</f>
        <v/>
      </c>
      <c r="J120" s="26" t="n"/>
      <c r="K120" s="26" t="n"/>
      <c r="L120" s="26" t="n"/>
      <c r="M120" s="30" t="n"/>
      <c r="N120" s="22" t="n"/>
      <c r="O120" s="46" t="n"/>
      <c r="P120" s="46" t="n"/>
      <c r="Q120" s="46" t="n"/>
      <c r="R120" s="46" t="n"/>
      <c r="S120" s="28">
        <f>IFERROR(IF(OR(F120="",O120=""),"",ROUND((O120-F120)*1440,0)),"")</f>
        <v/>
      </c>
      <c r="T120" s="28">
        <f>IFERROR(IF(OR(O120="",P120=""),"",MAX(0,ROUND((P120-O120)*1440,0))),"")</f>
        <v/>
      </c>
      <c r="U120" s="28">
        <f>IFERROR(IF(OR(P120="",Q120=""),"",MAX(0,ROUND((Q120-P120)*1440,0))),"")</f>
        <v/>
      </c>
      <c r="V120" s="28">
        <f>IFERROR(IF(OR(O120="",R120=""),"",MAX(0,ROUND((R120-O120)*1440,0))),"")</f>
        <v/>
      </c>
      <c r="W120" s="28">
        <f>IFERROR(IF(V120="","",MAX(0,V120-'Settings'!$B$6)),"")</f>
        <v/>
      </c>
      <c r="X120" s="48">
        <f>IFERROR(IF(W120="","",ROUND(W120/60*'Settings'!$B$7,2)),"")</f>
        <v/>
      </c>
      <c r="Y120" s="23">
        <f>IFERROR(IF(OR(F120="",O120=""),"",IF(O120&lt;=F120+'Settings'!$B$5/1440,"On Time","Late")),"")</f>
        <v/>
      </c>
      <c r="Z120" s="23">
        <f>IFERROR(IF(OR(B120="",C120="",F120="",I120=""),"",IF(N120="Canceled","Not Applicable",IF(COUNTIFS($B$5:$B$204,B120,$C$5:$C$204,C120,$F$5:$F$204,"&lt;"&amp;I120,$I$5:$I$204,"&gt;"&amp;F120,$N$5:$N$204,"&lt;&gt;Canceled")&gt;1,"Conflict","Clear"))),"")</f>
        <v/>
      </c>
      <c r="AA120" s="23">
        <f>IFERROR(IF(A120="","",IF(COUNTIF($A$5:$A$204,A120)&gt;1,"Duplicate appointment ID",IF(OR(B120="",C120="",D120="",F120="",G120="",N120=""),"Missing required field",IF(OR(AND(O120="",OR(P120&lt;&gt;"",Q120&lt;&gt;"",R120&lt;&gt;"")),AND(P120="",OR(Q120&lt;&gt;"",R120&lt;&gt;"")),AND(Q120="",R120&lt;&gt;"")),"Actual time sequence incomplete",IF(OR(AND(O120&lt;&gt;"",P120&lt;&gt;"",P120&lt;O120),AND(P120&lt;&gt;"",Q120&lt;&gt;"",Q120&lt;P120),AND(Q120&lt;&gt;"",R120&lt;&gt;"",R120&lt;Q120)),"Actual times out of order",IF(AND(N120="Completed",OR(O120="",P120="",Q120="",R120="")),"Completed status missing actual times","OK")))))),"Review formula inputs")</f>
        <v/>
      </c>
      <c r="AB120" s="26" t="n"/>
    </row>
    <row r="121">
      <c r="A121" s="26" t="n"/>
      <c r="B121" s="26" t="n"/>
      <c r="C121" s="26" t="n"/>
      <c r="D121" s="26" t="n"/>
      <c r="E121" s="26" t="n"/>
      <c r="F121" s="46" t="n"/>
      <c r="G121" s="26" t="n"/>
      <c r="H121" s="28">
        <f>IFERROR(IF(G121="","",VLOOKUP(G121,'Settings'!$A$13:$B$17,2,FALSE)),"")</f>
        <v/>
      </c>
      <c r="I121" s="47">
        <f>IFERROR(IF(OR(F121="",H121=""),"",F121+H121/1440),"")</f>
        <v/>
      </c>
      <c r="J121" s="26" t="n"/>
      <c r="K121" s="26" t="n"/>
      <c r="L121" s="26" t="n"/>
      <c r="M121" s="30" t="n"/>
      <c r="N121" s="22" t="n"/>
      <c r="O121" s="46" t="n"/>
      <c r="P121" s="46" t="n"/>
      <c r="Q121" s="46" t="n"/>
      <c r="R121" s="46" t="n"/>
      <c r="S121" s="28">
        <f>IFERROR(IF(OR(F121="",O121=""),"",ROUND((O121-F121)*1440,0)),"")</f>
        <v/>
      </c>
      <c r="T121" s="28">
        <f>IFERROR(IF(OR(O121="",P121=""),"",MAX(0,ROUND((P121-O121)*1440,0))),"")</f>
        <v/>
      </c>
      <c r="U121" s="28">
        <f>IFERROR(IF(OR(P121="",Q121=""),"",MAX(0,ROUND((Q121-P121)*1440,0))),"")</f>
        <v/>
      </c>
      <c r="V121" s="28">
        <f>IFERROR(IF(OR(O121="",R121=""),"",MAX(0,ROUND((R121-O121)*1440,0))),"")</f>
        <v/>
      </c>
      <c r="W121" s="28">
        <f>IFERROR(IF(V121="","",MAX(0,V121-'Settings'!$B$6)),"")</f>
        <v/>
      </c>
      <c r="X121" s="48">
        <f>IFERROR(IF(W121="","",ROUND(W121/60*'Settings'!$B$7,2)),"")</f>
        <v/>
      </c>
      <c r="Y121" s="23">
        <f>IFERROR(IF(OR(F121="",O121=""),"",IF(O121&lt;=F121+'Settings'!$B$5/1440,"On Time","Late")),"")</f>
        <v/>
      </c>
      <c r="Z121" s="23">
        <f>IFERROR(IF(OR(B121="",C121="",F121="",I121=""),"",IF(N121="Canceled","Not Applicable",IF(COUNTIFS($B$5:$B$204,B121,$C$5:$C$204,C121,$F$5:$F$204,"&lt;"&amp;I121,$I$5:$I$204,"&gt;"&amp;F121,$N$5:$N$204,"&lt;&gt;Canceled")&gt;1,"Conflict","Clear"))),"")</f>
        <v/>
      </c>
      <c r="AA121" s="23">
        <f>IFERROR(IF(A121="","",IF(COUNTIF($A$5:$A$204,A121)&gt;1,"Duplicate appointment ID",IF(OR(B121="",C121="",D121="",F121="",G121="",N121=""),"Missing required field",IF(OR(AND(O121="",OR(P121&lt;&gt;"",Q121&lt;&gt;"",R121&lt;&gt;"")),AND(P121="",OR(Q121&lt;&gt;"",R121&lt;&gt;"")),AND(Q121="",R121&lt;&gt;"")),"Actual time sequence incomplete",IF(OR(AND(O121&lt;&gt;"",P121&lt;&gt;"",P121&lt;O121),AND(P121&lt;&gt;"",Q121&lt;&gt;"",Q121&lt;P121),AND(Q121&lt;&gt;"",R121&lt;&gt;"",R121&lt;Q121)),"Actual times out of order",IF(AND(N121="Completed",OR(O121="",P121="",Q121="",R121="")),"Completed status missing actual times","OK")))))),"Review formula inputs")</f>
        <v/>
      </c>
      <c r="AB121" s="26" t="n"/>
    </row>
    <row r="122">
      <c r="A122" s="26" t="n"/>
      <c r="B122" s="26" t="n"/>
      <c r="C122" s="26" t="n"/>
      <c r="D122" s="26" t="n"/>
      <c r="E122" s="26" t="n"/>
      <c r="F122" s="46" t="n"/>
      <c r="G122" s="26" t="n"/>
      <c r="H122" s="28">
        <f>IFERROR(IF(G122="","",VLOOKUP(G122,'Settings'!$A$13:$B$17,2,FALSE)),"")</f>
        <v/>
      </c>
      <c r="I122" s="47">
        <f>IFERROR(IF(OR(F122="",H122=""),"",F122+H122/1440),"")</f>
        <v/>
      </c>
      <c r="J122" s="26" t="n"/>
      <c r="K122" s="26" t="n"/>
      <c r="L122" s="26" t="n"/>
      <c r="M122" s="30" t="n"/>
      <c r="N122" s="22" t="n"/>
      <c r="O122" s="46" t="n"/>
      <c r="P122" s="46" t="n"/>
      <c r="Q122" s="46" t="n"/>
      <c r="R122" s="46" t="n"/>
      <c r="S122" s="28">
        <f>IFERROR(IF(OR(F122="",O122=""),"",ROUND((O122-F122)*1440,0)),"")</f>
        <v/>
      </c>
      <c r="T122" s="28">
        <f>IFERROR(IF(OR(O122="",P122=""),"",MAX(0,ROUND((P122-O122)*1440,0))),"")</f>
        <v/>
      </c>
      <c r="U122" s="28">
        <f>IFERROR(IF(OR(P122="",Q122=""),"",MAX(0,ROUND((Q122-P122)*1440,0))),"")</f>
        <v/>
      </c>
      <c r="V122" s="28">
        <f>IFERROR(IF(OR(O122="",R122=""),"",MAX(0,ROUND((R122-O122)*1440,0))),"")</f>
        <v/>
      </c>
      <c r="W122" s="28">
        <f>IFERROR(IF(V122="","",MAX(0,V122-'Settings'!$B$6)),"")</f>
        <v/>
      </c>
      <c r="X122" s="48">
        <f>IFERROR(IF(W122="","",ROUND(W122/60*'Settings'!$B$7,2)),"")</f>
        <v/>
      </c>
      <c r="Y122" s="23">
        <f>IFERROR(IF(OR(F122="",O122=""),"",IF(O122&lt;=F122+'Settings'!$B$5/1440,"On Time","Late")),"")</f>
        <v/>
      </c>
      <c r="Z122" s="23">
        <f>IFERROR(IF(OR(B122="",C122="",F122="",I122=""),"",IF(N122="Canceled","Not Applicable",IF(COUNTIFS($B$5:$B$204,B122,$C$5:$C$204,C122,$F$5:$F$204,"&lt;"&amp;I122,$I$5:$I$204,"&gt;"&amp;F122,$N$5:$N$204,"&lt;&gt;Canceled")&gt;1,"Conflict","Clear"))),"")</f>
        <v/>
      </c>
      <c r="AA122" s="23">
        <f>IFERROR(IF(A122="","",IF(COUNTIF($A$5:$A$204,A122)&gt;1,"Duplicate appointment ID",IF(OR(B122="",C122="",D122="",F122="",G122="",N122=""),"Missing required field",IF(OR(AND(O122="",OR(P122&lt;&gt;"",Q122&lt;&gt;"",R122&lt;&gt;"")),AND(P122="",OR(Q122&lt;&gt;"",R122&lt;&gt;"")),AND(Q122="",R122&lt;&gt;"")),"Actual time sequence incomplete",IF(OR(AND(O122&lt;&gt;"",P122&lt;&gt;"",P122&lt;O122),AND(P122&lt;&gt;"",Q122&lt;&gt;"",Q122&lt;P122),AND(Q122&lt;&gt;"",R122&lt;&gt;"",R122&lt;Q122)),"Actual times out of order",IF(AND(N122="Completed",OR(O122="",P122="",Q122="",R122="")),"Completed status missing actual times","OK")))))),"Review formula inputs")</f>
        <v/>
      </c>
      <c r="AB122" s="26" t="n"/>
    </row>
    <row r="123">
      <c r="A123" s="26" t="n"/>
      <c r="B123" s="26" t="n"/>
      <c r="C123" s="26" t="n"/>
      <c r="D123" s="26" t="n"/>
      <c r="E123" s="26" t="n"/>
      <c r="F123" s="46" t="n"/>
      <c r="G123" s="26" t="n"/>
      <c r="H123" s="28">
        <f>IFERROR(IF(G123="","",VLOOKUP(G123,'Settings'!$A$13:$B$17,2,FALSE)),"")</f>
        <v/>
      </c>
      <c r="I123" s="47">
        <f>IFERROR(IF(OR(F123="",H123=""),"",F123+H123/1440),"")</f>
        <v/>
      </c>
      <c r="J123" s="26" t="n"/>
      <c r="K123" s="26" t="n"/>
      <c r="L123" s="26" t="n"/>
      <c r="M123" s="30" t="n"/>
      <c r="N123" s="22" t="n"/>
      <c r="O123" s="46" t="n"/>
      <c r="P123" s="46" t="n"/>
      <c r="Q123" s="46" t="n"/>
      <c r="R123" s="46" t="n"/>
      <c r="S123" s="28">
        <f>IFERROR(IF(OR(F123="",O123=""),"",ROUND((O123-F123)*1440,0)),"")</f>
        <v/>
      </c>
      <c r="T123" s="28">
        <f>IFERROR(IF(OR(O123="",P123=""),"",MAX(0,ROUND((P123-O123)*1440,0))),"")</f>
        <v/>
      </c>
      <c r="U123" s="28">
        <f>IFERROR(IF(OR(P123="",Q123=""),"",MAX(0,ROUND((Q123-P123)*1440,0))),"")</f>
        <v/>
      </c>
      <c r="V123" s="28">
        <f>IFERROR(IF(OR(O123="",R123=""),"",MAX(0,ROUND((R123-O123)*1440,0))),"")</f>
        <v/>
      </c>
      <c r="W123" s="28">
        <f>IFERROR(IF(V123="","",MAX(0,V123-'Settings'!$B$6)),"")</f>
        <v/>
      </c>
      <c r="X123" s="48">
        <f>IFERROR(IF(W123="","",ROUND(W123/60*'Settings'!$B$7,2)),"")</f>
        <v/>
      </c>
      <c r="Y123" s="23">
        <f>IFERROR(IF(OR(F123="",O123=""),"",IF(O123&lt;=F123+'Settings'!$B$5/1440,"On Time","Late")),"")</f>
        <v/>
      </c>
      <c r="Z123" s="23">
        <f>IFERROR(IF(OR(B123="",C123="",F123="",I123=""),"",IF(N123="Canceled","Not Applicable",IF(COUNTIFS($B$5:$B$204,B123,$C$5:$C$204,C123,$F$5:$F$204,"&lt;"&amp;I123,$I$5:$I$204,"&gt;"&amp;F123,$N$5:$N$204,"&lt;&gt;Canceled")&gt;1,"Conflict","Clear"))),"")</f>
        <v/>
      </c>
      <c r="AA123" s="23">
        <f>IFERROR(IF(A123="","",IF(COUNTIF($A$5:$A$204,A123)&gt;1,"Duplicate appointment ID",IF(OR(B123="",C123="",D123="",F123="",G123="",N123=""),"Missing required field",IF(OR(AND(O123="",OR(P123&lt;&gt;"",Q123&lt;&gt;"",R123&lt;&gt;"")),AND(P123="",OR(Q123&lt;&gt;"",R123&lt;&gt;"")),AND(Q123="",R123&lt;&gt;"")),"Actual time sequence incomplete",IF(OR(AND(O123&lt;&gt;"",P123&lt;&gt;"",P123&lt;O123),AND(P123&lt;&gt;"",Q123&lt;&gt;"",Q123&lt;P123),AND(Q123&lt;&gt;"",R123&lt;&gt;"",R123&lt;Q123)),"Actual times out of order",IF(AND(N123="Completed",OR(O123="",P123="",Q123="",R123="")),"Completed status missing actual times","OK")))))),"Review formula inputs")</f>
        <v/>
      </c>
      <c r="AB123" s="26" t="n"/>
    </row>
    <row r="124">
      <c r="A124" s="26" t="n"/>
      <c r="B124" s="26" t="n"/>
      <c r="C124" s="26" t="n"/>
      <c r="D124" s="26" t="n"/>
      <c r="E124" s="26" t="n"/>
      <c r="F124" s="46" t="n"/>
      <c r="G124" s="26" t="n"/>
      <c r="H124" s="28">
        <f>IFERROR(IF(G124="","",VLOOKUP(G124,'Settings'!$A$13:$B$17,2,FALSE)),"")</f>
        <v/>
      </c>
      <c r="I124" s="47">
        <f>IFERROR(IF(OR(F124="",H124=""),"",F124+H124/1440),"")</f>
        <v/>
      </c>
      <c r="J124" s="26" t="n"/>
      <c r="K124" s="26" t="n"/>
      <c r="L124" s="26" t="n"/>
      <c r="M124" s="30" t="n"/>
      <c r="N124" s="22" t="n"/>
      <c r="O124" s="46" t="n"/>
      <c r="P124" s="46" t="n"/>
      <c r="Q124" s="46" t="n"/>
      <c r="R124" s="46" t="n"/>
      <c r="S124" s="28">
        <f>IFERROR(IF(OR(F124="",O124=""),"",ROUND((O124-F124)*1440,0)),"")</f>
        <v/>
      </c>
      <c r="T124" s="28">
        <f>IFERROR(IF(OR(O124="",P124=""),"",MAX(0,ROUND((P124-O124)*1440,0))),"")</f>
        <v/>
      </c>
      <c r="U124" s="28">
        <f>IFERROR(IF(OR(P124="",Q124=""),"",MAX(0,ROUND((Q124-P124)*1440,0))),"")</f>
        <v/>
      </c>
      <c r="V124" s="28">
        <f>IFERROR(IF(OR(O124="",R124=""),"",MAX(0,ROUND((R124-O124)*1440,0))),"")</f>
        <v/>
      </c>
      <c r="W124" s="28">
        <f>IFERROR(IF(V124="","",MAX(0,V124-'Settings'!$B$6)),"")</f>
        <v/>
      </c>
      <c r="X124" s="48">
        <f>IFERROR(IF(W124="","",ROUND(W124/60*'Settings'!$B$7,2)),"")</f>
        <v/>
      </c>
      <c r="Y124" s="23">
        <f>IFERROR(IF(OR(F124="",O124=""),"",IF(O124&lt;=F124+'Settings'!$B$5/1440,"On Time","Late")),"")</f>
        <v/>
      </c>
      <c r="Z124" s="23">
        <f>IFERROR(IF(OR(B124="",C124="",F124="",I124=""),"",IF(N124="Canceled","Not Applicable",IF(COUNTIFS($B$5:$B$204,B124,$C$5:$C$204,C124,$F$5:$F$204,"&lt;"&amp;I124,$I$5:$I$204,"&gt;"&amp;F124,$N$5:$N$204,"&lt;&gt;Canceled")&gt;1,"Conflict","Clear"))),"")</f>
        <v/>
      </c>
      <c r="AA124" s="23">
        <f>IFERROR(IF(A124="","",IF(COUNTIF($A$5:$A$204,A124)&gt;1,"Duplicate appointment ID",IF(OR(B124="",C124="",D124="",F124="",G124="",N124=""),"Missing required field",IF(OR(AND(O124="",OR(P124&lt;&gt;"",Q124&lt;&gt;"",R124&lt;&gt;"")),AND(P124="",OR(Q124&lt;&gt;"",R124&lt;&gt;"")),AND(Q124="",R124&lt;&gt;"")),"Actual time sequence incomplete",IF(OR(AND(O124&lt;&gt;"",P124&lt;&gt;"",P124&lt;O124),AND(P124&lt;&gt;"",Q124&lt;&gt;"",Q124&lt;P124),AND(Q124&lt;&gt;"",R124&lt;&gt;"",R124&lt;Q124)),"Actual times out of order",IF(AND(N124="Completed",OR(O124="",P124="",Q124="",R124="")),"Completed status missing actual times","OK")))))),"Review formula inputs")</f>
        <v/>
      </c>
      <c r="AB124" s="26" t="n"/>
    </row>
    <row r="125">
      <c r="A125" s="26" t="n"/>
      <c r="B125" s="26" t="n"/>
      <c r="C125" s="26" t="n"/>
      <c r="D125" s="26" t="n"/>
      <c r="E125" s="26" t="n"/>
      <c r="F125" s="46" t="n"/>
      <c r="G125" s="26" t="n"/>
      <c r="H125" s="28">
        <f>IFERROR(IF(G125="","",VLOOKUP(G125,'Settings'!$A$13:$B$17,2,FALSE)),"")</f>
        <v/>
      </c>
      <c r="I125" s="47">
        <f>IFERROR(IF(OR(F125="",H125=""),"",F125+H125/1440),"")</f>
        <v/>
      </c>
      <c r="J125" s="26" t="n"/>
      <c r="K125" s="26" t="n"/>
      <c r="L125" s="26" t="n"/>
      <c r="M125" s="30" t="n"/>
      <c r="N125" s="22" t="n"/>
      <c r="O125" s="46" t="n"/>
      <c r="P125" s="46" t="n"/>
      <c r="Q125" s="46" t="n"/>
      <c r="R125" s="46" t="n"/>
      <c r="S125" s="28">
        <f>IFERROR(IF(OR(F125="",O125=""),"",ROUND((O125-F125)*1440,0)),"")</f>
        <v/>
      </c>
      <c r="T125" s="28">
        <f>IFERROR(IF(OR(O125="",P125=""),"",MAX(0,ROUND((P125-O125)*1440,0))),"")</f>
        <v/>
      </c>
      <c r="U125" s="28">
        <f>IFERROR(IF(OR(P125="",Q125=""),"",MAX(0,ROUND((Q125-P125)*1440,0))),"")</f>
        <v/>
      </c>
      <c r="V125" s="28">
        <f>IFERROR(IF(OR(O125="",R125=""),"",MAX(0,ROUND((R125-O125)*1440,0))),"")</f>
        <v/>
      </c>
      <c r="W125" s="28">
        <f>IFERROR(IF(V125="","",MAX(0,V125-'Settings'!$B$6)),"")</f>
        <v/>
      </c>
      <c r="X125" s="48">
        <f>IFERROR(IF(W125="","",ROUND(W125/60*'Settings'!$B$7,2)),"")</f>
        <v/>
      </c>
      <c r="Y125" s="23">
        <f>IFERROR(IF(OR(F125="",O125=""),"",IF(O125&lt;=F125+'Settings'!$B$5/1440,"On Time","Late")),"")</f>
        <v/>
      </c>
      <c r="Z125" s="23">
        <f>IFERROR(IF(OR(B125="",C125="",F125="",I125=""),"",IF(N125="Canceled","Not Applicable",IF(COUNTIFS($B$5:$B$204,B125,$C$5:$C$204,C125,$F$5:$F$204,"&lt;"&amp;I125,$I$5:$I$204,"&gt;"&amp;F125,$N$5:$N$204,"&lt;&gt;Canceled")&gt;1,"Conflict","Clear"))),"")</f>
        <v/>
      </c>
      <c r="AA125" s="23">
        <f>IFERROR(IF(A125="","",IF(COUNTIF($A$5:$A$204,A125)&gt;1,"Duplicate appointment ID",IF(OR(B125="",C125="",D125="",F125="",G125="",N125=""),"Missing required field",IF(OR(AND(O125="",OR(P125&lt;&gt;"",Q125&lt;&gt;"",R125&lt;&gt;"")),AND(P125="",OR(Q125&lt;&gt;"",R125&lt;&gt;"")),AND(Q125="",R125&lt;&gt;"")),"Actual time sequence incomplete",IF(OR(AND(O125&lt;&gt;"",P125&lt;&gt;"",P125&lt;O125),AND(P125&lt;&gt;"",Q125&lt;&gt;"",Q125&lt;P125),AND(Q125&lt;&gt;"",R125&lt;&gt;"",R125&lt;Q125)),"Actual times out of order",IF(AND(N125="Completed",OR(O125="",P125="",Q125="",R125="")),"Completed status missing actual times","OK")))))),"Review formula inputs")</f>
        <v/>
      </c>
      <c r="AB125" s="26" t="n"/>
    </row>
    <row r="126">
      <c r="A126" s="26" t="n"/>
      <c r="B126" s="26" t="n"/>
      <c r="C126" s="26" t="n"/>
      <c r="D126" s="26" t="n"/>
      <c r="E126" s="26" t="n"/>
      <c r="F126" s="46" t="n"/>
      <c r="G126" s="26" t="n"/>
      <c r="H126" s="28">
        <f>IFERROR(IF(G126="","",VLOOKUP(G126,'Settings'!$A$13:$B$17,2,FALSE)),"")</f>
        <v/>
      </c>
      <c r="I126" s="47">
        <f>IFERROR(IF(OR(F126="",H126=""),"",F126+H126/1440),"")</f>
        <v/>
      </c>
      <c r="J126" s="26" t="n"/>
      <c r="K126" s="26" t="n"/>
      <c r="L126" s="26" t="n"/>
      <c r="M126" s="30" t="n"/>
      <c r="N126" s="22" t="n"/>
      <c r="O126" s="46" t="n"/>
      <c r="P126" s="46" t="n"/>
      <c r="Q126" s="46" t="n"/>
      <c r="R126" s="46" t="n"/>
      <c r="S126" s="28">
        <f>IFERROR(IF(OR(F126="",O126=""),"",ROUND((O126-F126)*1440,0)),"")</f>
        <v/>
      </c>
      <c r="T126" s="28">
        <f>IFERROR(IF(OR(O126="",P126=""),"",MAX(0,ROUND((P126-O126)*1440,0))),"")</f>
        <v/>
      </c>
      <c r="U126" s="28">
        <f>IFERROR(IF(OR(P126="",Q126=""),"",MAX(0,ROUND((Q126-P126)*1440,0))),"")</f>
        <v/>
      </c>
      <c r="V126" s="28">
        <f>IFERROR(IF(OR(O126="",R126=""),"",MAX(0,ROUND((R126-O126)*1440,0))),"")</f>
        <v/>
      </c>
      <c r="W126" s="28">
        <f>IFERROR(IF(V126="","",MAX(0,V126-'Settings'!$B$6)),"")</f>
        <v/>
      </c>
      <c r="X126" s="48">
        <f>IFERROR(IF(W126="","",ROUND(W126/60*'Settings'!$B$7,2)),"")</f>
        <v/>
      </c>
      <c r="Y126" s="23">
        <f>IFERROR(IF(OR(F126="",O126=""),"",IF(O126&lt;=F126+'Settings'!$B$5/1440,"On Time","Late")),"")</f>
        <v/>
      </c>
      <c r="Z126" s="23">
        <f>IFERROR(IF(OR(B126="",C126="",F126="",I126=""),"",IF(N126="Canceled","Not Applicable",IF(COUNTIFS($B$5:$B$204,B126,$C$5:$C$204,C126,$F$5:$F$204,"&lt;"&amp;I126,$I$5:$I$204,"&gt;"&amp;F126,$N$5:$N$204,"&lt;&gt;Canceled")&gt;1,"Conflict","Clear"))),"")</f>
        <v/>
      </c>
      <c r="AA126" s="23">
        <f>IFERROR(IF(A126="","",IF(COUNTIF($A$5:$A$204,A126)&gt;1,"Duplicate appointment ID",IF(OR(B126="",C126="",D126="",F126="",G126="",N126=""),"Missing required field",IF(OR(AND(O126="",OR(P126&lt;&gt;"",Q126&lt;&gt;"",R126&lt;&gt;"")),AND(P126="",OR(Q126&lt;&gt;"",R126&lt;&gt;"")),AND(Q126="",R126&lt;&gt;"")),"Actual time sequence incomplete",IF(OR(AND(O126&lt;&gt;"",P126&lt;&gt;"",P126&lt;O126),AND(P126&lt;&gt;"",Q126&lt;&gt;"",Q126&lt;P126),AND(Q126&lt;&gt;"",R126&lt;&gt;"",R126&lt;Q126)),"Actual times out of order",IF(AND(N126="Completed",OR(O126="",P126="",Q126="",R126="")),"Completed status missing actual times","OK")))))),"Review formula inputs")</f>
        <v/>
      </c>
      <c r="AB126" s="26" t="n"/>
    </row>
    <row r="127">
      <c r="A127" s="26" t="n"/>
      <c r="B127" s="26" t="n"/>
      <c r="C127" s="26" t="n"/>
      <c r="D127" s="26" t="n"/>
      <c r="E127" s="26" t="n"/>
      <c r="F127" s="46" t="n"/>
      <c r="G127" s="26" t="n"/>
      <c r="H127" s="28">
        <f>IFERROR(IF(G127="","",VLOOKUP(G127,'Settings'!$A$13:$B$17,2,FALSE)),"")</f>
        <v/>
      </c>
      <c r="I127" s="47">
        <f>IFERROR(IF(OR(F127="",H127=""),"",F127+H127/1440),"")</f>
        <v/>
      </c>
      <c r="J127" s="26" t="n"/>
      <c r="K127" s="26" t="n"/>
      <c r="L127" s="26" t="n"/>
      <c r="M127" s="30" t="n"/>
      <c r="N127" s="22" t="n"/>
      <c r="O127" s="46" t="n"/>
      <c r="P127" s="46" t="n"/>
      <c r="Q127" s="46" t="n"/>
      <c r="R127" s="46" t="n"/>
      <c r="S127" s="28">
        <f>IFERROR(IF(OR(F127="",O127=""),"",ROUND((O127-F127)*1440,0)),"")</f>
        <v/>
      </c>
      <c r="T127" s="28">
        <f>IFERROR(IF(OR(O127="",P127=""),"",MAX(0,ROUND((P127-O127)*1440,0))),"")</f>
        <v/>
      </c>
      <c r="U127" s="28">
        <f>IFERROR(IF(OR(P127="",Q127=""),"",MAX(0,ROUND((Q127-P127)*1440,0))),"")</f>
        <v/>
      </c>
      <c r="V127" s="28">
        <f>IFERROR(IF(OR(O127="",R127=""),"",MAX(0,ROUND((R127-O127)*1440,0))),"")</f>
        <v/>
      </c>
      <c r="W127" s="28">
        <f>IFERROR(IF(V127="","",MAX(0,V127-'Settings'!$B$6)),"")</f>
        <v/>
      </c>
      <c r="X127" s="48">
        <f>IFERROR(IF(W127="","",ROUND(W127/60*'Settings'!$B$7,2)),"")</f>
        <v/>
      </c>
      <c r="Y127" s="23">
        <f>IFERROR(IF(OR(F127="",O127=""),"",IF(O127&lt;=F127+'Settings'!$B$5/1440,"On Time","Late")),"")</f>
        <v/>
      </c>
      <c r="Z127" s="23">
        <f>IFERROR(IF(OR(B127="",C127="",F127="",I127=""),"",IF(N127="Canceled","Not Applicable",IF(COUNTIFS($B$5:$B$204,B127,$C$5:$C$204,C127,$F$5:$F$204,"&lt;"&amp;I127,$I$5:$I$204,"&gt;"&amp;F127,$N$5:$N$204,"&lt;&gt;Canceled")&gt;1,"Conflict","Clear"))),"")</f>
        <v/>
      </c>
      <c r="AA127" s="23">
        <f>IFERROR(IF(A127="","",IF(COUNTIF($A$5:$A$204,A127)&gt;1,"Duplicate appointment ID",IF(OR(B127="",C127="",D127="",F127="",G127="",N127=""),"Missing required field",IF(OR(AND(O127="",OR(P127&lt;&gt;"",Q127&lt;&gt;"",R127&lt;&gt;"")),AND(P127="",OR(Q127&lt;&gt;"",R127&lt;&gt;"")),AND(Q127="",R127&lt;&gt;"")),"Actual time sequence incomplete",IF(OR(AND(O127&lt;&gt;"",P127&lt;&gt;"",P127&lt;O127),AND(P127&lt;&gt;"",Q127&lt;&gt;"",Q127&lt;P127),AND(Q127&lt;&gt;"",R127&lt;&gt;"",R127&lt;Q127)),"Actual times out of order",IF(AND(N127="Completed",OR(O127="",P127="",Q127="",R127="")),"Completed status missing actual times","OK")))))),"Review formula inputs")</f>
        <v/>
      </c>
      <c r="AB127" s="26" t="n"/>
    </row>
    <row r="128">
      <c r="A128" s="26" t="n"/>
      <c r="B128" s="26" t="n"/>
      <c r="C128" s="26" t="n"/>
      <c r="D128" s="26" t="n"/>
      <c r="E128" s="26" t="n"/>
      <c r="F128" s="46" t="n"/>
      <c r="G128" s="26" t="n"/>
      <c r="H128" s="28">
        <f>IFERROR(IF(G128="","",VLOOKUP(G128,'Settings'!$A$13:$B$17,2,FALSE)),"")</f>
        <v/>
      </c>
      <c r="I128" s="47">
        <f>IFERROR(IF(OR(F128="",H128=""),"",F128+H128/1440),"")</f>
        <v/>
      </c>
      <c r="J128" s="26" t="n"/>
      <c r="K128" s="26" t="n"/>
      <c r="L128" s="26" t="n"/>
      <c r="M128" s="30" t="n"/>
      <c r="N128" s="22" t="n"/>
      <c r="O128" s="46" t="n"/>
      <c r="P128" s="46" t="n"/>
      <c r="Q128" s="46" t="n"/>
      <c r="R128" s="46" t="n"/>
      <c r="S128" s="28">
        <f>IFERROR(IF(OR(F128="",O128=""),"",ROUND((O128-F128)*1440,0)),"")</f>
        <v/>
      </c>
      <c r="T128" s="28">
        <f>IFERROR(IF(OR(O128="",P128=""),"",MAX(0,ROUND((P128-O128)*1440,0))),"")</f>
        <v/>
      </c>
      <c r="U128" s="28">
        <f>IFERROR(IF(OR(P128="",Q128=""),"",MAX(0,ROUND((Q128-P128)*1440,0))),"")</f>
        <v/>
      </c>
      <c r="V128" s="28">
        <f>IFERROR(IF(OR(O128="",R128=""),"",MAX(0,ROUND((R128-O128)*1440,0))),"")</f>
        <v/>
      </c>
      <c r="W128" s="28">
        <f>IFERROR(IF(V128="","",MAX(0,V128-'Settings'!$B$6)),"")</f>
        <v/>
      </c>
      <c r="X128" s="48">
        <f>IFERROR(IF(W128="","",ROUND(W128/60*'Settings'!$B$7,2)),"")</f>
        <v/>
      </c>
      <c r="Y128" s="23">
        <f>IFERROR(IF(OR(F128="",O128=""),"",IF(O128&lt;=F128+'Settings'!$B$5/1440,"On Time","Late")),"")</f>
        <v/>
      </c>
      <c r="Z128" s="23">
        <f>IFERROR(IF(OR(B128="",C128="",F128="",I128=""),"",IF(N128="Canceled","Not Applicable",IF(COUNTIFS($B$5:$B$204,B128,$C$5:$C$204,C128,$F$5:$F$204,"&lt;"&amp;I128,$I$5:$I$204,"&gt;"&amp;F128,$N$5:$N$204,"&lt;&gt;Canceled")&gt;1,"Conflict","Clear"))),"")</f>
        <v/>
      </c>
      <c r="AA128" s="23">
        <f>IFERROR(IF(A128="","",IF(COUNTIF($A$5:$A$204,A128)&gt;1,"Duplicate appointment ID",IF(OR(B128="",C128="",D128="",F128="",G128="",N128=""),"Missing required field",IF(OR(AND(O128="",OR(P128&lt;&gt;"",Q128&lt;&gt;"",R128&lt;&gt;"")),AND(P128="",OR(Q128&lt;&gt;"",R128&lt;&gt;"")),AND(Q128="",R128&lt;&gt;"")),"Actual time sequence incomplete",IF(OR(AND(O128&lt;&gt;"",P128&lt;&gt;"",P128&lt;O128),AND(P128&lt;&gt;"",Q128&lt;&gt;"",Q128&lt;P128),AND(Q128&lt;&gt;"",R128&lt;&gt;"",R128&lt;Q128)),"Actual times out of order",IF(AND(N128="Completed",OR(O128="",P128="",Q128="",R128="")),"Completed status missing actual times","OK")))))),"Review formula inputs")</f>
        <v/>
      </c>
      <c r="AB128" s="26" t="n"/>
    </row>
    <row r="129">
      <c r="A129" s="26" t="n"/>
      <c r="B129" s="26" t="n"/>
      <c r="C129" s="26" t="n"/>
      <c r="D129" s="26" t="n"/>
      <c r="E129" s="26" t="n"/>
      <c r="F129" s="46" t="n"/>
      <c r="G129" s="26" t="n"/>
      <c r="H129" s="28">
        <f>IFERROR(IF(G129="","",VLOOKUP(G129,'Settings'!$A$13:$B$17,2,FALSE)),"")</f>
        <v/>
      </c>
      <c r="I129" s="47">
        <f>IFERROR(IF(OR(F129="",H129=""),"",F129+H129/1440),"")</f>
        <v/>
      </c>
      <c r="J129" s="26" t="n"/>
      <c r="K129" s="26" t="n"/>
      <c r="L129" s="26" t="n"/>
      <c r="M129" s="30" t="n"/>
      <c r="N129" s="22" t="n"/>
      <c r="O129" s="46" t="n"/>
      <c r="P129" s="46" t="n"/>
      <c r="Q129" s="46" t="n"/>
      <c r="R129" s="46" t="n"/>
      <c r="S129" s="28">
        <f>IFERROR(IF(OR(F129="",O129=""),"",ROUND((O129-F129)*1440,0)),"")</f>
        <v/>
      </c>
      <c r="T129" s="28">
        <f>IFERROR(IF(OR(O129="",P129=""),"",MAX(0,ROUND((P129-O129)*1440,0))),"")</f>
        <v/>
      </c>
      <c r="U129" s="28">
        <f>IFERROR(IF(OR(P129="",Q129=""),"",MAX(0,ROUND((Q129-P129)*1440,0))),"")</f>
        <v/>
      </c>
      <c r="V129" s="28">
        <f>IFERROR(IF(OR(O129="",R129=""),"",MAX(0,ROUND((R129-O129)*1440,0))),"")</f>
        <v/>
      </c>
      <c r="W129" s="28">
        <f>IFERROR(IF(V129="","",MAX(0,V129-'Settings'!$B$6)),"")</f>
        <v/>
      </c>
      <c r="X129" s="48">
        <f>IFERROR(IF(W129="","",ROUND(W129/60*'Settings'!$B$7,2)),"")</f>
        <v/>
      </c>
      <c r="Y129" s="23">
        <f>IFERROR(IF(OR(F129="",O129=""),"",IF(O129&lt;=F129+'Settings'!$B$5/1440,"On Time","Late")),"")</f>
        <v/>
      </c>
      <c r="Z129" s="23">
        <f>IFERROR(IF(OR(B129="",C129="",F129="",I129=""),"",IF(N129="Canceled","Not Applicable",IF(COUNTIFS($B$5:$B$204,B129,$C$5:$C$204,C129,$F$5:$F$204,"&lt;"&amp;I129,$I$5:$I$204,"&gt;"&amp;F129,$N$5:$N$204,"&lt;&gt;Canceled")&gt;1,"Conflict","Clear"))),"")</f>
        <v/>
      </c>
      <c r="AA129" s="23">
        <f>IFERROR(IF(A129="","",IF(COUNTIF($A$5:$A$204,A129)&gt;1,"Duplicate appointment ID",IF(OR(B129="",C129="",D129="",F129="",G129="",N129=""),"Missing required field",IF(OR(AND(O129="",OR(P129&lt;&gt;"",Q129&lt;&gt;"",R129&lt;&gt;"")),AND(P129="",OR(Q129&lt;&gt;"",R129&lt;&gt;"")),AND(Q129="",R129&lt;&gt;"")),"Actual time sequence incomplete",IF(OR(AND(O129&lt;&gt;"",P129&lt;&gt;"",P129&lt;O129),AND(P129&lt;&gt;"",Q129&lt;&gt;"",Q129&lt;P129),AND(Q129&lt;&gt;"",R129&lt;&gt;"",R129&lt;Q129)),"Actual times out of order",IF(AND(N129="Completed",OR(O129="",P129="",Q129="",R129="")),"Completed status missing actual times","OK")))))),"Review formula inputs")</f>
        <v/>
      </c>
      <c r="AB129" s="26" t="n"/>
    </row>
    <row r="130">
      <c r="A130" s="26" t="n"/>
      <c r="B130" s="26" t="n"/>
      <c r="C130" s="26" t="n"/>
      <c r="D130" s="26" t="n"/>
      <c r="E130" s="26" t="n"/>
      <c r="F130" s="46" t="n"/>
      <c r="G130" s="26" t="n"/>
      <c r="H130" s="28">
        <f>IFERROR(IF(G130="","",VLOOKUP(G130,'Settings'!$A$13:$B$17,2,FALSE)),"")</f>
        <v/>
      </c>
      <c r="I130" s="47">
        <f>IFERROR(IF(OR(F130="",H130=""),"",F130+H130/1440),"")</f>
        <v/>
      </c>
      <c r="J130" s="26" t="n"/>
      <c r="K130" s="26" t="n"/>
      <c r="L130" s="26" t="n"/>
      <c r="M130" s="30" t="n"/>
      <c r="N130" s="22" t="n"/>
      <c r="O130" s="46" t="n"/>
      <c r="P130" s="46" t="n"/>
      <c r="Q130" s="46" t="n"/>
      <c r="R130" s="46" t="n"/>
      <c r="S130" s="28">
        <f>IFERROR(IF(OR(F130="",O130=""),"",ROUND((O130-F130)*1440,0)),"")</f>
        <v/>
      </c>
      <c r="T130" s="28">
        <f>IFERROR(IF(OR(O130="",P130=""),"",MAX(0,ROUND((P130-O130)*1440,0))),"")</f>
        <v/>
      </c>
      <c r="U130" s="28">
        <f>IFERROR(IF(OR(P130="",Q130=""),"",MAX(0,ROUND((Q130-P130)*1440,0))),"")</f>
        <v/>
      </c>
      <c r="V130" s="28">
        <f>IFERROR(IF(OR(O130="",R130=""),"",MAX(0,ROUND((R130-O130)*1440,0))),"")</f>
        <v/>
      </c>
      <c r="W130" s="28">
        <f>IFERROR(IF(V130="","",MAX(0,V130-'Settings'!$B$6)),"")</f>
        <v/>
      </c>
      <c r="X130" s="48">
        <f>IFERROR(IF(W130="","",ROUND(W130/60*'Settings'!$B$7,2)),"")</f>
        <v/>
      </c>
      <c r="Y130" s="23">
        <f>IFERROR(IF(OR(F130="",O130=""),"",IF(O130&lt;=F130+'Settings'!$B$5/1440,"On Time","Late")),"")</f>
        <v/>
      </c>
      <c r="Z130" s="23">
        <f>IFERROR(IF(OR(B130="",C130="",F130="",I130=""),"",IF(N130="Canceled","Not Applicable",IF(COUNTIFS($B$5:$B$204,B130,$C$5:$C$204,C130,$F$5:$F$204,"&lt;"&amp;I130,$I$5:$I$204,"&gt;"&amp;F130,$N$5:$N$204,"&lt;&gt;Canceled")&gt;1,"Conflict","Clear"))),"")</f>
        <v/>
      </c>
      <c r="AA130" s="23">
        <f>IFERROR(IF(A130="","",IF(COUNTIF($A$5:$A$204,A130)&gt;1,"Duplicate appointment ID",IF(OR(B130="",C130="",D130="",F130="",G130="",N130=""),"Missing required field",IF(OR(AND(O130="",OR(P130&lt;&gt;"",Q130&lt;&gt;"",R130&lt;&gt;"")),AND(P130="",OR(Q130&lt;&gt;"",R130&lt;&gt;"")),AND(Q130="",R130&lt;&gt;"")),"Actual time sequence incomplete",IF(OR(AND(O130&lt;&gt;"",P130&lt;&gt;"",P130&lt;O130),AND(P130&lt;&gt;"",Q130&lt;&gt;"",Q130&lt;P130),AND(Q130&lt;&gt;"",R130&lt;&gt;"",R130&lt;Q130)),"Actual times out of order",IF(AND(N130="Completed",OR(O130="",P130="",Q130="",R130="")),"Completed status missing actual times","OK")))))),"Review formula inputs")</f>
        <v/>
      </c>
      <c r="AB130" s="26" t="n"/>
    </row>
    <row r="131">
      <c r="A131" s="26" t="n"/>
      <c r="B131" s="26" t="n"/>
      <c r="C131" s="26" t="n"/>
      <c r="D131" s="26" t="n"/>
      <c r="E131" s="26" t="n"/>
      <c r="F131" s="46" t="n"/>
      <c r="G131" s="26" t="n"/>
      <c r="H131" s="28">
        <f>IFERROR(IF(G131="","",VLOOKUP(G131,'Settings'!$A$13:$B$17,2,FALSE)),"")</f>
        <v/>
      </c>
      <c r="I131" s="47">
        <f>IFERROR(IF(OR(F131="",H131=""),"",F131+H131/1440),"")</f>
        <v/>
      </c>
      <c r="J131" s="26" t="n"/>
      <c r="K131" s="26" t="n"/>
      <c r="L131" s="26" t="n"/>
      <c r="M131" s="30" t="n"/>
      <c r="N131" s="22" t="n"/>
      <c r="O131" s="46" t="n"/>
      <c r="P131" s="46" t="n"/>
      <c r="Q131" s="46" t="n"/>
      <c r="R131" s="46" t="n"/>
      <c r="S131" s="28">
        <f>IFERROR(IF(OR(F131="",O131=""),"",ROUND((O131-F131)*1440,0)),"")</f>
        <v/>
      </c>
      <c r="T131" s="28">
        <f>IFERROR(IF(OR(O131="",P131=""),"",MAX(0,ROUND((P131-O131)*1440,0))),"")</f>
        <v/>
      </c>
      <c r="U131" s="28">
        <f>IFERROR(IF(OR(P131="",Q131=""),"",MAX(0,ROUND((Q131-P131)*1440,0))),"")</f>
        <v/>
      </c>
      <c r="V131" s="28">
        <f>IFERROR(IF(OR(O131="",R131=""),"",MAX(0,ROUND((R131-O131)*1440,0))),"")</f>
        <v/>
      </c>
      <c r="W131" s="28">
        <f>IFERROR(IF(V131="","",MAX(0,V131-'Settings'!$B$6)),"")</f>
        <v/>
      </c>
      <c r="X131" s="48">
        <f>IFERROR(IF(W131="","",ROUND(W131/60*'Settings'!$B$7,2)),"")</f>
        <v/>
      </c>
      <c r="Y131" s="23">
        <f>IFERROR(IF(OR(F131="",O131=""),"",IF(O131&lt;=F131+'Settings'!$B$5/1440,"On Time","Late")),"")</f>
        <v/>
      </c>
      <c r="Z131" s="23">
        <f>IFERROR(IF(OR(B131="",C131="",F131="",I131=""),"",IF(N131="Canceled","Not Applicable",IF(COUNTIFS($B$5:$B$204,B131,$C$5:$C$204,C131,$F$5:$F$204,"&lt;"&amp;I131,$I$5:$I$204,"&gt;"&amp;F131,$N$5:$N$204,"&lt;&gt;Canceled")&gt;1,"Conflict","Clear"))),"")</f>
        <v/>
      </c>
      <c r="AA131" s="23">
        <f>IFERROR(IF(A131="","",IF(COUNTIF($A$5:$A$204,A131)&gt;1,"Duplicate appointment ID",IF(OR(B131="",C131="",D131="",F131="",G131="",N131=""),"Missing required field",IF(OR(AND(O131="",OR(P131&lt;&gt;"",Q131&lt;&gt;"",R131&lt;&gt;"")),AND(P131="",OR(Q131&lt;&gt;"",R131&lt;&gt;"")),AND(Q131="",R131&lt;&gt;"")),"Actual time sequence incomplete",IF(OR(AND(O131&lt;&gt;"",P131&lt;&gt;"",P131&lt;O131),AND(P131&lt;&gt;"",Q131&lt;&gt;"",Q131&lt;P131),AND(Q131&lt;&gt;"",R131&lt;&gt;"",R131&lt;Q131)),"Actual times out of order",IF(AND(N131="Completed",OR(O131="",P131="",Q131="",R131="")),"Completed status missing actual times","OK")))))),"Review formula inputs")</f>
        <v/>
      </c>
      <c r="AB131" s="26" t="n"/>
    </row>
    <row r="132">
      <c r="A132" s="26" t="n"/>
      <c r="B132" s="26" t="n"/>
      <c r="C132" s="26" t="n"/>
      <c r="D132" s="26" t="n"/>
      <c r="E132" s="26" t="n"/>
      <c r="F132" s="46" t="n"/>
      <c r="G132" s="26" t="n"/>
      <c r="H132" s="28">
        <f>IFERROR(IF(G132="","",VLOOKUP(G132,'Settings'!$A$13:$B$17,2,FALSE)),"")</f>
        <v/>
      </c>
      <c r="I132" s="47">
        <f>IFERROR(IF(OR(F132="",H132=""),"",F132+H132/1440),"")</f>
        <v/>
      </c>
      <c r="J132" s="26" t="n"/>
      <c r="K132" s="26" t="n"/>
      <c r="L132" s="26" t="n"/>
      <c r="M132" s="30" t="n"/>
      <c r="N132" s="22" t="n"/>
      <c r="O132" s="46" t="n"/>
      <c r="P132" s="46" t="n"/>
      <c r="Q132" s="46" t="n"/>
      <c r="R132" s="46" t="n"/>
      <c r="S132" s="28">
        <f>IFERROR(IF(OR(F132="",O132=""),"",ROUND((O132-F132)*1440,0)),"")</f>
        <v/>
      </c>
      <c r="T132" s="28">
        <f>IFERROR(IF(OR(O132="",P132=""),"",MAX(0,ROUND((P132-O132)*1440,0))),"")</f>
        <v/>
      </c>
      <c r="U132" s="28">
        <f>IFERROR(IF(OR(P132="",Q132=""),"",MAX(0,ROUND((Q132-P132)*1440,0))),"")</f>
        <v/>
      </c>
      <c r="V132" s="28">
        <f>IFERROR(IF(OR(O132="",R132=""),"",MAX(0,ROUND((R132-O132)*1440,0))),"")</f>
        <v/>
      </c>
      <c r="W132" s="28">
        <f>IFERROR(IF(V132="","",MAX(0,V132-'Settings'!$B$6)),"")</f>
        <v/>
      </c>
      <c r="X132" s="48">
        <f>IFERROR(IF(W132="","",ROUND(W132/60*'Settings'!$B$7,2)),"")</f>
        <v/>
      </c>
      <c r="Y132" s="23">
        <f>IFERROR(IF(OR(F132="",O132=""),"",IF(O132&lt;=F132+'Settings'!$B$5/1440,"On Time","Late")),"")</f>
        <v/>
      </c>
      <c r="Z132" s="23">
        <f>IFERROR(IF(OR(B132="",C132="",F132="",I132=""),"",IF(N132="Canceled","Not Applicable",IF(COUNTIFS($B$5:$B$204,B132,$C$5:$C$204,C132,$F$5:$F$204,"&lt;"&amp;I132,$I$5:$I$204,"&gt;"&amp;F132,$N$5:$N$204,"&lt;&gt;Canceled")&gt;1,"Conflict","Clear"))),"")</f>
        <v/>
      </c>
      <c r="AA132" s="23">
        <f>IFERROR(IF(A132="","",IF(COUNTIF($A$5:$A$204,A132)&gt;1,"Duplicate appointment ID",IF(OR(B132="",C132="",D132="",F132="",G132="",N132=""),"Missing required field",IF(OR(AND(O132="",OR(P132&lt;&gt;"",Q132&lt;&gt;"",R132&lt;&gt;"")),AND(P132="",OR(Q132&lt;&gt;"",R132&lt;&gt;"")),AND(Q132="",R132&lt;&gt;"")),"Actual time sequence incomplete",IF(OR(AND(O132&lt;&gt;"",P132&lt;&gt;"",P132&lt;O132),AND(P132&lt;&gt;"",Q132&lt;&gt;"",Q132&lt;P132),AND(Q132&lt;&gt;"",R132&lt;&gt;"",R132&lt;Q132)),"Actual times out of order",IF(AND(N132="Completed",OR(O132="",P132="",Q132="",R132="")),"Completed status missing actual times","OK")))))),"Review formula inputs")</f>
        <v/>
      </c>
      <c r="AB132" s="26" t="n"/>
    </row>
    <row r="133">
      <c r="A133" s="26" t="n"/>
      <c r="B133" s="26" t="n"/>
      <c r="C133" s="26" t="n"/>
      <c r="D133" s="26" t="n"/>
      <c r="E133" s="26" t="n"/>
      <c r="F133" s="46" t="n"/>
      <c r="G133" s="26" t="n"/>
      <c r="H133" s="28">
        <f>IFERROR(IF(G133="","",VLOOKUP(G133,'Settings'!$A$13:$B$17,2,FALSE)),"")</f>
        <v/>
      </c>
      <c r="I133" s="47">
        <f>IFERROR(IF(OR(F133="",H133=""),"",F133+H133/1440),"")</f>
        <v/>
      </c>
      <c r="J133" s="26" t="n"/>
      <c r="K133" s="26" t="n"/>
      <c r="L133" s="26" t="n"/>
      <c r="M133" s="30" t="n"/>
      <c r="N133" s="22" t="n"/>
      <c r="O133" s="46" t="n"/>
      <c r="P133" s="46" t="n"/>
      <c r="Q133" s="46" t="n"/>
      <c r="R133" s="46" t="n"/>
      <c r="S133" s="28">
        <f>IFERROR(IF(OR(F133="",O133=""),"",ROUND((O133-F133)*1440,0)),"")</f>
        <v/>
      </c>
      <c r="T133" s="28">
        <f>IFERROR(IF(OR(O133="",P133=""),"",MAX(0,ROUND((P133-O133)*1440,0))),"")</f>
        <v/>
      </c>
      <c r="U133" s="28">
        <f>IFERROR(IF(OR(P133="",Q133=""),"",MAX(0,ROUND((Q133-P133)*1440,0))),"")</f>
        <v/>
      </c>
      <c r="V133" s="28">
        <f>IFERROR(IF(OR(O133="",R133=""),"",MAX(0,ROUND((R133-O133)*1440,0))),"")</f>
        <v/>
      </c>
      <c r="W133" s="28">
        <f>IFERROR(IF(V133="","",MAX(0,V133-'Settings'!$B$6)),"")</f>
        <v/>
      </c>
      <c r="X133" s="48">
        <f>IFERROR(IF(W133="","",ROUND(W133/60*'Settings'!$B$7,2)),"")</f>
        <v/>
      </c>
      <c r="Y133" s="23">
        <f>IFERROR(IF(OR(F133="",O133=""),"",IF(O133&lt;=F133+'Settings'!$B$5/1440,"On Time","Late")),"")</f>
        <v/>
      </c>
      <c r="Z133" s="23">
        <f>IFERROR(IF(OR(B133="",C133="",F133="",I133=""),"",IF(N133="Canceled","Not Applicable",IF(COUNTIFS($B$5:$B$204,B133,$C$5:$C$204,C133,$F$5:$F$204,"&lt;"&amp;I133,$I$5:$I$204,"&gt;"&amp;F133,$N$5:$N$204,"&lt;&gt;Canceled")&gt;1,"Conflict","Clear"))),"")</f>
        <v/>
      </c>
      <c r="AA133" s="23">
        <f>IFERROR(IF(A133="","",IF(COUNTIF($A$5:$A$204,A133)&gt;1,"Duplicate appointment ID",IF(OR(B133="",C133="",D133="",F133="",G133="",N133=""),"Missing required field",IF(OR(AND(O133="",OR(P133&lt;&gt;"",Q133&lt;&gt;"",R133&lt;&gt;"")),AND(P133="",OR(Q133&lt;&gt;"",R133&lt;&gt;"")),AND(Q133="",R133&lt;&gt;"")),"Actual time sequence incomplete",IF(OR(AND(O133&lt;&gt;"",P133&lt;&gt;"",P133&lt;O133),AND(P133&lt;&gt;"",Q133&lt;&gt;"",Q133&lt;P133),AND(Q133&lt;&gt;"",R133&lt;&gt;"",R133&lt;Q133)),"Actual times out of order",IF(AND(N133="Completed",OR(O133="",P133="",Q133="",R133="")),"Completed status missing actual times","OK")))))),"Review formula inputs")</f>
        <v/>
      </c>
      <c r="AB133" s="26" t="n"/>
    </row>
    <row r="134">
      <c r="A134" s="26" t="n"/>
      <c r="B134" s="26" t="n"/>
      <c r="C134" s="26" t="n"/>
      <c r="D134" s="26" t="n"/>
      <c r="E134" s="26" t="n"/>
      <c r="F134" s="46" t="n"/>
      <c r="G134" s="26" t="n"/>
      <c r="H134" s="28">
        <f>IFERROR(IF(G134="","",VLOOKUP(G134,'Settings'!$A$13:$B$17,2,FALSE)),"")</f>
        <v/>
      </c>
      <c r="I134" s="47">
        <f>IFERROR(IF(OR(F134="",H134=""),"",F134+H134/1440),"")</f>
        <v/>
      </c>
      <c r="J134" s="26" t="n"/>
      <c r="K134" s="26" t="n"/>
      <c r="L134" s="26" t="n"/>
      <c r="M134" s="30" t="n"/>
      <c r="N134" s="22" t="n"/>
      <c r="O134" s="46" t="n"/>
      <c r="P134" s="46" t="n"/>
      <c r="Q134" s="46" t="n"/>
      <c r="R134" s="46" t="n"/>
      <c r="S134" s="28">
        <f>IFERROR(IF(OR(F134="",O134=""),"",ROUND((O134-F134)*1440,0)),"")</f>
        <v/>
      </c>
      <c r="T134" s="28">
        <f>IFERROR(IF(OR(O134="",P134=""),"",MAX(0,ROUND((P134-O134)*1440,0))),"")</f>
        <v/>
      </c>
      <c r="U134" s="28">
        <f>IFERROR(IF(OR(P134="",Q134=""),"",MAX(0,ROUND((Q134-P134)*1440,0))),"")</f>
        <v/>
      </c>
      <c r="V134" s="28">
        <f>IFERROR(IF(OR(O134="",R134=""),"",MAX(0,ROUND((R134-O134)*1440,0))),"")</f>
        <v/>
      </c>
      <c r="W134" s="28">
        <f>IFERROR(IF(V134="","",MAX(0,V134-'Settings'!$B$6)),"")</f>
        <v/>
      </c>
      <c r="X134" s="48">
        <f>IFERROR(IF(W134="","",ROUND(W134/60*'Settings'!$B$7,2)),"")</f>
        <v/>
      </c>
      <c r="Y134" s="23">
        <f>IFERROR(IF(OR(F134="",O134=""),"",IF(O134&lt;=F134+'Settings'!$B$5/1440,"On Time","Late")),"")</f>
        <v/>
      </c>
      <c r="Z134" s="23">
        <f>IFERROR(IF(OR(B134="",C134="",F134="",I134=""),"",IF(N134="Canceled","Not Applicable",IF(COUNTIFS($B$5:$B$204,B134,$C$5:$C$204,C134,$F$5:$F$204,"&lt;"&amp;I134,$I$5:$I$204,"&gt;"&amp;F134,$N$5:$N$204,"&lt;&gt;Canceled")&gt;1,"Conflict","Clear"))),"")</f>
        <v/>
      </c>
      <c r="AA134" s="23">
        <f>IFERROR(IF(A134="","",IF(COUNTIF($A$5:$A$204,A134)&gt;1,"Duplicate appointment ID",IF(OR(B134="",C134="",D134="",F134="",G134="",N134=""),"Missing required field",IF(OR(AND(O134="",OR(P134&lt;&gt;"",Q134&lt;&gt;"",R134&lt;&gt;"")),AND(P134="",OR(Q134&lt;&gt;"",R134&lt;&gt;"")),AND(Q134="",R134&lt;&gt;"")),"Actual time sequence incomplete",IF(OR(AND(O134&lt;&gt;"",P134&lt;&gt;"",P134&lt;O134),AND(P134&lt;&gt;"",Q134&lt;&gt;"",Q134&lt;P134),AND(Q134&lt;&gt;"",R134&lt;&gt;"",R134&lt;Q134)),"Actual times out of order",IF(AND(N134="Completed",OR(O134="",P134="",Q134="",R134="")),"Completed status missing actual times","OK")))))),"Review formula inputs")</f>
        <v/>
      </c>
      <c r="AB134" s="26" t="n"/>
    </row>
    <row r="135">
      <c r="A135" s="26" t="n"/>
      <c r="B135" s="26" t="n"/>
      <c r="C135" s="26" t="n"/>
      <c r="D135" s="26" t="n"/>
      <c r="E135" s="26" t="n"/>
      <c r="F135" s="46" t="n"/>
      <c r="G135" s="26" t="n"/>
      <c r="H135" s="28">
        <f>IFERROR(IF(G135="","",VLOOKUP(G135,'Settings'!$A$13:$B$17,2,FALSE)),"")</f>
        <v/>
      </c>
      <c r="I135" s="47">
        <f>IFERROR(IF(OR(F135="",H135=""),"",F135+H135/1440),"")</f>
        <v/>
      </c>
      <c r="J135" s="26" t="n"/>
      <c r="K135" s="26" t="n"/>
      <c r="L135" s="26" t="n"/>
      <c r="M135" s="30" t="n"/>
      <c r="N135" s="22" t="n"/>
      <c r="O135" s="46" t="n"/>
      <c r="P135" s="46" t="n"/>
      <c r="Q135" s="46" t="n"/>
      <c r="R135" s="46" t="n"/>
      <c r="S135" s="28">
        <f>IFERROR(IF(OR(F135="",O135=""),"",ROUND((O135-F135)*1440,0)),"")</f>
        <v/>
      </c>
      <c r="T135" s="28">
        <f>IFERROR(IF(OR(O135="",P135=""),"",MAX(0,ROUND((P135-O135)*1440,0))),"")</f>
        <v/>
      </c>
      <c r="U135" s="28">
        <f>IFERROR(IF(OR(P135="",Q135=""),"",MAX(0,ROUND((Q135-P135)*1440,0))),"")</f>
        <v/>
      </c>
      <c r="V135" s="28">
        <f>IFERROR(IF(OR(O135="",R135=""),"",MAX(0,ROUND((R135-O135)*1440,0))),"")</f>
        <v/>
      </c>
      <c r="W135" s="28">
        <f>IFERROR(IF(V135="","",MAX(0,V135-'Settings'!$B$6)),"")</f>
        <v/>
      </c>
      <c r="X135" s="48">
        <f>IFERROR(IF(W135="","",ROUND(W135/60*'Settings'!$B$7,2)),"")</f>
        <v/>
      </c>
      <c r="Y135" s="23">
        <f>IFERROR(IF(OR(F135="",O135=""),"",IF(O135&lt;=F135+'Settings'!$B$5/1440,"On Time","Late")),"")</f>
        <v/>
      </c>
      <c r="Z135" s="23">
        <f>IFERROR(IF(OR(B135="",C135="",F135="",I135=""),"",IF(N135="Canceled","Not Applicable",IF(COUNTIFS($B$5:$B$204,B135,$C$5:$C$204,C135,$F$5:$F$204,"&lt;"&amp;I135,$I$5:$I$204,"&gt;"&amp;F135,$N$5:$N$204,"&lt;&gt;Canceled")&gt;1,"Conflict","Clear"))),"")</f>
        <v/>
      </c>
      <c r="AA135" s="23">
        <f>IFERROR(IF(A135="","",IF(COUNTIF($A$5:$A$204,A135)&gt;1,"Duplicate appointment ID",IF(OR(B135="",C135="",D135="",F135="",G135="",N135=""),"Missing required field",IF(OR(AND(O135="",OR(P135&lt;&gt;"",Q135&lt;&gt;"",R135&lt;&gt;"")),AND(P135="",OR(Q135&lt;&gt;"",R135&lt;&gt;"")),AND(Q135="",R135&lt;&gt;"")),"Actual time sequence incomplete",IF(OR(AND(O135&lt;&gt;"",P135&lt;&gt;"",P135&lt;O135),AND(P135&lt;&gt;"",Q135&lt;&gt;"",Q135&lt;P135),AND(Q135&lt;&gt;"",R135&lt;&gt;"",R135&lt;Q135)),"Actual times out of order",IF(AND(N135="Completed",OR(O135="",P135="",Q135="",R135="")),"Completed status missing actual times","OK")))))),"Review formula inputs")</f>
        <v/>
      </c>
      <c r="AB135" s="26" t="n"/>
    </row>
    <row r="136">
      <c r="A136" s="26" t="n"/>
      <c r="B136" s="26" t="n"/>
      <c r="C136" s="26" t="n"/>
      <c r="D136" s="26" t="n"/>
      <c r="E136" s="26" t="n"/>
      <c r="F136" s="46" t="n"/>
      <c r="G136" s="26" t="n"/>
      <c r="H136" s="28">
        <f>IFERROR(IF(G136="","",VLOOKUP(G136,'Settings'!$A$13:$B$17,2,FALSE)),"")</f>
        <v/>
      </c>
      <c r="I136" s="47">
        <f>IFERROR(IF(OR(F136="",H136=""),"",F136+H136/1440),"")</f>
        <v/>
      </c>
      <c r="J136" s="26" t="n"/>
      <c r="K136" s="26" t="n"/>
      <c r="L136" s="26" t="n"/>
      <c r="M136" s="30" t="n"/>
      <c r="N136" s="22" t="n"/>
      <c r="O136" s="46" t="n"/>
      <c r="P136" s="46" t="n"/>
      <c r="Q136" s="46" t="n"/>
      <c r="R136" s="46" t="n"/>
      <c r="S136" s="28">
        <f>IFERROR(IF(OR(F136="",O136=""),"",ROUND((O136-F136)*1440,0)),"")</f>
        <v/>
      </c>
      <c r="T136" s="28">
        <f>IFERROR(IF(OR(O136="",P136=""),"",MAX(0,ROUND((P136-O136)*1440,0))),"")</f>
        <v/>
      </c>
      <c r="U136" s="28">
        <f>IFERROR(IF(OR(P136="",Q136=""),"",MAX(0,ROUND((Q136-P136)*1440,0))),"")</f>
        <v/>
      </c>
      <c r="V136" s="28">
        <f>IFERROR(IF(OR(O136="",R136=""),"",MAX(0,ROUND((R136-O136)*1440,0))),"")</f>
        <v/>
      </c>
      <c r="W136" s="28">
        <f>IFERROR(IF(V136="","",MAX(0,V136-'Settings'!$B$6)),"")</f>
        <v/>
      </c>
      <c r="X136" s="48">
        <f>IFERROR(IF(W136="","",ROUND(W136/60*'Settings'!$B$7,2)),"")</f>
        <v/>
      </c>
      <c r="Y136" s="23">
        <f>IFERROR(IF(OR(F136="",O136=""),"",IF(O136&lt;=F136+'Settings'!$B$5/1440,"On Time","Late")),"")</f>
        <v/>
      </c>
      <c r="Z136" s="23">
        <f>IFERROR(IF(OR(B136="",C136="",F136="",I136=""),"",IF(N136="Canceled","Not Applicable",IF(COUNTIFS($B$5:$B$204,B136,$C$5:$C$204,C136,$F$5:$F$204,"&lt;"&amp;I136,$I$5:$I$204,"&gt;"&amp;F136,$N$5:$N$204,"&lt;&gt;Canceled")&gt;1,"Conflict","Clear"))),"")</f>
        <v/>
      </c>
      <c r="AA136" s="23">
        <f>IFERROR(IF(A136="","",IF(COUNTIF($A$5:$A$204,A136)&gt;1,"Duplicate appointment ID",IF(OR(B136="",C136="",D136="",F136="",G136="",N136=""),"Missing required field",IF(OR(AND(O136="",OR(P136&lt;&gt;"",Q136&lt;&gt;"",R136&lt;&gt;"")),AND(P136="",OR(Q136&lt;&gt;"",R136&lt;&gt;"")),AND(Q136="",R136&lt;&gt;"")),"Actual time sequence incomplete",IF(OR(AND(O136&lt;&gt;"",P136&lt;&gt;"",P136&lt;O136),AND(P136&lt;&gt;"",Q136&lt;&gt;"",Q136&lt;P136),AND(Q136&lt;&gt;"",R136&lt;&gt;"",R136&lt;Q136)),"Actual times out of order",IF(AND(N136="Completed",OR(O136="",P136="",Q136="",R136="")),"Completed status missing actual times","OK")))))),"Review formula inputs")</f>
        <v/>
      </c>
      <c r="AB136" s="26" t="n"/>
    </row>
    <row r="137">
      <c r="A137" s="26" t="n"/>
      <c r="B137" s="26" t="n"/>
      <c r="C137" s="26" t="n"/>
      <c r="D137" s="26" t="n"/>
      <c r="E137" s="26" t="n"/>
      <c r="F137" s="46" t="n"/>
      <c r="G137" s="26" t="n"/>
      <c r="H137" s="28">
        <f>IFERROR(IF(G137="","",VLOOKUP(G137,'Settings'!$A$13:$B$17,2,FALSE)),"")</f>
        <v/>
      </c>
      <c r="I137" s="47">
        <f>IFERROR(IF(OR(F137="",H137=""),"",F137+H137/1440),"")</f>
        <v/>
      </c>
      <c r="J137" s="26" t="n"/>
      <c r="K137" s="26" t="n"/>
      <c r="L137" s="26" t="n"/>
      <c r="M137" s="30" t="n"/>
      <c r="N137" s="22" t="n"/>
      <c r="O137" s="46" t="n"/>
      <c r="P137" s="46" t="n"/>
      <c r="Q137" s="46" t="n"/>
      <c r="R137" s="46" t="n"/>
      <c r="S137" s="28">
        <f>IFERROR(IF(OR(F137="",O137=""),"",ROUND((O137-F137)*1440,0)),"")</f>
        <v/>
      </c>
      <c r="T137" s="28">
        <f>IFERROR(IF(OR(O137="",P137=""),"",MAX(0,ROUND((P137-O137)*1440,0))),"")</f>
        <v/>
      </c>
      <c r="U137" s="28">
        <f>IFERROR(IF(OR(P137="",Q137=""),"",MAX(0,ROUND((Q137-P137)*1440,0))),"")</f>
        <v/>
      </c>
      <c r="V137" s="28">
        <f>IFERROR(IF(OR(O137="",R137=""),"",MAX(0,ROUND((R137-O137)*1440,0))),"")</f>
        <v/>
      </c>
      <c r="W137" s="28">
        <f>IFERROR(IF(V137="","",MAX(0,V137-'Settings'!$B$6)),"")</f>
        <v/>
      </c>
      <c r="X137" s="48">
        <f>IFERROR(IF(W137="","",ROUND(W137/60*'Settings'!$B$7,2)),"")</f>
        <v/>
      </c>
      <c r="Y137" s="23">
        <f>IFERROR(IF(OR(F137="",O137=""),"",IF(O137&lt;=F137+'Settings'!$B$5/1440,"On Time","Late")),"")</f>
        <v/>
      </c>
      <c r="Z137" s="23">
        <f>IFERROR(IF(OR(B137="",C137="",F137="",I137=""),"",IF(N137="Canceled","Not Applicable",IF(COUNTIFS($B$5:$B$204,B137,$C$5:$C$204,C137,$F$5:$F$204,"&lt;"&amp;I137,$I$5:$I$204,"&gt;"&amp;F137,$N$5:$N$204,"&lt;&gt;Canceled")&gt;1,"Conflict","Clear"))),"")</f>
        <v/>
      </c>
      <c r="AA137" s="23">
        <f>IFERROR(IF(A137="","",IF(COUNTIF($A$5:$A$204,A137)&gt;1,"Duplicate appointment ID",IF(OR(B137="",C137="",D137="",F137="",G137="",N137=""),"Missing required field",IF(OR(AND(O137="",OR(P137&lt;&gt;"",Q137&lt;&gt;"",R137&lt;&gt;"")),AND(P137="",OR(Q137&lt;&gt;"",R137&lt;&gt;"")),AND(Q137="",R137&lt;&gt;"")),"Actual time sequence incomplete",IF(OR(AND(O137&lt;&gt;"",P137&lt;&gt;"",P137&lt;O137),AND(P137&lt;&gt;"",Q137&lt;&gt;"",Q137&lt;P137),AND(Q137&lt;&gt;"",R137&lt;&gt;"",R137&lt;Q137)),"Actual times out of order",IF(AND(N137="Completed",OR(O137="",P137="",Q137="",R137="")),"Completed status missing actual times","OK")))))),"Review formula inputs")</f>
        <v/>
      </c>
      <c r="AB137" s="26" t="n"/>
    </row>
    <row r="138">
      <c r="A138" s="26" t="n"/>
      <c r="B138" s="26" t="n"/>
      <c r="C138" s="26" t="n"/>
      <c r="D138" s="26" t="n"/>
      <c r="E138" s="26" t="n"/>
      <c r="F138" s="46" t="n"/>
      <c r="G138" s="26" t="n"/>
      <c r="H138" s="28">
        <f>IFERROR(IF(G138="","",VLOOKUP(G138,'Settings'!$A$13:$B$17,2,FALSE)),"")</f>
        <v/>
      </c>
      <c r="I138" s="47">
        <f>IFERROR(IF(OR(F138="",H138=""),"",F138+H138/1440),"")</f>
        <v/>
      </c>
      <c r="J138" s="26" t="n"/>
      <c r="K138" s="26" t="n"/>
      <c r="L138" s="26" t="n"/>
      <c r="M138" s="30" t="n"/>
      <c r="N138" s="22" t="n"/>
      <c r="O138" s="46" t="n"/>
      <c r="P138" s="46" t="n"/>
      <c r="Q138" s="46" t="n"/>
      <c r="R138" s="46" t="n"/>
      <c r="S138" s="28">
        <f>IFERROR(IF(OR(F138="",O138=""),"",ROUND((O138-F138)*1440,0)),"")</f>
        <v/>
      </c>
      <c r="T138" s="28">
        <f>IFERROR(IF(OR(O138="",P138=""),"",MAX(0,ROUND((P138-O138)*1440,0))),"")</f>
        <v/>
      </c>
      <c r="U138" s="28">
        <f>IFERROR(IF(OR(P138="",Q138=""),"",MAX(0,ROUND((Q138-P138)*1440,0))),"")</f>
        <v/>
      </c>
      <c r="V138" s="28">
        <f>IFERROR(IF(OR(O138="",R138=""),"",MAX(0,ROUND((R138-O138)*1440,0))),"")</f>
        <v/>
      </c>
      <c r="W138" s="28">
        <f>IFERROR(IF(V138="","",MAX(0,V138-'Settings'!$B$6)),"")</f>
        <v/>
      </c>
      <c r="X138" s="48">
        <f>IFERROR(IF(W138="","",ROUND(W138/60*'Settings'!$B$7,2)),"")</f>
        <v/>
      </c>
      <c r="Y138" s="23">
        <f>IFERROR(IF(OR(F138="",O138=""),"",IF(O138&lt;=F138+'Settings'!$B$5/1440,"On Time","Late")),"")</f>
        <v/>
      </c>
      <c r="Z138" s="23">
        <f>IFERROR(IF(OR(B138="",C138="",F138="",I138=""),"",IF(N138="Canceled","Not Applicable",IF(COUNTIFS($B$5:$B$204,B138,$C$5:$C$204,C138,$F$5:$F$204,"&lt;"&amp;I138,$I$5:$I$204,"&gt;"&amp;F138,$N$5:$N$204,"&lt;&gt;Canceled")&gt;1,"Conflict","Clear"))),"")</f>
        <v/>
      </c>
      <c r="AA138" s="23">
        <f>IFERROR(IF(A138="","",IF(COUNTIF($A$5:$A$204,A138)&gt;1,"Duplicate appointment ID",IF(OR(B138="",C138="",D138="",F138="",G138="",N138=""),"Missing required field",IF(OR(AND(O138="",OR(P138&lt;&gt;"",Q138&lt;&gt;"",R138&lt;&gt;"")),AND(P138="",OR(Q138&lt;&gt;"",R138&lt;&gt;"")),AND(Q138="",R138&lt;&gt;"")),"Actual time sequence incomplete",IF(OR(AND(O138&lt;&gt;"",P138&lt;&gt;"",P138&lt;O138),AND(P138&lt;&gt;"",Q138&lt;&gt;"",Q138&lt;P138),AND(Q138&lt;&gt;"",R138&lt;&gt;"",R138&lt;Q138)),"Actual times out of order",IF(AND(N138="Completed",OR(O138="",P138="",Q138="",R138="")),"Completed status missing actual times","OK")))))),"Review formula inputs")</f>
        <v/>
      </c>
      <c r="AB138" s="26" t="n"/>
    </row>
    <row r="139">
      <c r="A139" s="26" t="n"/>
      <c r="B139" s="26" t="n"/>
      <c r="C139" s="26" t="n"/>
      <c r="D139" s="26" t="n"/>
      <c r="E139" s="26" t="n"/>
      <c r="F139" s="46" t="n"/>
      <c r="G139" s="26" t="n"/>
      <c r="H139" s="28">
        <f>IFERROR(IF(G139="","",VLOOKUP(G139,'Settings'!$A$13:$B$17,2,FALSE)),"")</f>
        <v/>
      </c>
      <c r="I139" s="47">
        <f>IFERROR(IF(OR(F139="",H139=""),"",F139+H139/1440),"")</f>
        <v/>
      </c>
      <c r="J139" s="26" t="n"/>
      <c r="K139" s="26" t="n"/>
      <c r="L139" s="26" t="n"/>
      <c r="M139" s="30" t="n"/>
      <c r="N139" s="22" t="n"/>
      <c r="O139" s="46" t="n"/>
      <c r="P139" s="46" t="n"/>
      <c r="Q139" s="46" t="n"/>
      <c r="R139" s="46" t="n"/>
      <c r="S139" s="28">
        <f>IFERROR(IF(OR(F139="",O139=""),"",ROUND((O139-F139)*1440,0)),"")</f>
        <v/>
      </c>
      <c r="T139" s="28">
        <f>IFERROR(IF(OR(O139="",P139=""),"",MAX(0,ROUND((P139-O139)*1440,0))),"")</f>
        <v/>
      </c>
      <c r="U139" s="28">
        <f>IFERROR(IF(OR(P139="",Q139=""),"",MAX(0,ROUND((Q139-P139)*1440,0))),"")</f>
        <v/>
      </c>
      <c r="V139" s="28">
        <f>IFERROR(IF(OR(O139="",R139=""),"",MAX(0,ROUND((R139-O139)*1440,0))),"")</f>
        <v/>
      </c>
      <c r="W139" s="28">
        <f>IFERROR(IF(V139="","",MAX(0,V139-'Settings'!$B$6)),"")</f>
        <v/>
      </c>
      <c r="X139" s="48">
        <f>IFERROR(IF(W139="","",ROUND(W139/60*'Settings'!$B$7,2)),"")</f>
        <v/>
      </c>
      <c r="Y139" s="23">
        <f>IFERROR(IF(OR(F139="",O139=""),"",IF(O139&lt;=F139+'Settings'!$B$5/1440,"On Time","Late")),"")</f>
        <v/>
      </c>
      <c r="Z139" s="23">
        <f>IFERROR(IF(OR(B139="",C139="",F139="",I139=""),"",IF(N139="Canceled","Not Applicable",IF(COUNTIFS($B$5:$B$204,B139,$C$5:$C$204,C139,$F$5:$F$204,"&lt;"&amp;I139,$I$5:$I$204,"&gt;"&amp;F139,$N$5:$N$204,"&lt;&gt;Canceled")&gt;1,"Conflict","Clear"))),"")</f>
        <v/>
      </c>
      <c r="AA139" s="23">
        <f>IFERROR(IF(A139="","",IF(COUNTIF($A$5:$A$204,A139)&gt;1,"Duplicate appointment ID",IF(OR(B139="",C139="",D139="",F139="",G139="",N139=""),"Missing required field",IF(OR(AND(O139="",OR(P139&lt;&gt;"",Q139&lt;&gt;"",R139&lt;&gt;"")),AND(P139="",OR(Q139&lt;&gt;"",R139&lt;&gt;"")),AND(Q139="",R139&lt;&gt;"")),"Actual time sequence incomplete",IF(OR(AND(O139&lt;&gt;"",P139&lt;&gt;"",P139&lt;O139),AND(P139&lt;&gt;"",Q139&lt;&gt;"",Q139&lt;P139),AND(Q139&lt;&gt;"",R139&lt;&gt;"",R139&lt;Q139)),"Actual times out of order",IF(AND(N139="Completed",OR(O139="",P139="",Q139="",R139="")),"Completed status missing actual times","OK")))))),"Review formula inputs")</f>
        <v/>
      </c>
      <c r="AB139" s="26" t="n"/>
    </row>
    <row r="140">
      <c r="A140" s="26" t="n"/>
      <c r="B140" s="26" t="n"/>
      <c r="C140" s="26" t="n"/>
      <c r="D140" s="26" t="n"/>
      <c r="E140" s="26" t="n"/>
      <c r="F140" s="46" t="n"/>
      <c r="G140" s="26" t="n"/>
      <c r="H140" s="28">
        <f>IFERROR(IF(G140="","",VLOOKUP(G140,'Settings'!$A$13:$B$17,2,FALSE)),"")</f>
        <v/>
      </c>
      <c r="I140" s="47">
        <f>IFERROR(IF(OR(F140="",H140=""),"",F140+H140/1440),"")</f>
        <v/>
      </c>
      <c r="J140" s="26" t="n"/>
      <c r="K140" s="26" t="n"/>
      <c r="L140" s="26" t="n"/>
      <c r="M140" s="30" t="n"/>
      <c r="N140" s="22" t="n"/>
      <c r="O140" s="46" t="n"/>
      <c r="P140" s="46" t="n"/>
      <c r="Q140" s="46" t="n"/>
      <c r="R140" s="46" t="n"/>
      <c r="S140" s="28">
        <f>IFERROR(IF(OR(F140="",O140=""),"",ROUND((O140-F140)*1440,0)),"")</f>
        <v/>
      </c>
      <c r="T140" s="28">
        <f>IFERROR(IF(OR(O140="",P140=""),"",MAX(0,ROUND((P140-O140)*1440,0))),"")</f>
        <v/>
      </c>
      <c r="U140" s="28">
        <f>IFERROR(IF(OR(P140="",Q140=""),"",MAX(0,ROUND((Q140-P140)*1440,0))),"")</f>
        <v/>
      </c>
      <c r="V140" s="28">
        <f>IFERROR(IF(OR(O140="",R140=""),"",MAX(0,ROUND((R140-O140)*1440,0))),"")</f>
        <v/>
      </c>
      <c r="W140" s="28">
        <f>IFERROR(IF(V140="","",MAX(0,V140-'Settings'!$B$6)),"")</f>
        <v/>
      </c>
      <c r="X140" s="48">
        <f>IFERROR(IF(W140="","",ROUND(W140/60*'Settings'!$B$7,2)),"")</f>
        <v/>
      </c>
      <c r="Y140" s="23">
        <f>IFERROR(IF(OR(F140="",O140=""),"",IF(O140&lt;=F140+'Settings'!$B$5/1440,"On Time","Late")),"")</f>
        <v/>
      </c>
      <c r="Z140" s="23">
        <f>IFERROR(IF(OR(B140="",C140="",F140="",I140=""),"",IF(N140="Canceled","Not Applicable",IF(COUNTIFS($B$5:$B$204,B140,$C$5:$C$204,C140,$F$5:$F$204,"&lt;"&amp;I140,$I$5:$I$204,"&gt;"&amp;F140,$N$5:$N$204,"&lt;&gt;Canceled")&gt;1,"Conflict","Clear"))),"")</f>
        <v/>
      </c>
      <c r="AA140" s="23">
        <f>IFERROR(IF(A140="","",IF(COUNTIF($A$5:$A$204,A140)&gt;1,"Duplicate appointment ID",IF(OR(B140="",C140="",D140="",F140="",G140="",N140=""),"Missing required field",IF(OR(AND(O140="",OR(P140&lt;&gt;"",Q140&lt;&gt;"",R140&lt;&gt;"")),AND(P140="",OR(Q140&lt;&gt;"",R140&lt;&gt;"")),AND(Q140="",R140&lt;&gt;"")),"Actual time sequence incomplete",IF(OR(AND(O140&lt;&gt;"",P140&lt;&gt;"",P140&lt;O140),AND(P140&lt;&gt;"",Q140&lt;&gt;"",Q140&lt;P140),AND(Q140&lt;&gt;"",R140&lt;&gt;"",R140&lt;Q140)),"Actual times out of order",IF(AND(N140="Completed",OR(O140="",P140="",Q140="",R140="")),"Completed status missing actual times","OK")))))),"Review formula inputs")</f>
        <v/>
      </c>
      <c r="AB140" s="26" t="n"/>
    </row>
    <row r="141">
      <c r="A141" s="26" t="n"/>
      <c r="B141" s="26" t="n"/>
      <c r="C141" s="26" t="n"/>
      <c r="D141" s="26" t="n"/>
      <c r="E141" s="26" t="n"/>
      <c r="F141" s="46" t="n"/>
      <c r="G141" s="26" t="n"/>
      <c r="H141" s="28">
        <f>IFERROR(IF(G141="","",VLOOKUP(G141,'Settings'!$A$13:$B$17,2,FALSE)),"")</f>
        <v/>
      </c>
      <c r="I141" s="47">
        <f>IFERROR(IF(OR(F141="",H141=""),"",F141+H141/1440),"")</f>
        <v/>
      </c>
      <c r="J141" s="26" t="n"/>
      <c r="K141" s="26" t="n"/>
      <c r="L141" s="26" t="n"/>
      <c r="M141" s="30" t="n"/>
      <c r="N141" s="22" t="n"/>
      <c r="O141" s="46" t="n"/>
      <c r="P141" s="46" t="n"/>
      <c r="Q141" s="46" t="n"/>
      <c r="R141" s="46" t="n"/>
      <c r="S141" s="28">
        <f>IFERROR(IF(OR(F141="",O141=""),"",ROUND((O141-F141)*1440,0)),"")</f>
        <v/>
      </c>
      <c r="T141" s="28">
        <f>IFERROR(IF(OR(O141="",P141=""),"",MAX(0,ROUND((P141-O141)*1440,0))),"")</f>
        <v/>
      </c>
      <c r="U141" s="28">
        <f>IFERROR(IF(OR(P141="",Q141=""),"",MAX(0,ROUND((Q141-P141)*1440,0))),"")</f>
        <v/>
      </c>
      <c r="V141" s="28">
        <f>IFERROR(IF(OR(O141="",R141=""),"",MAX(0,ROUND((R141-O141)*1440,0))),"")</f>
        <v/>
      </c>
      <c r="W141" s="28">
        <f>IFERROR(IF(V141="","",MAX(0,V141-'Settings'!$B$6)),"")</f>
        <v/>
      </c>
      <c r="X141" s="48">
        <f>IFERROR(IF(W141="","",ROUND(W141/60*'Settings'!$B$7,2)),"")</f>
        <v/>
      </c>
      <c r="Y141" s="23">
        <f>IFERROR(IF(OR(F141="",O141=""),"",IF(O141&lt;=F141+'Settings'!$B$5/1440,"On Time","Late")),"")</f>
        <v/>
      </c>
      <c r="Z141" s="23">
        <f>IFERROR(IF(OR(B141="",C141="",F141="",I141=""),"",IF(N141="Canceled","Not Applicable",IF(COUNTIFS($B$5:$B$204,B141,$C$5:$C$204,C141,$F$5:$F$204,"&lt;"&amp;I141,$I$5:$I$204,"&gt;"&amp;F141,$N$5:$N$204,"&lt;&gt;Canceled")&gt;1,"Conflict","Clear"))),"")</f>
        <v/>
      </c>
      <c r="AA141" s="23">
        <f>IFERROR(IF(A141="","",IF(COUNTIF($A$5:$A$204,A141)&gt;1,"Duplicate appointment ID",IF(OR(B141="",C141="",D141="",F141="",G141="",N141=""),"Missing required field",IF(OR(AND(O141="",OR(P141&lt;&gt;"",Q141&lt;&gt;"",R141&lt;&gt;"")),AND(P141="",OR(Q141&lt;&gt;"",R141&lt;&gt;"")),AND(Q141="",R141&lt;&gt;"")),"Actual time sequence incomplete",IF(OR(AND(O141&lt;&gt;"",P141&lt;&gt;"",P141&lt;O141),AND(P141&lt;&gt;"",Q141&lt;&gt;"",Q141&lt;P141),AND(Q141&lt;&gt;"",R141&lt;&gt;"",R141&lt;Q141)),"Actual times out of order",IF(AND(N141="Completed",OR(O141="",P141="",Q141="",R141="")),"Completed status missing actual times","OK")))))),"Review formula inputs")</f>
        <v/>
      </c>
      <c r="AB141" s="26" t="n"/>
    </row>
    <row r="142">
      <c r="A142" s="26" t="n"/>
      <c r="B142" s="26" t="n"/>
      <c r="C142" s="26" t="n"/>
      <c r="D142" s="26" t="n"/>
      <c r="E142" s="26" t="n"/>
      <c r="F142" s="46" t="n"/>
      <c r="G142" s="26" t="n"/>
      <c r="H142" s="28">
        <f>IFERROR(IF(G142="","",VLOOKUP(G142,'Settings'!$A$13:$B$17,2,FALSE)),"")</f>
        <v/>
      </c>
      <c r="I142" s="47">
        <f>IFERROR(IF(OR(F142="",H142=""),"",F142+H142/1440),"")</f>
        <v/>
      </c>
      <c r="J142" s="26" t="n"/>
      <c r="K142" s="26" t="n"/>
      <c r="L142" s="26" t="n"/>
      <c r="M142" s="30" t="n"/>
      <c r="N142" s="22" t="n"/>
      <c r="O142" s="46" t="n"/>
      <c r="P142" s="46" t="n"/>
      <c r="Q142" s="46" t="n"/>
      <c r="R142" s="46" t="n"/>
      <c r="S142" s="28">
        <f>IFERROR(IF(OR(F142="",O142=""),"",ROUND((O142-F142)*1440,0)),"")</f>
        <v/>
      </c>
      <c r="T142" s="28">
        <f>IFERROR(IF(OR(O142="",P142=""),"",MAX(0,ROUND((P142-O142)*1440,0))),"")</f>
        <v/>
      </c>
      <c r="U142" s="28">
        <f>IFERROR(IF(OR(P142="",Q142=""),"",MAX(0,ROUND((Q142-P142)*1440,0))),"")</f>
        <v/>
      </c>
      <c r="V142" s="28">
        <f>IFERROR(IF(OR(O142="",R142=""),"",MAX(0,ROUND((R142-O142)*1440,0))),"")</f>
        <v/>
      </c>
      <c r="W142" s="28">
        <f>IFERROR(IF(V142="","",MAX(0,V142-'Settings'!$B$6)),"")</f>
        <v/>
      </c>
      <c r="X142" s="48">
        <f>IFERROR(IF(W142="","",ROUND(W142/60*'Settings'!$B$7,2)),"")</f>
        <v/>
      </c>
      <c r="Y142" s="23">
        <f>IFERROR(IF(OR(F142="",O142=""),"",IF(O142&lt;=F142+'Settings'!$B$5/1440,"On Time","Late")),"")</f>
        <v/>
      </c>
      <c r="Z142" s="23">
        <f>IFERROR(IF(OR(B142="",C142="",F142="",I142=""),"",IF(N142="Canceled","Not Applicable",IF(COUNTIFS($B$5:$B$204,B142,$C$5:$C$204,C142,$F$5:$F$204,"&lt;"&amp;I142,$I$5:$I$204,"&gt;"&amp;F142,$N$5:$N$204,"&lt;&gt;Canceled")&gt;1,"Conflict","Clear"))),"")</f>
        <v/>
      </c>
      <c r="AA142" s="23">
        <f>IFERROR(IF(A142="","",IF(COUNTIF($A$5:$A$204,A142)&gt;1,"Duplicate appointment ID",IF(OR(B142="",C142="",D142="",F142="",G142="",N142=""),"Missing required field",IF(OR(AND(O142="",OR(P142&lt;&gt;"",Q142&lt;&gt;"",R142&lt;&gt;"")),AND(P142="",OR(Q142&lt;&gt;"",R142&lt;&gt;"")),AND(Q142="",R142&lt;&gt;"")),"Actual time sequence incomplete",IF(OR(AND(O142&lt;&gt;"",P142&lt;&gt;"",P142&lt;O142),AND(P142&lt;&gt;"",Q142&lt;&gt;"",Q142&lt;P142),AND(Q142&lt;&gt;"",R142&lt;&gt;"",R142&lt;Q142)),"Actual times out of order",IF(AND(N142="Completed",OR(O142="",P142="",Q142="",R142="")),"Completed status missing actual times","OK")))))),"Review formula inputs")</f>
        <v/>
      </c>
      <c r="AB142" s="26" t="n"/>
    </row>
    <row r="143">
      <c r="A143" s="26" t="n"/>
      <c r="B143" s="26" t="n"/>
      <c r="C143" s="26" t="n"/>
      <c r="D143" s="26" t="n"/>
      <c r="E143" s="26" t="n"/>
      <c r="F143" s="46" t="n"/>
      <c r="G143" s="26" t="n"/>
      <c r="H143" s="28">
        <f>IFERROR(IF(G143="","",VLOOKUP(G143,'Settings'!$A$13:$B$17,2,FALSE)),"")</f>
        <v/>
      </c>
      <c r="I143" s="47">
        <f>IFERROR(IF(OR(F143="",H143=""),"",F143+H143/1440),"")</f>
        <v/>
      </c>
      <c r="J143" s="26" t="n"/>
      <c r="K143" s="26" t="n"/>
      <c r="L143" s="26" t="n"/>
      <c r="M143" s="30" t="n"/>
      <c r="N143" s="22" t="n"/>
      <c r="O143" s="46" t="n"/>
      <c r="P143" s="46" t="n"/>
      <c r="Q143" s="46" t="n"/>
      <c r="R143" s="46" t="n"/>
      <c r="S143" s="28">
        <f>IFERROR(IF(OR(F143="",O143=""),"",ROUND((O143-F143)*1440,0)),"")</f>
        <v/>
      </c>
      <c r="T143" s="28">
        <f>IFERROR(IF(OR(O143="",P143=""),"",MAX(0,ROUND((P143-O143)*1440,0))),"")</f>
        <v/>
      </c>
      <c r="U143" s="28">
        <f>IFERROR(IF(OR(P143="",Q143=""),"",MAX(0,ROUND((Q143-P143)*1440,0))),"")</f>
        <v/>
      </c>
      <c r="V143" s="28">
        <f>IFERROR(IF(OR(O143="",R143=""),"",MAX(0,ROUND((R143-O143)*1440,0))),"")</f>
        <v/>
      </c>
      <c r="W143" s="28">
        <f>IFERROR(IF(V143="","",MAX(0,V143-'Settings'!$B$6)),"")</f>
        <v/>
      </c>
      <c r="X143" s="48">
        <f>IFERROR(IF(W143="","",ROUND(W143/60*'Settings'!$B$7,2)),"")</f>
        <v/>
      </c>
      <c r="Y143" s="23">
        <f>IFERROR(IF(OR(F143="",O143=""),"",IF(O143&lt;=F143+'Settings'!$B$5/1440,"On Time","Late")),"")</f>
        <v/>
      </c>
      <c r="Z143" s="23">
        <f>IFERROR(IF(OR(B143="",C143="",F143="",I143=""),"",IF(N143="Canceled","Not Applicable",IF(COUNTIFS($B$5:$B$204,B143,$C$5:$C$204,C143,$F$5:$F$204,"&lt;"&amp;I143,$I$5:$I$204,"&gt;"&amp;F143,$N$5:$N$204,"&lt;&gt;Canceled")&gt;1,"Conflict","Clear"))),"")</f>
        <v/>
      </c>
      <c r="AA143" s="23">
        <f>IFERROR(IF(A143="","",IF(COUNTIF($A$5:$A$204,A143)&gt;1,"Duplicate appointment ID",IF(OR(B143="",C143="",D143="",F143="",G143="",N143=""),"Missing required field",IF(OR(AND(O143="",OR(P143&lt;&gt;"",Q143&lt;&gt;"",R143&lt;&gt;"")),AND(P143="",OR(Q143&lt;&gt;"",R143&lt;&gt;"")),AND(Q143="",R143&lt;&gt;"")),"Actual time sequence incomplete",IF(OR(AND(O143&lt;&gt;"",P143&lt;&gt;"",P143&lt;O143),AND(P143&lt;&gt;"",Q143&lt;&gt;"",Q143&lt;P143),AND(Q143&lt;&gt;"",R143&lt;&gt;"",R143&lt;Q143)),"Actual times out of order",IF(AND(N143="Completed",OR(O143="",P143="",Q143="",R143="")),"Completed status missing actual times","OK")))))),"Review formula inputs")</f>
        <v/>
      </c>
      <c r="AB143" s="26" t="n"/>
    </row>
    <row r="144">
      <c r="A144" s="26" t="n"/>
      <c r="B144" s="26" t="n"/>
      <c r="C144" s="26" t="n"/>
      <c r="D144" s="26" t="n"/>
      <c r="E144" s="26" t="n"/>
      <c r="F144" s="46" t="n"/>
      <c r="G144" s="26" t="n"/>
      <c r="H144" s="28">
        <f>IFERROR(IF(G144="","",VLOOKUP(G144,'Settings'!$A$13:$B$17,2,FALSE)),"")</f>
        <v/>
      </c>
      <c r="I144" s="47">
        <f>IFERROR(IF(OR(F144="",H144=""),"",F144+H144/1440),"")</f>
        <v/>
      </c>
      <c r="J144" s="26" t="n"/>
      <c r="K144" s="26" t="n"/>
      <c r="L144" s="26" t="n"/>
      <c r="M144" s="30" t="n"/>
      <c r="N144" s="22" t="n"/>
      <c r="O144" s="46" t="n"/>
      <c r="P144" s="46" t="n"/>
      <c r="Q144" s="46" t="n"/>
      <c r="R144" s="46" t="n"/>
      <c r="S144" s="28">
        <f>IFERROR(IF(OR(F144="",O144=""),"",ROUND((O144-F144)*1440,0)),"")</f>
        <v/>
      </c>
      <c r="T144" s="28">
        <f>IFERROR(IF(OR(O144="",P144=""),"",MAX(0,ROUND((P144-O144)*1440,0))),"")</f>
        <v/>
      </c>
      <c r="U144" s="28">
        <f>IFERROR(IF(OR(P144="",Q144=""),"",MAX(0,ROUND((Q144-P144)*1440,0))),"")</f>
        <v/>
      </c>
      <c r="V144" s="28">
        <f>IFERROR(IF(OR(O144="",R144=""),"",MAX(0,ROUND((R144-O144)*1440,0))),"")</f>
        <v/>
      </c>
      <c r="W144" s="28">
        <f>IFERROR(IF(V144="","",MAX(0,V144-'Settings'!$B$6)),"")</f>
        <v/>
      </c>
      <c r="X144" s="48">
        <f>IFERROR(IF(W144="","",ROUND(W144/60*'Settings'!$B$7,2)),"")</f>
        <v/>
      </c>
      <c r="Y144" s="23">
        <f>IFERROR(IF(OR(F144="",O144=""),"",IF(O144&lt;=F144+'Settings'!$B$5/1440,"On Time","Late")),"")</f>
        <v/>
      </c>
      <c r="Z144" s="23">
        <f>IFERROR(IF(OR(B144="",C144="",F144="",I144=""),"",IF(N144="Canceled","Not Applicable",IF(COUNTIFS($B$5:$B$204,B144,$C$5:$C$204,C144,$F$5:$F$204,"&lt;"&amp;I144,$I$5:$I$204,"&gt;"&amp;F144,$N$5:$N$204,"&lt;&gt;Canceled")&gt;1,"Conflict","Clear"))),"")</f>
        <v/>
      </c>
      <c r="AA144" s="23">
        <f>IFERROR(IF(A144="","",IF(COUNTIF($A$5:$A$204,A144)&gt;1,"Duplicate appointment ID",IF(OR(B144="",C144="",D144="",F144="",G144="",N144=""),"Missing required field",IF(OR(AND(O144="",OR(P144&lt;&gt;"",Q144&lt;&gt;"",R144&lt;&gt;"")),AND(P144="",OR(Q144&lt;&gt;"",R144&lt;&gt;"")),AND(Q144="",R144&lt;&gt;"")),"Actual time sequence incomplete",IF(OR(AND(O144&lt;&gt;"",P144&lt;&gt;"",P144&lt;O144),AND(P144&lt;&gt;"",Q144&lt;&gt;"",Q144&lt;P144),AND(Q144&lt;&gt;"",R144&lt;&gt;"",R144&lt;Q144)),"Actual times out of order",IF(AND(N144="Completed",OR(O144="",P144="",Q144="",R144="")),"Completed status missing actual times","OK")))))),"Review formula inputs")</f>
        <v/>
      </c>
      <c r="AB144" s="26" t="n"/>
    </row>
    <row r="145">
      <c r="A145" s="26" t="n"/>
      <c r="B145" s="26" t="n"/>
      <c r="C145" s="26" t="n"/>
      <c r="D145" s="26" t="n"/>
      <c r="E145" s="26" t="n"/>
      <c r="F145" s="46" t="n"/>
      <c r="G145" s="26" t="n"/>
      <c r="H145" s="28">
        <f>IFERROR(IF(G145="","",VLOOKUP(G145,'Settings'!$A$13:$B$17,2,FALSE)),"")</f>
        <v/>
      </c>
      <c r="I145" s="47">
        <f>IFERROR(IF(OR(F145="",H145=""),"",F145+H145/1440),"")</f>
        <v/>
      </c>
      <c r="J145" s="26" t="n"/>
      <c r="K145" s="26" t="n"/>
      <c r="L145" s="26" t="n"/>
      <c r="M145" s="30" t="n"/>
      <c r="N145" s="22" t="n"/>
      <c r="O145" s="46" t="n"/>
      <c r="P145" s="46" t="n"/>
      <c r="Q145" s="46" t="n"/>
      <c r="R145" s="46" t="n"/>
      <c r="S145" s="28">
        <f>IFERROR(IF(OR(F145="",O145=""),"",ROUND((O145-F145)*1440,0)),"")</f>
        <v/>
      </c>
      <c r="T145" s="28">
        <f>IFERROR(IF(OR(O145="",P145=""),"",MAX(0,ROUND((P145-O145)*1440,0))),"")</f>
        <v/>
      </c>
      <c r="U145" s="28">
        <f>IFERROR(IF(OR(P145="",Q145=""),"",MAX(0,ROUND((Q145-P145)*1440,0))),"")</f>
        <v/>
      </c>
      <c r="V145" s="28">
        <f>IFERROR(IF(OR(O145="",R145=""),"",MAX(0,ROUND((R145-O145)*1440,0))),"")</f>
        <v/>
      </c>
      <c r="W145" s="28">
        <f>IFERROR(IF(V145="","",MAX(0,V145-'Settings'!$B$6)),"")</f>
        <v/>
      </c>
      <c r="X145" s="48">
        <f>IFERROR(IF(W145="","",ROUND(W145/60*'Settings'!$B$7,2)),"")</f>
        <v/>
      </c>
      <c r="Y145" s="23">
        <f>IFERROR(IF(OR(F145="",O145=""),"",IF(O145&lt;=F145+'Settings'!$B$5/1440,"On Time","Late")),"")</f>
        <v/>
      </c>
      <c r="Z145" s="23">
        <f>IFERROR(IF(OR(B145="",C145="",F145="",I145=""),"",IF(N145="Canceled","Not Applicable",IF(COUNTIFS($B$5:$B$204,B145,$C$5:$C$204,C145,$F$5:$F$204,"&lt;"&amp;I145,$I$5:$I$204,"&gt;"&amp;F145,$N$5:$N$204,"&lt;&gt;Canceled")&gt;1,"Conflict","Clear"))),"")</f>
        <v/>
      </c>
      <c r="AA145" s="23">
        <f>IFERROR(IF(A145="","",IF(COUNTIF($A$5:$A$204,A145)&gt;1,"Duplicate appointment ID",IF(OR(B145="",C145="",D145="",F145="",G145="",N145=""),"Missing required field",IF(OR(AND(O145="",OR(P145&lt;&gt;"",Q145&lt;&gt;"",R145&lt;&gt;"")),AND(P145="",OR(Q145&lt;&gt;"",R145&lt;&gt;"")),AND(Q145="",R145&lt;&gt;"")),"Actual time sequence incomplete",IF(OR(AND(O145&lt;&gt;"",P145&lt;&gt;"",P145&lt;O145),AND(P145&lt;&gt;"",Q145&lt;&gt;"",Q145&lt;P145),AND(Q145&lt;&gt;"",R145&lt;&gt;"",R145&lt;Q145)),"Actual times out of order",IF(AND(N145="Completed",OR(O145="",P145="",Q145="",R145="")),"Completed status missing actual times","OK")))))),"Review formula inputs")</f>
        <v/>
      </c>
      <c r="AB145" s="26" t="n"/>
    </row>
    <row r="146">
      <c r="A146" s="26" t="n"/>
      <c r="B146" s="26" t="n"/>
      <c r="C146" s="26" t="n"/>
      <c r="D146" s="26" t="n"/>
      <c r="E146" s="26" t="n"/>
      <c r="F146" s="46" t="n"/>
      <c r="G146" s="26" t="n"/>
      <c r="H146" s="28">
        <f>IFERROR(IF(G146="","",VLOOKUP(G146,'Settings'!$A$13:$B$17,2,FALSE)),"")</f>
        <v/>
      </c>
      <c r="I146" s="47">
        <f>IFERROR(IF(OR(F146="",H146=""),"",F146+H146/1440),"")</f>
        <v/>
      </c>
      <c r="J146" s="26" t="n"/>
      <c r="K146" s="26" t="n"/>
      <c r="L146" s="26" t="n"/>
      <c r="M146" s="30" t="n"/>
      <c r="N146" s="22" t="n"/>
      <c r="O146" s="46" t="n"/>
      <c r="P146" s="46" t="n"/>
      <c r="Q146" s="46" t="n"/>
      <c r="R146" s="46" t="n"/>
      <c r="S146" s="28">
        <f>IFERROR(IF(OR(F146="",O146=""),"",ROUND((O146-F146)*1440,0)),"")</f>
        <v/>
      </c>
      <c r="T146" s="28">
        <f>IFERROR(IF(OR(O146="",P146=""),"",MAX(0,ROUND((P146-O146)*1440,0))),"")</f>
        <v/>
      </c>
      <c r="U146" s="28">
        <f>IFERROR(IF(OR(P146="",Q146=""),"",MAX(0,ROUND((Q146-P146)*1440,0))),"")</f>
        <v/>
      </c>
      <c r="V146" s="28">
        <f>IFERROR(IF(OR(O146="",R146=""),"",MAX(0,ROUND((R146-O146)*1440,0))),"")</f>
        <v/>
      </c>
      <c r="W146" s="28">
        <f>IFERROR(IF(V146="","",MAX(0,V146-'Settings'!$B$6)),"")</f>
        <v/>
      </c>
      <c r="X146" s="48">
        <f>IFERROR(IF(W146="","",ROUND(W146/60*'Settings'!$B$7,2)),"")</f>
        <v/>
      </c>
      <c r="Y146" s="23">
        <f>IFERROR(IF(OR(F146="",O146=""),"",IF(O146&lt;=F146+'Settings'!$B$5/1440,"On Time","Late")),"")</f>
        <v/>
      </c>
      <c r="Z146" s="23">
        <f>IFERROR(IF(OR(B146="",C146="",F146="",I146=""),"",IF(N146="Canceled","Not Applicable",IF(COUNTIFS($B$5:$B$204,B146,$C$5:$C$204,C146,$F$5:$F$204,"&lt;"&amp;I146,$I$5:$I$204,"&gt;"&amp;F146,$N$5:$N$204,"&lt;&gt;Canceled")&gt;1,"Conflict","Clear"))),"")</f>
        <v/>
      </c>
      <c r="AA146" s="23">
        <f>IFERROR(IF(A146="","",IF(COUNTIF($A$5:$A$204,A146)&gt;1,"Duplicate appointment ID",IF(OR(B146="",C146="",D146="",F146="",G146="",N146=""),"Missing required field",IF(OR(AND(O146="",OR(P146&lt;&gt;"",Q146&lt;&gt;"",R146&lt;&gt;"")),AND(P146="",OR(Q146&lt;&gt;"",R146&lt;&gt;"")),AND(Q146="",R146&lt;&gt;"")),"Actual time sequence incomplete",IF(OR(AND(O146&lt;&gt;"",P146&lt;&gt;"",P146&lt;O146),AND(P146&lt;&gt;"",Q146&lt;&gt;"",Q146&lt;P146),AND(Q146&lt;&gt;"",R146&lt;&gt;"",R146&lt;Q146)),"Actual times out of order",IF(AND(N146="Completed",OR(O146="",P146="",Q146="",R146="")),"Completed status missing actual times","OK")))))),"Review formula inputs")</f>
        <v/>
      </c>
      <c r="AB146" s="26" t="n"/>
    </row>
    <row r="147">
      <c r="A147" s="26" t="n"/>
      <c r="B147" s="26" t="n"/>
      <c r="C147" s="26" t="n"/>
      <c r="D147" s="26" t="n"/>
      <c r="E147" s="26" t="n"/>
      <c r="F147" s="46" t="n"/>
      <c r="G147" s="26" t="n"/>
      <c r="H147" s="28">
        <f>IFERROR(IF(G147="","",VLOOKUP(G147,'Settings'!$A$13:$B$17,2,FALSE)),"")</f>
        <v/>
      </c>
      <c r="I147" s="47">
        <f>IFERROR(IF(OR(F147="",H147=""),"",F147+H147/1440),"")</f>
        <v/>
      </c>
      <c r="J147" s="26" t="n"/>
      <c r="K147" s="26" t="n"/>
      <c r="L147" s="26" t="n"/>
      <c r="M147" s="30" t="n"/>
      <c r="N147" s="22" t="n"/>
      <c r="O147" s="46" t="n"/>
      <c r="P147" s="46" t="n"/>
      <c r="Q147" s="46" t="n"/>
      <c r="R147" s="46" t="n"/>
      <c r="S147" s="28">
        <f>IFERROR(IF(OR(F147="",O147=""),"",ROUND((O147-F147)*1440,0)),"")</f>
        <v/>
      </c>
      <c r="T147" s="28">
        <f>IFERROR(IF(OR(O147="",P147=""),"",MAX(0,ROUND((P147-O147)*1440,0))),"")</f>
        <v/>
      </c>
      <c r="U147" s="28">
        <f>IFERROR(IF(OR(P147="",Q147=""),"",MAX(0,ROUND((Q147-P147)*1440,0))),"")</f>
        <v/>
      </c>
      <c r="V147" s="28">
        <f>IFERROR(IF(OR(O147="",R147=""),"",MAX(0,ROUND((R147-O147)*1440,0))),"")</f>
        <v/>
      </c>
      <c r="W147" s="28">
        <f>IFERROR(IF(V147="","",MAX(0,V147-'Settings'!$B$6)),"")</f>
        <v/>
      </c>
      <c r="X147" s="48">
        <f>IFERROR(IF(W147="","",ROUND(W147/60*'Settings'!$B$7,2)),"")</f>
        <v/>
      </c>
      <c r="Y147" s="23">
        <f>IFERROR(IF(OR(F147="",O147=""),"",IF(O147&lt;=F147+'Settings'!$B$5/1440,"On Time","Late")),"")</f>
        <v/>
      </c>
      <c r="Z147" s="23">
        <f>IFERROR(IF(OR(B147="",C147="",F147="",I147=""),"",IF(N147="Canceled","Not Applicable",IF(COUNTIFS($B$5:$B$204,B147,$C$5:$C$204,C147,$F$5:$F$204,"&lt;"&amp;I147,$I$5:$I$204,"&gt;"&amp;F147,$N$5:$N$204,"&lt;&gt;Canceled")&gt;1,"Conflict","Clear"))),"")</f>
        <v/>
      </c>
      <c r="AA147" s="23">
        <f>IFERROR(IF(A147="","",IF(COUNTIF($A$5:$A$204,A147)&gt;1,"Duplicate appointment ID",IF(OR(B147="",C147="",D147="",F147="",G147="",N147=""),"Missing required field",IF(OR(AND(O147="",OR(P147&lt;&gt;"",Q147&lt;&gt;"",R147&lt;&gt;"")),AND(P147="",OR(Q147&lt;&gt;"",R147&lt;&gt;"")),AND(Q147="",R147&lt;&gt;"")),"Actual time sequence incomplete",IF(OR(AND(O147&lt;&gt;"",P147&lt;&gt;"",P147&lt;O147),AND(P147&lt;&gt;"",Q147&lt;&gt;"",Q147&lt;P147),AND(Q147&lt;&gt;"",R147&lt;&gt;"",R147&lt;Q147)),"Actual times out of order",IF(AND(N147="Completed",OR(O147="",P147="",Q147="",R147="")),"Completed status missing actual times","OK")))))),"Review formula inputs")</f>
        <v/>
      </c>
      <c r="AB147" s="26" t="n"/>
    </row>
    <row r="148">
      <c r="A148" s="26" t="n"/>
      <c r="B148" s="26" t="n"/>
      <c r="C148" s="26" t="n"/>
      <c r="D148" s="26" t="n"/>
      <c r="E148" s="26" t="n"/>
      <c r="F148" s="46" t="n"/>
      <c r="G148" s="26" t="n"/>
      <c r="H148" s="28">
        <f>IFERROR(IF(G148="","",VLOOKUP(G148,'Settings'!$A$13:$B$17,2,FALSE)),"")</f>
        <v/>
      </c>
      <c r="I148" s="47">
        <f>IFERROR(IF(OR(F148="",H148=""),"",F148+H148/1440),"")</f>
        <v/>
      </c>
      <c r="J148" s="26" t="n"/>
      <c r="K148" s="26" t="n"/>
      <c r="L148" s="26" t="n"/>
      <c r="M148" s="30" t="n"/>
      <c r="N148" s="22" t="n"/>
      <c r="O148" s="46" t="n"/>
      <c r="P148" s="46" t="n"/>
      <c r="Q148" s="46" t="n"/>
      <c r="R148" s="46" t="n"/>
      <c r="S148" s="28">
        <f>IFERROR(IF(OR(F148="",O148=""),"",ROUND((O148-F148)*1440,0)),"")</f>
        <v/>
      </c>
      <c r="T148" s="28">
        <f>IFERROR(IF(OR(O148="",P148=""),"",MAX(0,ROUND((P148-O148)*1440,0))),"")</f>
        <v/>
      </c>
      <c r="U148" s="28">
        <f>IFERROR(IF(OR(P148="",Q148=""),"",MAX(0,ROUND((Q148-P148)*1440,0))),"")</f>
        <v/>
      </c>
      <c r="V148" s="28">
        <f>IFERROR(IF(OR(O148="",R148=""),"",MAX(0,ROUND((R148-O148)*1440,0))),"")</f>
        <v/>
      </c>
      <c r="W148" s="28">
        <f>IFERROR(IF(V148="","",MAX(0,V148-'Settings'!$B$6)),"")</f>
        <v/>
      </c>
      <c r="X148" s="48">
        <f>IFERROR(IF(W148="","",ROUND(W148/60*'Settings'!$B$7,2)),"")</f>
        <v/>
      </c>
      <c r="Y148" s="23">
        <f>IFERROR(IF(OR(F148="",O148=""),"",IF(O148&lt;=F148+'Settings'!$B$5/1440,"On Time","Late")),"")</f>
        <v/>
      </c>
      <c r="Z148" s="23">
        <f>IFERROR(IF(OR(B148="",C148="",F148="",I148=""),"",IF(N148="Canceled","Not Applicable",IF(COUNTIFS($B$5:$B$204,B148,$C$5:$C$204,C148,$F$5:$F$204,"&lt;"&amp;I148,$I$5:$I$204,"&gt;"&amp;F148,$N$5:$N$204,"&lt;&gt;Canceled")&gt;1,"Conflict","Clear"))),"")</f>
        <v/>
      </c>
      <c r="AA148" s="23">
        <f>IFERROR(IF(A148="","",IF(COUNTIF($A$5:$A$204,A148)&gt;1,"Duplicate appointment ID",IF(OR(B148="",C148="",D148="",F148="",G148="",N148=""),"Missing required field",IF(OR(AND(O148="",OR(P148&lt;&gt;"",Q148&lt;&gt;"",R148&lt;&gt;"")),AND(P148="",OR(Q148&lt;&gt;"",R148&lt;&gt;"")),AND(Q148="",R148&lt;&gt;"")),"Actual time sequence incomplete",IF(OR(AND(O148&lt;&gt;"",P148&lt;&gt;"",P148&lt;O148),AND(P148&lt;&gt;"",Q148&lt;&gt;"",Q148&lt;P148),AND(Q148&lt;&gt;"",R148&lt;&gt;"",R148&lt;Q148)),"Actual times out of order",IF(AND(N148="Completed",OR(O148="",P148="",Q148="",R148="")),"Completed status missing actual times","OK")))))),"Review formula inputs")</f>
        <v/>
      </c>
      <c r="AB148" s="26" t="n"/>
    </row>
    <row r="149">
      <c r="A149" s="26" t="n"/>
      <c r="B149" s="26" t="n"/>
      <c r="C149" s="26" t="n"/>
      <c r="D149" s="26" t="n"/>
      <c r="E149" s="26" t="n"/>
      <c r="F149" s="46" t="n"/>
      <c r="G149" s="26" t="n"/>
      <c r="H149" s="28">
        <f>IFERROR(IF(G149="","",VLOOKUP(G149,'Settings'!$A$13:$B$17,2,FALSE)),"")</f>
        <v/>
      </c>
      <c r="I149" s="47">
        <f>IFERROR(IF(OR(F149="",H149=""),"",F149+H149/1440),"")</f>
        <v/>
      </c>
      <c r="J149" s="26" t="n"/>
      <c r="K149" s="26" t="n"/>
      <c r="L149" s="26" t="n"/>
      <c r="M149" s="30" t="n"/>
      <c r="N149" s="22" t="n"/>
      <c r="O149" s="46" t="n"/>
      <c r="P149" s="46" t="n"/>
      <c r="Q149" s="46" t="n"/>
      <c r="R149" s="46" t="n"/>
      <c r="S149" s="28">
        <f>IFERROR(IF(OR(F149="",O149=""),"",ROUND((O149-F149)*1440,0)),"")</f>
        <v/>
      </c>
      <c r="T149" s="28">
        <f>IFERROR(IF(OR(O149="",P149=""),"",MAX(0,ROUND((P149-O149)*1440,0))),"")</f>
        <v/>
      </c>
      <c r="U149" s="28">
        <f>IFERROR(IF(OR(P149="",Q149=""),"",MAX(0,ROUND((Q149-P149)*1440,0))),"")</f>
        <v/>
      </c>
      <c r="V149" s="28">
        <f>IFERROR(IF(OR(O149="",R149=""),"",MAX(0,ROUND((R149-O149)*1440,0))),"")</f>
        <v/>
      </c>
      <c r="W149" s="28">
        <f>IFERROR(IF(V149="","",MAX(0,V149-'Settings'!$B$6)),"")</f>
        <v/>
      </c>
      <c r="X149" s="48">
        <f>IFERROR(IF(W149="","",ROUND(W149/60*'Settings'!$B$7,2)),"")</f>
        <v/>
      </c>
      <c r="Y149" s="23">
        <f>IFERROR(IF(OR(F149="",O149=""),"",IF(O149&lt;=F149+'Settings'!$B$5/1440,"On Time","Late")),"")</f>
        <v/>
      </c>
      <c r="Z149" s="23">
        <f>IFERROR(IF(OR(B149="",C149="",F149="",I149=""),"",IF(N149="Canceled","Not Applicable",IF(COUNTIFS($B$5:$B$204,B149,$C$5:$C$204,C149,$F$5:$F$204,"&lt;"&amp;I149,$I$5:$I$204,"&gt;"&amp;F149,$N$5:$N$204,"&lt;&gt;Canceled")&gt;1,"Conflict","Clear"))),"")</f>
        <v/>
      </c>
      <c r="AA149" s="23">
        <f>IFERROR(IF(A149="","",IF(COUNTIF($A$5:$A$204,A149)&gt;1,"Duplicate appointment ID",IF(OR(B149="",C149="",D149="",F149="",G149="",N149=""),"Missing required field",IF(OR(AND(O149="",OR(P149&lt;&gt;"",Q149&lt;&gt;"",R149&lt;&gt;"")),AND(P149="",OR(Q149&lt;&gt;"",R149&lt;&gt;"")),AND(Q149="",R149&lt;&gt;"")),"Actual time sequence incomplete",IF(OR(AND(O149&lt;&gt;"",P149&lt;&gt;"",P149&lt;O149),AND(P149&lt;&gt;"",Q149&lt;&gt;"",Q149&lt;P149),AND(Q149&lt;&gt;"",R149&lt;&gt;"",R149&lt;Q149)),"Actual times out of order",IF(AND(N149="Completed",OR(O149="",P149="",Q149="",R149="")),"Completed status missing actual times","OK")))))),"Review formula inputs")</f>
        <v/>
      </c>
      <c r="AB149" s="26" t="n"/>
    </row>
    <row r="150">
      <c r="A150" s="26" t="n"/>
      <c r="B150" s="26" t="n"/>
      <c r="C150" s="26" t="n"/>
      <c r="D150" s="26" t="n"/>
      <c r="E150" s="26" t="n"/>
      <c r="F150" s="46" t="n"/>
      <c r="G150" s="26" t="n"/>
      <c r="H150" s="28">
        <f>IFERROR(IF(G150="","",VLOOKUP(G150,'Settings'!$A$13:$B$17,2,FALSE)),"")</f>
        <v/>
      </c>
      <c r="I150" s="47">
        <f>IFERROR(IF(OR(F150="",H150=""),"",F150+H150/1440),"")</f>
        <v/>
      </c>
      <c r="J150" s="26" t="n"/>
      <c r="K150" s="26" t="n"/>
      <c r="L150" s="26" t="n"/>
      <c r="M150" s="30" t="n"/>
      <c r="N150" s="22" t="n"/>
      <c r="O150" s="46" t="n"/>
      <c r="P150" s="46" t="n"/>
      <c r="Q150" s="46" t="n"/>
      <c r="R150" s="46" t="n"/>
      <c r="S150" s="28">
        <f>IFERROR(IF(OR(F150="",O150=""),"",ROUND((O150-F150)*1440,0)),"")</f>
        <v/>
      </c>
      <c r="T150" s="28">
        <f>IFERROR(IF(OR(O150="",P150=""),"",MAX(0,ROUND((P150-O150)*1440,0))),"")</f>
        <v/>
      </c>
      <c r="U150" s="28">
        <f>IFERROR(IF(OR(P150="",Q150=""),"",MAX(0,ROUND((Q150-P150)*1440,0))),"")</f>
        <v/>
      </c>
      <c r="V150" s="28">
        <f>IFERROR(IF(OR(O150="",R150=""),"",MAX(0,ROUND((R150-O150)*1440,0))),"")</f>
        <v/>
      </c>
      <c r="W150" s="28">
        <f>IFERROR(IF(V150="","",MAX(0,V150-'Settings'!$B$6)),"")</f>
        <v/>
      </c>
      <c r="X150" s="48">
        <f>IFERROR(IF(W150="","",ROUND(W150/60*'Settings'!$B$7,2)),"")</f>
        <v/>
      </c>
      <c r="Y150" s="23">
        <f>IFERROR(IF(OR(F150="",O150=""),"",IF(O150&lt;=F150+'Settings'!$B$5/1440,"On Time","Late")),"")</f>
        <v/>
      </c>
      <c r="Z150" s="23">
        <f>IFERROR(IF(OR(B150="",C150="",F150="",I150=""),"",IF(N150="Canceled","Not Applicable",IF(COUNTIFS($B$5:$B$204,B150,$C$5:$C$204,C150,$F$5:$F$204,"&lt;"&amp;I150,$I$5:$I$204,"&gt;"&amp;F150,$N$5:$N$204,"&lt;&gt;Canceled")&gt;1,"Conflict","Clear"))),"")</f>
        <v/>
      </c>
      <c r="AA150" s="23">
        <f>IFERROR(IF(A150="","",IF(COUNTIF($A$5:$A$204,A150)&gt;1,"Duplicate appointment ID",IF(OR(B150="",C150="",D150="",F150="",G150="",N150=""),"Missing required field",IF(OR(AND(O150="",OR(P150&lt;&gt;"",Q150&lt;&gt;"",R150&lt;&gt;"")),AND(P150="",OR(Q150&lt;&gt;"",R150&lt;&gt;"")),AND(Q150="",R150&lt;&gt;"")),"Actual time sequence incomplete",IF(OR(AND(O150&lt;&gt;"",P150&lt;&gt;"",P150&lt;O150),AND(P150&lt;&gt;"",Q150&lt;&gt;"",Q150&lt;P150),AND(Q150&lt;&gt;"",R150&lt;&gt;"",R150&lt;Q150)),"Actual times out of order",IF(AND(N150="Completed",OR(O150="",P150="",Q150="",R150="")),"Completed status missing actual times","OK")))))),"Review formula inputs")</f>
        <v/>
      </c>
      <c r="AB150" s="26" t="n"/>
    </row>
    <row r="151">
      <c r="A151" s="26" t="n"/>
      <c r="B151" s="26" t="n"/>
      <c r="C151" s="26" t="n"/>
      <c r="D151" s="26" t="n"/>
      <c r="E151" s="26" t="n"/>
      <c r="F151" s="46" t="n"/>
      <c r="G151" s="26" t="n"/>
      <c r="H151" s="28">
        <f>IFERROR(IF(G151="","",VLOOKUP(G151,'Settings'!$A$13:$B$17,2,FALSE)),"")</f>
        <v/>
      </c>
      <c r="I151" s="47">
        <f>IFERROR(IF(OR(F151="",H151=""),"",F151+H151/1440),"")</f>
        <v/>
      </c>
      <c r="J151" s="26" t="n"/>
      <c r="K151" s="26" t="n"/>
      <c r="L151" s="26" t="n"/>
      <c r="M151" s="30" t="n"/>
      <c r="N151" s="22" t="n"/>
      <c r="O151" s="46" t="n"/>
      <c r="P151" s="46" t="n"/>
      <c r="Q151" s="46" t="n"/>
      <c r="R151" s="46" t="n"/>
      <c r="S151" s="28">
        <f>IFERROR(IF(OR(F151="",O151=""),"",ROUND((O151-F151)*1440,0)),"")</f>
        <v/>
      </c>
      <c r="T151" s="28">
        <f>IFERROR(IF(OR(O151="",P151=""),"",MAX(0,ROUND((P151-O151)*1440,0))),"")</f>
        <v/>
      </c>
      <c r="U151" s="28">
        <f>IFERROR(IF(OR(P151="",Q151=""),"",MAX(0,ROUND((Q151-P151)*1440,0))),"")</f>
        <v/>
      </c>
      <c r="V151" s="28">
        <f>IFERROR(IF(OR(O151="",R151=""),"",MAX(0,ROUND((R151-O151)*1440,0))),"")</f>
        <v/>
      </c>
      <c r="W151" s="28">
        <f>IFERROR(IF(V151="","",MAX(0,V151-'Settings'!$B$6)),"")</f>
        <v/>
      </c>
      <c r="X151" s="48">
        <f>IFERROR(IF(W151="","",ROUND(W151/60*'Settings'!$B$7,2)),"")</f>
        <v/>
      </c>
      <c r="Y151" s="23">
        <f>IFERROR(IF(OR(F151="",O151=""),"",IF(O151&lt;=F151+'Settings'!$B$5/1440,"On Time","Late")),"")</f>
        <v/>
      </c>
      <c r="Z151" s="23">
        <f>IFERROR(IF(OR(B151="",C151="",F151="",I151=""),"",IF(N151="Canceled","Not Applicable",IF(COUNTIFS($B$5:$B$204,B151,$C$5:$C$204,C151,$F$5:$F$204,"&lt;"&amp;I151,$I$5:$I$204,"&gt;"&amp;F151,$N$5:$N$204,"&lt;&gt;Canceled")&gt;1,"Conflict","Clear"))),"")</f>
        <v/>
      </c>
      <c r="AA151" s="23">
        <f>IFERROR(IF(A151="","",IF(COUNTIF($A$5:$A$204,A151)&gt;1,"Duplicate appointment ID",IF(OR(B151="",C151="",D151="",F151="",G151="",N151=""),"Missing required field",IF(OR(AND(O151="",OR(P151&lt;&gt;"",Q151&lt;&gt;"",R151&lt;&gt;"")),AND(P151="",OR(Q151&lt;&gt;"",R151&lt;&gt;"")),AND(Q151="",R151&lt;&gt;"")),"Actual time sequence incomplete",IF(OR(AND(O151&lt;&gt;"",P151&lt;&gt;"",P151&lt;O151),AND(P151&lt;&gt;"",Q151&lt;&gt;"",Q151&lt;P151),AND(Q151&lt;&gt;"",R151&lt;&gt;"",R151&lt;Q151)),"Actual times out of order",IF(AND(N151="Completed",OR(O151="",P151="",Q151="",R151="")),"Completed status missing actual times","OK")))))),"Review formula inputs")</f>
        <v/>
      </c>
      <c r="AB151" s="26" t="n"/>
    </row>
    <row r="152">
      <c r="A152" s="26" t="n"/>
      <c r="B152" s="26" t="n"/>
      <c r="C152" s="26" t="n"/>
      <c r="D152" s="26" t="n"/>
      <c r="E152" s="26" t="n"/>
      <c r="F152" s="46" t="n"/>
      <c r="G152" s="26" t="n"/>
      <c r="H152" s="28">
        <f>IFERROR(IF(G152="","",VLOOKUP(G152,'Settings'!$A$13:$B$17,2,FALSE)),"")</f>
        <v/>
      </c>
      <c r="I152" s="47">
        <f>IFERROR(IF(OR(F152="",H152=""),"",F152+H152/1440),"")</f>
        <v/>
      </c>
      <c r="J152" s="26" t="n"/>
      <c r="K152" s="26" t="n"/>
      <c r="L152" s="26" t="n"/>
      <c r="M152" s="30" t="n"/>
      <c r="N152" s="22" t="n"/>
      <c r="O152" s="46" t="n"/>
      <c r="P152" s="46" t="n"/>
      <c r="Q152" s="46" t="n"/>
      <c r="R152" s="46" t="n"/>
      <c r="S152" s="28">
        <f>IFERROR(IF(OR(F152="",O152=""),"",ROUND((O152-F152)*1440,0)),"")</f>
        <v/>
      </c>
      <c r="T152" s="28">
        <f>IFERROR(IF(OR(O152="",P152=""),"",MAX(0,ROUND((P152-O152)*1440,0))),"")</f>
        <v/>
      </c>
      <c r="U152" s="28">
        <f>IFERROR(IF(OR(P152="",Q152=""),"",MAX(0,ROUND((Q152-P152)*1440,0))),"")</f>
        <v/>
      </c>
      <c r="V152" s="28">
        <f>IFERROR(IF(OR(O152="",R152=""),"",MAX(0,ROUND((R152-O152)*1440,0))),"")</f>
        <v/>
      </c>
      <c r="W152" s="28">
        <f>IFERROR(IF(V152="","",MAX(0,V152-'Settings'!$B$6)),"")</f>
        <v/>
      </c>
      <c r="X152" s="48">
        <f>IFERROR(IF(W152="","",ROUND(W152/60*'Settings'!$B$7,2)),"")</f>
        <v/>
      </c>
      <c r="Y152" s="23">
        <f>IFERROR(IF(OR(F152="",O152=""),"",IF(O152&lt;=F152+'Settings'!$B$5/1440,"On Time","Late")),"")</f>
        <v/>
      </c>
      <c r="Z152" s="23">
        <f>IFERROR(IF(OR(B152="",C152="",F152="",I152=""),"",IF(N152="Canceled","Not Applicable",IF(COUNTIFS($B$5:$B$204,B152,$C$5:$C$204,C152,$F$5:$F$204,"&lt;"&amp;I152,$I$5:$I$204,"&gt;"&amp;F152,$N$5:$N$204,"&lt;&gt;Canceled")&gt;1,"Conflict","Clear"))),"")</f>
        <v/>
      </c>
      <c r="AA152" s="23">
        <f>IFERROR(IF(A152="","",IF(COUNTIF($A$5:$A$204,A152)&gt;1,"Duplicate appointment ID",IF(OR(B152="",C152="",D152="",F152="",G152="",N152=""),"Missing required field",IF(OR(AND(O152="",OR(P152&lt;&gt;"",Q152&lt;&gt;"",R152&lt;&gt;"")),AND(P152="",OR(Q152&lt;&gt;"",R152&lt;&gt;"")),AND(Q152="",R152&lt;&gt;"")),"Actual time sequence incomplete",IF(OR(AND(O152&lt;&gt;"",P152&lt;&gt;"",P152&lt;O152),AND(P152&lt;&gt;"",Q152&lt;&gt;"",Q152&lt;P152),AND(Q152&lt;&gt;"",R152&lt;&gt;"",R152&lt;Q152)),"Actual times out of order",IF(AND(N152="Completed",OR(O152="",P152="",Q152="",R152="")),"Completed status missing actual times","OK")))))),"Review formula inputs")</f>
        <v/>
      </c>
      <c r="AB152" s="26" t="n"/>
    </row>
    <row r="153">
      <c r="A153" s="26" t="n"/>
      <c r="B153" s="26" t="n"/>
      <c r="C153" s="26" t="n"/>
      <c r="D153" s="26" t="n"/>
      <c r="E153" s="26" t="n"/>
      <c r="F153" s="46" t="n"/>
      <c r="G153" s="26" t="n"/>
      <c r="H153" s="28">
        <f>IFERROR(IF(G153="","",VLOOKUP(G153,'Settings'!$A$13:$B$17,2,FALSE)),"")</f>
        <v/>
      </c>
      <c r="I153" s="47">
        <f>IFERROR(IF(OR(F153="",H153=""),"",F153+H153/1440),"")</f>
        <v/>
      </c>
      <c r="J153" s="26" t="n"/>
      <c r="K153" s="26" t="n"/>
      <c r="L153" s="26" t="n"/>
      <c r="M153" s="30" t="n"/>
      <c r="N153" s="22" t="n"/>
      <c r="O153" s="46" t="n"/>
      <c r="P153" s="46" t="n"/>
      <c r="Q153" s="46" t="n"/>
      <c r="R153" s="46" t="n"/>
      <c r="S153" s="28">
        <f>IFERROR(IF(OR(F153="",O153=""),"",ROUND((O153-F153)*1440,0)),"")</f>
        <v/>
      </c>
      <c r="T153" s="28">
        <f>IFERROR(IF(OR(O153="",P153=""),"",MAX(0,ROUND((P153-O153)*1440,0))),"")</f>
        <v/>
      </c>
      <c r="U153" s="28">
        <f>IFERROR(IF(OR(P153="",Q153=""),"",MAX(0,ROUND((Q153-P153)*1440,0))),"")</f>
        <v/>
      </c>
      <c r="V153" s="28">
        <f>IFERROR(IF(OR(O153="",R153=""),"",MAX(0,ROUND((R153-O153)*1440,0))),"")</f>
        <v/>
      </c>
      <c r="W153" s="28">
        <f>IFERROR(IF(V153="","",MAX(0,V153-'Settings'!$B$6)),"")</f>
        <v/>
      </c>
      <c r="X153" s="48">
        <f>IFERROR(IF(W153="","",ROUND(W153/60*'Settings'!$B$7,2)),"")</f>
        <v/>
      </c>
      <c r="Y153" s="23">
        <f>IFERROR(IF(OR(F153="",O153=""),"",IF(O153&lt;=F153+'Settings'!$B$5/1440,"On Time","Late")),"")</f>
        <v/>
      </c>
      <c r="Z153" s="23">
        <f>IFERROR(IF(OR(B153="",C153="",F153="",I153=""),"",IF(N153="Canceled","Not Applicable",IF(COUNTIFS($B$5:$B$204,B153,$C$5:$C$204,C153,$F$5:$F$204,"&lt;"&amp;I153,$I$5:$I$204,"&gt;"&amp;F153,$N$5:$N$204,"&lt;&gt;Canceled")&gt;1,"Conflict","Clear"))),"")</f>
        <v/>
      </c>
      <c r="AA153" s="23">
        <f>IFERROR(IF(A153="","",IF(COUNTIF($A$5:$A$204,A153)&gt;1,"Duplicate appointment ID",IF(OR(B153="",C153="",D153="",F153="",G153="",N153=""),"Missing required field",IF(OR(AND(O153="",OR(P153&lt;&gt;"",Q153&lt;&gt;"",R153&lt;&gt;"")),AND(P153="",OR(Q153&lt;&gt;"",R153&lt;&gt;"")),AND(Q153="",R153&lt;&gt;"")),"Actual time sequence incomplete",IF(OR(AND(O153&lt;&gt;"",P153&lt;&gt;"",P153&lt;O153),AND(P153&lt;&gt;"",Q153&lt;&gt;"",Q153&lt;P153),AND(Q153&lt;&gt;"",R153&lt;&gt;"",R153&lt;Q153)),"Actual times out of order",IF(AND(N153="Completed",OR(O153="",P153="",Q153="",R153="")),"Completed status missing actual times","OK")))))),"Review formula inputs")</f>
        <v/>
      </c>
      <c r="AB153" s="26" t="n"/>
    </row>
    <row r="154">
      <c r="A154" s="26" t="n"/>
      <c r="B154" s="26" t="n"/>
      <c r="C154" s="26" t="n"/>
      <c r="D154" s="26" t="n"/>
      <c r="E154" s="26" t="n"/>
      <c r="F154" s="46" t="n"/>
      <c r="G154" s="26" t="n"/>
      <c r="H154" s="28">
        <f>IFERROR(IF(G154="","",VLOOKUP(G154,'Settings'!$A$13:$B$17,2,FALSE)),"")</f>
        <v/>
      </c>
      <c r="I154" s="47">
        <f>IFERROR(IF(OR(F154="",H154=""),"",F154+H154/1440),"")</f>
        <v/>
      </c>
      <c r="J154" s="26" t="n"/>
      <c r="K154" s="26" t="n"/>
      <c r="L154" s="26" t="n"/>
      <c r="M154" s="30" t="n"/>
      <c r="N154" s="22" t="n"/>
      <c r="O154" s="46" t="n"/>
      <c r="P154" s="46" t="n"/>
      <c r="Q154" s="46" t="n"/>
      <c r="R154" s="46" t="n"/>
      <c r="S154" s="28">
        <f>IFERROR(IF(OR(F154="",O154=""),"",ROUND((O154-F154)*1440,0)),"")</f>
        <v/>
      </c>
      <c r="T154" s="28">
        <f>IFERROR(IF(OR(O154="",P154=""),"",MAX(0,ROUND((P154-O154)*1440,0))),"")</f>
        <v/>
      </c>
      <c r="U154" s="28">
        <f>IFERROR(IF(OR(P154="",Q154=""),"",MAX(0,ROUND((Q154-P154)*1440,0))),"")</f>
        <v/>
      </c>
      <c r="V154" s="28">
        <f>IFERROR(IF(OR(O154="",R154=""),"",MAX(0,ROUND((R154-O154)*1440,0))),"")</f>
        <v/>
      </c>
      <c r="W154" s="28">
        <f>IFERROR(IF(V154="","",MAX(0,V154-'Settings'!$B$6)),"")</f>
        <v/>
      </c>
      <c r="X154" s="48">
        <f>IFERROR(IF(W154="","",ROUND(W154/60*'Settings'!$B$7,2)),"")</f>
        <v/>
      </c>
      <c r="Y154" s="23">
        <f>IFERROR(IF(OR(F154="",O154=""),"",IF(O154&lt;=F154+'Settings'!$B$5/1440,"On Time","Late")),"")</f>
        <v/>
      </c>
      <c r="Z154" s="23">
        <f>IFERROR(IF(OR(B154="",C154="",F154="",I154=""),"",IF(N154="Canceled","Not Applicable",IF(COUNTIFS($B$5:$B$204,B154,$C$5:$C$204,C154,$F$5:$F$204,"&lt;"&amp;I154,$I$5:$I$204,"&gt;"&amp;F154,$N$5:$N$204,"&lt;&gt;Canceled")&gt;1,"Conflict","Clear"))),"")</f>
        <v/>
      </c>
      <c r="AA154" s="23">
        <f>IFERROR(IF(A154="","",IF(COUNTIF($A$5:$A$204,A154)&gt;1,"Duplicate appointment ID",IF(OR(B154="",C154="",D154="",F154="",G154="",N154=""),"Missing required field",IF(OR(AND(O154="",OR(P154&lt;&gt;"",Q154&lt;&gt;"",R154&lt;&gt;"")),AND(P154="",OR(Q154&lt;&gt;"",R154&lt;&gt;"")),AND(Q154="",R154&lt;&gt;"")),"Actual time sequence incomplete",IF(OR(AND(O154&lt;&gt;"",P154&lt;&gt;"",P154&lt;O154),AND(P154&lt;&gt;"",Q154&lt;&gt;"",Q154&lt;P154),AND(Q154&lt;&gt;"",R154&lt;&gt;"",R154&lt;Q154)),"Actual times out of order",IF(AND(N154="Completed",OR(O154="",P154="",Q154="",R154="")),"Completed status missing actual times","OK")))))),"Review formula inputs")</f>
        <v/>
      </c>
      <c r="AB154" s="26" t="n"/>
    </row>
    <row r="155">
      <c r="A155" s="26" t="n"/>
      <c r="B155" s="26" t="n"/>
      <c r="C155" s="26" t="n"/>
      <c r="D155" s="26" t="n"/>
      <c r="E155" s="26" t="n"/>
      <c r="F155" s="46" t="n"/>
      <c r="G155" s="26" t="n"/>
      <c r="H155" s="28">
        <f>IFERROR(IF(G155="","",VLOOKUP(G155,'Settings'!$A$13:$B$17,2,FALSE)),"")</f>
        <v/>
      </c>
      <c r="I155" s="47">
        <f>IFERROR(IF(OR(F155="",H155=""),"",F155+H155/1440),"")</f>
        <v/>
      </c>
      <c r="J155" s="26" t="n"/>
      <c r="K155" s="26" t="n"/>
      <c r="L155" s="26" t="n"/>
      <c r="M155" s="30" t="n"/>
      <c r="N155" s="22" t="n"/>
      <c r="O155" s="46" t="n"/>
      <c r="P155" s="46" t="n"/>
      <c r="Q155" s="46" t="n"/>
      <c r="R155" s="46" t="n"/>
      <c r="S155" s="28">
        <f>IFERROR(IF(OR(F155="",O155=""),"",ROUND((O155-F155)*1440,0)),"")</f>
        <v/>
      </c>
      <c r="T155" s="28">
        <f>IFERROR(IF(OR(O155="",P155=""),"",MAX(0,ROUND((P155-O155)*1440,0))),"")</f>
        <v/>
      </c>
      <c r="U155" s="28">
        <f>IFERROR(IF(OR(P155="",Q155=""),"",MAX(0,ROUND((Q155-P155)*1440,0))),"")</f>
        <v/>
      </c>
      <c r="V155" s="28">
        <f>IFERROR(IF(OR(O155="",R155=""),"",MAX(0,ROUND((R155-O155)*1440,0))),"")</f>
        <v/>
      </c>
      <c r="W155" s="28">
        <f>IFERROR(IF(V155="","",MAX(0,V155-'Settings'!$B$6)),"")</f>
        <v/>
      </c>
      <c r="X155" s="48">
        <f>IFERROR(IF(W155="","",ROUND(W155/60*'Settings'!$B$7,2)),"")</f>
        <v/>
      </c>
      <c r="Y155" s="23">
        <f>IFERROR(IF(OR(F155="",O155=""),"",IF(O155&lt;=F155+'Settings'!$B$5/1440,"On Time","Late")),"")</f>
        <v/>
      </c>
      <c r="Z155" s="23">
        <f>IFERROR(IF(OR(B155="",C155="",F155="",I155=""),"",IF(N155="Canceled","Not Applicable",IF(COUNTIFS($B$5:$B$204,B155,$C$5:$C$204,C155,$F$5:$F$204,"&lt;"&amp;I155,$I$5:$I$204,"&gt;"&amp;F155,$N$5:$N$204,"&lt;&gt;Canceled")&gt;1,"Conflict","Clear"))),"")</f>
        <v/>
      </c>
      <c r="AA155" s="23">
        <f>IFERROR(IF(A155="","",IF(COUNTIF($A$5:$A$204,A155)&gt;1,"Duplicate appointment ID",IF(OR(B155="",C155="",D155="",F155="",G155="",N155=""),"Missing required field",IF(OR(AND(O155="",OR(P155&lt;&gt;"",Q155&lt;&gt;"",R155&lt;&gt;"")),AND(P155="",OR(Q155&lt;&gt;"",R155&lt;&gt;"")),AND(Q155="",R155&lt;&gt;"")),"Actual time sequence incomplete",IF(OR(AND(O155&lt;&gt;"",P155&lt;&gt;"",P155&lt;O155),AND(P155&lt;&gt;"",Q155&lt;&gt;"",Q155&lt;P155),AND(Q155&lt;&gt;"",R155&lt;&gt;"",R155&lt;Q155)),"Actual times out of order",IF(AND(N155="Completed",OR(O155="",P155="",Q155="",R155="")),"Completed status missing actual times","OK")))))),"Review formula inputs")</f>
        <v/>
      </c>
      <c r="AB155" s="26" t="n"/>
    </row>
    <row r="156">
      <c r="A156" s="26" t="n"/>
      <c r="B156" s="26" t="n"/>
      <c r="C156" s="26" t="n"/>
      <c r="D156" s="26" t="n"/>
      <c r="E156" s="26" t="n"/>
      <c r="F156" s="46" t="n"/>
      <c r="G156" s="26" t="n"/>
      <c r="H156" s="28">
        <f>IFERROR(IF(G156="","",VLOOKUP(G156,'Settings'!$A$13:$B$17,2,FALSE)),"")</f>
        <v/>
      </c>
      <c r="I156" s="47">
        <f>IFERROR(IF(OR(F156="",H156=""),"",F156+H156/1440),"")</f>
        <v/>
      </c>
      <c r="J156" s="26" t="n"/>
      <c r="K156" s="26" t="n"/>
      <c r="L156" s="26" t="n"/>
      <c r="M156" s="30" t="n"/>
      <c r="N156" s="22" t="n"/>
      <c r="O156" s="46" t="n"/>
      <c r="P156" s="46" t="n"/>
      <c r="Q156" s="46" t="n"/>
      <c r="R156" s="46" t="n"/>
      <c r="S156" s="28">
        <f>IFERROR(IF(OR(F156="",O156=""),"",ROUND((O156-F156)*1440,0)),"")</f>
        <v/>
      </c>
      <c r="T156" s="28">
        <f>IFERROR(IF(OR(O156="",P156=""),"",MAX(0,ROUND((P156-O156)*1440,0))),"")</f>
        <v/>
      </c>
      <c r="U156" s="28">
        <f>IFERROR(IF(OR(P156="",Q156=""),"",MAX(0,ROUND((Q156-P156)*1440,0))),"")</f>
        <v/>
      </c>
      <c r="V156" s="28">
        <f>IFERROR(IF(OR(O156="",R156=""),"",MAX(0,ROUND((R156-O156)*1440,0))),"")</f>
        <v/>
      </c>
      <c r="W156" s="28">
        <f>IFERROR(IF(V156="","",MAX(0,V156-'Settings'!$B$6)),"")</f>
        <v/>
      </c>
      <c r="X156" s="48">
        <f>IFERROR(IF(W156="","",ROUND(W156/60*'Settings'!$B$7,2)),"")</f>
        <v/>
      </c>
      <c r="Y156" s="23">
        <f>IFERROR(IF(OR(F156="",O156=""),"",IF(O156&lt;=F156+'Settings'!$B$5/1440,"On Time","Late")),"")</f>
        <v/>
      </c>
      <c r="Z156" s="23">
        <f>IFERROR(IF(OR(B156="",C156="",F156="",I156=""),"",IF(N156="Canceled","Not Applicable",IF(COUNTIFS($B$5:$B$204,B156,$C$5:$C$204,C156,$F$5:$F$204,"&lt;"&amp;I156,$I$5:$I$204,"&gt;"&amp;F156,$N$5:$N$204,"&lt;&gt;Canceled")&gt;1,"Conflict","Clear"))),"")</f>
        <v/>
      </c>
      <c r="AA156" s="23">
        <f>IFERROR(IF(A156="","",IF(COUNTIF($A$5:$A$204,A156)&gt;1,"Duplicate appointment ID",IF(OR(B156="",C156="",D156="",F156="",G156="",N156=""),"Missing required field",IF(OR(AND(O156="",OR(P156&lt;&gt;"",Q156&lt;&gt;"",R156&lt;&gt;"")),AND(P156="",OR(Q156&lt;&gt;"",R156&lt;&gt;"")),AND(Q156="",R156&lt;&gt;"")),"Actual time sequence incomplete",IF(OR(AND(O156&lt;&gt;"",P156&lt;&gt;"",P156&lt;O156),AND(P156&lt;&gt;"",Q156&lt;&gt;"",Q156&lt;P156),AND(Q156&lt;&gt;"",R156&lt;&gt;"",R156&lt;Q156)),"Actual times out of order",IF(AND(N156="Completed",OR(O156="",P156="",Q156="",R156="")),"Completed status missing actual times","OK")))))),"Review formula inputs")</f>
        <v/>
      </c>
      <c r="AB156" s="26" t="n"/>
    </row>
    <row r="157">
      <c r="A157" s="26" t="n"/>
      <c r="B157" s="26" t="n"/>
      <c r="C157" s="26" t="n"/>
      <c r="D157" s="26" t="n"/>
      <c r="E157" s="26" t="n"/>
      <c r="F157" s="46" t="n"/>
      <c r="G157" s="26" t="n"/>
      <c r="H157" s="28">
        <f>IFERROR(IF(G157="","",VLOOKUP(G157,'Settings'!$A$13:$B$17,2,FALSE)),"")</f>
        <v/>
      </c>
      <c r="I157" s="47">
        <f>IFERROR(IF(OR(F157="",H157=""),"",F157+H157/1440),"")</f>
        <v/>
      </c>
      <c r="J157" s="26" t="n"/>
      <c r="K157" s="26" t="n"/>
      <c r="L157" s="26" t="n"/>
      <c r="M157" s="30" t="n"/>
      <c r="N157" s="22" t="n"/>
      <c r="O157" s="46" t="n"/>
      <c r="P157" s="46" t="n"/>
      <c r="Q157" s="46" t="n"/>
      <c r="R157" s="46" t="n"/>
      <c r="S157" s="28">
        <f>IFERROR(IF(OR(F157="",O157=""),"",ROUND((O157-F157)*1440,0)),"")</f>
        <v/>
      </c>
      <c r="T157" s="28">
        <f>IFERROR(IF(OR(O157="",P157=""),"",MAX(0,ROUND((P157-O157)*1440,0))),"")</f>
        <v/>
      </c>
      <c r="U157" s="28">
        <f>IFERROR(IF(OR(P157="",Q157=""),"",MAX(0,ROUND((Q157-P157)*1440,0))),"")</f>
        <v/>
      </c>
      <c r="V157" s="28">
        <f>IFERROR(IF(OR(O157="",R157=""),"",MAX(0,ROUND((R157-O157)*1440,0))),"")</f>
        <v/>
      </c>
      <c r="W157" s="28">
        <f>IFERROR(IF(V157="","",MAX(0,V157-'Settings'!$B$6)),"")</f>
        <v/>
      </c>
      <c r="X157" s="48">
        <f>IFERROR(IF(W157="","",ROUND(W157/60*'Settings'!$B$7,2)),"")</f>
        <v/>
      </c>
      <c r="Y157" s="23">
        <f>IFERROR(IF(OR(F157="",O157=""),"",IF(O157&lt;=F157+'Settings'!$B$5/1440,"On Time","Late")),"")</f>
        <v/>
      </c>
      <c r="Z157" s="23">
        <f>IFERROR(IF(OR(B157="",C157="",F157="",I157=""),"",IF(N157="Canceled","Not Applicable",IF(COUNTIFS($B$5:$B$204,B157,$C$5:$C$204,C157,$F$5:$F$204,"&lt;"&amp;I157,$I$5:$I$204,"&gt;"&amp;F157,$N$5:$N$204,"&lt;&gt;Canceled")&gt;1,"Conflict","Clear"))),"")</f>
        <v/>
      </c>
      <c r="AA157" s="23">
        <f>IFERROR(IF(A157="","",IF(COUNTIF($A$5:$A$204,A157)&gt;1,"Duplicate appointment ID",IF(OR(B157="",C157="",D157="",F157="",G157="",N157=""),"Missing required field",IF(OR(AND(O157="",OR(P157&lt;&gt;"",Q157&lt;&gt;"",R157&lt;&gt;"")),AND(P157="",OR(Q157&lt;&gt;"",R157&lt;&gt;"")),AND(Q157="",R157&lt;&gt;"")),"Actual time sequence incomplete",IF(OR(AND(O157&lt;&gt;"",P157&lt;&gt;"",P157&lt;O157),AND(P157&lt;&gt;"",Q157&lt;&gt;"",Q157&lt;P157),AND(Q157&lt;&gt;"",R157&lt;&gt;"",R157&lt;Q157)),"Actual times out of order",IF(AND(N157="Completed",OR(O157="",P157="",Q157="",R157="")),"Completed status missing actual times","OK")))))),"Review formula inputs")</f>
        <v/>
      </c>
      <c r="AB157" s="26" t="n"/>
    </row>
    <row r="158">
      <c r="A158" s="26" t="n"/>
      <c r="B158" s="26" t="n"/>
      <c r="C158" s="26" t="n"/>
      <c r="D158" s="26" t="n"/>
      <c r="E158" s="26" t="n"/>
      <c r="F158" s="46" t="n"/>
      <c r="G158" s="26" t="n"/>
      <c r="H158" s="28">
        <f>IFERROR(IF(G158="","",VLOOKUP(G158,'Settings'!$A$13:$B$17,2,FALSE)),"")</f>
        <v/>
      </c>
      <c r="I158" s="47">
        <f>IFERROR(IF(OR(F158="",H158=""),"",F158+H158/1440),"")</f>
        <v/>
      </c>
      <c r="J158" s="26" t="n"/>
      <c r="K158" s="26" t="n"/>
      <c r="L158" s="26" t="n"/>
      <c r="M158" s="30" t="n"/>
      <c r="N158" s="22" t="n"/>
      <c r="O158" s="46" t="n"/>
      <c r="P158" s="46" t="n"/>
      <c r="Q158" s="46" t="n"/>
      <c r="R158" s="46" t="n"/>
      <c r="S158" s="28">
        <f>IFERROR(IF(OR(F158="",O158=""),"",ROUND((O158-F158)*1440,0)),"")</f>
        <v/>
      </c>
      <c r="T158" s="28">
        <f>IFERROR(IF(OR(O158="",P158=""),"",MAX(0,ROUND((P158-O158)*1440,0))),"")</f>
        <v/>
      </c>
      <c r="U158" s="28">
        <f>IFERROR(IF(OR(P158="",Q158=""),"",MAX(0,ROUND((Q158-P158)*1440,0))),"")</f>
        <v/>
      </c>
      <c r="V158" s="28">
        <f>IFERROR(IF(OR(O158="",R158=""),"",MAX(0,ROUND((R158-O158)*1440,0))),"")</f>
        <v/>
      </c>
      <c r="W158" s="28">
        <f>IFERROR(IF(V158="","",MAX(0,V158-'Settings'!$B$6)),"")</f>
        <v/>
      </c>
      <c r="X158" s="48">
        <f>IFERROR(IF(W158="","",ROUND(W158/60*'Settings'!$B$7,2)),"")</f>
        <v/>
      </c>
      <c r="Y158" s="23">
        <f>IFERROR(IF(OR(F158="",O158=""),"",IF(O158&lt;=F158+'Settings'!$B$5/1440,"On Time","Late")),"")</f>
        <v/>
      </c>
      <c r="Z158" s="23">
        <f>IFERROR(IF(OR(B158="",C158="",F158="",I158=""),"",IF(N158="Canceled","Not Applicable",IF(COUNTIFS($B$5:$B$204,B158,$C$5:$C$204,C158,$F$5:$F$204,"&lt;"&amp;I158,$I$5:$I$204,"&gt;"&amp;F158,$N$5:$N$204,"&lt;&gt;Canceled")&gt;1,"Conflict","Clear"))),"")</f>
        <v/>
      </c>
      <c r="AA158" s="23">
        <f>IFERROR(IF(A158="","",IF(COUNTIF($A$5:$A$204,A158)&gt;1,"Duplicate appointment ID",IF(OR(B158="",C158="",D158="",F158="",G158="",N158=""),"Missing required field",IF(OR(AND(O158="",OR(P158&lt;&gt;"",Q158&lt;&gt;"",R158&lt;&gt;"")),AND(P158="",OR(Q158&lt;&gt;"",R158&lt;&gt;"")),AND(Q158="",R158&lt;&gt;"")),"Actual time sequence incomplete",IF(OR(AND(O158&lt;&gt;"",P158&lt;&gt;"",P158&lt;O158),AND(P158&lt;&gt;"",Q158&lt;&gt;"",Q158&lt;P158),AND(Q158&lt;&gt;"",R158&lt;&gt;"",R158&lt;Q158)),"Actual times out of order",IF(AND(N158="Completed",OR(O158="",P158="",Q158="",R158="")),"Completed status missing actual times","OK")))))),"Review formula inputs")</f>
        <v/>
      </c>
      <c r="AB158" s="26" t="n"/>
    </row>
    <row r="159">
      <c r="A159" s="26" t="n"/>
      <c r="B159" s="26" t="n"/>
      <c r="C159" s="26" t="n"/>
      <c r="D159" s="26" t="n"/>
      <c r="E159" s="26" t="n"/>
      <c r="F159" s="46" t="n"/>
      <c r="G159" s="26" t="n"/>
      <c r="H159" s="28">
        <f>IFERROR(IF(G159="","",VLOOKUP(G159,'Settings'!$A$13:$B$17,2,FALSE)),"")</f>
        <v/>
      </c>
      <c r="I159" s="47">
        <f>IFERROR(IF(OR(F159="",H159=""),"",F159+H159/1440),"")</f>
        <v/>
      </c>
      <c r="J159" s="26" t="n"/>
      <c r="K159" s="26" t="n"/>
      <c r="L159" s="26" t="n"/>
      <c r="M159" s="30" t="n"/>
      <c r="N159" s="22" t="n"/>
      <c r="O159" s="46" t="n"/>
      <c r="P159" s="46" t="n"/>
      <c r="Q159" s="46" t="n"/>
      <c r="R159" s="46" t="n"/>
      <c r="S159" s="28">
        <f>IFERROR(IF(OR(F159="",O159=""),"",ROUND((O159-F159)*1440,0)),"")</f>
        <v/>
      </c>
      <c r="T159" s="28">
        <f>IFERROR(IF(OR(O159="",P159=""),"",MAX(0,ROUND((P159-O159)*1440,0))),"")</f>
        <v/>
      </c>
      <c r="U159" s="28">
        <f>IFERROR(IF(OR(P159="",Q159=""),"",MAX(0,ROUND((Q159-P159)*1440,0))),"")</f>
        <v/>
      </c>
      <c r="V159" s="28">
        <f>IFERROR(IF(OR(O159="",R159=""),"",MAX(0,ROUND((R159-O159)*1440,0))),"")</f>
        <v/>
      </c>
      <c r="W159" s="28">
        <f>IFERROR(IF(V159="","",MAX(0,V159-'Settings'!$B$6)),"")</f>
        <v/>
      </c>
      <c r="X159" s="48">
        <f>IFERROR(IF(W159="","",ROUND(W159/60*'Settings'!$B$7,2)),"")</f>
        <v/>
      </c>
      <c r="Y159" s="23">
        <f>IFERROR(IF(OR(F159="",O159=""),"",IF(O159&lt;=F159+'Settings'!$B$5/1440,"On Time","Late")),"")</f>
        <v/>
      </c>
      <c r="Z159" s="23">
        <f>IFERROR(IF(OR(B159="",C159="",F159="",I159=""),"",IF(N159="Canceled","Not Applicable",IF(COUNTIFS($B$5:$B$204,B159,$C$5:$C$204,C159,$F$5:$F$204,"&lt;"&amp;I159,$I$5:$I$204,"&gt;"&amp;F159,$N$5:$N$204,"&lt;&gt;Canceled")&gt;1,"Conflict","Clear"))),"")</f>
        <v/>
      </c>
      <c r="AA159" s="23">
        <f>IFERROR(IF(A159="","",IF(COUNTIF($A$5:$A$204,A159)&gt;1,"Duplicate appointment ID",IF(OR(B159="",C159="",D159="",F159="",G159="",N159=""),"Missing required field",IF(OR(AND(O159="",OR(P159&lt;&gt;"",Q159&lt;&gt;"",R159&lt;&gt;"")),AND(P159="",OR(Q159&lt;&gt;"",R159&lt;&gt;"")),AND(Q159="",R159&lt;&gt;"")),"Actual time sequence incomplete",IF(OR(AND(O159&lt;&gt;"",P159&lt;&gt;"",P159&lt;O159),AND(P159&lt;&gt;"",Q159&lt;&gt;"",Q159&lt;P159),AND(Q159&lt;&gt;"",R159&lt;&gt;"",R159&lt;Q159)),"Actual times out of order",IF(AND(N159="Completed",OR(O159="",P159="",Q159="",R159="")),"Completed status missing actual times","OK")))))),"Review formula inputs")</f>
        <v/>
      </c>
      <c r="AB159" s="26" t="n"/>
    </row>
    <row r="160">
      <c r="A160" s="26" t="n"/>
      <c r="B160" s="26" t="n"/>
      <c r="C160" s="26" t="n"/>
      <c r="D160" s="26" t="n"/>
      <c r="E160" s="26" t="n"/>
      <c r="F160" s="46" t="n"/>
      <c r="G160" s="26" t="n"/>
      <c r="H160" s="28">
        <f>IFERROR(IF(G160="","",VLOOKUP(G160,'Settings'!$A$13:$B$17,2,FALSE)),"")</f>
        <v/>
      </c>
      <c r="I160" s="47">
        <f>IFERROR(IF(OR(F160="",H160=""),"",F160+H160/1440),"")</f>
        <v/>
      </c>
      <c r="J160" s="26" t="n"/>
      <c r="K160" s="26" t="n"/>
      <c r="L160" s="26" t="n"/>
      <c r="M160" s="30" t="n"/>
      <c r="N160" s="22" t="n"/>
      <c r="O160" s="46" t="n"/>
      <c r="P160" s="46" t="n"/>
      <c r="Q160" s="46" t="n"/>
      <c r="R160" s="46" t="n"/>
      <c r="S160" s="28">
        <f>IFERROR(IF(OR(F160="",O160=""),"",ROUND((O160-F160)*1440,0)),"")</f>
        <v/>
      </c>
      <c r="T160" s="28">
        <f>IFERROR(IF(OR(O160="",P160=""),"",MAX(0,ROUND((P160-O160)*1440,0))),"")</f>
        <v/>
      </c>
      <c r="U160" s="28">
        <f>IFERROR(IF(OR(P160="",Q160=""),"",MAX(0,ROUND((Q160-P160)*1440,0))),"")</f>
        <v/>
      </c>
      <c r="V160" s="28">
        <f>IFERROR(IF(OR(O160="",R160=""),"",MAX(0,ROUND((R160-O160)*1440,0))),"")</f>
        <v/>
      </c>
      <c r="W160" s="28">
        <f>IFERROR(IF(V160="","",MAX(0,V160-'Settings'!$B$6)),"")</f>
        <v/>
      </c>
      <c r="X160" s="48">
        <f>IFERROR(IF(W160="","",ROUND(W160/60*'Settings'!$B$7,2)),"")</f>
        <v/>
      </c>
      <c r="Y160" s="23">
        <f>IFERROR(IF(OR(F160="",O160=""),"",IF(O160&lt;=F160+'Settings'!$B$5/1440,"On Time","Late")),"")</f>
        <v/>
      </c>
      <c r="Z160" s="23">
        <f>IFERROR(IF(OR(B160="",C160="",F160="",I160=""),"",IF(N160="Canceled","Not Applicable",IF(COUNTIFS($B$5:$B$204,B160,$C$5:$C$204,C160,$F$5:$F$204,"&lt;"&amp;I160,$I$5:$I$204,"&gt;"&amp;F160,$N$5:$N$204,"&lt;&gt;Canceled")&gt;1,"Conflict","Clear"))),"")</f>
        <v/>
      </c>
      <c r="AA160" s="23">
        <f>IFERROR(IF(A160="","",IF(COUNTIF($A$5:$A$204,A160)&gt;1,"Duplicate appointment ID",IF(OR(B160="",C160="",D160="",F160="",G160="",N160=""),"Missing required field",IF(OR(AND(O160="",OR(P160&lt;&gt;"",Q160&lt;&gt;"",R160&lt;&gt;"")),AND(P160="",OR(Q160&lt;&gt;"",R160&lt;&gt;"")),AND(Q160="",R160&lt;&gt;"")),"Actual time sequence incomplete",IF(OR(AND(O160&lt;&gt;"",P160&lt;&gt;"",P160&lt;O160),AND(P160&lt;&gt;"",Q160&lt;&gt;"",Q160&lt;P160),AND(Q160&lt;&gt;"",R160&lt;&gt;"",R160&lt;Q160)),"Actual times out of order",IF(AND(N160="Completed",OR(O160="",P160="",Q160="",R160="")),"Completed status missing actual times","OK")))))),"Review formula inputs")</f>
        <v/>
      </c>
      <c r="AB160" s="26" t="n"/>
    </row>
    <row r="161">
      <c r="A161" s="26" t="n"/>
      <c r="B161" s="26" t="n"/>
      <c r="C161" s="26" t="n"/>
      <c r="D161" s="26" t="n"/>
      <c r="E161" s="26" t="n"/>
      <c r="F161" s="46" t="n"/>
      <c r="G161" s="26" t="n"/>
      <c r="H161" s="28">
        <f>IFERROR(IF(G161="","",VLOOKUP(G161,'Settings'!$A$13:$B$17,2,FALSE)),"")</f>
        <v/>
      </c>
      <c r="I161" s="47">
        <f>IFERROR(IF(OR(F161="",H161=""),"",F161+H161/1440),"")</f>
        <v/>
      </c>
      <c r="J161" s="26" t="n"/>
      <c r="K161" s="26" t="n"/>
      <c r="L161" s="26" t="n"/>
      <c r="M161" s="30" t="n"/>
      <c r="N161" s="22" t="n"/>
      <c r="O161" s="46" t="n"/>
      <c r="P161" s="46" t="n"/>
      <c r="Q161" s="46" t="n"/>
      <c r="R161" s="46" t="n"/>
      <c r="S161" s="28">
        <f>IFERROR(IF(OR(F161="",O161=""),"",ROUND((O161-F161)*1440,0)),"")</f>
        <v/>
      </c>
      <c r="T161" s="28">
        <f>IFERROR(IF(OR(O161="",P161=""),"",MAX(0,ROUND((P161-O161)*1440,0))),"")</f>
        <v/>
      </c>
      <c r="U161" s="28">
        <f>IFERROR(IF(OR(P161="",Q161=""),"",MAX(0,ROUND((Q161-P161)*1440,0))),"")</f>
        <v/>
      </c>
      <c r="V161" s="28">
        <f>IFERROR(IF(OR(O161="",R161=""),"",MAX(0,ROUND((R161-O161)*1440,0))),"")</f>
        <v/>
      </c>
      <c r="W161" s="28">
        <f>IFERROR(IF(V161="","",MAX(0,V161-'Settings'!$B$6)),"")</f>
        <v/>
      </c>
      <c r="X161" s="48">
        <f>IFERROR(IF(W161="","",ROUND(W161/60*'Settings'!$B$7,2)),"")</f>
        <v/>
      </c>
      <c r="Y161" s="23">
        <f>IFERROR(IF(OR(F161="",O161=""),"",IF(O161&lt;=F161+'Settings'!$B$5/1440,"On Time","Late")),"")</f>
        <v/>
      </c>
      <c r="Z161" s="23">
        <f>IFERROR(IF(OR(B161="",C161="",F161="",I161=""),"",IF(N161="Canceled","Not Applicable",IF(COUNTIFS($B$5:$B$204,B161,$C$5:$C$204,C161,$F$5:$F$204,"&lt;"&amp;I161,$I$5:$I$204,"&gt;"&amp;F161,$N$5:$N$204,"&lt;&gt;Canceled")&gt;1,"Conflict","Clear"))),"")</f>
        <v/>
      </c>
      <c r="AA161" s="23">
        <f>IFERROR(IF(A161="","",IF(COUNTIF($A$5:$A$204,A161)&gt;1,"Duplicate appointment ID",IF(OR(B161="",C161="",D161="",F161="",G161="",N161=""),"Missing required field",IF(OR(AND(O161="",OR(P161&lt;&gt;"",Q161&lt;&gt;"",R161&lt;&gt;"")),AND(P161="",OR(Q161&lt;&gt;"",R161&lt;&gt;"")),AND(Q161="",R161&lt;&gt;"")),"Actual time sequence incomplete",IF(OR(AND(O161&lt;&gt;"",P161&lt;&gt;"",P161&lt;O161),AND(P161&lt;&gt;"",Q161&lt;&gt;"",Q161&lt;P161),AND(Q161&lt;&gt;"",R161&lt;&gt;"",R161&lt;Q161)),"Actual times out of order",IF(AND(N161="Completed",OR(O161="",P161="",Q161="",R161="")),"Completed status missing actual times","OK")))))),"Review formula inputs")</f>
        <v/>
      </c>
      <c r="AB161" s="26" t="n"/>
    </row>
    <row r="162">
      <c r="A162" s="26" t="n"/>
      <c r="B162" s="26" t="n"/>
      <c r="C162" s="26" t="n"/>
      <c r="D162" s="26" t="n"/>
      <c r="E162" s="26" t="n"/>
      <c r="F162" s="46" t="n"/>
      <c r="G162" s="26" t="n"/>
      <c r="H162" s="28">
        <f>IFERROR(IF(G162="","",VLOOKUP(G162,'Settings'!$A$13:$B$17,2,FALSE)),"")</f>
        <v/>
      </c>
      <c r="I162" s="47">
        <f>IFERROR(IF(OR(F162="",H162=""),"",F162+H162/1440),"")</f>
        <v/>
      </c>
      <c r="J162" s="26" t="n"/>
      <c r="K162" s="26" t="n"/>
      <c r="L162" s="26" t="n"/>
      <c r="M162" s="30" t="n"/>
      <c r="N162" s="22" t="n"/>
      <c r="O162" s="46" t="n"/>
      <c r="P162" s="46" t="n"/>
      <c r="Q162" s="46" t="n"/>
      <c r="R162" s="46" t="n"/>
      <c r="S162" s="28">
        <f>IFERROR(IF(OR(F162="",O162=""),"",ROUND((O162-F162)*1440,0)),"")</f>
        <v/>
      </c>
      <c r="T162" s="28">
        <f>IFERROR(IF(OR(O162="",P162=""),"",MAX(0,ROUND((P162-O162)*1440,0))),"")</f>
        <v/>
      </c>
      <c r="U162" s="28">
        <f>IFERROR(IF(OR(P162="",Q162=""),"",MAX(0,ROUND((Q162-P162)*1440,0))),"")</f>
        <v/>
      </c>
      <c r="V162" s="28">
        <f>IFERROR(IF(OR(O162="",R162=""),"",MAX(0,ROUND((R162-O162)*1440,0))),"")</f>
        <v/>
      </c>
      <c r="W162" s="28">
        <f>IFERROR(IF(V162="","",MAX(0,V162-'Settings'!$B$6)),"")</f>
        <v/>
      </c>
      <c r="X162" s="48">
        <f>IFERROR(IF(W162="","",ROUND(W162/60*'Settings'!$B$7,2)),"")</f>
        <v/>
      </c>
      <c r="Y162" s="23">
        <f>IFERROR(IF(OR(F162="",O162=""),"",IF(O162&lt;=F162+'Settings'!$B$5/1440,"On Time","Late")),"")</f>
        <v/>
      </c>
      <c r="Z162" s="23">
        <f>IFERROR(IF(OR(B162="",C162="",F162="",I162=""),"",IF(N162="Canceled","Not Applicable",IF(COUNTIFS($B$5:$B$204,B162,$C$5:$C$204,C162,$F$5:$F$204,"&lt;"&amp;I162,$I$5:$I$204,"&gt;"&amp;F162,$N$5:$N$204,"&lt;&gt;Canceled")&gt;1,"Conflict","Clear"))),"")</f>
        <v/>
      </c>
      <c r="AA162" s="23">
        <f>IFERROR(IF(A162="","",IF(COUNTIF($A$5:$A$204,A162)&gt;1,"Duplicate appointment ID",IF(OR(B162="",C162="",D162="",F162="",G162="",N162=""),"Missing required field",IF(OR(AND(O162="",OR(P162&lt;&gt;"",Q162&lt;&gt;"",R162&lt;&gt;"")),AND(P162="",OR(Q162&lt;&gt;"",R162&lt;&gt;"")),AND(Q162="",R162&lt;&gt;"")),"Actual time sequence incomplete",IF(OR(AND(O162&lt;&gt;"",P162&lt;&gt;"",P162&lt;O162),AND(P162&lt;&gt;"",Q162&lt;&gt;"",Q162&lt;P162),AND(Q162&lt;&gt;"",R162&lt;&gt;"",R162&lt;Q162)),"Actual times out of order",IF(AND(N162="Completed",OR(O162="",P162="",Q162="",R162="")),"Completed status missing actual times","OK")))))),"Review formula inputs")</f>
        <v/>
      </c>
      <c r="AB162" s="26" t="n"/>
    </row>
    <row r="163">
      <c r="A163" s="26" t="n"/>
      <c r="B163" s="26" t="n"/>
      <c r="C163" s="26" t="n"/>
      <c r="D163" s="26" t="n"/>
      <c r="E163" s="26" t="n"/>
      <c r="F163" s="46" t="n"/>
      <c r="G163" s="26" t="n"/>
      <c r="H163" s="28">
        <f>IFERROR(IF(G163="","",VLOOKUP(G163,'Settings'!$A$13:$B$17,2,FALSE)),"")</f>
        <v/>
      </c>
      <c r="I163" s="47">
        <f>IFERROR(IF(OR(F163="",H163=""),"",F163+H163/1440),"")</f>
        <v/>
      </c>
      <c r="J163" s="26" t="n"/>
      <c r="K163" s="26" t="n"/>
      <c r="L163" s="26" t="n"/>
      <c r="M163" s="30" t="n"/>
      <c r="N163" s="22" t="n"/>
      <c r="O163" s="46" t="n"/>
      <c r="P163" s="46" t="n"/>
      <c r="Q163" s="46" t="n"/>
      <c r="R163" s="46" t="n"/>
      <c r="S163" s="28">
        <f>IFERROR(IF(OR(F163="",O163=""),"",ROUND((O163-F163)*1440,0)),"")</f>
        <v/>
      </c>
      <c r="T163" s="28">
        <f>IFERROR(IF(OR(O163="",P163=""),"",MAX(0,ROUND((P163-O163)*1440,0))),"")</f>
        <v/>
      </c>
      <c r="U163" s="28">
        <f>IFERROR(IF(OR(P163="",Q163=""),"",MAX(0,ROUND((Q163-P163)*1440,0))),"")</f>
        <v/>
      </c>
      <c r="V163" s="28">
        <f>IFERROR(IF(OR(O163="",R163=""),"",MAX(0,ROUND((R163-O163)*1440,0))),"")</f>
        <v/>
      </c>
      <c r="W163" s="28">
        <f>IFERROR(IF(V163="","",MAX(0,V163-'Settings'!$B$6)),"")</f>
        <v/>
      </c>
      <c r="X163" s="48">
        <f>IFERROR(IF(W163="","",ROUND(W163/60*'Settings'!$B$7,2)),"")</f>
        <v/>
      </c>
      <c r="Y163" s="23">
        <f>IFERROR(IF(OR(F163="",O163=""),"",IF(O163&lt;=F163+'Settings'!$B$5/1440,"On Time","Late")),"")</f>
        <v/>
      </c>
      <c r="Z163" s="23">
        <f>IFERROR(IF(OR(B163="",C163="",F163="",I163=""),"",IF(N163="Canceled","Not Applicable",IF(COUNTIFS($B$5:$B$204,B163,$C$5:$C$204,C163,$F$5:$F$204,"&lt;"&amp;I163,$I$5:$I$204,"&gt;"&amp;F163,$N$5:$N$204,"&lt;&gt;Canceled")&gt;1,"Conflict","Clear"))),"")</f>
        <v/>
      </c>
      <c r="AA163" s="23">
        <f>IFERROR(IF(A163="","",IF(COUNTIF($A$5:$A$204,A163)&gt;1,"Duplicate appointment ID",IF(OR(B163="",C163="",D163="",F163="",G163="",N163=""),"Missing required field",IF(OR(AND(O163="",OR(P163&lt;&gt;"",Q163&lt;&gt;"",R163&lt;&gt;"")),AND(P163="",OR(Q163&lt;&gt;"",R163&lt;&gt;"")),AND(Q163="",R163&lt;&gt;"")),"Actual time sequence incomplete",IF(OR(AND(O163&lt;&gt;"",P163&lt;&gt;"",P163&lt;O163),AND(P163&lt;&gt;"",Q163&lt;&gt;"",Q163&lt;P163),AND(Q163&lt;&gt;"",R163&lt;&gt;"",R163&lt;Q163)),"Actual times out of order",IF(AND(N163="Completed",OR(O163="",P163="",Q163="",R163="")),"Completed status missing actual times","OK")))))),"Review formula inputs")</f>
        <v/>
      </c>
      <c r="AB163" s="26" t="n"/>
    </row>
    <row r="164">
      <c r="A164" s="26" t="n"/>
      <c r="B164" s="26" t="n"/>
      <c r="C164" s="26" t="n"/>
      <c r="D164" s="26" t="n"/>
      <c r="E164" s="26" t="n"/>
      <c r="F164" s="46" t="n"/>
      <c r="G164" s="26" t="n"/>
      <c r="H164" s="28">
        <f>IFERROR(IF(G164="","",VLOOKUP(G164,'Settings'!$A$13:$B$17,2,FALSE)),"")</f>
        <v/>
      </c>
      <c r="I164" s="47">
        <f>IFERROR(IF(OR(F164="",H164=""),"",F164+H164/1440),"")</f>
        <v/>
      </c>
      <c r="J164" s="26" t="n"/>
      <c r="K164" s="26" t="n"/>
      <c r="L164" s="26" t="n"/>
      <c r="M164" s="30" t="n"/>
      <c r="N164" s="22" t="n"/>
      <c r="O164" s="46" t="n"/>
      <c r="P164" s="46" t="n"/>
      <c r="Q164" s="46" t="n"/>
      <c r="R164" s="46" t="n"/>
      <c r="S164" s="28">
        <f>IFERROR(IF(OR(F164="",O164=""),"",ROUND((O164-F164)*1440,0)),"")</f>
        <v/>
      </c>
      <c r="T164" s="28">
        <f>IFERROR(IF(OR(O164="",P164=""),"",MAX(0,ROUND((P164-O164)*1440,0))),"")</f>
        <v/>
      </c>
      <c r="U164" s="28">
        <f>IFERROR(IF(OR(P164="",Q164=""),"",MAX(0,ROUND((Q164-P164)*1440,0))),"")</f>
        <v/>
      </c>
      <c r="V164" s="28">
        <f>IFERROR(IF(OR(O164="",R164=""),"",MAX(0,ROUND((R164-O164)*1440,0))),"")</f>
        <v/>
      </c>
      <c r="W164" s="28">
        <f>IFERROR(IF(V164="","",MAX(0,V164-'Settings'!$B$6)),"")</f>
        <v/>
      </c>
      <c r="X164" s="48">
        <f>IFERROR(IF(W164="","",ROUND(W164/60*'Settings'!$B$7,2)),"")</f>
        <v/>
      </c>
      <c r="Y164" s="23">
        <f>IFERROR(IF(OR(F164="",O164=""),"",IF(O164&lt;=F164+'Settings'!$B$5/1440,"On Time","Late")),"")</f>
        <v/>
      </c>
      <c r="Z164" s="23">
        <f>IFERROR(IF(OR(B164="",C164="",F164="",I164=""),"",IF(N164="Canceled","Not Applicable",IF(COUNTIFS($B$5:$B$204,B164,$C$5:$C$204,C164,$F$5:$F$204,"&lt;"&amp;I164,$I$5:$I$204,"&gt;"&amp;F164,$N$5:$N$204,"&lt;&gt;Canceled")&gt;1,"Conflict","Clear"))),"")</f>
        <v/>
      </c>
      <c r="AA164" s="23">
        <f>IFERROR(IF(A164="","",IF(COUNTIF($A$5:$A$204,A164)&gt;1,"Duplicate appointment ID",IF(OR(B164="",C164="",D164="",F164="",G164="",N164=""),"Missing required field",IF(OR(AND(O164="",OR(P164&lt;&gt;"",Q164&lt;&gt;"",R164&lt;&gt;"")),AND(P164="",OR(Q164&lt;&gt;"",R164&lt;&gt;"")),AND(Q164="",R164&lt;&gt;"")),"Actual time sequence incomplete",IF(OR(AND(O164&lt;&gt;"",P164&lt;&gt;"",P164&lt;O164),AND(P164&lt;&gt;"",Q164&lt;&gt;"",Q164&lt;P164),AND(Q164&lt;&gt;"",R164&lt;&gt;"",R164&lt;Q164)),"Actual times out of order",IF(AND(N164="Completed",OR(O164="",P164="",Q164="",R164="")),"Completed status missing actual times","OK")))))),"Review formula inputs")</f>
        <v/>
      </c>
      <c r="AB164" s="26" t="n"/>
    </row>
    <row r="165">
      <c r="A165" s="26" t="n"/>
      <c r="B165" s="26" t="n"/>
      <c r="C165" s="26" t="n"/>
      <c r="D165" s="26" t="n"/>
      <c r="E165" s="26" t="n"/>
      <c r="F165" s="46" t="n"/>
      <c r="G165" s="26" t="n"/>
      <c r="H165" s="28">
        <f>IFERROR(IF(G165="","",VLOOKUP(G165,'Settings'!$A$13:$B$17,2,FALSE)),"")</f>
        <v/>
      </c>
      <c r="I165" s="47">
        <f>IFERROR(IF(OR(F165="",H165=""),"",F165+H165/1440),"")</f>
        <v/>
      </c>
      <c r="J165" s="26" t="n"/>
      <c r="K165" s="26" t="n"/>
      <c r="L165" s="26" t="n"/>
      <c r="M165" s="30" t="n"/>
      <c r="N165" s="22" t="n"/>
      <c r="O165" s="46" t="n"/>
      <c r="P165" s="46" t="n"/>
      <c r="Q165" s="46" t="n"/>
      <c r="R165" s="46" t="n"/>
      <c r="S165" s="28">
        <f>IFERROR(IF(OR(F165="",O165=""),"",ROUND((O165-F165)*1440,0)),"")</f>
        <v/>
      </c>
      <c r="T165" s="28">
        <f>IFERROR(IF(OR(O165="",P165=""),"",MAX(0,ROUND((P165-O165)*1440,0))),"")</f>
        <v/>
      </c>
      <c r="U165" s="28">
        <f>IFERROR(IF(OR(P165="",Q165=""),"",MAX(0,ROUND((Q165-P165)*1440,0))),"")</f>
        <v/>
      </c>
      <c r="V165" s="28">
        <f>IFERROR(IF(OR(O165="",R165=""),"",MAX(0,ROUND((R165-O165)*1440,0))),"")</f>
        <v/>
      </c>
      <c r="W165" s="28">
        <f>IFERROR(IF(V165="","",MAX(0,V165-'Settings'!$B$6)),"")</f>
        <v/>
      </c>
      <c r="X165" s="48">
        <f>IFERROR(IF(W165="","",ROUND(W165/60*'Settings'!$B$7,2)),"")</f>
        <v/>
      </c>
      <c r="Y165" s="23">
        <f>IFERROR(IF(OR(F165="",O165=""),"",IF(O165&lt;=F165+'Settings'!$B$5/1440,"On Time","Late")),"")</f>
        <v/>
      </c>
      <c r="Z165" s="23">
        <f>IFERROR(IF(OR(B165="",C165="",F165="",I165=""),"",IF(N165="Canceled","Not Applicable",IF(COUNTIFS($B$5:$B$204,B165,$C$5:$C$204,C165,$F$5:$F$204,"&lt;"&amp;I165,$I$5:$I$204,"&gt;"&amp;F165,$N$5:$N$204,"&lt;&gt;Canceled")&gt;1,"Conflict","Clear"))),"")</f>
        <v/>
      </c>
      <c r="AA165" s="23">
        <f>IFERROR(IF(A165="","",IF(COUNTIF($A$5:$A$204,A165)&gt;1,"Duplicate appointment ID",IF(OR(B165="",C165="",D165="",F165="",G165="",N165=""),"Missing required field",IF(OR(AND(O165="",OR(P165&lt;&gt;"",Q165&lt;&gt;"",R165&lt;&gt;"")),AND(P165="",OR(Q165&lt;&gt;"",R165&lt;&gt;"")),AND(Q165="",R165&lt;&gt;"")),"Actual time sequence incomplete",IF(OR(AND(O165&lt;&gt;"",P165&lt;&gt;"",P165&lt;O165),AND(P165&lt;&gt;"",Q165&lt;&gt;"",Q165&lt;P165),AND(Q165&lt;&gt;"",R165&lt;&gt;"",R165&lt;Q165)),"Actual times out of order",IF(AND(N165="Completed",OR(O165="",P165="",Q165="",R165="")),"Completed status missing actual times","OK")))))),"Review formula inputs")</f>
        <v/>
      </c>
      <c r="AB165" s="26" t="n"/>
    </row>
    <row r="166">
      <c r="A166" s="26" t="n"/>
      <c r="B166" s="26" t="n"/>
      <c r="C166" s="26" t="n"/>
      <c r="D166" s="26" t="n"/>
      <c r="E166" s="26" t="n"/>
      <c r="F166" s="46" t="n"/>
      <c r="G166" s="26" t="n"/>
      <c r="H166" s="28">
        <f>IFERROR(IF(G166="","",VLOOKUP(G166,'Settings'!$A$13:$B$17,2,FALSE)),"")</f>
        <v/>
      </c>
      <c r="I166" s="47">
        <f>IFERROR(IF(OR(F166="",H166=""),"",F166+H166/1440),"")</f>
        <v/>
      </c>
      <c r="J166" s="26" t="n"/>
      <c r="K166" s="26" t="n"/>
      <c r="L166" s="26" t="n"/>
      <c r="M166" s="30" t="n"/>
      <c r="N166" s="22" t="n"/>
      <c r="O166" s="46" t="n"/>
      <c r="P166" s="46" t="n"/>
      <c r="Q166" s="46" t="n"/>
      <c r="R166" s="46" t="n"/>
      <c r="S166" s="28">
        <f>IFERROR(IF(OR(F166="",O166=""),"",ROUND((O166-F166)*1440,0)),"")</f>
        <v/>
      </c>
      <c r="T166" s="28">
        <f>IFERROR(IF(OR(O166="",P166=""),"",MAX(0,ROUND((P166-O166)*1440,0))),"")</f>
        <v/>
      </c>
      <c r="U166" s="28">
        <f>IFERROR(IF(OR(P166="",Q166=""),"",MAX(0,ROUND((Q166-P166)*1440,0))),"")</f>
        <v/>
      </c>
      <c r="V166" s="28">
        <f>IFERROR(IF(OR(O166="",R166=""),"",MAX(0,ROUND((R166-O166)*1440,0))),"")</f>
        <v/>
      </c>
      <c r="W166" s="28">
        <f>IFERROR(IF(V166="","",MAX(0,V166-'Settings'!$B$6)),"")</f>
        <v/>
      </c>
      <c r="X166" s="48">
        <f>IFERROR(IF(W166="","",ROUND(W166/60*'Settings'!$B$7,2)),"")</f>
        <v/>
      </c>
      <c r="Y166" s="23">
        <f>IFERROR(IF(OR(F166="",O166=""),"",IF(O166&lt;=F166+'Settings'!$B$5/1440,"On Time","Late")),"")</f>
        <v/>
      </c>
      <c r="Z166" s="23">
        <f>IFERROR(IF(OR(B166="",C166="",F166="",I166=""),"",IF(N166="Canceled","Not Applicable",IF(COUNTIFS($B$5:$B$204,B166,$C$5:$C$204,C166,$F$5:$F$204,"&lt;"&amp;I166,$I$5:$I$204,"&gt;"&amp;F166,$N$5:$N$204,"&lt;&gt;Canceled")&gt;1,"Conflict","Clear"))),"")</f>
        <v/>
      </c>
      <c r="AA166" s="23">
        <f>IFERROR(IF(A166="","",IF(COUNTIF($A$5:$A$204,A166)&gt;1,"Duplicate appointment ID",IF(OR(B166="",C166="",D166="",F166="",G166="",N166=""),"Missing required field",IF(OR(AND(O166="",OR(P166&lt;&gt;"",Q166&lt;&gt;"",R166&lt;&gt;"")),AND(P166="",OR(Q166&lt;&gt;"",R166&lt;&gt;"")),AND(Q166="",R166&lt;&gt;"")),"Actual time sequence incomplete",IF(OR(AND(O166&lt;&gt;"",P166&lt;&gt;"",P166&lt;O166),AND(P166&lt;&gt;"",Q166&lt;&gt;"",Q166&lt;P166),AND(Q166&lt;&gt;"",R166&lt;&gt;"",R166&lt;Q166)),"Actual times out of order",IF(AND(N166="Completed",OR(O166="",P166="",Q166="",R166="")),"Completed status missing actual times","OK")))))),"Review formula inputs")</f>
        <v/>
      </c>
      <c r="AB166" s="26" t="n"/>
    </row>
    <row r="167">
      <c r="A167" s="26" t="n"/>
      <c r="B167" s="26" t="n"/>
      <c r="C167" s="26" t="n"/>
      <c r="D167" s="26" t="n"/>
      <c r="E167" s="26" t="n"/>
      <c r="F167" s="46" t="n"/>
      <c r="G167" s="26" t="n"/>
      <c r="H167" s="28">
        <f>IFERROR(IF(G167="","",VLOOKUP(G167,'Settings'!$A$13:$B$17,2,FALSE)),"")</f>
        <v/>
      </c>
      <c r="I167" s="47">
        <f>IFERROR(IF(OR(F167="",H167=""),"",F167+H167/1440),"")</f>
        <v/>
      </c>
      <c r="J167" s="26" t="n"/>
      <c r="K167" s="26" t="n"/>
      <c r="L167" s="26" t="n"/>
      <c r="M167" s="30" t="n"/>
      <c r="N167" s="22" t="n"/>
      <c r="O167" s="46" t="n"/>
      <c r="P167" s="46" t="n"/>
      <c r="Q167" s="46" t="n"/>
      <c r="R167" s="46" t="n"/>
      <c r="S167" s="28">
        <f>IFERROR(IF(OR(F167="",O167=""),"",ROUND((O167-F167)*1440,0)),"")</f>
        <v/>
      </c>
      <c r="T167" s="28">
        <f>IFERROR(IF(OR(O167="",P167=""),"",MAX(0,ROUND((P167-O167)*1440,0))),"")</f>
        <v/>
      </c>
      <c r="U167" s="28">
        <f>IFERROR(IF(OR(P167="",Q167=""),"",MAX(0,ROUND((Q167-P167)*1440,0))),"")</f>
        <v/>
      </c>
      <c r="V167" s="28">
        <f>IFERROR(IF(OR(O167="",R167=""),"",MAX(0,ROUND((R167-O167)*1440,0))),"")</f>
        <v/>
      </c>
      <c r="W167" s="28">
        <f>IFERROR(IF(V167="","",MAX(0,V167-'Settings'!$B$6)),"")</f>
        <v/>
      </c>
      <c r="X167" s="48">
        <f>IFERROR(IF(W167="","",ROUND(W167/60*'Settings'!$B$7,2)),"")</f>
        <v/>
      </c>
      <c r="Y167" s="23">
        <f>IFERROR(IF(OR(F167="",O167=""),"",IF(O167&lt;=F167+'Settings'!$B$5/1440,"On Time","Late")),"")</f>
        <v/>
      </c>
      <c r="Z167" s="23">
        <f>IFERROR(IF(OR(B167="",C167="",F167="",I167=""),"",IF(N167="Canceled","Not Applicable",IF(COUNTIFS($B$5:$B$204,B167,$C$5:$C$204,C167,$F$5:$F$204,"&lt;"&amp;I167,$I$5:$I$204,"&gt;"&amp;F167,$N$5:$N$204,"&lt;&gt;Canceled")&gt;1,"Conflict","Clear"))),"")</f>
        <v/>
      </c>
      <c r="AA167" s="23">
        <f>IFERROR(IF(A167="","",IF(COUNTIF($A$5:$A$204,A167)&gt;1,"Duplicate appointment ID",IF(OR(B167="",C167="",D167="",F167="",G167="",N167=""),"Missing required field",IF(OR(AND(O167="",OR(P167&lt;&gt;"",Q167&lt;&gt;"",R167&lt;&gt;"")),AND(P167="",OR(Q167&lt;&gt;"",R167&lt;&gt;"")),AND(Q167="",R167&lt;&gt;"")),"Actual time sequence incomplete",IF(OR(AND(O167&lt;&gt;"",P167&lt;&gt;"",P167&lt;O167),AND(P167&lt;&gt;"",Q167&lt;&gt;"",Q167&lt;P167),AND(Q167&lt;&gt;"",R167&lt;&gt;"",R167&lt;Q167)),"Actual times out of order",IF(AND(N167="Completed",OR(O167="",P167="",Q167="",R167="")),"Completed status missing actual times","OK")))))),"Review formula inputs")</f>
        <v/>
      </c>
      <c r="AB167" s="26" t="n"/>
    </row>
    <row r="168">
      <c r="A168" s="26" t="n"/>
      <c r="B168" s="26" t="n"/>
      <c r="C168" s="26" t="n"/>
      <c r="D168" s="26" t="n"/>
      <c r="E168" s="26" t="n"/>
      <c r="F168" s="46" t="n"/>
      <c r="G168" s="26" t="n"/>
      <c r="H168" s="28">
        <f>IFERROR(IF(G168="","",VLOOKUP(G168,'Settings'!$A$13:$B$17,2,FALSE)),"")</f>
        <v/>
      </c>
      <c r="I168" s="47">
        <f>IFERROR(IF(OR(F168="",H168=""),"",F168+H168/1440),"")</f>
        <v/>
      </c>
      <c r="J168" s="26" t="n"/>
      <c r="K168" s="26" t="n"/>
      <c r="L168" s="26" t="n"/>
      <c r="M168" s="30" t="n"/>
      <c r="N168" s="22" t="n"/>
      <c r="O168" s="46" t="n"/>
      <c r="P168" s="46" t="n"/>
      <c r="Q168" s="46" t="n"/>
      <c r="R168" s="46" t="n"/>
      <c r="S168" s="28">
        <f>IFERROR(IF(OR(F168="",O168=""),"",ROUND((O168-F168)*1440,0)),"")</f>
        <v/>
      </c>
      <c r="T168" s="28">
        <f>IFERROR(IF(OR(O168="",P168=""),"",MAX(0,ROUND((P168-O168)*1440,0))),"")</f>
        <v/>
      </c>
      <c r="U168" s="28">
        <f>IFERROR(IF(OR(P168="",Q168=""),"",MAX(0,ROUND((Q168-P168)*1440,0))),"")</f>
        <v/>
      </c>
      <c r="V168" s="28">
        <f>IFERROR(IF(OR(O168="",R168=""),"",MAX(0,ROUND((R168-O168)*1440,0))),"")</f>
        <v/>
      </c>
      <c r="W168" s="28">
        <f>IFERROR(IF(V168="","",MAX(0,V168-'Settings'!$B$6)),"")</f>
        <v/>
      </c>
      <c r="X168" s="48">
        <f>IFERROR(IF(W168="","",ROUND(W168/60*'Settings'!$B$7,2)),"")</f>
        <v/>
      </c>
      <c r="Y168" s="23">
        <f>IFERROR(IF(OR(F168="",O168=""),"",IF(O168&lt;=F168+'Settings'!$B$5/1440,"On Time","Late")),"")</f>
        <v/>
      </c>
      <c r="Z168" s="23">
        <f>IFERROR(IF(OR(B168="",C168="",F168="",I168=""),"",IF(N168="Canceled","Not Applicable",IF(COUNTIFS($B$5:$B$204,B168,$C$5:$C$204,C168,$F$5:$F$204,"&lt;"&amp;I168,$I$5:$I$204,"&gt;"&amp;F168,$N$5:$N$204,"&lt;&gt;Canceled")&gt;1,"Conflict","Clear"))),"")</f>
        <v/>
      </c>
      <c r="AA168" s="23">
        <f>IFERROR(IF(A168="","",IF(COUNTIF($A$5:$A$204,A168)&gt;1,"Duplicate appointment ID",IF(OR(B168="",C168="",D168="",F168="",G168="",N168=""),"Missing required field",IF(OR(AND(O168="",OR(P168&lt;&gt;"",Q168&lt;&gt;"",R168&lt;&gt;"")),AND(P168="",OR(Q168&lt;&gt;"",R168&lt;&gt;"")),AND(Q168="",R168&lt;&gt;"")),"Actual time sequence incomplete",IF(OR(AND(O168&lt;&gt;"",P168&lt;&gt;"",P168&lt;O168),AND(P168&lt;&gt;"",Q168&lt;&gt;"",Q168&lt;P168),AND(Q168&lt;&gt;"",R168&lt;&gt;"",R168&lt;Q168)),"Actual times out of order",IF(AND(N168="Completed",OR(O168="",P168="",Q168="",R168="")),"Completed status missing actual times","OK")))))),"Review formula inputs")</f>
        <v/>
      </c>
      <c r="AB168" s="26" t="n"/>
    </row>
    <row r="169">
      <c r="A169" s="26" t="n"/>
      <c r="B169" s="26" t="n"/>
      <c r="C169" s="26" t="n"/>
      <c r="D169" s="26" t="n"/>
      <c r="E169" s="26" t="n"/>
      <c r="F169" s="46" t="n"/>
      <c r="G169" s="26" t="n"/>
      <c r="H169" s="28">
        <f>IFERROR(IF(G169="","",VLOOKUP(G169,'Settings'!$A$13:$B$17,2,FALSE)),"")</f>
        <v/>
      </c>
      <c r="I169" s="47">
        <f>IFERROR(IF(OR(F169="",H169=""),"",F169+H169/1440),"")</f>
        <v/>
      </c>
      <c r="J169" s="26" t="n"/>
      <c r="K169" s="26" t="n"/>
      <c r="L169" s="26" t="n"/>
      <c r="M169" s="30" t="n"/>
      <c r="N169" s="22" t="n"/>
      <c r="O169" s="46" t="n"/>
      <c r="P169" s="46" t="n"/>
      <c r="Q169" s="46" t="n"/>
      <c r="R169" s="46" t="n"/>
      <c r="S169" s="28">
        <f>IFERROR(IF(OR(F169="",O169=""),"",ROUND((O169-F169)*1440,0)),"")</f>
        <v/>
      </c>
      <c r="T169" s="28">
        <f>IFERROR(IF(OR(O169="",P169=""),"",MAX(0,ROUND((P169-O169)*1440,0))),"")</f>
        <v/>
      </c>
      <c r="U169" s="28">
        <f>IFERROR(IF(OR(P169="",Q169=""),"",MAX(0,ROUND((Q169-P169)*1440,0))),"")</f>
        <v/>
      </c>
      <c r="V169" s="28">
        <f>IFERROR(IF(OR(O169="",R169=""),"",MAX(0,ROUND((R169-O169)*1440,0))),"")</f>
        <v/>
      </c>
      <c r="W169" s="28">
        <f>IFERROR(IF(V169="","",MAX(0,V169-'Settings'!$B$6)),"")</f>
        <v/>
      </c>
      <c r="X169" s="48">
        <f>IFERROR(IF(W169="","",ROUND(W169/60*'Settings'!$B$7,2)),"")</f>
        <v/>
      </c>
      <c r="Y169" s="23">
        <f>IFERROR(IF(OR(F169="",O169=""),"",IF(O169&lt;=F169+'Settings'!$B$5/1440,"On Time","Late")),"")</f>
        <v/>
      </c>
      <c r="Z169" s="23">
        <f>IFERROR(IF(OR(B169="",C169="",F169="",I169=""),"",IF(N169="Canceled","Not Applicable",IF(COUNTIFS($B$5:$B$204,B169,$C$5:$C$204,C169,$F$5:$F$204,"&lt;"&amp;I169,$I$5:$I$204,"&gt;"&amp;F169,$N$5:$N$204,"&lt;&gt;Canceled")&gt;1,"Conflict","Clear"))),"")</f>
        <v/>
      </c>
      <c r="AA169" s="23">
        <f>IFERROR(IF(A169="","",IF(COUNTIF($A$5:$A$204,A169)&gt;1,"Duplicate appointment ID",IF(OR(B169="",C169="",D169="",F169="",G169="",N169=""),"Missing required field",IF(OR(AND(O169="",OR(P169&lt;&gt;"",Q169&lt;&gt;"",R169&lt;&gt;"")),AND(P169="",OR(Q169&lt;&gt;"",R169&lt;&gt;"")),AND(Q169="",R169&lt;&gt;"")),"Actual time sequence incomplete",IF(OR(AND(O169&lt;&gt;"",P169&lt;&gt;"",P169&lt;O169),AND(P169&lt;&gt;"",Q169&lt;&gt;"",Q169&lt;P169),AND(Q169&lt;&gt;"",R169&lt;&gt;"",R169&lt;Q169)),"Actual times out of order",IF(AND(N169="Completed",OR(O169="",P169="",Q169="",R169="")),"Completed status missing actual times","OK")))))),"Review formula inputs")</f>
        <v/>
      </c>
      <c r="AB169" s="26" t="n"/>
    </row>
    <row r="170">
      <c r="A170" s="26" t="n"/>
      <c r="B170" s="26" t="n"/>
      <c r="C170" s="26" t="n"/>
      <c r="D170" s="26" t="n"/>
      <c r="E170" s="26" t="n"/>
      <c r="F170" s="46" t="n"/>
      <c r="G170" s="26" t="n"/>
      <c r="H170" s="28">
        <f>IFERROR(IF(G170="","",VLOOKUP(G170,'Settings'!$A$13:$B$17,2,FALSE)),"")</f>
        <v/>
      </c>
      <c r="I170" s="47">
        <f>IFERROR(IF(OR(F170="",H170=""),"",F170+H170/1440),"")</f>
        <v/>
      </c>
      <c r="J170" s="26" t="n"/>
      <c r="K170" s="26" t="n"/>
      <c r="L170" s="26" t="n"/>
      <c r="M170" s="30" t="n"/>
      <c r="N170" s="22" t="n"/>
      <c r="O170" s="46" t="n"/>
      <c r="P170" s="46" t="n"/>
      <c r="Q170" s="46" t="n"/>
      <c r="R170" s="46" t="n"/>
      <c r="S170" s="28">
        <f>IFERROR(IF(OR(F170="",O170=""),"",ROUND((O170-F170)*1440,0)),"")</f>
        <v/>
      </c>
      <c r="T170" s="28">
        <f>IFERROR(IF(OR(O170="",P170=""),"",MAX(0,ROUND((P170-O170)*1440,0))),"")</f>
        <v/>
      </c>
      <c r="U170" s="28">
        <f>IFERROR(IF(OR(P170="",Q170=""),"",MAX(0,ROUND((Q170-P170)*1440,0))),"")</f>
        <v/>
      </c>
      <c r="V170" s="28">
        <f>IFERROR(IF(OR(O170="",R170=""),"",MAX(0,ROUND((R170-O170)*1440,0))),"")</f>
        <v/>
      </c>
      <c r="W170" s="28">
        <f>IFERROR(IF(V170="","",MAX(0,V170-'Settings'!$B$6)),"")</f>
        <v/>
      </c>
      <c r="X170" s="48">
        <f>IFERROR(IF(W170="","",ROUND(W170/60*'Settings'!$B$7,2)),"")</f>
        <v/>
      </c>
      <c r="Y170" s="23">
        <f>IFERROR(IF(OR(F170="",O170=""),"",IF(O170&lt;=F170+'Settings'!$B$5/1440,"On Time","Late")),"")</f>
        <v/>
      </c>
      <c r="Z170" s="23">
        <f>IFERROR(IF(OR(B170="",C170="",F170="",I170=""),"",IF(N170="Canceled","Not Applicable",IF(COUNTIFS($B$5:$B$204,B170,$C$5:$C$204,C170,$F$5:$F$204,"&lt;"&amp;I170,$I$5:$I$204,"&gt;"&amp;F170,$N$5:$N$204,"&lt;&gt;Canceled")&gt;1,"Conflict","Clear"))),"")</f>
        <v/>
      </c>
      <c r="AA170" s="23">
        <f>IFERROR(IF(A170="","",IF(COUNTIF($A$5:$A$204,A170)&gt;1,"Duplicate appointment ID",IF(OR(B170="",C170="",D170="",F170="",G170="",N170=""),"Missing required field",IF(OR(AND(O170="",OR(P170&lt;&gt;"",Q170&lt;&gt;"",R170&lt;&gt;"")),AND(P170="",OR(Q170&lt;&gt;"",R170&lt;&gt;"")),AND(Q170="",R170&lt;&gt;"")),"Actual time sequence incomplete",IF(OR(AND(O170&lt;&gt;"",P170&lt;&gt;"",P170&lt;O170),AND(P170&lt;&gt;"",Q170&lt;&gt;"",Q170&lt;P170),AND(Q170&lt;&gt;"",R170&lt;&gt;"",R170&lt;Q170)),"Actual times out of order",IF(AND(N170="Completed",OR(O170="",P170="",Q170="",R170="")),"Completed status missing actual times","OK")))))),"Review formula inputs")</f>
        <v/>
      </c>
      <c r="AB170" s="26" t="n"/>
    </row>
    <row r="171">
      <c r="A171" s="26" t="n"/>
      <c r="B171" s="26" t="n"/>
      <c r="C171" s="26" t="n"/>
      <c r="D171" s="26" t="n"/>
      <c r="E171" s="26" t="n"/>
      <c r="F171" s="46" t="n"/>
      <c r="G171" s="26" t="n"/>
      <c r="H171" s="28">
        <f>IFERROR(IF(G171="","",VLOOKUP(G171,'Settings'!$A$13:$B$17,2,FALSE)),"")</f>
        <v/>
      </c>
      <c r="I171" s="47">
        <f>IFERROR(IF(OR(F171="",H171=""),"",F171+H171/1440),"")</f>
        <v/>
      </c>
      <c r="J171" s="26" t="n"/>
      <c r="K171" s="26" t="n"/>
      <c r="L171" s="26" t="n"/>
      <c r="M171" s="30" t="n"/>
      <c r="N171" s="22" t="n"/>
      <c r="O171" s="46" t="n"/>
      <c r="P171" s="46" t="n"/>
      <c r="Q171" s="46" t="n"/>
      <c r="R171" s="46" t="n"/>
      <c r="S171" s="28">
        <f>IFERROR(IF(OR(F171="",O171=""),"",ROUND((O171-F171)*1440,0)),"")</f>
        <v/>
      </c>
      <c r="T171" s="28">
        <f>IFERROR(IF(OR(O171="",P171=""),"",MAX(0,ROUND((P171-O171)*1440,0))),"")</f>
        <v/>
      </c>
      <c r="U171" s="28">
        <f>IFERROR(IF(OR(P171="",Q171=""),"",MAX(0,ROUND((Q171-P171)*1440,0))),"")</f>
        <v/>
      </c>
      <c r="V171" s="28">
        <f>IFERROR(IF(OR(O171="",R171=""),"",MAX(0,ROUND((R171-O171)*1440,0))),"")</f>
        <v/>
      </c>
      <c r="W171" s="28">
        <f>IFERROR(IF(V171="","",MAX(0,V171-'Settings'!$B$6)),"")</f>
        <v/>
      </c>
      <c r="X171" s="48">
        <f>IFERROR(IF(W171="","",ROUND(W171/60*'Settings'!$B$7,2)),"")</f>
        <v/>
      </c>
      <c r="Y171" s="23">
        <f>IFERROR(IF(OR(F171="",O171=""),"",IF(O171&lt;=F171+'Settings'!$B$5/1440,"On Time","Late")),"")</f>
        <v/>
      </c>
      <c r="Z171" s="23">
        <f>IFERROR(IF(OR(B171="",C171="",F171="",I171=""),"",IF(N171="Canceled","Not Applicable",IF(COUNTIFS($B$5:$B$204,B171,$C$5:$C$204,C171,$F$5:$F$204,"&lt;"&amp;I171,$I$5:$I$204,"&gt;"&amp;F171,$N$5:$N$204,"&lt;&gt;Canceled")&gt;1,"Conflict","Clear"))),"")</f>
        <v/>
      </c>
      <c r="AA171" s="23">
        <f>IFERROR(IF(A171="","",IF(COUNTIF($A$5:$A$204,A171)&gt;1,"Duplicate appointment ID",IF(OR(B171="",C171="",D171="",F171="",G171="",N171=""),"Missing required field",IF(OR(AND(O171="",OR(P171&lt;&gt;"",Q171&lt;&gt;"",R171&lt;&gt;"")),AND(P171="",OR(Q171&lt;&gt;"",R171&lt;&gt;"")),AND(Q171="",R171&lt;&gt;"")),"Actual time sequence incomplete",IF(OR(AND(O171&lt;&gt;"",P171&lt;&gt;"",P171&lt;O171),AND(P171&lt;&gt;"",Q171&lt;&gt;"",Q171&lt;P171),AND(Q171&lt;&gt;"",R171&lt;&gt;"",R171&lt;Q171)),"Actual times out of order",IF(AND(N171="Completed",OR(O171="",P171="",Q171="",R171="")),"Completed status missing actual times","OK")))))),"Review formula inputs")</f>
        <v/>
      </c>
      <c r="AB171" s="26" t="n"/>
    </row>
    <row r="172">
      <c r="A172" s="26" t="n"/>
      <c r="B172" s="26" t="n"/>
      <c r="C172" s="26" t="n"/>
      <c r="D172" s="26" t="n"/>
      <c r="E172" s="26" t="n"/>
      <c r="F172" s="46" t="n"/>
      <c r="G172" s="26" t="n"/>
      <c r="H172" s="28">
        <f>IFERROR(IF(G172="","",VLOOKUP(G172,'Settings'!$A$13:$B$17,2,FALSE)),"")</f>
        <v/>
      </c>
      <c r="I172" s="47">
        <f>IFERROR(IF(OR(F172="",H172=""),"",F172+H172/1440),"")</f>
        <v/>
      </c>
      <c r="J172" s="26" t="n"/>
      <c r="K172" s="26" t="n"/>
      <c r="L172" s="26" t="n"/>
      <c r="M172" s="30" t="n"/>
      <c r="N172" s="22" t="n"/>
      <c r="O172" s="46" t="n"/>
      <c r="P172" s="46" t="n"/>
      <c r="Q172" s="46" t="n"/>
      <c r="R172" s="46" t="n"/>
      <c r="S172" s="28">
        <f>IFERROR(IF(OR(F172="",O172=""),"",ROUND((O172-F172)*1440,0)),"")</f>
        <v/>
      </c>
      <c r="T172" s="28">
        <f>IFERROR(IF(OR(O172="",P172=""),"",MAX(0,ROUND((P172-O172)*1440,0))),"")</f>
        <v/>
      </c>
      <c r="U172" s="28">
        <f>IFERROR(IF(OR(P172="",Q172=""),"",MAX(0,ROUND((Q172-P172)*1440,0))),"")</f>
        <v/>
      </c>
      <c r="V172" s="28">
        <f>IFERROR(IF(OR(O172="",R172=""),"",MAX(0,ROUND((R172-O172)*1440,0))),"")</f>
        <v/>
      </c>
      <c r="W172" s="28">
        <f>IFERROR(IF(V172="","",MAX(0,V172-'Settings'!$B$6)),"")</f>
        <v/>
      </c>
      <c r="X172" s="48">
        <f>IFERROR(IF(W172="","",ROUND(W172/60*'Settings'!$B$7,2)),"")</f>
        <v/>
      </c>
      <c r="Y172" s="23">
        <f>IFERROR(IF(OR(F172="",O172=""),"",IF(O172&lt;=F172+'Settings'!$B$5/1440,"On Time","Late")),"")</f>
        <v/>
      </c>
      <c r="Z172" s="23">
        <f>IFERROR(IF(OR(B172="",C172="",F172="",I172=""),"",IF(N172="Canceled","Not Applicable",IF(COUNTIFS($B$5:$B$204,B172,$C$5:$C$204,C172,$F$5:$F$204,"&lt;"&amp;I172,$I$5:$I$204,"&gt;"&amp;F172,$N$5:$N$204,"&lt;&gt;Canceled")&gt;1,"Conflict","Clear"))),"")</f>
        <v/>
      </c>
      <c r="AA172" s="23">
        <f>IFERROR(IF(A172="","",IF(COUNTIF($A$5:$A$204,A172)&gt;1,"Duplicate appointment ID",IF(OR(B172="",C172="",D172="",F172="",G172="",N172=""),"Missing required field",IF(OR(AND(O172="",OR(P172&lt;&gt;"",Q172&lt;&gt;"",R172&lt;&gt;"")),AND(P172="",OR(Q172&lt;&gt;"",R172&lt;&gt;"")),AND(Q172="",R172&lt;&gt;"")),"Actual time sequence incomplete",IF(OR(AND(O172&lt;&gt;"",P172&lt;&gt;"",P172&lt;O172),AND(P172&lt;&gt;"",Q172&lt;&gt;"",Q172&lt;P172),AND(Q172&lt;&gt;"",R172&lt;&gt;"",R172&lt;Q172)),"Actual times out of order",IF(AND(N172="Completed",OR(O172="",P172="",Q172="",R172="")),"Completed status missing actual times","OK")))))),"Review formula inputs")</f>
        <v/>
      </c>
      <c r="AB172" s="26" t="n"/>
    </row>
    <row r="173">
      <c r="A173" s="26" t="n"/>
      <c r="B173" s="26" t="n"/>
      <c r="C173" s="26" t="n"/>
      <c r="D173" s="26" t="n"/>
      <c r="E173" s="26" t="n"/>
      <c r="F173" s="46" t="n"/>
      <c r="G173" s="26" t="n"/>
      <c r="H173" s="28">
        <f>IFERROR(IF(G173="","",VLOOKUP(G173,'Settings'!$A$13:$B$17,2,FALSE)),"")</f>
        <v/>
      </c>
      <c r="I173" s="47">
        <f>IFERROR(IF(OR(F173="",H173=""),"",F173+H173/1440),"")</f>
        <v/>
      </c>
      <c r="J173" s="26" t="n"/>
      <c r="K173" s="26" t="n"/>
      <c r="L173" s="26" t="n"/>
      <c r="M173" s="30" t="n"/>
      <c r="N173" s="22" t="n"/>
      <c r="O173" s="46" t="n"/>
      <c r="P173" s="46" t="n"/>
      <c r="Q173" s="46" t="n"/>
      <c r="R173" s="46" t="n"/>
      <c r="S173" s="28">
        <f>IFERROR(IF(OR(F173="",O173=""),"",ROUND((O173-F173)*1440,0)),"")</f>
        <v/>
      </c>
      <c r="T173" s="28">
        <f>IFERROR(IF(OR(O173="",P173=""),"",MAX(0,ROUND((P173-O173)*1440,0))),"")</f>
        <v/>
      </c>
      <c r="U173" s="28">
        <f>IFERROR(IF(OR(P173="",Q173=""),"",MAX(0,ROUND((Q173-P173)*1440,0))),"")</f>
        <v/>
      </c>
      <c r="V173" s="28">
        <f>IFERROR(IF(OR(O173="",R173=""),"",MAX(0,ROUND((R173-O173)*1440,0))),"")</f>
        <v/>
      </c>
      <c r="W173" s="28">
        <f>IFERROR(IF(V173="","",MAX(0,V173-'Settings'!$B$6)),"")</f>
        <v/>
      </c>
      <c r="X173" s="48">
        <f>IFERROR(IF(W173="","",ROUND(W173/60*'Settings'!$B$7,2)),"")</f>
        <v/>
      </c>
      <c r="Y173" s="23">
        <f>IFERROR(IF(OR(F173="",O173=""),"",IF(O173&lt;=F173+'Settings'!$B$5/1440,"On Time","Late")),"")</f>
        <v/>
      </c>
      <c r="Z173" s="23">
        <f>IFERROR(IF(OR(B173="",C173="",F173="",I173=""),"",IF(N173="Canceled","Not Applicable",IF(COUNTIFS($B$5:$B$204,B173,$C$5:$C$204,C173,$F$5:$F$204,"&lt;"&amp;I173,$I$5:$I$204,"&gt;"&amp;F173,$N$5:$N$204,"&lt;&gt;Canceled")&gt;1,"Conflict","Clear"))),"")</f>
        <v/>
      </c>
      <c r="AA173" s="23">
        <f>IFERROR(IF(A173="","",IF(COUNTIF($A$5:$A$204,A173)&gt;1,"Duplicate appointment ID",IF(OR(B173="",C173="",D173="",F173="",G173="",N173=""),"Missing required field",IF(OR(AND(O173="",OR(P173&lt;&gt;"",Q173&lt;&gt;"",R173&lt;&gt;"")),AND(P173="",OR(Q173&lt;&gt;"",R173&lt;&gt;"")),AND(Q173="",R173&lt;&gt;"")),"Actual time sequence incomplete",IF(OR(AND(O173&lt;&gt;"",P173&lt;&gt;"",P173&lt;O173),AND(P173&lt;&gt;"",Q173&lt;&gt;"",Q173&lt;P173),AND(Q173&lt;&gt;"",R173&lt;&gt;"",R173&lt;Q173)),"Actual times out of order",IF(AND(N173="Completed",OR(O173="",P173="",Q173="",R173="")),"Completed status missing actual times","OK")))))),"Review formula inputs")</f>
        <v/>
      </c>
      <c r="AB173" s="26" t="n"/>
    </row>
    <row r="174">
      <c r="A174" s="26" t="n"/>
      <c r="B174" s="26" t="n"/>
      <c r="C174" s="26" t="n"/>
      <c r="D174" s="26" t="n"/>
      <c r="E174" s="26" t="n"/>
      <c r="F174" s="46" t="n"/>
      <c r="G174" s="26" t="n"/>
      <c r="H174" s="28">
        <f>IFERROR(IF(G174="","",VLOOKUP(G174,'Settings'!$A$13:$B$17,2,FALSE)),"")</f>
        <v/>
      </c>
      <c r="I174" s="47">
        <f>IFERROR(IF(OR(F174="",H174=""),"",F174+H174/1440),"")</f>
        <v/>
      </c>
      <c r="J174" s="26" t="n"/>
      <c r="K174" s="26" t="n"/>
      <c r="L174" s="26" t="n"/>
      <c r="M174" s="30" t="n"/>
      <c r="N174" s="22" t="n"/>
      <c r="O174" s="46" t="n"/>
      <c r="P174" s="46" t="n"/>
      <c r="Q174" s="46" t="n"/>
      <c r="R174" s="46" t="n"/>
      <c r="S174" s="28">
        <f>IFERROR(IF(OR(F174="",O174=""),"",ROUND((O174-F174)*1440,0)),"")</f>
        <v/>
      </c>
      <c r="T174" s="28">
        <f>IFERROR(IF(OR(O174="",P174=""),"",MAX(0,ROUND((P174-O174)*1440,0))),"")</f>
        <v/>
      </c>
      <c r="U174" s="28">
        <f>IFERROR(IF(OR(P174="",Q174=""),"",MAX(0,ROUND((Q174-P174)*1440,0))),"")</f>
        <v/>
      </c>
      <c r="V174" s="28">
        <f>IFERROR(IF(OR(O174="",R174=""),"",MAX(0,ROUND((R174-O174)*1440,0))),"")</f>
        <v/>
      </c>
      <c r="W174" s="28">
        <f>IFERROR(IF(V174="","",MAX(0,V174-'Settings'!$B$6)),"")</f>
        <v/>
      </c>
      <c r="X174" s="48">
        <f>IFERROR(IF(W174="","",ROUND(W174/60*'Settings'!$B$7,2)),"")</f>
        <v/>
      </c>
      <c r="Y174" s="23">
        <f>IFERROR(IF(OR(F174="",O174=""),"",IF(O174&lt;=F174+'Settings'!$B$5/1440,"On Time","Late")),"")</f>
        <v/>
      </c>
      <c r="Z174" s="23">
        <f>IFERROR(IF(OR(B174="",C174="",F174="",I174=""),"",IF(N174="Canceled","Not Applicable",IF(COUNTIFS($B$5:$B$204,B174,$C$5:$C$204,C174,$F$5:$F$204,"&lt;"&amp;I174,$I$5:$I$204,"&gt;"&amp;F174,$N$5:$N$204,"&lt;&gt;Canceled")&gt;1,"Conflict","Clear"))),"")</f>
        <v/>
      </c>
      <c r="AA174" s="23">
        <f>IFERROR(IF(A174="","",IF(COUNTIF($A$5:$A$204,A174)&gt;1,"Duplicate appointment ID",IF(OR(B174="",C174="",D174="",F174="",G174="",N174=""),"Missing required field",IF(OR(AND(O174="",OR(P174&lt;&gt;"",Q174&lt;&gt;"",R174&lt;&gt;"")),AND(P174="",OR(Q174&lt;&gt;"",R174&lt;&gt;"")),AND(Q174="",R174&lt;&gt;"")),"Actual time sequence incomplete",IF(OR(AND(O174&lt;&gt;"",P174&lt;&gt;"",P174&lt;O174),AND(P174&lt;&gt;"",Q174&lt;&gt;"",Q174&lt;P174),AND(Q174&lt;&gt;"",R174&lt;&gt;"",R174&lt;Q174)),"Actual times out of order",IF(AND(N174="Completed",OR(O174="",P174="",Q174="",R174="")),"Completed status missing actual times","OK")))))),"Review formula inputs")</f>
        <v/>
      </c>
      <c r="AB174" s="26" t="n"/>
    </row>
    <row r="175">
      <c r="A175" s="26" t="n"/>
      <c r="B175" s="26" t="n"/>
      <c r="C175" s="26" t="n"/>
      <c r="D175" s="26" t="n"/>
      <c r="E175" s="26" t="n"/>
      <c r="F175" s="46" t="n"/>
      <c r="G175" s="26" t="n"/>
      <c r="H175" s="28">
        <f>IFERROR(IF(G175="","",VLOOKUP(G175,'Settings'!$A$13:$B$17,2,FALSE)),"")</f>
        <v/>
      </c>
      <c r="I175" s="47">
        <f>IFERROR(IF(OR(F175="",H175=""),"",F175+H175/1440),"")</f>
        <v/>
      </c>
      <c r="J175" s="26" t="n"/>
      <c r="K175" s="26" t="n"/>
      <c r="L175" s="26" t="n"/>
      <c r="M175" s="30" t="n"/>
      <c r="N175" s="22" t="n"/>
      <c r="O175" s="46" t="n"/>
      <c r="P175" s="46" t="n"/>
      <c r="Q175" s="46" t="n"/>
      <c r="R175" s="46" t="n"/>
      <c r="S175" s="28">
        <f>IFERROR(IF(OR(F175="",O175=""),"",ROUND((O175-F175)*1440,0)),"")</f>
        <v/>
      </c>
      <c r="T175" s="28">
        <f>IFERROR(IF(OR(O175="",P175=""),"",MAX(0,ROUND((P175-O175)*1440,0))),"")</f>
        <v/>
      </c>
      <c r="U175" s="28">
        <f>IFERROR(IF(OR(P175="",Q175=""),"",MAX(0,ROUND((Q175-P175)*1440,0))),"")</f>
        <v/>
      </c>
      <c r="V175" s="28">
        <f>IFERROR(IF(OR(O175="",R175=""),"",MAX(0,ROUND((R175-O175)*1440,0))),"")</f>
        <v/>
      </c>
      <c r="W175" s="28">
        <f>IFERROR(IF(V175="","",MAX(0,V175-'Settings'!$B$6)),"")</f>
        <v/>
      </c>
      <c r="X175" s="48">
        <f>IFERROR(IF(W175="","",ROUND(W175/60*'Settings'!$B$7,2)),"")</f>
        <v/>
      </c>
      <c r="Y175" s="23">
        <f>IFERROR(IF(OR(F175="",O175=""),"",IF(O175&lt;=F175+'Settings'!$B$5/1440,"On Time","Late")),"")</f>
        <v/>
      </c>
      <c r="Z175" s="23">
        <f>IFERROR(IF(OR(B175="",C175="",F175="",I175=""),"",IF(N175="Canceled","Not Applicable",IF(COUNTIFS($B$5:$B$204,B175,$C$5:$C$204,C175,$F$5:$F$204,"&lt;"&amp;I175,$I$5:$I$204,"&gt;"&amp;F175,$N$5:$N$204,"&lt;&gt;Canceled")&gt;1,"Conflict","Clear"))),"")</f>
        <v/>
      </c>
      <c r="AA175" s="23">
        <f>IFERROR(IF(A175="","",IF(COUNTIF($A$5:$A$204,A175)&gt;1,"Duplicate appointment ID",IF(OR(B175="",C175="",D175="",F175="",G175="",N175=""),"Missing required field",IF(OR(AND(O175="",OR(P175&lt;&gt;"",Q175&lt;&gt;"",R175&lt;&gt;"")),AND(P175="",OR(Q175&lt;&gt;"",R175&lt;&gt;"")),AND(Q175="",R175&lt;&gt;"")),"Actual time sequence incomplete",IF(OR(AND(O175&lt;&gt;"",P175&lt;&gt;"",P175&lt;O175),AND(P175&lt;&gt;"",Q175&lt;&gt;"",Q175&lt;P175),AND(Q175&lt;&gt;"",R175&lt;&gt;"",R175&lt;Q175)),"Actual times out of order",IF(AND(N175="Completed",OR(O175="",P175="",Q175="",R175="")),"Completed status missing actual times","OK")))))),"Review formula inputs")</f>
        <v/>
      </c>
      <c r="AB175" s="26" t="n"/>
    </row>
    <row r="176">
      <c r="A176" s="26" t="n"/>
      <c r="B176" s="26" t="n"/>
      <c r="C176" s="26" t="n"/>
      <c r="D176" s="26" t="n"/>
      <c r="E176" s="26" t="n"/>
      <c r="F176" s="46" t="n"/>
      <c r="G176" s="26" t="n"/>
      <c r="H176" s="28">
        <f>IFERROR(IF(G176="","",VLOOKUP(G176,'Settings'!$A$13:$B$17,2,FALSE)),"")</f>
        <v/>
      </c>
      <c r="I176" s="47">
        <f>IFERROR(IF(OR(F176="",H176=""),"",F176+H176/1440),"")</f>
        <v/>
      </c>
      <c r="J176" s="26" t="n"/>
      <c r="K176" s="26" t="n"/>
      <c r="L176" s="26" t="n"/>
      <c r="M176" s="30" t="n"/>
      <c r="N176" s="22" t="n"/>
      <c r="O176" s="46" t="n"/>
      <c r="P176" s="46" t="n"/>
      <c r="Q176" s="46" t="n"/>
      <c r="R176" s="46" t="n"/>
      <c r="S176" s="28">
        <f>IFERROR(IF(OR(F176="",O176=""),"",ROUND((O176-F176)*1440,0)),"")</f>
        <v/>
      </c>
      <c r="T176" s="28">
        <f>IFERROR(IF(OR(O176="",P176=""),"",MAX(0,ROUND((P176-O176)*1440,0))),"")</f>
        <v/>
      </c>
      <c r="U176" s="28">
        <f>IFERROR(IF(OR(P176="",Q176=""),"",MAX(0,ROUND((Q176-P176)*1440,0))),"")</f>
        <v/>
      </c>
      <c r="V176" s="28">
        <f>IFERROR(IF(OR(O176="",R176=""),"",MAX(0,ROUND((R176-O176)*1440,0))),"")</f>
        <v/>
      </c>
      <c r="W176" s="28">
        <f>IFERROR(IF(V176="","",MAX(0,V176-'Settings'!$B$6)),"")</f>
        <v/>
      </c>
      <c r="X176" s="48">
        <f>IFERROR(IF(W176="","",ROUND(W176/60*'Settings'!$B$7,2)),"")</f>
        <v/>
      </c>
      <c r="Y176" s="23">
        <f>IFERROR(IF(OR(F176="",O176=""),"",IF(O176&lt;=F176+'Settings'!$B$5/1440,"On Time","Late")),"")</f>
        <v/>
      </c>
      <c r="Z176" s="23">
        <f>IFERROR(IF(OR(B176="",C176="",F176="",I176=""),"",IF(N176="Canceled","Not Applicable",IF(COUNTIFS($B$5:$B$204,B176,$C$5:$C$204,C176,$F$5:$F$204,"&lt;"&amp;I176,$I$5:$I$204,"&gt;"&amp;F176,$N$5:$N$204,"&lt;&gt;Canceled")&gt;1,"Conflict","Clear"))),"")</f>
        <v/>
      </c>
      <c r="AA176" s="23">
        <f>IFERROR(IF(A176="","",IF(COUNTIF($A$5:$A$204,A176)&gt;1,"Duplicate appointment ID",IF(OR(B176="",C176="",D176="",F176="",G176="",N176=""),"Missing required field",IF(OR(AND(O176="",OR(P176&lt;&gt;"",Q176&lt;&gt;"",R176&lt;&gt;"")),AND(P176="",OR(Q176&lt;&gt;"",R176&lt;&gt;"")),AND(Q176="",R176&lt;&gt;"")),"Actual time sequence incomplete",IF(OR(AND(O176&lt;&gt;"",P176&lt;&gt;"",P176&lt;O176),AND(P176&lt;&gt;"",Q176&lt;&gt;"",Q176&lt;P176),AND(Q176&lt;&gt;"",R176&lt;&gt;"",R176&lt;Q176)),"Actual times out of order",IF(AND(N176="Completed",OR(O176="",P176="",Q176="",R176="")),"Completed status missing actual times","OK")))))),"Review formula inputs")</f>
        <v/>
      </c>
      <c r="AB176" s="26" t="n"/>
    </row>
    <row r="177">
      <c r="A177" s="26" t="n"/>
      <c r="B177" s="26" t="n"/>
      <c r="C177" s="26" t="n"/>
      <c r="D177" s="26" t="n"/>
      <c r="E177" s="26" t="n"/>
      <c r="F177" s="46" t="n"/>
      <c r="G177" s="26" t="n"/>
      <c r="H177" s="28">
        <f>IFERROR(IF(G177="","",VLOOKUP(G177,'Settings'!$A$13:$B$17,2,FALSE)),"")</f>
        <v/>
      </c>
      <c r="I177" s="47">
        <f>IFERROR(IF(OR(F177="",H177=""),"",F177+H177/1440),"")</f>
        <v/>
      </c>
      <c r="J177" s="26" t="n"/>
      <c r="K177" s="26" t="n"/>
      <c r="L177" s="26" t="n"/>
      <c r="M177" s="30" t="n"/>
      <c r="N177" s="22" t="n"/>
      <c r="O177" s="46" t="n"/>
      <c r="P177" s="46" t="n"/>
      <c r="Q177" s="46" t="n"/>
      <c r="R177" s="46" t="n"/>
      <c r="S177" s="28">
        <f>IFERROR(IF(OR(F177="",O177=""),"",ROUND((O177-F177)*1440,0)),"")</f>
        <v/>
      </c>
      <c r="T177" s="28">
        <f>IFERROR(IF(OR(O177="",P177=""),"",MAX(0,ROUND((P177-O177)*1440,0))),"")</f>
        <v/>
      </c>
      <c r="U177" s="28">
        <f>IFERROR(IF(OR(P177="",Q177=""),"",MAX(0,ROUND((Q177-P177)*1440,0))),"")</f>
        <v/>
      </c>
      <c r="V177" s="28">
        <f>IFERROR(IF(OR(O177="",R177=""),"",MAX(0,ROUND((R177-O177)*1440,0))),"")</f>
        <v/>
      </c>
      <c r="W177" s="28">
        <f>IFERROR(IF(V177="","",MAX(0,V177-'Settings'!$B$6)),"")</f>
        <v/>
      </c>
      <c r="X177" s="48">
        <f>IFERROR(IF(W177="","",ROUND(W177/60*'Settings'!$B$7,2)),"")</f>
        <v/>
      </c>
      <c r="Y177" s="23">
        <f>IFERROR(IF(OR(F177="",O177=""),"",IF(O177&lt;=F177+'Settings'!$B$5/1440,"On Time","Late")),"")</f>
        <v/>
      </c>
      <c r="Z177" s="23">
        <f>IFERROR(IF(OR(B177="",C177="",F177="",I177=""),"",IF(N177="Canceled","Not Applicable",IF(COUNTIFS($B$5:$B$204,B177,$C$5:$C$204,C177,$F$5:$F$204,"&lt;"&amp;I177,$I$5:$I$204,"&gt;"&amp;F177,$N$5:$N$204,"&lt;&gt;Canceled")&gt;1,"Conflict","Clear"))),"")</f>
        <v/>
      </c>
      <c r="AA177" s="23">
        <f>IFERROR(IF(A177="","",IF(COUNTIF($A$5:$A$204,A177)&gt;1,"Duplicate appointment ID",IF(OR(B177="",C177="",D177="",F177="",G177="",N177=""),"Missing required field",IF(OR(AND(O177="",OR(P177&lt;&gt;"",Q177&lt;&gt;"",R177&lt;&gt;"")),AND(P177="",OR(Q177&lt;&gt;"",R177&lt;&gt;"")),AND(Q177="",R177&lt;&gt;"")),"Actual time sequence incomplete",IF(OR(AND(O177&lt;&gt;"",P177&lt;&gt;"",P177&lt;O177),AND(P177&lt;&gt;"",Q177&lt;&gt;"",Q177&lt;P177),AND(Q177&lt;&gt;"",R177&lt;&gt;"",R177&lt;Q177)),"Actual times out of order",IF(AND(N177="Completed",OR(O177="",P177="",Q177="",R177="")),"Completed status missing actual times","OK")))))),"Review formula inputs")</f>
        <v/>
      </c>
      <c r="AB177" s="26" t="n"/>
    </row>
    <row r="178">
      <c r="A178" s="26" t="n"/>
      <c r="B178" s="26" t="n"/>
      <c r="C178" s="26" t="n"/>
      <c r="D178" s="26" t="n"/>
      <c r="E178" s="26" t="n"/>
      <c r="F178" s="46" t="n"/>
      <c r="G178" s="26" t="n"/>
      <c r="H178" s="28">
        <f>IFERROR(IF(G178="","",VLOOKUP(G178,'Settings'!$A$13:$B$17,2,FALSE)),"")</f>
        <v/>
      </c>
      <c r="I178" s="47">
        <f>IFERROR(IF(OR(F178="",H178=""),"",F178+H178/1440),"")</f>
        <v/>
      </c>
      <c r="J178" s="26" t="n"/>
      <c r="K178" s="26" t="n"/>
      <c r="L178" s="26" t="n"/>
      <c r="M178" s="30" t="n"/>
      <c r="N178" s="22" t="n"/>
      <c r="O178" s="46" t="n"/>
      <c r="P178" s="46" t="n"/>
      <c r="Q178" s="46" t="n"/>
      <c r="R178" s="46" t="n"/>
      <c r="S178" s="28">
        <f>IFERROR(IF(OR(F178="",O178=""),"",ROUND((O178-F178)*1440,0)),"")</f>
        <v/>
      </c>
      <c r="T178" s="28">
        <f>IFERROR(IF(OR(O178="",P178=""),"",MAX(0,ROUND((P178-O178)*1440,0))),"")</f>
        <v/>
      </c>
      <c r="U178" s="28">
        <f>IFERROR(IF(OR(P178="",Q178=""),"",MAX(0,ROUND((Q178-P178)*1440,0))),"")</f>
        <v/>
      </c>
      <c r="V178" s="28">
        <f>IFERROR(IF(OR(O178="",R178=""),"",MAX(0,ROUND((R178-O178)*1440,0))),"")</f>
        <v/>
      </c>
      <c r="W178" s="28">
        <f>IFERROR(IF(V178="","",MAX(0,V178-'Settings'!$B$6)),"")</f>
        <v/>
      </c>
      <c r="X178" s="48">
        <f>IFERROR(IF(W178="","",ROUND(W178/60*'Settings'!$B$7,2)),"")</f>
        <v/>
      </c>
      <c r="Y178" s="23">
        <f>IFERROR(IF(OR(F178="",O178=""),"",IF(O178&lt;=F178+'Settings'!$B$5/1440,"On Time","Late")),"")</f>
        <v/>
      </c>
      <c r="Z178" s="23">
        <f>IFERROR(IF(OR(B178="",C178="",F178="",I178=""),"",IF(N178="Canceled","Not Applicable",IF(COUNTIFS($B$5:$B$204,B178,$C$5:$C$204,C178,$F$5:$F$204,"&lt;"&amp;I178,$I$5:$I$204,"&gt;"&amp;F178,$N$5:$N$204,"&lt;&gt;Canceled")&gt;1,"Conflict","Clear"))),"")</f>
        <v/>
      </c>
      <c r="AA178" s="23">
        <f>IFERROR(IF(A178="","",IF(COUNTIF($A$5:$A$204,A178)&gt;1,"Duplicate appointment ID",IF(OR(B178="",C178="",D178="",F178="",G178="",N178=""),"Missing required field",IF(OR(AND(O178="",OR(P178&lt;&gt;"",Q178&lt;&gt;"",R178&lt;&gt;"")),AND(P178="",OR(Q178&lt;&gt;"",R178&lt;&gt;"")),AND(Q178="",R178&lt;&gt;"")),"Actual time sequence incomplete",IF(OR(AND(O178&lt;&gt;"",P178&lt;&gt;"",P178&lt;O178),AND(P178&lt;&gt;"",Q178&lt;&gt;"",Q178&lt;P178),AND(Q178&lt;&gt;"",R178&lt;&gt;"",R178&lt;Q178)),"Actual times out of order",IF(AND(N178="Completed",OR(O178="",P178="",Q178="",R178="")),"Completed status missing actual times","OK")))))),"Review formula inputs")</f>
        <v/>
      </c>
      <c r="AB178" s="26" t="n"/>
    </row>
    <row r="179">
      <c r="A179" s="26" t="n"/>
      <c r="B179" s="26" t="n"/>
      <c r="C179" s="26" t="n"/>
      <c r="D179" s="26" t="n"/>
      <c r="E179" s="26" t="n"/>
      <c r="F179" s="46" t="n"/>
      <c r="G179" s="26" t="n"/>
      <c r="H179" s="28">
        <f>IFERROR(IF(G179="","",VLOOKUP(G179,'Settings'!$A$13:$B$17,2,FALSE)),"")</f>
        <v/>
      </c>
      <c r="I179" s="47">
        <f>IFERROR(IF(OR(F179="",H179=""),"",F179+H179/1440),"")</f>
        <v/>
      </c>
      <c r="J179" s="26" t="n"/>
      <c r="K179" s="26" t="n"/>
      <c r="L179" s="26" t="n"/>
      <c r="M179" s="30" t="n"/>
      <c r="N179" s="22" t="n"/>
      <c r="O179" s="46" t="n"/>
      <c r="P179" s="46" t="n"/>
      <c r="Q179" s="46" t="n"/>
      <c r="R179" s="46" t="n"/>
      <c r="S179" s="28">
        <f>IFERROR(IF(OR(F179="",O179=""),"",ROUND((O179-F179)*1440,0)),"")</f>
        <v/>
      </c>
      <c r="T179" s="28">
        <f>IFERROR(IF(OR(O179="",P179=""),"",MAX(0,ROUND((P179-O179)*1440,0))),"")</f>
        <v/>
      </c>
      <c r="U179" s="28">
        <f>IFERROR(IF(OR(P179="",Q179=""),"",MAX(0,ROUND((Q179-P179)*1440,0))),"")</f>
        <v/>
      </c>
      <c r="V179" s="28">
        <f>IFERROR(IF(OR(O179="",R179=""),"",MAX(0,ROUND((R179-O179)*1440,0))),"")</f>
        <v/>
      </c>
      <c r="W179" s="28">
        <f>IFERROR(IF(V179="","",MAX(0,V179-'Settings'!$B$6)),"")</f>
        <v/>
      </c>
      <c r="X179" s="48">
        <f>IFERROR(IF(W179="","",ROUND(W179/60*'Settings'!$B$7,2)),"")</f>
        <v/>
      </c>
      <c r="Y179" s="23">
        <f>IFERROR(IF(OR(F179="",O179=""),"",IF(O179&lt;=F179+'Settings'!$B$5/1440,"On Time","Late")),"")</f>
        <v/>
      </c>
      <c r="Z179" s="23">
        <f>IFERROR(IF(OR(B179="",C179="",F179="",I179=""),"",IF(N179="Canceled","Not Applicable",IF(COUNTIFS($B$5:$B$204,B179,$C$5:$C$204,C179,$F$5:$F$204,"&lt;"&amp;I179,$I$5:$I$204,"&gt;"&amp;F179,$N$5:$N$204,"&lt;&gt;Canceled")&gt;1,"Conflict","Clear"))),"")</f>
        <v/>
      </c>
      <c r="AA179" s="23">
        <f>IFERROR(IF(A179="","",IF(COUNTIF($A$5:$A$204,A179)&gt;1,"Duplicate appointment ID",IF(OR(B179="",C179="",D179="",F179="",G179="",N179=""),"Missing required field",IF(OR(AND(O179="",OR(P179&lt;&gt;"",Q179&lt;&gt;"",R179&lt;&gt;"")),AND(P179="",OR(Q179&lt;&gt;"",R179&lt;&gt;"")),AND(Q179="",R179&lt;&gt;"")),"Actual time sequence incomplete",IF(OR(AND(O179&lt;&gt;"",P179&lt;&gt;"",P179&lt;O179),AND(P179&lt;&gt;"",Q179&lt;&gt;"",Q179&lt;P179),AND(Q179&lt;&gt;"",R179&lt;&gt;"",R179&lt;Q179)),"Actual times out of order",IF(AND(N179="Completed",OR(O179="",P179="",Q179="",R179="")),"Completed status missing actual times","OK")))))),"Review formula inputs")</f>
        <v/>
      </c>
      <c r="AB179" s="26" t="n"/>
    </row>
    <row r="180">
      <c r="A180" s="26" t="n"/>
      <c r="B180" s="26" t="n"/>
      <c r="C180" s="26" t="n"/>
      <c r="D180" s="26" t="n"/>
      <c r="E180" s="26" t="n"/>
      <c r="F180" s="46" t="n"/>
      <c r="G180" s="26" t="n"/>
      <c r="H180" s="28">
        <f>IFERROR(IF(G180="","",VLOOKUP(G180,'Settings'!$A$13:$B$17,2,FALSE)),"")</f>
        <v/>
      </c>
      <c r="I180" s="47">
        <f>IFERROR(IF(OR(F180="",H180=""),"",F180+H180/1440),"")</f>
        <v/>
      </c>
      <c r="J180" s="26" t="n"/>
      <c r="K180" s="26" t="n"/>
      <c r="L180" s="26" t="n"/>
      <c r="M180" s="30" t="n"/>
      <c r="N180" s="22" t="n"/>
      <c r="O180" s="46" t="n"/>
      <c r="P180" s="46" t="n"/>
      <c r="Q180" s="46" t="n"/>
      <c r="R180" s="46" t="n"/>
      <c r="S180" s="28">
        <f>IFERROR(IF(OR(F180="",O180=""),"",ROUND((O180-F180)*1440,0)),"")</f>
        <v/>
      </c>
      <c r="T180" s="28">
        <f>IFERROR(IF(OR(O180="",P180=""),"",MAX(0,ROUND((P180-O180)*1440,0))),"")</f>
        <v/>
      </c>
      <c r="U180" s="28">
        <f>IFERROR(IF(OR(P180="",Q180=""),"",MAX(0,ROUND((Q180-P180)*1440,0))),"")</f>
        <v/>
      </c>
      <c r="V180" s="28">
        <f>IFERROR(IF(OR(O180="",R180=""),"",MAX(0,ROUND((R180-O180)*1440,0))),"")</f>
        <v/>
      </c>
      <c r="W180" s="28">
        <f>IFERROR(IF(V180="","",MAX(0,V180-'Settings'!$B$6)),"")</f>
        <v/>
      </c>
      <c r="X180" s="48">
        <f>IFERROR(IF(W180="","",ROUND(W180/60*'Settings'!$B$7,2)),"")</f>
        <v/>
      </c>
      <c r="Y180" s="23">
        <f>IFERROR(IF(OR(F180="",O180=""),"",IF(O180&lt;=F180+'Settings'!$B$5/1440,"On Time","Late")),"")</f>
        <v/>
      </c>
      <c r="Z180" s="23">
        <f>IFERROR(IF(OR(B180="",C180="",F180="",I180=""),"",IF(N180="Canceled","Not Applicable",IF(COUNTIFS($B$5:$B$204,B180,$C$5:$C$204,C180,$F$5:$F$204,"&lt;"&amp;I180,$I$5:$I$204,"&gt;"&amp;F180,$N$5:$N$204,"&lt;&gt;Canceled")&gt;1,"Conflict","Clear"))),"")</f>
        <v/>
      </c>
      <c r="AA180" s="23">
        <f>IFERROR(IF(A180="","",IF(COUNTIF($A$5:$A$204,A180)&gt;1,"Duplicate appointment ID",IF(OR(B180="",C180="",D180="",F180="",G180="",N180=""),"Missing required field",IF(OR(AND(O180="",OR(P180&lt;&gt;"",Q180&lt;&gt;"",R180&lt;&gt;"")),AND(P180="",OR(Q180&lt;&gt;"",R180&lt;&gt;"")),AND(Q180="",R180&lt;&gt;"")),"Actual time sequence incomplete",IF(OR(AND(O180&lt;&gt;"",P180&lt;&gt;"",P180&lt;O180),AND(P180&lt;&gt;"",Q180&lt;&gt;"",Q180&lt;P180),AND(Q180&lt;&gt;"",R180&lt;&gt;"",R180&lt;Q180)),"Actual times out of order",IF(AND(N180="Completed",OR(O180="",P180="",Q180="",R180="")),"Completed status missing actual times","OK")))))),"Review formula inputs")</f>
        <v/>
      </c>
      <c r="AB180" s="26" t="n"/>
    </row>
    <row r="181">
      <c r="A181" s="26" t="n"/>
      <c r="B181" s="26" t="n"/>
      <c r="C181" s="26" t="n"/>
      <c r="D181" s="26" t="n"/>
      <c r="E181" s="26" t="n"/>
      <c r="F181" s="46" t="n"/>
      <c r="G181" s="26" t="n"/>
      <c r="H181" s="28">
        <f>IFERROR(IF(G181="","",VLOOKUP(G181,'Settings'!$A$13:$B$17,2,FALSE)),"")</f>
        <v/>
      </c>
      <c r="I181" s="47">
        <f>IFERROR(IF(OR(F181="",H181=""),"",F181+H181/1440),"")</f>
        <v/>
      </c>
      <c r="J181" s="26" t="n"/>
      <c r="K181" s="26" t="n"/>
      <c r="L181" s="26" t="n"/>
      <c r="M181" s="30" t="n"/>
      <c r="N181" s="22" t="n"/>
      <c r="O181" s="46" t="n"/>
      <c r="P181" s="46" t="n"/>
      <c r="Q181" s="46" t="n"/>
      <c r="R181" s="46" t="n"/>
      <c r="S181" s="28">
        <f>IFERROR(IF(OR(F181="",O181=""),"",ROUND((O181-F181)*1440,0)),"")</f>
        <v/>
      </c>
      <c r="T181" s="28">
        <f>IFERROR(IF(OR(O181="",P181=""),"",MAX(0,ROUND((P181-O181)*1440,0))),"")</f>
        <v/>
      </c>
      <c r="U181" s="28">
        <f>IFERROR(IF(OR(P181="",Q181=""),"",MAX(0,ROUND((Q181-P181)*1440,0))),"")</f>
        <v/>
      </c>
      <c r="V181" s="28">
        <f>IFERROR(IF(OR(O181="",R181=""),"",MAX(0,ROUND((R181-O181)*1440,0))),"")</f>
        <v/>
      </c>
      <c r="W181" s="28">
        <f>IFERROR(IF(V181="","",MAX(0,V181-'Settings'!$B$6)),"")</f>
        <v/>
      </c>
      <c r="X181" s="48">
        <f>IFERROR(IF(W181="","",ROUND(W181/60*'Settings'!$B$7,2)),"")</f>
        <v/>
      </c>
      <c r="Y181" s="23">
        <f>IFERROR(IF(OR(F181="",O181=""),"",IF(O181&lt;=F181+'Settings'!$B$5/1440,"On Time","Late")),"")</f>
        <v/>
      </c>
      <c r="Z181" s="23">
        <f>IFERROR(IF(OR(B181="",C181="",F181="",I181=""),"",IF(N181="Canceled","Not Applicable",IF(COUNTIFS($B$5:$B$204,B181,$C$5:$C$204,C181,$F$5:$F$204,"&lt;"&amp;I181,$I$5:$I$204,"&gt;"&amp;F181,$N$5:$N$204,"&lt;&gt;Canceled")&gt;1,"Conflict","Clear"))),"")</f>
        <v/>
      </c>
      <c r="AA181" s="23">
        <f>IFERROR(IF(A181="","",IF(COUNTIF($A$5:$A$204,A181)&gt;1,"Duplicate appointment ID",IF(OR(B181="",C181="",D181="",F181="",G181="",N181=""),"Missing required field",IF(OR(AND(O181="",OR(P181&lt;&gt;"",Q181&lt;&gt;"",R181&lt;&gt;"")),AND(P181="",OR(Q181&lt;&gt;"",R181&lt;&gt;"")),AND(Q181="",R181&lt;&gt;"")),"Actual time sequence incomplete",IF(OR(AND(O181&lt;&gt;"",P181&lt;&gt;"",P181&lt;O181),AND(P181&lt;&gt;"",Q181&lt;&gt;"",Q181&lt;P181),AND(Q181&lt;&gt;"",R181&lt;&gt;"",R181&lt;Q181)),"Actual times out of order",IF(AND(N181="Completed",OR(O181="",P181="",Q181="",R181="")),"Completed status missing actual times","OK")))))),"Review formula inputs")</f>
        <v/>
      </c>
      <c r="AB181" s="26" t="n"/>
    </row>
    <row r="182">
      <c r="A182" s="26" t="n"/>
      <c r="B182" s="26" t="n"/>
      <c r="C182" s="26" t="n"/>
      <c r="D182" s="26" t="n"/>
      <c r="E182" s="26" t="n"/>
      <c r="F182" s="46" t="n"/>
      <c r="G182" s="26" t="n"/>
      <c r="H182" s="28">
        <f>IFERROR(IF(G182="","",VLOOKUP(G182,'Settings'!$A$13:$B$17,2,FALSE)),"")</f>
        <v/>
      </c>
      <c r="I182" s="47">
        <f>IFERROR(IF(OR(F182="",H182=""),"",F182+H182/1440),"")</f>
        <v/>
      </c>
      <c r="J182" s="26" t="n"/>
      <c r="K182" s="26" t="n"/>
      <c r="L182" s="26" t="n"/>
      <c r="M182" s="30" t="n"/>
      <c r="N182" s="22" t="n"/>
      <c r="O182" s="46" t="n"/>
      <c r="P182" s="46" t="n"/>
      <c r="Q182" s="46" t="n"/>
      <c r="R182" s="46" t="n"/>
      <c r="S182" s="28">
        <f>IFERROR(IF(OR(F182="",O182=""),"",ROUND((O182-F182)*1440,0)),"")</f>
        <v/>
      </c>
      <c r="T182" s="28">
        <f>IFERROR(IF(OR(O182="",P182=""),"",MAX(0,ROUND((P182-O182)*1440,0))),"")</f>
        <v/>
      </c>
      <c r="U182" s="28">
        <f>IFERROR(IF(OR(P182="",Q182=""),"",MAX(0,ROUND((Q182-P182)*1440,0))),"")</f>
        <v/>
      </c>
      <c r="V182" s="28">
        <f>IFERROR(IF(OR(O182="",R182=""),"",MAX(0,ROUND((R182-O182)*1440,0))),"")</f>
        <v/>
      </c>
      <c r="W182" s="28">
        <f>IFERROR(IF(V182="","",MAX(0,V182-'Settings'!$B$6)),"")</f>
        <v/>
      </c>
      <c r="X182" s="48">
        <f>IFERROR(IF(W182="","",ROUND(W182/60*'Settings'!$B$7,2)),"")</f>
        <v/>
      </c>
      <c r="Y182" s="23">
        <f>IFERROR(IF(OR(F182="",O182=""),"",IF(O182&lt;=F182+'Settings'!$B$5/1440,"On Time","Late")),"")</f>
        <v/>
      </c>
      <c r="Z182" s="23">
        <f>IFERROR(IF(OR(B182="",C182="",F182="",I182=""),"",IF(N182="Canceled","Not Applicable",IF(COUNTIFS($B$5:$B$204,B182,$C$5:$C$204,C182,$F$5:$F$204,"&lt;"&amp;I182,$I$5:$I$204,"&gt;"&amp;F182,$N$5:$N$204,"&lt;&gt;Canceled")&gt;1,"Conflict","Clear"))),"")</f>
        <v/>
      </c>
      <c r="AA182" s="23">
        <f>IFERROR(IF(A182="","",IF(COUNTIF($A$5:$A$204,A182)&gt;1,"Duplicate appointment ID",IF(OR(B182="",C182="",D182="",F182="",G182="",N182=""),"Missing required field",IF(OR(AND(O182="",OR(P182&lt;&gt;"",Q182&lt;&gt;"",R182&lt;&gt;"")),AND(P182="",OR(Q182&lt;&gt;"",R182&lt;&gt;"")),AND(Q182="",R182&lt;&gt;"")),"Actual time sequence incomplete",IF(OR(AND(O182&lt;&gt;"",P182&lt;&gt;"",P182&lt;O182),AND(P182&lt;&gt;"",Q182&lt;&gt;"",Q182&lt;P182),AND(Q182&lt;&gt;"",R182&lt;&gt;"",R182&lt;Q182)),"Actual times out of order",IF(AND(N182="Completed",OR(O182="",P182="",Q182="",R182="")),"Completed status missing actual times","OK")))))),"Review formula inputs")</f>
        <v/>
      </c>
      <c r="AB182" s="26" t="n"/>
    </row>
    <row r="183">
      <c r="A183" s="26" t="n"/>
      <c r="B183" s="26" t="n"/>
      <c r="C183" s="26" t="n"/>
      <c r="D183" s="26" t="n"/>
      <c r="E183" s="26" t="n"/>
      <c r="F183" s="46" t="n"/>
      <c r="G183" s="26" t="n"/>
      <c r="H183" s="28">
        <f>IFERROR(IF(G183="","",VLOOKUP(G183,'Settings'!$A$13:$B$17,2,FALSE)),"")</f>
        <v/>
      </c>
      <c r="I183" s="47">
        <f>IFERROR(IF(OR(F183="",H183=""),"",F183+H183/1440),"")</f>
        <v/>
      </c>
      <c r="J183" s="26" t="n"/>
      <c r="K183" s="26" t="n"/>
      <c r="L183" s="26" t="n"/>
      <c r="M183" s="30" t="n"/>
      <c r="N183" s="22" t="n"/>
      <c r="O183" s="46" t="n"/>
      <c r="P183" s="46" t="n"/>
      <c r="Q183" s="46" t="n"/>
      <c r="R183" s="46" t="n"/>
      <c r="S183" s="28">
        <f>IFERROR(IF(OR(F183="",O183=""),"",ROUND((O183-F183)*1440,0)),"")</f>
        <v/>
      </c>
      <c r="T183" s="28">
        <f>IFERROR(IF(OR(O183="",P183=""),"",MAX(0,ROUND((P183-O183)*1440,0))),"")</f>
        <v/>
      </c>
      <c r="U183" s="28">
        <f>IFERROR(IF(OR(P183="",Q183=""),"",MAX(0,ROUND((Q183-P183)*1440,0))),"")</f>
        <v/>
      </c>
      <c r="V183" s="28">
        <f>IFERROR(IF(OR(O183="",R183=""),"",MAX(0,ROUND((R183-O183)*1440,0))),"")</f>
        <v/>
      </c>
      <c r="W183" s="28">
        <f>IFERROR(IF(V183="","",MAX(0,V183-'Settings'!$B$6)),"")</f>
        <v/>
      </c>
      <c r="X183" s="48">
        <f>IFERROR(IF(W183="","",ROUND(W183/60*'Settings'!$B$7,2)),"")</f>
        <v/>
      </c>
      <c r="Y183" s="23">
        <f>IFERROR(IF(OR(F183="",O183=""),"",IF(O183&lt;=F183+'Settings'!$B$5/1440,"On Time","Late")),"")</f>
        <v/>
      </c>
      <c r="Z183" s="23">
        <f>IFERROR(IF(OR(B183="",C183="",F183="",I183=""),"",IF(N183="Canceled","Not Applicable",IF(COUNTIFS($B$5:$B$204,B183,$C$5:$C$204,C183,$F$5:$F$204,"&lt;"&amp;I183,$I$5:$I$204,"&gt;"&amp;F183,$N$5:$N$204,"&lt;&gt;Canceled")&gt;1,"Conflict","Clear"))),"")</f>
        <v/>
      </c>
      <c r="AA183" s="23">
        <f>IFERROR(IF(A183="","",IF(COUNTIF($A$5:$A$204,A183)&gt;1,"Duplicate appointment ID",IF(OR(B183="",C183="",D183="",F183="",G183="",N183=""),"Missing required field",IF(OR(AND(O183="",OR(P183&lt;&gt;"",Q183&lt;&gt;"",R183&lt;&gt;"")),AND(P183="",OR(Q183&lt;&gt;"",R183&lt;&gt;"")),AND(Q183="",R183&lt;&gt;"")),"Actual time sequence incomplete",IF(OR(AND(O183&lt;&gt;"",P183&lt;&gt;"",P183&lt;O183),AND(P183&lt;&gt;"",Q183&lt;&gt;"",Q183&lt;P183),AND(Q183&lt;&gt;"",R183&lt;&gt;"",R183&lt;Q183)),"Actual times out of order",IF(AND(N183="Completed",OR(O183="",P183="",Q183="",R183="")),"Completed status missing actual times","OK")))))),"Review formula inputs")</f>
        <v/>
      </c>
      <c r="AB183" s="26" t="n"/>
    </row>
    <row r="184">
      <c r="A184" s="26" t="n"/>
      <c r="B184" s="26" t="n"/>
      <c r="C184" s="26" t="n"/>
      <c r="D184" s="26" t="n"/>
      <c r="E184" s="26" t="n"/>
      <c r="F184" s="46" t="n"/>
      <c r="G184" s="26" t="n"/>
      <c r="H184" s="28">
        <f>IFERROR(IF(G184="","",VLOOKUP(G184,'Settings'!$A$13:$B$17,2,FALSE)),"")</f>
        <v/>
      </c>
      <c r="I184" s="47">
        <f>IFERROR(IF(OR(F184="",H184=""),"",F184+H184/1440),"")</f>
        <v/>
      </c>
      <c r="J184" s="26" t="n"/>
      <c r="K184" s="26" t="n"/>
      <c r="L184" s="26" t="n"/>
      <c r="M184" s="30" t="n"/>
      <c r="N184" s="22" t="n"/>
      <c r="O184" s="46" t="n"/>
      <c r="P184" s="46" t="n"/>
      <c r="Q184" s="46" t="n"/>
      <c r="R184" s="46" t="n"/>
      <c r="S184" s="28">
        <f>IFERROR(IF(OR(F184="",O184=""),"",ROUND((O184-F184)*1440,0)),"")</f>
        <v/>
      </c>
      <c r="T184" s="28">
        <f>IFERROR(IF(OR(O184="",P184=""),"",MAX(0,ROUND((P184-O184)*1440,0))),"")</f>
        <v/>
      </c>
      <c r="U184" s="28">
        <f>IFERROR(IF(OR(P184="",Q184=""),"",MAX(0,ROUND((Q184-P184)*1440,0))),"")</f>
        <v/>
      </c>
      <c r="V184" s="28">
        <f>IFERROR(IF(OR(O184="",R184=""),"",MAX(0,ROUND((R184-O184)*1440,0))),"")</f>
        <v/>
      </c>
      <c r="W184" s="28">
        <f>IFERROR(IF(V184="","",MAX(0,V184-'Settings'!$B$6)),"")</f>
        <v/>
      </c>
      <c r="X184" s="48">
        <f>IFERROR(IF(W184="","",ROUND(W184/60*'Settings'!$B$7,2)),"")</f>
        <v/>
      </c>
      <c r="Y184" s="23">
        <f>IFERROR(IF(OR(F184="",O184=""),"",IF(O184&lt;=F184+'Settings'!$B$5/1440,"On Time","Late")),"")</f>
        <v/>
      </c>
      <c r="Z184" s="23">
        <f>IFERROR(IF(OR(B184="",C184="",F184="",I184=""),"",IF(N184="Canceled","Not Applicable",IF(COUNTIFS($B$5:$B$204,B184,$C$5:$C$204,C184,$F$5:$F$204,"&lt;"&amp;I184,$I$5:$I$204,"&gt;"&amp;F184,$N$5:$N$204,"&lt;&gt;Canceled")&gt;1,"Conflict","Clear"))),"")</f>
        <v/>
      </c>
      <c r="AA184" s="23">
        <f>IFERROR(IF(A184="","",IF(COUNTIF($A$5:$A$204,A184)&gt;1,"Duplicate appointment ID",IF(OR(B184="",C184="",D184="",F184="",G184="",N184=""),"Missing required field",IF(OR(AND(O184="",OR(P184&lt;&gt;"",Q184&lt;&gt;"",R184&lt;&gt;"")),AND(P184="",OR(Q184&lt;&gt;"",R184&lt;&gt;"")),AND(Q184="",R184&lt;&gt;"")),"Actual time sequence incomplete",IF(OR(AND(O184&lt;&gt;"",P184&lt;&gt;"",P184&lt;O184),AND(P184&lt;&gt;"",Q184&lt;&gt;"",Q184&lt;P184),AND(Q184&lt;&gt;"",R184&lt;&gt;"",R184&lt;Q184)),"Actual times out of order",IF(AND(N184="Completed",OR(O184="",P184="",Q184="",R184="")),"Completed status missing actual times","OK")))))),"Review formula inputs")</f>
        <v/>
      </c>
      <c r="AB184" s="26" t="n"/>
    </row>
    <row r="185">
      <c r="A185" s="26" t="n"/>
      <c r="B185" s="26" t="n"/>
      <c r="C185" s="26" t="n"/>
      <c r="D185" s="26" t="n"/>
      <c r="E185" s="26" t="n"/>
      <c r="F185" s="46" t="n"/>
      <c r="G185" s="26" t="n"/>
      <c r="H185" s="28">
        <f>IFERROR(IF(G185="","",VLOOKUP(G185,'Settings'!$A$13:$B$17,2,FALSE)),"")</f>
        <v/>
      </c>
      <c r="I185" s="47">
        <f>IFERROR(IF(OR(F185="",H185=""),"",F185+H185/1440),"")</f>
        <v/>
      </c>
      <c r="J185" s="26" t="n"/>
      <c r="K185" s="26" t="n"/>
      <c r="L185" s="26" t="n"/>
      <c r="M185" s="30" t="n"/>
      <c r="N185" s="22" t="n"/>
      <c r="O185" s="46" t="n"/>
      <c r="P185" s="46" t="n"/>
      <c r="Q185" s="46" t="n"/>
      <c r="R185" s="46" t="n"/>
      <c r="S185" s="28">
        <f>IFERROR(IF(OR(F185="",O185=""),"",ROUND((O185-F185)*1440,0)),"")</f>
        <v/>
      </c>
      <c r="T185" s="28">
        <f>IFERROR(IF(OR(O185="",P185=""),"",MAX(0,ROUND((P185-O185)*1440,0))),"")</f>
        <v/>
      </c>
      <c r="U185" s="28">
        <f>IFERROR(IF(OR(P185="",Q185=""),"",MAX(0,ROUND((Q185-P185)*1440,0))),"")</f>
        <v/>
      </c>
      <c r="V185" s="28">
        <f>IFERROR(IF(OR(O185="",R185=""),"",MAX(0,ROUND((R185-O185)*1440,0))),"")</f>
        <v/>
      </c>
      <c r="W185" s="28">
        <f>IFERROR(IF(V185="","",MAX(0,V185-'Settings'!$B$6)),"")</f>
        <v/>
      </c>
      <c r="X185" s="48">
        <f>IFERROR(IF(W185="","",ROUND(W185/60*'Settings'!$B$7,2)),"")</f>
        <v/>
      </c>
      <c r="Y185" s="23">
        <f>IFERROR(IF(OR(F185="",O185=""),"",IF(O185&lt;=F185+'Settings'!$B$5/1440,"On Time","Late")),"")</f>
        <v/>
      </c>
      <c r="Z185" s="23">
        <f>IFERROR(IF(OR(B185="",C185="",F185="",I185=""),"",IF(N185="Canceled","Not Applicable",IF(COUNTIFS($B$5:$B$204,B185,$C$5:$C$204,C185,$F$5:$F$204,"&lt;"&amp;I185,$I$5:$I$204,"&gt;"&amp;F185,$N$5:$N$204,"&lt;&gt;Canceled")&gt;1,"Conflict","Clear"))),"")</f>
        <v/>
      </c>
      <c r="AA185" s="23">
        <f>IFERROR(IF(A185="","",IF(COUNTIF($A$5:$A$204,A185)&gt;1,"Duplicate appointment ID",IF(OR(B185="",C185="",D185="",F185="",G185="",N185=""),"Missing required field",IF(OR(AND(O185="",OR(P185&lt;&gt;"",Q185&lt;&gt;"",R185&lt;&gt;"")),AND(P185="",OR(Q185&lt;&gt;"",R185&lt;&gt;"")),AND(Q185="",R185&lt;&gt;"")),"Actual time sequence incomplete",IF(OR(AND(O185&lt;&gt;"",P185&lt;&gt;"",P185&lt;O185),AND(P185&lt;&gt;"",Q185&lt;&gt;"",Q185&lt;P185),AND(Q185&lt;&gt;"",R185&lt;&gt;"",R185&lt;Q185)),"Actual times out of order",IF(AND(N185="Completed",OR(O185="",P185="",Q185="",R185="")),"Completed status missing actual times","OK")))))),"Review formula inputs")</f>
        <v/>
      </c>
      <c r="AB185" s="26" t="n"/>
    </row>
    <row r="186">
      <c r="A186" s="26" t="n"/>
      <c r="B186" s="26" t="n"/>
      <c r="C186" s="26" t="n"/>
      <c r="D186" s="26" t="n"/>
      <c r="E186" s="26" t="n"/>
      <c r="F186" s="46" t="n"/>
      <c r="G186" s="26" t="n"/>
      <c r="H186" s="28">
        <f>IFERROR(IF(G186="","",VLOOKUP(G186,'Settings'!$A$13:$B$17,2,FALSE)),"")</f>
        <v/>
      </c>
      <c r="I186" s="47">
        <f>IFERROR(IF(OR(F186="",H186=""),"",F186+H186/1440),"")</f>
        <v/>
      </c>
      <c r="J186" s="26" t="n"/>
      <c r="K186" s="26" t="n"/>
      <c r="L186" s="26" t="n"/>
      <c r="M186" s="30" t="n"/>
      <c r="N186" s="22" t="n"/>
      <c r="O186" s="46" t="n"/>
      <c r="P186" s="46" t="n"/>
      <c r="Q186" s="46" t="n"/>
      <c r="R186" s="46" t="n"/>
      <c r="S186" s="28">
        <f>IFERROR(IF(OR(F186="",O186=""),"",ROUND((O186-F186)*1440,0)),"")</f>
        <v/>
      </c>
      <c r="T186" s="28">
        <f>IFERROR(IF(OR(O186="",P186=""),"",MAX(0,ROUND((P186-O186)*1440,0))),"")</f>
        <v/>
      </c>
      <c r="U186" s="28">
        <f>IFERROR(IF(OR(P186="",Q186=""),"",MAX(0,ROUND((Q186-P186)*1440,0))),"")</f>
        <v/>
      </c>
      <c r="V186" s="28">
        <f>IFERROR(IF(OR(O186="",R186=""),"",MAX(0,ROUND((R186-O186)*1440,0))),"")</f>
        <v/>
      </c>
      <c r="W186" s="28">
        <f>IFERROR(IF(V186="","",MAX(0,V186-'Settings'!$B$6)),"")</f>
        <v/>
      </c>
      <c r="X186" s="48">
        <f>IFERROR(IF(W186="","",ROUND(W186/60*'Settings'!$B$7,2)),"")</f>
        <v/>
      </c>
      <c r="Y186" s="23">
        <f>IFERROR(IF(OR(F186="",O186=""),"",IF(O186&lt;=F186+'Settings'!$B$5/1440,"On Time","Late")),"")</f>
        <v/>
      </c>
      <c r="Z186" s="23">
        <f>IFERROR(IF(OR(B186="",C186="",F186="",I186=""),"",IF(N186="Canceled","Not Applicable",IF(COUNTIFS($B$5:$B$204,B186,$C$5:$C$204,C186,$F$5:$F$204,"&lt;"&amp;I186,$I$5:$I$204,"&gt;"&amp;F186,$N$5:$N$204,"&lt;&gt;Canceled")&gt;1,"Conflict","Clear"))),"")</f>
        <v/>
      </c>
      <c r="AA186" s="23">
        <f>IFERROR(IF(A186="","",IF(COUNTIF($A$5:$A$204,A186)&gt;1,"Duplicate appointment ID",IF(OR(B186="",C186="",D186="",F186="",G186="",N186=""),"Missing required field",IF(OR(AND(O186="",OR(P186&lt;&gt;"",Q186&lt;&gt;"",R186&lt;&gt;"")),AND(P186="",OR(Q186&lt;&gt;"",R186&lt;&gt;"")),AND(Q186="",R186&lt;&gt;"")),"Actual time sequence incomplete",IF(OR(AND(O186&lt;&gt;"",P186&lt;&gt;"",P186&lt;O186),AND(P186&lt;&gt;"",Q186&lt;&gt;"",Q186&lt;P186),AND(Q186&lt;&gt;"",R186&lt;&gt;"",R186&lt;Q186)),"Actual times out of order",IF(AND(N186="Completed",OR(O186="",P186="",Q186="",R186="")),"Completed status missing actual times","OK")))))),"Review formula inputs")</f>
        <v/>
      </c>
      <c r="AB186" s="26" t="n"/>
    </row>
    <row r="187">
      <c r="A187" s="26" t="n"/>
      <c r="B187" s="26" t="n"/>
      <c r="C187" s="26" t="n"/>
      <c r="D187" s="26" t="n"/>
      <c r="E187" s="26" t="n"/>
      <c r="F187" s="46" t="n"/>
      <c r="G187" s="26" t="n"/>
      <c r="H187" s="28">
        <f>IFERROR(IF(G187="","",VLOOKUP(G187,'Settings'!$A$13:$B$17,2,FALSE)),"")</f>
        <v/>
      </c>
      <c r="I187" s="47">
        <f>IFERROR(IF(OR(F187="",H187=""),"",F187+H187/1440),"")</f>
        <v/>
      </c>
      <c r="J187" s="26" t="n"/>
      <c r="K187" s="26" t="n"/>
      <c r="L187" s="26" t="n"/>
      <c r="M187" s="30" t="n"/>
      <c r="N187" s="22" t="n"/>
      <c r="O187" s="46" t="n"/>
      <c r="P187" s="46" t="n"/>
      <c r="Q187" s="46" t="n"/>
      <c r="R187" s="46" t="n"/>
      <c r="S187" s="28">
        <f>IFERROR(IF(OR(F187="",O187=""),"",ROUND((O187-F187)*1440,0)),"")</f>
        <v/>
      </c>
      <c r="T187" s="28">
        <f>IFERROR(IF(OR(O187="",P187=""),"",MAX(0,ROUND((P187-O187)*1440,0))),"")</f>
        <v/>
      </c>
      <c r="U187" s="28">
        <f>IFERROR(IF(OR(P187="",Q187=""),"",MAX(0,ROUND((Q187-P187)*1440,0))),"")</f>
        <v/>
      </c>
      <c r="V187" s="28">
        <f>IFERROR(IF(OR(O187="",R187=""),"",MAX(0,ROUND((R187-O187)*1440,0))),"")</f>
        <v/>
      </c>
      <c r="W187" s="28">
        <f>IFERROR(IF(V187="","",MAX(0,V187-'Settings'!$B$6)),"")</f>
        <v/>
      </c>
      <c r="X187" s="48">
        <f>IFERROR(IF(W187="","",ROUND(W187/60*'Settings'!$B$7,2)),"")</f>
        <v/>
      </c>
      <c r="Y187" s="23">
        <f>IFERROR(IF(OR(F187="",O187=""),"",IF(O187&lt;=F187+'Settings'!$B$5/1440,"On Time","Late")),"")</f>
        <v/>
      </c>
      <c r="Z187" s="23">
        <f>IFERROR(IF(OR(B187="",C187="",F187="",I187=""),"",IF(N187="Canceled","Not Applicable",IF(COUNTIFS($B$5:$B$204,B187,$C$5:$C$204,C187,$F$5:$F$204,"&lt;"&amp;I187,$I$5:$I$204,"&gt;"&amp;F187,$N$5:$N$204,"&lt;&gt;Canceled")&gt;1,"Conflict","Clear"))),"")</f>
        <v/>
      </c>
      <c r="AA187" s="23">
        <f>IFERROR(IF(A187="","",IF(COUNTIF($A$5:$A$204,A187)&gt;1,"Duplicate appointment ID",IF(OR(B187="",C187="",D187="",F187="",G187="",N187=""),"Missing required field",IF(OR(AND(O187="",OR(P187&lt;&gt;"",Q187&lt;&gt;"",R187&lt;&gt;"")),AND(P187="",OR(Q187&lt;&gt;"",R187&lt;&gt;"")),AND(Q187="",R187&lt;&gt;"")),"Actual time sequence incomplete",IF(OR(AND(O187&lt;&gt;"",P187&lt;&gt;"",P187&lt;O187),AND(P187&lt;&gt;"",Q187&lt;&gt;"",Q187&lt;P187),AND(Q187&lt;&gt;"",R187&lt;&gt;"",R187&lt;Q187)),"Actual times out of order",IF(AND(N187="Completed",OR(O187="",P187="",Q187="",R187="")),"Completed status missing actual times","OK")))))),"Review formula inputs")</f>
        <v/>
      </c>
      <c r="AB187" s="26" t="n"/>
    </row>
    <row r="188">
      <c r="A188" s="26" t="n"/>
      <c r="B188" s="26" t="n"/>
      <c r="C188" s="26" t="n"/>
      <c r="D188" s="26" t="n"/>
      <c r="E188" s="26" t="n"/>
      <c r="F188" s="46" t="n"/>
      <c r="G188" s="26" t="n"/>
      <c r="H188" s="28">
        <f>IFERROR(IF(G188="","",VLOOKUP(G188,'Settings'!$A$13:$B$17,2,FALSE)),"")</f>
        <v/>
      </c>
      <c r="I188" s="47">
        <f>IFERROR(IF(OR(F188="",H188=""),"",F188+H188/1440),"")</f>
        <v/>
      </c>
      <c r="J188" s="26" t="n"/>
      <c r="K188" s="26" t="n"/>
      <c r="L188" s="26" t="n"/>
      <c r="M188" s="30" t="n"/>
      <c r="N188" s="22" t="n"/>
      <c r="O188" s="46" t="n"/>
      <c r="P188" s="46" t="n"/>
      <c r="Q188" s="46" t="n"/>
      <c r="R188" s="46" t="n"/>
      <c r="S188" s="28">
        <f>IFERROR(IF(OR(F188="",O188=""),"",ROUND((O188-F188)*1440,0)),"")</f>
        <v/>
      </c>
      <c r="T188" s="28">
        <f>IFERROR(IF(OR(O188="",P188=""),"",MAX(0,ROUND((P188-O188)*1440,0))),"")</f>
        <v/>
      </c>
      <c r="U188" s="28">
        <f>IFERROR(IF(OR(P188="",Q188=""),"",MAX(0,ROUND((Q188-P188)*1440,0))),"")</f>
        <v/>
      </c>
      <c r="V188" s="28">
        <f>IFERROR(IF(OR(O188="",R188=""),"",MAX(0,ROUND((R188-O188)*1440,0))),"")</f>
        <v/>
      </c>
      <c r="W188" s="28">
        <f>IFERROR(IF(V188="","",MAX(0,V188-'Settings'!$B$6)),"")</f>
        <v/>
      </c>
      <c r="X188" s="48">
        <f>IFERROR(IF(W188="","",ROUND(W188/60*'Settings'!$B$7,2)),"")</f>
        <v/>
      </c>
      <c r="Y188" s="23">
        <f>IFERROR(IF(OR(F188="",O188=""),"",IF(O188&lt;=F188+'Settings'!$B$5/1440,"On Time","Late")),"")</f>
        <v/>
      </c>
      <c r="Z188" s="23">
        <f>IFERROR(IF(OR(B188="",C188="",F188="",I188=""),"",IF(N188="Canceled","Not Applicable",IF(COUNTIFS($B$5:$B$204,B188,$C$5:$C$204,C188,$F$5:$F$204,"&lt;"&amp;I188,$I$5:$I$204,"&gt;"&amp;F188,$N$5:$N$204,"&lt;&gt;Canceled")&gt;1,"Conflict","Clear"))),"")</f>
        <v/>
      </c>
      <c r="AA188" s="23">
        <f>IFERROR(IF(A188="","",IF(COUNTIF($A$5:$A$204,A188)&gt;1,"Duplicate appointment ID",IF(OR(B188="",C188="",D188="",F188="",G188="",N188=""),"Missing required field",IF(OR(AND(O188="",OR(P188&lt;&gt;"",Q188&lt;&gt;"",R188&lt;&gt;"")),AND(P188="",OR(Q188&lt;&gt;"",R188&lt;&gt;"")),AND(Q188="",R188&lt;&gt;"")),"Actual time sequence incomplete",IF(OR(AND(O188&lt;&gt;"",P188&lt;&gt;"",P188&lt;O188),AND(P188&lt;&gt;"",Q188&lt;&gt;"",Q188&lt;P188),AND(Q188&lt;&gt;"",R188&lt;&gt;"",R188&lt;Q188)),"Actual times out of order",IF(AND(N188="Completed",OR(O188="",P188="",Q188="",R188="")),"Completed status missing actual times","OK")))))),"Review formula inputs")</f>
        <v/>
      </c>
      <c r="AB188" s="26" t="n"/>
    </row>
    <row r="189">
      <c r="A189" s="26" t="n"/>
      <c r="B189" s="26" t="n"/>
      <c r="C189" s="26" t="n"/>
      <c r="D189" s="26" t="n"/>
      <c r="E189" s="26" t="n"/>
      <c r="F189" s="46" t="n"/>
      <c r="G189" s="26" t="n"/>
      <c r="H189" s="28">
        <f>IFERROR(IF(G189="","",VLOOKUP(G189,'Settings'!$A$13:$B$17,2,FALSE)),"")</f>
        <v/>
      </c>
      <c r="I189" s="47">
        <f>IFERROR(IF(OR(F189="",H189=""),"",F189+H189/1440),"")</f>
        <v/>
      </c>
      <c r="J189" s="26" t="n"/>
      <c r="K189" s="26" t="n"/>
      <c r="L189" s="26" t="n"/>
      <c r="M189" s="30" t="n"/>
      <c r="N189" s="22" t="n"/>
      <c r="O189" s="46" t="n"/>
      <c r="P189" s="46" t="n"/>
      <c r="Q189" s="46" t="n"/>
      <c r="R189" s="46" t="n"/>
      <c r="S189" s="28">
        <f>IFERROR(IF(OR(F189="",O189=""),"",ROUND((O189-F189)*1440,0)),"")</f>
        <v/>
      </c>
      <c r="T189" s="28">
        <f>IFERROR(IF(OR(O189="",P189=""),"",MAX(0,ROUND((P189-O189)*1440,0))),"")</f>
        <v/>
      </c>
      <c r="U189" s="28">
        <f>IFERROR(IF(OR(P189="",Q189=""),"",MAX(0,ROUND((Q189-P189)*1440,0))),"")</f>
        <v/>
      </c>
      <c r="V189" s="28">
        <f>IFERROR(IF(OR(O189="",R189=""),"",MAX(0,ROUND((R189-O189)*1440,0))),"")</f>
        <v/>
      </c>
      <c r="W189" s="28">
        <f>IFERROR(IF(V189="","",MAX(0,V189-'Settings'!$B$6)),"")</f>
        <v/>
      </c>
      <c r="X189" s="48">
        <f>IFERROR(IF(W189="","",ROUND(W189/60*'Settings'!$B$7,2)),"")</f>
        <v/>
      </c>
      <c r="Y189" s="23">
        <f>IFERROR(IF(OR(F189="",O189=""),"",IF(O189&lt;=F189+'Settings'!$B$5/1440,"On Time","Late")),"")</f>
        <v/>
      </c>
      <c r="Z189" s="23">
        <f>IFERROR(IF(OR(B189="",C189="",F189="",I189=""),"",IF(N189="Canceled","Not Applicable",IF(COUNTIFS($B$5:$B$204,B189,$C$5:$C$204,C189,$F$5:$F$204,"&lt;"&amp;I189,$I$5:$I$204,"&gt;"&amp;F189,$N$5:$N$204,"&lt;&gt;Canceled")&gt;1,"Conflict","Clear"))),"")</f>
        <v/>
      </c>
      <c r="AA189" s="23">
        <f>IFERROR(IF(A189="","",IF(COUNTIF($A$5:$A$204,A189)&gt;1,"Duplicate appointment ID",IF(OR(B189="",C189="",D189="",F189="",G189="",N189=""),"Missing required field",IF(OR(AND(O189="",OR(P189&lt;&gt;"",Q189&lt;&gt;"",R189&lt;&gt;"")),AND(P189="",OR(Q189&lt;&gt;"",R189&lt;&gt;"")),AND(Q189="",R189&lt;&gt;"")),"Actual time sequence incomplete",IF(OR(AND(O189&lt;&gt;"",P189&lt;&gt;"",P189&lt;O189),AND(P189&lt;&gt;"",Q189&lt;&gt;"",Q189&lt;P189),AND(Q189&lt;&gt;"",R189&lt;&gt;"",R189&lt;Q189)),"Actual times out of order",IF(AND(N189="Completed",OR(O189="",P189="",Q189="",R189="")),"Completed status missing actual times","OK")))))),"Review formula inputs")</f>
        <v/>
      </c>
      <c r="AB189" s="26" t="n"/>
    </row>
    <row r="190">
      <c r="A190" s="26" t="n"/>
      <c r="B190" s="26" t="n"/>
      <c r="C190" s="26" t="n"/>
      <c r="D190" s="26" t="n"/>
      <c r="E190" s="26" t="n"/>
      <c r="F190" s="46" t="n"/>
      <c r="G190" s="26" t="n"/>
      <c r="H190" s="28">
        <f>IFERROR(IF(G190="","",VLOOKUP(G190,'Settings'!$A$13:$B$17,2,FALSE)),"")</f>
        <v/>
      </c>
      <c r="I190" s="47">
        <f>IFERROR(IF(OR(F190="",H190=""),"",F190+H190/1440),"")</f>
        <v/>
      </c>
      <c r="J190" s="26" t="n"/>
      <c r="K190" s="26" t="n"/>
      <c r="L190" s="26" t="n"/>
      <c r="M190" s="30" t="n"/>
      <c r="N190" s="22" t="n"/>
      <c r="O190" s="46" t="n"/>
      <c r="P190" s="46" t="n"/>
      <c r="Q190" s="46" t="n"/>
      <c r="R190" s="46" t="n"/>
      <c r="S190" s="28">
        <f>IFERROR(IF(OR(F190="",O190=""),"",ROUND((O190-F190)*1440,0)),"")</f>
        <v/>
      </c>
      <c r="T190" s="28">
        <f>IFERROR(IF(OR(O190="",P190=""),"",MAX(0,ROUND((P190-O190)*1440,0))),"")</f>
        <v/>
      </c>
      <c r="U190" s="28">
        <f>IFERROR(IF(OR(P190="",Q190=""),"",MAX(0,ROUND((Q190-P190)*1440,0))),"")</f>
        <v/>
      </c>
      <c r="V190" s="28">
        <f>IFERROR(IF(OR(O190="",R190=""),"",MAX(0,ROUND((R190-O190)*1440,0))),"")</f>
        <v/>
      </c>
      <c r="W190" s="28">
        <f>IFERROR(IF(V190="","",MAX(0,V190-'Settings'!$B$6)),"")</f>
        <v/>
      </c>
      <c r="X190" s="48">
        <f>IFERROR(IF(W190="","",ROUND(W190/60*'Settings'!$B$7,2)),"")</f>
        <v/>
      </c>
      <c r="Y190" s="23">
        <f>IFERROR(IF(OR(F190="",O190=""),"",IF(O190&lt;=F190+'Settings'!$B$5/1440,"On Time","Late")),"")</f>
        <v/>
      </c>
      <c r="Z190" s="23">
        <f>IFERROR(IF(OR(B190="",C190="",F190="",I190=""),"",IF(N190="Canceled","Not Applicable",IF(COUNTIFS($B$5:$B$204,B190,$C$5:$C$204,C190,$F$5:$F$204,"&lt;"&amp;I190,$I$5:$I$204,"&gt;"&amp;F190,$N$5:$N$204,"&lt;&gt;Canceled")&gt;1,"Conflict","Clear"))),"")</f>
        <v/>
      </c>
      <c r="AA190" s="23">
        <f>IFERROR(IF(A190="","",IF(COUNTIF($A$5:$A$204,A190)&gt;1,"Duplicate appointment ID",IF(OR(B190="",C190="",D190="",F190="",G190="",N190=""),"Missing required field",IF(OR(AND(O190="",OR(P190&lt;&gt;"",Q190&lt;&gt;"",R190&lt;&gt;"")),AND(P190="",OR(Q190&lt;&gt;"",R190&lt;&gt;"")),AND(Q190="",R190&lt;&gt;"")),"Actual time sequence incomplete",IF(OR(AND(O190&lt;&gt;"",P190&lt;&gt;"",P190&lt;O190),AND(P190&lt;&gt;"",Q190&lt;&gt;"",Q190&lt;P190),AND(Q190&lt;&gt;"",R190&lt;&gt;"",R190&lt;Q190)),"Actual times out of order",IF(AND(N190="Completed",OR(O190="",P190="",Q190="",R190="")),"Completed status missing actual times","OK")))))),"Review formula inputs")</f>
        <v/>
      </c>
      <c r="AB190" s="26" t="n"/>
    </row>
    <row r="191">
      <c r="A191" s="26" t="n"/>
      <c r="B191" s="26" t="n"/>
      <c r="C191" s="26" t="n"/>
      <c r="D191" s="26" t="n"/>
      <c r="E191" s="26" t="n"/>
      <c r="F191" s="46" t="n"/>
      <c r="G191" s="26" t="n"/>
      <c r="H191" s="28">
        <f>IFERROR(IF(G191="","",VLOOKUP(G191,'Settings'!$A$13:$B$17,2,FALSE)),"")</f>
        <v/>
      </c>
      <c r="I191" s="47">
        <f>IFERROR(IF(OR(F191="",H191=""),"",F191+H191/1440),"")</f>
        <v/>
      </c>
      <c r="J191" s="26" t="n"/>
      <c r="K191" s="26" t="n"/>
      <c r="L191" s="26" t="n"/>
      <c r="M191" s="30" t="n"/>
      <c r="N191" s="22" t="n"/>
      <c r="O191" s="46" t="n"/>
      <c r="P191" s="46" t="n"/>
      <c r="Q191" s="46" t="n"/>
      <c r="R191" s="46" t="n"/>
      <c r="S191" s="28">
        <f>IFERROR(IF(OR(F191="",O191=""),"",ROUND((O191-F191)*1440,0)),"")</f>
        <v/>
      </c>
      <c r="T191" s="28">
        <f>IFERROR(IF(OR(O191="",P191=""),"",MAX(0,ROUND((P191-O191)*1440,0))),"")</f>
        <v/>
      </c>
      <c r="U191" s="28">
        <f>IFERROR(IF(OR(P191="",Q191=""),"",MAX(0,ROUND((Q191-P191)*1440,0))),"")</f>
        <v/>
      </c>
      <c r="V191" s="28">
        <f>IFERROR(IF(OR(O191="",R191=""),"",MAX(0,ROUND((R191-O191)*1440,0))),"")</f>
        <v/>
      </c>
      <c r="W191" s="28">
        <f>IFERROR(IF(V191="","",MAX(0,V191-'Settings'!$B$6)),"")</f>
        <v/>
      </c>
      <c r="X191" s="48">
        <f>IFERROR(IF(W191="","",ROUND(W191/60*'Settings'!$B$7,2)),"")</f>
        <v/>
      </c>
      <c r="Y191" s="23">
        <f>IFERROR(IF(OR(F191="",O191=""),"",IF(O191&lt;=F191+'Settings'!$B$5/1440,"On Time","Late")),"")</f>
        <v/>
      </c>
      <c r="Z191" s="23">
        <f>IFERROR(IF(OR(B191="",C191="",F191="",I191=""),"",IF(N191="Canceled","Not Applicable",IF(COUNTIFS($B$5:$B$204,B191,$C$5:$C$204,C191,$F$5:$F$204,"&lt;"&amp;I191,$I$5:$I$204,"&gt;"&amp;F191,$N$5:$N$204,"&lt;&gt;Canceled")&gt;1,"Conflict","Clear"))),"")</f>
        <v/>
      </c>
      <c r="AA191" s="23">
        <f>IFERROR(IF(A191="","",IF(COUNTIF($A$5:$A$204,A191)&gt;1,"Duplicate appointment ID",IF(OR(B191="",C191="",D191="",F191="",G191="",N191=""),"Missing required field",IF(OR(AND(O191="",OR(P191&lt;&gt;"",Q191&lt;&gt;"",R191&lt;&gt;"")),AND(P191="",OR(Q191&lt;&gt;"",R191&lt;&gt;"")),AND(Q191="",R191&lt;&gt;"")),"Actual time sequence incomplete",IF(OR(AND(O191&lt;&gt;"",P191&lt;&gt;"",P191&lt;O191),AND(P191&lt;&gt;"",Q191&lt;&gt;"",Q191&lt;P191),AND(Q191&lt;&gt;"",R191&lt;&gt;"",R191&lt;Q191)),"Actual times out of order",IF(AND(N191="Completed",OR(O191="",P191="",Q191="",R191="")),"Completed status missing actual times","OK")))))),"Review formula inputs")</f>
        <v/>
      </c>
      <c r="AB191" s="26" t="n"/>
    </row>
    <row r="192">
      <c r="A192" s="26" t="n"/>
      <c r="B192" s="26" t="n"/>
      <c r="C192" s="26" t="n"/>
      <c r="D192" s="26" t="n"/>
      <c r="E192" s="26" t="n"/>
      <c r="F192" s="46" t="n"/>
      <c r="G192" s="26" t="n"/>
      <c r="H192" s="28">
        <f>IFERROR(IF(G192="","",VLOOKUP(G192,'Settings'!$A$13:$B$17,2,FALSE)),"")</f>
        <v/>
      </c>
      <c r="I192" s="47">
        <f>IFERROR(IF(OR(F192="",H192=""),"",F192+H192/1440),"")</f>
        <v/>
      </c>
      <c r="J192" s="26" t="n"/>
      <c r="K192" s="26" t="n"/>
      <c r="L192" s="26" t="n"/>
      <c r="M192" s="30" t="n"/>
      <c r="N192" s="22" t="n"/>
      <c r="O192" s="46" t="n"/>
      <c r="P192" s="46" t="n"/>
      <c r="Q192" s="46" t="n"/>
      <c r="R192" s="46" t="n"/>
      <c r="S192" s="28">
        <f>IFERROR(IF(OR(F192="",O192=""),"",ROUND((O192-F192)*1440,0)),"")</f>
        <v/>
      </c>
      <c r="T192" s="28">
        <f>IFERROR(IF(OR(O192="",P192=""),"",MAX(0,ROUND((P192-O192)*1440,0))),"")</f>
        <v/>
      </c>
      <c r="U192" s="28">
        <f>IFERROR(IF(OR(P192="",Q192=""),"",MAX(0,ROUND((Q192-P192)*1440,0))),"")</f>
        <v/>
      </c>
      <c r="V192" s="28">
        <f>IFERROR(IF(OR(O192="",R192=""),"",MAX(0,ROUND((R192-O192)*1440,0))),"")</f>
        <v/>
      </c>
      <c r="W192" s="28">
        <f>IFERROR(IF(V192="","",MAX(0,V192-'Settings'!$B$6)),"")</f>
        <v/>
      </c>
      <c r="X192" s="48">
        <f>IFERROR(IF(W192="","",ROUND(W192/60*'Settings'!$B$7,2)),"")</f>
        <v/>
      </c>
      <c r="Y192" s="23">
        <f>IFERROR(IF(OR(F192="",O192=""),"",IF(O192&lt;=F192+'Settings'!$B$5/1440,"On Time","Late")),"")</f>
        <v/>
      </c>
      <c r="Z192" s="23">
        <f>IFERROR(IF(OR(B192="",C192="",F192="",I192=""),"",IF(N192="Canceled","Not Applicable",IF(COUNTIFS($B$5:$B$204,B192,$C$5:$C$204,C192,$F$5:$F$204,"&lt;"&amp;I192,$I$5:$I$204,"&gt;"&amp;F192,$N$5:$N$204,"&lt;&gt;Canceled")&gt;1,"Conflict","Clear"))),"")</f>
        <v/>
      </c>
      <c r="AA192" s="23">
        <f>IFERROR(IF(A192="","",IF(COUNTIF($A$5:$A$204,A192)&gt;1,"Duplicate appointment ID",IF(OR(B192="",C192="",D192="",F192="",G192="",N192=""),"Missing required field",IF(OR(AND(O192="",OR(P192&lt;&gt;"",Q192&lt;&gt;"",R192&lt;&gt;"")),AND(P192="",OR(Q192&lt;&gt;"",R192&lt;&gt;"")),AND(Q192="",R192&lt;&gt;"")),"Actual time sequence incomplete",IF(OR(AND(O192&lt;&gt;"",P192&lt;&gt;"",P192&lt;O192),AND(P192&lt;&gt;"",Q192&lt;&gt;"",Q192&lt;P192),AND(Q192&lt;&gt;"",R192&lt;&gt;"",R192&lt;Q192)),"Actual times out of order",IF(AND(N192="Completed",OR(O192="",P192="",Q192="",R192="")),"Completed status missing actual times","OK")))))),"Review formula inputs")</f>
        <v/>
      </c>
      <c r="AB192" s="26" t="n"/>
    </row>
    <row r="193">
      <c r="A193" s="26" t="n"/>
      <c r="B193" s="26" t="n"/>
      <c r="C193" s="26" t="n"/>
      <c r="D193" s="26" t="n"/>
      <c r="E193" s="26" t="n"/>
      <c r="F193" s="46" t="n"/>
      <c r="G193" s="26" t="n"/>
      <c r="H193" s="28">
        <f>IFERROR(IF(G193="","",VLOOKUP(G193,'Settings'!$A$13:$B$17,2,FALSE)),"")</f>
        <v/>
      </c>
      <c r="I193" s="47">
        <f>IFERROR(IF(OR(F193="",H193=""),"",F193+H193/1440),"")</f>
        <v/>
      </c>
      <c r="J193" s="26" t="n"/>
      <c r="K193" s="26" t="n"/>
      <c r="L193" s="26" t="n"/>
      <c r="M193" s="30" t="n"/>
      <c r="N193" s="22" t="n"/>
      <c r="O193" s="46" t="n"/>
      <c r="P193" s="46" t="n"/>
      <c r="Q193" s="46" t="n"/>
      <c r="R193" s="46" t="n"/>
      <c r="S193" s="28">
        <f>IFERROR(IF(OR(F193="",O193=""),"",ROUND((O193-F193)*1440,0)),"")</f>
        <v/>
      </c>
      <c r="T193" s="28">
        <f>IFERROR(IF(OR(O193="",P193=""),"",MAX(0,ROUND((P193-O193)*1440,0))),"")</f>
        <v/>
      </c>
      <c r="U193" s="28">
        <f>IFERROR(IF(OR(P193="",Q193=""),"",MAX(0,ROUND((Q193-P193)*1440,0))),"")</f>
        <v/>
      </c>
      <c r="V193" s="28">
        <f>IFERROR(IF(OR(O193="",R193=""),"",MAX(0,ROUND((R193-O193)*1440,0))),"")</f>
        <v/>
      </c>
      <c r="W193" s="28">
        <f>IFERROR(IF(V193="","",MAX(0,V193-'Settings'!$B$6)),"")</f>
        <v/>
      </c>
      <c r="X193" s="48">
        <f>IFERROR(IF(W193="","",ROUND(W193/60*'Settings'!$B$7,2)),"")</f>
        <v/>
      </c>
      <c r="Y193" s="23">
        <f>IFERROR(IF(OR(F193="",O193=""),"",IF(O193&lt;=F193+'Settings'!$B$5/1440,"On Time","Late")),"")</f>
        <v/>
      </c>
      <c r="Z193" s="23">
        <f>IFERROR(IF(OR(B193="",C193="",F193="",I193=""),"",IF(N193="Canceled","Not Applicable",IF(COUNTIFS($B$5:$B$204,B193,$C$5:$C$204,C193,$F$5:$F$204,"&lt;"&amp;I193,$I$5:$I$204,"&gt;"&amp;F193,$N$5:$N$204,"&lt;&gt;Canceled")&gt;1,"Conflict","Clear"))),"")</f>
        <v/>
      </c>
      <c r="AA193" s="23">
        <f>IFERROR(IF(A193="","",IF(COUNTIF($A$5:$A$204,A193)&gt;1,"Duplicate appointment ID",IF(OR(B193="",C193="",D193="",F193="",G193="",N193=""),"Missing required field",IF(OR(AND(O193="",OR(P193&lt;&gt;"",Q193&lt;&gt;"",R193&lt;&gt;"")),AND(P193="",OR(Q193&lt;&gt;"",R193&lt;&gt;"")),AND(Q193="",R193&lt;&gt;"")),"Actual time sequence incomplete",IF(OR(AND(O193&lt;&gt;"",P193&lt;&gt;"",P193&lt;O193),AND(P193&lt;&gt;"",Q193&lt;&gt;"",Q193&lt;P193),AND(Q193&lt;&gt;"",R193&lt;&gt;"",R193&lt;Q193)),"Actual times out of order",IF(AND(N193="Completed",OR(O193="",P193="",Q193="",R193="")),"Completed status missing actual times","OK")))))),"Review formula inputs")</f>
        <v/>
      </c>
      <c r="AB193" s="26" t="n"/>
    </row>
    <row r="194">
      <c r="A194" s="26" t="n"/>
      <c r="B194" s="26" t="n"/>
      <c r="C194" s="26" t="n"/>
      <c r="D194" s="26" t="n"/>
      <c r="E194" s="26" t="n"/>
      <c r="F194" s="46" t="n"/>
      <c r="G194" s="26" t="n"/>
      <c r="H194" s="28">
        <f>IFERROR(IF(G194="","",VLOOKUP(G194,'Settings'!$A$13:$B$17,2,FALSE)),"")</f>
        <v/>
      </c>
      <c r="I194" s="47">
        <f>IFERROR(IF(OR(F194="",H194=""),"",F194+H194/1440),"")</f>
        <v/>
      </c>
      <c r="J194" s="26" t="n"/>
      <c r="K194" s="26" t="n"/>
      <c r="L194" s="26" t="n"/>
      <c r="M194" s="30" t="n"/>
      <c r="N194" s="22" t="n"/>
      <c r="O194" s="46" t="n"/>
      <c r="P194" s="46" t="n"/>
      <c r="Q194" s="46" t="n"/>
      <c r="R194" s="46" t="n"/>
      <c r="S194" s="28">
        <f>IFERROR(IF(OR(F194="",O194=""),"",ROUND((O194-F194)*1440,0)),"")</f>
        <v/>
      </c>
      <c r="T194" s="28">
        <f>IFERROR(IF(OR(O194="",P194=""),"",MAX(0,ROUND((P194-O194)*1440,0))),"")</f>
        <v/>
      </c>
      <c r="U194" s="28">
        <f>IFERROR(IF(OR(P194="",Q194=""),"",MAX(0,ROUND((Q194-P194)*1440,0))),"")</f>
        <v/>
      </c>
      <c r="V194" s="28">
        <f>IFERROR(IF(OR(O194="",R194=""),"",MAX(0,ROUND((R194-O194)*1440,0))),"")</f>
        <v/>
      </c>
      <c r="W194" s="28">
        <f>IFERROR(IF(V194="","",MAX(0,V194-'Settings'!$B$6)),"")</f>
        <v/>
      </c>
      <c r="X194" s="48">
        <f>IFERROR(IF(W194="","",ROUND(W194/60*'Settings'!$B$7,2)),"")</f>
        <v/>
      </c>
      <c r="Y194" s="23">
        <f>IFERROR(IF(OR(F194="",O194=""),"",IF(O194&lt;=F194+'Settings'!$B$5/1440,"On Time","Late")),"")</f>
        <v/>
      </c>
      <c r="Z194" s="23">
        <f>IFERROR(IF(OR(B194="",C194="",F194="",I194=""),"",IF(N194="Canceled","Not Applicable",IF(COUNTIFS($B$5:$B$204,B194,$C$5:$C$204,C194,$F$5:$F$204,"&lt;"&amp;I194,$I$5:$I$204,"&gt;"&amp;F194,$N$5:$N$204,"&lt;&gt;Canceled")&gt;1,"Conflict","Clear"))),"")</f>
        <v/>
      </c>
      <c r="AA194" s="23">
        <f>IFERROR(IF(A194="","",IF(COUNTIF($A$5:$A$204,A194)&gt;1,"Duplicate appointment ID",IF(OR(B194="",C194="",D194="",F194="",G194="",N194=""),"Missing required field",IF(OR(AND(O194="",OR(P194&lt;&gt;"",Q194&lt;&gt;"",R194&lt;&gt;"")),AND(P194="",OR(Q194&lt;&gt;"",R194&lt;&gt;"")),AND(Q194="",R194&lt;&gt;"")),"Actual time sequence incomplete",IF(OR(AND(O194&lt;&gt;"",P194&lt;&gt;"",P194&lt;O194),AND(P194&lt;&gt;"",Q194&lt;&gt;"",Q194&lt;P194),AND(Q194&lt;&gt;"",R194&lt;&gt;"",R194&lt;Q194)),"Actual times out of order",IF(AND(N194="Completed",OR(O194="",P194="",Q194="",R194="")),"Completed status missing actual times","OK")))))),"Review formula inputs")</f>
        <v/>
      </c>
      <c r="AB194" s="26" t="n"/>
    </row>
    <row r="195">
      <c r="A195" s="26" t="n"/>
      <c r="B195" s="26" t="n"/>
      <c r="C195" s="26" t="n"/>
      <c r="D195" s="26" t="n"/>
      <c r="E195" s="26" t="n"/>
      <c r="F195" s="46" t="n"/>
      <c r="G195" s="26" t="n"/>
      <c r="H195" s="28">
        <f>IFERROR(IF(G195="","",VLOOKUP(G195,'Settings'!$A$13:$B$17,2,FALSE)),"")</f>
        <v/>
      </c>
      <c r="I195" s="47">
        <f>IFERROR(IF(OR(F195="",H195=""),"",F195+H195/1440),"")</f>
        <v/>
      </c>
      <c r="J195" s="26" t="n"/>
      <c r="K195" s="26" t="n"/>
      <c r="L195" s="26" t="n"/>
      <c r="M195" s="30" t="n"/>
      <c r="N195" s="22" t="n"/>
      <c r="O195" s="46" t="n"/>
      <c r="P195" s="46" t="n"/>
      <c r="Q195" s="46" t="n"/>
      <c r="R195" s="46" t="n"/>
      <c r="S195" s="28">
        <f>IFERROR(IF(OR(F195="",O195=""),"",ROUND((O195-F195)*1440,0)),"")</f>
        <v/>
      </c>
      <c r="T195" s="28">
        <f>IFERROR(IF(OR(O195="",P195=""),"",MAX(0,ROUND((P195-O195)*1440,0))),"")</f>
        <v/>
      </c>
      <c r="U195" s="28">
        <f>IFERROR(IF(OR(P195="",Q195=""),"",MAX(0,ROUND((Q195-P195)*1440,0))),"")</f>
        <v/>
      </c>
      <c r="V195" s="28">
        <f>IFERROR(IF(OR(O195="",R195=""),"",MAX(0,ROUND((R195-O195)*1440,0))),"")</f>
        <v/>
      </c>
      <c r="W195" s="28">
        <f>IFERROR(IF(V195="","",MAX(0,V195-'Settings'!$B$6)),"")</f>
        <v/>
      </c>
      <c r="X195" s="48">
        <f>IFERROR(IF(W195="","",ROUND(W195/60*'Settings'!$B$7,2)),"")</f>
        <v/>
      </c>
      <c r="Y195" s="23">
        <f>IFERROR(IF(OR(F195="",O195=""),"",IF(O195&lt;=F195+'Settings'!$B$5/1440,"On Time","Late")),"")</f>
        <v/>
      </c>
      <c r="Z195" s="23">
        <f>IFERROR(IF(OR(B195="",C195="",F195="",I195=""),"",IF(N195="Canceled","Not Applicable",IF(COUNTIFS($B$5:$B$204,B195,$C$5:$C$204,C195,$F$5:$F$204,"&lt;"&amp;I195,$I$5:$I$204,"&gt;"&amp;F195,$N$5:$N$204,"&lt;&gt;Canceled")&gt;1,"Conflict","Clear"))),"")</f>
        <v/>
      </c>
      <c r="AA195" s="23">
        <f>IFERROR(IF(A195="","",IF(COUNTIF($A$5:$A$204,A195)&gt;1,"Duplicate appointment ID",IF(OR(B195="",C195="",D195="",F195="",G195="",N195=""),"Missing required field",IF(OR(AND(O195="",OR(P195&lt;&gt;"",Q195&lt;&gt;"",R195&lt;&gt;"")),AND(P195="",OR(Q195&lt;&gt;"",R195&lt;&gt;"")),AND(Q195="",R195&lt;&gt;"")),"Actual time sequence incomplete",IF(OR(AND(O195&lt;&gt;"",P195&lt;&gt;"",P195&lt;O195),AND(P195&lt;&gt;"",Q195&lt;&gt;"",Q195&lt;P195),AND(Q195&lt;&gt;"",R195&lt;&gt;"",R195&lt;Q195)),"Actual times out of order",IF(AND(N195="Completed",OR(O195="",P195="",Q195="",R195="")),"Completed status missing actual times","OK")))))),"Review formula inputs")</f>
        <v/>
      </c>
      <c r="AB195" s="26" t="n"/>
    </row>
    <row r="196">
      <c r="A196" s="26" t="n"/>
      <c r="B196" s="26" t="n"/>
      <c r="C196" s="26" t="n"/>
      <c r="D196" s="26" t="n"/>
      <c r="E196" s="26" t="n"/>
      <c r="F196" s="46" t="n"/>
      <c r="G196" s="26" t="n"/>
      <c r="H196" s="28">
        <f>IFERROR(IF(G196="","",VLOOKUP(G196,'Settings'!$A$13:$B$17,2,FALSE)),"")</f>
        <v/>
      </c>
      <c r="I196" s="47">
        <f>IFERROR(IF(OR(F196="",H196=""),"",F196+H196/1440),"")</f>
        <v/>
      </c>
      <c r="J196" s="26" t="n"/>
      <c r="K196" s="26" t="n"/>
      <c r="L196" s="26" t="n"/>
      <c r="M196" s="30" t="n"/>
      <c r="N196" s="22" t="n"/>
      <c r="O196" s="46" t="n"/>
      <c r="P196" s="46" t="n"/>
      <c r="Q196" s="46" t="n"/>
      <c r="R196" s="46" t="n"/>
      <c r="S196" s="28">
        <f>IFERROR(IF(OR(F196="",O196=""),"",ROUND((O196-F196)*1440,0)),"")</f>
        <v/>
      </c>
      <c r="T196" s="28">
        <f>IFERROR(IF(OR(O196="",P196=""),"",MAX(0,ROUND((P196-O196)*1440,0))),"")</f>
        <v/>
      </c>
      <c r="U196" s="28">
        <f>IFERROR(IF(OR(P196="",Q196=""),"",MAX(0,ROUND((Q196-P196)*1440,0))),"")</f>
        <v/>
      </c>
      <c r="V196" s="28">
        <f>IFERROR(IF(OR(O196="",R196=""),"",MAX(0,ROUND((R196-O196)*1440,0))),"")</f>
        <v/>
      </c>
      <c r="W196" s="28">
        <f>IFERROR(IF(V196="","",MAX(0,V196-'Settings'!$B$6)),"")</f>
        <v/>
      </c>
      <c r="X196" s="48">
        <f>IFERROR(IF(W196="","",ROUND(W196/60*'Settings'!$B$7,2)),"")</f>
        <v/>
      </c>
      <c r="Y196" s="23">
        <f>IFERROR(IF(OR(F196="",O196=""),"",IF(O196&lt;=F196+'Settings'!$B$5/1440,"On Time","Late")),"")</f>
        <v/>
      </c>
      <c r="Z196" s="23">
        <f>IFERROR(IF(OR(B196="",C196="",F196="",I196=""),"",IF(N196="Canceled","Not Applicable",IF(COUNTIFS($B$5:$B$204,B196,$C$5:$C$204,C196,$F$5:$F$204,"&lt;"&amp;I196,$I$5:$I$204,"&gt;"&amp;F196,$N$5:$N$204,"&lt;&gt;Canceled")&gt;1,"Conflict","Clear"))),"")</f>
        <v/>
      </c>
      <c r="AA196" s="23">
        <f>IFERROR(IF(A196="","",IF(COUNTIF($A$5:$A$204,A196)&gt;1,"Duplicate appointment ID",IF(OR(B196="",C196="",D196="",F196="",G196="",N196=""),"Missing required field",IF(OR(AND(O196="",OR(P196&lt;&gt;"",Q196&lt;&gt;"",R196&lt;&gt;"")),AND(P196="",OR(Q196&lt;&gt;"",R196&lt;&gt;"")),AND(Q196="",R196&lt;&gt;"")),"Actual time sequence incomplete",IF(OR(AND(O196&lt;&gt;"",P196&lt;&gt;"",P196&lt;O196),AND(P196&lt;&gt;"",Q196&lt;&gt;"",Q196&lt;P196),AND(Q196&lt;&gt;"",R196&lt;&gt;"",R196&lt;Q196)),"Actual times out of order",IF(AND(N196="Completed",OR(O196="",P196="",Q196="",R196="")),"Completed status missing actual times","OK")))))),"Review formula inputs")</f>
        <v/>
      </c>
      <c r="AB196" s="26" t="n"/>
    </row>
    <row r="197">
      <c r="A197" s="26" t="n"/>
      <c r="B197" s="26" t="n"/>
      <c r="C197" s="26" t="n"/>
      <c r="D197" s="26" t="n"/>
      <c r="E197" s="26" t="n"/>
      <c r="F197" s="46" t="n"/>
      <c r="G197" s="26" t="n"/>
      <c r="H197" s="28">
        <f>IFERROR(IF(G197="","",VLOOKUP(G197,'Settings'!$A$13:$B$17,2,FALSE)),"")</f>
        <v/>
      </c>
      <c r="I197" s="47">
        <f>IFERROR(IF(OR(F197="",H197=""),"",F197+H197/1440),"")</f>
        <v/>
      </c>
      <c r="J197" s="26" t="n"/>
      <c r="K197" s="26" t="n"/>
      <c r="L197" s="26" t="n"/>
      <c r="M197" s="30" t="n"/>
      <c r="N197" s="22" t="n"/>
      <c r="O197" s="46" t="n"/>
      <c r="P197" s="46" t="n"/>
      <c r="Q197" s="46" t="n"/>
      <c r="R197" s="46" t="n"/>
      <c r="S197" s="28">
        <f>IFERROR(IF(OR(F197="",O197=""),"",ROUND((O197-F197)*1440,0)),"")</f>
        <v/>
      </c>
      <c r="T197" s="28">
        <f>IFERROR(IF(OR(O197="",P197=""),"",MAX(0,ROUND((P197-O197)*1440,0))),"")</f>
        <v/>
      </c>
      <c r="U197" s="28">
        <f>IFERROR(IF(OR(P197="",Q197=""),"",MAX(0,ROUND((Q197-P197)*1440,0))),"")</f>
        <v/>
      </c>
      <c r="V197" s="28">
        <f>IFERROR(IF(OR(O197="",R197=""),"",MAX(0,ROUND((R197-O197)*1440,0))),"")</f>
        <v/>
      </c>
      <c r="W197" s="28">
        <f>IFERROR(IF(V197="","",MAX(0,V197-'Settings'!$B$6)),"")</f>
        <v/>
      </c>
      <c r="X197" s="48">
        <f>IFERROR(IF(W197="","",ROUND(W197/60*'Settings'!$B$7,2)),"")</f>
        <v/>
      </c>
      <c r="Y197" s="23">
        <f>IFERROR(IF(OR(F197="",O197=""),"",IF(O197&lt;=F197+'Settings'!$B$5/1440,"On Time","Late")),"")</f>
        <v/>
      </c>
      <c r="Z197" s="23">
        <f>IFERROR(IF(OR(B197="",C197="",F197="",I197=""),"",IF(N197="Canceled","Not Applicable",IF(COUNTIFS($B$5:$B$204,B197,$C$5:$C$204,C197,$F$5:$F$204,"&lt;"&amp;I197,$I$5:$I$204,"&gt;"&amp;F197,$N$5:$N$204,"&lt;&gt;Canceled")&gt;1,"Conflict","Clear"))),"")</f>
        <v/>
      </c>
      <c r="AA197" s="23">
        <f>IFERROR(IF(A197="","",IF(COUNTIF($A$5:$A$204,A197)&gt;1,"Duplicate appointment ID",IF(OR(B197="",C197="",D197="",F197="",G197="",N197=""),"Missing required field",IF(OR(AND(O197="",OR(P197&lt;&gt;"",Q197&lt;&gt;"",R197&lt;&gt;"")),AND(P197="",OR(Q197&lt;&gt;"",R197&lt;&gt;"")),AND(Q197="",R197&lt;&gt;"")),"Actual time sequence incomplete",IF(OR(AND(O197&lt;&gt;"",P197&lt;&gt;"",P197&lt;O197),AND(P197&lt;&gt;"",Q197&lt;&gt;"",Q197&lt;P197),AND(Q197&lt;&gt;"",R197&lt;&gt;"",R197&lt;Q197)),"Actual times out of order",IF(AND(N197="Completed",OR(O197="",P197="",Q197="",R197="")),"Completed status missing actual times","OK")))))),"Review formula inputs")</f>
        <v/>
      </c>
      <c r="AB197" s="26" t="n"/>
    </row>
    <row r="198">
      <c r="A198" s="26" t="n"/>
      <c r="B198" s="26" t="n"/>
      <c r="C198" s="26" t="n"/>
      <c r="D198" s="26" t="n"/>
      <c r="E198" s="26" t="n"/>
      <c r="F198" s="46" t="n"/>
      <c r="G198" s="26" t="n"/>
      <c r="H198" s="28">
        <f>IFERROR(IF(G198="","",VLOOKUP(G198,'Settings'!$A$13:$B$17,2,FALSE)),"")</f>
        <v/>
      </c>
      <c r="I198" s="47">
        <f>IFERROR(IF(OR(F198="",H198=""),"",F198+H198/1440),"")</f>
        <v/>
      </c>
      <c r="J198" s="26" t="n"/>
      <c r="K198" s="26" t="n"/>
      <c r="L198" s="26" t="n"/>
      <c r="M198" s="30" t="n"/>
      <c r="N198" s="22" t="n"/>
      <c r="O198" s="46" t="n"/>
      <c r="P198" s="46" t="n"/>
      <c r="Q198" s="46" t="n"/>
      <c r="R198" s="46" t="n"/>
      <c r="S198" s="28">
        <f>IFERROR(IF(OR(F198="",O198=""),"",ROUND((O198-F198)*1440,0)),"")</f>
        <v/>
      </c>
      <c r="T198" s="28">
        <f>IFERROR(IF(OR(O198="",P198=""),"",MAX(0,ROUND((P198-O198)*1440,0))),"")</f>
        <v/>
      </c>
      <c r="U198" s="28">
        <f>IFERROR(IF(OR(P198="",Q198=""),"",MAX(0,ROUND((Q198-P198)*1440,0))),"")</f>
        <v/>
      </c>
      <c r="V198" s="28">
        <f>IFERROR(IF(OR(O198="",R198=""),"",MAX(0,ROUND((R198-O198)*1440,0))),"")</f>
        <v/>
      </c>
      <c r="W198" s="28">
        <f>IFERROR(IF(V198="","",MAX(0,V198-'Settings'!$B$6)),"")</f>
        <v/>
      </c>
      <c r="X198" s="48">
        <f>IFERROR(IF(W198="","",ROUND(W198/60*'Settings'!$B$7,2)),"")</f>
        <v/>
      </c>
      <c r="Y198" s="23">
        <f>IFERROR(IF(OR(F198="",O198=""),"",IF(O198&lt;=F198+'Settings'!$B$5/1440,"On Time","Late")),"")</f>
        <v/>
      </c>
      <c r="Z198" s="23">
        <f>IFERROR(IF(OR(B198="",C198="",F198="",I198=""),"",IF(N198="Canceled","Not Applicable",IF(COUNTIFS($B$5:$B$204,B198,$C$5:$C$204,C198,$F$5:$F$204,"&lt;"&amp;I198,$I$5:$I$204,"&gt;"&amp;F198,$N$5:$N$204,"&lt;&gt;Canceled")&gt;1,"Conflict","Clear"))),"")</f>
        <v/>
      </c>
      <c r="AA198" s="23">
        <f>IFERROR(IF(A198="","",IF(COUNTIF($A$5:$A$204,A198)&gt;1,"Duplicate appointment ID",IF(OR(B198="",C198="",D198="",F198="",G198="",N198=""),"Missing required field",IF(OR(AND(O198="",OR(P198&lt;&gt;"",Q198&lt;&gt;"",R198&lt;&gt;"")),AND(P198="",OR(Q198&lt;&gt;"",R198&lt;&gt;"")),AND(Q198="",R198&lt;&gt;"")),"Actual time sequence incomplete",IF(OR(AND(O198&lt;&gt;"",P198&lt;&gt;"",P198&lt;O198),AND(P198&lt;&gt;"",Q198&lt;&gt;"",Q198&lt;P198),AND(Q198&lt;&gt;"",R198&lt;&gt;"",R198&lt;Q198)),"Actual times out of order",IF(AND(N198="Completed",OR(O198="",P198="",Q198="",R198="")),"Completed status missing actual times","OK")))))),"Review formula inputs")</f>
        <v/>
      </c>
      <c r="AB198" s="26" t="n"/>
    </row>
    <row r="199">
      <c r="A199" s="26" t="n"/>
      <c r="B199" s="26" t="n"/>
      <c r="C199" s="26" t="n"/>
      <c r="D199" s="26" t="n"/>
      <c r="E199" s="26" t="n"/>
      <c r="F199" s="46" t="n"/>
      <c r="G199" s="26" t="n"/>
      <c r="H199" s="28">
        <f>IFERROR(IF(G199="","",VLOOKUP(G199,'Settings'!$A$13:$B$17,2,FALSE)),"")</f>
        <v/>
      </c>
      <c r="I199" s="47">
        <f>IFERROR(IF(OR(F199="",H199=""),"",F199+H199/1440),"")</f>
        <v/>
      </c>
      <c r="J199" s="26" t="n"/>
      <c r="K199" s="26" t="n"/>
      <c r="L199" s="26" t="n"/>
      <c r="M199" s="30" t="n"/>
      <c r="N199" s="22" t="n"/>
      <c r="O199" s="46" t="n"/>
      <c r="P199" s="46" t="n"/>
      <c r="Q199" s="46" t="n"/>
      <c r="R199" s="46" t="n"/>
      <c r="S199" s="28">
        <f>IFERROR(IF(OR(F199="",O199=""),"",ROUND((O199-F199)*1440,0)),"")</f>
        <v/>
      </c>
      <c r="T199" s="28">
        <f>IFERROR(IF(OR(O199="",P199=""),"",MAX(0,ROUND((P199-O199)*1440,0))),"")</f>
        <v/>
      </c>
      <c r="U199" s="28">
        <f>IFERROR(IF(OR(P199="",Q199=""),"",MAX(0,ROUND((Q199-P199)*1440,0))),"")</f>
        <v/>
      </c>
      <c r="V199" s="28">
        <f>IFERROR(IF(OR(O199="",R199=""),"",MAX(0,ROUND((R199-O199)*1440,0))),"")</f>
        <v/>
      </c>
      <c r="W199" s="28">
        <f>IFERROR(IF(V199="","",MAX(0,V199-'Settings'!$B$6)),"")</f>
        <v/>
      </c>
      <c r="X199" s="48">
        <f>IFERROR(IF(W199="","",ROUND(W199/60*'Settings'!$B$7,2)),"")</f>
        <v/>
      </c>
      <c r="Y199" s="23">
        <f>IFERROR(IF(OR(F199="",O199=""),"",IF(O199&lt;=F199+'Settings'!$B$5/1440,"On Time","Late")),"")</f>
        <v/>
      </c>
      <c r="Z199" s="23">
        <f>IFERROR(IF(OR(B199="",C199="",F199="",I199=""),"",IF(N199="Canceled","Not Applicable",IF(COUNTIFS($B$5:$B$204,B199,$C$5:$C$204,C199,$F$5:$F$204,"&lt;"&amp;I199,$I$5:$I$204,"&gt;"&amp;F199,$N$5:$N$204,"&lt;&gt;Canceled")&gt;1,"Conflict","Clear"))),"")</f>
        <v/>
      </c>
      <c r="AA199" s="23">
        <f>IFERROR(IF(A199="","",IF(COUNTIF($A$5:$A$204,A199)&gt;1,"Duplicate appointment ID",IF(OR(B199="",C199="",D199="",F199="",G199="",N199=""),"Missing required field",IF(OR(AND(O199="",OR(P199&lt;&gt;"",Q199&lt;&gt;"",R199&lt;&gt;"")),AND(P199="",OR(Q199&lt;&gt;"",R199&lt;&gt;"")),AND(Q199="",R199&lt;&gt;"")),"Actual time sequence incomplete",IF(OR(AND(O199&lt;&gt;"",P199&lt;&gt;"",P199&lt;O199),AND(P199&lt;&gt;"",Q199&lt;&gt;"",Q199&lt;P199),AND(Q199&lt;&gt;"",R199&lt;&gt;"",R199&lt;Q199)),"Actual times out of order",IF(AND(N199="Completed",OR(O199="",P199="",Q199="",R199="")),"Completed status missing actual times","OK")))))),"Review formula inputs")</f>
        <v/>
      </c>
      <c r="AB199" s="26" t="n"/>
    </row>
    <row r="200">
      <c r="A200" s="26" t="n"/>
      <c r="B200" s="26" t="n"/>
      <c r="C200" s="26" t="n"/>
      <c r="D200" s="26" t="n"/>
      <c r="E200" s="26" t="n"/>
      <c r="F200" s="46" t="n"/>
      <c r="G200" s="26" t="n"/>
      <c r="H200" s="28">
        <f>IFERROR(IF(G200="","",VLOOKUP(G200,'Settings'!$A$13:$B$17,2,FALSE)),"")</f>
        <v/>
      </c>
      <c r="I200" s="47">
        <f>IFERROR(IF(OR(F200="",H200=""),"",F200+H200/1440),"")</f>
        <v/>
      </c>
      <c r="J200" s="26" t="n"/>
      <c r="K200" s="26" t="n"/>
      <c r="L200" s="26" t="n"/>
      <c r="M200" s="30" t="n"/>
      <c r="N200" s="22" t="n"/>
      <c r="O200" s="46" t="n"/>
      <c r="P200" s="46" t="n"/>
      <c r="Q200" s="46" t="n"/>
      <c r="R200" s="46" t="n"/>
      <c r="S200" s="28">
        <f>IFERROR(IF(OR(F200="",O200=""),"",ROUND((O200-F200)*1440,0)),"")</f>
        <v/>
      </c>
      <c r="T200" s="28">
        <f>IFERROR(IF(OR(O200="",P200=""),"",MAX(0,ROUND((P200-O200)*1440,0))),"")</f>
        <v/>
      </c>
      <c r="U200" s="28">
        <f>IFERROR(IF(OR(P200="",Q200=""),"",MAX(0,ROUND((Q200-P200)*1440,0))),"")</f>
        <v/>
      </c>
      <c r="V200" s="28">
        <f>IFERROR(IF(OR(O200="",R200=""),"",MAX(0,ROUND((R200-O200)*1440,0))),"")</f>
        <v/>
      </c>
      <c r="W200" s="28">
        <f>IFERROR(IF(V200="","",MAX(0,V200-'Settings'!$B$6)),"")</f>
        <v/>
      </c>
      <c r="X200" s="48">
        <f>IFERROR(IF(W200="","",ROUND(W200/60*'Settings'!$B$7,2)),"")</f>
        <v/>
      </c>
      <c r="Y200" s="23">
        <f>IFERROR(IF(OR(F200="",O200=""),"",IF(O200&lt;=F200+'Settings'!$B$5/1440,"On Time","Late")),"")</f>
        <v/>
      </c>
      <c r="Z200" s="23">
        <f>IFERROR(IF(OR(B200="",C200="",F200="",I200=""),"",IF(N200="Canceled","Not Applicable",IF(COUNTIFS($B$5:$B$204,B200,$C$5:$C$204,C200,$F$5:$F$204,"&lt;"&amp;I200,$I$5:$I$204,"&gt;"&amp;F200,$N$5:$N$204,"&lt;&gt;Canceled")&gt;1,"Conflict","Clear"))),"")</f>
        <v/>
      </c>
      <c r="AA200" s="23">
        <f>IFERROR(IF(A200="","",IF(COUNTIF($A$5:$A$204,A200)&gt;1,"Duplicate appointment ID",IF(OR(B200="",C200="",D200="",F200="",G200="",N200=""),"Missing required field",IF(OR(AND(O200="",OR(P200&lt;&gt;"",Q200&lt;&gt;"",R200&lt;&gt;"")),AND(P200="",OR(Q200&lt;&gt;"",R200&lt;&gt;"")),AND(Q200="",R200&lt;&gt;"")),"Actual time sequence incomplete",IF(OR(AND(O200&lt;&gt;"",P200&lt;&gt;"",P200&lt;O200),AND(P200&lt;&gt;"",Q200&lt;&gt;"",Q200&lt;P200),AND(Q200&lt;&gt;"",R200&lt;&gt;"",R200&lt;Q200)),"Actual times out of order",IF(AND(N200="Completed",OR(O200="",P200="",Q200="",R200="")),"Completed status missing actual times","OK")))))),"Review formula inputs")</f>
        <v/>
      </c>
      <c r="AB200" s="26" t="n"/>
    </row>
    <row r="201">
      <c r="A201" s="26" t="n"/>
      <c r="B201" s="26" t="n"/>
      <c r="C201" s="26" t="n"/>
      <c r="D201" s="26" t="n"/>
      <c r="E201" s="26" t="n"/>
      <c r="F201" s="46" t="n"/>
      <c r="G201" s="26" t="n"/>
      <c r="H201" s="28">
        <f>IFERROR(IF(G201="","",VLOOKUP(G201,'Settings'!$A$13:$B$17,2,FALSE)),"")</f>
        <v/>
      </c>
      <c r="I201" s="47">
        <f>IFERROR(IF(OR(F201="",H201=""),"",F201+H201/1440),"")</f>
        <v/>
      </c>
      <c r="J201" s="26" t="n"/>
      <c r="K201" s="26" t="n"/>
      <c r="L201" s="26" t="n"/>
      <c r="M201" s="30" t="n"/>
      <c r="N201" s="22" t="n"/>
      <c r="O201" s="46" t="n"/>
      <c r="P201" s="46" t="n"/>
      <c r="Q201" s="46" t="n"/>
      <c r="R201" s="46" t="n"/>
      <c r="S201" s="28">
        <f>IFERROR(IF(OR(F201="",O201=""),"",ROUND((O201-F201)*1440,0)),"")</f>
        <v/>
      </c>
      <c r="T201" s="28">
        <f>IFERROR(IF(OR(O201="",P201=""),"",MAX(0,ROUND((P201-O201)*1440,0))),"")</f>
        <v/>
      </c>
      <c r="U201" s="28">
        <f>IFERROR(IF(OR(P201="",Q201=""),"",MAX(0,ROUND((Q201-P201)*1440,0))),"")</f>
        <v/>
      </c>
      <c r="V201" s="28">
        <f>IFERROR(IF(OR(O201="",R201=""),"",MAX(0,ROUND((R201-O201)*1440,0))),"")</f>
        <v/>
      </c>
      <c r="W201" s="28">
        <f>IFERROR(IF(V201="","",MAX(0,V201-'Settings'!$B$6)),"")</f>
        <v/>
      </c>
      <c r="X201" s="48">
        <f>IFERROR(IF(W201="","",ROUND(W201/60*'Settings'!$B$7,2)),"")</f>
        <v/>
      </c>
      <c r="Y201" s="23">
        <f>IFERROR(IF(OR(F201="",O201=""),"",IF(O201&lt;=F201+'Settings'!$B$5/1440,"On Time","Late")),"")</f>
        <v/>
      </c>
      <c r="Z201" s="23">
        <f>IFERROR(IF(OR(B201="",C201="",F201="",I201=""),"",IF(N201="Canceled","Not Applicable",IF(COUNTIFS($B$5:$B$204,B201,$C$5:$C$204,C201,$F$5:$F$204,"&lt;"&amp;I201,$I$5:$I$204,"&gt;"&amp;F201,$N$5:$N$204,"&lt;&gt;Canceled")&gt;1,"Conflict","Clear"))),"")</f>
        <v/>
      </c>
      <c r="AA201" s="23">
        <f>IFERROR(IF(A201="","",IF(COUNTIF($A$5:$A$204,A201)&gt;1,"Duplicate appointment ID",IF(OR(B201="",C201="",D201="",F201="",G201="",N201=""),"Missing required field",IF(OR(AND(O201="",OR(P201&lt;&gt;"",Q201&lt;&gt;"",R201&lt;&gt;"")),AND(P201="",OR(Q201&lt;&gt;"",R201&lt;&gt;"")),AND(Q201="",R201&lt;&gt;"")),"Actual time sequence incomplete",IF(OR(AND(O201&lt;&gt;"",P201&lt;&gt;"",P201&lt;O201),AND(P201&lt;&gt;"",Q201&lt;&gt;"",Q201&lt;P201),AND(Q201&lt;&gt;"",R201&lt;&gt;"",R201&lt;Q201)),"Actual times out of order",IF(AND(N201="Completed",OR(O201="",P201="",Q201="",R201="")),"Completed status missing actual times","OK")))))),"Review formula inputs")</f>
        <v/>
      </c>
      <c r="AB201" s="26" t="n"/>
    </row>
    <row r="202">
      <c r="A202" s="26" t="n"/>
      <c r="B202" s="26" t="n"/>
      <c r="C202" s="26" t="n"/>
      <c r="D202" s="26" t="n"/>
      <c r="E202" s="26" t="n"/>
      <c r="F202" s="46" t="n"/>
      <c r="G202" s="26" t="n"/>
      <c r="H202" s="28">
        <f>IFERROR(IF(G202="","",VLOOKUP(G202,'Settings'!$A$13:$B$17,2,FALSE)),"")</f>
        <v/>
      </c>
      <c r="I202" s="47">
        <f>IFERROR(IF(OR(F202="",H202=""),"",F202+H202/1440),"")</f>
        <v/>
      </c>
      <c r="J202" s="26" t="n"/>
      <c r="K202" s="26" t="n"/>
      <c r="L202" s="26" t="n"/>
      <c r="M202" s="30" t="n"/>
      <c r="N202" s="22" t="n"/>
      <c r="O202" s="46" t="n"/>
      <c r="P202" s="46" t="n"/>
      <c r="Q202" s="46" t="n"/>
      <c r="R202" s="46" t="n"/>
      <c r="S202" s="28">
        <f>IFERROR(IF(OR(F202="",O202=""),"",ROUND((O202-F202)*1440,0)),"")</f>
        <v/>
      </c>
      <c r="T202" s="28">
        <f>IFERROR(IF(OR(O202="",P202=""),"",MAX(0,ROUND((P202-O202)*1440,0))),"")</f>
        <v/>
      </c>
      <c r="U202" s="28">
        <f>IFERROR(IF(OR(P202="",Q202=""),"",MAX(0,ROUND((Q202-P202)*1440,0))),"")</f>
        <v/>
      </c>
      <c r="V202" s="28">
        <f>IFERROR(IF(OR(O202="",R202=""),"",MAX(0,ROUND((R202-O202)*1440,0))),"")</f>
        <v/>
      </c>
      <c r="W202" s="28">
        <f>IFERROR(IF(V202="","",MAX(0,V202-'Settings'!$B$6)),"")</f>
        <v/>
      </c>
      <c r="X202" s="48">
        <f>IFERROR(IF(W202="","",ROUND(W202/60*'Settings'!$B$7,2)),"")</f>
        <v/>
      </c>
      <c r="Y202" s="23">
        <f>IFERROR(IF(OR(F202="",O202=""),"",IF(O202&lt;=F202+'Settings'!$B$5/1440,"On Time","Late")),"")</f>
        <v/>
      </c>
      <c r="Z202" s="23">
        <f>IFERROR(IF(OR(B202="",C202="",F202="",I202=""),"",IF(N202="Canceled","Not Applicable",IF(COUNTIFS($B$5:$B$204,B202,$C$5:$C$204,C202,$F$5:$F$204,"&lt;"&amp;I202,$I$5:$I$204,"&gt;"&amp;F202,$N$5:$N$204,"&lt;&gt;Canceled")&gt;1,"Conflict","Clear"))),"")</f>
        <v/>
      </c>
      <c r="AA202" s="23">
        <f>IFERROR(IF(A202="","",IF(COUNTIF($A$5:$A$204,A202)&gt;1,"Duplicate appointment ID",IF(OR(B202="",C202="",D202="",F202="",G202="",N202=""),"Missing required field",IF(OR(AND(O202="",OR(P202&lt;&gt;"",Q202&lt;&gt;"",R202&lt;&gt;"")),AND(P202="",OR(Q202&lt;&gt;"",R202&lt;&gt;"")),AND(Q202="",R202&lt;&gt;"")),"Actual time sequence incomplete",IF(OR(AND(O202&lt;&gt;"",P202&lt;&gt;"",P202&lt;O202),AND(P202&lt;&gt;"",Q202&lt;&gt;"",Q202&lt;P202),AND(Q202&lt;&gt;"",R202&lt;&gt;"",R202&lt;Q202)),"Actual times out of order",IF(AND(N202="Completed",OR(O202="",P202="",Q202="",R202="")),"Completed status missing actual times","OK")))))),"Review formula inputs")</f>
        <v/>
      </c>
      <c r="AB202" s="26" t="n"/>
    </row>
    <row r="203">
      <c r="A203" s="26" t="n"/>
      <c r="B203" s="26" t="n"/>
      <c r="C203" s="26" t="n"/>
      <c r="D203" s="26" t="n"/>
      <c r="E203" s="26" t="n"/>
      <c r="F203" s="46" t="n"/>
      <c r="G203" s="26" t="n"/>
      <c r="H203" s="28">
        <f>IFERROR(IF(G203="","",VLOOKUP(G203,'Settings'!$A$13:$B$17,2,FALSE)),"")</f>
        <v/>
      </c>
      <c r="I203" s="47">
        <f>IFERROR(IF(OR(F203="",H203=""),"",F203+H203/1440),"")</f>
        <v/>
      </c>
      <c r="J203" s="26" t="n"/>
      <c r="K203" s="26" t="n"/>
      <c r="L203" s="26" t="n"/>
      <c r="M203" s="30" t="n"/>
      <c r="N203" s="22" t="n"/>
      <c r="O203" s="46" t="n"/>
      <c r="P203" s="46" t="n"/>
      <c r="Q203" s="46" t="n"/>
      <c r="R203" s="46" t="n"/>
      <c r="S203" s="28">
        <f>IFERROR(IF(OR(F203="",O203=""),"",ROUND((O203-F203)*1440,0)),"")</f>
        <v/>
      </c>
      <c r="T203" s="28">
        <f>IFERROR(IF(OR(O203="",P203=""),"",MAX(0,ROUND((P203-O203)*1440,0))),"")</f>
        <v/>
      </c>
      <c r="U203" s="28">
        <f>IFERROR(IF(OR(P203="",Q203=""),"",MAX(0,ROUND((Q203-P203)*1440,0))),"")</f>
        <v/>
      </c>
      <c r="V203" s="28">
        <f>IFERROR(IF(OR(O203="",R203=""),"",MAX(0,ROUND((R203-O203)*1440,0))),"")</f>
        <v/>
      </c>
      <c r="W203" s="28">
        <f>IFERROR(IF(V203="","",MAX(0,V203-'Settings'!$B$6)),"")</f>
        <v/>
      </c>
      <c r="X203" s="48">
        <f>IFERROR(IF(W203="","",ROUND(W203/60*'Settings'!$B$7,2)),"")</f>
        <v/>
      </c>
      <c r="Y203" s="23">
        <f>IFERROR(IF(OR(F203="",O203=""),"",IF(O203&lt;=F203+'Settings'!$B$5/1440,"On Time","Late")),"")</f>
        <v/>
      </c>
      <c r="Z203" s="23">
        <f>IFERROR(IF(OR(B203="",C203="",F203="",I203=""),"",IF(N203="Canceled","Not Applicable",IF(COUNTIFS($B$5:$B$204,B203,$C$5:$C$204,C203,$F$5:$F$204,"&lt;"&amp;I203,$I$5:$I$204,"&gt;"&amp;F203,$N$5:$N$204,"&lt;&gt;Canceled")&gt;1,"Conflict","Clear"))),"")</f>
        <v/>
      </c>
      <c r="AA203" s="23">
        <f>IFERROR(IF(A203="","",IF(COUNTIF($A$5:$A$204,A203)&gt;1,"Duplicate appointment ID",IF(OR(B203="",C203="",D203="",F203="",G203="",N203=""),"Missing required field",IF(OR(AND(O203="",OR(P203&lt;&gt;"",Q203&lt;&gt;"",R203&lt;&gt;"")),AND(P203="",OR(Q203&lt;&gt;"",R203&lt;&gt;"")),AND(Q203="",R203&lt;&gt;"")),"Actual time sequence incomplete",IF(OR(AND(O203&lt;&gt;"",P203&lt;&gt;"",P203&lt;O203),AND(P203&lt;&gt;"",Q203&lt;&gt;"",Q203&lt;P203),AND(Q203&lt;&gt;"",R203&lt;&gt;"",R203&lt;Q203)),"Actual times out of order",IF(AND(N203="Completed",OR(O203="",P203="",Q203="",R203="")),"Completed status missing actual times","OK")))))),"Review formula inputs")</f>
        <v/>
      </c>
      <c r="AB203" s="26" t="n"/>
    </row>
    <row r="204">
      <c r="A204" s="26" t="n"/>
      <c r="B204" s="26" t="n"/>
      <c r="C204" s="26" t="n"/>
      <c r="D204" s="26" t="n"/>
      <c r="E204" s="26" t="n"/>
      <c r="F204" s="46" t="n"/>
      <c r="G204" s="26" t="n"/>
      <c r="H204" s="28">
        <f>IFERROR(IF(G204="","",VLOOKUP(G204,'Settings'!$A$13:$B$17,2,FALSE)),"")</f>
        <v/>
      </c>
      <c r="I204" s="47">
        <f>IFERROR(IF(OR(F204="",H204=""),"",F204+H204/1440),"")</f>
        <v/>
      </c>
      <c r="J204" s="26" t="n"/>
      <c r="K204" s="26" t="n"/>
      <c r="L204" s="26" t="n"/>
      <c r="M204" s="30" t="n"/>
      <c r="N204" s="22" t="n"/>
      <c r="O204" s="46" t="n"/>
      <c r="P204" s="46" t="n"/>
      <c r="Q204" s="46" t="n"/>
      <c r="R204" s="46" t="n"/>
      <c r="S204" s="28">
        <f>IFERROR(IF(OR(F204="",O204=""),"",ROUND((O204-F204)*1440,0)),"")</f>
        <v/>
      </c>
      <c r="T204" s="28">
        <f>IFERROR(IF(OR(O204="",P204=""),"",MAX(0,ROUND((P204-O204)*1440,0))),"")</f>
        <v/>
      </c>
      <c r="U204" s="28">
        <f>IFERROR(IF(OR(P204="",Q204=""),"",MAX(0,ROUND((Q204-P204)*1440,0))),"")</f>
        <v/>
      </c>
      <c r="V204" s="28">
        <f>IFERROR(IF(OR(O204="",R204=""),"",MAX(0,ROUND((R204-O204)*1440,0))),"")</f>
        <v/>
      </c>
      <c r="W204" s="28">
        <f>IFERROR(IF(V204="","",MAX(0,V204-'Settings'!$B$6)),"")</f>
        <v/>
      </c>
      <c r="X204" s="48">
        <f>IFERROR(IF(W204="","",ROUND(W204/60*'Settings'!$B$7,2)),"")</f>
        <v/>
      </c>
      <c r="Y204" s="23">
        <f>IFERROR(IF(OR(F204="",O204=""),"",IF(O204&lt;=F204+'Settings'!$B$5/1440,"On Time","Late")),"")</f>
        <v/>
      </c>
      <c r="Z204" s="23">
        <f>IFERROR(IF(OR(B204="",C204="",F204="",I204=""),"",IF(N204="Canceled","Not Applicable",IF(COUNTIFS($B$5:$B$204,B204,$C$5:$C$204,C204,$F$5:$F$204,"&lt;"&amp;I204,$I$5:$I$204,"&gt;"&amp;F204,$N$5:$N$204,"&lt;&gt;Canceled")&gt;1,"Conflict","Clear"))),"")</f>
        <v/>
      </c>
      <c r="AA204" s="23">
        <f>IFERROR(IF(A204="","",IF(COUNTIF($A$5:$A$204,A204)&gt;1,"Duplicate appointment ID",IF(OR(B204="",C204="",D204="",F204="",G204="",N204=""),"Missing required field",IF(OR(AND(O204="",OR(P204&lt;&gt;"",Q204&lt;&gt;"",R204&lt;&gt;"")),AND(P204="",OR(Q204&lt;&gt;"",R204&lt;&gt;"")),AND(Q204="",R204&lt;&gt;"")),"Actual time sequence incomplete",IF(OR(AND(O204&lt;&gt;"",P204&lt;&gt;"",P204&lt;O204),AND(P204&lt;&gt;"",Q204&lt;&gt;"",Q204&lt;P204),AND(Q204&lt;&gt;"",R204&lt;&gt;"",R204&lt;Q204)),"Actual times out of order",IF(AND(N204="Completed",OR(O204="",P204="",Q204="",R204="")),"Completed status missing actual times","OK")))))),"Review formula inputs")</f>
        <v/>
      </c>
      <c r="AB204" s="26" t="n"/>
    </row>
  </sheetData>
  <mergeCells count="1">
    <mergeCell ref="A1:AB1"/>
  </mergeCells>
  <conditionalFormatting sqref="N5:N204">
    <cfRule type="expression" priority="1" dxfId="2">
      <formula>=$N5="Completed"</formula>
    </cfRule>
    <cfRule type="expression" priority="2" dxfId="4">
      <formula>=$N5="At Dock"</formula>
    </cfRule>
    <cfRule type="expression" priority="3" dxfId="3">
      <formula>=$N5="Checked In"</formula>
    </cfRule>
    <cfRule type="expression" priority="4" dxfId="0">
      <formula>=$N5="No Show"</formula>
    </cfRule>
    <cfRule type="expression" priority="5" dxfId="5">
      <formula>=$N5="Canceled"</formula>
    </cfRule>
  </conditionalFormatting>
  <conditionalFormatting sqref="Y5:Y204">
    <cfRule type="expression" priority="6" dxfId="0">
      <formula>=$Y5="Late"</formula>
    </cfRule>
    <cfRule type="expression" priority="7" dxfId="2">
      <formula>=$Y5="On Time"</formula>
    </cfRule>
  </conditionalFormatting>
  <conditionalFormatting sqref="Z5:Z204">
    <cfRule type="expression" priority="8" dxfId="6">
      <formula>=$Z5="Conflict"</formula>
    </cfRule>
  </conditionalFormatting>
  <conditionalFormatting sqref="AA5:AA204">
    <cfRule type="expression" priority="9" dxfId="1">
      <formula>=AND($AA5&lt;&gt;"",$AA5&lt;&gt;"OK")</formula>
    </cfRule>
    <cfRule type="expression" priority="10" dxfId="2">
      <formula>=$AA5="OK"</formula>
    </cfRule>
  </conditionalFormatting>
  <conditionalFormatting sqref="A5:A204">
    <cfRule type="expression" priority="11" dxfId="6">
      <formula>=AND($A5&lt;&gt;"",COUNTIF($A$5:$A$204,$A5)&gt;1)</formula>
    </cfRule>
  </conditionalFormatting>
  <conditionalFormatting sqref="X5:X204">
    <cfRule type="expression" priority="12" dxfId="0">
      <formula>=AND(ISNUMBER($X5),$X5&gt;0)</formula>
    </cfRule>
  </conditionalFormatting>
  <dataValidations count="11">
    <dataValidation sqref="A5:A204" showDropDown="0" showInputMessage="0" showErrorMessage="0" allowBlank="0" errorTitle="Duplicate appointment ID" error="Appointment ID must be unique." promptTitle="Appointment ID" prompt="Enter a unique appointment identifier." type="custom">
      <formula1>OR(A5="",COUNTIF($A$5:$A$204,A5)=1)</formula1>
    </dataValidation>
    <dataValidation sqref="B5:B204" showDropDown="0" showInputMessage="0" showErrorMessage="0" allowBlank="0" errorTitle="Invalid terminal" error="Select a terminal from the list." type="list">
      <formula1>INDIRECT("'Settings'!$F$13:$F$15")</formula1>
    </dataValidation>
    <dataValidation sqref="C5:C204" showDropDown="0" showInputMessage="0" showErrorMessage="0" allowBlank="0" errorTitle="Invalid dock door" error="Select a dock door from the list." type="list">
      <formula1>INDIRECT("'Settings'!$K$13:$K$18")</formula1>
    </dataValidation>
    <dataValidation sqref="F5:F204" showDropDown="0" showInputMessage="0" showErrorMessage="0" allowBlank="0" errorTitle="Invalid scheduled arrival" error="Enter a valid date and time within the allowed range." promptTitle="Scheduled arrival" prompt="Required after an Appointment ID is entered." type="custom">
      <formula1>OR($A5="",AND(ISNUMBER(F5),F5&gt;=INDIRECT("'Settings'!$B$8"),F5&lt;INDIRECT("'Settings'!$B$9")+1))</formula1>
    </dataValidation>
    <dataValidation sqref="G5:G204" showDropDown="0" showInputMessage="0" showErrorMessage="0" allowBlank="0" errorTitle="Invalid appointment type" error="Select an appointment type from the list." type="list">
      <formula1>INDIRECT("'Settings'!$A$13:$A$17")</formula1>
    </dataValidation>
    <dataValidation sqref="M5:M204" showDropDown="0" showInputMessage="0" showErrorMessage="0" allowBlank="0" errorTitle="Invalid pallet count" error="Enter a whole number from 0 through 999." type="whole" operator="between">
      <formula1>0</formula1>
      <formula2>999</formula2>
    </dataValidation>
    <dataValidation sqref="N5:N204" showDropDown="0" showInputMessage="0" showErrorMessage="0" allowBlank="0" errorTitle="Invalid status" error="Select a status from the list." type="list">
      <formula1>INDIRECT("'Settings'!$D$13:$D$18")</formula1>
    </dataValidation>
    <dataValidation sqref="O5:O204" showDropDown="0" showInputMessage="0" showErrorMessage="0" allowBlank="0" errorTitle="Invalid actual time" error="Enter a valid date and time within the allowed range, or leave the cell blank." type="custom">
      <formula1>OR(O5="",AND(ISNUMBER(O5),O5&gt;=INDIRECT("'Settings'!$B$8"),O5&lt;INDIRECT("'Settings'!$B$9")+1))</formula1>
    </dataValidation>
    <dataValidation sqref="P5:P204" showDropDown="0" showInputMessage="0" showErrorMessage="0" allowBlank="0" errorTitle="Invalid actual time" error="Enter a valid date and time within the allowed range, or leave the cell blank." type="custom">
      <formula1>OR(P5="",AND(ISNUMBER(P5),P5&gt;=INDIRECT("'Settings'!$B$8"),P5&lt;INDIRECT("'Settings'!$B$9")+1))</formula1>
    </dataValidation>
    <dataValidation sqref="Q5:Q204" showDropDown="0" showInputMessage="0" showErrorMessage="0" allowBlank="0" errorTitle="Invalid actual time" error="Enter a valid date and time within the allowed range, or leave the cell blank." type="custom">
      <formula1>OR(Q5="",AND(ISNUMBER(Q5),Q5&gt;=INDIRECT("'Settings'!$B$8"),Q5&lt;INDIRECT("'Settings'!$B$9")+1))</formula1>
    </dataValidation>
    <dataValidation sqref="R5:R204" showDropDown="0" showInputMessage="0" showErrorMessage="0" allowBlank="0" errorTitle="Invalid actual time" error="Enter a valid date and time within the allowed range, or leave the cell blank." type="custom">
      <formula1>OR(R5="",AND(ISNUMBER(R5),R5&gt;=INDIRECT("'Settings'!$B$8"),R5&lt;INDIRECT("'Settings'!$B$9")+1))</formula1>
    </dataValidation>
  </dataValidations>
  <pageMargins left="0.25" right="0.25" top="0.5" bottom="0.5" header="0.2" footer="0.2"/>
  <pageSetup orientation="landscape"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M10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72" customWidth="1" min="3" max="3"/>
    <col width="20" customWidth="1" min="4" max="4"/>
    <col width="3" customWidth="1" min="5" max="5"/>
    <col width="23" customWidth="1" min="6" max="6"/>
    <col width="19" customWidth="1" min="7" max="7"/>
    <col width="22" customWidth="1" min="8" max="8"/>
    <col width="26" customWidth="1" min="9" max="9"/>
    <col width="3" customWidth="1" min="10" max="10"/>
    <col width="22" customWidth="1" min="11" max="11"/>
    <col width="3" customWidth="1" min="12" max="12"/>
    <col width="36" customWidth="1" min="13" max="13"/>
  </cols>
  <sheetData>
    <row r="1" ht="32" customHeight="1">
      <c r="A1" s="1" t="inlineStr">
        <is>
          <t>Settings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8" t="n"/>
    </row>
    <row r="2" ht="30" customHeight="1">
      <c r="A2" s="2" t="inlineStr">
        <is>
          <t>Update yellow assumption cells and list values as operating needs change. Blue cells calculate automatically.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4">
      <c r="A4" s="11" t="inlineStr">
        <is>
          <t>Assumption</t>
        </is>
      </c>
      <c r="B4" s="11" t="inlineStr">
        <is>
          <t>Value</t>
        </is>
      </c>
      <c r="C4" s="11" t="inlineStr">
        <is>
          <t>Description</t>
        </is>
      </c>
    </row>
    <row r="5" ht="34" customHeight="1">
      <c r="A5" s="32" t="inlineStr">
        <is>
          <t>On-Time Grace (minutes)</t>
        </is>
      </c>
      <c r="B5" s="33" t="n">
        <v>15</v>
      </c>
      <c r="C5" s="32" t="inlineStr">
        <is>
          <t>Arrival is considered on time when check-in is no later than this many minutes after the scheduled arrival.</t>
        </is>
      </c>
    </row>
    <row r="6" ht="34" customHeight="1">
      <c r="A6" s="32" t="inlineStr">
        <is>
          <t>Free Detention Time (minutes)</t>
        </is>
      </c>
      <c r="B6" s="33" t="n">
        <v>120</v>
      </c>
      <c r="C6" s="32" t="inlineStr">
        <is>
          <t>Turnaround time allowed before estimated detention begins.</t>
        </is>
      </c>
    </row>
    <row r="7" ht="34" customHeight="1">
      <c r="A7" s="32" t="inlineStr">
        <is>
          <t>Detention Rate per Hour</t>
        </is>
      </c>
      <c r="B7" s="49" t="n">
        <v>75</v>
      </c>
      <c r="C7" s="32" t="inlineStr">
        <is>
          <t>Estimated hourly rate applied after free detention time.</t>
        </is>
      </c>
    </row>
    <row r="8" ht="34" customHeight="1">
      <c r="A8" s="32" t="inlineStr">
        <is>
          <t>Earliest Allowed Date</t>
        </is>
      </c>
      <c r="B8" s="39" t="n">
        <v>43831</v>
      </c>
      <c r="C8" s="32" t="inlineStr">
        <is>
          <t>Earliest accepted appointment or actual event date.</t>
        </is>
      </c>
    </row>
    <row r="9" ht="34" customHeight="1">
      <c r="A9" s="32" t="inlineStr">
        <is>
          <t>Latest Allowed Date</t>
        </is>
      </c>
      <c r="B9" s="39" t="n">
        <v>49674</v>
      </c>
      <c r="C9" s="32" t="inlineStr">
        <is>
          <t>Latest accepted appointment or actual event date.</t>
        </is>
      </c>
    </row>
    <row r="12" ht="40" customHeight="1">
      <c r="A12" s="11" t="inlineStr">
        <is>
          <t>Appointment Type</t>
        </is>
      </c>
      <c r="B12" s="11" t="inlineStr">
        <is>
          <t>Planned Duration (min)</t>
        </is>
      </c>
      <c r="D12" s="11" t="inlineStr">
        <is>
          <t>Status Options</t>
        </is>
      </c>
      <c r="F12" s="11" t="inlineStr">
        <is>
          <t>Terminal</t>
        </is>
      </c>
      <c r="G12" s="11" t="inlineStr">
        <is>
          <t>Active Dock Doors</t>
        </is>
      </c>
      <c r="H12" s="11" t="inlineStr">
        <is>
          <t>Daily Operating Hours</t>
        </is>
      </c>
      <c r="I12" s="11" t="inlineStr">
        <is>
          <t>Daily Dock Capacity (hours)</t>
        </is>
      </c>
      <c r="K12" s="11" t="inlineStr">
        <is>
          <t>Dock Door Options</t>
        </is>
      </c>
      <c r="M12" s="11" t="inlineStr">
        <is>
          <t>Dashboard Terminal Filter Options</t>
        </is>
      </c>
    </row>
    <row r="13">
      <c r="A13" s="35" t="inlineStr">
        <is>
          <t>Delivery</t>
        </is>
      </c>
      <c r="B13" s="30" t="n">
        <v>60</v>
      </c>
      <c r="D13" s="22" t="inlineStr">
        <is>
          <t>Scheduled</t>
        </is>
      </c>
      <c r="F13" s="35" t="inlineStr">
        <is>
          <t>Atlanta Terminal</t>
        </is>
      </c>
      <c r="G13" s="22" t="n">
        <v>4</v>
      </c>
      <c r="H13" s="22" t="n">
        <v>12</v>
      </c>
      <c r="I13" s="50">
        <f>IF(OR(G13="",H13=""),"",IFERROR(G13*H13,0))</f>
        <v/>
      </c>
      <c r="K13" s="22" t="inlineStr">
        <is>
          <t>Door 1</t>
        </is>
      </c>
      <c r="M13" s="22" t="inlineStr">
        <is>
          <t>All Terminals</t>
        </is>
      </c>
    </row>
    <row r="14">
      <c r="A14" s="35" t="inlineStr">
        <is>
          <t>Pickup</t>
        </is>
      </c>
      <c r="B14" s="30" t="n">
        <v>45</v>
      </c>
      <c r="D14" s="22" t="inlineStr">
        <is>
          <t>Checked In</t>
        </is>
      </c>
      <c r="F14" s="35" t="inlineStr">
        <is>
          <t>Dallas Terminal</t>
        </is>
      </c>
      <c r="G14" s="22" t="n">
        <v>3</v>
      </c>
      <c r="H14" s="22" t="n">
        <v>10</v>
      </c>
      <c r="I14" s="50">
        <f>IF(OR(G14="",H14=""),"",IFERROR(G14*H14,0))</f>
        <v/>
      </c>
      <c r="K14" s="22" t="inlineStr">
        <is>
          <t>Door 2</t>
        </is>
      </c>
      <c r="M14" s="22" t="inlineStr">
        <is>
          <t>Atlanta Terminal</t>
        </is>
      </c>
    </row>
    <row r="15">
      <c r="A15" s="35" t="inlineStr">
        <is>
          <t>Cross-Dock</t>
        </is>
      </c>
      <c r="B15" s="30" t="n">
        <v>90</v>
      </c>
      <c r="D15" s="22" t="inlineStr">
        <is>
          <t>At Dock</t>
        </is>
      </c>
      <c r="F15" s="35" t="inlineStr">
        <is>
          <t>Chicago Terminal</t>
        </is>
      </c>
      <c r="G15" s="22" t="n">
        <v>5</v>
      </c>
      <c r="H15" s="22" t="n">
        <v>12</v>
      </c>
      <c r="I15" s="50">
        <f>IF(OR(G15="",H15=""),"",IFERROR(G15*H15,0))</f>
        <v/>
      </c>
      <c r="K15" s="22" t="inlineStr">
        <is>
          <t>Door 3</t>
        </is>
      </c>
      <c r="M15" s="22" t="inlineStr">
        <is>
          <t>Dallas Terminal</t>
        </is>
      </c>
    </row>
    <row r="16">
      <c r="A16" s="35" t="inlineStr">
        <is>
          <t>Live Load</t>
        </is>
      </c>
      <c r="B16" s="30" t="n">
        <v>75</v>
      </c>
      <c r="D16" s="22" t="inlineStr">
        <is>
          <t>Completed</t>
        </is>
      </c>
      <c r="I16" s="50">
        <f>IF(OR(G16="",H16=""),"",IFERROR(G16*H16,0))</f>
        <v/>
      </c>
      <c r="K16" s="22" t="inlineStr">
        <is>
          <t>Door 4</t>
        </is>
      </c>
      <c r="M16" s="22" t="inlineStr">
        <is>
          <t>Chicago Terminal</t>
        </is>
      </c>
    </row>
    <row r="17">
      <c r="A17" s="35" t="inlineStr">
        <is>
          <t>Drop Trailer</t>
        </is>
      </c>
      <c r="B17" s="30" t="n">
        <v>30</v>
      </c>
      <c r="D17" s="22" t="inlineStr">
        <is>
          <t>Canceled</t>
        </is>
      </c>
      <c r="I17" s="50">
        <f>IF(OR(G17="",H17=""),"",IFERROR(G17*H17,0))</f>
        <v/>
      </c>
      <c r="K17" s="22" t="inlineStr">
        <is>
          <t>Door 5</t>
        </is>
      </c>
    </row>
    <row r="18">
      <c r="D18" s="22" t="inlineStr">
        <is>
          <t>No Show</t>
        </is>
      </c>
      <c r="I18" s="50">
        <f>IF(OR(G18="",H18=""),"",IFERROR(G18*H18,0))</f>
        <v/>
      </c>
      <c r="K18" s="22" t="inlineStr">
        <is>
          <t>Door 6</t>
        </is>
      </c>
    </row>
    <row r="19">
      <c r="I19" s="50">
        <f>IF(OR(G19="",H19=""),"",IFERROR(G19*H19,0))</f>
        <v/>
      </c>
    </row>
    <row r="20" ht="38" customHeight="1">
      <c r="A20" s="20" t="inlineStr">
        <is>
          <t>Editable lists and assumptions feed appointment validation, planned durations, capacity calculations, and estimated detention.</t>
        </is>
      </c>
      <c r="B20" s="20" t="n"/>
      <c r="C20" s="20" t="n"/>
      <c r="D20" s="20" t="n"/>
      <c r="E20" s="20" t="n"/>
      <c r="F20" s="20" t="n"/>
      <c r="G20" s="20" t="n"/>
      <c r="H20" s="20" t="n"/>
      <c r="I20" s="50">
        <f>IF(OR(G20="",H20=""),"",IFERROR(G20*H20,0))</f>
        <v/>
      </c>
      <c r="J20" s="20" t="n"/>
      <c r="K20" s="20" t="n"/>
      <c r="L20" s="20" t="n"/>
      <c r="M20" s="20" t="n"/>
    </row>
    <row r="21">
      <c r="A21" s="20" t="n"/>
      <c r="B21" s="20" t="n"/>
      <c r="C21" s="20" t="n"/>
      <c r="D21" s="20" t="n"/>
      <c r="E21" s="20" t="n"/>
      <c r="F21" s="20" t="n"/>
      <c r="G21" s="20" t="n"/>
      <c r="H21" s="20" t="n"/>
      <c r="I21" s="50">
        <f>IF(OR(G21="",H21=""),"",IFERROR(G21*H21,0))</f>
        <v/>
      </c>
      <c r="J21" s="20" t="n"/>
      <c r="K21" s="20" t="n"/>
      <c r="L21" s="20" t="n"/>
      <c r="M21" s="20" t="n"/>
    </row>
    <row r="22">
      <c r="I22" s="50">
        <f>IF(OR(G22="",H22=""),"",IFERROR(G22*H22,0))</f>
        <v/>
      </c>
    </row>
    <row r="23">
      <c r="I23" s="50">
        <f>IF(OR(G23="",H23=""),"",IFERROR(G23*H23,0))</f>
        <v/>
      </c>
    </row>
    <row r="24">
      <c r="I24" s="50">
        <f>IF(OR(G24="",H24=""),"",IFERROR(G24*H24,0))</f>
        <v/>
      </c>
    </row>
    <row r="25">
      <c r="I25" s="50">
        <f>IF(OR(G25="",H25=""),"",IFERROR(G25*H25,0))</f>
        <v/>
      </c>
    </row>
    <row r="26">
      <c r="I26" s="50">
        <f>IF(OR(G26="",H26=""),"",IFERROR(G26*H26,0))</f>
        <v/>
      </c>
    </row>
    <row r="27">
      <c r="I27" s="50">
        <f>IF(OR(G27="",H27=""),"",IFERROR(G27*H27,0))</f>
        <v/>
      </c>
    </row>
    <row r="28">
      <c r="I28" s="50">
        <f>IF(OR(G28="",H28=""),"",IFERROR(G28*H28,0))</f>
        <v/>
      </c>
    </row>
    <row r="29">
      <c r="I29" s="50">
        <f>IF(OR(G29="",H29=""),"",IFERROR(G29*H29,0))</f>
        <v/>
      </c>
    </row>
    <row r="30">
      <c r="I30" s="50">
        <f>IF(OR(G30="",H30=""),"",IFERROR(G30*H30,0))</f>
        <v/>
      </c>
    </row>
    <row r="31">
      <c r="I31" s="50">
        <f>IF(OR(G31="",H31=""),"",IFERROR(G31*H31,0))</f>
        <v/>
      </c>
    </row>
    <row r="32">
      <c r="I32" s="50">
        <f>IF(OR(G32="",H32=""),"",IFERROR(G32*H32,0))</f>
        <v/>
      </c>
    </row>
    <row r="33">
      <c r="I33" s="50">
        <f>IF(OR(G33="",H33=""),"",IFERROR(G33*H33,0))</f>
        <v/>
      </c>
    </row>
    <row r="34">
      <c r="I34" s="50">
        <f>IF(OR(G34="",H34=""),"",IFERROR(G34*H34,0))</f>
        <v/>
      </c>
    </row>
    <row r="35">
      <c r="I35" s="50">
        <f>IF(OR(G35="",H35=""),"",IFERROR(G35*H35,0))</f>
        <v/>
      </c>
    </row>
    <row r="36">
      <c r="I36" s="50">
        <f>IF(OR(G36="",H36=""),"",IFERROR(G36*H36,0))</f>
        <v/>
      </c>
    </row>
    <row r="37">
      <c r="I37" s="50">
        <f>IF(OR(G37="",H37=""),"",IFERROR(G37*H37,0))</f>
        <v/>
      </c>
    </row>
    <row r="38">
      <c r="I38" s="50">
        <f>IF(OR(G38="",H38=""),"",IFERROR(G38*H38,0))</f>
        <v/>
      </c>
    </row>
    <row r="39">
      <c r="I39" s="50">
        <f>IF(OR(G39="",H39=""),"",IFERROR(G39*H39,0))</f>
        <v/>
      </c>
    </row>
    <row r="40">
      <c r="I40" s="50">
        <f>IF(OR(G40="",H40=""),"",IFERROR(G40*H40,0))</f>
        <v/>
      </c>
    </row>
    <row r="41">
      <c r="I41" s="50">
        <f>IF(OR(G41="",H41=""),"",IFERROR(G41*H41,0))</f>
        <v/>
      </c>
    </row>
    <row r="42">
      <c r="I42" s="50">
        <f>IF(OR(G42="",H42=""),"",IFERROR(G42*H42,0))</f>
        <v/>
      </c>
    </row>
    <row r="43">
      <c r="I43" s="50">
        <f>IF(OR(G43="",H43=""),"",IFERROR(G43*H43,0))</f>
        <v/>
      </c>
    </row>
    <row r="44">
      <c r="I44" s="50">
        <f>IF(OR(G44="",H44=""),"",IFERROR(G44*H44,0))</f>
        <v/>
      </c>
    </row>
    <row r="45">
      <c r="I45" s="50">
        <f>IF(OR(G45="",H45=""),"",IFERROR(G45*H45,0))</f>
        <v/>
      </c>
    </row>
    <row r="46">
      <c r="I46" s="50">
        <f>IF(OR(G46="",H46=""),"",IFERROR(G46*H46,0))</f>
        <v/>
      </c>
    </row>
    <row r="47">
      <c r="I47" s="50">
        <f>IF(OR(G47="",H47=""),"",IFERROR(G47*H47,0))</f>
        <v/>
      </c>
    </row>
    <row r="48">
      <c r="I48" s="50">
        <f>IF(OR(G48="",H48=""),"",IFERROR(G48*H48,0))</f>
        <v/>
      </c>
    </row>
    <row r="49">
      <c r="I49" s="50">
        <f>IF(OR(G49="",H49=""),"",IFERROR(G49*H49,0))</f>
        <v/>
      </c>
    </row>
    <row r="50">
      <c r="I50" s="50">
        <f>IF(OR(G50="",H50=""),"",IFERROR(G50*H50,0))</f>
        <v/>
      </c>
    </row>
    <row r="51">
      <c r="I51" s="50">
        <f>IF(OR(G51="",H51=""),"",IFERROR(G51*H51,0))</f>
        <v/>
      </c>
    </row>
    <row r="52">
      <c r="I52" s="50">
        <f>IF(OR(G52="",H52=""),"",IFERROR(G52*H52,0))</f>
        <v/>
      </c>
    </row>
    <row r="53">
      <c r="I53" s="50">
        <f>IF(OR(G53="",H53=""),"",IFERROR(G53*H53,0))</f>
        <v/>
      </c>
    </row>
    <row r="54">
      <c r="I54" s="50">
        <f>IF(OR(G54="",H54=""),"",IFERROR(G54*H54,0))</f>
        <v/>
      </c>
    </row>
    <row r="55">
      <c r="I55" s="50">
        <f>IF(OR(G55="",H55=""),"",IFERROR(G55*H55,0))</f>
        <v/>
      </c>
    </row>
    <row r="56">
      <c r="I56" s="50">
        <f>IF(OR(G56="",H56=""),"",IFERROR(G56*H56,0))</f>
        <v/>
      </c>
    </row>
    <row r="57">
      <c r="I57" s="50">
        <f>IF(OR(G57="",H57=""),"",IFERROR(G57*H57,0))</f>
        <v/>
      </c>
    </row>
    <row r="58">
      <c r="I58" s="50">
        <f>IF(OR(G58="",H58=""),"",IFERROR(G58*H58,0))</f>
        <v/>
      </c>
    </row>
    <row r="59">
      <c r="I59" s="50">
        <f>IF(OR(G59="",H59=""),"",IFERROR(G59*H59,0))</f>
        <v/>
      </c>
    </row>
    <row r="60">
      <c r="I60" s="50">
        <f>IF(OR(G60="",H60=""),"",IFERROR(G60*H60,0))</f>
        <v/>
      </c>
    </row>
    <row r="61">
      <c r="I61" s="50">
        <f>IF(OR(G61="",H61=""),"",IFERROR(G61*H61,0))</f>
        <v/>
      </c>
    </row>
    <row r="62">
      <c r="I62" s="50">
        <f>IF(OR(G62="",H62=""),"",IFERROR(G62*H62,0))</f>
        <v/>
      </c>
    </row>
    <row r="63">
      <c r="I63" s="50">
        <f>IF(OR(G63="",H63=""),"",IFERROR(G63*H63,0))</f>
        <v/>
      </c>
    </row>
    <row r="64">
      <c r="I64" s="50">
        <f>IF(OR(G64="",H64=""),"",IFERROR(G64*H64,0))</f>
        <v/>
      </c>
    </row>
    <row r="65">
      <c r="I65" s="50">
        <f>IF(OR(G65="",H65=""),"",IFERROR(G65*H65,0))</f>
        <v/>
      </c>
    </row>
    <row r="66">
      <c r="I66" s="50">
        <f>IF(OR(G66="",H66=""),"",IFERROR(G66*H66,0))</f>
        <v/>
      </c>
    </row>
    <row r="67">
      <c r="I67" s="50">
        <f>IF(OR(G67="",H67=""),"",IFERROR(G67*H67,0))</f>
        <v/>
      </c>
    </row>
    <row r="68">
      <c r="I68" s="50">
        <f>IF(OR(G68="",H68=""),"",IFERROR(G68*H68,0))</f>
        <v/>
      </c>
    </row>
    <row r="69">
      <c r="I69" s="50">
        <f>IF(OR(G69="",H69=""),"",IFERROR(G69*H69,0))</f>
        <v/>
      </c>
    </row>
    <row r="70">
      <c r="I70" s="50">
        <f>IF(OR(G70="",H70=""),"",IFERROR(G70*H70,0))</f>
        <v/>
      </c>
    </row>
    <row r="71">
      <c r="I71" s="50">
        <f>IF(OR(G71="",H71=""),"",IFERROR(G71*H71,0))</f>
        <v/>
      </c>
    </row>
    <row r="72">
      <c r="I72" s="50">
        <f>IF(OR(G72="",H72=""),"",IFERROR(G72*H72,0))</f>
        <v/>
      </c>
    </row>
    <row r="73">
      <c r="I73" s="50">
        <f>IF(OR(G73="",H73=""),"",IFERROR(G73*H73,0))</f>
        <v/>
      </c>
    </row>
    <row r="74">
      <c r="I74" s="50">
        <f>IF(OR(G74="",H74=""),"",IFERROR(G74*H74,0))</f>
        <v/>
      </c>
    </row>
    <row r="75">
      <c r="I75" s="50">
        <f>IF(OR(G75="",H75=""),"",IFERROR(G75*H75,0))</f>
        <v/>
      </c>
    </row>
    <row r="76">
      <c r="I76" s="50">
        <f>IF(OR(G76="",H76=""),"",IFERROR(G76*H76,0))</f>
        <v/>
      </c>
    </row>
    <row r="77">
      <c r="I77" s="50">
        <f>IF(OR(G77="",H77=""),"",IFERROR(G77*H77,0))</f>
        <v/>
      </c>
    </row>
    <row r="78">
      <c r="I78" s="50">
        <f>IF(OR(G78="",H78=""),"",IFERROR(G78*H78,0))</f>
        <v/>
      </c>
    </row>
    <row r="79">
      <c r="I79" s="50">
        <f>IF(OR(G79="",H79=""),"",IFERROR(G79*H79,0))</f>
        <v/>
      </c>
    </row>
    <row r="80">
      <c r="I80" s="50">
        <f>IF(OR(G80="",H80=""),"",IFERROR(G80*H80,0))</f>
        <v/>
      </c>
    </row>
    <row r="81">
      <c r="I81" s="50">
        <f>IF(OR(G81="",H81=""),"",IFERROR(G81*H81,0))</f>
        <v/>
      </c>
    </row>
    <row r="82">
      <c r="I82" s="50">
        <f>IF(OR(G82="",H82=""),"",IFERROR(G82*H82,0))</f>
        <v/>
      </c>
    </row>
    <row r="83">
      <c r="I83" s="50">
        <f>IF(OR(G83="",H83=""),"",IFERROR(G83*H83,0))</f>
        <v/>
      </c>
    </row>
    <row r="84">
      <c r="I84" s="50">
        <f>IF(OR(G84="",H84=""),"",IFERROR(G84*H84,0))</f>
        <v/>
      </c>
    </row>
    <row r="85">
      <c r="I85" s="50">
        <f>IF(OR(G85="",H85=""),"",IFERROR(G85*H85,0))</f>
        <v/>
      </c>
    </row>
    <row r="86">
      <c r="I86" s="50">
        <f>IF(OR(G86="",H86=""),"",IFERROR(G86*H86,0))</f>
        <v/>
      </c>
    </row>
    <row r="87">
      <c r="I87" s="50">
        <f>IF(OR(G87="",H87=""),"",IFERROR(G87*H87,0))</f>
        <v/>
      </c>
    </row>
    <row r="88">
      <c r="I88" s="50">
        <f>IF(OR(G88="",H88=""),"",IFERROR(G88*H88,0))</f>
        <v/>
      </c>
    </row>
    <row r="89">
      <c r="I89" s="50">
        <f>IF(OR(G89="",H89=""),"",IFERROR(G89*H89,0))</f>
        <v/>
      </c>
    </row>
    <row r="90">
      <c r="I90" s="50">
        <f>IF(OR(G90="",H90=""),"",IFERROR(G90*H90,0))</f>
        <v/>
      </c>
    </row>
    <row r="91">
      <c r="I91" s="50">
        <f>IF(OR(G91="",H91=""),"",IFERROR(G91*H91,0))</f>
        <v/>
      </c>
    </row>
    <row r="92">
      <c r="I92" s="50">
        <f>IF(OR(G92="",H92=""),"",IFERROR(G92*H92,0))</f>
        <v/>
      </c>
    </row>
    <row r="93">
      <c r="I93" s="50">
        <f>IF(OR(G93="",H93=""),"",IFERROR(G93*H93,0))</f>
        <v/>
      </c>
    </row>
    <row r="94">
      <c r="I94" s="50">
        <f>IF(OR(G94="",H94=""),"",IFERROR(G94*H94,0))</f>
        <v/>
      </c>
    </row>
    <row r="95">
      <c r="I95" s="50">
        <f>IF(OR(G95="",H95=""),"",IFERROR(G95*H95,0))</f>
        <v/>
      </c>
    </row>
    <row r="96">
      <c r="I96" s="50">
        <f>IF(OR(G96="",H96=""),"",IFERROR(G96*H96,0))</f>
        <v/>
      </c>
    </row>
    <row r="97">
      <c r="I97" s="50">
        <f>IF(OR(G97="",H97=""),"",IFERROR(G97*H97,0))</f>
        <v/>
      </c>
    </row>
    <row r="98">
      <c r="I98" s="50">
        <f>IF(OR(G98="",H98=""),"",IFERROR(G98*H98,0))</f>
        <v/>
      </c>
    </row>
    <row r="99">
      <c r="I99" s="50">
        <f>IF(OR(G99="",H99=""),"",IFERROR(G99*H99,0))</f>
        <v/>
      </c>
    </row>
    <row r="100">
      <c r="I100" s="50">
        <f>IF(OR(G100="",H100=""),"",IFERROR(G100*H100,0))</f>
        <v/>
      </c>
    </row>
    <row r="101">
      <c r="I101" s="50">
        <f>IF(OR(G101="",H101=""),"",IFERROR(G101*H101,0))</f>
        <v/>
      </c>
    </row>
  </sheetData>
  <mergeCells count="1">
    <mergeCell ref="A1:M1"/>
  </mergeCells>
  <dataValidations count="8">
    <dataValidation sqref="B5" showDropDown="0" showInputMessage="0" showErrorMessage="0" allowBlank="0" errorTitle="Invalid grace period" error="Enter a whole number from 0 through 120." type="whole" operator="between">
      <formula1>0</formula1>
      <formula2>120</formula2>
    </dataValidation>
    <dataValidation sqref="B6" showDropDown="0" showInputMessage="0" showErrorMessage="0" allowBlank="0" errorTitle="Invalid free detention time" error="Enter a whole number from 0 through 1,440." type="whole" operator="between">
      <formula1>0</formula1>
      <formula2>1440</formula2>
    </dataValidation>
    <dataValidation sqref="B7" showDropDown="0" showInputMessage="0" showErrorMessage="0" allowBlank="0" errorTitle="Invalid hourly rate" error="Enter a value from $0.00 through $500.00." type="decimal" operator="between">
      <formula1>0</formula1>
      <formula2>500</formula2>
    </dataValidation>
    <dataValidation sqref="B8" showDropDown="0" showInputMessage="0" showErrorMessage="0" allowBlank="0" errorTitle="Invalid earliest date" error="Enter a valid date earlier than the latest allowed date." type="custom">
      <formula1>AND(ISNUMBER(B8),B8&lt;B9)</formula1>
    </dataValidation>
    <dataValidation sqref="B9" showDropDown="0" showInputMessage="0" showErrorMessage="0" allowBlank="0" errorTitle="Invalid latest date" error="Enter a valid date later than the earliest allowed date." type="custom">
      <formula1>AND(ISNUMBER(B9),B9&gt;B8)</formula1>
    </dataValidation>
    <dataValidation sqref="B13:B17" showDropDown="0" showInputMessage="0" showErrorMessage="0" allowBlank="0" errorTitle="Invalid planned duration" error="Enter a whole number from 15 through 480." type="whole" operator="between">
      <formula1>15</formula1>
      <formula2>480</formula2>
    </dataValidation>
    <dataValidation sqref="G13:G15" showDropDown="0" showInputMessage="0" showErrorMessage="0" allowBlank="0" errorTitle="Invalid dock door count" error="Enter a whole number from 1 through 50." type="whole" operator="between">
      <formula1>1</formula1>
      <formula2>50</formula2>
    </dataValidation>
    <dataValidation sqref="H13:H15" showDropDown="0" showInputMessage="0" showErrorMessage="0" allowBlank="0" errorTitle="Invalid operating hours" error="Enter a value from 1 through 24." type="decimal" operator="between">
      <formula1>1</formula1>
      <formula2>24</formula2>
    </dataValidation>
  </dataValidations>
  <pageMargins left="0.25" right="0.25" top="0.5" bottom="0.5" header="0.2" footer="0.2"/>
  <pageSetup orientation="landscape" fitToHeight="1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2026-09-07T19:14:50Z</dcterms:created>
  <dcterms:modified xmlns:dcterms="http://purl.org/dc/terms/" xmlns:xsi="http://www.w3.org/2001/XMLSchema-instance" xsi:type="dcterms:W3CDTF">2026-09-07T19:14:52+00:00Z</dcterms:modified>
</cp:coreProperties>
</file>