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Workload Plan" sheetId="2" state="visible" r:id="rId2"/>
    <sheet xmlns:r="http://schemas.openxmlformats.org/officeDocument/2006/relationships" name="Territory Capacity" sheetId="3" state="visible" r:id="rId3"/>
    <sheet xmlns:r="http://schemas.openxmlformats.org/officeDocument/2006/relationships" name="Settings" sheetId="4" state="visible" r:id="rId4"/>
  </sheets>
  <definedNames>
    <definedName name="_xlnm._FilterDatabase" localSheetId="0" hidden="1">'Dashboard'!$A$9:$O$19</definedName>
    <definedName name="_xlnm.Print_Area" localSheetId="0">'Dashboard'!$A$1:$O$36</definedName>
    <definedName name="_xlnm._FilterDatabase" localSheetId="1" hidden="1">'Workload Plan'!$A$4:$V$204</definedName>
    <definedName name="_xlnm.Print_Area" localSheetId="1">'Workload Plan'!$A$1:$V$204</definedName>
    <definedName name="_xlnm._FilterDatabase" localSheetId="2" hidden="1">'Territory Capacity'!$A$4:$N$104</definedName>
    <definedName name="_xlnm.Print_Area" localSheetId="2">'Territory Capacity'!$A$1:$N$104</definedName>
    <definedName name="_xlnm.Print_Area" localSheetId="3">'Settings'!$A$1:$J$15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#,##0.0"/>
    <numFmt numFmtId="165" formatCode="0.0%"/>
    <numFmt numFmtId="166" formatCode="$#,##0.00"/>
    <numFmt numFmtId="167" formatCode="m/d/yyyy"/>
    <numFmt numFmtId="168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17313D"/>
      <sz val="10"/>
    </font>
    <font>
      <name val="Calibri"/>
      <b val="1"/>
      <color rgb="00FFFFFF"/>
      <sz val="10"/>
    </font>
    <font>
      <name val="Calibri"/>
      <b val="1"/>
      <color rgb="00123B52"/>
      <sz val="14"/>
    </font>
    <font>
      <name val="Calibri"/>
      <b val="1"/>
      <color rgb="0017313D"/>
      <sz val="10"/>
    </font>
    <font>
      <name val="Calibri"/>
      <color rgb="0017313D"/>
      <sz val="10"/>
    </font>
  </fonts>
  <fills count="6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2A8C82"/>
      </patternFill>
    </fill>
    <fill>
      <patternFill patternType="solid">
        <fgColor rgb="00E0F3EF"/>
      </patternFill>
    </fill>
  </fills>
  <borders count="2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Continuous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centerContinuous" vertical="center" wrapText="1"/>
    </xf>
    <xf numFmtId="0" fontId="3" fillId="4" borderId="1" pivotButton="0" quotePrefix="0" xfId="0"/>
    <xf numFmtId="3" fontId="4" fillId="3" borderId="1" applyAlignment="1" pivotButton="0" quotePrefix="0" xfId="0">
      <alignment horizontal="centerContinuous" vertical="center"/>
    </xf>
    <xf numFmtId="0" fontId="4" fillId="3" borderId="1" pivotButton="0" quotePrefix="0" xfId="0"/>
    <xf numFmtId="164" fontId="4" fillId="3" borderId="1" applyAlignment="1" pivotButton="0" quotePrefix="0" xfId="0">
      <alignment horizontal="centerContinuous" vertical="center"/>
    </xf>
    <xf numFmtId="165" fontId="4" fillId="3" borderId="1" applyAlignment="1" pivotButton="0" quotePrefix="0" xfId="0">
      <alignment horizontal="centerContinuous" vertical="center"/>
    </xf>
    <xf numFmtId="166" fontId="4" fillId="3" borderId="1" applyAlignment="1" pivotButton="0" quotePrefix="0" xfId="0">
      <alignment horizontal="centerContinuous" vertical="center"/>
    </xf>
    <xf numFmtId="0" fontId="3" fillId="4" borderId="1" applyAlignment="1" pivotButton="0" quotePrefix="0" xfId="0">
      <alignment horizontal="center" vertical="center" wrapText="1"/>
    </xf>
    <xf numFmtId="167" fontId="5" fillId="3" borderId="1" applyAlignment="1" pivotButton="0" quotePrefix="0" xfId="0">
      <alignment horizontal="center" vertical="center"/>
    </xf>
    <xf numFmtId="3" fontId="5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164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/>
    </xf>
    <xf numFmtId="0" fontId="6" fillId="5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6" fillId="5" borderId="1" applyAlignment="1" applyProtection="1" pivotButton="0" quotePrefix="0" xfId="0">
      <alignment horizontal="left" vertical="center"/>
      <protection locked="0" hidden="0"/>
    </xf>
    <xf numFmtId="0" fontId="6" fillId="5" borderId="1" applyAlignment="1" applyProtection="1" pivotButton="0" quotePrefix="0" xfId="0">
      <alignment horizontal="left" vertical="center" wrapText="1"/>
      <protection locked="0" hidden="0"/>
    </xf>
    <xf numFmtId="49" fontId="6" fillId="5" borderId="1" applyAlignment="1" applyProtection="1" pivotButton="0" quotePrefix="0" xfId="0">
      <alignment horizontal="left" vertical="center"/>
      <protection locked="0" hidden="0"/>
    </xf>
    <xf numFmtId="0" fontId="6" fillId="3" borderId="1" applyAlignment="1" pivotButton="0" quotePrefix="0" xfId="0">
      <alignment horizontal="left" vertical="center" wrapText="1"/>
    </xf>
    <xf numFmtId="3" fontId="6" fillId="5" borderId="1" applyAlignment="1" applyProtection="1" pivotButton="0" quotePrefix="0" xfId="0">
      <alignment horizontal="center" vertical="center"/>
      <protection locked="0" hidden="0"/>
    </xf>
    <xf numFmtId="164" fontId="6" fillId="5" borderId="1" applyAlignment="1" applyProtection="1" pivotButton="0" quotePrefix="0" xfId="0">
      <alignment horizontal="center" vertical="center"/>
      <protection locked="0" hidden="0"/>
    </xf>
    <xf numFmtId="167" fontId="6" fillId="5" borderId="1" applyAlignment="1" applyProtection="1" pivotButton="0" quotePrefix="0" xfId="0">
      <alignment horizontal="center" vertical="center"/>
      <protection locked="0" hidden="0"/>
    </xf>
    <xf numFmtId="165" fontId="6" fillId="5" borderId="1" applyAlignment="1" applyProtection="1" pivotButton="0" quotePrefix="0" xfId="0">
      <alignment horizontal="center" vertical="center"/>
      <protection locked="0" hidden="0"/>
    </xf>
    <xf numFmtId="168" fontId="6" fillId="5" borderId="1" applyAlignment="1" applyProtection="1" pivotButton="0" quotePrefix="0" xfId="0">
      <alignment horizontal="center" vertical="center"/>
      <protection locked="0" hidden="0"/>
    </xf>
    <xf numFmtId="0" fontId="6" fillId="5" borderId="1" applyAlignment="1" applyProtection="1" pivotButton="0" quotePrefix="0" xfId="0">
      <alignment horizontal="left" vertical="center"/>
      <protection locked="0" hidden="0"/>
    </xf>
    <xf numFmtId="166" fontId="6" fillId="5" borderId="1" applyAlignment="1" applyProtection="1" pivotButton="0" quotePrefix="0" xfId="0">
      <alignment horizontal="center" vertical="center"/>
      <protection locked="0" hidden="0"/>
    </xf>
    <xf numFmtId="0" fontId="3" fillId="4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name val="Calibri"/>
        <b val="1"/>
        <color rgb="00F97316"/>
        <sz val="10"/>
      </font>
      <fill>
        <patternFill patternType="solid">
          <fgColor rgb="00F1F7F5"/>
        </patternFill>
      </fill>
    </dxf>
    <dxf>
      <font>
        <name val="Calibri"/>
        <b val="1"/>
        <color rgb="00123B52"/>
        <sz val="10"/>
      </font>
      <fill>
        <patternFill patternType="solid">
          <fgColor rgb="00E0F3EF"/>
        </patternFill>
      </fill>
    </dxf>
    <dxf>
      <font>
        <name val="Calibri"/>
        <b val="1"/>
        <color rgb="00FFFFFF"/>
        <sz val="10"/>
      </font>
      <fill>
        <patternFill patternType="solid">
          <fgColor rgb="00F9731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Workload Hours vs. Available Hours</a:t>
            </a:r>
          </a:p>
        </rich>
      </tx>
    </title>
    <plotArea>
      <barChart>
        <barDir val="bar"/>
        <grouping val="clustered"/>
        <ser>
          <idx val="0"/>
          <order val="0"/>
          <tx>
            <v>Available Hours</v>
          </tx>
          <spPr>
            <a:solidFill xmlns:a="http://schemas.openxmlformats.org/drawingml/2006/main">
              <a:srgbClr val="123B52"/>
            </a:solidFill>
            <a:ln xmlns:a="http://schemas.openxmlformats.org/drawingml/2006/main">
              <a:solidFill>
                <a:srgbClr val="123B52"/>
              </a:solidFill>
              <a:prstDash val="solid"/>
            </a:ln>
          </spPr>
          <cat>
            <numRef>
              <f>'Dashboard'!$A$10:$A$14</f>
            </numRef>
          </cat>
          <val>
            <numRef>
              <f>'Dashboard'!$D$10:$D$14</f>
            </numRef>
          </val>
        </ser>
        <ser>
          <idx val="1"/>
          <order val="1"/>
          <tx>
            <v>Workload Hours</v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solidFill>
                <a:srgbClr val="F97316"/>
              </a:solidFill>
              <a:prstDash val="solid"/>
            </a:ln>
          </spPr>
          <cat>
            <numRef>
              <f>'Dashboard'!$A$10:$A$14</f>
            </numRef>
          </cat>
          <val>
            <numRef>
              <f>'Dashboard'!$H$10:$H$14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Territory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1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4" customWidth="1" min="4" max="4"/>
    <col width="13" customWidth="1" min="5" max="5"/>
    <col width="13" customWidth="1" min="6" max="6"/>
    <col width="15" customWidth="1" min="7" max="7"/>
    <col width="15" customWidth="1" min="8" max="8"/>
    <col width="12" customWidth="1" min="9" max="9"/>
    <col width="17" customWidth="1" min="10" max="10"/>
    <col width="19" customWidth="1" min="11" max="11"/>
    <col width="17" customWidth="1" min="12" max="12"/>
    <col width="18" customWidth="1" min="13" max="13"/>
    <col width="16" customWidth="1" min="14" max="14"/>
    <col width="17" customWidth="1" min="15" max="15"/>
  </cols>
  <sheetData>
    <row r="1" ht="28" customHeight="1">
      <c r="A1" s="1" t="inlineStr">
        <is>
          <t>Route Territory Balancing Dashboard</t>
        </is>
      </c>
    </row>
    <row r="2" ht="34" customHeight="1">
      <c r="A2" s="2" t="inlineStr">
        <is>
          <t>Weekly planning view based on manually entered workload and capacity estimates. This workbook does not use live traffic, GPS, or automatic route optimization.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3"/>
    <row r="4" ht="28" customHeight="1">
      <c r="A4" s="4" t="inlineStr">
        <is>
          <t>Total Weekly Stops</t>
        </is>
      </c>
      <c r="B4" s="5" t="n"/>
      <c r="C4" s="4" t="inlineStr">
        <is>
          <t>Total Weekly Miles</t>
        </is>
      </c>
      <c r="D4" s="5" t="n"/>
      <c r="E4" s="4" t="inlineStr">
        <is>
          <t>Estimated Weekly Gallons</t>
        </is>
      </c>
      <c r="F4" s="5" t="n"/>
      <c r="G4" s="4" t="inlineStr">
        <is>
          <t>Total Workload Hours</t>
        </is>
      </c>
      <c r="H4" s="5" t="n"/>
      <c r="I4" s="4" t="inlineStr">
        <is>
          <t>Total Available Hours</t>
        </is>
      </c>
      <c r="J4" s="5" t="n"/>
      <c r="K4" s="4" t="inlineStr">
        <is>
          <t>Overall Utilization</t>
        </is>
      </c>
      <c r="L4" s="5" t="n"/>
      <c r="M4" s="4" t="inlineStr">
        <is>
          <t>Estimated Weekly Cost</t>
        </is>
      </c>
      <c r="N4" s="5" t="n"/>
      <c r="O4" s="5" t="n"/>
    </row>
    <row r="5" ht="28" customHeight="1">
      <c r="A5" s="6">
        <f>SUM($E$10:$E$19)</f>
        <v/>
      </c>
      <c r="B5" s="7" t="n"/>
      <c r="C5" s="8">
        <f>SUM($F$10:$F$19)</f>
        <v/>
      </c>
      <c r="D5" s="7" t="n"/>
      <c r="E5" s="8">
        <f>SUM($G$10:$G$19)</f>
        <v/>
      </c>
      <c r="F5" s="7" t="n"/>
      <c r="G5" s="8">
        <f>SUM($H$10:$H$19)</f>
        <v/>
      </c>
      <c r="H5" s="7" t="n"/>
      <c r="I5" s="8">
        <f>SUM($D$10:$D$19)</f>
        <v/>
      </c>
      <c r="J5" s="7" t="n"/>
      <c r="K5" s="9">
        <f>IFERROR($G$5/$I$5,0)</f>
        <v/>
      </c>
      <c r="L5" s="7" t="n"/>
      <c r="M5" s="10">
        <f>SUM($K$10:$K$19)</f>
        <v/>
      </c>
      <c r="N5" s="7" t="n"/>
      <c r="O5" s="7" t="n"/>
    </row>
    <row r="6"/>
    <row r="7" ht="34" customHeight="1">
      <c r="A7" s="11" t="inlineStr">
        <is>
          <t>Plan As of</t>
        </is>
      </c>
      <c r="B7" s="12">
        <f>IF(COUNT('Workload Plan'!$M$5:$M$204)=0,"",MAX('Workload Plan'!$M$5:$M$204))</f>
        <v/>
      </c>
      <c r="D7" s="11" t="inlineStr">
        <is>
          <t>Overloaded Territories</t>
        </is>
      </c>
      <c r="E7" s="13">
        <f>COUNTIF($L$10:$L$19,"Overloaded")</f>
        <v/>
      </c>
      <c r="G7" s="11" t="inlineStr">
        <is>
          <t>Underloaded Territories</t>
        </is>
      </c>
      <c r="H7" s="13">
        <f>COUNTIF($L$10:$L$19,"Underloaded")</f>
        <v/>
      </c>
      <c r="J7" s="11" t="inlineStr">
        <is>
          <t>Unassigned Workload Rows</t>
        </is>
      </c>
      <c r="K7" s="13">
        <f>COUNTIFS('Workload Plan'!$A$5:$A$204,"&lt;&gt;",'Workload Plan'!$D$5:$D$204,"")</f>
        <v/>
      </c>
      <c r="M7" s="11" t="inlineStr">
        <is>
          <t>Data Issues</t>
        </is>
      </c>
      <c r="N7" s="13">
        <f>COUNTIFS('Workload Plan'!$A$5:$A$204,"&lt;&gt;",'Workload Plan'!$U$5:$U$204,"&lt;&gt;OK")+COUNTIFS('Territory Capacity'!$A$5:$A$104,"&lt;&gt;",'Territory Capacity'!$M$5:$M$104,"&lt;&gt;OK")+IF('Settings'!$B$15="OK",0,1)</f>
        <v/>
      </c>
    </row>
    <row r="8"/>
    <row r="9" ht="42" customHeight="1">
      <c r="A9" s="11" t="inlineStr">
        <is>
          <t>Territory</t>
        </is>
      </c>
      <c r="B9" s="11" t="inlineStr">
        <is>
          <t>Route Code</t>
        </is>
      </c>
      <c r="C9" s="11" t="inlineStr">
        <is>
          <t>Primary Driver</t>
        </is>
      </c>
      <c r="D9" s="11" t="inlineStr">
        <is>
          <t>Available Hours</t>
        </is>
      </c>
      <c r="E9" s="11" t="inlineStr">
        <is>
          <t>Weekly Stops</t>
        </is>
      </c>
      <c r="F9" s="11" t="inlineStr">
        <is>
          <t>Weekly Miles</t>
        </is>
      </c>
      <c r="G9" s="11" t="inlineStr">
        <is>
          <t>Estimated Gallons</t>
        </is>
      </c>
      <c r="H9" s="11" t="inlineStr">
        <is>
          <t>Workload Hours</t>
        </is>
      </c>
      <c r="I9" s="11" t="inlineStr">
        <is>
          <t>Utilization</t>
        </is>
      </c>
      <c r="J9" s="11" t="inlineStr">
        <is>
          <t>Variance vs. Average</t>
        </is>
      </c>
      <c r="K9" s="11" t="inlineStr">
        <is>
          <t>Estimated Weekly Cost</t>
        </is>
      </c>
      <c r="L9" s="11" t="inlineStr">
        <is>
          <t>Utilization Status</t>
        </is>
      </c>
      <c r="M9" s="11" t="inlineStr">
        <is>
          <t>Miles/Stops Status</t>
        </is>
      </c>
      <c r="N9" s="11" t="inlineStr">
        <is>
          <t>Target Gap Hours</t>
        </is>
      </c>
      <c r="O9" s="11" t="inlineStr">
        <is>
          <t>Balance Status</t>
        </is>
      </c>
    </row>
    <row r="10">
      <c r="A10" s="14">
        <f>IF('Territory Capacity'!A5="","",'Territory Capacity'!A5)</f>
        <v/>
      </c>
      <c r="B10" s="14">
        <f>IF($A10="","",IFERROR(INDEX('Territory Capacity'!$B$5:$B$104,MATCH($A10,'Territory Capacity'!$A$5:$A$104,0)),"Not found"))</f>
        <v/>
      </c>
      <c r="C10" s="14">
        <f>IF($A10="","",IFERROR(INDEX('Territory Capacity'!$C$5:$C$104,MATCH($A10,'Territory Capacity'!$A$5:$A$104,0)),"Not found"))</f>
        <v/>
      </c>
      <c r="D10" s="15">
        <f>IF($A10="","",IFERROR(INDEX('Territory Capacity'!$I$5:$I$104,MATCH($A10,'Territory Capacity'!$A$5:$A$104,0)),0))</f>
        <v/>
      </c>
      <c r="E10" s="16">
        <f>IF($A10="","",SUMIFS('Workload Plan'!$H$5:$H$204,'Workload Plan'!$D$5:$D$204,$A10))</f>
        <v/>
      </c>
      <c r="F10" s="15">
        <f>IF($A10="","",SUMIFS('Workload Plan'!$N$5:$N$204,'Workload Plan'!$D$5:$D$204,$A10))</f>
        <v/>
      </c>
      <c r="G10" s="15">
        <f>IF($A10="","",SUMIFS('Workload Plan'!$O$5:$O$204,'Workload Plan'!$D$5:$D$204,$A10))</f>
        <v/>
      </c>
      <c r="H10" s="15">
        <f>IF($A10="","",SUMIFS('Workload Plan'!$R$5:$R$204,'Workload Plan'!$D$5:$D$204,$A10))</f>
        <v/>
      </c>
      <c r="I10" s="17">
        <f>IF($A10="","",IFERROR($H10/$D10,0))</f>
        <v/>
      </c>
      <c r="J10" s="17">
        <f>IF($A10="","",IFERROR($H10/AVERAGEIF($H$10:$H$19,"&gt;0")-1,0))</f>
        <v/>
      </c>
      <c r="K10" s="18">
        <f>IF($A10="","",SUMIFS('Workload Plan'!$S$5:$S$204,'Workload Plan'!$D$5:$D$204,$A10))</f>
        <v/>
      </c>
      <c r="L10" s="19">
        <f>IF($A10="","",IF($I10&lt;'Settings'!$B$10,"Underloaded",IF($I10&gt;'Settings'!$B$12,"Overloaded","Balanced")))</f>
        <v/>
      </c>
      <c r="M10" s="19">
        <f>IF($A10="","",IF(OR($F10&gt;IFERROR(INDEX('Territory Capacity'!$J$5:$J$104,MATCH($A10,'Territory Capacity'!$A$5:$A$104,0)),1E+99),$E10&gt;IFERROR(INDEX('Territory Capacity'!$K$5:$K$104,MATCH($A10,'Territory Capacity'!$A$5:$A$104,0)),1E+99)),"Over limit","Within limits"))</f>
        <v/>
      </c>
      <c r="N10" s="15">
        <f>IF($A10="","",IFERROR($H10-($D10*'Settings'!$B$11),0))</f>
        <v/>
      </c>
      <c r="O10" s="19">
        <f>IF($A10="","",IF(ABS($J10)&gt;'Settings'!$B$13,"Review balance","Within range"))</f>
        <v/>
      </c>
    </row>
    <row r="11">
      <c r="A11" s="14">
        <f>IF('Territory Capacity'!A6="","",'Territory Capacity'!A6)</f>
        <v/>
      </c>
      <c r="B11" s="14">
        <f>IF($A11="","",IFERROR(INDEX('Territory Capacity'!$B$5:$B$104,MATCH($A11,'Territory Capacity'!$A$5:$A$104,0)),"Not found"))</f>
        <v/>
      </c>
      <c r="C11" s="14">
        <f>IF($A11="","",IFERROR(INDEX('Territory Capacity'!$C$5:$C$104,MATCH($A11,'Territory Capacity'!$A$5:$A$104,0)),"Not found"))</f>
        <v/>
      </c>
      <c r="D11" s="15">
        <f>IF($A11="","",IFERROR(INDEX('Territory Capacity'!$I$5:$I$104,MATCH($A11,'Territory Capacity'!$A$5:$A$104,0)),0))</f>
        <v/>
      </c>
      <c r="E11" s="16">
        <f>IF($A11="","",SUMIFS('Workload Plan'!$H$5:$H$204,'Workload Plan'!$D$5:$D$204,$A11))</f>
        <v/>
      </c>
      <c r="F11" s="15">
        <f>IF($A11="","",SUMIFS('Workload Plan'!$N$5:$N$204,'Workload Plan'!$D$5:$D$204,$A11))</f>
        <v/>
      </c>
      <c r="G11" s="15">
        <f>IF($A11="","",SUMIFS('Workload Plan'!$O$5:$O$204,'Workload Plan'!$D$5:$D$204,$A11))</f>
        <v/>
      </c>
      <c r="H11" s="15">
        <f>IF($A11="","",SUMIFS('Workload Plan'!$R$5:$R$204,'Workload Plan'!$D$5:$D$204,$A11))</f>
        <v/>
      </c>
      <c r="I11" s="17">
        <f>IF($A11="","",IFERROR($H11/$D11,0))</f>
        <v/>
      </c>
      <c r="J11" s="17">
        <f>IF($A11="","",IFERROR($H11/AVERAGEIF($H$10:$H$19,"&gt;0")-1,0))</f>
        <v/>
      </c>
      <c r="K11" s="18">
        <f>IF($A11="","",SUMIFS('Workload Plan'!$S$5:$S$204,'Workload Plan'!$D$5:$D$204,$A11))</f>
        <v/>
      </c>
      <c r="L11" s="19">
        <f>IF($A11="","",IF($I11&lt;'Settings'!$B$10,"Underloaded",IF($I11&gt;'Settings'!$B$12,"Overloaded","Balanced")))</f>
        <v/>
      </c>
      <c r="M11" s="19">
        <f>IF($A11="","",IF(OR($F11&gt;IFERROR(INDEX('Territory Capacity'!$J$5:$J$104,MATCH($A11,'Territory Capacity'!$A$5:$A$104,0)),1E+99),$E11&gt;IFERROR(INDEX('Territory Capacity'!$K$5:$K$104,MATCH($A11,'Territory Capacity'!$A$5:$A$104,0)),1E+99)),"Over limit","Within limits"))</f>
        <v/>
      </c>
      <c r="N11" s="15">
        <f>IF($A11="","",IFERROR($H11-($D11*'Settings'!$B$11),0))</f>
        <v/>
      </c>
      <c r="O11" s="19">
        <f>IF($A11="","",IF(ABS($J11)&gt;'Settings'!$B$13,"Review balance","Within range"))</f>
        <v/>
      </c>
    </row>
    <row r="12">
      <c r="A12" s="14">
        <f>IF('Territory Capacity'!A7="","",'Territory Capacity'!A7)</f>
        <v/>
      </c>
      <c r="B12" s="14">
        <f>IF($A12="","",IFERROR(INDEX('Territory Capacity'!$B$5:$B$104,MATCH($A12,'Territory Capacity'!$A$5:$A$104,0)),"Not found"))</f>
        <v/>
      </c>
      <c r="C12" s="14">
        <f>IF($A12="","",IFERROR(INDEX('Territory Capacity'!$C$5:$C$104,MATCH($A12,'Territory Capacity'!$A$5:$A$104,0)),"Not found"))</f>
        <v/>
      </c>
      <c r="D12" s="15">
        <f>IF($A12="","",IFERROR(INDEX('Territory Capacity'!$I$5:$I$104,MATCH($A12,'Territory Capacity'!$A$5:$A$104,0)),0))</f>
        <v/>
      </c>
      <c r="E12" s="16">
        <f>IF($A12="","",SUMIFS('Workload Plan'!$H$5:$H$204,'Workload Plan'!$D$5:$D$204,$A12))</f>
        <v/>
      </c>
      <c r="F12" s="15">
        <f>IF($A12="","",SUMIFS('Workload Plan'!$N$5:$N$204,'Workload Plan'!$D$5:$D$204,$A12))</f>
        <v/>
      </c>
      <c r="G12" s="15">
        <f>IF($A12="","",SUMIFS('Workload Plan'!$O$5:$O$204,'Workload Plan'!$D$5:$D$204,$A12))</f>
        <v/>
      </c>
      <c r="H12" s="15">
        <f>IF($A12="","",SUMIFS('Workload Plan'!$R$5:$R$204,'Workload Plan'!$D$5:$D$204,$A12))</f>
        <v/>
      </c>
      <c r="I12" s="17">
        <f>IF($A12="","",IFERROR($H12/$D12,0))</f>
        <v/>
      </c>
      <c r="J12" s="17">
        <f>IF($A12="","",IFERROR($H12/AVERAGEIF($H$10:$H$19,"&gt;0")-1,0))</f>
        <v/>
      </c>
      <c r="K12" s="18">
        <f>IF($A12="","",SUMIFS('Workload Plan'!$S$5:$S$204,'Workload Plan'!$D$5:$D$204,$A12))</f>
        <v/>
      </c>
      <c r="L12" s="19">
        <f>IF($A12="","",IF($I12&lt;'Settings'!$B$10,"Underloaded",IF($I12&gt;'Settings'!$B$12,"Overloaded","Balanced")))</f>
        <v/>
      </c>
      <c r="M12" s="19">
        <f>IF($A12="","",IF(OR($F12&gt;IFERROR(INDEX('Territory Capacity'!$J$5:$J$104,MATCH($A12,'Territory Capacity'!$A$5:$A$104,0)),1E+99),$E12&gt;IFERROR(INDEX('Territory Capacity'!$K$5:$K$104,MATCH($A12,'Territory Capacity'!$A$5:$A$104,0)),1E+99)),"Over limit","Within limits"))</f>
        <v/>
      </c>
      <c r="N12" s="15">
        <f>IF($A12="","",IFERROR($H12-($D12*'Settings'!$B$11),0))</f>
        <v/>
      </c>
      <c r="O12" s="19">
        <f>IF($A12="","",IF(ABS($J12)&gt;'Settings'!$B$13,"Review balance","Within range"))</f>
        <v/>
      </c>
    </row>
    <row r="13">
      <c r="A13" s="14">
        <f>IF('Territory Capacity'!A8="","",'Territory Capacity'!A8)</f>
        <v/>
      </c>
      <c r="B13" s="14">
        <f>IF($A13="","",IFERROR(INDEX('Territory Capacity'!$B$5:$B$104,MATCH($A13,'Territory Capacity'!$A$5:$A$104,0)),"Not found"))</f>
        <v/>
      </c>
      <c r="C13" s="14">
        <f>IF($A13="","",IFERROR(INDEX('Territory Capacity'!$C$5:$C$104,MATCH($A13,'Territory Capacity'!$A$5:$A$104,0)),"Not found"))</f>
        <v/>
      </c>
      <c r="D13" s="15">
        <f>IF($A13="","",IFERROR(INDEX('Territory Capacity'!$I$5:$I$104,MATCH($A13,'Territory Capacity'!$A$5:$A$104,0)),0))</f>
        <v/>
      </c>
      <c r="E13" s="16">
        <f>IF($A13="","",SUMIFS('Workload Plan'!$H$5:$H$204,'Workload Plan'!$D$5:$D$204,$A13))</f>
        <v/>
      </c>
      <c r="F13" s="15">
        <f>IF($A13="","",SUMIFS('Workload Plan'!$N$5:$N$204,'Workload Plan'!$D$5:$D$204,$A13))</f>
        <v/>
      </c>
      <c r="G13" s="15">
        <f>IF($A13="","",SUMIFS('Workload Plan'!$O$5:$O$204,'Workload Plan'!$D$5:$D$204,$A13))</f>
        <v/>
      </c>
      <c r="H13" s="15">
        <f>IF($A13="","",SUMIFS('Workload Plan'!$R$5:$R$204,'Workload Plan'!$D$5:$D$204,$A13))</f>
        <v/>
      </c>
      <c r="I13" s="17">
        <f>IF($A13="","",IFERROR($H13/$D13,0))</f>
        <v/>
      </c>
      <c r="J13" s="17">
        <f>IF($A13="","",IFERROR($H13/AVERAGEIF($H$10:$H$19,"&gt;0")-1,0))</f>
        <v/>
      </c>
      <c r="K13" s="18">
        <f>IF($A13="","",SUMIFS('Workload Plan'!$S$5:$S$204,'Workload Plan'!$D$5:$D$204,$A13))</f>
        <v/>
      </c>
      <c r="L13" s="19">
        <f>IF($A13="","",IF($I13&lt;'Settings'!$B$10,"Underloaded",IF($I13&gt;'Settings'!$B$12,"Overloaded","Balanced")))</f>
        <v/>
      </c>
      <c r="M13" s="19">
        <f>IF($A13="","",IF(OR($F13&gt;IFERROR(INDEX('Territory Capacity'!$J$5:$J$104,MATCH($A13,'Territory Capacity'!$A$5:$A$104,0)),1E+99),$E13&gt;IFERROR(INDEX('Territory Capacity'!$K$5:$K$104,MATCH($A13,'Territory Capacity'!$A$5:$A$104,0)),1E+99)),"Over limit","Within limits"))</f>
        <v/>
      </c>
      <c r="N13" s="15">
        <f>IF($A13="","",IFERROR($H13-($D13*'Settings'!$B$11),0))</f>
        <v/>
      </c>
      <c r="O13" s="19">
        <f>IF($A13="","",IF(ABS($J13)&gt;'Settings'!$B$13,"Review balance","Within range"))</f>
        <v/>
      </c>
    </row>
    <row r="14">
      <c r="A14" s="14">
        <f>IF('Territory Capacity'!A9="","",'Territory Capacity'!A9)</f>
        <v/>
      </c>
      <c r="B14" s="14">
        <f>IF($A14="","",IFERROR(INDEX('Territory Capacity'!$B$5:$B$104,MATCH($A14,'Territory Capacity'!$A$5:$A$104,0)),"Not found"))</f>
        <v/>
      </c>
      <c r="C14" s="14">
        <f>IF($A14="","",IFERROR(INDEX('Territory Capacity'!$C$5:$C$104,MATCH($A14,'Territory Capacity'!$A$5:$A$104,0)),"Not found"))</f>
        <v/>
      </c>
      <c r="D14" s="15">
        <f>IF($A14="","",IFERROR(INDEX('Territory Capacity'!$I$5:$I$104,MATCH($A14,'Territory Capacity'!$A$5:$A$104,0)),0))</f>
        <v/>
      </c>
      <c r="E14" s="16">
        <f>IF($A14="","",SUMIFS('Workload Plan'!$H$5:$H$204,'Workload Plan'!$D$5:$D$204,$A14))</f>
        <v/>
      </c>
      <c r="F14" s="15">
        <f>IF($A14="","",SUMIFS('Workload Plan'!$N$5:$N$204,'Workload Plan'!$D$5:$D$204,$A14))</f>
        <v/>
      </c>
      <c r="G14" s="15">
        <f>IF($A14="","",SUMIFS('Workload Plan'!$O$5:$O$204,'Workload Plan'!$D$5:$D$204,$A14))</f>
        <v/>
      </c>
      <c r="H14" s="15">
        <f>IF($A14="","",SUMIFS('Workload Plan'!$R$5:$R$204,'Workload Plan'!$D$5:$D$204,$A14))</f>
        <v/>
      </c>
      <c r="I14" s="17">
        <f>IF($A14="","",IFERROR($H14/$D14,0))</f>
        <v/>
      </c>
      <c r="J14" s="17">
        <f>IF($A14="","",IFERROR($H14/AVERAGEIF($H$10:$H$19,"&gt;0")-1,0))</f>
        <v/>
      </c>
      <c r="K14" s="18">
        <f>IF($A14="","",SUMIFS('Workload Plan'!$S$5:$S$204,'Workload Plan'!$D$5:$D$204,$A14))</f>
        <v/>
      </c>
      <c r="L14" s="19">
        <f>IF($A14="","",IF($I14&lt;'Settings'!$B$10,"Underloaded",IF($I14&gt;'Settings'!$B$12,"Overloaded","Balanced")))</f>
        <v/>
      </c>
      <c r="M14" s="19">
        <f>IF($A14="","",IF(OR($F14&gt;IFERROR(INDEX('Territory Capacity'!$J$5:$J$104,MATCH($A14,'Territory Capacity'!$A$5:$A$104,0)),1E+99),$E14&gt;IFERROR(INDEX('Territory Capacity'!$K$5:$K$104,MATCH($A14,'Territory Capacity'!$A$5:$A$104,0)),1E+99)),"Over limit","Within limits"))</f>
        <v/>
      </c>
      <c r="N14" s="15">
        <f>IF($A14="","",IFERROR($H14-($D14*'Settings'!$B$11),0))</f>
        <v/>
      </c>
      <c r="O14" s="19">
        <f>IF($A14="","",IF(ABS($J14)&gt;'Settings'!$B$13,"Review balance","Within range"))</f>
        <v/>
      </c>
    </row>
    <row r="15">
      <c r="A15" s="14">
        <f>IF('Territory Capacity'!A10="","",'Territory Capacity'!A10)</f>
        <v/>
      </c>
      <c r="B15" s="14">
        <f>IF($A15="","",IFERROR(INDEX('Territory Capacity'!$B$5:$B$104,MATCH($A15,'Territory Capacity'!$A$5:$A$104,0)),"Not found"))</f>
        <v/>
      </c>
      <c r="C15" s="14">
        <f>IF($A15="","",IFERROR(INDEX('Territory Capacity'!$C$5:$C$104,MATCH($A15,'Territory Capacity'!$A$5:$A$104,0)),"Not found"))</f>
        <v/>
      </c>
      <c r="D15" s="15">
        <f>IF($A15="","",IFERROR(INDEX('Territory Capacity'!$I$5:$I$104,MATCH($A15,'Territory Capacity'!$A$5:$A$104,0)),0))</f>
        <v/>
      </c>
      <c r="E15" s="16">
        <f>IF($A15="","",SUMIFS('Workload Plan'!$H$5:$H$204,'Workload Plan'!$D$5:$D$204,$A15))</f>
        <v/>
      </c>
      <c r="F15" s="15">
        <f>IF($A15="","",SUMIFS('Workload Plan'!$N$5:$N$204,'Workload Plan'!$D$5:$D$204,$A15))</f>
        <v/>
      </c>
      <c r="G15" s="15">
        <f>IF($A15="","",SUMIFS('Workload Plan'!$O$5:$O$204,'Workload Plan'!$D$5:$D$204,$A15))</f>
        <v/>
      </c>
      <c r="H15" s="15">
        <f>IF($A15="","",SUMIFS('Workload Plan'!$R$5:$R$204,'Workload Plan'!$D$5:$D$204,$A15))</f>
        <v/>
      </c>
      <c r="I15" s="17">
        <f>IF($A15="","",IFERROR($H15/$D15,0))</f>
        <v/>
      </c>
      <c r="J15" s="17">
        <f>IF($A15="","",IFERROR($H15/AVERAGEIF($H$10:$H$19,"&gt;0")-1,0))</f>
        <v/>
      </c>
      <c r="K15" s="18">
        <f>IF($A15="","",SUMIFS('Workload Plan'!$S$5:$S$204,'Workload Plan'!$D$5:$D$204,$A15))</f>
        <v/>
      </c>
      <c r="L15" s="19">
        <f>IF($A15="","",IF($I15&lt;'Settings'!$B$10,"Underloaded",IF($I15&gt;'Settings'!$B$12,"Overloaded","Balanced")))</f>
        <v/>
      </c>
      <c r="M15" s="19">
        <f>IF($A15="","",IF(OR($F15&gt;IFERROR(INDEX('Territory Capacity'!$J$5:$J$104,MATCH($A15,'Territory Capacity'!$A$5:$A$104,0)),1E+99),$E15&gt;IFERROR(INDEX('Territory Capacity'!$K$5:$K$104,MATCH($A15,'Territory Capacity'!$A$5:$A$104,0)),1E+99)),"Over limit","Within limits"))</f>
        <v/>
      </c>
      <c r="N15" s="15">
        <f>IF($A15="","",IFERROR($H15-($D15*'Settings'!$B$11),0))</f>
        <v/>
      </c>
      <c r="O15" s="19">
        <f>IF($A15="","",IF(ABS($J15)&gt;'Settings'!$B$13,"Review balance","Within range"))</f>
        <v/>
      </c>
    </row>
    <row r="16">
      <c r="A16" s="14">
        <f>IF('Territory Capacity'!A11="","",'Territory Capacity'!A11)</f>
        <v/>
      </c>
      <c r="B16" s="14">
        <f>IF($A16="","",IFERROR(INDEX('Territory Capacity'!$B$5:$B$104,MATCH($A16,'Territory Capacity'!$A$5:$A$104,0)),"Not found"))</f>
        <v/>
      </c>
      <c r="C16" s="14">
        <f>IF($A16="","",IFERROR(INDEX('Territory Capacity'!$C$5:$C$104,MATCH($A16,'Territory Capacity'!$A$5:$A$104,0)),"Not found"))</f>
        <v/>
      </c>
      <c r="D16" s="15">
        <f>IF($A16="","",IFERROR(INDEX('Territory Capacity'!$I$5:$I$104,MATCH($A16,'Territory Capacity'!$A$5:$A$104,0)),0))</f>
        <v/>
      </c>
      <c r="E16" s="16">
        <f>IF($A16="","",SUMIFS('Workload Plan'!$H$5:$H$204,'Workload Plan'!$D$5:$D$204,$A16))</f>
        <v/>
      </c>
      <c r="F16" s="15">
        <f>IF($A16="","",SUMIFS('Workload Plan'!$N$5:$N$204,'Workload Plan'!$D$5:$D$204,$A16))</f>
        <v/>
      </c>
      <c r="G16" s="15">
        <f>IF($A16="","",SUMIFS('Workload Plan'!$O$5:$O$204,'Workload Plan'!$D$5:$D$204,$A16))</f>
        <v/>
      </c>
      <c r="H16" s="15">
        <f>IF($A16="","",SUMIFS('Workload Plan'!$R$5:$R$204,'Workload Plan'!$D$5:$D$204,$A16))</f>
        <v/>
      </c>
      <c r="I16" s="17">
        <f>IF($A16="","",IFERROR($H16/$D16,0))</f>
        <v/>
      </c>
      <c r="J16" s="17">
        <f>IF($A16="","",IFERROR($H16/AVERAGEIF($H$10:$H$19,"&gt;0")-1,0))</f>
        <v/>
      </c>
      <c r="K16" s="18">
        <f>IF($A16="","",SUMIFS('Workload Plan'!$S$5:$S$204,'Workload Plan'!$D$5:$D$204,$A16))</f>
        <v/>
      </c>
      <c r="L16" s="19">
        <f>IF($A16="","",IF($I16&lt;'Settings'!$B$10,"Underloaded",IF($I16&gt;'Settings'!$B$12,"Overloaded","Balanced")))</f>
        <v/>
      </c>
      <c r="M16" s="19">
        <f>IF($A16="","",IF(OR($F16&gt;IFERROR(INDEX('Territory Capacity'!$J$5:$J$104,MATCH($A16,'Territory Capacity'!$A$5:$A$104,0)),1E+99),$E16&gt;IFERROR(INDEX('Territory Capacity'!$K$5:$K$104,MATCH($A16,'Territory Capacity'!$A$5:$A$104,0)),1E+99)),"Over limit","Within limits"))</f>
        <v/>
      </c>
      <c r="N16" s="15">
        <f>IF($A16="","",IFERROR($H16-($D16*'Settings'!$B$11),0))</f>
        <v/>
      </c>
      <c r="O16" s="19">
        <f>IF($A16="","",IF(ABS($J16)&gt;'Settings'!$B$13,"Review balance","Within range"))</f>
        <v/>
      </c>
    </row>
    <row r="17">
      <c r="A17" s="14">
        <f>IF('Territory Capacity'!A12="","",'Territory Capacity'!A12)</f>
        <v/>
      </c>
      <c r="B17" s="14">
        <f>IF($A17="","",IFERROR(INDEX('Territory Capacity'!$B$5:$B$104,MATCH($A17,'Territory Capacity'!$A$5:$A$104,0)),"Not found"))</f>
        <v/>
      </c>
      <c r="C17" s="14">
        <f>IF($A17="","",IFERROR(INDEX('Territory Capacity'!$C$5:$C$104,MATCH($A17,'Territory Capacity'!$A$5:$A$104,0)),"Not found"))</f>
        <v/>
      </c>
      <c r="D17" s="15">
        <f>IF($A17="","",IFERROR(INDEX('Territory Capacity'!$I$5:$I$104,MATCH($A17,'Territory Capacity'!$A$5:$A$104,0)),0))</f>
        <v/>
      </c>
      <c r="E17" s="16">
        <f>IF($A17="","",SUMIFS('Workload Plan'!$H$5:$H$204,'Workload Plan'!$D$5:$D$204,$A17))</f>
        <v/>
      </c>
      <c r="F17" s="15">
        <f>IF($A17="","",SUMIFS('Workload Plan'!$N$5:$N$204,'Workload Plan'!$D$5:$D$204,$A17))</f>
        <v/>
      </c>
      <c r="G17" s="15">
        <f>IF($A17="","",SUMIFS('Workload Plan'!$O$5:$O$204,'Workload Plan'!$D$5:$D$204,$A17))</f>
        <v/>
      </c>
      <c r="H17" s="15">
        <f>IF($A17="","",SUMIFS('Workload Plan'!$R$5:$R$204,'Workload Plan'!$D$5:$D$204,$A17))</f>
        <v/>
      </c>
      <c r="I17" s="17">
        <f>IF($A17="","",IFERROR($H17/$D17,0))</f>
        <v/>
      </c>
      <c r="J17" s="17">
        <f>IF($A17="","",IFERROR($H17/AVERAGEIF($H$10:$H$19,"&gt;0")-1,0))</f>
        <v/>
      </c>
      <c r="K17" s="18">
        <f>IF($A17="","",SUMIFS('Workload Plan'!$S$5:$S$204,'Workload Plan'!$D$5:$D$204,$A17))</f>
        <v/>
      </c>
      <c r="L17" s="19">
        <f>IF($A17="","",IF($I17&lt;'Settings'!$B$10,"Underloaded",IF($I17&gt;'Settings'!$B$12,"Overloaded","Balanced")))</f>
        <v/>
      </c>
      <c r="M17" s="19">
        <f>IF($A17="","",IF(OR($F17&gt;IFERROR(INDEX('Territory Capacity'!$J$5:$J$104,MATCH($A17,'Territory Capacity'!$A$5:$A$104,0)),1E+99),$E17&gt;IFERROR(INDEX('Territory Capacity'!$K$5:$K$104,MATCH($A17,'Territory Capacity'!$A$5:$A$104,0)),1E+99)),"Over limit","Within limits"))</f>
        <v/>
      </c>
      <c r="N17" s="15">
        <f>IF($A17="","",IFERROR($H17-($D17*'Settings'!$B$11),0))</f>
        <v/>
      </c>
      <c r="O17" s="19">
        <f>IF($A17="","",IF(ABS($J17)&gt;'Settings'!$B$13,"Review balance","Within range"))</f>
        <v/>
      </c>
    </row>
    <row r="18">
      <c r="A18" s="14">
        <f>IF('Territory Capacity'!A13="","",'Territory Capacity'!A13)</f>
        <v/>
      </c>
      <c r="B18" s="14">
        <f>IF($A18="","",IFERROR(INDEX('Territory Capacity'!$B$5:$B$104,MATCH($A18,'Territory Capacity'!$A$5:$A$104,0)),"Not found"))</f>
        <v/>
      </c>
      <c r="C18" s="14">
        <f>IF($A18="","",IFERROR(INDEX('Territory Capacity'!$C$5:$C$104,MATCH($A18,'Territory Capacity'!$A$5:$A$104,0)),"Not found"))</f>
        <v/>
      </c>
      <c r="D18" s="15">
        <f>IF($A18="","",IFERROR(INDEX('Territory Capacity'!$I$5:$I$104,MATCH($A18,'Territory Capacity'!$A$5:$A$104,0)),0))</f>
        <v/>
      </c>
      <c r="E18" s="16">
        <f>IF($A18="","",SUMIFS('Workload Plan'!$H$5:$H$204,'Workload Plan'!$D$5:$D$204,$A18))</f>
        <v/>
      </c>
      <c r="F18" s="15">
        <f>IF($A18="","",SUMIFS('Workload Plan'!$N$5:$N$204,'Workload Plan'!$D$5:$D$204,$A18))</f>
        <v/>
      </c>
      <c r="G18" s="15">
        <f>IF($A18="","",SUMIFS('Workload Plan'!$O$5:$O$204,'Workload Plan'!$D$5:$D$204,$A18))</f>
        <v/>
      </c>
      <c r="H18" s="15">
        <f>IF($A18="","",SUMIFS('Workload Plan'!$R$5:$R$204,'Workload Plan'!$D$5:$D$204,$A18))</f>
        <v/>
      </c>
      <c r="I18" s="17">
        <f>IF($A18="","",IFERROR($H18/$D18,0))</f>
        <v/>
      </c>
      <c r="J18" s="17">
        <f>IF($A18="","",IFERROR($H18/AVERAGEIF($H$10:$H$19,"&gt;0")-1,0))</f>
        <v/>
      </c>
      <c r="K18" s="18">
        <f>IF($A18="","",SUMIFS('Workload Plan'!$S$5:$S$204,'Workload Plan'!$D$5:$D$204,$A18))</f>
        <v/>
      </c>
      <c r="L18" s="19">
        <f>IF($A18="","",IF($I18&lt;'Settings'!$B$10,"Underloaded",IF($I18&gt;'Settings'!$B$12,"Overloaded","Balanced")))</f>
        <v/>
      </c>
      <c r="M18" s="19">
        <f>IF($A18="","",IF(OR($F18&gt;IFERROR(INDEX('Territory Capacity'!$J$5:$J$104,MATCH($A18,'Territory Capacity'!$A$5:$A$104,0)),1E+99),$E18&gt;IFERROR(INDEX('Territory Capacity'!$K$5:$K$104,MATCH($A18,'Territory Capacity'!$A$5:$A$104,0)),1E+99)),"Over limit","Within limits"))</f>
        <v/>
      </c>
      <c r="N18" s="15">
        <f>IF($A18="","",IFERROR($H18-($D18*'Settings'!$B$11),0))</f>
        <v/>
      </c>
      <c r="O18" s="19">
        <f>IF($A18="","",IF(ABS($J18)&gt;'Settings'!$B$13,"Review balance","Within range"))</f>
        <v/>
      </c>
    </row>
    <row r="19">
      <c r="A19" s="14">
        <f>IF('Territory Capacity'!A14="","",'Territory Capacity'!A14)</f>
        <v/>
      </c>
      <c r="B19" s="14">
        <f>IF($A19="","",IFERROR(INDEX('Territory Capacity'!$B$5:$B$104,MATCH($A19,'Territory Capacity'!$A$5:$A$104,0)),"Not found"))</f>
        <v/>
      </c>
      <c r="C19" s="14">
        <f>IF($A19="","",IFERROR(INDEX('Territory Capacity'!$C$5:$C$104,MATCH($A19,'Territory Capacity'!$A$5:$A$104,0)),"Not found"))</f>
        <v/>
      </c>
      <c r="D19" s="15">
        <f>IF($A19="","",IFERROR(INDEX('Territory Capacity'!$I$5:$I$104,MATCH($A19,'Territory Capacity'!$A$5:$A$104,0)),0))</f>
        <v/>
      </c>
      <c r="E19" s="16">
        <f>IF($A19="","",SUMIFS('Workload Plan'!$H$5:$H$204,'Workload Plan'!$D$5:$D$204,$A19))</f>
        <v/>
      </c>
      <c r="F19" s="15">
        <f>IF($A19="","",SUMIFS('Workload Plan'!$N$5:$N$204,'Workload Plan'!$D$5:$D$204,$A19))</f>
        <v/>
      </c>
      <c r="G19" s="15">
        <f>IF($A19="","",SUMIFS('Workload Plan'!$O$5:$O$204,'Workload Plan'!$D$5:$D$204,$A19))</f>
        <v/>
      </c>
      <c r="H19" s="15">
        <f>IF($A19="","",SUMIFS('Workload Plan'!$R$5:$R$204,'Workload Plan'!$D$5:$D$204,$A19))</f>
        <v/>
      </c>
      <c r="I19" s="17">
        <f>IF($A19="","",IFERROR($H19/$D19,0))</f>
        <v/>
      </c>
      <c r="J19" s="17">
        <f>IF($A19="","",IFERROR($H19/AVERAGEIF($H$10:$H$19,"&gt;0")-1,0))</f>
        <v/>
      </c>
      <c r="K19" s="18">
        <f>IF($A19="","",SUMIFS('Workload Plan'!$S$5:$S$204,'Workload Plan'!$D$5:$D$204,$A19))</f>
        <v/>
      </c>
      <c r="L19" s="19">
        <f>IF($A19="","",IF($I19&lt;'Settings'!$B$10,"Underloaded",IF($I19&gt;'Settings'!$B$12,"Overloaded","Balanced")))</f>
        <v/>
      </c>
      <c r="M19" s="19">
        <f>IF($A19="","",IF(OR($F19&gt;IFERROR(INDEX('Territory Capacity'!$J$5:$J$104,MATCH($A19,'Territory Capacity'!$A$5:$A$104,0)),1E+99),$E19&gt;IFERROR(INDEX('Territory Capacity'!$K$5:$K$104,MATCH($A19,'Territory Capacity'!$A$5:$A$104,0)),1E+99)),"Over limit","Within limits"))</f>
        <v/>
      </c>
      <c r="N19" s="15">
        <f>IF($A19="","",IFERROR($H19-($D19*'Settings'!$B$11),0))</f>
        <v/>
      </c>
      <c r="O19" s="19">
        <f>IF($A19="","",IF(ABS($J19)&gt;'Settings'!$B$13,"Review balance","Within range"))</f>
        <v/>
      </c>
    </row>
    <row r="20">
      <c r="A20">
        <f>""</f>
        <v/>
      </c>
      <c r="B20">
        <f>""</f>
        <v/>
      </c>
      <c r="C20">
        <f>""</f>
        <v/>
      </c>
      <c r="D20">
        <f>""</f>
        <v/>
      </c>
      <c r="E20">
        <f>""</f>
        <v/>
      </c>
      <c r="F20">
        <f>""</f>
        <v/>
      </c>
      <c r="G20">
        <f>""</f>
        <v/>
      </c>
      <c r="H20">
        <f>""</f>
        <v/>
      </c>
      <c r="I20">
        <f>""</f>
        <v/>
      </c>
      <c r="J20">
        <f>""</f>
        <v/>
      </c>
      <c r="K20">
        <f>""</f>
        <v/>
      </c>
      <c r="L20">
        <f>""</f>
        <v/>
      </c>
      <c r="M20">
        <f>""</f>
        <v/>
      </c>
      <c r="N20">
        <f>""</f>
        <v/>
      </c>
      <c r="O20">
        <f>""</f>
        <v/>
      </c>
    </row>
    <row r="21" ht="30" customHeight="1">
      <c r="A21" s="2" t="inlineStr">
        <is>
          <t>Target Gap Hours: positive values indicate hours above the target workload; negative values indicate spare hours below the target workload.</t>
        </is>
      </c>
      <c r="B21" s="3">
        <f>""</f>
        <v/>
      </c>
      <c r="C21" s="3">
        <f>""</f>
        <v/>
      </c>
      <c r="D21" s="3">
        <f>""</f>
        <v/>
      </c>
      <c r="E21" s="3">
        <f>""</f>
        <v/>
      </c>
      <c r="F21" s="3">
        <f>""</f>
        <v/>
      </c>
      <c r="G21" s="3">
        <f>""</f>
        <v/>
      </c>
      <c r="H21" s="3">
        <f>""</f>
        <v/>
      </c>
      <c r="I21" s="3">
        <f>""</f>
        <v/>
      </c>
      <c r="J21" s="3">
        <f>""</f>
        <v/>
      </c>
      <c r="K21" s="3">
        <f>""</f>
        <v/>
      </c>
      <c r="L21" s="3">
        <f>""</f>
        <v/>
      </c>
      <c r="M21" s="3">
        <f>""</f>
        <v/>
      </c>
      <c r="N21" s="3">
        <f>""</f>
        <v/>
      </c>
      <c r="O21" s="3">
        <f>""</f>
        <v/>
      </c>
    </row>
    <row r="22">
      <c r="A22">
        <f>""</f>
        <v/>
      </c>
      <c r="B22">
        <f>""</f>
        <v/>
      </c>
      <c r="C22">
        <f>""</f>
        <v/>
      </c>
      <c r="D22">
        <f>""</f>
        <v/>
      </c>
      <c r="E22">
        <f>""</f>
        <v/>
      </c>
      <c r="F22">
        <f>""</f>
        <v/>
      </c>
      <c r="G22">
        <f>""</f>
        <v/>
      </c>
      <c r="H22">
        <f>""</f>
        <v/>
      </c>
      <c r="I22">
        <f>""</f>
        <v/>
      </c>
      <c r="J22">
        <f>""</f>
        <v/>
      </c>
      <c r="K22">
        <f>""</f>
        <v/>
      </c>
      <c r="L22">
        <f>""</f>
        <v/>
      </c>
      <c r="M22">
        <f>""</f>
        <v/>
      </c>
      <c r="N22">
        <f>""</f>
        <v/>
      </c>
      <c r="O22">
        <f>""</f>
        <v/>
      </c>
    </row>
    <row r="23">
      <c r="A23">
        <f>""</f>
        <v/>
      </c>
      <c r="B23">
        <f>""</f>
        <v/>
      </c>
      <c r="C23">
        <f>""</f>
        <v/>
      </c>
      <c r="D23">
        <f>""</f>
        <v/>
      </c>
      <c r="E23">
        <f>""</f>
        <v/>
      </c>
      <c r="F23">
        <f>""</f>
        <v/>
      </c>
      <c r="G23">
        <f>""</f>
        <v/>
      </c>
      <c r="H23">
        <f>""</f>
        <v/>
      </c>
      <c r="I23">
        <f>""</f>
        <v/>
      </c>
      <c r="J23">
        <f>""</f>
        <v/>
      </c>
      <c r="K23">
        <f>""</f>
        <v/>
      </c>
      <c r="L23">
        <f>""</f>
        <v/>
      </c>
      <c r="M23">
        <f>""</f>
        <v/>
      </c>
      <c r="N23">
        <f>""</f>
        <v/>
      </c>
      <c r="O23">
        <f>""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  <c r="G24">
        <f>""</f>
        <v/>
      </c>
      <c r="H24">
        <f>""</f>
        <v/>
      </c>
      <c r="I24">
        <f>""</f>
        <v/>
      </c>
      <c r="J24">
        <f>""</f>
        <v/>
      </c>
      <c r="K24">
        <f>""</f>
        <v/>
      </c>
      <c r="L24">
        <f>""</f>
        <v/>
      </c>
      <c r="M24">
        <f>""</f>
        <v/>
      </c>
      <c r="N24">
        <f>""</f>
        <v/>
      </c>
      <c r="O24">
        <f>""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G25">
        <f>""</f>
        <v/>
      </c>
      <c r="H25">
        <f>""</f>
        <v/>
      </c>
      <c r="I25">
        <f>""</f>
        <v/>
      </c>
      <c r="J25">
        <f>""</f>
        <v/>
      </c>
      <c r="K25">
        <f>""</f>
        <v/>
      </c>
      <c r="L25">
        <f>""</f>
        <v/>
      </c>
      <c r="M25">
        <f>""</f>
        <v/>
      </c>
      <c r="N25">
        <f>""</f>
        <v/>
      </c>
      <c r="O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G26">
        <f>""</f>
        <v/>
      </c>
      <c r="H26">
        <f>""</f>
        <v/>
      </c>
      <c r="I26">
        <f>""</f>
        <v/>
      </c>
      <c r="J26">
        <f>""</f>
        <v/>
      </c>
      <c r="K26">
        <f>""</f>
        <v/>
      </c>
      <c r="L26">
        <f>""</f>
        <v/>
      </c>
      <c r="M26">
        <f>""</f>
        <v/>
      </c>
      <c r="N26">
        <f>""</f>
        <v/>
      </c>
      <c r="O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  <c r="H27">
        <f>""</f>
        <v/>
      </c>
      <c r="I27">
        <f>""</f>
        <v/>
      </c>
      <c r="J27">
        <f>""</f>
        <v/>
      </c>
      <c r="K27">
        <f>""</f>
        <v/>
      </c>
      <c r="L27">
        <f>""</f>
        <v/>
      </c>
      <c r="M27">
        <f>""</f>
        <v/>
      </c>
      <c r="N27">
        <f>""</f>
        <v/>
      </c>
      <c r="O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H28">
        <f>""</f>
        <v/>
      </c>
      <c r="I28">
        <f>""</f>
        <v/>
      </c>
      <c r="J28">
        <f>""</f>
        <v/>
      </c>
      <c r="K28">
        <f>""</f>
        <v/>
      </c>
      <c r="L28">
        <f>""</f>
        <v/>
      </c>
      <c r="M28">
        <f>""</f>
        <v/>
      </c>
      <c r="N28">
        <f>""</f>
        <v/>
      </c>
      <c r="O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  <c r="I29">
        <f>""</f>
        <v/>
      </c>
      <c r="J29">
        <f>""</f>
        <v/>
      </c>
      <c r="K29">
        <f>""</f>
        <v/>
      </c>
      <c r="L29">
        <f>""</f>
        <v/>
      </c>
      <c r="M29">
        <f>""</f>
        <v/>
      </c>
      <c r="N29">
        <f>""</f>
        <v/>
      </c>
      <c r="O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  <c r="I30">
        <f>""</f>
        <v/>
      </c>
      <c r="J30">
        <f>""</f>
        <v/>
      </c>
      <c r="K30">
        <f>""</f>
        <v/>
      </c>
      <c r="L30">
        <f>""</f>
        <v/>
      </c>
      <c r="M30">
        <f>""</f>
        <v/>
      </c>
      <c r="N30">
        <f>""</f>
        <v/>
      </c>
      <c r="O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I31">
        <f>""</f>
        <v/>
      </c>
      <c r="J31">
        <f>""</f>
        <v/>
      </c>
      <c r="K31">
        <f>""</f>
        <v/>
      </c>
      <c r="L31">
        <f>""</f>
        <v/>
      </c>
      <c r="M31">
        <f>""</f>
        <v/>
      </c>
      <c r="N31">
        <f>""</f>
        <v/>
      </c>
      <c r="O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I32">
        <f>""</f>
        <v/>
      </c>
      <c r="J32">
        <f>""</f>
        <v/>
      </c>
      <c r="K32">
        <f>""</f>
        <v/>
      </c>
      <c r="L32">
        <f>""</f>
        <v/>
      </c>
      <c r="M32">
        <f>""</f>
        <v/>
      </c>
      <c r="N32">
        <f>""</f>
        <v/>
      </c>
      <c r="O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I33">
        <f>""</f>
        <v/>
      </c>
      <c r="J33">
        <f>""</f>
        <v/>
      </c>
      <c r="K33">
        <f>""</f>
        <v/>
      </c>
      <c r="L33">
        <f>""</f>
        <v/>
      </c>
      <c r="M33">
        <f>""</f>
        <v/>
      </c>
      <c r="N33">
        <f>""</f>
        <v/>
      </c>
      <c r="O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I34">
        <f>""</f>
        <v/>
      </c>
      <c r="J34">
        <f>""</f>
        <v/>
      </c>
      <c r="K34">
        <f>""</f>
        <v/>
      </c>
      <c r="L34">
        <f>""</f>
        <v/>
      </c>
      <c r="M34">
        <f>""</f>
        <v/>
      </c>
      <c r="N34">
        <f>""</f>
        <v/>
      </c>
      <c r="O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  <c r="K35">
        <f>""</f>
        <v/>
      </c>
      <c r="L35">
        <f>""</f>
        <v/>
      </c>
      <c r="M35">
        <f>""</f>
        <v/>
      </c>
      <c r="N35">
        <f>""</f>
        <v/>
      </c>
      <c r="O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I36">
        <f>""</f>
        <v/>
      </c>
      <c r="J36">
        <f>""</f>
        <v/>
      </c>
      <c r="K36">
        <f>""</f>
        <v/>
      </c>
      <c r="L36">
        <f>""</f>
        <v/>
      </c>
      <c r="M36">
        <f>""</f>
        <v/>
      </c>
      <c r="N36">
        <f>""</f>
        <v/>
      </c>
      <c r="O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I37">
        <f>""</f>
        <v/>
      </c>
      <c r="J37">
        <f>""</f>
        <v/>
      </c>
      <c r="K37">
        <f>""</f>
        <v/>
      </c>
      <c r="L37">
        <f>""</f>
        <v/>
      </c>
      <c r="M37">
        <f>""</f>
        <v/>
      </c>
      <c r="N37">
        <f>""</f>
        <v/>
      </c>
      <c r="O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  <c r="K38">
        <f>""</f>
        <v/>
      </c>
      <c r="L38">
        <f>""</f>
        <v/>
      </c>
      <c r="M38">
        <f>""</f>
        <v/>
      </c>
      <c r="N38">
        <f>""</f>
        <v/>
      </c>
      <c r="O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  <c r="K39">
        <f>""</f>
        <v/>
      </c>
      <c r="L39">
        <f>""</f>
        <v/>
      </c>
      <c r="M39">
        <f>""</f>
        <v/>
      </c>
      <c r="N39">
        <f>""</f>
        <v/>
      </c>
      <c r="O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  <c r="K40">
        <f>""</f>
        <v/>
      </c>
      <c r="L40">
        <f>""</f>
        <v/>
      </c>
      <c r="M40">
        <f>""</f>
        <v/>
      </c>
      <c r="N40">
        <f>""</f>
        <v/>
      </c>
      <c r="O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  <c r="K41">
        <f>""</f>
        <v/>
      </c>
      <c r="L41">
        <f>""</f>
        <v/>
      </c>
      <c r="M41">
        <f>""</f>
        <v/>
      </c>
      <c r="N41">
        <f>""</f>
        <v/>
      </c>
      <c r="O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  <c r="K42">
        <f>""</f>
        <v/>
      </c>
      <c r="L42">
        <f>""</f>
        <v/>
      </c>
      <c r="M42">
        <f>""</f>
        <v/>
      </c>
      <c r="N42">
        <f>""</f>
        <v/>
      </c>
      <c r="O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  <c r="K43">
        <f>""</f>
        <v/>
      </c>
      <c r="L43">
        <f>""</f>
        <v/>
      </c>
      <c r="M43">
        <f>""</f>
        <v/>
      </c>
      <c r="N43">
        <f>""</f>
        <v/>
      </c>
      <c r="O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  <c r="K44">
        <f>""</f>
        <v/>
      </c>
      <c r="L44">
        <f>""</f>
        <v/>
      </c>
      <c r="M44">
        <f>""</f>
        <v/>
      </c>
      <c r="N44">
        <f>""</f>
        <v/>
      </c>
      <c r="O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  <c r="K45">
        <f>""</f>
        <v/>
      </c>
      <c r="L45">
        <f>""</f>
        <v/>
      </c>
      <c r="M45">
        <f>""</f>
        <v/>
      </c>
      <c r="N45">
        <f>""</f>
        <v/>
      </c>
      <c r="O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  <c r="K46">
        <f>""</f>
        <v/>
      </c>
      <c r="L46">
        <f>""</f>
        <v/>
      </c>
      <c r="M46">
        <f>""</f>
        <v/>
      </c>
      <c r="N46">
        <f>""</f>
        <v/>
      </c>
      <c r="O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  <c r="K47">
        <f>""</f>
        <v/>
      </c>
      <c r="L47">
        <f>""</f>
        <v/>
      </c>
      <c r="M47">
        <f>""</f>
        <v/>
      </c>
      <c r="N47">
        <f>""</f>
        <v/>
      </c>
      <c r="O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K48">
        <f>""</f>
        <v/>
      </c>
      <c r="L48">
        <f>""</f>
        <v/>
      </c>
      <c r="M48">
        <f>""</f>
        <v/>
      </c>
      <c r="N48">
        <f>""</f>
        <v/>
      </c>
      <c r="O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K49">
        <f>""</f>
        <v/>
      </c>
      <c r="L49">
        <f>""</f>
        <v/>
      </c>
      <c r="M49">
        <f>""</f>
        <v/>
      </c>
      <c r="N49">
        <f>""</f>
        <v/>
      </c>
      <c r="O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K50">
        <f>""</f>
        <v/>
      </c>
      <c r="L50">
        <f>""</f>
        <v/>
      </c>
      <c r="M50">
        <f>""</f>
        <v/>
      </c>
      <c r="N50">
        <f>""</f>
        <v/>
      </c>
      <c r="O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K51">
        <f>""</f>
        <v/>
      </c>
      <c r="L51">
        <f>""</f>
        <v/>
      </c>
      <c r="M51">
        <f>""</f>
        <v/>
      </c>
      <c r="N51">
        <f>""</f>
        <v/>
      </c>
      <c r="O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K52">
        <f>""</f>
        <v/>
      </c>
      <c r="L52">
        <f>""</f>
        <v/>
      </c>
      <c r="M52">
        <f>""</f>
        <v/>
      </c>
      <c r="N52">
        <f>""</f>
        <v/>
      </c>
      <c r="O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K53">
        <f>""</f>
        <v/>
      </c>
      <c r="L53">
        <f>""</f>
        <v/>
      </c>
      <c r="M53">
        <f>""</f>
        <v/>
      </c>
      <c r="N53">
        <f>""</f>
        <v/>
      </c>
      <c r="O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K54">
        <f>""</f>
        <v/>
      </c>
      <c r="L54">
        <f>""</f>
        <v/>
      </c>
      <c r="M54">
        <f>""</f>
        <v/>
      </c>
      <c r="N54">
        <f>""</f>
        <v/>
      </c>
      <c r="O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K55">
        <f>""</f>
        <v/>
      </c>
      <c r="L55">
        <f>""</f>
        <v/>
      </c>
      <c r="M55">
        <f>""</f>
        <v/>
      </c>
      <c r="N55">
        <f>""</f>
        <v/>
      </c>
      <c r="O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K56">
        <f>""</f>
        <v/>
      </c>
      <c r="L56">
        <f>""</f>
        <v/>
      </c>
      <c r="M56">
        <f>""</f>
        <v/>
      </c>
      <c r="N56">
        <f>""</f>
        <v/>
      </c>
      <c r="O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K57">
        <f>""</f>
        <v/>
      </c>
      <c r="L57">
        <f>""</f>
        <v/>
      </c>
      <c r="M57">
        <f>""</f>
        <v/>
      </c>
      <c r="N57">
        <f>""</f>
        <v/>
      </c>
      <c r="O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K58">
        <f>""</f>
        <v/>
      </c>
      <c r="L58">
        <f>""</f>
        <v/>
      </c>
      <c r="M58">
        <f>""</f>
        <v/>
      </c>
      <c r="N58">
        <f>""</f>
        <v/>
      </c>
      <c r="O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K59">
        <f>""</f>
        <v/>
      </c>
      <c r="L59">
        <f>""</f>
        <v/>
      </c>
      <c r="M59">
        <f>""</f>
        <v/>
      </c>
      <c r="N59">
        <f>""</f>
        <v/>
      </c>
      <c r="O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K60">
        <f>""</f>
        <v/>
      </c>
      <c r="L60">
        <f>""</f>
        <v/>
      </c>
      <c r="M60">
        <f>""</f>
        <v/>
      </c>
      <c r="N60">
        <f>""</f>
        <v/>
      </c>
      <c r="O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K61">
        <f>""</f>
        <v/>
      </c>
      <c r="L61">
        <f>""</f>
        <v/>
      </c>
      <c r="M61">
        <f>""</f>
        <v/>
      </c>
      <c r="N61">
        <f>""</f>
        <v/>
      </c>
      <c r="O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K62">
        <f>""</f>
        <v/>
      </c>
      <c r="L62">
        <f>""</f>
        <v/>
      </c>
      <c r="M62">
        <f>""</f>
        <v/>
      </c>
      <c r="N62">
        <f>""</f>
        <v/>
      </c>
      <c r="O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K63">
        <f>""</f>
        <v/>
      </c>
      <c r="L63">
        <f>""</f>
        <v/>
      </c>
      <c r="M63">
        <f>""</f>
        <v/>
      </c>
      <c r="N63">
        <f>""</f>
        <v/>
      </c>
      <c r="O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K64">
        <f>""</f>
        <v/>
      </c>
      <c r="L64">
        <f>""</f>
        <v/>
      </c>
      <c r="M64">
        <f>""</f>
        <v/>
      </c>
      <c r="N64">
        <f>""</f>
        <v/>
      </c>
      <c r="O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K65">
        <f>""</f>
        <v/>
      </c>
      <c r="L65">
        <f>""</f>
        <v/>
      </c>
      <c r="M65">
        <f>""</f>
        <v/>
      </c>
      <c r="N65">
        <f>""</f>
        <v/>
      </c>
      <c r="O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K66">
        <f>""</f>
        <v/>
      </c>
      <c r="L66">
        <f>""</f>
        <v/>
      </c>
      <c r="M66">
        <f>""</f>
        <v/>
      </c>
      <c r="N66">
        <f>""</f>
        <v/>
      </c>
      <c r="O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K67">
        <f>""</f>
        <v/>
      </c>
      <c r="L67">
        <f>""</f>
        <v/>
      </c>
      <c r="M67">
        <f>""</f>
        <v/>
      </c>
      <c r="N67">
        <f>""</f>
        <v/>
      </c>
      <c r="O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K68">
        <f>""</f>
        <v/>
      </c>
      <c r="L68">
        <f>""</f>
        <v/>
      </c>
      <c r="M68">
        <f>""</f>
        <v/>
      </c>
      <c r="N68">
        <f>""</f>
        <v/>
      </c>
      <c r="O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K69">
        <f>""</f>
        <v/>
      </c>
      <c r="L69">
        <f>""</f>
        <v/>
      </c>
      <c r="M69">
        <f>""</f>
        <v/>
      </c>
      <c r="N69">
        <f>""</f>
        <v/>
      </c>
      <c r="O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K70">
        <f>""</f>
        <v/>
      </c>
      <c r="L70">
        <f>""</f>
        <v/>
      </c>
      <c r="M70">
        <f>""</f>
        <v/>
      </c>
      <c r="N70">
        <f>""</f>
        <v/>
      </c>
      <c r="O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K71">
        <f>""</f>
        <v/>
      </c>
      <c r="L71">
        <f>""</f>
        <v/>
      </c>
      <c r="M71">
        <f>""</f>
        <v/>
      </c>
      <c r="N71">
        <f>""</f>
        <v/>
      </c>
      <c r="O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K72">
        <f>""</f>
        <v/>
      </c>
      <c r="L72">
        <f>""</f>
        <v/>
      </c>
      <c r="M72">
        <f>""</f>
        <v/>
      </c>
      <c r="N72">
        <f>""</f>
        <v/>
      </c>
      <c r="O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K73">
        <f>""</f>
        <v/>
      </c>
      <c r="L73">
        <f>""</f>
        <v/>
      </c>
      <c r="M73">
        <f>""</f>
        <v/>
      </c>
      <c r="N73">
        <f>""</f>
        <v/>
      </c>
      <c r="O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K74">
        <f>""</f>
        <v/>
      </c>
      <c r="L74">
        <f>""</f>
        <v/>
      </c>
      <c r="M74">
        <f>""</f>
        <v/>
      </c>
      <c r="N74">
        <f>""</f>
        <v/>
      </c>
      <c r="O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K75">
        <f>""</f>
        <v/>
      </c>
      <c r="L75">
        <f>""</f>
        <v/>
      </c>
      <c r="M75">
        <f>""</f>
        <v/>
      </c>
      <c r="N75">
        <f>""</f>
        <v/>
      </c>
      <c r="O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K76">
        <f>""</f>
        <v/>
      </c>
      <c r="L76">
        <f>""</f>
        <v/>
      </c>
      <c r="M76">
        <f>""</f>
        <v/>
      </c>
      <c r="N76">
        <f>""</f>
        <v/>
      </c>
      <c r="O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K77">
        <f>""</f>
        <v/>
      </c>
      <c r="L77">
        <f>""</f>
        <v/>
      </c>
      <c r="M77">
        <f>""</f>
        <v/>
      </c>
      <c r="N77">
        <f>""</f>
        <v/>
      </c>
      <c r="O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K78">
        <f>""</f>
        <v/>
      </c>
      <c r="L78">
        <f>""</f>
        <v/>
      </c>
      <c r="M78">
        <f>""</f>
        <v/>
      </c>
      <c r="N78">
        <f>""</f>
        <v/>
      </c>
      <c r="O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K79">
        <f>""</f>
        <v/>
      </c>
      <c r="L79">
        <f>""</f>
        <v/>
      </c>
      <c r="M79">
        <f>""</f>
        <v/>
      </c>
      <c r="N79">
        <f>""</f>
        <v/>
      </c>
      <c r="O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K80">
        <f>""</f>
        <v/>
      </c>
      <c r="L80">
        <f>""</f>
        <v/>
      </c>
      <c r="M80">
        <f>""</f>
        <v/>
      </c>
      <c r="N80">
        <f>""</f>
        <v/>
      </c>
      <c r="O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K81">
        <f>""</f>
        <v/>
      </c>
      <c r="L81">
        <f>""</f>
        <v/>
      </c>
      <c r="M81">
        <f>""</f>
        <v/>
      </c>
      <c r="N81">
        <f>""</f>
        <v/>
      </c>
      <c r="O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K82">
        <f>""</f>
        <v/>
      </c>
      <c r="L82">
        <f>""</f>
        <v/>
      </c>
      <c r="M82">
        <f>""</f>
        <v/>
      </c>
      <c r="N82">
        <f>""</f>
        <v/>
      </c>
      <c r="O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K83">
        <f>""</f>
        <v/>
      </c>
      <c r="L83">
        <f>""</f>
        <v/>
      </c>
      <c r="M83">
        <f>""</f>
        <v/>
      </c>
      <c r="N83">
        <f>""</f>
        <v/>
      </c>
      <c r="O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K84">
        <f>""</f>
        <v/>
      </c>
      <c r="L84">
        <f>""</f>
        <v/>
      </c>
      <c r="M84">
        <f>""</f>
        <v/>
      </c>
      <c r="N84">
        <f>""</f>
        <v/>
      </c>
      <c r="O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K85">
        <f>""</f>
        <v/>
      </c>
      <c r="L85">
        <f>""</f>
        <v/>
      </c>
      <c r="M85">
        <f>""</f>
        <v/>
      </c>
      <c r="N85">
        <f>""</f>
        <v/>
      </c>
      <c r="O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K86">
        <f>""</f>
        <v/>
      </c>
      <c r="L86">
        <f>""</f>
        <v/>
      </c>
      <c r="M86">
        <f>""</f>
        <v/>
      </c>
      <c r="N86">
        <f>""</f>
        <v/>
      </c>
      <c r="O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K87">
        <f>""</f>
        <v/>
      </c>
      <c r="L87">
        <f>""</f>
        <v/>
      </c>
      <c r="M87">
        <f>""</f>
        <v/>
      </c>
      <c r="N87">
        <f>""</f>
        <v/>
      </c>
      <c r="O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K88">
        <f>""</f>
        <v/>
      </c>
      <c r="L88">
        <f>""</f>
        <v/>
      </c>
      <c r="M88">
        <f>""</f>
        <v/>
      </c>
      <c r="N88">
        <f>""</f>
        <v/>
      </c>
      <c r="O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K89">
        <f>""</f>
        <v/>
      </c>
      <c r="L89">
        <f>""</f>
        <v/>
      </c>
      <c r="M89">
        <f>""</f>
        <v/>
      </c>
      <c r="N89">
        <f>""</f>
        <v/>
      </c>
      <c r="O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K90">
        <f>""</f>
        <v/>
      </c>
      <c r="L90">
        <f>""</f>
        <v/>
      </c>
      <c r="M90">
        <f>""</f>
        <v/>
      </c>
      <c r="N90">
        <f>""</f>
        <v/>
      </c>
      <c r="O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K91">
        <f>""</f>
        <v/>
      </c>
      <c r="L91">
        <f>""</f>
        <v/>
      </c>
      <c r="M91">
        <f>""</f>
        <v/>
      </c>
      <c r="N91">
        <f>""</f>
        <v/>
      </c>
      <c r="O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K92">
        <f>""</f>
        <v/>
      </c>
      <c r="L92">
        <f>""</f>
        <v/>
      </c>
      <c r="M92">
        <f>""</f>
        <v/>
      </c>
      <c r="N92">
        <f>""</f>
        <v/>
      </c>
      <c r="O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K93">
        <f>""</f>
        <v/>
      </c>
      <c r="L93">
        <f>""</f>
        <v/>
      </c>
      <c r="M93">
        <f>""</f>
        <v/>
      </c>
      <c r="N93">
        <f>""</f>
        <v/>
      </c>
      <c r="O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K94">
        <f>""</f>
        <v/>
      </c>
      <c r="L94">
        <f>""</f>
        <v/>
      </c>
      <c r="M94">
        <f>""</f>
        <v/>
      </c>
      <c r="N94">
        <f>""</f>
        <v/>
      </c>
      <c r="O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K95">
        <f>""</f>
        <v/>
      </c>
      <c r="L95">
        <f>""</f>
        <v/>
      </c>
      <c r="M95">
        <f>""</f>
        <v/>
      </c>
      <c r="N95">
        <f>""</f>
        <v/>
      </c>
      <c r="O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K96">
        <f>""</f>
        <v/>
      </c>
      <c r="L96">
        <f>""</f>
        <v/>
      </c>
      <c r="M96">
        <f>""</f>
        <v/>
      </c>
      <c r="N96">
        <f>""</f>
        <v/>
      </c>
      <c r="O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K97">
        <f>""</f>
        <v/>
      </c>
      <c r="L97">
        <f>""</f>
        <v/>
      </c>
      <c r="M97">
        <f>""</f>
        <v/>
      </c>
      <c r="N97">
        <f>""</f>
        <v/>
      </c>
      <c r="O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K98">
        <f>""</f>
        <v/>
      </c>
      <c r="L98">
        <f>""</f>
        <v/>
      </c>
      <c r="M98">
        <f>""</f>
        <v/>
      </c>
      <c r="N98">
        <f>""</f>
        <v/>
      </c>
      <c r="O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K99">
        <f>""</f>
        <v/>
      </c>
      <c r="L99">
        <f>""</f>
        <v/>
      </c>
      <c r="M99">
        <f>""</f>
        <v/>
      </c>
      <c r="N99">
        <f>""</f>
        <v/>
      </c>
      <c r="O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K100">
        <f>""</f>
        <v/>
      </c>
      <c r="L100">
        <f>""</f>
        <v/>
      </c>
      <c r="M100">
        <f>""</f>
        <v/>
      </c>
      <c r="N100">
        <f>""</f>
        <v/>
      </c>
      <c r="O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K101">
        <f>""</f>
        <v/>
      </c>
      <c r="L101">
        <f>""</f>
        <v/>
      </c>
      <c r="M101">
        <f>""</f>
        <v/>
      </c>
      <c r="N101">
        <f>""</f>
        <v/>
      </c>
      <c r="O101">
        <f>""</f>
        <v/>
      </c>
    </row>
  </sheetData>
  <autoFilter ref="A9:O19"/>
  <mergeCells count="1">
    <mergeCell ref="A1:O1"/>
  </mergeCells>
  <conditionalFormatting sqref="I10:I19">
    <cfRule type="expression" priority="1" dxfId="0">
      <formula>AND($A10&lt;&gt;"",$L10="Underloaded")</formula>
    </cfRule>
    <cfRule type="expression" priority="2" dxfId="1">
      <formula>AND($A10&lt;&gt;"",$L10="Balanced")</formula>
    </cfRule>
    <cfRule type="expression" priority="3" dxfId="2">
      <formula>AND($A10&lt;&gt;"",$L10="Overloaded")</formula>
    </cfRule>
  </conditionalFormatting>
  <conditionalFormatting sqref="L10:L19">
    <cfRule type="expression" priority="4" dxfId="0">
      <formula>AND($A10&lt;&gt;"",$L10="Underloaded")</formula>
    </cfRule>
    <cfRule type="expression" priority="5" dxfId="1">
      <formula>AND($A10&lt;&gt;"",$L10="Balanced")</formula>
    </cfRule>
    <cfRule type="expression" priority="6" dxfId="2">
      <formula>AND($A10&lt;&gt;"",$L10="Overloaded")</formula>
    </cfRule>
  </conditionalFormatting>
  <conditionalFormatting sqref="M10:M19">
    <cfRule type="expression" priority="7" dxfId="2">
      <formula>AND($A10&lt;&gt;"",$M10="Over limit")</formula>
    </cfRule>
    <cfRule type="expression" priority="8" dxfId="1">
      <formula>AND($A10&lt;&gt;"",$M10="Within limits")</formula>
    </cfRule>
  </conditionalFormatting>
  <conditionalFormatting sqref="N10:N19">
    <cfRule type="expression" priority="9" dxfId="2">
      <formula>AND($A10&lt;&gt;"",$N10&gt;0)</formula>
    </cfRule>
    <cfRule type="expression" priority="10" dxfId="1">
      <formula>AND($A10&lt;&gt;"",$N10&lt;0)</formula>
    </cfRule>
  </conditionalFormatting>
  <conditionalFormatting sqref="O10:O19">
    <cfRule type="expression" priority="11" dxfId="0">
      <formula>AND($A10&lt;&gt;"",$O10="Review balance")</formula>
    </cfRule>
    <cfRule type="expression" priority="12" dxfId="1">
      <formula>AND($A10&lt;&gt;"",$O10="Within range")</formula>
    </cfRule>
  </conditionalFormatting>
  <pageMargins left="0.25" right="0.25" top="0.5" bottom="0.5" header="0.2" footer="0.2"/>
  <pageSetup orientation="landscape" paperSize="1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204"/>
  <sheetViews>
    <sheetView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11" customWidth="1" min="3" max="3"/>
    <col width="18" customWidth="1" min="4" max="4"/>
    <col width="12" customWidth="1" min="5" max="5"/>
    <col width="20" customWidth="1" min="6" max="6"/>
    <col width="17" customWidth="1" min="7" max="7"/>
    <col width="12" customWidth="1" min="8" max="8"/>
    <col width="17" customWidth="1" min="9" max="9"/>
    <col width="20" customWidth="1" min="10" max="10"/>
    <col width="15" customWidth="1" min="11" max="11"/>
    <col width="12" customWidth="1" min="12" max="12"/>
    <col width="14" customWidth="1" min="13" max="13"/>
    <col width="14" customWidth="1" min="14" max="14"/>
    <col width="16" customWidth="1" min="15" max="15"/>
    <col width="13" customWidth="1" min="16" max="16"/>
    <col width="14" customWidth="1" min="17" max="17"/>
    <col width="18" customWidth="1" min="18" max="18"/>
    <col width="19" customWidth="1" min="19" max="19"/>
    <col width="18" customWidth="1" min="20" max="20"/>
    <col width="21" customWidth="1" min="21" max="21"/>
    <col width="36" customWidth="1" min="22" max="22"/>
  </cols>
  <sheetData>
    <row r="1" ht="28" customHeight="1">
      <c r="A1" s="1" t="inlineStr">
        <is>
          <t>Route Territory Workload Plan</t>
        </is>
      </c>
    </row>
    <row r="2" ht="34" customHeight="1">
      <c r="A2" s="2" t="inlineStr">
        <is>
          <t>Enter one row per service area or stop cluster. Include expected depot and deadhead travel in the average miles-per-stop estimate. Mint cells are inputs; light cells are calculated.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</row>
    <row r="3" ht="22" customHeight="1">
      <c r="A3" s="20" t="inlineStr">
        <is>
          <t>Legend</t>
        </is>
      </c>
      <c r="B3" s="21" t="inlineStr">
        <is>
          <t>Mint cells = user inputs</t>
        </is>
      </c>
      <c r="D3" s="22" t="inlineStr">
        <is>
          <t>Light cells = calculated values</t>
        </is>
      </c>
    </row>
    <row r="4" ht="54" customHeight="1">
      <c r="A4" s="11" t="inlineStr">
        <is>
          <t>Cluster ID</t>
        </is>
      </c>
      <c r="B4" s="11" t="inlineStr">
        <is>
          <t>Service Area</t>
        </is>
      </c>
      <c r="C4" s="11" t="inlineStr">
        <is>
          <t>Primary ZIP</t>
        </is>
      </c>
      <c r="D4" s="11" t="inlineStr">
        <is>
          <t>Assigned Territory</t>
        </is>
      </c>
      <c r="E4" s="11" t="inlineStr">
        <is>
          <t>Route Code</t>
        </is>
      </c>
      <c r="F4" s="11" t="inlineStr">
        <is>
          <t>Lead Driver</t>
        </is>
      </c>
      <c r="G4" s="11" t="inlineStr">
        <is>
          <t>Service Pattern</t>
        </is>
      </c>
      <c r="H4" s="11" t="inlineStr">
        <is>
          <t>Weekly Stops</t>
        </is>
      </c>
      <c r="I4" s="11" t="inlineStr">
        <is>
          <t>Average Miles per Stop</t>
        </is>
      </c>
      <c r="J4" s="11" t="inlineStr">
        <is>
          <t>Average Service Minutes per Stop</t>
        </is>
      </c>
      <c r="K4" s="11" t="inlineStr">
        <is>
          <t>Fixed Weekly Hours</t>
        </is>
      </c>
      <c r="L4" s="11" t="inlineStr">
        <is>
          <t>Priority</t>
        </is>
      </c>
      <c r="M4" s="11" t="inlineStr">
        <is>
          <t>Effective Date</t>
        </is>
      </c>
      <c r="N4" s="11" t="inlineStr">
        <is>
          <t>Weekly Miles</t>
        </is>
      </c>
      <c r="O4" s="11" t="inlineStr">
        <is>
          <t>Estimated Gallons</t>
        </is>
      </c>
      <c r="P4" s="11" t="inlineStr">
        <is>
          <t>Drive Hours</t>
        </is>
      </c>
      <c r="Q4" s="11" t="inlineStr">
        <is>
          <t>Service Hours</t>
        </is>
      </c>
      <c r="R4" s="11" t="inlineStr">
        <is>
          <t>Total Workload Hours</t>
        </is>
      </c>
      <c r="S4" s="11" t="inlineStr">
        <is>
          <t>Estimated Weekly Cost</t>
        </is>
      </c>
      <c r="T4" s="11" t="inlineStr">
        <is>
          <t>Stops per Workload Hour</t>
        </is>
      </c>
      <c r="U4" s="11" t="inlineStr">
        <is>
          <t>Data Check</t>
        </is>
      </c>
      <c r="V4" s="11" t="inlineStr">
        <is>
          <t>Notes</t>
        </is>
      </c>
    </row>
    <row r="5">
      <c r="A5" s="32" t="inlineStr">
        <is>
          <t>WP-001</t>
        </is>
      </c>
      <c r="B5" s="24" t="inlineStr">
        <is>
          <t>Dublin</t>
        </is>
      </c>
      <c r="C5" s="25" t="inlineStr">
        <is>
          <t>43017</t>
        </is>
      </c>
      <c r="D5" s="32" t="inlineStr">
        <is>
          <t>West</t>
        </is>
      </c>
      <c r="E5" s="14">
        <f>IF($A5="","",IFERROR(INDEX('Territory Capacity'!$B$5:$B$104,MATCH($D5,'Territory Capacity'!$A$5:$A$104,0)),"Not found"))</f>
        <v/>
      </c>
      <c r="F5" s="26">
        <f>IF($A5="","",IFERROR(INDEX('Territory Capacity'!$C$5:$C$104,MATCH($D5,'Territory Capacity'!$A$5:$A$104,0)),"Not found"))</f>
        <v/>
      </c>
      <c r="G5" s="24" t="inlineStr">
        <is>
          <t>Mon/Wed/Fri</t>
        </is>
      </c>
      <c r="H5" s="27" t="n">
        <v>24</v>
      </c>
      <c r="I5" s="28" t="n">
        <v>5.2</v>
      </c>
      <c r="J5" s="27" t="n">
        <v>22</v>
      </c>
      <c r="K5" s="28" t="n">
        <v>2</v>
      </c>
      <c r="L5" s="32" t="inlineStr">
        <is>
          <t>High</t>
        </is>
      </c>
      <c r="M5" s="29" t="n">
        <v>46216</v>
      </c>
      <c r="N5" s="15">
        <f>IF($A5="","",IFERROR($H5*$I5,0))</f>
        <v/>
      </c>
      <c r="O5" s="15">
        <f>IF($A5="","",IFERROR($N5/'Settings'!$B$6,0))</f>
        <v/>
      </c>
      <c r="P5" s="15">
        <f>IF($A5="","",IFERROR($N5/'Settings'!$B$5,0))</f>
        <v/>
      </c>
      <c r="Q5" s="15">
        <f>IF($A5="","",IFERROR($H5*$J5/60,0))</f>
        <v/>
      </c>
      <c r="R5" s="15">
        <f>IF($A5="","",IFERROR(SUM($P5:$Q5)+$K5,0))</f>
        <v/>
      </c>
      <c r="S5" s="18">
        <f>IF($A5="","",IFERROR(($R5*'Settings'!$B$8)+($O5*'Settings'!$B$7)+($N5*'Settings'!$B$9),0))</f>
        <v/>
      </c>
      <c r="T5" s="15">
        <f>IF($A5="","",IFERROR($H5/$R5,0))</f>
        <v/>
      </c>
      <c r="U5" s="26">
        <f>IF($A5="","",IF(COUNTIF($A$5:$A$204,$A5)&gt;1,"Duplicate Cluster ID",IF(OR($B5="",$C5="",$D5="",$E5="Not found",$G5="",$H5&lt;=0,$I5&lt;0,$J5&lt;=0,$K5&lt;0,$L5="",$M5=""),"Review inputs","OK")))</f>
        <v/>
      </c>
      <c r="V5" s="24" t="inlineStr">
        <is>
          <t>Business parks and retail stops</t>
        </is>
      </c>
    </row>
    <row r="6">
      <c r="A6" s="32" t="inlineStr">
        <is>
          <t>WP-002</t>
        </is>
      </c>
      <c r="B6" s="24" t="inlineStr">
        <is>
          <t>Hilliard</t>
        </is>
      </c>
      <c r="C6" s="25" t="inlineStr">
        <is>
          <t>43026</t>
        </is>
      </c>
      <c r="D6" s="32" t="inlineStr">
        <is>
          <t>West</t>
        </is>
      </c>
      <c r="E6" s="14">
        <f>IF($A6="","",IFERROR(INDEX('Territory Capacity'!$B$5:$B$104,MATCH($D6,'Territory Capacity'!$A$5:$A$104,0)),"Not found"))</f>
        <v/>
      </c>
      <c r="F6" s="26">
        <f>IF($A6="","",IFERROR(INDEX('Territory Capacity'!$C$5:$C$104,MATCH($D6,'Territory Capacity'!$A$5:$A$104,0)),"Not found"))</f>
        <v/>
      </c>
      <c r="G6" s="24" t="inlineStr">
        <is>
          <t>Tue/Thu</t>
        </is>
      </c>
      <c r="H6" s="27" t="n">
        <v>30</v>
      </c>
      <c r="I6" s="28" t="n">
        <v>4.1</v>
      </c>
      <c r="J6" s="27" t="n">
        <v>18</v>
      </c>
      <c r="K6" s="28" t="n">
        <v>1.5</v>
      </c>
      <c r="L6" s="32" t="inlineStr">
        <is>
          <t>Standard</t>
        </is>
      </c>
      <c r="M6" s="29" t="n">
        <v>46216</v>
      </c>
      <c r="N6" s="15">
        <f>IF($A6="","",IFERROR($H6*$I6,0))</f>
        <v/>
      </c>
      <c r="O6" s="15">
        <f>IF($A6="","",IFERROR($N6/'Settings'!$B$6,0))</f>
        <v/>
      </c>
      <c r="P6" s="15">
        <f>IF($A6="","",IFERROR($N6/'Settings'!$B$5,0))</f>
        <v/>
      </c>
      <c r="Q6" s="15">
        <f>IF($A6="","",IFERROR($H6*$J6/60,0))</f>
        <v/>
      </c>
      <c r="R6" s="15">
        <f>IF($A6="","",IFERROR(SUM($P6:$Q6)+$K6,0))</f>
        <v/>
      </c>
      <c r="S6" s="18">
        <f>IF($A6="","",IFERROR(($R6*'Settings'!$B$8)+($O6*'Settings'!$B$7)+($N6*'Settings'!$B$9),0))</f>
        <v/>
      </c>
      <c r="T6" s="15">
        <f>IF($A6="","",IFERROR($H6/$R6,0))</f>
        <v/>
      </c>
      <c r="U6" s="26">
        <f>IF($A6="","",IF(COUNTIF($A$5:$A$204,$A6)&gt;1,"Duplicate Cluster ID",IF(OR($B6="",$C6="",$D6="",$E6="Not found",$G6="",$H6&lt;=0,$I6&lt;0,$J6&lt;=0,$K6&lt;0,$L6="",$M6=""),"Review inputs","OK")))</f>
        <v/>
      </c>
      <c r="V6" s="24" t="inlineStr">
        <is>
          <t>Mixed commercial service area</t>
        </is>
      </c>
    </row>
    <row r="7">
      <c r="A7" s="32" t="inlineStr">
        <is>
          <t>WP-003</t>
        </is>
      </c>
      <c r="B7" s="24" t="inlineStr">
        <is>
          <t>Worthington</t>
        </is>
      </c>
      <c r="C7" s="25" t="inlineStr">
        <is>
          <t>43085</t>
        </is>
      </c>
      <c r="D7" s="32" t="inlineStr">
        <is>
          <t>North</t>
        </is>
      </c>
      <c r="E7" s="14">
        <f>IF($A7="","",IFERROR(INDEX('Territory Capacity'!$B$5:$B$104,MATCH($D7,'Territory Capacity'!$A$5:$A$104,0)),"Not found"))</f>
        <v/>
      </c>
      <c r="F7" s="26">
        <f>IF($A7="","",IFERROR(INDEX('Territory Capacity'!$C$5:$C$104,MATCH($D7,'Territory Capacity'!$A$5:$A$104,0)),"Not found"))</f>
        <v/>
      </c>
      <c r="G7" s="24" t="inlineStr">
        <is>
          <t>Mon/Thu</t>
        </is>
      </c>
      <c r="H7" s="27" t="n">
        <v>26</v>
      </c>
      <c r="I7" s="28" t="n">
        <v>3.6</v>
      </c>
      <c r="J7" s="27" t="n">
        <v>20</v>
      </c>
      <c r="K7" s="28" t="n">
        <v>1.5</v>
      </c>
      <c r="L7" s="32" t="inlineStr">
        <is>
          <t>Standard</t>
        </is>
      </c>
      <c r="M7" s="29" t="n">
        <v>46223</v>
      </c>
      <c r="N7" s="15">
        <f>IF($A7="","",IFERROR($H7*$I7,0))</f>
        <v/>
      </c>
      <c r="O7" s="15">
        <f>IF($A7="","",IFERROR($N7/'Settings'!$B$6,0))</f>
        <v/>
      </c>
      <c r="P7" s="15">
        <f>IF($A7="","",IFERROR($N7/'Settings'!$B$5,0))</f>
        <v/>
      </c>
      <c r="Q7" s="15">
        <f>IF($A7="","",IFERROR($H7*$J7/60,0))</f>
        <v/>
      </c>
      <c r="R7" s="15">
        <f>IF($A7="","",IFERROR(SUM($P7:$Q7)+$K7,0))</f>
        <v/>
      </c>
      <c r="S7" s="18">
        <f>IF($A7="","",IFERROR(($R7*'Settings'!$B$8)+($O7*'Settings'!$B$7)+($N7*'Settings'!$B$9),0))</f>
        <v/>
      </c>
      <c r="T7" s="15">
        <f>IF($A7="","",IFERROR($H7/$R7,0))</f>
        <v/>
      </c>
      <c r="U7" s="26">
        <f>IF($A7="","",IF(COUNTIF($A$5:$A$204,$A7)&gt;1,"Duplicate Cluster ID",IF(OR($B7="",$C7="",$D7="",$E7="Not found",$G7="",$H7&lt;=0,$I7&lt;0,$J7&lt;=0,$K7&lt;0,$L7="",$M7=""),"Review inputs","OK")))</f>
        <v/>
      </c>
      <c r="V7" s="24" t="inlineStr">
        <is>
          <t>Dense suburban customer base</t>
        </is>
      </c>
    </row>
    <row r="8">
      <c r="A8" s="32" t="inlineStr">
        <is>
          <t>WP-004</t>
        </is>
      </c>
      <c r="B8" s="24" t="inlineStr">
        <is>
          <t>Westerville</t>
        </is>
      </c>
      <c r="C8" s="25" t="inlineStr">
        <is>
          <t>43081</t>
        </is>
      </c>
      <c r="D8" s="32" t="inlineStr">
        <is>
          <t>North</t>
        </is>
      </c>
      <c r="E8" s="14">
        <f>IF($A8="","",IFERROR(INDEX('Territory Capacity'!$B$5:$B$104,MATCH($D8,'Territory Capacity'!$A$5:$A$104,0)),"Not found"))</f>
        <v/>
      </c>
      <c r="F8" s="26">
        <f>IF($A8="","",IFERROR(INDEX('Territory Capacity'!$C$5:$C$104,MATCH($D8,'Territory Capacity'!$A$5:$A$104,0)),"Not found"))</f>
        <v/>
      </c>
      <c r="G8" s="24" t="inlineStr">
        <is>
          <t>Weekdays</t>
        </is>
      </c>
      <c r="H8" s="27" t="n">
        <v>34</v>
      </c>
      <c r="I8" s="28" t="n">
        <v>4.8</v>
      </c>
      <c r="J8" s="27" t="n">
        <v>19</v>
      </c>
      <c r="K8" s="28" t="n">
        <v>2</v>
      </c>
      <c r="L8" s="32" t="inlineStr">
        <is>
          <t>High</t>
        </is>
      </c>
      <c r="M8" s="29" t="n">
        <v>46223</v>
      </c>
      <c r="N8" s="15">
        <f>IF($A8="","",IFERROR($H8*$I8,0))</f>
        <v/>
      </c>
      <c r="O8" s="15">
        <f>IF($A8="","",IFERROR($N8/'Settings'!$B$6,0))</f>
        <v/>
      </c>
      <c r="P8" s="15">
        <f>IF($A8="","",IFERROR($N8/'Settings'!$B$5,0))</f>
        <v/>
      </c>
      <c r="Q8" s="15">
        <f>IF($A8="","",IFERROR($H8*$J8/60,0))</f>
        <v/>
      </c>
      <c r="R8" s="15">
        <f>IF($A8="","",IFERROR(SUM($P8:$Q8)+$K8,0))</f>
        <v/>
      </c>
      <c r="S8" s="18">
        <f>IF($A8="","",IFERROR(($R8*'Settings'!$B$8)+($O8*'Settings'!$B$7)+($N8*'Settings'!$B$9),0))</f>
        <v/>
      </c>
      <c r="T8" s="15">
        <f>IF($A8="","",IFERROR($H8/$R8,0))</f>
        <v/>
      </c>
      <c r="U8" s="26">
        <f>IF($A8="","",IF(COUNTIF($A$5:$A$204,$A8)&gt;1,"Duplicate Cluster ID",IF(OR($B8="",$C8="",$D8="",$E8="Not found",$G8="",$H8&lt;=0,$I8&lt;0,$J8&lt;=0,$K8&lt;0,$L8="",$M8=""),"Review inputs","OK")))</f>
        <v/>
      </c>
      <c r="V8" s="24" t="inlineStr">
        <is>
          <t>Includes northern retail corridor</t>
        </is>
      </c>
    </row>
    <row r="9">
      <c r="A9" s="32" t="inlineStr">
        <is>
          <t>WP-005</t>
        </is>
      </c>
      <c r="B9" s="24" t="inlineStr">
        <is>
          <t>Gahanna</t>
        </is>
      </c>
      <c r="C9" s="25" t="inlineStr">
        <is>
          <t>43230</t>
        </is>
      </c>
      <c r="D9" s="32" t="inlineStr">
        <is>
          <t>East</t>
        </is>
      </c>
      <c r="E9" s="14">
        <f>IF($A9="","",IFERROR(INDEX('Territory Capacity'!$B$5:$B$104,MATCH($D9,'Territory Capacity'!$A$5:$A$104,0)),"Not found"))</f>
        <v/>
      </c>
      <c r="F9" s="26">
        <f>IF($A9="","",IFERROR(INDEX('Territory Capacity'!$C$5:$C$104,MATCH($D9,'Territory Capacity'!$A$5:$A$104,0)),"Not found"))</f>
        <v/>
      </c>
      <c r="G9" s="24" t="inlineStr">
        <is>
          <t>Mon/Wed/Fri</t>
        </is>
      </c>
      <c r="H9" s="27" t="n">
        <v>28</v>
      </c>
      <c r="I9" s="28" t="n">
        <v>4.2</v>
      </c>
      <c r="J9" s="27" t="n">
        <v>21</v>
      </c>
      <c r="K9" s="28" t="n">
        <v>1.5</v>
      </c>
      <c r="L9" s="32" t="inlineStr">
        <is>
          <t>High</t>
        </is>
      </c>
      <c r="M9" s="29" t="n">
        <v>46230</v>
      </c>
      <c r="N9" s="15">
        <f>IF($A9="","",IFERROR($H9*$I9,0))</f>
        <v/>
      </c>
      <c r="O9" s="15">
        <f>IF($A9="","",IFERROR($N9/'Settings'!$B$6,0))</f>
        <v/>
      </c>
      <c r="P9" s="15">
        <f>IF($A9="","",IFERROR($N9/'Settings'!$B$5,0))</f>
        <v/>
      </c>
      <c r="Q9" s="15">
        <f>IF($A9="","",IFERROR($H9*$J9/60,0))</f>
        <v/>
      </c>
      <c r="R9" s="15">
        <f>IF($A9="","",IFERROR(SUM($P9:$Q9)+$K9,0))</f>
        <v/>
      </c>
      <c r="S9" s="18">
        <f>IF($A9="","",IFERROR(($R9*'Settings'!$B$8)+($O9*'Settings'!$B$7)+($N9*'Settings'!$B$9),0))</f>
        <v/>
      </c>
      <c r="T9" s="15">
        <f>IF($A9="","",IFERROR($H9/$R9,0))</f>
        <v/>
      </c>
      <c r="U9" s="26">
        <f>IF($A9="","",IF(COUNTIF($A$5:$A$204,$A9)&gt;1,"Duplicate Cluster ID",IF(OR($B9="",$C9="",$D9="",$E9="Not found",$G9="",$H9&lt;=0,$I9&lt;0,$J9&lt;=0,$K9&lt;0,$L9="",$M9=""),"Review inputs","OK")))</f>
        <v/>
      </c>
      <c r="V9" s="24" t="inlineStr">
        <is>
          <t>Airport-area service accounts</t>
        </is>
      </c>
    </row>
    <row r="10">
      <c r="A10" s="32" t="inlineStr">
        <is>
          <t>WP-006</t>
        </is>
      </c>
      <c r="B10" s="24" t="inlineStr">
        <is>
          <t>Reynoldsburg</t>
        </is>
      </c>
      <c r="C10" s="25" t="inlineStr">
        <is>
          <t>43068</t>
        </is>
      </c>
      <c r="D10" s="32" t="inlineStr">
        <is>
          <t>East</t>
        </is>
      </c>
      <c r="E10" s="14">
        <f>IF($A10="","",IFERROR(INDEX('Territory Capacity'!$B$5:$B$104,MATCH($D10,'Territory Capacity'!$A$5:$A$104,0)),"Not found"))</f>
        <v/>
      </c>
      <c r="F10" s="26">
        <f>IF($A10="","",IFERROR(INDEX('Territory Capacity'!$C$5:$C$104,MATCH($D10,'Territory Capacity'!$A$5:$A$104,0)),"Not found"))</f>
        <v/>
      </c>
      <c r="G10" s="24" t="inlineStr">
        <is>
          <t>Tue/Thu</t>
        </is>
      </c>
      <c r="H10" s="27" t="n">
        <v>32</v>
      </c>
      <c r="I10" s="28" t="n">
        <v>5.1</v>
      </c>
      <c r="J10" s="27" t="n">
        <v>18</v>
      </c>
      <c r="K10" s="28" t="n">
        <v>1.5</v>
      </c>
      <c r="L10" s="32" t="inlineStr">
        <is>
          <t>Standard</t>
        </is>
      </c>
      <c r="M10" s="29" t="n">
        <v>46230</v>
      </c>
      <c r="N10" s="15">
        <f>IF($A10="","",IFERROR($H10*$I10,0))</f>
        <v/>
      </c>
      <c r="O10" s="15">
        <f>IF($A10="","",IFERROR($N10/'Settings'!$B$6,0))</f>
        <v/>
      </c>
      <c r="P10" s="15">
        <f>IF($A10="","",IFERROR($N10/'Settings'!$B$5,0))</f>
        <v/>
      </c>
      <c r="Q10" s="15">
        <f>IF($A10="","",IFERROR($H10*$J10/60,0))</f>
        <v/>
      </c>
      <c r="R10" s="15">
        <f>IF($A10="","",IFERROR(SUM($P10:$Q10)+$K10,0))</f>
        <v/>
      </c>
      <c r="S10" s="18">
        <f>IF($A10="","",IFERROR(($R10*'Settings'!$B$8)+($O10*'Settings'!$B$7)+($N10*'Settings'!$B$9),0))</f>
        <v/>
      </c>
      <c r="T10" s="15">
        <f>IF($A10="","",IFERROR($H10/$R10,0))</f>
        <v/>
      </c>
      <c r="U10" s="26">
        <f>IF($A10="","",IF(COUNTIF($A$5:$A$204,$A10)&gt;1,"Duplicate Cluster ID",IF(OR($B10="",$C10="",$D10="",$E10="Not found",$G10="",$H10&lt;=0,$I10&lt;0,$J10&lt;=0,$K10&lt;0,$L10="",$M10=""),"Review inputs","OK")))</f>
        <v/>
      </c>
      <c r="V10" s="24" t="inlineStr">
        <is>
          <t>Eastern suburban accounts</t>
        </is>
      </c>
    </row>
    <row r="11">
      <c r="A11" s="32" t="inlineStr">
        <is>
          <t>WP-007</t>
        </is>
      </c>
      <c r="B11" s="24" t="inlineStr">
        <is>
          <t>Grove City</t>
        </is>
      </c>
      <c r="C11" s="25" t="inlineStr">
        <is>
          <t>43123</t>
        </is>
      </c>
      <c r="D11" s="32" t="inlineStr">
        <is>
          <t>South</t>
        </is>
      </c>
      <c r="E11" s="14">
        <f>IF($A11="","",IFERROR(INDEX('Territory Capacity'!$B$5:$B$104,MATCH($D11,'Territory Capacity'!$A$5:$A$104,0)),"Not found"))</f>
        <v/>
      </c>
      <c r="F11" s="26">
        <f>IF($A11="","",IFERROR(INDEX('Territory Capacity'!$C$5:$C$104,MATCH($D11,'Territory Capacity'!$A$5:$A$104,0)),"Not found"))</f>
        <v/>
      </c>
      <c r="G11" s="24" t="inlineStr">
        <is>
          <t>Weekdays</t>
        </is>
      </c>
      <c r="H11" s="27" t="n">
        <v>36</v>
      </c>
      <c r="I11" s="28" t="n">
        <v>4.7</v>
      </c>
      <c r="J11" s="27" t="n">
        <v>20</v>
      </c>
      <c r="K11" s="28" t="n">
        <v>2</v>
      </c>
      <c r="L11" s="32" t="inlineStr">
        <is>
          <t>High</t>
        </is>
      </c>
      <c r="M11" s="29" t="n">
        <v>46237</v>
      </c>
      <c r="N11" s="15">
        <f>IF($A11="","",IFERROR($H11*$I11,0))</f>
        <v/>
      </c>
      <c r="O11" s="15">
        <f>IF($A11="","",IFERROR($N11/'Settings'!$B$6,0))</f>
        <v/>
      </c>
      <c r="P11" s="15">
        <f>IF($A11="","",IFERROR($N11/'Settings'!$B$5,0))</f>
        <v/>
      </c>
      <c r="Q11" s="15">
        <f>IF($A11="","",IFERROR($H11*$J11/60,0))</f>
        <v/>
      </c>
      <c r="R11" s="15">
        <f>IF($A11="","",IFERROR(SUM($P11:$Q11)+$K11,0))</f>
        <v/>
      </c>
      <c r="S11" s="18">
        <f>IF($A11="","",IFERROR(($R11*'Settings'!$B$8)+($O11*'Settings'!$B$7)+($N11*'Settings'!$B$9),0))</f>
        <v/>
      </c>
      <c r="T11" s="15">
        <f>IF($A11="","",IFERROR($H11/$R11,0))</f>
        <v/>
      </c>
      <c r="U11" s="26">
        <f>IF($A11="","",IF(COUNTIF($A$5:$A$204,$A11)&gt;1,"Duplicate Cluster ID",IF(OR($B11="",$C11="",$D11="",$E11="Not found",$G11="",$H11&lt;=0,$I11&lt;0,$J11&lt;=0,$K11&lt;0,$L11="",$M11=""),"Review inputs","OK")))</f>
        <v/>
      </c>
      <c r="V11" s="24" t="inlineStr">
        <is>
          <t>Industrial and distribution stops</t>
        </is>
      </c>
    </row>
    <row r="12">
      <c r="A12" s="32" t="inlineStr">
        <is>
          <t>WP-008</t>
        </is>
      </c>
      <c r="B12" s="24" t="inlineStr">
        <is>
          <t>Obetz</t>
        </is>
      </c>
      <c r="C12" s="25" t="inlineStr">
        <is>
          <t>43207</t>
        </is>
      </c>
      <c r="D12" s="32" t="inlineStr">
        <is>
          <t>South</t>
        </is>
      </c>
      <c r="E12" s="14">
        <f>IF($A12="","",IFERROR(INDEX('Territory Capacity'!$B$5:$B$104,MATCH($D12,'Territory Capacity'!$A$5:$A$104,0)),"Not found"))</f>
        <v/>
      </c>
      <c r="F12" s="26">
        <f>IF($A12="","",IFERROR(INDEX('Territory Capacity'!$C$5:$C$104,MATCH($D12,'Territory Capacity'!$A$5:$A$104,0)),"Not found"))</f>
        <v/>
      </c>
      <c r="G12" s="24" t="inlineStr">
        <is>
          <t>Tue/Fri</t>
        </is>
      </c>
      <c r="H12" s="27" t="n">
        <v>22</v>
      </c>
      <c r="I12" s="28" t="n">
        <v>3.9</v>
      </c>
      <c r="J12" s="27" t="n">
        <v>17</v>
      </c>
      <c r="K12" s="28" t="n">
        <v>1</v>
      </c>
      <c r="L12" s="32" t="inlineStr">
        <is>
          <t>Standard</t>
        </is>
      </c>
      <c r="M12" s="29" t="n">
        <v>46237</v>
      </c>
      <c r="N12" s="15">
        <f>IF($A12="","",IFERROR($H12*$I12,0))</f>
        <v/>
      </c>
      <c r="O12" s="15">
        <f>IF($A12="","",IFERROR($N12/'Settings'!$B$6,0))</f>
        <v/>
      </c>
      <c r="P12" s="15">
        <f>IF($A12="","",IFERROR($N12/'Settings'!$B$5,0))</f>
        <v/>
      </c>
      <c r="Q12" s="15">
        <f>IF($A12="","",IFERROR($H12*$J12/60,0))</f>
        <v/>
      </c>
      <c r="R12" s="15">
        <f>IF($A12="","",IFERROR(SUM($P12:$Q12)+$K12,0))</f>
        <v/>
      </c>
      <c r="S12" s="18">
        <f>IF($A12="","",IFERROR(($R12*'Settings'!$B$8)+($O12*'Settings'!$B$7)+($N12*'Settings'!$B$9),0))</f>
        <v/>
      </c>
      <c r="T12" s="15">
        <f>IF($A12="","",IFERROR($H12/$R12,0))</f>
        <v/>
      </c>
      <c r="U12" s="26">
        <f>IF($A12="","",IF(COUNTIF($A$5:$A$204,$A12)&gt;1,"Duplicate Cluster ID",IF(OR($B12="",$C12="",$D12="",$E12="Not found",$G12="",$H12&lt;=0,$I12&lt;0,$J12&lt;=0,$K12&lt;0,$L12="",$M12=""),"Review inputs","OK")))</f>
        <v/>
      </c>
      <c r="V12" s="24" t="inlineStr">
        <is>
          <t>Compact warehouse district</t>
        </is>
      </c>
    </row>
    <row r="13">
      <c r="A13" s="32" t="inlineStr">
        <is>
          <t>WP-009</t>
        </is>
      </c>
      <c r="B13" s="24" t="inlineStr">
        <is>
          <t>Downtown Columbus</t>
        </is>
      </c>
      <c r="C13" s="25" t="inlineStr">
        <is>
          <t>43215</t>
        </is>
      </c>
      <c r="D13" s="32" t="inlineStr">
        <is>
          <t>Central</t>
        </is>
      </c>
      <c r="E13" s="14">
        <f>IF($A13="","",IFERROR(INDEX('Territory Capacity'!$B$5:$B$104,MATCH($D13,'Territory Capacity'!$A$5:$A$104,0)),"Not found"))</f>
        <v/>
      </c>
      <c r="F13" s="26">
        <f>IF($A13="","",IFERROR(INDEX('Territory Capacity'!$C$5:$C$104,MATCH($D13,'Territory Capacity'!$A$5:$A$104,0)),"Not found"))</f>
        <v/>
      </c>
      <c r="G13" s="24" t="inlineStr">
        <is>
          <t>Weekdays</t>
        </is>
      </c>
      <c r="H13" s="27" t="n">
        <v>40</v>
      </c>
      <c r="I13" s="28" t="n">
        <v>2.1</v>
      </c>
      <c r="J13" s="27" t="n">
        <v>24</v>
      </c>
      <c r="K13" s="28" t="n">
        <v>2.5</v>
      </c>
      <c r="L13" s="32" t="inlineStr">
        <is>
          <t>Critical</t>
        </is>
      </c>
      <c r="M13" s="29" t="n">
        <v>46244</v>
      </c>
      <c r="N13" s="15">
        <f>IF($A13="","",IFERROR($H13*$I13,0))</f>
        <v/>
      </c>
      <c r="O13" s="15">
        <f>IF($A13="","",IFERROR($N13/'Settings'!$B$6,0))</f>
        <v/>
      </c>
      <c r="P13" s="15">
        <f>IF($A13="","",IFERROR($N13/'Settings'!$B$5,0))</f>
        <v/>
      </c>
      <c r="Q13" s="15">
        <f>IF($A13="","",IFERROR($H13*$J13/60,0))</f>
        <v/>
      </c>
      <c r="R13" s="15">
        <f>IF($A13="","",IFERROR(SUM($P13:$Q13)+$K13,0))</f>
        <v/>
      </c>
      <c r="S13" s="18">
        <f>IF($A13="","",IFERROR(($R13*'Settings'!$B$8)+($O13*'Settings'!$B$7)+($N13*'Settings'!$B$9),0))</f>
        <v/>
      </c>
      <c r="T13" s="15">
        <f>IF($A13="","",IFERROR($H13/$R13,0))</f>
        <v/>
      </c>
      <c r="U13" s="26">
        <f>IF($A13="","",IF(COUNTIF($A$5:$A$204,$A13)&gt;1,"Duplicate Cluster ID",IF(OR($B13="",$C13="",$D13="",$E13="Not found",$G13="",$H13&lt;=0,$I13&lt;0,$J13&lt;=0,$K13&lt;0,$L13="",$M13=""),"Review inputs","OK")))</f>
        <v/>
      </c>
      <c r="V13" s="24" t="inlineStr">
        <is>
          <t>Allow time for parking and access</t>
        </is>
      </c>
    </row>
    <row r="14">
      <c r="A14" s="32" t="inlineStr">
        <is>
          <t>WP-010</t>
        </is>
      </c>
      <c r="B14" s="24" t="inlineStr">
        <is>
          <t>Bexley</t>
        </is>
      </c>
      <c r="C14" s="25" t="inlineStr">
        <is>
          <t>43209</t>
        </is>
      </c>
      <c r="D14" s="32" t="inlineStr">
        <is>
          <t>Central</t>
        </is>
      </c>
      <c r="E14" s="14">
        <f>IF($A14="","",IFERROR(INDEX('Territory Capacity'!$B$5:$B$104,MATCH($D14,'Territory Capacity'!$A$5:$A$104,0)),"Not found"))</f>
        <v/>
      </c>
      <c r="F14" s="26">
        <f>IF($A14="","",IFERROR(INDEX('Territory Capacity'!$C$5:$C$104,MATCH($D14,'Territory Capacity'!$A$5:$A$104,0)),"Not found"))</f>
        <v/>
      </c>
      <c r="G14" s="24" t="inlineStr">
        <is>
          <t>Mon/Thu</t>
        </is>
      </c>
      <c r="H14" s="27" t="n">
        <v>25</v>
      </c>
      <c r="I14" s="28" t="n">
        <v>3.2</v>
      </c>
      <c r="J14" s="27" t="n">
        <v>20</v>
      </c>
      <c r="K14" s="28" t="n">
        <v>1.5</v>
      </c>
      <c r="L14" s="32" t="inlineStr">
        <is>
          <t>High</t>
        </is>
      </c>
      <c r="M14" s="29" t="n">
        <v>46244</v>
      </c>
      <c r="N14" s="15">
        <f>IF($A14="","",IFERROR($H14*$I14,0))</f>
        <v/>
      </c>
      <c r="O14" s="15">
        <f>IF($A14="","",IFERROR($N14/'Settings'!$B$6,0))</f>
        <v/>
      </c>
      <c r="P14" s="15">
        <f>IF($A14="","",IFERROR($N14/'Settings'!$B$5,0))</f>
        <v/>
      </c>
      <c r="Q14" s="15">
        <f>IF($A14="","",IFERROR($H14*$J14/60,0))</f>
        <v/>
      </c>
      <c r="R14" s="15">
        <f>IF($A14="","",IFERROR(SUM($P14:$Q14)+$K14,0))</f>
        <v/>
      </c>
      <c r="S14" s="18">
        <f>IF($A14="","",IFERROR(($R14*'Settings'!$B$8)+($O14*'Settings'!$B$7)+($N14*'Settings'!$B$9),0))</f>
        <v/>
      </c>
      <c r="T14" s="15">
        <f>IF($A14="","",IFERROR($H14/$R14,0))</f>
        <v/>
      </c>
      <c r="U14" s="26">
        <f>IF($A14="","",IF(COUNTIF($A$5:$A$204,$A14)&gt;1,"Duplicate Cluster ID",IF(OR($B14="",$C14="",$D14="",$E14="Not found",$G14="",$H14&lt;=0,$I14&lt;0,$J14&lt;=0,$K14&lt;0,$L14="",$M14=""),"Review inputs","OK")))</f>
        <v/>
      </c>
      <c r="V14" s="24" t="inlineStr">
        <is>
          <t>Residential and institutional stops</t>
        </is>
      </c>
    </row>
    <row r="15">
      <c r="A15" s="32" t="n"/>
      <c r="B15" s="24" t="n"/>
      <c r="C15" s="25" t="n"/>
      <c r="D15" s="32" t="n"/>
      <c r="E15" s="14">
        <f>IF($A15="","",IFERROR(INDEX('Territory Capacity'!$B$5:$B$104,MATCH($D15,'Territory Capacity'!$A$5:$A$104,0)),"Not found"))</f>
        <v/>
      </c>
      <c r="F15" s="26">
        <f>IF($A15="","",IFERROR(INDEX('Territory Capacity'!$C$5:$C$104,MATCH($D15,'Territory Capacity'!$A$5:$A$104,0)),"Not found"))</f>
        <v/>
      </c>
      <c r="G15" s="24" t="n"/>
      <c r="H15" s="27" t="n"/>
      <c r="I15" s="28" t="n"/>
      <c r="J15" s="27" t="n"/>
      <c r="K15" s="28" t="n"/>
      <c r="L15" s="32" t="n"/>
      <c r="M15" s="29" t="n"/>
      <c r="N15" s="15">
        <f>IF($A15="","",IFERROR($H15*$I15,0))</f>
        <v/>
      </c>
      <c r="O15" s="15">
        <f>IF($A15="","",IFERROR($N15/'Settings'!$B$6,0))</f>
        <v/>
      </c>
      <c r="P15" s="15">
        <f>IF($A15="","",IFERROR($N15/'Settings'!$B$5,0))</f>
        <v/>
      </c>
      <c r="Q15" s="15">
        <f>IF($A15="","",IFERROR($H15*$J15/60,0))</f>
        <v/>
      </c>
      <c r="R15" s="15">
        <f>IF($A15="","",IFERROR(SUM($P15:$Q15)+$K15,0))</f>
        <v/>
      </c>
      <c r="S15" s="18">
        <f>IF($A15="","",IFERROR(($R15*'Settings'!$B$8)+($O15*'Settings'!$B$7)+($N15*'Settings'!$B$9),0))</f>
        <v/>
      </c>
      <c r="T15" s="15">
        <f>IF($A15="","",IFERROR($H15/$R15,0))</f>
        <v/>
      </c>
      <c r="U15" s="26">
        <f>IF($A15="","",IF(COUNTIF($A$5:$A$204,$A15)&gt;1,"Duplicate Cluster ID",IF(OR($B15="",$C15="",$D15="",$E15="Not found",$G15="",$H15&lt;=0,$I15&lt;0,$J15&lt;=0,$K15&lt;0,$L15="",$M15=""),"Review inputs","OK")))</f>
        <v/>
      </c>
      <c r="V15" s="24" t="n"/>
    </row>
    <row r="16">
      <c r="A16" s="32" t="n"/>
      <c r="B16" s="24" t="n"/>
      <c r="C16" s="25" t="n"/>
      <c r="D16" s="32" t="n"/>
      <c r="E16" s="14">
        <f>IF($A16="","",IFERROR(INDEX('Territory Capacity'!$B$5:$B$104,MATCH($D16,'Territory Capacity'!$A$5:$A$104,0)),"Not found"))</f>
        <v/>
      </c>
      <c r="F16" s="26">
        <f>IF($A16="","",IFERROR(INDEX('Territory Capacity'!$C$5:$C$104,MATCH($D16,'Territory Capacity'!$A$5:$A$104,0)),"Not found"))</f>
        <v/>
      </c>
      <c r="G16" s="24" t="n"/>
      <c r="H16" s="27" t="n"/>
      <c r="I16" s="28" t="n"/>
      <c r="J16" s="27" t="n"/>
      <c r="K16" s="28" t="n"/>
      <c r="L16" s="32" t="n"/>
      <c r="M16" s="29" t="n"/>
      <c r="N16" s="15">
        <f>IF($A16="","",IFERROR($H16*$I16,0))</f>
        <v/>
      </c>
      <c r="O16" s="15">
        <f>IF($A16="","",IFERROR($N16/'Settings'!$B$6,0))</f>
        <v/>
      </c>
      <c r="P16" s="15">
        <f>IF($A16="","",IFERROR($N16/'Settings'!$B$5,0))</f>
        <v/>
      </c>
      <c r="Q16" s="15">
        <f>IF($A16="","",IFERROR($H16*$J16/60,0))</f>
        <v/>
      </c>
      <c r="R16" s="15">
        <f>IF($A16="","",IFERROR(SUM($P16:$Q16)+$K16,0))</f>
        <v/>
      </c>
      <c r="S16" s="18">
        <f>IF($A16="","",IFERROR(($R16*'Settings'!$B$8)+($O16*'Settings'!$B$7)+($N16*'Settings'!$B$9),0))</f>
        <v/>
      </c>
      <c r="T16" s="15">
        <f>IF($A16="","",IFERROR($H16/$R16,0))</f>
        <v/>
      </c>
      <c r="U16" s="26">
        <f>IF($A16="","",IF(COUNTIF($A$5:$A$204,$A16)&gt;1,"Duplicate Cluster ID",IF(OR($B16="",$C16="",$D16="",$E16="Not found",$G16="",$H16&lt;=0,$I16&lt;0,$J16&lt;=0,$K16&lt;0,$L16="",$M16=""),"Review inputs","OK")))</f>
        <v/>
      </c>
      <c r="V16" s="24" t="n"/>
    </row>
    <row r="17">
      <c r="A17" s="32" t="n"/>
      <c r="B17" s="24" t="n"/>
      <c r="C17" s="25" t="n"/>
      <c r="D17" s="32" t="n"/>
      <c r="E17" s="14">
        <f>IF($A17="","",IFERROR(INDEX('Territory Capacity'!$B$5:$B$104,MATCH($D17,'Territory Capacity'!$A$5:$A$104,0)),"Not found"))</f>
        <v/>
      </c>
      <c r="F17" s="26">
        <f>IF($A17="","",IFERROR(INDEX('Territory Capacity'!$C$5:$C$104,MATCH($D17,'Territory Capacity'!$A$5:$A$104,0)),"Not found"))</f>
        <v/>
      </c>
      <c r="G17" s="24" t="n"/>
      <c r="H17" s="27" t="n"/>
      <c r="I17" s="28" t="n"/>
      <c r="J17" s="27" t="n"/>
      <c r="K17" s="28" t="n"/>
      <c r="L17" s="32" t="n"/>
      <c r="M17" s="29" t="n"/>
      <c r="N17" s="15">
        <f>IF($A17="","",IFERROR($H17*$I17,0))</f>
        <v/>
      </c>
      <c r="O17" s="15">
        <f>IF($A17="","",IFERROR($N17/'Settings'!$B$6,0))</f>
        <v/>
      </c>
      <c r="P17" s="15">
        <f>IF($A17="","",IFERROR($N17/'Settings'!$B$5,0))</f>
        <v/>
      </c>
      <c r="Q17" s="15">
        <f>IF($A17="","",IFERROR($H17*$J17/60,0))</f>
        <v/>
      </c>
      <c r="R17" s="15">
        <f>IF($A17="","",IFERROR(SUM($P17:$Q17)+$K17,0))</f>
        <v/>
      </c>
      <c r="S17" s="18">
        <f>IF($A17="","",IFERROR(($R17*'Settings'!$B$8)+($O17*'Settings'!$B$7)+($N17*'Settings'!$B$9),0))</f>
        <v/>
      </c>
      <c r="T17" s="15">
        <f>IF($A17="","",IFERROR($H17/$R17,0))</f>
        <v/>
      </c>
      <c r="U17" s="26">
        <f>IF($A17="","",IF(COUNTIF($A$5:$A$204,$A17)&gt;1,"Duplicate Cluster ID",IF(OR($B17="",$C17="",$D17="",$E17="Not found",$G17="",$H17&lt;=0,$I17&lt;0,$J17&lt;=0,$K17&lt;0,$L17="",$M17=""),"Review inputs","OK")))</f>
        <v/>
      </c>
      <c r="V17" s="24" t="n"/>
    </row>
    <row r="18">
      <c r="A18" s="32" t="n"/>
      <c r="B18" s="24" t="n"/>
      <c r="C18" s="25" t="n"/>
      <c r="D18" s="32" t="n"/>
      <c r="E18" s="14">
        <f>IF($A18="","",IFERROR(INDEX('Territory Capacity'!$B$5:$B$104,MATCH($D18,'Territory Capacity'!$A$5:$A$104,0)),"Not found"))</f>
        <v/>
      </c>
      <c r="F18" s="26">
        <f>IF($A18="","",IFERROR(INDEX('Territory Capacity'!$C$5:$C$104,MATCH($D18,'Territory Capacity'!$A$5:$A$104,0)),"Not found"))</f>
        <v/>
      </c>
      <c r="G18" s="24" t="n"/>
      <c r="H18" s="27" t="n"/>
      <c r="I18" s="28" t="n"/>
      <c r="J18" s="27" t="n"/>
      <c r="K18" s="28" t="n"/>
      <c r="L18" s="32" t="n"/>
      <c r="M18" s="29" t="n"/>
      <c r="N18" s="15">
        <f>IF($A18="","",IFERROR($H18*$I18,0))</f>
        <v/>
      </c>
      <c r="O18" s="15">
        <f>IF($A18="","",IFERROR($N18/'Settings'!$B$6,0))</f>
        <v/>
      </c>
      <c r="P18" s="15">
        <f>IF($A18="","",IFERROR($N18/'Settings'!$B$5,0))</f>
        <v/>
      </c>
      <c r="Q18" s="15">
        <f>IF($A18="","",IFERROR($H18*$J18/60,0))</f>
        <v/>
      </c>
      <c r="R18" s="15">
        <f>IF($A18="","",IFERROR(SUM($P18:$Q18)+$K18,0))</f>
        <v/>
      </c>
      <c r="S18" s="18">
        <f>IF($A18="","",IFERROR(($R18*'Settings'!$B$8)+($O18*'Settings'!$B$7)+($N18*'Settings'!$B$9),0))</f>
        <v/>
      </c>
      <c r="T18" s="15">
        <f>IF($A18="","",IFERROR($H18/$R18,0))</f>
        <v/>
      </c>
      <c r="U18" s="26">
        <f>IF($A18="","",IF(COUNTIF($A$5:$A$204,$A18)&gt;1,"Duplicate Cluster ID",IF(OR($B18="",$C18="",$D18="",$E18="Not found",$G18="",$H18&lt;=0,$I18&lt;0,$J18&lt;=0,$K18&lt;0,$L18="",$M18=""),"Review inputs","OK")))</f>
        <v/>
      </c>
      <c r="V18" s="24" t="n"/>
    </row>
    <row r="19">
      <c r="A19" s="32" t="n"/>
      <c r="B19" s="24" t="n"/>
      <c r="C19" s="25" t="n"/>
      <c r="D19" s="32" t="n"/>
      <c r="E19" s="14">
        <f>IF($A19="","",IFERROR(INDEX('Territory Capacity'!$B$5:$B$104,MATCH($D19,'Territory Capacity'!$A$5:$A$104,0)),"Not found"))</f>
        <v/>
      </c>
      <c r="F19" s="26">
        <f>IF($A19="","",IFERROR(INDEX('Territory Capacity'!$C$5:$C$104,MATCH($D19,'Territory Capacity'!$A$5:$A$104,0)),"Not found"))</f>
        <v/>
      </c>
      <c r="G19" s="24" t="n"/>
      <c r="H19" s="27" t="n"/>
      <c r="I19" s="28" t="n"/>
      <c r="J19" s="27" t="n"/>
      <c r="K19" s="28" t="n"/>
      <c r="L19" s="32" t="n"/>
      <c r="M19" s="29" t="n"/>
      <c r="N19" s="15">
        <f>IF($A19="","",IFERROR($H19*$I19,0))</f>
        <v/>
      </c>
      <c r="O19" s="15">
        <f>IF($A19="","",IFERROR($N19/'Settings'!$B$6,0))</f>
        <v/>
      </c>
      <c r="P19" s="15">
        <f>IF($A19="","",IFERROR($N19/'Settings'!$B$5,0))</f>
        <v/>
      </c>
      <c r="Q19" s="15">
        <f>IF($A19="","",IFERROR($H19*$J19/60,0))</f>
        <v/>
      </c>
      <c r="R19" s="15">
        <f>IF($A19="","",IFERROR(SUM($P19:$Q19)+$K19,0))</f>
        <v/>
      </c>
      <c r="S19" s="18">
        <f>IF($A19="","",IFERROR(($R19*'Settings'!$B$8)+($O19*'Settings'!$B$7)+($N19*'Settings'!$B$9),0))</f>
        <v/>
      </c>
      <c r="T19" s="15">
        <f>IF($A19="","",IFERROR($H19/$R19,0))</f>
        <v/>
      </c>
      <c r="U19" s="26">
        <f>IF($A19="","",IF(COUNTIF($A$5:$A$204,$A19)&gt;1,"Duplicate Cluster ID",IF(OR($B19="",$C19="",$D19="",$E19="Not found",$G19="",$H19&lt;=0,$I19&lt;0,$J19&lt;=0,$K19&lt;0,$L19="",$M19=""),"Review inputs","OK")))</f>
        <v/>
      </c>
      <c r="V19" s="24" t="n"/>
    </row>
    <row r="20">
      <c r="A20" s="32" t="n"/>
      <c r="B20" s="24" t="n"/>
      <c r="C20" s="25" t="n"/>
      <c r="D20" s="32" t="n"/>
      <c r="E20" s="14">
        <f>IF($A20="","",IFERROR(INDEX('Territory Capacity'!$B$5:$B$104,MATCH($D20,'Territory Capacity'!$A$5:$A$104,0)),"Not found"))</f>
        <v/>
      </c>
      <c r="F20" s="26">
        <f>IF($A20="","",IFERROR(INDEX('Territory Capacity'!$C$5:$C$104,MATCH($D20,'Territory Capacity'!$A$5:$A$104,0)),"Not found"))</f>
        <v/>
      </c>
      <c r="G20" s="24" t="n"/>
      <c r="H20" s="27" t="n"/>
      <c r="I20" s="28" t="n"/>
      <c r="J20" s="27" t="n"/>
      <c r="K20" s="28" t="n"/>
      <c r="L20" s="32" t="n"/>
      <c r="M20" s="29" t="n"/>
      <c r="N20" s="15">
        <f>IF($A20="","",IFERROR($H20*$I20,0))</f>
        <v/>
      </c>
      <c r="O20" s="15">
        <f>IF($A20="","",IFERROR($N20/'Settings'!$B$6,0))</f>
        <v/>
      </c>
      <c r="P20" s="15">
        <f>IF($A20="","",IFERROR($N20/'Settings'!$B$5,0))</f>
        <v/>
      </c>
      <c r="Q20" s="15">
        <f>IF($A20="","",IFERROR($H20*$J20/60,0))</f>
        <v/>
      </c>
      <c r="R20" s="15">
        <f>IF($A20="","",IFERROR(SUM($P20:$Q20)+$K20,0))</f>
        <v/>
      </c>
      <c r="S20" s="18">
        <f>IF($A20="","",IFERROR(($R20*'Settings'!$B$8)+($O20*'Settings'!$B$7)+($N20*'Settings'!$B$9),0))</f>
        <v/>
      </c>
      <c r="T20" s="15">
        <f>IF($A20="","",IFERROR($H20/$R20,0))</f>
        <v/>
      </c>
      <c r="U20" s="26">
        <f>IF($A20="","",IF(COUNTIF($A$5:$A$204,$A20)&gt;1,"Duplicate Cluster ID",IF(OR($B20="",$C20="",$D20="",$E20="Not found",$G20="",$H20&lt;=0,$I20&lt;0,$J20&lt;=0,$K20&lt;0,$L20="",$M20=""),"Review inputs","OK")))</f>
        <v/>
      </c>
      <c r="V20" s="24" t="n"/>
    </row>
    <row r="21">
      <c r="A21" s="32" t="n"/>
      <c r="B21" s="24" t="n"/>
      <c r="C21" s="25" t="n"/>
      <c r="D21" s="32" t="n"/>
      <c r="E21" s="14">
        <f>IF($A21="","",IFERROR(INDEX('Territory Capacity'!$B$5:$B$104,MATCH($D21,'Territory Capacity'!$A$5:$A$104,0)),"Not found"))</f>
        <v/>
      </c>
      <c r="F21" s="26">
        <f>IF($A21="","",IFERROR(INDEX('Territory Capacity'!$C$5:$C$104,MATCH($D21,'Territory Capacity'!$A$5:$A$104,0)),"Not found"))</f>
        <v/>
      </c>
      <c r="G21" s="24" t="n"/>
      <c r="H21" s="27" t="n"/>
      <c r="I21" s="28" t="n"/>
      <c r="J21" s="27" t="n"/>
      <c r="K21" s="28" t="n"/>
      <c r="L21" s="32" t="n"/>
      <c r="M21" s="29" t="n"/>
      <c r="N21" s="15">
        <f>IF($A21="","",IFERROR($H21*$I21,0))</f>
        <v/>
      </c>
      <c r="O21" s="15">
        <f>IF($A21="","",IFERROR($N21/'Settings'!$B$6,0))</f>
        <v/>
      </c>
      <c r="P21" s="15">
        <f>IF($A21="","",IFERROR($N21/'Settings'!$B$5,0))</f>
        <v/>
      </c>
      <c r="Q21" s="15">
        <f>IF($A21="","",IFERROR($H21*$J21/60,0))</f>
        <v/>
      </c>
      <c r="R21" s="15">
        <f>IF($A21="","",IFERROR(SUM($P21:$Q21)+$K21,0))</f>
        <v/>
      </c>
      <c r="S21" s="18">
        <f>IF($A21="","",IFERROR(($R21*'Settings'!$B$8)+($O21*'Settings'!$B$7)+($N21*'Settings'!$B$9),0))</f>
        <v/>
      </c>
      <c r="T21" s="15">
        <f>IF($A21="","",IFERROR($H21/$R21,0))</f>
        <v/>
      </c>
      <c r="U21" s="26">
        <f>IF($A21="","",IF(COUNTIF($A$5:$A$204,$A21)&gt;1,"Duplicate Cluster ID",IF(OR($B21="",$C21="",$D21="",$E21="Not found",$G21="",$H21&lt;=0,$I21&lt;0,$J21&lt;=0,$K21&lt;0,$L21="",$M21=""),"Review inputs","OK")))</f>
        <v/>
      </c>
      <c r="V21" s="24" t="n"/>
    </row>
    <row r="22">
      <c r="A22" s="32" t="n"/>
      <c r="B22" s="24" t="n"/>
      <c r="C22" s="25" t="n"/>
      <c r="D22" s="32" t="n"/>
      <c r="E22" s="14">
        <f>IF($A22="","",IFERROR(INDEX('Territory Capacity'!$B$5:$B$104,MATCH($D22,'Territory Capacity'!$A$5:$A$104,0)),"Not found"))</f>
        <v/>
      </c>
      <c r="F22" s="26">
        <f>IF($A22="","",IFERROR(INDEX('Territory Capacity'!$C$5:$C$104,MATCH($D22,'Territory Capacity'!$A$5:$A$104,0)),"Not found"))</f>
        <v/>
      </c>
      <c r="G22" s="24" t="n"/>
      <c r="H22" s="27" t="n"/>
      <c r="I22" s="28" t="n"/>
      <c r="J22" s="27" t="n"/>
      <c r="K22" s="28" t="n"/>
      <c r="L22" s="32" t="n"/>
      <c r="M22" s="29" t="n"/>
      <c r="N22" s="15">
        <f>IF($A22="","",IFERROR($H22*$I22,0))</f>
        <v/>
      </c>
      <c r="O22" s="15">
        <f>IF($A22="","",IFERROR($N22/'Settings'!$B$6,0))</f>
        <v/>
      </c>
      <c r="P22" s="15">
        <f>IF($A22="","",IFERROR($N22/'Settings'!$B$5,0))</f>
        <v/>
      </c>
      <c r="Q22" s="15">
        <f>IF($A22="","",IFERROR($H22*$J22/60,0))</f>
        <v/>
      </c>
      <c r="R22" s="15">
        <f>IF($A22="","",IFERROR(SUM($P22:$Q22)+$K22,0))</f>
        <v/>
      </c>
      <c r="S22" s="18">
        <f>IF($A22="","",IFERROR(($R22*'Settings'!$B$8)+($O22*'Settings'!$B$7)+($N22*'Settings'!$B$9),0))</f>
        <v/>
      </c>
      <c r="T22" s="15">
        <f>IF($A22="","",IFERROR($H22/$R22,0))</f>
        <v/>
      </c>
      <c r="U22" s="26">
        <f>IF($A22="","",IF(COUNTIF($A$5:$A$204,$A22)&gt;1,"Duplicate Cluster ID",IF(OR($B22="",$C22="",$D22="",$E22="Not found",$G22="",$H22&lt;=0,$I22&lt;0,$J22&lt;=0,$K22&lt;0,$L22="",$M22=""),"Review inputs","OK")))</f>
        <v/>
      </c>
      <c r="V22" s="24" t="n"/>
    </row>
    <row r="23">
      <c r="A23" s="32" t="n"/>
      <c r="B23" s="24" t="n"/>
      <c r="C23" s="25" t="n"/>
      <c r="D23" s="32" t="n"/>
      <c r="E23" s="14">
        <f>IF($A23="","",IFERROR(INDEX('Territory Capacity'!$B$5:$B$104,MATCH($D23,'Territory Capacity'!$A$5:$A$104,0)),"Not found"))</f>
        <v/>
      </c>
      <c r="F23" s="26">
        <f>IF($A23="","",IFERROR(INDEX('Territory Capacity'!$C$5:$C$104,MATCH($D23,'Territory Capacity'!$A$5:$A$104,0)),"Not found"))</f>
        <v/>
      </c>
      <c r="G23" s="24" t="n"/>
      <c r="H23" s="27" t="n"/>
      <c r="I23" s="28" t="n"/>
      <c r="J23" s="27" t="n"/>
      <c r="K23" s="28" t="n"/>
      <c r="L23" s="32" t="n"/>
      <c r="M23" s="29" t="n"/>
      <c r="N23" s="15">
        <f>IF($A23="","",IFERROR($H23*$I23,0))</f>
        <v/>
      </c>
      <c r="O23" s="15">
        <f>IF($A23="","",IFERROR($N23/'Settings'!$B$6,0))</f>
        <v/>
      </c>
      <c r="P23" s="15">
        <f>IF($A23="","",IFERROR($N23/'Settings'!$B$5,0))</f>
        <v/>
      </c>
      <c r="Q23" s="15">
        <f>IF($A23="","",IFERROR($H23*$J23/60,0))</f>
        <v/>
      </c>
      <c r="R23" s="15">
        <f>IF($A23="","",IFERROR(SUM($P23:$Q23)+$K23,0))</f>
        <v/>
      </c>
      <c r="S23" s="18">
        <f>IF($A23="","",IFERROR(($R23*'Settings'!$B$8)+($O23*'Settings'!$B$7)+($N23*'Settings'!$B$9),0))</f>
        <v/>
      </c>
      <c r="T23" s="15">
        <f>IF($A23="","",IFERROR($H23/$R23,0))</f>
        <v/>
      </c>
      <c r="U23" s="26">
        <f>IF($A23="","",IF(COUNTIF($A$5:$A$204,$A23)&gt;1,"Duplicate Cluster ID",IF(OR($B23="",$C23="",$D23="",$E23="Not found",$G23="",$H23&lt;=0,$I23&lt;0,$J23&lt;=0,$K23&lt;0,$L23="",$M23=""),"Review inputs","OK")))</f>
        <v/>
      </c>
      <c r="V23" s="24" t="n"/>
    </row>
    <row r="24">
      <c r="A24" s="32" t="n"/>
      <c r="B24" s="24" t="n"/>
      <c r="C24" s="25" t="n"/>
      <c r="D24" s="32" t="n"/>
      <c r="E24" s="14">
        <f>IF($A24="","",IFERROR(INDEX('Territory Capacity'!$B$5:$B$104,MATCH($D24,'Territory Capacity'!$A$5:$A$104,0)),"Not found"))</f>
        <v/>
      </c>
      <c r="F24" s="26">
        <f>IF($A24="","",IFERROR(INDEX('Territory Capacity'!$C$5:$C$104,MATCH($D24,'Territory Capacity'!$A$5:$A$104,0)),"Not found"))</f>
        <v/>
      </c>
      <c r="G24" s="24" t="n"/>
      <c r="H24" s="27" t="n"/>
      <c r="I24" s="28" t="n"/>
      <c r="J24" s="27" t="n"/>
      <c r="K24" s="28" t="n"/>
      <c r="L24" s="32" t="n"/>
      <c r="M24" s="29" t="n"/>
      <c r="N24" s="15">
        <f>IF($A24="","",IFERROR($H24*$I24,0))</f>
        <v/>
      </c>
      <c r="O24" s="15">
        <f>IF($A24="","",IFERROR($N24/'Settings'!$B$6,0))</f>
        <v/>
      </c>
      <c r="P24" s="15">
        <f>IF($A24="","",IFERROR($N24/'Settings'!$B$5,0))</f>
        <v/>
      </c>
      <c r="Q24" s="15">
        <f>IF($A24="","",IFERROR($H24*$J24/60,0))</f>
        <v/>
      </c>
      <c r="R24" s="15">
        <f>IF($A24="","",IFERROR(SUM($P24:$Q24)+$K24,0))</f>
        <v/>
      </c>
      <c r="S24" s="18">
        <f>IF($A24="","",IFERROR(($R24*'Settings'!$B$8)+($O24*'Settings'!$B$7)+($N24*'Settings'!$B$9),0))</f>
        <v/>
      </c>
      <c r="T24" s="15">
        <f>IF($A24="","",IFERROR($H24/$R24,0))</f>
        <v/>
      </c>
      <c r="U24" s="26">
        <f>IF($A24="","",IF(COUNTIF($A$5:$A$204,$A24)&gt;1,"Duplicate Cluster ID",IF(OR($B24="",$C24="",$D24="",$E24="Not found",$G24="",$H24&lt;=0,$I24&lt;0,$J24&lt;=0,$K24&lt;0,$L24="",$M24=""),"Review inputs","OK")))</f>
        <v/>
      </c>
      <c r="V24" s="24" t="n"/>
    </row>
    <row r="25">
      <c r="A25" s="32" t="n"/>
      <c r="B25" s="24" t="n"/>
      <c r="C25" s="25" t="n"/>
      <c r="D25" s="32" t="n"/>
      <c r="E25" s="14">
        <f>IF($A25="","",IFERROR(INDEX('Territory Capacity'!$B$5:$B$104,MATCH($D25,'Territory Capacity'!$A$5:$A$104,0)),"Not found"))</f>
        <v/>
      </c>
      <c r="F25" s="26">
        <f>IF($A25="","",IFERROR(INDEX('Territory Capacity'!$C$5:$C$104,MATCH($D25,'Territory Capacity'!$A$5:$A$104,0)),"Not found"))</f>
        <v/>
      </c>
      <c r="G25" s="24" t="n"/>
      <c r="H25" s="27" t="n"/>
      <c r="I25" s="28" t="n"/>
      <c r="J25" s="27" t="n"/>
      <c r="K25" s="28" t="n"/>
      <c r="L25" s="32" t="n"/>
      <c r="M25" s="29" t="n"/>
      <c r="N25" s="15">
        <f>IF($A25="","",IFERROR($H25*$I25,0))</f>
        <v/>
      </c>
      <c r="O25" s="15">
        <f>IF($A25="","",IFERROR($N25/'Settings'!$B$6,0))</f>
        <v/>
      </c>
      <c r="P25" s="15">
        <f>IF($A25="","",IFERROR($N25/'Settings'!$B$5,0))</f>
        <v/>
      </c>
      <c r="Q25" s="15">
        <f>IF($A25="","",IFERROR($H25*$J25/60,0))</f>
        <v/>
      </c>
      <c r="R25" s="15">
        <f>IF($A25="","",IFERROR(SUM($P25:$Q25)+$K25,0))</f>
        <v/>
      </c>
      <c r="S25" s="18">
        <f>IF($A25="","",IFERROR(($R25*'Settings'!$B$8)+($O25*'Settings'!$B$7)+($N25*'Settings'!$B$9),0))</f>
        <v/>
      </c>
      <c r="T25" s="15">
        <f>IF($A25="","",IFERROR($H25/$R25,0))</f>
        <v/>
      </c>
      <c r="U25" s="26">
        <f>IF($A25="","",IF(COUNTIF($A$5:$A$204,$A25)&gt;1,"Duplicate Cluster ID",IF(OR($B25="",$C25="",$D25="",$E25="Not found",$G25="",$H25&lt;=0,$I25&lt;0,$J25&lt;=0,$K25&lt;0,$L25="",$M25=""),"Review inputs","OK")))</f>
        <v/>
      </c>
      <c r="V25" s="24" t="n"/>
    </row>
    <row r="26">
      <c r="A26" s="32" t="n"/>
      <c r="B26" s="24" t="n"/>
      <c r="C26" s="25" t="n"/>
      <c r="D26" s="32" t="n"/>
      <c r="E26" s="14">
        <f>IF($A26="","",IFERROR(INDEX('Territory Capacity'!$B$5:$B$104,MATCH($D26,'Territory Capacity'!$A$5:$A$104,0)),"Not found"))</f>
        <v/>
      </c>
      <c r="F26" s="26">
        <f>IF($A26="","",IFERROR(INDEX('Territory Capacity'!$C$5:$C$104,MATCH($D26,'Territory Capacity'!$A$5:$A$104,0)),"Not found"))</f>
        <v/>
      </c>
      <c r="G26" s="24" t="n"/>
      <c r="H26" s="27" t="n"/>
      <c r="I26" s="28" t="n"/>
      <c r="J26" s="27" t="n"/>
      <c r="K26" s="28" t="n"/>
      <c r="L26" s="32" t="n"/>
      <c r="M26" s="29" t="n"/>
      <c r="N26" s="15">
        <f>IF($A26="","",IFERROR($H26*$I26,0))</f>
        <v/>
      </c>
      <c r="O26" s="15">
        <f>IF($A26="","",IFERROR($N26/'Settings'!$B$6,0))</f>
        <v/>
      </c>
      <c r="P26" s="15">
        <f>IF($A26="","",IFERROR($N26/'Settings'!$B$5,0))</f>
        <v/>
      </c>
      <c r="Q26" s="15">
        <f>IF($A26="","",IFERROR($H26*$J26/60,0))</f>
        <v/>
      </c>
      <c r="R26" s="15">
        <f>IF($A26="","",IFERROR(SUM($P26:$Q26)+$K26,0))</f>
        <v/>
      </c>
      <c r="S26" s="18">
        <f>IF($A26="","",IFERROR(($R26*'Settings'!$B$8)+($O26*'Settings'!$B$7)+($N26*'Settings'!$B$9),0))</f>
        <v/>
      </c>
      <c r="T26" s="15">
        <f>IF($A26="","",IFERROR($H26/$R26,0))</f>
        <v/>
      </c>
      <c r="U26" s="26">
        <f>IF($A26="","",IF(COUNTIF($A$5:$A$204,$A26)&gt;1,"Duplicate Cluster ID",IF(OR($B26="",$C26="",$D26="",$E26="Not found",$G26="",$H26&lt;=0,$I26&lt;0,$J26&lt;=0,$K26&lt;0,$L26="",$M26=""),"Review inputs","OK")))</f>
        <v/>
      </c>
      <c r="V26" s="24" t="n"/>
    </row>
    <row r="27">
      <c r="A27" s="32" t="n"/>
      <c r="B27" s="24" t="n"/>
      <c r="C27" s="25" t="n"/>
      <c r="D27" s="32" t="n"/>
      <c r="E27" s="14">
        <f>IF($A27="","",IFERROR(INDEX('Territory Capacity'!$B$5:$B$104,MATCH($D27,'Territory Capacity'!$A$5:$A$104,0)),"Not found"))</f>
        <v/>
      </c>
      <c r="F27" s="26">
        <f>IF($A27="","",IFERROR(INDEX('Territory Capacity'!$C$5:$C$104,MATCH($D27,'Territory Capacity'!$A$5:$A$104,0)),"Not found"))</f>
        <v/>
      </c>
      <c r="G27" s="24" t="n"/>
      <c r="H27" s="27" t="n"/>
      <c r="I27" s="28" t="n"/>
      <c r="J27" s="27" t="n"/>
      <c r="K27" s="28" t="n"/>
      <c r="L27" s="32" t="n"/>
      <c r="M27" s="29" t="n"/>
      <c r="N27" s="15">
        <f>IF($A27="","",IFERROR($H27*$I27,0))</f>
        <v/>
      </c>
      <c r="O27" s="15">
        <f>IF($A27="","",IFERROR($N27/'Settings'!$B$6,0))</f>
        <v/>
      </c>
      <c r="P27" s="15">
        <f>IF($A27="","",IFERROR($N27/'Settings'!$B$5,0))</f>
        <v/>
      </c>
      <c r="Q27" s="15">
        <f>IF($A27="","",IFERROR($H27*$J27/60,0))</f>
        <v/>
      </c>
      <c r="R27" s="15">
        <f>IF($A27="","",IFERROR(SUM($P27:$Q27)+$K27,0))</f>
        <v/>
      </c>
      <c r="S27" s="18">
        <f>IF($A27="","",IFERROR(($R27*'Settings'!$B$8)+($O27*'Settings'!$B$7)+($N27*'Settings'!$B$9),0))</f>
        <v/>
      </c>
      <c r="T27" s="15">
        <f>IF($A27="","",IFERROR($H27/$R27,0))</f>
        <v/>
      </c>
      <c r="U27" s="26">
        <f>IF($A27="","",IF(COUNTIF($A$5:$A$204,$A27)&gt;1,"Duplicate Cluster ID",IF(OR($B27="",$C27="",$D27="",$E27="Not found",$G27="",$H27&lt;=0,$I27&lt;0,$J27&lt;=0,$K27&lt;0,$L27="",$M27=""),"Review inputs","OK")))</f>
        <v/>
      </c>
      <c r="V27" s="24" t="n"/>
    </row>
    <row r="28">
      <c r="A28" s="32" t="n"/>
      <c r="B28" s="24" t="n"/>
      <c r="C28" s="25" t="n"/>
      <c r="D28" s="32" t="n"/>
      <c r="E28" s="14">
        <f>IF($A28="","",IFERROR(INDEX('Territory Capacity'!$B$5:$B$104,MATCH($D28,'Territory Capacity'!$A$5:$A$104,0)),"Not found"))</f>
        <v/>
      </c>
      <c r="F28" s="26">
        <f>IF($A28="","",IFERROR(INDEX('Territory Capacity'!$C$5:$C$104,MATCH($D28,'Territory Capacity'!$A$5:$A$104,0)),"Not found"))</f>
        <v/>
      </c>
      <c r="G28" s="24" t="n"/>
      <c r="H28" s="27" t="n"/>
      <c r="I28" s="28" t="n"/>
      <c r="J28" s="27" t="n"/>
      <c r="K28" s="28" t="n"/>
      <c r="L28" s="32" t="n"/>
      <c r="M28" s="29" t="n"/>
      <c r="N28" s="15">
        <f>IF($A28="","",IFERROR($H28*$I28,0))</f>
        <v/>
      </c>
      <c r="O28" s="15">
        <f>IF($A28="","",IFERROR($N28/'Settings'!$B$6,0))</f>
        <v/>
      </c>
      <c r="P28" s="15">
        <f>IF($A28="","",IFERROR($N28/'Settings'!$B$5,0))</f>
        <v/>
      </c>
      <c r="Q28" s="15">
        <f>IF($A28="","",IFERROR($H28*$J28/60,0))</f>
        <v/>
      </c>
      <c r="R28" s="15">
        <f>IF($A28="","",IFERROR(SUM($P28:$Q28)+$K28,0))</f>
        <v/>
      </c>
      <c r="S28" s="18">
        <f>IF($A28="","",IFERROR(($R28*'Settings'!$B$8)+($O28*'Settings'!$B$7)+($N28*'Settings'!$B$9),0))</f>
        <v/>
      </c>
      <c r="T28" s="15">
        <f>IF($A28="","",IFERROR($H28/$R28,0))</f>
        <v/>
      </c>
      <c r="U28" s="26">
        <f>IF($A28="","",IF(COUNTIF($A$5:$A$204,$A28)&gt;1,"Duplicate Cluster ID",IF(OR($B28="",$C28="",$D28="",$E28="Not found",$G28="",$H28&lt;=0,$I28&lt;0,$J28&lt;=0,$K28&lt;0,$L28="",$M28=""),"Review inputs","OK")))</f>
        <v/>
      </c>
      <c r="V28" s="24" t="n"/>
    </row>
    <row r="29">
      <c r="A29" s="32" t="n"/>
      <c r="B29" s="24" t="n"/>
      <c r="C29" s="25" t="n"/>
      <c r="D29" s="32" t="n"/>
      <c r="E29" s="14">
        <f>IF($A29="","",IFERROR(INDEX('Territory Capacity'!$B$5:$B$104,MATCH($D29,'Territory Capacity'!$A$5:$A$104,0)),"Not found"))</f>
        <v/>
      </c>
      <c r="F29" s="26">
        <f>IF($A29="","",IFERROR(INDEX('Territory Capacity'!$C$5:$C$104,MATCH($D29,'Territory Capacity'!$A$5:$A$104,0)),"Not found"))</f>
        <v/>
      </c>
      <c r="G29" s="24" t="n"/>
      <c r="H29" s="27" t="n"/>
      <c r="I29" s="28" t="n"/>
      <c r="J29" s="27" t="n"/>
      <c r="K29" s="28" t="n"/>
      <c r="L29" s="32" t="n"/>
      <c r="M29" s="29" t="n"/>
      <c r="N29" s="15">
        <f>IF($A29="","",IFERROR($H29*$I29,0))</f>
        <v/>
      </c>
      <c r="O29" s="15">
        <f>IF($A29="","",IFERROR($N29/'Settings'!$B$6,0))</f>
        <v/>
      </c>
      <c r="P29" s="15">
        <f>IF($A29="","",IFERROR($N29/'Settings'!$B$5,0))</f>
        <v/>
      </c>
      <c r="Q29" s="15">
        <f>IF($A29="","",IFERROR($H29*$J29/60,0))</f>
        <v/>
      </c>
      <c r="R29" s="15">
        <f>IF($A29="","",IFERROR(SUM($P29:$Q29)+$K29,0))</f>
        <v/>
      </c>
      <c r="S29" s="18">
        <f>IF($A29="","",IFERROR(($R29*'Settings'!$B$8)+($O29*'Settings'!$B$7)+($N29*'Settings'!$B$9),0))</f>
        <v/>
      </c>
      <c r="T29" s="15">
        <f>IF($A29="","",IFERROR($H29/$R29,0))</f>
        <v/>
      </c>
      <c r="U29" s="26">
        <f>IF($A29="","",IF(COUNTIF($A$5:$A$204,$A29)&gt;1,"Duplicate Cluster ID",IF(OR($B29="",$C29="",$D29="",$E29="Not found",$G29="",$H29&lt;=0,$I29&lt;0,$J29&lt;=0,$K29&lt;0,$L29="",$M29=""),"Review inputs","OK")))</f>
        <v/>
      </c>
      <c r="V29" s="24" t="n"/>
    </row>
    <row r="30">
      <c r="A30" s="32" t="n"/>
      <c r="B30" s="24" t="n"/>
      <c r="C30" s="25" t="n"/>
      <c r="D30" s="32" t="n"/>
      <c r="E30" s="14">
        <f>IF($A30="","",IFERROR(INDEX('Territory Capacity'!$B$5:$B$104,MATCH($D30,'Territory Capacity'!$A$5:$A$104,0)),"Not found"))</f>
        <v/>
      </c>
      <c r="F30" s="26">
        <f>IF($A30="","",IFERROR(INDEX('Territory Capacity'!$C$5:$C$104,MATCH($D30,'Territory Capacity'!$A$5:$A$104,0)),"Not found"))</f>
        <v/>
      </c>
      <c r="G30" s="24" t="n"/>
      <c r="H30" s="27" t="n"/>
      <c r="I30" s="28" t="n"/>
      <c r="J30" s="27" t="n"/>
      <c r="K30" s="28" t="n"/>
      <c r="L30" s="32" t="n"/>
      <c r="M30" s="29" t="n"/>
      <c r="N30" s="15">
        <f>IF($A30="","",IFERROR($H30*$I30,0))</f>
        <v/>
      </c>
      <c r="O30" s="15">
        <f>IF($A30="","",IFERROR($N30/'Settings'!$B$6,0))</f>
        <v/>
      </c>
      <c r="P30" s="15">
        <f>IF($A30="","",IFERROR($N30/'Settings'!$B$5,0))</f>
        <v/>
      </c>
      <c r="Q30" s="15">
        <f>IF($A30="","",IFERROR($H30*$J30/60,0))</f>
        <v/>
      </c>
      <c r="R30" s="15">
        <f>IF($A30="","",IFERROR(SUM($P30:$Q30)+$K30,0))</f>
        <v/>
      </c>
      <c r="S30" s="18">
        <f>IF($A30="","",IFERROR(($R30*'Settings'!$B$8)+($O30*'Settings'!$B$7)+($N30*'Settings'!$B$9),0))</f>
        <v/>
      </c>
      <c r="T30" s="15">
        <f>IF($A30="","",IFERROR($H30/$R30,0))</f>
        <v/>
      </c>
      <c r="U30" s="26">
        <f>IF($A30="","",IF(COUNTIF($A$5:$A$204,$A30)&gt;1,"Duplicate Cluster ID",IF(OR($B30="",$C30="",$D30="",$E30="Not found",$G30="",$H30&lt;=0,$I30&lt;0,$J30&lt;=0,$K30&lt;0,$L30="",$M30=""),"Review inputs","OK")))</f>
        <v/>
      </c>
      <c r="V30" s="24" t="n"/>
    </row>
    <row r="31">
      <c r="A31" s="32" t="n"/>
      <c r="B31" s="24" t="n"/>
      <c r="C31" s="25" t="n"/>
      <c r="D31" s="32" t="n"/>
      <c r="E31" s="14">
        <f>IF($A31="","",IFERROR(INDEX('Territory Capacity'!$B$5:$B$104,MATCH($D31,'Territory Capacity'!$A$5:$A$104,0)),"Not found"))</f>
        <v/>
      </c>
      <c r="F31" s="26">
        <f>IF($A31="","",IFERROR(INDEX('Territory Capacity'!$C$5:$C$104,MATCH($D31,'Territory Capacity'!$A$5:$A$104,0)),"Not found"))</f>
        <v/>
      </c>
      <c r="G31" s="24" t="n"/>
      <c r="H31" s="27" t="n"/>
      <c r="I31" s="28" t="n"/>
      <c r="J31" s="27" t="n"/>
      <c r="K31" s="28" t="n"/>
      <c r="L31" s="32" t="n"/>
      <c r="M31" s="29" t="n"/>
      <c r="N31" s="15">
        <f>IF($A31="","",IFERROR($H31*$I31,0))</f>
        <v/>
      </c>
      <c r="O31" s="15">
        <f>IF($A31="","",IFERROR($N31/'Settings'!$B$6,0))</f>
        <v/>
      </c>
      <c r="P31" s="15">
        <f>IF($A31="","",IFERROR($N31/'Settings'!$B$5,0))</f>
        <v/>
      </c>
      <c r="Q31" s="15">
        <f>IF($A31="","",IFERROR($H31*$J31/60,0))</f>
        <v/>
      </c>
      <c r="R31" s="15">
        <f>IF($A31="","",IFERROR(SUM($P31:$Q31)+$K31,0))</f>
        <v/>
      </c>
      <c r="S31" s="18">
        <f>IF($A31="","",IFERROR(($R31*'Settings'!$B$8)+($O31*'Settings'!$B$7)+($N31*'Settings'!$B$9),0))</f>
        <v/>
      </c>
      <c r="T31" s="15">
        <f>IF($A31="","",IFERROR($H31/$R31,0))</f>
        <v/>
      </c>
      <c r="U31" s="26">
        <f>IF($A31="","",IF(COUNTIF($A$5:$A$204,$A31)&gt;1,"Duplicate Cluster ID",IF(OR($B31="",$C31="",$D31="",$E31="Not found",$G31="",$H31&lt;=0,$I31&lt;0,$J31&lt;=0,$K31&lt;0,$L31="",$M31=""),"Review inputs","OK")))</f>
        <v/>
      </c>
      <c r="V31" s="24" t="n"/>
    </row>
    <row r="32">
      <c r="A32" s="32" t="n"/>
      <c r="B32" s="24" t="n"/>
      <c r="C32" s="25" t="n"/>
      <c r="D32" s="32" t="n"/>
      <c r="E32" s="14">
        <f>IF($A32="","",IFERROR(INDEX('Territory Capacity'!$B$5:$B$104,MATCH($D32,'Territory Capacity'!$A$5:$A$104,0)),"Not found"))</f>
        <v/>
      </c>
      <c r="F32" s="26">
        <f>IF($A32="","",IFERROR(INDEX('Territory Capacity'!$C$5:$C$104,MATCH($D32,'Territory Capacity'!$A$5:$A$104,0)),"Not found"))</f>
        <v/>
      </c>
      <c r="G32" s="24" t="n"/>
      <c r="H32" s="27" t="n"/>
      <c r="I32" s="28" t="n"/>
      <c r="J32" s="27" t="n"/>
      <c r="K32" s="28" t="n"/>
      <c r="L32" s="32" t="n"/>
      <c r="M32" s="29" t="n"/>
      <c r="N32" s="15">
        <f>IF($A32="","",IFERROR($H32*$I32,0))</f>
        <v/>
      </c>
      <c r="O32" s="15">
        <f>IF($A32="","",IFERROR($N32/'Settings'!$B$6,0))</f>
        <v/>
      </c>
      <c r="P32" s="15">
        <f>IF($A32="","",IFERROR($N32/'Settings'!$B$5,0))</f>
        <v/>
      </c>
      <c r="Q32" s="15">
        <f>IF($A32="","",IFERROR($H32*$J32/60,0))</f>
        <v/>
      </c>
      <c r="R32" s="15">
        <f>IF($A32="","",IFERROR(SUM($P32:$Q32)+$K32,0))</f>
        <v/>
      </c>
      <c r="S32" s="18">
        <f>IF($A32="","",IFERROR(($R32*'Settings'!$B$8)+($O32*'Settings'!$B$7)+($N32*'Settings'!$B$9),0))</f>
        <v/>
      </c>
      <c r="T32" s="15">
        <f>IF($A32="","",IFERROR($H32/$R32,0))</f>
        <v/>
      </c>
      <c r="U32" s="26">
        <f>IF($A32="","",IF(COUNTIF($A$5:$A$204,$A32)&gt;1,"Duplicate Cluster ID",IF(OR($B32="",$C32="",$D32="",$E32="Not found",$G32="",$H32&lt;=0,$I32&lt;0,$J32&lt;=0,$K32&lt;0,$L32="",$M32=""),"Review inputs","OK")))</f>
        <v/>
      </c>
      <c r="V32" s="24" t="n"/>
    </row>
    <row r="33">
      <c r="A33" s="32" t="n"/>
      <c r="B33" s="24" t="n"/>
      <c r="C33" s="25" t="n"/>
      <c r="D33" s="32" t="n"/>
      <c r="E33" s="14">
        <f>IF($A33="","",IFERROR(INDEX('Territory Capacity'!$B$5:$B$104,MATCH($D33,'Territory Capacity'!$A$5:$A$104,0)),"Not found"))</f>
        <v/>
      </c>
      <c r="F33" s="26">
        <f>IF($A33="","",IFERROR(INDEX('Territory Capacity'!$C$5:$C$104,MATCH($D33,'Territory Capacity'!$A$5:$A$104,0)),"Not found"))</f>
        <v/>
      </c>
      <c r="G33" s="24" t="n"/>
      <c r="H33" s="27" t="n"/>
      <c r="I33" s="28" t="n"/>
      <c r="J33" s="27" t="n"/>
      <c r="K33" s="28" t="n"/>
      <c r="L33" s="32" t="n"/>
      <c r="M33" s="29" t="n"/>
      <c r="N33" s="15">
        <f>IF($A33="","",IFERROR($H33*$I33,0))</f>
        <v/>
      </c>
      <c r="O33" s="15">
        <f>IF($A33="","",IFERROR($N33/'Settings'!$B$6,0))</f>
        <v/>
      </c>
      <c r="P33" s="15">
        <f>IF($A33="","",IFERROR($N33/'Settings'!$B$5,0))</f>
        <v/>
      </c>
      <c r="Q33" s="15">
        <f>IF($A33="","",IFERROR($H33*$J33/60,0))</f>
        <v/>
      </c>
      <c r="R33" s="15">
        <f>IF($A33="","",IFERROR(SUM($P33:$Q33)+$K33,0))</f>
        <v/>
      </c>
      <c r="S33" s="18">
        <f>IF($A33="","",IFERROR(($R33*'Settings'!$B$8)+($O33*'Settings'!$B$7)+($N33*'Settings'!$B$9),0))</f>
        <v/>
      </c>
      <c r="T33" s="15">
        <f>IF($A33="","",IFERROR($H33/$R33,0))</f>
        <v/>
      </c>
      <c r="U33" s="26">
        <f>IF($A33="","",IF(COUNTIF($A$5:$A$204,$A33)&gt;1,"Duplicate Cluster ID",IF(OR($B33="",$C33="",$D33="",$E33="Not found",$G33="",$H33&lt;=0,$I33&lt;0,$J33&lt;=0,$K33&lt;0,$L33="",$M33=""),"Review inputs","OK")))</f>
        <v/>
      </c>
      <c r="V33" s="24" t="n"/>
    </row>
    <row r="34">
      <c r="A34" s="32" t="n"/>
      <c r="B34" s="24" t="n"/>
      <c r="C34" s="25" t="n"/>
      <c r="D34" s="32" t="n"/>
      <c r="E34" s="14">
        <f>IF($A34="","",IFERROR(INDEX('Territory Capacity'!$B$5:$B$104,MATCH($D34,'Territory Capacity'!$A$5:$A$104,0)),"Not found"))</f>
        <v/>
      </c>
      <c r="F34" s="26">
        <f>IF($A34="","",IFERROR(INDEX('Territory Capacity'!$C$5:$C$104,MATCH($D34,'Territory Capacity'!$A$5:$A$104,0)),"Not found"))</f>
        <v/>
      </c>
      <c r="G34" s="24" t="n"/>
      <c r="H34" s="27" t="n"/>
      <c r="I34" s="28" t="n"/>
      <c r="J34" s="27" t="n"/>
      <c r="K34" s="28" t="n"/>
      <c r="L34" s="32" t="n"/>
      <c r="M34" s="29" t="n"/>
      <c r="N34" s="15">
        <f>IF($A34="","",IFERROR($H34*$I34,0))</f>
        <v/>
      </c>
      <c r="O34" s="15">
        <f>IF($A34="","",IFERROR($N34/'Settings'!$B$6,0))</f>
        <v/>
      </c>
      <c r="P34" s="15">
        <f>IF($A34="","",IFERROR($N34/'Settings'!$B$5,0))</f>
        <v/>
      </c>
      <c r="Q34" s="15">
        <f>IF($A34="","",IFERROR($H34*$J34/60,0))</f>
        <v/>
      </c>
      <c r="R34" s="15">
        <f>IF($A34="","",IFERROR(SUM($P34:$Q34)+$K34,0))</f>
        <v/>
      </c>
      <c r="S34" s="18">
        <f>IF($A34="","",IFERROR(($R34*'Settings'!$B$8)+($O34*'Settings'!$B$7)+($N34*'Settings'!$B$9),0))</f>
        <v/>
      </c>
      <c r="T34" s="15">
        <f>IF($A34="","",IFERROR($H34/$R34,0))</f>
        <v/>
      </c>
      <c r="U34" s="26">
        <f>IF($A34="","",IF(COUNTIF($A$5:$A$204,$A34)&gt;1,"Duplicate Cluster ID",IF(OR($B34="",$C34="",$D34="",$E34="Not found",$G34="",$H34&lt;=0,$I34&lt;0,$J34&lt;=0,$K34&lt;0,$L34="",$M34=""),"Review inputs","OK")))</f>
        <v/>
      </c>
      <c r="V34" s="24" t="n"/>
    </row>
    <row r="35">
      <c r="A35" s="32" t="n"/>
      <c r="B35" s="24" t="n"/>
      <c r="C35" s="25" t="n"/>
      <c r="D35" s="32" t="n"/>
      <c r="E35" s="14">
        <f>IF($A35="","",IFERROR(INDEX('Territory Capacity'!$B$5:$B$104,MATCH($D35,'Territory Capacity'!$A$5:$A$104,0)),"Not found"))</f>
        <v/>
      </c>
      <c r="F35" s="26">
        <f>IF($A35="","",IFERROR(INDEX('Territory Capacity'!$C$5:$C$104,MATCH($D35,'Territory Capacity'!$A$5:$A$104,0)),"Not found"))</f>
        <v/>
      </c>
      <c r="G35" s="24" t="n"/>
      <c r="H35" s="27" t="n"/>
      <c r="I35" s="28" t="n"/>
      <c r="J35" s="27" t="n"/>
      <c r="K35" s="28" t="n"/>
      <c r="L35" s="32" t="n"/>
      <c r="M35" s="29" t="n"/>
      <c r="N35" s="15">
        <f>IF($A35="","",IFERROR($H35*$I35,0))</f>
        <v/>
      </c>
      <c r="O35" s="15">
        <f>IF($A35="","",IFERROR($N35/'Settings'!$B$6,0))</f>
        <v/>
      </c>
      <c r="P35" s="15">
        <f>IF($A35="","",IFERROR($N35/'Settings'!$B$5,0))</f>
        <v/>
      </c>
      <c r="Q35" s="15">
        <f>IF($A35="","",IFERROR($H35*$J35/60,0))</f>
        <v/>
      </c>
      <c r="R35" s="15">
        <f>IF($A35="","",IFERROR(SUM($P35:$Q35)+$K35,0))</f>
        <v/>
      </c>
      <c r="S35" s="18">
        <f>IF($A35="","",IFERROR(($R35*'Settings'!$B$8)+($O35*'Settings'!$B$7)+($N35*'Settings'!$B$9),0))</f>
        <v/>
      </c>
      <c r="T35" s="15">
        <f>IF($A35="","",IFERROR($H35/$R35,0))</f>
        <v/>
      </c>
      <c r="U35" s="26">
        <f>IF($A35="","",IF(COUNTIF($A$5:$A$204,$A35)&gt;1,"Duplicate Cluster ID",IF(OR($B35="",$C35="",$D35="",$E35="Not found",$G35="",$H35&lt;=0,$I35&lt;0,$J35&lt;=0,$K35&lt;0,$L35="",$M35=""),"Review inputs","OK")))</f>
        <v/>
      </c>
      <c r="V35" s="24" t="n"/>
    </row>
    <row r="36">
      <c r="A36" s="32" t="n"/>
      <c r="B36" s="24" t="n"/>
      <c r="C36" s="25" t="n"/>
      <c r="D36" s="32" t="n"/>
      <c r="E36" s="14">
        <f>IF($A36="","",IFERROR(INDEX('Territory Capacity'!$B$5:$B$104,MATCH($D36,'Territory Capacity'!$A$5:$A$104,0)),"Not found"))</f>
        <v/>
      </c>
      <c r="F36" s="26">
        <f>IF($A36="","",IFERROR(INDEX('Territory Capacity'!$C$5:$C$104,MATCH($D36,'Territory Capacity'!$A$5:$A$104,0)),"Not found"))</f>
        <v/>
      </c>
      <c r="G36" s="24" t="n"/>
      <c r="H36" s="27" t="n"/>
      <c r="I36" s="28" t="n"/>
      <c r="J36" s="27" t="n"/>
      <c r="K36" s="28" t="n"/>
      <c r="L36" s="32" t="n"/>
      <c r="M36" s="29" t="n"/>
      <c r="N36" s="15">
        <f>IF($A36="","",IFERROR($H36*$I36,0))</f>
        <v/>
      </c>
      <c r="O36" s="15">
        <f>IF($A36="","",IFERROR($N36/'Settings'!$B$6,0))</f>
        <v/>
      </c>
      <c r="P36" s="15">
        <f>IF($A36="","",IFERROR($N36/'Settings'!$B$5,0))</f>
        <v/>
      </c>
      <c r="Q36" s="15">
        <f>IF($A36="","",IFERROR($H36*$J36/60,0))</f>
        <v/>
      </c>
      <c r="R36" s="15">
        <f>IF($A36="","",IFERROR(SUM($P36:$Q36)+$K36,0))</f>
        <v/>
      </c>
      <c r="S36" s="18">
        <f>IF($A36="","",IFERROR(($R36*'Settings'!$B$8)+($O36*'Settings'!$B$7)+($N36*'Settings'!$B$9),0))</f>
        <v/>
      </c>
      <c r="T36" s="15">
        <f>IF($A36="","",IFERROR($H36/$R36,0))</f>
        <v/>
      </c>
      <c r="U36" s="26">
        <f>IF($A36="","",IF(COUNTIF($A$5:$A$204,$A36)&gt;1,"Duplicate Cluster ID",IF(OR($B36="",$C36="",$D36="",$E36="Not found",$G36="",$H36&lt;=0,$I36&lt;0,$J36&lt;=0,$K36&lt;0,$L36="",$M36=""),"Review inputs","OK")))</f>
        <v/>
      </c>
      <c r="V36" s="24" t="n"/>
    </row>
    <row r="37">
      <c r="A37" s="32" t="n"/>
      <c r="B37" s="24" t="n"/>
      <c r="C37" s="25" t="n"/>
      <c r="D37" s="32" t="n"/>
      <c r="E37" s="14">
        <f>IF($A37="","",IFERROR(INDEX('Territory Capacity'!$B$5:$B$104,MATCH($D37,'Territory Capacity'!$A$5:$A$104,0)),"Not found"))</f>
        <v/>
      </c>
      <c r="F37" s="26">
        <f>IF($A37="","",IFERROR(INDEX('Territory Capacity'!$C$5:$C$104,MATCH($D37,'Territory Capacity'!$A$5:$A$104,0)),"Not found"))</f>
        <v/>
      </c>
      <c r="G37" s="24" t="n"/>
      <c r="H37" s="27" t="n"/>
      <c r="I37" s="28" t="n"/>
      <c r="J37" s="27" t="n"/>
      <c r="K37" s="28" t="n"/>
      <c r="L37" s="32" t="n"/>
      <c r="M37" s="29" t="n"/>
      <c r="N37" s="15">
        <f>IF($A37="","",IFERROR($H37*$I37,0))</f>
        <v/>
      </c>
      <c r="O37" s="15">
        <f>IF($A37="","",IFERROR($N37/'Settings'!$B$6,0))</f>
        <v/>
      </c>
      <c r="P37" s="15">
        <f>IF($A37="","",IFERROR($N37/'Settings'!$B$5,0))</f>
        <v/>
      </c>
      <c r="Q37" s="15">
        <f>IF($A37="","",IFERROR($H37*$J37/60,0))</f>
        <v/>
      </c>
      <c r="R37" s="15">
        <f>IF($A37="","",IFERROR(SUM($P37:$Q37)+$K37,0))</f>
        <v/>
      </c>
      <c r="S37" s="18">
        <f>IF($A37="","",IFERROR(($R37*'Settings'!$B$8)+($O37*'Settings'!$B$7)+($N37*'Settings'!$B$9),0))</f>
        <v/>
      </c>
      <c r="T37" s="15">
        <f>IF($A37="","",IFERROR($H37/$R37,0))</f>
        <v/>
      </c>
      <c r="U37" s="26">
        <f>IF($A37="","",IF(COUNTIF($A$5:$A$204,$A37)&gt;1,"Duplicate Cluster ID",IF(OR($B37="",$C37="",$D37="",$E37="Not found",$G37="",$H37&lt;=0,$I37&lt;0,$J37&lt;=0,$K37&lt;0,$L37="",$M37=""),"Review inputs","OK")))</f>
        <v/>
      </c>
      <c r="V37" s="24" t="n"/>
    </row>
    <row r="38">
      <c r="A38" s="32" t="n"/>
      <c r="B38" s="24" t="n"/>
      <c r="C38" s="25" t="n"/>
      <c r="D38" s="32" t="n"/>
      <c r="E38" s="14">
        <f>IF($A38="","",IFERROR(INDEX('Territory Capacity'!$B$5:$B$104,MATCH($D38,'Territory Capacity'!$A$5:$A$104,0)),"Not found"))</f>
        <v/>
      </c>
      <c r="F38" s="26">
        <f>IF($A38="","",IFERROR(INDEX('Territory Capacity'!$C$5:$C$104,MATCH($D38,'Territory Capacity'!$A$5:$A$104,0)),"Not found"))</f>
        <v/>
      </c>
      <c r="G38" s="24" t="n"/>
      <c r="H38" s="27" t="n"/>
      <c r="I38" s="28" t="n"/>
      <c r="J38" s="27" t="n"/>
      <c r="K38" s="28" t="n"/>
      <c r="L38" s="32" t="n"/>
      <c r="M38" s="29" t="n"/>
      <c r="N38" s="15">
        <f>IF($A38="","",IFERROR($H38*$I38,0))</f>
        <v/>
      </c>
      <c r="O38" s="15">
        <f>IF($A38="","",IFERROR($N38/'Settings'!$B$6,0))</f>
        <v/>
      </c>
      <c r="P38" s="15">
        <f>IF($A38="","",IFERROR($N38/'Settings'!$B$5,0))</f>
        <v/>
      </c>
      <c r="Q38" s="15">
        <f>IF($A38="","",IFERROR($H38*$J38/60,0))</f>
        <v/>
      </c>
      <c r="R38" s="15">
        <f>IF($A38="","",IFERROR(SUM($P38:$Q38)+$K38,0))</f>
        <v/>
      </c>
      <c r="S38" s="18">
        <f>IF($A38="","",IFERROR(($R38*'Settings'!$B$8)+($O38*'Settings'!$B$7)+($N38*'Settings'!$B$9),0))</f>
        <v/>
      </c>
      <c r="T38" s="15">
        <f>IF($A38="","",IFERROR($H38/$R38,0))</f>
        <v/>
      </c>
      <c r="U38" s="26">
        <f>IF($A38="","",IF(COUNTIF($A$5:$A$204,$A38)&gt;1,"Duplicate Cluster ID",IF(OR($B38="",$C38="",$D38="",$E38="Not found",$G38="",$H38&lt;=0,$I38&lt;0,$J38&lt;=0,$K38&lt;0,$L38="",$M38=""),"Review inputs","OK")))</f>
        <v/>
      </c>
      <c r="V38" s="24" t="n"/>
    </row>
    <row r="39">
      <c r="A39" s="32" t="n"/>
      <c r="B39" s="24" t="n"/>
      <c r="C39" s="25" t="n"/>
      <c r="D39" s="32" t="n"/>
      <c r="E39" s="14">
        <f>IF($A39="","",IFERROR(INDEX('Territory Capacity'!$B$5:$B$104,MATCH($D39,'Territory Capacity'!$A$5:$A$104,0)),"Not found"))</f>
        <v/>
      </c>
      <c r="F39" s="26">
        <f>IF($A39="","",IFERROR(INDEX('Territory Capacity'!$C$5:$C$104,MATCH($D39,'Territory Capacity'!$A$5:$A$104,0)),"Not found"))</f>
        <v/>
      </c>
      <c r="G39" s="24" t="n"/>
      <c r="H39" s="27" t="n"/>
      <c r="I39" s="28" t="n"/>
      <c r="J39" s="27" t="n"/>
      <c r="K39" s="28" t="n"/>
      <c r="L39" s="32" t="n"/>
      <c r="M39" s="29" t="n"/>
      <c r="N39" s="15">
        <f>IF($A39="","",IFERROR($H39*$I39,0))</f>
        <v/>
      </c>
      <c r="O39" s="15">
        <f>IF($A39="","",IFERROR($N39/'Settings'!$B$6,0))</f>
        <v/>
      </c>
      <c r="P39" s="15">
        <f>IF($A39="","",IFERROR($N39/'Settings'!$B$5,0))</f>
        <v/>
      </c>
      <c r="Q39" s="15">
        <f>IF($A39="","",IFERROR($H39*$J39/60,0))</f>
        <v/>
      </c>
      <c r="R39" s="15">
        <f>IF($A39="","",IFERROR(SUM($P39:$Q39)+$K39,0))</f>
        <v/>
      </c>
      <c r="S39" s="18">
        <f>IF($A39="","",IFERROR(($R39*'Settings'!$B$8)+($O39*'Settings'!$B$7)+($N39*'Settings'!$B$9),0))</f>
        <v/>
      </c>
      <c r="T39" s="15">
        <f>IF($A39="","",IFERROR($H39/$R39,0))</f>
        <v/>
      </c>
      <c r="U39" s="26">
        <f>IF($A39="","",IF(COUNTIF($A$5:$A$204,$A39)&gt;1,"Duplicate Cluster ID",IF(OR($B39="",$C39="",$D39="",$E39="Not found",$G39="",$H39&lt;=0,$I39&lt;0,$J39&lt;=0,$K39&lt;0,$L39="",$M39=""),"Review inputs","OK")))</f>
        <v/>
      </c>
      <c r="V39" s="24" t="n"/>
    </row>
    <row r="40">
      <c r="A40" s="32" t="n"/>
      <c r="B40" s="24" t="n"/>
      <c r="C40" s="25" t="n"/>
      <c r="D40" s="32" t="n"/>
      <c r="E40" s="14">
        <f>IF($A40="","",IFERROR(INDEX('Territory Capacity'!$B$5:$B$104,MATCH($D40,'Territory Capacity'!$A$5:$A$104,0)),"Not found"))</f>
        <v/>
      </c>
      <c r="F40" s="26">
        <f>IF($A40="","",IFERROR(INDEX('Territory Capacity'!$C$5:$C$104,MATCH($D40,'Territory Capacity'!$A$5:$A$104,0)),"Not found"))</f>
        <v/>
      </c>
      <c r="G40" s="24" t="n"/>
      <c r="H40" s="27" t="n"/>
      <c r="I40" s="28" t="n"/>
      <c r="J40" s="27" t="n"/>
      <c r="K40" s="28" t="n"/>
      <c r="L40" s="32" t="n"/>
      <c r="M40" s="29" t="n"/>
      <c r="N40" s="15">
        <f>IF($A40="","",IFERROR($H40*$I40,0))</f>
        <v/>
      </c>
      <c r="O40" s="15">
        <f>IF($A40="","",IFERROR($N40/'Settings'!$B$6,0))</f>
        <v/>
      </c>
      <c r="P40" s="15">
        <f>IF($A40="","",IFERROR($N40/'Settings'!$B$5,0))</f>
        <v/>
      </c>
      <c r="Q40" s="15">
        <f>IF($A40="","",IFERROR($H40*$J40/60,0))</f>
        <v/>
      </c>
      <c r="R40" s="15">
        <f>IF($A40="","",IFERROR(SUM($P40:$Q40)+$K40,0))</f>
        <v/>
      </c>
      <c r="S40" s="18">
        <f>IF($A40="","",IFERROR(($R40*'Settings'!$B$8)+($O40*'Settings'!$B$7)+($N40*'Settings'!$B$9),0))</f>
        <v/>
      </c>
      <c r="T40" s="15">
        <f>IF($A40="","",IFERROR($H40/$R40,0))</f>
        <v/>
      </c>
      <c r="U40" s="26">
        <f>IF($A40="","",IF(COUNTIF($A$5:$A$204,$A40)&gt;1,"Duplicate Cluster ID",IF(OR($B40="",$C40="",$D40="",$E40="Not found",$G40="",$H40&lt;=0,$I40&lt;0,$J40&lt;=0,$K40&lt;0,$L40="",$M40=""),"Review inputs","OK")))</f>
        <v/>
      </c>
      <c r="V40" s="24" t="n"/>
    </row>
    <row r="41">
      <c r="A41" s="32" t="n"/>
      <c r="B41" s="24" t="n"/>
      <c r="C41" s="25" t="n"/>
      <c r="D41" s="32" t="n"/>
      <c r="E41" s="14">
        <f>IF($A41="","",IFERROR(INDEX('Territory Capacity'!$B$5:$B$104,MATCH($D41,'Territory Capacity'!$A$5:$A$104,0)),"Not found"))</f>
        <v/>
      </c>
      <c r="F41" s="26">
        <f>IF($A41="","",IFERROR(INDEX('Territory Capacity'!$C$5:$C$104,MATCH($D41,'Territory Capacity'!$A$5:$A$104,0)),"Not found"))</f>
        <v/>
      </c>
      <c r="G41" s="24" t="n"/>
      <c r="H41" s="27" t="n"/>
      <c r="I41" s="28" t="n"/>
      <c r="J41" s="27" t="n"/>
      <c r="K41" s="28" t="n"/>
      <c r="L41" s="32" t="n"/>
      <c r="M41" s="29" t="n"/>
      <c r="N41" s="15">
        <f>IF($A41="","",IFERROR($H41*$I41,0))</f>
        <v/>
      </c>
      <c r="O41" s="15">
        <f>IF($A41="","",IFERROR($N41/'Settings'!$B$6,0))</f>
        <v/>
      </c>
      <c r="P41" s="15">
        <f>IF($A41="","",IFERROR($N41/'Settings'!$B$5,0))</f>
        <v/>
      </c>
      <c r="Q41" s="15">
        <f>IF($A41="","",IFERROR($H41*$J41/60,0))</f>
        <v/>
      </c>
      <c r="R41" s="15">
        <f>IF($A41="","",IFERROR(SUM($P41:$Q41)+$K41,0))</f>
        <v/>
      </c>
      <c r="S41" s="18">
        <f>IF($A41="","",IFERROR(($R41*'Settings'!$B$8)+($O41*'Settings'!$B$7)+($N41*'Settings'!$B$9),0))</f>
        <v/>
      </c>
      <c r="T41" s="15">
        <f>IF($A41="","",IFERROR($H41/$R41,0))</f>
        <v/>
      </c>
      <c r="U41" s="26">
        <f>IF($A41="","",IF(COUNTIF($A$5:$A$204,$A41)&gt;1,"Duplicate Cluster ID",IF(OR($B41="",$C41="",$D41="",$E41="Not found",$G41="",$H41&lt;=0,$I41&lt;0,$J41&lt;=0,$K41&lt;0,$L41="",$M41=""),"Review inputs","OK")))</f>
        <v/>
      </c>
      <c r="V41" s="24" t="n"/>
    </row>
    <row r="42">
      <c r="A42" s="32" t="n"/>
      <c r="B42" s="24" t="n"/>
      <c r="C42" s="25" t="n"/>
      <c r="D42" s="32" t="n"/>
      <c r="E42" s="14">
        <f>IF($A42="","",IFERROR(INDEX('Territory Capacity'!$B$5:$B$104,MATCH($D42,'Territory Capacity'!$A$5:$A$104,0)),"Not found"))</f>
        <v/>
      </c>
      <c r="F42" s="26">
        <f>IF($A42="","",IFERROR(INDEX('Territory Capacity'!$C$5:$C$104,MATCH($D42,'Territory Capacity'!$A$5:$A$104,0)),"Not found"))</f>
        <v/>
      </c>
      <c r="G42" s="24" t="n"/>
      <c r="H42" s="27" t="n"/>
      <c r="I42" s="28" t="n"/>
      <c r="J42" s="27" t="n"/>
      <c r="K42" s="28" t="n"/>
      <c r="L42" s="32" t="n"/>
      <c r="M42" s="29" t="n"/>
      <c r="N42" s="15">
        <f>IF($A42="","",IFERROR($H42*$I42,0))</f>
        <v/>
      </c>
      <c r="O42" s="15">
        <f>IF($A42="","",IFERROR($N42/'Settings'!$B$6,0))</f>
        <v/>
      </c>
      <c r="P42" s="15">
        <f>IF($A42="","",IFERROR($N42/'Settings'!$B$5,0))</f>
        <v/>
      </c>
      <c r="Q42" s="15">
        <f>IF($A42="","",IFERROR($H42*$J42/60,0))</f>
        <v/>
      </c>
      <c r="R42" s="15">
        <f>IF($A42="","",IFERROR(SUM($P42:$Q42)+$K42,0))</f>
        <v/>
      </c>
      <c r="S42" s="18">
        <f>IF($A42="","",IFERROR(($R42*'Settings'!$B$8)+($O42*'Settings'!$B$7)+($N42*'Settings'!$B$9),0))</f>
        <v/>
      </c>
      <c r="T42" s="15">
        <f>IF($A42="","",IFERROR($H42/$R42,0))</f>
        <v/>
      </c>
      <c r="U42" s="26">
        <f>IF($A42="","",IF(COUNTIF($A$5:$A$204,$A42)&gt;1,"Duplicate Cluster ID",IF(OR($B42="",$C42="",$D42="",$E42="Not found",$G42="",$H42&lt;=0,$I42&lt;0,$J42&lt;=0,$K42&lt;0,$L42="",$M42=""),"Review inputs","OK")))</f>
        <v/>
      </c>
      <c r="V42" s="24" t="n"/>
    </row>
    <row r="43">
      <c r="A43" s="32" t="n"/>
      <c r="B43" s="24" t="n"/>
      <c r="C43" s="25" t="n"/>
      <c r="D43" s="32" t="n"/>
      <c r="E43" s="14">
        <f>IF($A43="","",IFERROR(INDEX('Territory Capacity'!$B$5:$B$104,MATCH($D43,'Territory Capacity'!$A$5:$A$104,0)),"Not found"))</f>
        <v/>
      </c>
      <c r="F43" s="26">
        <f>IF($A43="","",IFERROR(INDEX('Territory Capacity'!$C$5:$C$104,MATCH($D43,'Territory Capacity'!$A$5:$A$104,0)),"Not found"))</f>
        <v/>
      </c>
      <c r="G43" s="24" t="n"/>
      <c r="H43" s="27" t="n"/>
      <c r="I43" s="28" t="n"/>
      <c r="J43" s="27" t="n"/>
      <c r="K43" s="28" t="n"/>
      <c r="L43" s="32" t="n"/>
      <c r="M43" s="29" t="n"/>
      <c r="N43" s="15">
        <f>IF($A43="","",IFERROR($H43*$I43,0))</f>
        <v/>
      </c>
      <c r="O43" s="15">
        <f>IF($A43="","",IFERROR($N43/'Settings'!$B$6,0))</f>
        <v/>
      </c>
      <c r="P43" s="15">
        <f>IF($A43="","",IFERROR($N43/'Settings'!$B$5,0))</f>
        <v/>
      </c>
      <c r="Q43" s="15">
        <f>IF($A43="","",IFERROR($H43*$J43/60,0))</f>
        <v/>
      </c>
      <c r="R43" s="15">
        <f>IF($A43="","",IFERROR(SUM($P43:$Q43)+$K43,0))</f>
        <v/>
      </c>
      <c r="S43" s="18">
        <f>IF($A43="","",IFERROR(($R43*'Settings'!$B$8)+($O43*'Settings'!$B$7)+($N43*'Settings'!$B$9),0))</f>
        <v/>
      </c>
      <c r="T43" s="15">
        <f>IF($A43="","",IFERROR($H43/$R43,0))</f>
        <v/>
      </c>
      <c r="U43" s="26">
        <f>IF($A43="","",IF(COUNTIF($A$5:$A$204,$A43)&gt;1,"Duplicate Cluster ID",IF(OR($B43="",$C43="",$D43="",$E43="Not found",$G43="",$H43&lt;=0,$I43&lt;0,$J43&lt;=0,$K43&lt;0,$L43="",$M43=""),"Review inputs","OK")))</f>
        <v/>
      </c>
      <c r="V43" s="24" t="n"/>
    </row>
    <row r="44">
      <c r="A44" s="32" t="n"/>
      <c r="B44" s="24" t="n"/>
      <c r="C44" s="25" t="n"/>
      <c r="D44" s="32" t="n"/>
      <c r="E44" s="14">
        <f>IF($A44="","",IFERROR(INDEX('Territory Capacity'!$B$5:$B$104,MATCH($D44,'Territory Capacity'!$A$5:$A$104,0)),"Not found"))</f>
        <v/>
      </c>
      <c r="F44" s="26">
        <f>IF($A44="","",IFERROR(INDEX('Territory Capacity'!$C$5:$C$104,MATCH($D44,'Territory Capacity'!$A$5:$A$104,0)),"Not found"))</f>
        <v/>
      </c>
      <c r="G44" s="24" t="n"/>
      <c r="H44" s="27" t="n"/>
      <c r="I44" s="28" t="n"/>
      <c r="J44" s="27" t="n"/>
      <c r="K44" s="28" t="n"/>
      <c r="L44" s="32" t="n"/>
      <c r="M44" s="29" t="n"/>
      <c r="N44" s="15">
        <f>IF($A44="","",IFERROR($H44*$I44,0))</f>
        <v/>
      </c>
      <c r="O44" s="15">
        <f>IF($A44="","",IFERROR($N44/'Settings'!$B$6,0))</f>
        <v/>
      </c>
      <c r="P44" s="15">
        <f>IF($A44="","",IFERROR($N44/'Settings'!$B$5,0))</f>
        <v/>
      </c>
      <c r="Q44" s="15">
        <f>IF($A44="","",IFERROR($H44*$J44/60,0))</f>
        <v/>
      </c>
      <c r="R44" s="15">
        <f>IF($A44="","",IFERROR(SUM($P44:$Q44)+$K44,0))</f>
        <v/>
      </c>
      <c r="S44" s="18">
        <f>IF($A44="","",IFERROR(($R44*'Settings'!$B$8)+($O44*'Settings'!$B$7)+($N44*'Settings'!$B$9),0))</f>
        <v/>
      </c>
      <c r="T44" s="15">
        <f>IF($A44="","",IFERROR($H44/$R44,0))</f>
        <v/>
      </c>
      <c r="U44" s="26">
        <f>IF($A44="","",IF(COUNTIF($A$5:$A$204,$A44)&gt;1,"Duplicate Cluster ID",IF(OR($B44="",$C44="",$D44="",$E44="Not found",$G44="",$H44&lt;=0,$I44&lt;0,$J44&lt;=0,$K44&lt;0,$L44="",$M44=""),"Review inputs","OK")))</f>
        <v/>
      </c>
      <c r="V44" s="24" t="n"/>
    </row>
    <row r="45">
      <c r="A45" s="32" t="n"/>
      <c r="B45" s="24" t="n"/>
      <c r="C45" s="25" t="n"/>
      <c r="D45" s="32" t="n"/>
      <c r="E45" s="14">
        <f>IF($A45="","",IFERROR(INDEX('Territory Capacity'!$B$5:$B$104,MATCH($D45,'Territory Capacity'!$A$5:$A$104,0)),"Not found"))</f>
        <v/>
      </c>
      <c r="F45" s="26">
        <f>IF($A45="","",IFERROR(INDEX('Territory Capacity'!$C$5:$C$104,MATCH($D45,'Territory Capacity'!$A$5:$A$104,0)),"Not found"))</f>
        <v/>
      </c>
      <c r="G45" s="24" t="n"/>
      <c r="H45" s="27" t="n"/>
      <c r="I45" s="28" t="n"/>
      <c r="J45" s="27" t="n"/>
      <c r="K45" s="28" t="n"/>
      <c r="L45" s="32" t="n"/>
      <c r="M45" s="29" t="n"/>
      <c r="N45" s="15">
        <f>IF($A45="","",IFERROR($H45*$I45,0))</f>
        <v/>
      </c>
      <c r="O45" s="15">
        <f>IF($A45="","",IFERROR($N45/'Settings'!$B$6,0))</f>
        <v/>
      </c>
      <c r="P45" s="15">
        <f>IF($A45="","",IFERROR($N45/'Settings'!$B$5,0))</f>
        <v/>
      </c>
      <c r="Q45" s="15">
        <f>IF($A45="","",IFERROR($H45*$J45/60,0))</f>
        <v/>
      </c>
      <c r="R45" s="15">
        <f>IF($A45="","",IFERROR(SUM($P45:$Q45)+$K45,0))</f>
        <v/>
      </c>
      <c r="S45" s="18">
        <f>IF($A45="","",IFERROR(($R45*'Settings'!$B$8)+($O45*'Settings'!$B$7)+($N45*'Settings'!$B$9),0))</f>
        <v/>
      </c>
      <c r="T45" s="15">
        <f>IF($A45="","",IFERROR($H45/$R45,0))</f>
        <v/>
      </c>
      <c r="U45" s="26">
        <f>IF($A45="","",IF(COUNTIF($A$5:$A$204,$A45)&gt;1,"Duplicate Cluster ID",IF(OR($B45="",$C45="",$D45="",$E45="Not found",$G45="",$H45&lt;=0,$I45&lt;0,$J45&lt;=0,$K45&lt;0,$L45="",$M45=""),"Review inputs","OK")))</f>
        <v/>
      </c>
      <c r="V45" s="24" t="n"/>
    </row>
    <row r="46">
      <c r="A46" s="32" t="n"/>
      <c r="B46" s="24" t="n"/>
      <c r="C46" s="25" t="n"/>
      <c r="D46" s="32" t="n"/>
      <c r="E46" s="14">
        <f>IF($A46="","",IFERROR(INDEX('Territory Capacity'!$B$5:$B$104,MATCH($D46,'Territory Capacity'!$A$5:$A$104,0)),"Not found"))</f>
        <v/>
      </c>
      <c r="F46" s="26">
        <f>IF($A46="","",IFERROR(INDEX('Territory Capacity'!$C$5:$C$104,MATCH($D46,'Territory Capacity'!$A$5:$A$104,0)),"Not found"))</f>
        <v/>
      </c>
      <c r="G46" s="24" t="n"/>
      <c r="H46" s="27" t="n"/>
      <c r="I46" s="28" t="n"/>
      <c r="J46" s="27" t="n"/>
      <c r="K46" s="28" t="n"/>
      <c r="L46" s="32" t="n"/>
      <c r="M46" s="29" t="n"/>
      <c r="N46" s="15">
        <f>IF($A46="","",IFERROR($H46*$I46,0))</f>
        <v/>
      </c>
      <c r="O46" s="15">
        <f>IF($A46="","",IFERROR($N46/'Settings'!$B$6,0))</f>
        <v/>
      </c>
      <c r="P46" s="15">
        <f>IF($A46="","",IFERROR($N46/'Settings'!$B$5,0))</f>
        <v/>
      </c>
      <c r="Q46" s="15">
        <f>IF($A46="","",IFERROR($H46*$J46/60,0))</f>
        <v/>
      </c>
      <c r="R46" s="15">
        <f>IF($A46="","",IFERROR(SUM($P46:$Q46)+$K46,0))</f>
        <v/>
      </c>
      <c r="S46" s="18">
        <f>IF($A46="","",IFERROR(($R46*'Settings'!$B$8)+($O46*'Settings'!$B$7)+($N46*'Settings'!$B$9),0))</f>
        <v/>
      </c>
      <c r="T46" s="15">
        <f>IF($A46="","",IFERROR($H46/$R46,0))</f>
        <v/>
      </c>
      <c r="U46" s="26">
        <f>IF($A46="","",IF(COUNTIF($A$5:$A$204,$A46)&gt;1,"Duplicate Cluster ID",IF(OR($B46="",$C46="",$D46="",$E46="Not found",$G46="",$H46&lt;=0,$I46&lt;0,$J46&lt;=0,$K46&lt;0,$L46="",$M46=""),"Review inputs","OK")))</f>
        <v/>
      </c>
      <c r="V46" s="24" t="n"/>
    </row>
    <row r="47">
      <c r="A47" s="32" t="n"/>
      <c r="B47" s="24" t="n"/>
      <c r="C47" s="25" t="n"/>
      <c r="D47" s="32" t="n"/>
      <c r="E47" s="14">
        <f>IF($A47="","",IFERROR(INDEX('Territory Capacity'!$B$5:$B$104,MATCH($D47,'Territory Capacity'!$A$5:$A$104,0)),"Not found"))</f>
        <v/>
      </c>
      <c r="F47" s="26">
        <f>IF($A47="","",IFERROR(INDEX('Territory Capacity'!$C$5:$C$104,MATCH($D47,'Territory Capacity'!$A$5:$A$104,0)),"Not found"))</f>
        <v/>
      </c>
      <c r="G47" s="24" t="n"/>
      <c r="H47" s="27" t="n"/>
      <c r="I47" s="28" t="n"/>
      <c r="J47" s="27" t="n"/>
      <c r="K47" s="28" t="n"/>
      <c r="L47" s="32" t="n"/>
      <c r="M47" s="29" t="n"/>
      <c r="N47" s="15">
        <f>IF($A47="","",IFERROR($H47*$I47,0))</f>
        <v/>
      </c>
      <c r="O47" s="15">
        <f>IF($A47="","",IFERROR($N47/'Settings'!$B$6,0))</f>
        <v/>
      </c>
      <c r="P47" s="15">
        <f>IF($A47="","",IFERROR($N47/'Settings'!$B$5,0))</f>
        <v/>
      </c>
      <c r="Q47" s="15">
        <f>IF($A47="","",IFERROR($H47*$J47/60,0))</f>
        <v/>
      </c>
      <c r="R47" s="15">
        <f>IF($A47="","",IFERROR(SUM($P47:$Q47)+$K47,0))</f>
        <v/>
      </c>
      <c r="S47" s="18">
        <f>IF($A47="","",IFERROR(($R47*'Settings'!$B$8)+($O47*'Settings'!$B$7)+($N47*'Settings'!$B$9),0))</f>
        <v/>
      </c>
      <c r="T47" s="15">
        <f>IF($A47="","",IFERROR($H47/$R47,0))</f>
        <v/>
      </c>
      <c r="U47" s="26">
        <f>IF($A47="","",IF(COUNTIF($A$5:$A$204,$A47)&gt;1,"Duplicate Cluster ID",IF(OR($B47="",$C47="",$D47="",$E47="Not found",$G47="",$H47&lt;=0,$I47&lt;0,$J47&lt;=0,$K47&lt;0,$L47="",$M47=""),"Review inputs","OK")))</f>
        <v/>
      </c>
      <c r="V47" s="24" t="n"/>
    </row>
    <row r="48">
      <c r="A48" s="32" t="n"/>
      <c r="B48" s="24" t="n"/>
      <c r="C48" s="25" t="n"/>
      <c r="D48" s="32" t="n"/>
      <c r="E48" s="14">
        <f>IF($A48="","",IFERROR(INDEX('Territory Capacity'!$B$5:$B$104,MATCH($D48,'Territory Capacity'!$A$5:$A$104,0)),"Not found"))</f>
        <v/>
      </c>
      <c r="F48" s="26">
        <f>IF($A48="","",IFERROR(INDEX('Territory Capacity'!$C$5:$C$104,MATCH($D48,'Territory Capacity'!$A$5:$A$104,0)),"Not found"))</f>
        <v/>
      </c>
      <c r="G48" s="24" t="n"/>
      <c r="H48" s="27" t="n"/>
      <c r="I48" s="28" t="n"/>
      <c r="J48" s="27" t="n"/>
      <c r="K48" s="28" t="n"/>
      <c r="L48" s="32" t="n"/>
      <c r="M48" s="29" t="n"/>
      <c r="N48" s="15">
        <f>IF($A48="","",IFERROR($H48*$I48,0))</f>
        <v/>
      </c>
      <c r="O48" s="15">
        <f>IF($A48="","",IFERROR($N48/'Settings'!$B$6,0))</f>
        <v/>
      </c>
      <c r="P48" s="15">
        <f>IF($A48="","",IFERROR($N48/'Settings'!$B$5,0))</f>
        <v/>
      </c>
      <c r="Q48" s="15">
        <f>IF($A48="","",IFERROR($H48*$J48/60,0))</f>
        <v/>
      </c>
      <c r="R48" s="15">
        <f>IF($A48="","",IFERROR(SUM($P48:$Q48)+$K48,0))</f>
        <v/>
      </c>
      <c r="S48" s="18">
        <f>IF($A48="","",IFERROR(($R48*'Settings'!$B$8)+($O48*'Settings'!$B$7)+($N48*'Settings'!$B$9),0))</f>
        <v/>
      </c>
      <c r="T48" s="15">
        <f>IF($A48="","",IFERROR($H48/$R48,0))</f>
        <v/>
      </c>
      <c r="U48" s="26">
        <f>IF($A48="","",IF(COUNTIF($A$5:$A$204,$A48)&gt;1,"Duplicate Cluster ID",IF(OR($B48="",$C48="",$D48="",$E48="Not found",$G48="",$H48&lt;=0,$I48&lt;0,$J48&lt;=0,$K48&lt;0,$L48="",$M48=""),"Review inputs","OK")))</f>
        <v/>
      </c>
      <c r="V48" s="24" t="n"/>
    </row>
    <row r="49">
      <c r="A49" s="32" t="n"/>
      <c r="B49" s="24" t="n"/>
      <c r="C49" s="25" t="n"/>
      <c r="D49" s="32" t="n"/>
      <c r="E49" s="14">
        <f>IF($A49="","",IFERROR(INDEX('Territory Capacity'!$B$5:$B$104,MATCH($D49,'Territory Capacity'!$A$5:$A$104,0)),"Not found"))</f>
        <v/>
      </c>
      <c r="F49" s="26">
        <f>IF($A49="","",IFERROR(INDEX('Territory Capacity'!$C$5:$C$104,MATCH($D49,'Territory Capacity'!$A$5:$A$104,0)),"Not found"))</f>
        <v/>
      </c>
      <c r="G49" s="24" t="n"/>
      <c r="H49" s="27" t="n"/>
      <c r="I49" s="28" t="n"/>
      <c r="J49" s="27" t="n"/>
      <c r="K49" s="28" t="n"/>
      <c r="L49" s="32" t="n"/>
      <c r="M49" s="29" t="n"/>
      <c r="N49" s="15">
        <f>IF($A49="","",IFERROR($H49*$I49,0))</f>
        <v/>
      </c>
      <c r="O49" s="15">
        <f>IF($A49="","",IFERROR($N49/'Settings'!$B$6,0))</f>
        <v/>
      </c>
      <c r="P49" s="15">
        <f>IF($A49="","",IFERROR($N49/'Settings'!$B$5,0))</f>
        <v/>
      </c>
      <c r="Q49" s="15">
        <f>IF($A49="","",IFERROR($H49*$J49/60,0))</f>
        <v/>
      </c>
      <c r="R49" s="15">
        <f>IF($A49="","",IFERROR(SUM($P49:$Q49)+$K49,0))</f>
        <v/>
      </c>
      <c r="S49" s="18">
        <f>IF($A49="","",IFERROR(($R49*'Settings'!$B$8)+($O49*'Settings'!$B$7)+($N49*'Settings'!$B$9),0))</f>
        <v/>
      </c>
      <c r="T49" s="15">
        <f>IF($A49="","",IFERROR($H49/$R49,0))</f>
        <v/>
      </c>
      <c r="U49" s="26">
        <f>IF($A49="","",IF(COUNTIF($A$5:$A$204,$A49)&gt;1,"Duplicate Cluster ID",IF(OR($B49="",$C49="",$D49="",$E49="Not found",$G49="",$H49&lt;=0,$I49&lt;0,$J49&lt;=0,$K49&lt;0,$L49="",$M49=""),"Review inputs","OK")))</f>
        <v/>
      </c>
      <c r="V49" s="24" t="n"/>
    </row>
    <row r="50">
      <c r="A50" s="32" t="n"/>
      <c r="B50" s="24" t="n"/>
      <c r="C50" s="25" t="n"/>
      <c r="D50" s="32" t="n"/>
      <c r="E50" s="14">
        <f>IF($A50="","",IFERROR(INDEX('Territory Capacity'!$B$5:$B$104,MATCH($D50,'Territory Capacity'!$A$5:$A$104,0)),"Not found"))</f>
        <v/>
      </c>
      <c r="F50" s="26">
        <f>IF($A50="","",IFERROR(INDEX('Territory Capacity'!$C$5:$C$104,MATCH($D50,'Territory Capacity'!$A$5:$A$104,0)),"Not found"))</f>
        <v/>
      </c>
      <c r="G50" s="24" t="n"/>
      <c r="H50" s="27" t="n"/>
      <c r="I50" s="28" t="n"/>
      <c r="J50" s="27" t="n"/>
      <c r="K50" s="28" t="n"/>
      <c r="L50" s="32" t="n"/>
      <c r="M50" s="29" t="n"/>
      <c r="N50" s="15">
        <f>IF($A50="","",IFERROR($H50*$I50,0))</f>
        <v/>
      </c>
      <c r="O50" s="15">
        <f>IF($A50="","",IFERROR($N50/'Settings'!$B$6,0))</f>
        <v/>
      </c>
      <c r="P50" s="15">
        <f>IF($A50="","",IFERROR($N50/'Settings'!$B$5,0))</f>
        <v/>
      </c>
      <c r="Q50" s="15">
        <f>IF($A50="","",IFERROR($H50*$J50/60,0))</f>
        <v/>
      </c>
      <c r="R50" s="15">
        <f>IF($A50="","",IFERROR(SUM($P50:$Q50)+$K50,0))</f>
        <v/>
      </c>
      <c r="S50" s="18">
        <f>IF($A50="","",IFERROR(($R50*'Settings'!$B$8)+($O50*'Settings'!$B$7)+($N50*'Settings'!$B$9),0))</f>
        <v/>
      </c>
      <c r="T50" s="15">
        <f>IF($A50="","",IFERROR($H50/$R50,0))</f>
        <v/>
      </c>
      <c r="U50" s="26">
        <f>IF($A50="","",IF(COUNTIF($A$5:$A$204,$A50)&gt;1,"Duplicate Cluster ID",IF(OR($B50="",$C50="",$D50="",$E50="Not found",$G50="",$H50&lt;=0,$I50&lt;0,$J50&lt;=0,$K50&lt;0,$L50="",$M50=""),"Review inputs","OK")))</f>
        <v/>
      </c>
      <c r="V50" s="24" t="n"/>
    </row>
    <row r="51">
      <c r="A51" s="32" t="n"/>
      <c r="B51" s="24" t="n"/>
      <c r="C51" s="25" t="n"/>
      <c r="D51" s="32" t="n"/>
      <c r="E51" s="14">
        <f>IF($A51="","",IFERROR(INDEX('Territory Capacity'!$B$5:$B$104,MATCH($D51,'Territory Capacity'!$A$5:$A$104,0)),"Not found"))</f>
        <v/>
      </c>
      <c r="F51" s="26">
        <f>IF($A51="","",IFERROR(INDEX('Territory Capacity'!$C$5:$C$104,MATCH($D51,'Territory Capacity'!$A$5:$A$104,0)),"Not found"))</f>
        <v/>
      </c>
      <c r="G51" s="24" t="n"/>
      <c r="H51" s="27" t="n"/>
      <c r="I51" s="28" t="n"/>
      <c r="J51" s="27" t="n"/>
      <c r="K51" s="28" t="n"/>
      <c r="L51" s="32" t="n"/>
      <c r="M51" s="29" t="n"/>
      <c r="N51" s="15">
        <f>IF($A51="","",IFERROR($H51*$I51,0))</f>
        <v/>
      </c>
      <c r="O51" s="15">
        <f>IF($A51="","",IFERROR($N51/'Settings'!$B$6,0))</f>
        <v/>
      </c>
      <c r="P51" s="15">
        <f>IF($A51="","",IFERROR($N51/'Settings'!$B$5,0))</f>
        <v/>
      </c>
      <c r="Q51" s="15">
        <f>IF($A51="","",IFERROR($H51*$J51/60,0))</f>
        <v/>
      </c>
      <c r="R51" s="15">
        <f>IF($A51="","",IFERROR(SUM($P51:$Q51)+$K51,0))</f>
        <v/>
      </c>
      <c r="S51" s="18">
        <f>IF($A51="","",IFERROR(($R51*'Settings'!$B$8)+($O51*'Settings'!$B$7)+($N51*'Settings'!$B$9),0))</f>
        <v/>
      </c>
      <c r="T51" s="15">
        <f>IF($A51="","",IFERROR($H51/$R51,0))</f>
        <v/>
      </c>
      <c r="U51" s="26">
        <f>IF($A51="","",IF(COUNTIF($A$5:$A$204,$A51)&gt;1,"Duplicate Cluster ID",IF(OR($B51="",$C51="",$D51="",$E51="Not found",$G51="",$H51&lt;=0,$I51&lt;0,$J51&lt;=0,$K51&lt;0,$L51="",$M51=""),"Review inputs","OK")))</f>
        <v/>
      </c>
      <c r="V51" s="24" t="n"/>
    </row>
    <row r="52">
      <c r="A52" s="32" t="n"/>
      <c r="B52" s="24" t="n"/>
      <c r="C52" s="25" t="n"/>
      <c r="D52" s="32" t="n"/>
      <c r="E52" s="14">
        <f>IF($A52="","",IFERROR(INDEX('Territory Capacity'!$B$5:$B$104,MATCH($D52,'Territory Capacity'!$A$5:$A$104,0)),"Not found"))</f>
        <v/>
      </c>
      <c r="F52" s="26">
        <f>IF($A52="","",IFERROR(INDEX('Territory Capacity'!$C$5:$C$104,MATCH($D52,'Territory Capacity'!$A$5:$A$104,0)),"Not found"))</f>
        <v/>
      </c>
      <c r="G52" s="24" t="n"/>
      <c r="H52" s="27" t="n"/>
      <c r="I52" s="28" t="n"/>
      <c r="J52" s="27" t="n"/>
      <c r="K52" s="28" t="n"/>
      <c r="L52" s="32" t="n"/>
      <c r="M52" s="29" t="n"/>
      <c r="N52" s="15">
        <f>IF($A52="","",IFERROR($H52*$I52,0))</f>
        <v/>
      </c>
      <c r="O52" s="15">
        <f>IF($A52="","",IFERROR($N52/'Settings'!$B$6,0))</f>
        <v/>
      </c>
      <c r="P52" s="15">
        <f>IF($A52="","",IFERROR($N52/'Settings'!$B$5,0))</f>
        <v/>
      </c>
      <c r="Q52" s="15">
        <f>IF($A52="","",IFERROR($H52*$J52/60,0))</f>
        <v/>
      </c>
      <c r="R52" s="15">
        <f>IF($A52="","",IFERROR(SUM($P52:$Q52)+$K52,0))</f>
        <v/>
      </c>
      <c r="S52" s="18">
        <f>IF($A52="","",IFERROR(($R52*'Settings'!$B$8)+($O52*'Settings'!$B$7)+($N52*'Settings'!$B$9),0))</f>
        <v/>
      </c>
      <c r="T52" s="15">
        <f>IF($A52="","",IFERROR($H52/$R52,0))</f>
        <v/>
      </c>
      <c r="U52" s="26">
        <f>IF($A52="","",IF(COUNTIF($A$5:$A$204,$A52)&gt;1,"Duplicate Cluster ID",IF(OR($B52="",$C52="",$D52="",$E52="Not found",$G52="",$H52&lt;=0,$I52&lt;0,$J52&lt;=0,$K52&lt;0,$L52="",$M52=""),"Review inputs","OK")))</f>
        <v/>
      </c>
      <c r="V52" s="24" t="n"/>
    </row>
    <row r="53">
      <c r="A53" s="32" t="n"/>
      <c r="B53" s="24" t="n"/>
      <c r="C53" s="25" t="n"/>
      <c r="D53" s="32" t="n"/>
      <c r="E53" s="14">
        <f>IF($A53="","",IFERROR(INDEX('Territory Capacity'!$B$5:$B$104,MATCH($D53,'Territory Capacity'!$A$5:$A$104,0)),"Not found"))</f>
        <v/>
      </c>
      <c r="F53" s="26">
        <f>IF($A53="","",IFERROR(INDEX('Territory Capacity'!$C$5:$C$104,MATCH($D53,'Territory Capacity'!$A$5:$A$104,0)),"Not found"))</f>
        <v/>
      </c>
      <c r="G53" s="24" t="n"/>
      <c r="H53" s="27" t="n"/>
      <c r="I53" s="28" t="n"/>
      <c r="J53" s="27" t="n"/>
      <c r="K53" s="28" t="n"/>
      <c r="L53" s="32" t="n"/>
      <c r="M53" s="29" t="n"/>
      <c r="N53" s="15">
        <f>IF($A53="","",IFERROR($H53*$I53,0))</f>
        <v/>
      </c>
      <c r="O53" s="15">
        <f>IF($A53="","",IFERROR($N53/'Settings'!$B$6,0))</f>
        <v/>
      </c>
      <c r="P53" s="15">
        <f>IF($A53="","",IFERROR($N53/'Settings'!$B$5,0))</f>
        <v/>
      </c>
      <c r="Q53" s="15">
        <f>IF($A53="","",IFERROR($H53*$J53/60,0))</f>
        <v/>
      </c>
      <c r="R53" s="15">
        <f>IF($A53="","",IFERROR(SUM($P53:$Q53)+$K53,0))</f>
        <v/>
      </c>
      <c r="S53" s="18">
        <f>IF($A53="","",IFERROR(($R53*'Settings'!$B$8)+($O53*'Settings'!$B$7)+($N53*'Settings'!$B$9),0))</f>
        <v/>
      </c>
      <c r="T53" s="15">
        <f>IF($A53="","",IFERROR($H53/$R53,0))</f>
        <v/>
      </c>
      <c r="U53" s="26">
        <f>IF($A53="","",IF(COUNTIF($A$5:$A$204,$A53)&gt;1,"Duplicate Cluster ID",IF(OR($B53="",$C53="",$D53="",$E53="Not found",$G53="",$H53&lt;=0,$I53&lt;0,$J53&lt;=0,$K53&lt;0,$L53="",$M53=""),"Review inputs","OK")))</f>
        <v/>
      </c>
      <c r="V53" s="24" t="n"/>
    </row>
    <row r="54">
      <c r="A54" s="32" t="n"/>
      <c r="B54" s="24" t="n"/>
      <c r="C54" s="25" t="n"/>
      <c r="D54" s="32" t="n"/>
      <c r="E54" s="14">
        <f>IF($A54="","",IFERROR(INDEX('Territory Capacity'!$B$5:$B$104,MATCH($D54,'Territory Capacity'!$A$5:$A$104,0)),"Not found"))</f>
        <v/>
      </c>
      <c r="F54" s="26">
        <f>IF($A54="","",IFERROR(INDEX('Territory Capacity'!$C$5:$C$104,MATCH($D54,'Territory Capacity'!$A$5:$A$104,0)),"Not found"))</f>
        <v/>
      </c>
      <c r="G54" s="24" t="n"/>
      <c r="H54" s="27" t="n"/>
      <c r="I54" s="28" t="n"/>
      <c r="J54" s="27" t="n"/>
      <c r="K54" s="28" t="n"/>
      <c r="L54" s="32" t="n"/>
      <c r="M54" s="29" t="n"/>
      <c r="N54" s="15">
        <f>IF($A54="","",IFERROR($H54*$I54,0))</f>
        <v/>
      </c>
      <c r="O54" s="15">
        <f>IF($A54="","",IFERROR($N54/'Settings'!$B$6,0))</f>
        <v/>
      </c>
      <c r="P54" s="15">
        <f>IF($A54="","",IFERROR($N54/'Settings'!$B$5,0))</f>
        <v/>
      </c>
      <c r="Q54" s="15">
        <f>IF($A54="","",IFERROR($H54*$J54/60,0))</f>
        <v/>
      </c>
      <c r="R54" s="15">
        <f>IF($A54="","",IFERROR(SUM($P54:$Q54)+$K54,0))</f>
        <v/>
      </c>
      <c r="S54" s="18">
        <f>IF($A54="","",IFERROR(($R54*'Settings'!$B$8)+($O54*'Settings'!$B$7)+($N54*'Settings'!$B$9),0))</f>
        <v/>
      </c>
      <c r="T54" s="15">
        <f>IF($A54="","",IFERROR($H54/$R54,0))</f>
        <v/>
      </c>
      <c r="U54" s="26">
        <f>IF($A54="","",IF(COUNTIF($A$5:$A$204,$A54)&gt;1,"Duplicate Cluster ID",IF(OR($B54="",$C54="",$D54="",$E54="Not found",$G54="",$H54&lt;=0,$I54&lt;0,$J54&lt;=0,$K54&lt;0,$L54="",$M54=""),"Review inputs","OK")))</f>
        <v/>
      </c>
      <c r="V54" s="24" t="n"/>
    </row>
    <row r="55">
      <c r="A55" s="32" t="n"/>
      <c r="B55" s="24" t="n"/>
      <c r="C55" s="25" t="n"/>
      <c r="D55" s="32" t="n"/>
      <c r="E55" s="14">
        <f>IF($A55="","",IFERROR(INDEX('Territory Capacity'!$B$5:$B$104,MATCH($D55,'Territory Capacity'!$A$5:$A$104,0)),"Not found"))</f>
        <v/>
      </c>
      <c r="F55" s="26">
        <f>IF($A55="","",IFERROR(INDEX('Territory Capacity'!$C$5:$C$104,MATCH($D55,'Territory Capacity'!$A$5:$A$104,0)),"Not found"))</f>
        <v/>
      </c>
      <c r="G55" s="24" t="n"/>
      <c r="H55" s="27" t="n"/>
      <c r="I55" s="28" t="n"/>
      <c r="J55" s="27" t="n"/>
      <c r="K55" s="28" t="n"/>
      <c r="L55" s="32" t="n"/>
      <c r="M55" s="29" t="n"/>
      <c r="N55" s="15">
        <f>IF($A55="","",IFERROR($H55*$I55,0))</f>
        <v/>
      </c>
      <c r="O55" s="15">
        <f>IF($A55="","",IFERROR($N55/'Settings'!$B$6,0))</f>
        <v/>
      </c>
      <c r="P55" s="15">
        <f>IF($A55="","",IFERROR($N55/'Settings'!$B$5,0))</f>
        <v/>
      </c>
      <c r="Q55" s="15">
        <f>IF($A55="","",IFERROR($H55*$J55/60,0))</f>
        <v/>
      </c>
      <c r="R55" s="15">
        <f>IF($A55="","",IFERROR(SUM($P55:$Q55)+$K55,0))</f>
        <v/>
      </c>
      <c r="S55" s="18">
        <f>IF($A55="","",IFERROR(($R55*'Settings'!$B$8)+($O55*'Settings'!$B$7)+($N55*'Settings'!$B$9),0))</f>
        <v/>
      </c>
      <c r="T55" s="15">
        <f>IF($A55="","",IFERROR($H55/$R55,0))</f>
        <v/>
      </c>
      <c r="U55" s="26">
        <f>IF($A55="","",IF(COUNTIF($A$5:$A$204,$A55)&gt;1,"Duplicate Cluster ID",IF(OR($B55="",$C55="",$D55="",$E55="Not found",$G55="",$H55&lt;=0,$I55&lt;0,$J55&lt;=0,$K55&lt;0,$L55="",$M55=""),"Review inputs","OK")))</f>
        <v/>
      </c>
      <c r="V55" s="24" t="n"/>
    </row>
    <row r="56">
      <c r="A56" s="32" t="n"/>
      <c r="B56" s="24" t="n"/>
      <c r="C56" s="25" t="n"/>
      <c r="D56" s="32" t="n"/>
      <c r="E56" s="14">
        <f>IF($A56="","",IFERROR(INDEX('Territory Capacity'!$B$5:$B$104,MATCH($D56,'Territory Capacity'!$A$5:$A$104,0)),"Not found"))</f>
        <v/>
      </c>
      <c r="F56" s="26">
        <f>IF($A56="","",IFERROR(INDEX('Territory Capacity'!$C$5:$C$104,MATCH($D56,'Territory Capacity'!$A$5:$A$104,0)),"Not found"))</f>
        <v/>
      </c>
      <c r="G56" s="24" t="n"/>
      <c r="H56" s="27" t="n"/>
      <c r="I56" s="28" t="n"/>
      <c r="J56" s="27" t="n"/>
      <c r="K56" s="28" t="n"/>
      <c r="L56" s="32" t="n"/>
      <c r="M56" s="29" t="n"/>
      <c r="N56" s="15">
        <f>IF($A56="","",IFERROR($H56*$I56,0))</f>
        <v/>
      </c>
      <c r="O56" s="15">
        <f>IF($A56="","",IFERROR($N56/'Settings'!$B$6,0))</f>
        <v/>
      </c>
      <c r="P56" s="15">
        <f>IF($A56="","",IFERROR($N56/'Settings'!$B$5,0))</f>
        <v/>
      </c>
      <c r="Q56" s="15">
        <f>IF($A56="","",IFERROR($H56*$J56/60,0))</f>
        <v/>
      </c>
      <c r="R56" s="15">
        <f>IF($A56="","",IFERROR(SUM($P56:$Q56)+$K56,0))</f>
        <v/>
      </c>
      <c r="S56" s="18">
        <f>IF($A56="","",IFERROR(($R56*'Settings'!$B$8)+($O56*'Settings'!$B$7)+($N56*'Settings'!$B$9),0))</f>
        <v/>
      </c>
      <c r="T56" s="15">
        <f>IF($A56="","",IFERROR($H56/$R56,0))</f>
        <v/>
      </c>
      <c r="U56" s="26">
        <f>IF($A56="","",IF(COUNTIF($A$5:$A$204,$A56)&gt;1,"Duplicate Cluster ID",IF(OR($B56="",$C56="",$D56="",$E56="Not found",$G56="",$H56&lt;=0,$I56&lt;0,$J56&lt;=0,$K56&lt;0,$L56="",$M56=""),"Review inputs","OK")))</f>
        <v/>
      </c>
      <c r="V56" s="24" t="n"/>
    </row>
    <row r="57">
      <c r="A57" s="32" t="n"/>
      <c r="B57" s="24" t="n"/>
      <c r="C57" s="25" t="n"/>
      <c r="D57" s="32" t="n"/>
      <c r="E57" s="14">
        <f>IF($A57="","",IFERROR(INDEX('Territory Capacity'!$B$5:$B$104,MATCH($D57,'Territory Capacity'!$A$5:$A$104,0)),"Not found"))</f>
        <v/>
      </c>
      <c r="F57" s="26">
        <f>IF($A57="","",IFERROR(INDEX('Territory Capacity'!$C$5:$C$104,MATCH($D57,'Territory Capacity'!$A$5:$A$104,0)),"Not found"))</f>
        <v/>
      </c>
      <c r="G57" s="24" t="n"/>
      <c r="H57" s="27" t="n"/>
      <c r="I57" s="28" t="n"/>
      <c r="J57" s="27" t="n"/>
      <c r="K57" s="28" t="n"/>
      <c r="L57" s="32" t="n"/>
      <c r="M57" s="29" t="n"/>
      <c r="N57" s="15">
        <f>IF($A57="","",IFERROR($H57*$I57,0))</f>
        <v/>
      </c>
      <c r="O57" s="15">
        <f>IF($A57="","",IFERROR($N57/'Settings'!$B$6,0))</f>
        <v/>
      </c>
      <c r="P57" s="15">
        <f>IF($A57="","",IFERROR($N57/'Settings'!$B$5,0))</f>
        <v/>
      </c>
      <c r="Q57" s="15">
        <f>IF($A57="","",IFERROR($H57*$J57/60,0))</f>
        <v/>
      </c>
      <c r="R57" s="15">
        <f>IF($A57="","",IFERROR(SUM($P57:$Q57)+$K57,0))</f>
        <v/>
      </c>
      <c r="S57" s="18">
        <f>IF($A57="","",IFERROR(($R57*'Settings'!$B$8)+($O57*'Settings'!$B$7)+($N57*'Settings'!$B$9),0))</f>
        <v/>
      </c>
      <c r="T57" s="15">
        <f>IF($A57="","",IFERROR($H57/$R57,0))</f>
        <v/>
      </c>
      <c r="U57" s="26">
        <f>IF($A57="","",IF(COUNTIF($A$5:$A$204,$A57)&gt;1,"Duplicate Cluster ID",IF(OR($B57="",$C57="",$D57="",$E57="Not found",$G57="",$H57&lt;=0,$I57&lt;0,$J57&lt;=0,$K57&lt;0,$L57="",$M57=""),"Review inputs","OK")))</f>
        <v/>
      </c>
      <c r="V57" s="24" t="n"/>
    </row>
    <row r="58">
      <c r="A58" s="32" t="n"/>
      <c r="B58" s="24" t="n"/>
      <c r="C58" s="25" t="n"/>
      <c r="D58" s="32" t="n"/>
      <c r="E58" s="14">
        <f>IF($A58="","",IFERROR(INDEX('Territory Capacity'!$B$5:$B$104,MATCH($D58,'Territory Capacity'!$A$5:$A$104,0)),"Not found"))</f>
        <v/>
      </c>
      <c r="F58" s="26">
        <f>IF($A58="","",IFERROR(INDEX('Territory Capacity'!$C$5:$C$104,MATCH($D58,'Territory Capacity'!$A$5:$A$104,0)),"Not found"))</f>
        <v/>
      </c>
      <c r="G58" s="24" t="n"/>
      <c r="H58" s="27" t="n"/>
      <c r="I58" s="28" t="n"/>
      <c r="J58" s="27" t="n"/>
      <c r="K58" s="28" t="n"/>
      <c r="L58" s="32" t="n"/>
      <c r="M58" s="29" t="n"/>
      <c r="N58" s="15">
        <f>IF($A58="","",IFERROR($H58*$I58,0))</f>
        <v/>
      </c>
      <c r="O58" s="15">
        <f>IF($A58="","",IFERROR($N58/'Settings'!$B$6,0))</f>
        <v/>
      </c>
      <c r="P58" s="15">
        <f>IF($A58="","",IFERROR($N58/'Settings'!$B$5,0))</f>
        <v/>
      </c>
      <c r="Q58" s="15">
        <f>IF($A58="","",IFERROR($H58*$J58/60,0))</f>
        <v/>
      </c>
      <c r="R58" s="15">
        <f>IF($A58="","",IFERROR(SUM($P58:$Q58)+$K58,0))</f>
        <v/>
      </c>
      <c r="S58" s="18">
        <f>IF($A58="","",IFERROR(($R58*'Settings'!$B$8)+($O58*'Settings'!$B$7)+($N58*'Settings'!$B$9),0))</f>
        <v/>
      </c>
      <c r="T58" s="15">
        <f>IF($A58="","",IFERROR($H58/$R58,0))</f>
        <v/>
      </c>
      <c r="U58" s="26">
        <f>IF($A58="","",IF(COUNTIF($A$5:$A$204,$A58)&gt;1,"Duplicate Cluster ID",IF(OR($B58="",$C58="",$D58="",$E58="Not found",$G58="",$H58&lt;=0,$I58&lt;0,$J58&lt;=0,$K58&lt;0,$L58="",$M58=""),"Review inputs","OK")))</f>
        <v/>
      </c>
      <c r="V58" s="24" t="n"/>
    </row>
    <row r="59">
      <c r="A59" s="32" t="n"/>
      <c r="B59" s="24" t="n"/>
      <c r="C59" s="25" t="n"/>
      <c r="D59" s="32" t="n"/>
      <c r="E59" s="14">
        <f>IF($A59="","",IFERROR(INDEX('Territory Capacity'!$B$5:$B$104,MATCH($D59,'Territory Capacity'!$A$5:$A$104,0)),"Not found"))</f>
        <v/>
      </c>
      <c r="F59" s="26">
        <f>IF($A59="","",IFERROR(INDEX('Territory Capacity'!$C$5:$C$104,MATCH($D59,'Territory Capacity'!$A$5:$A$104,0)),"Not found"))</f>
        <v/>
      </c>
      <c r="G59" s="24" t="n"/>
      <c r="H59" s="27" t="n"/>
      <c r="I59" s="28" t="n"/>
      <c r="J59" s="27" t="n"/>
      <c r="K59" s="28" t="n"/>
      <c r="L59" s="32" t="n"/>
      <c r="M59" s="29" t="n"/>
      <c r="N59" s="15">
        <f>IF($A59="","",IFERROR($H59*$I59,0))</f>
        <v/>
      </c>
      <c r="O59" s="15">
        <f>IF($A59="","",IFERROR($N59/'Settings'!$B$6,0))</f>
        <v/>
      </c>
      <c r="P59" s="15">
        <f>IF($A59="","",IFERROR($N59/'Settings'!$B$5,0))</f>
        <v/>
      </c>
      <c r="Q59" s="15">
        <f>IF($A59="","",IFERROR($H59*$J59/60,0))</f>
        <v/>
      </c>
      <c r="R59" s="15">
        <f>IF($A59="","",IFERROR(SUM($P59:$Q59)+$K59,0))</f>
        <v/>
      </c>
      <c r="S59" s="18">
        <f>IF($A59="","",IFERROR(($R59*'Settings'!$B$8)+($O59*'Settings'!$B$7)+($N59*'Settings'!$B$9),0))</f>
        <v/>
      </c>
      <c r="T59" s="15">
        <f>IF($A59="","",IFERROR($H59/$R59,0))</f>
        <v/>
      </c>
      <c r="U59" s="26">
        <f>IF($A59="","",IF(COUNTIF($A$5:$A$204,$A59)&gt;1,"Duplicate Cluster ID",IF(OR($B59="",$C59="",$D59="",$E59="Not found",$G59="",$H59&lt;=0,$I59&lt;0,$J59&lt;=0,$K59&lt;0,$L59="",$M59=""),"Review inputs","OK")))</f>
        <v/>
      </c>
      <c r="V59" s="24" t="n"/>
    </row>
    <row r="60">
      <c r="A60" s="32" t="n"/>
      <c r="B60" s="24" t="n"/>
      <c r="C60" s="25" t="n"/>
      <c r="D60" s="32" t="n"/>
      <c r="E60" s="14">
        <f>IF($A60="","",IFERROR(INDEX('Territory Capacity'!$B$5:$B$104,MATCH($D60,'Territory Capacity'!$A$5:$A$104,0)),"Not found"))</f>
        <v/>
      </c>
      <c r="F60" s="26">
        <f>IF($A60="","",IFERROR(INDEX('Territory Capacity'!$C$5:$C$104,MATCH($D60,'Territory Capacity'!$A$5:$A$104,0)),"Not found"))</f>
        <v/>
      </c>
      <c r="G60" s="24" t="n"/>
      <c r="H60" s="27" t="n"/>
      <c r="I60" s="28" t="n"/>
      <c r="J60" s="27" t="n"/>
      <c r="K60" s="28" t="n"/>
      <c r="L60" s="32" t="n"/>
      <c r="M60" s="29" t="n"/>
      <c r="N60" s="15">
        <f>IF($A60="","",IFERROR($H60*$I60,0))</f>
        <v/>
      </c>
      <c r="O60" s="15">
        <f>IF($A60="","",IFERROR($N60/'Settings'!$B$6,0))</f>
        <v/>
      </c>
      <c r="P60" s="15">
        <f>IF($A60="","",IFERROR($N60/'Settings'!$B$5,0))</f>
        <v/>
      </c>
      <c r="Q60" s="15">
        <f>IF($A60="","",IFERROR($H60*$J60/60,0))</f>
        <v/>
      </c>
      <c r="R60" s="15">
        <f>IF($A60="","",IFERROR(SUM($P60:$Q60)+$K60,0))</f>
        <v/>
      </c>
      <c r="S60" s="18">
        <f>IF($A60="","",IFERROR(($R60*'Settings'!$B$8)+($O60*'Settings'!$B$7)+($N60*'Settings'!$B$9),0))</f>
        <v/>
      </c>
      <c r="T60" s="15">
        <f>IF($A60="","",IFERROR($H60/$R60,0))</f>
        <v/>
      </c>
      <c r="U60" s="26">
        <f>IF($A60="","",IF(COUNTIF($A$5:$A$204,$A60)&gt;1,"Duplicate Cluster ID",IF(OR($B60="",$C60="",$D60="",$E60="Not found",$G60="",$H60&lt;=0,$I60&lt;0,$J60&lt;=0,$K60&lt;0,$L60="",$M60=""),"Review inputs","OK")))</f>
        <v/>
      </c>
      <c r="V60" s="24" t="n"/>
    </row>
    <row r="61">
      <c r="A61" s="32" t="n"/>
      <c r="B61" s="24" t="n"/>
      <c r="C61" s="25" t="n"/>
      <c r="D61" s="32" t="n"/>
      <c r="E61" s="14">
        <f>IF($A61="","",IFERROR(INDEX('Territory Capacity'!$B$5:$B$104,MATCH($D61,'Territory Capacity'!$A$5:$A$104,0)),"Not found"))</f>
        <v/>
      </c>
      <c r="F61" s="26">
        <f>IF($A61="","",IFERROR(INDEX('Territory Capacity'!$C$5:$C$104,MATCH($D61,'Territory Capacity'!$A$5:$A$104,0)),"Not found"))</f>
        <v/>
      </c>
      <c r="G61" s="24" t="n"/>
      <c r="H61" s="27" t="n"/>
      <c r="I61" s="28" t="n"/>
      <c r="J61" s="27" t="n"/>
      <c r="K61" s="28" t="n"/>
      <c r="L61" s="32" t="n"/>
      <c r="M61" s="29" t="n"/>
      <c r="N61" s="15">
        <f>IF($A61="","",IFERROR($H61*$I61,0))</f>
        <v/>
      </c>
      <c r="O61" s="15">
        <f>IF($A61="","",IFERROR($N61/'Settings'!$B$6,0))</f>
        <v/>
      </c>
      <c r="P61" s="15">
        <f>IF($A61="","",IFERROR($N61/'Settings'!$B$5,0))</f>
        <v/>
      </c>
      <c r="Q61" s="15">
        <f>IF($A61="","",IFERROR($H61*$J61/60,0))</f>
        <v/>
      </c>
      <c r="R61" s="15">
        <f>IF($A61="","",IFERROR(SUM($P61:$Q61)+$K61,0))</f>
        <v/>
      </c>
      <c r="S61" s="18">
        <f>IF($A61="","",IFERROR(($R61*'Settings'!$B$8)+($O61*'Settings'!$B$7)+($N61*'Settings'!$B$9),0))</f>
        <v/>
      </c>
      <c r="T61" s="15">
        <f>IF($A61="","",IFERROR($H61/$R61,0))</f>
        <v/>
      </c>
      <c r="U61" s="26">
        <f>IF($A61="","",IF(COUNTIF($A$5:$A$204,$A61)&gt;1,"Duplicate Cluster ID",IF(OR($B61="",$C61="",$D61="",$E61="Not found",$G61="",$H61&lt;=0,$I61&lt;0,$J61&lt;=0,$K61&lt;0,$L61="",$M61=""),"Review inputs","OK")))</f>
        <v/>
      </c>
      <c r="V61" s="24" t="n"/>
    </row>
    <row r="62">
      <c r="A62" s="32" t="n"/>
      <c r="B62" s="24" t="n"/>
      <c r="C62" s="25" t="n"/>
      <c r="D62" s="32" t="n"/>
      <c r="E62" s="14">
        <f>IF($A62="","",IFERROR(INDEX('Territory Capacity'!$B$5:$B$104,MATCH($D62,'Territory Capacity'!$A$5:$A$104,0)),"Not found"))</f>
        <v/>
      </c>
      <c r="F62" s="26">
        <f>IF($A62="","",IFERROR(INDEX('Territory Capacity'!$C$5:$C$104,MATCH($D62,'Territory Capacity'!$A$5:$A$104,0)),"Not found"))</f>
        <v/>
      </c>
      <c r="G62" s="24" t="n"/>
      <c r="H62" s="27" t="n"/>
      <c r="I62" s="28" t="n"/>
      <c r="J62" s="27" t="n"/>
      <c r="K62" s="28" t="n"/>
      <c r="L62" s="32" t="n"/>
      <c r="M62" s="29" t="n"/>
      <c r="N62" s="15">
        <f>IF($A62="","",IFERROR($H62*$I62,0))</f>
        <v/>
      </c>
      <c r="O62" s="15">
        <f>IF($A62="","",IFERROR($N62/'Settings'!$B$6,0))</f>
        <v/>
      </c>
      <c r="P62" s="15">
        <f>IF($A62="","",IFERROR($N62/'Settings'!$B$5,0))</f>
        <v/>
      </c>
      <c r="Q62" s="15">
        <f>IF($A62="","",IFERROR($H62*$J62/60,0))</f>
        <v/>
      </c>
      <c r="R62" s="15">
        <f>IF($A62="","",IFERROR(SUM($P62:$Q62)+$K62,0))</f>
        <v/>
      </c>
      <c r="S62" s="18">
        <f>IF($A62="","",IFERROR(($R62*'Settings'!$B$8)+($O62*'Settings'!$B$7)+($N62*'Settings'!$B$9),0))</f>
        <v/>
      </c>
      <c r="T62" s="15">
        <f>IF($A62="","",IFERROR($H62/$R62,0))</f>
        <v/>
      </c>
      <c r="U62" s="26">
        <f>IF($A62="","",IF(COUNTIF($A$5:$A$204,$A62)&gt;1,"Duplicate Cluster ID",IF(OR($B62="",$C62="",$D62="",$E62="Not found",$G62="",$H62&lt;=0,$I62&lt;0,$J62&lt;=0,$K62&lt;0,$L62="",$M62=""),"Review inputs","OK")))</f>
        <v/>
      </c>
      <c r="V62" s="24" t="n"/>
    </row>
    <row r="63">
      <c r="A63" s="32" t="n"/>
      <c r="B63" s="24" t="n"/>
      <c r="C63" s="25" t="n"/>
      <c r="D63" s="32" t="n"/>
      <c r="E63" s="14">
        <f>IF($A63="","",IFERROR(INDEX('Territory Capacity'!$B$5:$B$104,MATCH($D63,'Territory Capacity'!$A$5:$A$104,0)),"Not found"))</f>
        <v/>
      </c>
      <c r="F63" s="26">
        <f>IF($A63="","",IFERROR(INDEX('Territory Capacity'!$C$5:$C$104,MATCH($D63,'Territory Capacity'!$A$5:$A$104,0)),"Not found"))</f>
        <v/>
      </c>
      <c r="G63" s="24" t="n"/>
      <c r="H63" s="27" t="n"/>
      <c r="I63" s="28" t="n"/>
      <c r="J63" s="27" t="n"/>
      <c r="K63" s="28" t="n"/>
      <c r="L63" s="32" t="n"/>
      <c r="M63" s="29" t="n"/>
      <c r="N63" s="15">
        <f>IF($A63="","",IFERROR($H63*$I63,0))</f>
        <v/>
      </c>
      <c r="O63" s="15">
        <f>IF($A63="","",IFERROR($N63/'Settings'!$B$6,0))</f>
        <v/>
      </c>
      <c r="P63" s="15">
        <f>IF($A63="","",IFERROR($N63/'Settings'!$B$5,0))</f>
        <v/>
      </c>
      <c r="Q63" s="15">
        <f>IF($A63="","",IFERROR($H63*$J63/60,0))</f>
        <v/>
      </c>
      <c r="R63" s="15">
        <f>IF($A63="","",IFERROR(SUM($P63:$Q63)+$K63,0))</f>
        <v/>
      </c>
      <c r="S63" s="18">
        <f>IF($A63="","",IFERROR(($R63*'Settings'!$B$8)+($O63*'Settings'!$B$7)+($N63*'Settings'!$B$9),0))</f>
        <v/>
      </c>
      <c r="T63" s="15">
        <f>IF($A63="","",IFERROR($H63/$R63,0))</f>
        <v/>
      </c>
      <c r="U63" s="26">
        <f>IF($A63="","",IF(COUNTIF($A$5:$A$204,$A63)&gt;1,"Duplicate Cluster ID",IF(OR($B63="",$C63="",$D63="",$E63="Not found",$G63="",$H63&lt;=0,$I63&lt;0,$J63&lt;=0,$K63&lt;0,$L63="",$M63=""),"Review inputs","OK")))</f>
        <v/>
      </c>
      <c r="V63" s="24" t="n"/>
    </row>
    <row r="64">
      <c r="A64" s="32" t="n"/>
      <c r="B64" s="24" t="n"/>
      <c r="C64" s="25" t="n"/>
      <c r="D64" s="32" t="n"/>
      <c r="E64" s="14">
        <f>IF($A64="","",IFERROR(INDEX('Territory Capacity'!$B$5:$B$104,MATCH($D64,'Territory Capacity'!$A$5:$A$104,0)),"Not found"))</f>
        <v/>
      </c>
      <c r="F64" s="26">
        <f>IF($A64="","",IFERROR(INDEX('Territory Capacity'!$C$5:$C$104,MATCH($D64,'Territory Capacity'!$A$5:$A$104,0)),"Not found"))</f>
        <v/>
      </c>
      <c r="G64" s="24" t="n"/>
      <c r="H64" s="27" t="n"/>
      <c r="I64" s="28" t="n"/>
      <c r="J64" s="27" t="n"/>
      <c r="K64" s="28" t="n"/>
      <c r="L64" s="32" t="n"/>
      <c r="M64" s="29" t="n"/>
      <c r="N64" s="15">
        <f>IF($A64="","",IFERROR($H64*$I64,0))</f>
        <v/>
      </c>
      <c r="O64" s="15">
        <f>IF($A64="","",IFERROR($N64/'Settings'!$B$6,0))</f>
        <v/>
      </c>
      <c r="P64" s="15">
        <f>IF($A64="","",IFERROR($N64/'Settings'!$B$5,0))</f>
        <v/>
      </c>
      <c r="Q64" s="15">
        <f>IF($A64="","",IFERROR($H64*$J64/60,0))</f>
        <v/>
      </c>
      <c r="R64" s="15">
        <f>IF($A64="","",IFERROR(SUM($P64:$Q64)+$K64,0))</f>
        <v/>
      </c>
      <c r="S64" s="18">
        <f>IF($A64="","",IFERROR(($R64*'Settings'!$B$8)+($O64*'Settings'!$B$7)+($N64*'Settings'!$B$9),0))</f>
        <v/>
      </c>
      <c r="T64" s="15">
        <f>IF($A64="","",IFERROR($H64/$R64,0))</f>
        <v/>
      </c>
      <c r="U64" s="26">
        <f>IF($A64="","",IF(COUNTIF($A$5:$A$204,$A64)&gt;1,"Duplicate Cluster ID",IF(OR($B64="",$C64="",$D64="",$E64="Not found",$G64="",$H64&lt;=0,$I64&lt;0,$J64&lt;=0,$K64&lt;0,$L64="",$M64=""),"Review inputs","OK")))</f>
        <v/>
      </c>
      <c r="V64" s="24" t="n"/>
    </row>
    <row r="65">
      <c r="A65" s="32" t="n"/>
      <c r="B65" s="24" t="n"/>
      <c r="C65" s="25" t="n"/>
      <c r="D65" s="32" t="n"/>
      <c r="E65" s="14">
        <f>IF($A65="","",IFERROR(INDEX('Territory Capacity'!$B$5:$B$104,MATCH($D65,'Territory Capacity'!$A$5:$A$104,0)),"Not found"))</f>
        <v/>
      </c>
      <c r="F65" s="26">
        <f>IF($A65="","",IFERROR(INDEX('Territory Capacity'!$C$5:$C$104,MATCH($D65,'Territory Capacity'!$A$5:$A$104,0)),"Not found"))</f>
        <v/>
      </c>
      <c r="G65" s="24" t="n"/>
      <c r="H65" s="27" t="n"/>
      <c r="I65" s="28" t="n"/>
      <c r="J65" s="27" t="n"/>
      <c r="K65" s="28" t="n"/>
      <c r="L65" s="32" t="n"/>
      <c r="M65" s="29" t="n"/>
      <c r="N65" s="15">
        <f>IF($A65="","",IFERROR($H65*$I65,0))</f>
        <v/>
      </c>
      <c r="O65" s="15">
        <f>IF($A65="","",IFERROR($N65/'Settings'!$B$6,0))</f>
        <v/>
      </c>
      <c r="P65" s="15">
        <f>IF($A65="","",IFERROR($N65/'Settings'!$B$5,0))</f>
        <v/>
      </c>
      <c r="Q65" s="15">
        <f>IF($A65="","",IFERROR($H65*$J65/60,0))</f>
        <v/>
      </c>
      <c r="R65" s="15">
        <f>IF($A65="","",IFERROR(SUM($P65:$Q65)+$K65,0))</f>
        <v/>
      </c>
      <c r="S65" s="18">
        <f>IF($A65="","",IFERROR(($R65*'Settings'!$B$8)+($O65*'Settings'!$B$7)+($N65*'Settings'!$B$9),0))</f>
        <v/>
      </c>
      <c r="T65" s="15">
        <f>IF($A65="","",IFERROR($H65/$R65,0))</f>
        <v/>
      </c>
      <c r="U65" s="26">
        <f>IF($A65="","",IF(COUNTIF($A$5:$A$204,$A65)&gt;1,"Duplicate Cluster ID",IF(OR($B65="",$C65="",$D65="",$E65="Not found",$G65="",$H65&lt;=0,$I65&lt;0,$J65&lt;=0,$K65&lt;0,$L65="",$M65=""),"Review inputs","OK")))</f>
        <v/>
      </c>
      <c r="V65" s="24" t="n"/>
    </row>
    <row r="66">
      <c r="A66" s="32" t="n"/>
      <c r="B66" s="24" t="n"/>
      <c r="C66" s="25" t="n"/>
      <c r="D66" s="32" t="n"/>
      <c r="E66" s="14">
        <f>IF($A66="","",IFERROR(INDEX('Territory Capacity'!$B$5:$B$104,MATCH($D66,'Territory Capacity'!$A$5:$A$104,0)),"Not found"))</f>
        <v/>
      </c>
      <c r="F66" s="26">
        <f>IF($A66="","",IFERROR(INDEX('Territory Capacity'!$C$5:$C$104,MATCH($D66,'Territory Capacity'!$A$5:$A$104,0)),"Not found"))</f>
        <v/>
      </c>
      <c r="G66" s="24" t="n"/>
      <c r="H66" s="27" t="n"/>
      <c r="I66" s="28" t="n"/>
      <c r="J66" s="27" t="n"/>
      <c r="K66" s="28" t="n"/>
      <c r="L66" s="32" t="n"/>
      <c r="M66" s="29" t="n"/>
      <c r="N66" s="15">
        <f>IF($A66="","",IFERROR($H66*$I66,0))</f>
        <v/>
      </c>
      <c r="O66" s="15">
        <f>IF($A66="","",IFERROR($N66/'Settings'!$B$6,0))</f>
        <v/>
      </c>
      <c r="P66" s="15">
        <f>IF($A66="","",IFERROR($N66/'Settings'!$B$5,0))</f>
        <v/>
      </c>
      <c r="Q66" s="15">
        <f>IF($A66="","",IFERROR($H66*$J66/60,0))</f>
        <v/>
      </c>
      <c r="R66" s="15">
        <f>IF($A66="","",IFERROR(SUM($P66:$Q66)+$K66,0))</f>
        <v/>
      </c>
      <c r="S66" s="18">
        <f>IF($A66="","",IFERROR(($R66*'Settings'!$B$8)+($O66*'Settings'!$B$7)+($N66*'Settings'!$B$9),0))</f>
        <v/>
      </c>
      <c r="T66" s="15">
        <f>IF($A66="","",IFERROR($H66/$R66,0))</f>
        <v/>
      </c>
      <c r="U66" s="26">
        <f>IF($A66="","",IF(COUNTIF($A$5:$A$204,$A66)&gt;1,"Duplicate Cluster ID",IF(OR($B66="",$C66="",$D66="",$E66="Not found",$G66="",$H66&lt;=0,$I66&lt;0,$J66&lt;=0,$K66&lt;0,$L66="",$M66=""),"Review inputs","OK")))</f>
        <v/>
      </c>
      <c r="V66" s="24" t="n"/>
    </row>
    <row r="67">
      <c r="A67" s="32" t="n"/>
      <c r="B67" s="24" t="n"/>
      <c r="C67" s="25" t="n"/>
      <c r="D67" s="32" t="n"/>
      <c r="E67" s="14">
        <f>IF($A67="","",IFERROR(INDEX('Territory Capacity'!$B$5:$B$104,MATCH($D67,'Territory Capacity'!$A$5:$A$104,0)),"Not found"))</f>
        <v/>
      </c>
      <c r="F67" s="26">
        <f>IF($A67="","",IFERROR(INDEX('Territory Capacity'!$C$5:$C$104,MATCH($D67,'Territory Capacity'!$A$5:$A$104,0)),"Not found"))</f>
        <v/>
      </c>
      <c r="G67" s="24" t="n"/>
      <c r="H67" s="27" t="n"/>
      <c r="I67" s="28" t="n"/>
      <c r="J67" s="27" t="n"/>
      <c r="K67" s="28" t="n"/>
      <c r="L67" s="32" t="n"/>
      <c r="M67" s="29" t="n"/>
      <c r="N67" s="15">
        <f>IF($A67="","",IFERROR($H67*$I67,0))</f>
        <v/>
      </c>
      <c r="O67" s="15">
        <f>IF($A67="","",IFERROR($N67/'Settings'!$B$6,0))</f>
        <v/>
      </c>
      <c r="P67" s="15">
        <f>IF($A67="","",IFERROR($N67/'Settings'!$B$5,0))</f>
        <v/>
      </c>
      <c r="Q67" s="15">
        <f>IF($A67="","",IFERROR($H67*$J67/60,0))</f>
        <v/>
      </c>
      <c r="R67" s="15">
        <f>IF($A67="","",IFERROR(SUM($P67:$Q67)+$K67,0))</f>
        <v/>
      </c>
      <c r="S67" s="18">
        <f>IF($A67="","",IFERROR(($R67*'Settings'!$B$8)+($O67*'Settings'!$B$7)+($N67*'Settings'!$B$9),0))</f>
        <v/>
      </c>
      <c r="T67" s="15">
        <f>IF($A67="","",IFERROR($H67/$R67,0))</f>
        <v/>
      </c>
      <c r="U67" s="26">
        <f>IF($A67="","",IF(COUNTIF($A$5:$A$204,$A67)&gt;1,"Duplicate Cluster ID",IF(OR($B67="",$C67="",$D67="",$E67="Not found",$G67="",$H67&lt;=0,$I67&lt;0,$J67&lt;=0,$K67&lt;0,$L67="",$M67=""),"Review inputs","OK")))</f>
        <v/>
      </c>
      <c r="V67" s="24" t="n"/>
    </row>
    <row r="68">
      <c r="A68" s="32" t="n"/>
      <c r="B68" s="24" t="n"/>
      <c r="C68" s="25" t="n"/>
      <c r="D68" s="32" t="n"/>
      <c r="E68" s="14">
        <f>IF($A68="","",IFERROR(INDEX('Territory Capacity'!$B$5:$B$104,MATCH($D68,'Territory Capacity'!$A$5:$A$104,0)),"Not found"))</f>
        <v/>
      </c>
      <c r="F68" s="26">
        <f>IF($A68="","",IFERROR(INDEX('Territory Capacity'!$C$5:$C$104,MATCH($D68,'Territory Capacity'!$A$5:$A$104,0)),"Not found"))</f>
        <v/>
      </c>
      <c r="G68" s="24" t="n"/>
      <c r="H68" s="27" t="n"/>
      <c r="I68" s="28" t="n"/>
      <c r="J68" s="27" t="n"/>
      <c r="K68" s="28" t="n"/>
      <c r="L68" s="32" t="n"/>
      <c r="M68" s="29" t="n"/>
      <c r="N68" s="15">
        <f>IF($A68="","",IFERROR($H68*$I68,0))</f>
        <v/>
      </c>
      <c r="O68" s="15">
        <f>IF($A68="","",IFERROR($N68/'Settings'!$B$6,0))</f>
        <v/>
      </c>
      <c r="P68" s="15">
        <f>IF($A68="","",IFERROR($N68/'Settings'!$B$5,0))</f>
        <v/>
      </c>
      <c r="Q68" s="15">
        <f>IF($A68="","",IFERROR($H68*$J68/60,0))</f>
        <v/>
      </c>
      <c r="R68" s="15">
        <f>IF($A68="","",IFERROR(SUM($P68:$Q68)+$K68,0))</f>
        <v/>
      </c>
      <c r="S68" s="18">
        <f>IF($A68="","",IFERROR(($R68*'Settings'!$B$8)+($O68*'Settings'!$B$7)+($N68*'Settings'!$B$9),0))</f>
        <v/>
      </c>
      <c r="T68" s="15">
        <f>IF($A68="","",IFERROR($H68/$R68,0))</f>
        <v/>
      </c>
      <c r="U68" s="26">
        <f>IF($A68="","",IF(COUNTIF($A$5:$A$204,$A68)&gt;1,"Duplicate Cluster ID",IF(OR($B68="",$C68="",$D68="",$E68="Not found",$G68="",$H68&lt;=0,$I68&lt;0,$J68&lt;=0,$K68&lt;0,$L68="",$M68=""),"Review inputs","OK")))</f>
        <v/>
      </c>
      <c r="V68" s="24" t="n"/>
    </row>
    <row r="69">
      <c r="A69" s="32" t="n"/>
      <c r="B69" s="24" t="n"/>
      <c r="C69" s="25" t="n"/>
      <c r="D69" s="32" t="n"/>
      <c r="E69" s="14">
        <f>IF($A69="","",IFERROR(INDEX('Territory Capacity'!$B$5:$B$104,MATCH($D69,'Territory Capacity'!$A$5:$A$104,0)),"Not found"))</f>
        <v/>
      </c>
      <c r="F69" s="26">
        <f>IF($A69="","",IFERROR(INDEX('Territory Capacity'!$C$5:$C$104,MATCH($D69,'Territory Capacity'!$A$5:$A$104,0)),"Not found"))</f>
        <v/>
      </c>
      <c r="G69" s="24" t="n"/>
      <c r="H69" s="27" t="n"/>
      <c r="I69" s="28" t="n"/>
      <c r="J69" s="27" t="n"/>
      <c r="K69" s="28" t="n"/>
      <c r="L69" s="32" t="n"/>
      <c r="M69" s="29" t="n"/>
      <c r="N69" s="15">
        <f>IF($A69="","",IFERROR($H69*$I69,0))</f>
        <v/>
      </c>
      <c r="O69" s="15">
        <f>IF($A69="","",IFERROR($N69/'Settings'!$B$6,0))</f>
        <v/>
      </c>
      <c r="P69" s="15">
        <f>IF($A69="","",IFERROR($N69/'Settings'!$B$5,0))</f>
        <v/>
      </c>
      <c r="Q69" s="15">
        <f>IF($A69="","",IFERROR($H69*$J69/60,0))</f>
        <v/>
      </c>
      <c r="R69" s="15">
        <f>IF($A69="","",IFERROR(SUM($P69:$Q69)+$K69,0))</f>
        <v/>
      </c>
      <c r="S69" s="18">
        <f>IF($A69="","",IFERROR(($R69*'Settings'!$B$8)+($O69*'Settings'!$B$7)+($N69*'Settings'!$B$9),0))</f>
        <v/>
      </c>
      <c r="T69" s="15">
        <f>IF($A69="","",IFERROR($H69/$R69,0))</f>
        <v/>
      </c>
      <c r="U69" s="26">
        <f>IF($A69="","",IF(COUNTIF($A$5:$A$204,$A69)&gt;1,"Duplicate Cluster ID",IF(OR($B69="",$C69="",$D69="",$E69="Not found",$G69="",$H69&lt;=0,$I69&lt;0,$J69&lt;=0,$K69&lt;0,$L69="",$M69=""),"Review inputs","OK")))</f>
        <v/>
      </c>
      <c r="V69" s="24" t="n"/>
    </row>
    <row r="70">
      <c r="A70" s="32" t="n"/>
      <c r="B70" s="24" t="n"/>
      <c r="C70" s="25" t="n"/>
      <c r="D70" s="32" t="n"/>
      <c r="E70" s="14">
        <f>IF($A70="","",IFERROR(INDEX('Territory Capacity'!$B$5:$B$104,MATCH($D70,'Territory Capacity'!$A$5:$A$104,0)),"Not found"))</f>
        <v/>
      </c>
      <c r="F70" s="26">
        <f>IF($A70="","",IFERROR(INDEX('Territory Capacity'!$C$5:$C$104,MATCH($D70,'Territory Capacity'!$A$5:$A$104,0)),"Not found"))</f>
        <v/>
      </c>
      <c r="G70" s="24" t="n"/>
      <c r="H70" s="27" t="n"/>
      <c r="I70" s="28" t="n"/>
      <c r="J70" s="27" t="n"/>
      <c r="K70" s="28" t="n"/>
      <c r="L70" s="32" t="n"/>
      <c r="M70" s="29" t="n"/>
      <c r="N70" s="15">
        <f>IF($A70="","",IFERROR($H70*$I70,0))</f>
        <v/>
      </c>
      <c r="O70" s="15">
        <f>IF($A70="","",IFERROR($N70/'Settings'!$B$6,0))</f>
        <v/>
      </c>
      <c r="P70" s="15">
        <f>IF($A70="","",IFERROR($N70/'Settings'!$B$5,0))</f>
        <v/>
      </c>
      <c r="Q70" s="15">
        <f>IF($A70="","",IFERROR($H70*$J70/60,0))</f>
        <v/>
      </c>
      <c r="R70" s="15">
        <f>IF($A70="","",IFERROR(SUM($P70:$Q70)+$K70,0))</f>
        <v/>
      </c>
      <c r="S70" s="18">
        <f>IF($A70="","",IFERROR(($R70*'Settings'!$B$8)+($O70*'Settings'!$B$7)+($N70*'Settings'!$B$9),0))</f>
        <v/>
      </c>
      <c r="T70" s="15">
        <f>IF($A70="","",IFERROR($H70/$R70,0))</f>
        <v/>
      </c>
      <c r="U70" s="26">
        <f>IF($A70="","",IF(COUNTIF($A$5:$A$204,$A70)&gt;1,"Duplicate Cluster ID",IF(OR($B70="",$C70="",$D70="",$E70="Not found",$G70="",$H70&lt;=0,$I70&lt;0,$J70&lt;=0,$K70&lt;0,$L70="",$M70=""),"Review inputs","OK")))</f>
        <v/>
      </c>
      <c r="V70" s="24" t="n"/>
    </row>
    <row r="71">
      <c r="A71" s="32" t="n"/>
      <c r="B71" s="24" t="n"/>
      <c r="C71" s="25" t="n"/>
      <c r="D71" s="32" t="n"/>
      <c r="E71" s="14">
        <f>IF($A71="","",IFERROR(INDEX('Territory Capacity'!$B$5:$B$104,MATCH($D71,'Territory Capacity'!$A$5:$A$104,0)),"Not found"))</f>
        <v/>
      </c>
      <c r="F71" s="26">
        <f>IF($A71="","",IFERROR(INDEX('Territory Capacity'!$C$5:$C$104,MATCH($D71,'Territory Capacity'!$A$5:$A$104,0)),"Not found"))</f>
        <v/>
      </c>
      <c r="G71" s="24" t="n"/>
      <c r="H71" s="27" t="n"/>
      <c r="I71" s="28" t="n"/>
      <c r="J71" s="27" t="n"/>
      <c r="K71" s="28" t="n"/>
      <c r="L71" s="32" t="n"/>
      <c r="M71" s="29" t="n"/>
      <c r="N71" s="15">
        <f>IF($A71="","",IFERROR($H71*$I71,0))</f>
        <v/>
      </c>
      <c r="O71" s="15">
        <f>IF($A71="","",IFERROR($N71/'Settings'!$B$6,0))</f>
        <v/>
      </c>
      <c r="P71" s="15">
        <f>IF($A71="","",IFERROR($N71/'Settings'!$B$5,0))</f>
        <v/>
      </c>
      <c r="Q71" s="15">
        <f>IF($A71="","",IFERROR($H71*$J71/60,0))</f>
        <v/>
      </c>
      <c r="R71" s="15">
        <f>IF($A71="","",IFERROR(SUM($P71:$Q71)+$K71,0))</f>
        <v/>
      </c>
      <c r="S71" s="18">
        <f>IF($A71="","",IFERROR(($R71*'Settings'!$B$8)+($O71*'Settings'!$B$7)+($N71*'Settings'!$B$9),0))</f>
        <v/>
      </c>
      <c r="T71" s="15">
        <f>IF($A71="","",IFERROR($H71/$R71,0))</f>
        <v/>
      </c>
      <c r="U71" s="26">
        <f>IF($A71="","",IF(COUNTIF($A$5:$A$204,$A71)&gt;1,"Duplicate Cluster ID",IF(OR($B71="",$C71="",$D71="",$E71="Not found",$G71="",$H71&lt;=0,$I71&lt;0,$J71&lt;=0,$K71&lt;0,$L71="",$M71=""),"Review inputs","OK")))</f>
        <v/>
      </c>
      <c r="V71" s="24" t="n"/>
    </row>
    <row r="72">
      <c r="A72" s="32" t="n"/>
      <c r="B72" s="24" t="n"/>
      <c r="C72" s="25" t="n"/>
      <c r="D72" s="32" t="n"/>
      <c r="E72" s="14">
        <f>IF($A72="","",IFERROR(INDEX('Territory Capacity'!$B$5:$B$104,MATCH($D72,'Territory Capacity'!$A$5:$A$104,0)),"Not found"))</f>
        <v/>
      </c>
      <c r="F72" s="26">
        <f>IF($A72="","",IFERROR(INDEX('Territory Capacity'!$C$5:$C$104,MATCH($D72,'Territory Capacity'!$A$5:$A$104,0)),"Not found"))</f>
        <v/>
      </c>
      <c r="G72" s="24" t="n"/>
      <c r="H72" s="27" t="n"/>
      <c r="I72" s="28" t="n"/>
      <c r="J72" s="27" t="n"/>
      <c r="K72" s="28" t="n"/>
      <c r="L72" s="32" t="n"/>
      <c r="M72" s="29" t="n"/>
      <c r="N72" s="15">
        <f>IF($A72="","",IFERROR($H72*$I72,0))</f>
        <v/>
      </c>
      <c r="O72" s="15">
        <f>IF($A72="","",IFERROR($N72/'Settings'!$B$6,0))</f>
        <v/>
      </c>
      <c r="P72" s="15">
        <f>IF($A72="","",IFERROR($N72/'Settings'!$B$5,0))</f>
        <v/>
      </c>
      <c r="Q72" s="15">
        <f>IF($A72="","",IFERROR($H72*$J72/60,0))</f>
        <v/>
      </c>
      <c r="R72" s="15">
        <f>IF($A72="","",IFERROR(SUM($P72:$Q72)+$K72,0))</f>
        <v/>
      </c>
      <c r="S72" s="18">
        <f>IF($A72="","",IFERROR(($R72*'Settings'!$B$8)+($O72*'Settings'!$B$7)+($N72*'Settings'!$B$9),0))</f>
        <v/>
      </c>
      <c r="T72" s="15">
        <f>IF($A72="","",IFERROR($H72/$R72,0))</f>
        <v/>
      </c>
      <c r="U72" s="26">
        <f>IF($A72="","",IF(COUNTIF($A$5:$A$204,$A72)&gt;1,"Duplicate Cluster ID",IF(OR($B72="",$C72="",$D72="",$E72="Not found",$G72="",$H72&lt;=0,$I72&lt;0,$J72&lt;=0,$K72&lt;0,$L72="",$M72=""),"Review inputs","OK")))</f>
        <v/>
      </c>
      <c r="V72" s="24" t="n"/>
    </row>
    <row r="73">
      <c r="A73" s="32" t="n"/>
      <c r="B73" s="24" t="n"/>
      <c r="C73" s="25" t="n"/>
      <c r="D73" s="32" t="n"/>
      <c r="E73" s="14">
        <f>IF($A73="","",IFERROR(INDEX('Territory Capacity'!$B$5:$B$104,MATCH($D73,'Territory Capacity'!$A$5:$A$104,0)),"Not found"))</f>
        <v/>
      </c>
      <c r="F73" s="26">
        <f>IF($A73="","",IFERROR(INDEX('Territory Capacity'!$C$5:$C$104,MATCH($D73,'Territory Capacity'!$A$5:$A$104,0)),"Not found"))</f>
        <v/>
      </c>
      <c r="G73" s="24" t="n"/>
      <c r="H73" s="27" t="n"/>
      <c r="I73" s="28" t="n"/>
      <c r="J73" s="27" t="n"/>
      <c r="K73" s="28" t="n"/>
      <c r="L73" s="32" t="n"/>
      <c r="M73" s="29" t="n"/>
      <c r="N73" s="15">
        <f>IF($A73="","",IFERROR($H73*$I73,0))</f>
        <v/>
      </c>
      <c r="O73" s="15">
        <f>IF($A73="","",IFERROR($N73/'Settings'!$B$6,0))</f>
        <v/>
      </c>
      <c r="P73" s="15">
        <f>IF($A73="","",IFERROR($N73/'Settings'!$B$5,0))</f>
        <v/>
      </c>
      <c r="Q73" s="15">
        <f>IF($A73="","",IFERROR($H73*$J73/60,0))</f>
        <v/>
      </c>
      <c r="R73" s="15">
        <f>IF($A73="","",IFERROR(SUM($P73:$Q73)+$K73,0))</f>
        <v/>
      </c>
      <c r="S73" s="18">
        <f>IF($A73="","",IFERROR(($R73*'Settings'!$B$8)+($O73*'Settings'!$B$7)+($N73*'Settings'!$B$9),0))</f>
        <v/>
      </c>
      <c r="T73" s="15">
        <f>IF($A73="","",IFERROR($H73/$R73,0))</f>
        <v/>
      </c>
      <c r="U73" s="26">
        <f>IF($A73="","",IF(COUNTIF($A$5:$A$204,$A73)&gt;1,"Duplicate Cluster ID",IF(OR($B73="",$C73="",$D73="",$E73="Not found",$G73="",$H73&lt;=0,$I73&lt;0,$J73&lt;=0,$K73&lt;0,$L73="",$M73=""),"Review inputs","OK")))</f>
        <v/>
      </c>
      <c r="V73" s="24" t="n"/>
    </row>
    <row r="74">
      <c r="A74" s="32" t="n"/>
      <c r="B74" s="24" t="n"/>
      <c r="C74" s="25" t="n"/>
      <c r="D74" s="32" t="n"/>
      <c r="E74" s="14">
        <f>IF($A74="","",IFERROR(INDEX('Territory Capacity'!$B$5:$B$104,MATCH($D74,'Territory Capacity'!$A$5:$A$104,0)),"Not found"))</f>
        <v/>
      </c>
      <c r="F74" s="26">
        <f>IF($A74="","",IFERROR(INDEX('Territory Capacity'!$C$5:$C$104,MATCH($D74,'Territory Capacity'!$A$5:$A$104,0)),"Not found"))</f>
        <v/>
      </c>
      <c r="G74" s="24" t="n"/>
      <c r="H74" s="27" t="n"/>
      <c r="I74" s="28" t="n"/>
      <c r="J74" s="27" t="n"/>
      <c r="K74" s="28" t="n"/>
      <c r="L74" s="32" t="n"/>
      <c r="M74" s="29" t="n"/>
      <c r="N74" s="15">
        <f>IF($A74="","",IFERROR($H74*$I74,0))</f>
        <v/>
      </c>
      <c r="O74" s="15">
        <f>IF($A74="","",IFERROR($N74/'Settings'!$B$6,0))</f>
        <v/>
      </c>
      <c r="P74" s="15">
        <f>IF($A74="","",IFERROR($N74/'Settings'!$B$5,0))</f>
        <v/>
      </c>
      <c r="Q74" s="15">
        <f>IF($A74="","",IFERROR($H74*$J74/60,0))</f>
        <v/>
      </c>
      <c r="R74" s="15">
        <f>IF($A74="","",IFERROR(SUM($P74:$Q74)+$K74,0))</f>
        <v/>
      </c>
      <c r="S74" s="18">
        <f>IF($A74="","",IFERROR(($R74*'Settings'!$B$8)+($O74*'Settings'!$B$7)+($N74*'Settings'!$B$9),0))</f>
        <v/>
      </c>
      <c r="T74" s="15">
        <f>IF($A74="","",IFERROR($H74/$R74,0))</f>
        <v/>
      </c>
      <c r="U74" s="26">
        <f>IF($A74="","",IF(COUNTIF($A$5:$A$204,$A74)&gt;1,"Duplicate Cluster ID",IF(OR($B74="",$C74="",$D74="",$E74="Not found",$G74="",$H74&lt;=0,$I74&lt;0,$J74&lt;=0,$K74&lt;0,$L74="",$M74=""),"Review inputs","OK")))</f>
        <v/>
      </c>
      <c r="V74" s="24" t="n"/>
    </row>
    <row r="75">
      <c r="A75" s="32" t="n"/>
      <c r="B75" s="24" t="n"/>
      <c r="C75" s="25" t="n"/>
      <c r="D75" s="32" t="n"/>
      <c r="E75" s="14">
        <f>IF($A75="","",IFERROR(INDEX('Territory Capacity'!$B$5:$B$104,MATCH($D75,'Territory Capacity'!$A$5:$A$104,0)),"Not found"))</f>
        <v/>
      </c>
      <c r="F75" s="26">
        <f>IF($A75="","",IFERROR(INDEX('Territory Capacity'!$C$5:$C$104,MATCH($D75,'Territory Capacity'!$A$5:$A$104,0)),"Not found"))</f>
        <v/>
      </c>
      <c r="G75" s="24" t="n"/>
      <c r="H75" s="27" t="n"/>
      <c r="I75" s="28" t="n"/>
      <c r="J75" s="27" t="n"/>
      <c r="K75" s="28" t="n"/>
      <c r="L75" s="32" t="n"/>
      <c r="M75" s="29" t="n"/>
      <c r="N75" s="15">
        <f>IF($A75="","",IFERROR($H75*$I75,0))</f>
        <v/>
      </c>
      <c r="O75" s="15">
        <f>IF($A75="","",IFERROR($N75/'Settings'!$B$6,0))</f>
        <v/>
      </c>
      <c r="P75" s="15">
        <f>IF($A75="","",IFERROR($N75/'Settings'!$B$5,0))</f>
        <v/>
      </c>
      <c r="Q75" s="15">
        <f>IF($A75="","",IFERROR($H75*$J75/60,0))</f>
        <v/>
      </c>
      <c r="R75" s="15">
        <f>IF($A75="","",IFERROR(SUM($P75:$Q75)+$K75,0))</f>
        <v/>
      </c>
      <c r="S75" s="18">
        <f>IF($A75="","",IFERROR(($R75*'Settings'!$B$8)+($O75*'Settings'!$B$7)+($N75*'Settings'!$B$9),0))</f>
        <v/>
      </c>
      <c r="T75" s="15">
        <f>IF($A75="","",IFERROR($H75/$R75,0))</f>
        <v/>
      </c>
      <c r="U75" s="26">
        <f>IF($A75="","",IF(COUNTIF($A$5:$A$204,$A75)&gt;1,"Duplicate Cluster ID",IF(OR($B75="",$C75="",$D75="",$E75="Not found",$G75="",$H75&lt;=0,$I75&lt;0,$J75&lt;=0,$K75&lt;0,$L75="",$M75=""),"Review inputs","OK")))</f>
        <v/>
      </c>
      <c r="V75" s="24" t="n"/>
    </row>
    <row r="76">
      <c r="A76" s="32" t="n"/>
      <c r="B76" s="24" t="n"/>
      <c r="C76" s="25" t="n"/>
      <c r="D76" s="32" t="n"/>
      <c r="E76" s="14">
        <f>IF($A76="","",IFERROR(INDEX('Territory Capacity'!$B$5:$B$104,MATCH($D76,'Territory Capacity'!$A$5:$A$104,0)),"Not found"))</f>
        <v/>
      </c>
      <c r="F76" s="26">
        <f>IF($A76="","",IFERROR(INDEX('Territory Capacity'!$C$5:$C$104,MATCH($D76,'Territory Capacity'!$A$5:$A$104,0)),"Not found"))</f>
        <v/>
      </c>
      <c r="G76" s="24" t="n"/>
      <c r="H76" s="27" t="n"/>
      <c r="I76" s="28" t="n"/>
      <c r="J76" s="27" t="n"/>
      <c r="K76" s="28" t="n"/>
      <c r="L76" s="32" t="n"/>
      <c r="M76" s="29" t="n"/>
      <c r="N76" s="15">
        <f>IF($A76="","",IFERROR($H76*$I76,0))</f>
        <v/>
      </c>
      <c r="O76" s="15">
        <f>IF($A76="","",IFERROR($N76/'Settings'!$B$6,0))</f>
        <v/>
      </c>
      <c r="P76" s="15">
        <f>IF($A76="","",IFERROR($N76/'Settings'!$B$5,0))</f>
        <v/>
      </c>
      <c r="Q76" s="15">
        <f>IF($A76="","",IFERROR($H76*$J76/60,0))</f>
        <v/>
      </c>
      <c r="R76" s="15">
        <f>IF($A76="","",IFERROR(SUM($P76:$Q76)+$K76,0))</f>
        <v/>
      </c>
      <c r="S76" s="18">
        <f>IF($A76="","",IFERROR(($R76*'Settings'!$B$8)+($O76*'Settings'!$B$7)+($N76*'Settings'!$B$9),0))</f>
        <v/>
      </c>
      <c r="T76" s="15">
        <f>IF($A76="","",IFERROR($H76/$R76,0))</f>
        <v/>
      </c>
      <c r="U76" s="26">
        <f>IF($A76="","",IF(COUNTIF($A$5:$A$204,$A76)&gt;1,"Duplicate Cluster ID",IF(OR($B76="",$C76="",$D76="",$E76="Not found",$G76="",$H76&lt;=0,$I76&lt;0,$J76&lt;=0,$K76&lt;0,$L76="",$M76=""),"Review inputs","OK")))</f>
        <v/>
      </c>
      <c r="V76" s="24" t="n"/>
    </row>
    <row r="77">
      <c r="A77" s="32" t="n"/>
      <c r="B77" s="24" t="n"/>
      <c r="C77" s="25" t="n"/>
      <c r="D77" s="32" t="n"/>
      <c r="E77" s="14">
        <f>IF($A77="","",IFERROR(INDEX('Territory Capacity'!$B$5:$B$104,MATCH($D77,'Territory Capacity'!$A$5:$A$104,0)),"Not found"))</f>
        <v/>
      </c>
      <c r="F77" s="26">
        <f>IF($A77="","",IFERROR(INDEX('Territory Capacity'!$C$5:$C$104,MATCH($D77,'Territory Capacity'!$A$5:$A$104,0)),"Not found"))</f>
        <v/>
      </c>
      <c r="G77" s="24" t="n"/>
      <c r="H77" s="27" t="n"/>
      <c r="I77" s="28" t="n"/>
      <c r="J77" s="27" t="n"/>
      <c r="K77" s="28" t="n"/>
      <c r="L77" s="32" t="n"/>
      <c r="M77" s="29" t="n"/>
      <c r="N77" s="15">
        <f>IF($A77="","",IFERROR($H77*$I77,0))</f>
        <v/>
      </c>
      <c r="O77" s="15">
        <f>IF($A77="","",IFERROR($N77/'Settings'!$B$6,0))</f>
        <v/>
      </c>
      <c r="P77" s="15">
        <f>IF($A77="","",IFERROR($N77/'Settings'!$B$5,0))</f>
        <v/>
      </c>
      <c r="Q77" s="15">
        <f>IF($A77="","",IFERROR($H77*$J77/60,0))</f>
        <v/>
      </c>
      <c r="R77" s="15">
        <f>IF($A77="","",IFERROR(SUM($P77:$Q77)+$K77,0))</f>
        <v/>
      </c>
      <c r="S77" s="18">
        <f>IF($A77="","",IFERROR(($R77*'Settings'!$B$8)+($O77*'Settings'!$B$7)+($N77*'Settings'!$B$9),0))</f>
        <v/>
      </c>
      <c r="T77" s="15">
        <f>IF($A77="","",IFERROR($H77/$R77,0))</f>
        <v/>
      </c>
      <c r="U77" s="26">
        <f>IF($A77="","",IF(COUNTIF($A$5:$A$204,$A77)&gt;1,"Duplicate Cluster ID",IF(OR($B77="",$C77="",$D77="",$E77="Not found",$G77="",$H77&lt;=0,$I77&lt;0,$J77&lt;=0,$K77&lt;0,$L77="",$M77=""),"Review inputs","OK")))</f>
        <v/>
      </c>
      <c r="V77" s="24" t="n"/>
    </row>
    <row r="78">
      <c r="A78" s="32" t="n"/>
      <c r="B78" s="24" t="n"/>
      <c r="C78" s="25" t="n"/>
      <c r="D78" s="32" t="n"/>
      <c r="E78" s="14">
        <f>IF($A78="","",IFERROR(INDEX('Territory Capacity'!$B$5:$B$104,MATCH($D78,'Territory Capacity'!$A$5:$A$104,0)),"Not found"))</f>
        <v/>
      </c>
      <c r="F78" s="26">
        <f>IF($A78="","",IFERROR(INDEX('Territory Capacity'!$C$5:$C$104,MATCH($D78,'Territory Capacity'!$A$5:$A$104,0)),"Not found"))</f>
        <v/>
      </c>
      <c r="G78" s="24" t="n"/>
      <c r="H78" s="27" t="n"/>
      <c r="I78" s="28" t="n"/>
      <c r="J78" s="27" t="n"/>
      <c r="K78" s="28" t="n"/>
      <c r="L78" s="32" t="n"/>
      <c r="M78" s="29" t="n"/>
      <c r="N78" s="15">
        <f>IF($A78="","",IFERROR($H78*$I78,0))</f>
        <v/>
      </c>
      <c r="O78" s="15">
        <f>IF($A78="","",IFERROR($N78/'Settings'!$B$6,0))</f>
        <v/>
      </c>
      <c r="P78" s="15">
        <f>IF($A78="","",IFERROR($N78/'Settings'!$B$5,0))</f>
        <v/>
      </c>
      <c r="Q78" s="15">
        <f>IF($A78="","",IFERROR($H78*$J78/60,0))</f>
        <v/>
      </c>
      <c r="R78" s="15">
        <f>IF($A78="","",IFERROR(SUM($P78:$Q78)+$K78,0))</f>
        <v/>
      </c>
      <c r="S78" s="18">
        <f>IF($A78="","",IFERROR(($R78*'Settings'!$B$8)+($O78*'Settings'!$B$7)+($N78*'Settings'!$B$9),0))</f>
        <v/>
      </c>
      <c r="T78" s="15">
        <f>IF($A78="","",IFERROR($H78/$R78,0))</f>
        <v/>
      </c>
      <c r="U78" s="26">
        <f>IF($A78="","",IF(COUNTIF($A$5:$A$204,$A78)&gt;1,"Duplicate Cluster ID",IF(OR($B78="",$C78="",$D78="",$E78="Not found",$G78="",$H78&lt;=0,$I78&lt;0,$J78&lt;=0,$K78&lt;0,$L78="",$M78=""),"Review inputs","OK")))</f>
        <v/>
      </c>
      <c r="V78" s="24" t="n"/>
    </row>
    <row r="79">
      <c r="A79" s="32" t="n"/>
      <c r="B79" s="24" t="n"/>
      <c r="C79" s="25" t="n"/>
      <c r="D79" s="32" t="n"/>
      <c r="E79" s="14">
        <f>IF($A79="","",IFERROR(INDEX('Territory Capacity'!$B$5:$B$104,MATCH($D79,'Territory Capacity'!$A$5:$A$104,0)),"Not found"))</f>
        <v/>
      </c>
      <c r="F79" s="26">
        <f>IF($A79="","",IFERROR(INDEX('Territory Capacity'!$C$5:$C$104,MATCH($D79,'Territory Capacity'!$A$5:$A$104,0)),"Not found"))</f>
        <v/>
      </c>
      <c r="G79" s="24" t="n"/>
      <c r="H79" s="27" t="n"/>
      <c r="I79" s="28" t="n"/>
      <c r="J79" s="27" t="n"/>
      <c r="K79" s="28" t="n"/>
      <c r="L79" s="32" t="n"/>
      <c r="M79" s="29" t="n"/>
      <c r="N79" s="15">
        <f>IF($A79="","",IFERROR($H79*$I79,0))</f>
        <v/>
      </c>
      <c r="O79" s="15">
        <f>IF($A79="","",IFERROR($N79/'Settings'!$B$6,0))</f>
        <v/>
      </c>
      <c r="P79" s="15">
        <f>IF($A79="","",IFERROR($N79/'Settings'!$B$5,0))</f>
        <v/>
      </c>
      <c r="Q79" s="15">
        <f>IF($A79="","",IFERROR($H79*$J79/60,0))</f>
        <v/>
      </c>
      <c r="R79" s="15">
        <f>IF($A79="","",IFERROR(SUM($P79:$Q79)+$K79,0))</f>
        <v/>
      </c>
      <c r="S79" s="18">
        <f>IF($A79="","",IFERROR(($R79*'Settings'!$B$8)+($O79*'Settings'!$B$7)+($N79*'Settings'!$B$9),0))</f>
        <v/>
      </c>
      <c r="T79" s="15">
        <f>IF($A79="","",IFERROR($H79/$R79,0))</f>
        <v/>
      </c>
      <c r="U79" s="26">
        <f>IF($A79="","",IF(COUNTIF($A$5:$A$204,$A79)&gt;1,"Duplicate Cluster ID",IF(OR($B79="",$C79="",$D79="",$E79="Not found",$G79="",$H79&lt;=0,$I79&lt;0,$J79&lt;=0,$K79&lt;0,$L79="",$M79=""),"Review inputs","OK")))</f>
        <v/>
      </c>
      <c r="V79" s="24" t="n"/>
    </row>
    <row r="80">
      <c r="A80" s="32" t="n"/>
      <c r="B80" s="24" t="n"/>
      <c r="C80" s="25" t="n"/>
      <c r="D80" s="32" t="n"/>
      <c r="E80" s="14">
        <f>IF($A80="","",IFERROR(INDEX('Territory Capacity'!$B$5:$B$104,MATCH($D80,'Territory Capacity'!$A$5:$A$104,0)),"Not found"))</f>
        <v/>
      </c>
      <c r="F80" s="26">
        <f>IF($A80="","",IFERROR(INDEX('Territory Capacity'!$C$5:$C$104,MATCH($D80,'Territory Capacity'!$A$5:$A$104,0)),"Not found"))</f>
        <v/>
      </c>
      <c r="G80" s="24" t="n"/>
      <c r="H80" s="27" t="n"/>
      <c r="I80" s="28" t="n"/>
      <c r="J80" s="27" t="n"/>
      <c r="K80" s="28" t="n"/>
      <c r="L80" s="32" t="n"/>
      <c r="M80" s="29" t="n"/>
      <c r="N80" s="15">
        <f>IF($A80="","",IFERROR($H80*$I80,0))</f>
        <v/>
      </c>
      <c r="O80" s="15">
        <f>IF($A80="","",IFERROR($N80/'Settings'!$B$6,0))</f>
        <v/>
      </c>
      <c r="P80" s="15">
        <f>IF($A80="","",IFERROR($N80/'Settings'!$B$5,0))</f>
        <v/>
      </c>
      <c r="Q80" s="15">
        <f>IF($A80="","",IFERROR($H80*$J80/60,0))</f>
        <v/>
      </c>
      <c r="R80" s="15">
        <f>IF($A80="","",IFERROR(SUM($P80:$Q80)+$K80,0))</f>
        <v/>
      </c>
      <c r="S80" s="18">
        <f>IF($A80="","",IFERROR(($R80*'Settings'!$B$8)+($O80*'Settings'!$B$7)+($N80*'Settings'!$B$9),0))</f>
        <v/>
      </c>
      <c r="T80" s="15">
        <f>IF($A80="","",IFERROR($H80/$R80,0))</f>
        <v/>
      </c>
      <c r="U80" s="26">
        <f>IF($A80="","",IF(COUNTIF($A$5:$A$204,$A80)&gt;1,"Duplicate Cluster ID",IF(OR($B80="",$C80="",$D80="",$E80="Not found",$G80="",$H80&lt;=0,$I80&lt;0,$J80&lt;=0,$K80&lt;0,$L80="",$M80=""),"Review inputs","OK")))</f>
        <v/>
      </c>
      <c r="V80" s="24" t="n"/>
    </row>
    <row r="81">
      <c r="A81" s="32" t="n"/>
      <c r="B81" s="24" t="n"/>
      <c r="C81" s="25" t="n"/>
      <c r="D81" s="32" t="n"/>
      <c r="E81" s="14">
        <f>IF($A81="","",IFERROR(INDEX('Territory Capacity'!$B$5:$B$104,MATCH($D81,'Territory Capacity'!$A$5:$A$104,0)),"Not found"))</f>
        <v/>
      </c>
      <c r="F81" s="26">
        <f>IF($A81="","",IFERROR(INDEX('Territory Capacity'!$C$5:$C$104,MATCH($D81,'Territory Capacity'!$A$5:$A$104,0)),"Not found"))</f>
        <v/>
      </c>
      <c r="G81" s="24" t="n"/>
      <c r="H81" s="27" t="n"/>
      <c r="I81" s="28" t="n"/>
      <c r="J81" s="27" t="n"/>
      <c r="K81" s="28" t="n"/>
      <c r="L81" s="32" t="n"/>
      <c r="M81" s="29" t="n"/>
      <c r="N81" s="15">
        <f>IF($A81="","",IFERROR($H81*$I81,0))</f>
        <v/>
      </c>
      <c r="O81" s="15">
        <f>IF($A81="","",IFERROR($N81/'Settings'!$B$6,0))</f>
        <v/>
      </c>
      <c r="P81" s="15">
        <f>IF($A81="","",IFERROR($N81/'Settings'!$B$5,0))</f>
        <v/>
      </c>
      <c r="Q81" s="15">
        <f>IF($A81="","",IFERROR($H81*$J81/60,0))</f>
        <v/>
      </c>
      <c r="R81" s="15">
        <f>IF($A81="","",IFERROR(SUM($P81:$Q81)+$K81,0))</f>
        <v/>
      </c>
      <c r="S81" s="18">
        <f>IF($A81="","",IFERROR(($R81*'Settings'!$B$8)+($O81*'Settings'!$B$7)+($N81*'Settings'!$B$9),0))</f>
        <v/>
      </c>
      <c r="T81" s="15">
        <f>IF($A81="","",IFERROR($H81/$R81,0))</f>
        <v/>
      </c>
      <c r="U81" s="26">
        <f>IF($A81="","",IF(COUNTIF($A$5:$A$204,$A81)&gt;1,"Duplicate Cluster ID",IF(OR($B81="",$C81="",$D81="",$E81="Not found",$G81="",$H81&lt;=0,$I81&lt;0,$J81&lt;=0,$K81&lt;0,$L81="",$M81=""),"Review inputs","OK")))</f>
        <v/>
      </c>
      <c r="V81" s="24" t="n"/>
    </row>
    <row r="82">
      <c r="A82" s="32" t="n"/>
      <c r="B82" s="24" t="n"/>
      <c r="C82" s="25" t="n"/>
      <c r="D82" s="32" t="n"/>
      <c r="E82" s="14">
        <f>IF($A82="","",IFERROR(INDEX('Territory Capacity'!$B$5:$B$104,MATCH($D82,'Territory Capacity'!$A$5:$A$104,0)),"Not found"))</f>
        <v/>
      </c>
      <c r="F82" s="26">
        <f>IF($A82="","",IFERROR(INDEX('Territory Capacity'!$C$5:$C$104,MATCH($D82,'Territory Capacity'!$A$5:$A$104,0)),"Not found"))</f>
        <v/>
      </c>
      <c r="G82" s="24" t="n"/>
      <c r="H82" s="27" t="n"/>
      <c r="I82" s="28" t="n"/>
      <c r="J82" s="27" t="n"/>
      <c r="K82" s="28" t="n"/>
      <c r="L82" s="32" t="n"/>
      <c r="M82" s="29" t="n"/>
      <c r="N82" s="15">
        <f>IF($A82="","",IFERROR($H82*$I82,0))</f>
        <v/>
      </c>
      <c r="O82" s="15">
        <f>IF($A82="","",IFERROR($N82/'Settings'!$B$6,0))</f>
        <v/>
      </c>
      <c r="P82" s="15">
        <f>IF($A82="","",IFERROR($N82/'Settings'!$B$5,0))</f>
        <v/>
      </c>
      <c r="Q82" s="15">
        <f>IF($A82="","",IFERROR($H82*$J82/60,0))</f>
        <v/>
      </c>
      <c r="R82" s="15">
        <f>IF($A82="","",IFERROR(SUM($P82:$Q82)+$K82,0))</f>
        <v/>
      </c>
      <c r="S82" s="18">
        <f>IF($A82="","",IFERROR(($R82*'Settings'!$B$8)+($O82*'Settings'!$B$7)+($N82*'Settings'!$B$9),0))</f>
        <v/>
      </c>
      <c r="T82" s="15">
        <f>IF($A82="","",IFERROR($H82/$R82,0))</f>
        <v/>
      </c>
      <c r="U82" s="26">
        <f>IF($A82="","",IF(COUNTIF($A$5:$A$204,$A82)&gt;1,"Duplicate Cluster ID",IF(OR($B82="",$C82="",$D82="",$E82="Not found",$G82="",$H82&lt;=0,$I82&lt;0,$J82&lt;=0,$K82&lt;0,$L82="",$M82=""),"Review inputs","OK")))</f>
        <v/>
      </c>
      <c r="V82" s="24" t="n"/>
    </row>
    <row r="83">
      <c r="A83" s="32" t="n"/>
      <c r="B83" s="24" t="n"/>
      <c r="C83" s="25" t="n"/>
      <c r="D83" s="32" t="n"/>
      <c r="E83" s="14">
        <f>IF($A83="","",IFERROR(INDEX('Territory Capacity'!$B$5:$B$104,MATCH($D83,'Territory Capacity'!$A$5:$A$104,0)),"Not found"))</f>
        <v/>
      </c>
      <c r="F83" s="26">
        <f>IF($A83="","",IFERROR(INDEX('Territory Capacity'!$C$5:$C$104,MATCH($D83,'Territory Capacity'!$A$5:$A$104,0)),"Not found"))</f>
        <v/>
      </c>
      <c r="G83" s="24" t="n"/>
      <c r="H83" s="27" t="n"/>
      <c r="I83" s="28" t="n"/>
      <c r="J83" s="27" t="n"/>
      <c r="K83" s="28" t="n"/>
      <c r="L83" s="32" t="n"/>
      <c r="M83" s="29" t="n"/>
      <c r="N83" s="15">
        <f>IF($A83="","",IFERROR($H83*$I83,0))</f>
        <v/>
      </c>
      <c r="O83" s="15">
        <f>IF($A83="","",IFERROR($N83/'Settings'!$B$6,0))</f>
        <v/>
      </c>
      <c r="P83" s="15">
        <f>IF($A83="","",IFERROR($N83/'Settings'!$B$5,0))</f>
        <v/>
      </c>
      <c r="Q83" s="15">
        <f>IF($A83="","",IFERROR($H83*$J83/60,0))</f>
        <v/>
      </c>
      <c r="R83" s="15">
        <f>IF($A83="","",IFERROR(SUM($P83:$Q83)+$K83,0))</f>
        <v/>
      </c>
      <c r="S83" s="18">
        <f>IF($A83="","",IFERROR(($R83*'Settings'!$B$8)+($O83*'Settings'!$B$7)+($N83*'Settings'!$B$9),0))</f>
        <v/>
      </c>
      <c r="T83" s="15">
        <f>IF($A83="","",IFERROR($H83/$R83,0))</f>
        <v/>
      </c>
      <c r="U83" s="26">
        <f>IF($A83="","",IF(COUNTIF($A$5:$A$204,$A83)&gt;1,"Duplicate Cluster ID",IF(OR($B83="",$C83="",$D83="",$E83="Not found",$G83="",$H83&lt;=0,$I83&lt;0,$J83&lt;=0,$K83&lt;0,$L83="",$M83=""),"Review inputs","OK")))</f>
        <v/>
      </c>
      <c r="V83" s="24" t="n"/>
    </row>
    <row r="84">
      <c r="A84" s="32" t="n"/>
      <c r="B84" s="24" t="n"/>
      <c r="C84" s="25" t="n"/>
      <c r="D84" s="32" t="n"/>
      <c r="E84" s="14">
        <f>IF($A84="","",IFERROR(INDEX('Territory Capacity'!$B$5:$B$104,MATCH($D84,'Territory Capacity'!$A$5:$A$104,0)),"Not found"))</f>
        <v/>
      </c>
      <c r="F84" s="26">
        <f>IF($A84="","",IFERROR(INDEX('Territory Capacity'!$C$5:$C$104,MATCH($D84,'Territory Capacity'!$A$5:$A$104,0)),"Not found"))</f>
        <v/>
      </c>
      <c r="G84" s="24" t="n"/>
      <c r="H84" s="27" t="n"/>
      <c r="I84" s="28" t="n"/>
      <c r="J84" s="27" t="n"/>
      <c r="K84" s="28" t="n"/>
      <c r="L84" s="32" t="n"/>
      <c r="M84" s="29" t="n"/>
      <c r="N84" s="15">
        <f>IF($A84="","",IFERROR($H84*$I84,0))</f>
        <v/>
      </c>
      <c r="O84" s="15">
        <f>IF($A84="","",IFERROR($N84/'Settings'!$B$6,0))</f>
        <v/>
      </c>
      <c r="P84" s="15">
        <f>IF($A84="","",IFERROR($N84/'Settings'!$B$5,0))</f>
        <v/>
      </c>
      <c r="Q84" s="15">
        <f>IF($A84="","",IFERROR($H84*$J84/60,0))</f>
        <v/>
      </c>
      <c r="R84" s="15">
        <f>IF($A84="","",IFERROR(SUM($P84:$Q84)+$K84,0))</f>
        <v/>
      </c>
      <c r="S84" s="18">
        <f>IF($A84="","",IFERROR(($R84*'Settings'!$B$8)+($O84*'Settings'!$B$7)+($N84*'Settings'!$B$9),0))</f>
        <v/>
      </c>
      <c r="T84" s="15">
        <f>IF($A84="","",IFERROR($H84/$R84,0))</f>
        <v/>
      </c>
      <c r="U84" s="26">
        <f>IF($A84="","",IF(COUNTIF($A$5:$A$204,$A84)&gt;1,"Duplicate Cluster ID",IF(OR($B84="",$C84="",$D84="",$E84="Not found",$G84="",$H84&lt;=0,$I84&lt;0,$J84&lt;=0,$K84&lt;0,$L84="",$M84=""),"Review inputs","OK")))</f>
        <v/>
      </c>
      <c r="V84" s="24" t="n"/>
    </row>
    <row r="85">
      <c r="A85" s="32" t="n"/>
      <c r="B85" s="24" t="n"/>
      <c r="C85" s="25" t="n"/>
      <c r="D85" s="32" t="n"/>
      <c r="E85" s="14">
        <f>IF($A85="","",IFERROR(INDEX('Territory Capacity'!$B$5:$B$104,MATCH($D85,'Territory Capacity'!$A$5:$A$104,0)),"Not found"))</f>
        <v/>
      </c>
      <c r="F85" s="26">
        <f>IF($A85="","",IFERROR(INDEX('Territory Capacity'!$C$5:$C$104,MATCH($D85,'Territory Capacity'!$A$5:$A$104,0)),"Not found"))</f>
        <v/>
      </c>
      <c r="G85" s="24" t="n"/>
      <c r="H85" s="27" t="n"/>
      <c r="I85" s="28" t="n"/>
      <c r="J85" s="27" t="n"/>
      <c r="K85" s="28" t="n"/>
      <c r="L85" s="32" t="n"/>
      <c r="M85" s="29" t="n"/>
      <c r="N85" s="15">
        <f>IF($A85="","",IFERROR($H85*$I85,0))</f>
        <v/>
      </c>
      <c r="O85" s="15">
        <f>IF($A85="","",IFERROR($N85/'Settings'!$B$6,0))</f>
        <v/>
      </c>
      <c r="P85" s="15">
        <f>IF($A85="","",IFERROR($N85/'Settings'!$B$5,0))</f>
        <v/>
      </c>
      <c r="Q85" s="15">
        <f>IF($A85="","",IFERROR($H85*$J85/60,0))</f>
        <v/>
      </c>
      <c r="R85" s="15">
        <f>IF($A85="","",IFERROR(SUM($P85:$Q85)+$K85,0))</f>
        <v/>
      </c>
      <c r="S85" s="18">
        <f>IF($A85="","",IFERROR(($R85*'Settings'!$B$8)+($O85*'Settings'!$B$7)+($N85*'Settings'!$B$9),0))</f>
        <v/>
      </c>
      <c r="T85" s="15">
        <f>IF($A85="","",IFERROR($H85/$R85,0))</f>
        <v/>
      </c>
      <c r="U85" s="26">
        <f>IF($A85="","",IF(COUNTIF($A$5:$A$204,$A85)&gt;1,"Duplicate Cluster ID",IF(OR($B85="",$C85="",$D85="",$E85="Not found",$G85="",$H85&lt;=0,$I85&lt;0,$J85&lt;=0,$K85&lt;0,$L85="",$M85=""),"Review inputs","OK")))</f>
        <v/>
      </c>
      <c r="V85" s="24" t="n"/>
    </row>
    <row r="86">
      <c r="A86" s="32" t="n"/>
      <c r="B86" s="24" t="n"/>
      <c r="C86" s="25" t="n"/>
      <c r="D86" s="32" t="n"/>
      <c r="E86" s="14">
        <f>IF($A86="","",IFERROR(INDEX('Territory Capacity'!$B$5:$B$104,MATCH($D86,'Territory Capacity'!$A$5:$A$104,0)),"Not found"))</f>
        <v/>
      </c>
      <c r="F86" s="26">
        <f>IF($A86="","",IFERROR(INDEX('Territory Capacity'!$C$5:$C$104,MATCH($D86,'Territory Capacity'!$A$5:$A$104,0)),"Not found"))</f>
        <v/>
      </c>
      <c r="G86" s="24" t="n"/>
      <c r="H86" s="27" t="n"/>
      <c r="I86" s="28" t="n"/>
      <c r="J86" s="27" t="n"/>
      <c r="K86" s="28" t="n"/>
      <c r="L86" s="32" t="n"/>
      <c r="M86" s="29" t="n"/>
      <c r="N86" s="15">
        <f>IF($A86="","",IFERROR($H86*$I86,0))</f>
        <v/>
      </c>
      <c r="O86" s="15">
        <f>IF($A86="","",IFERROR($N86/'Settings'!$B$6,0))</f>
        <v/>
      </c>
      <c r="P86" s="15">
        <f>IF($A86="","",IFERROR($N86/'Settings'!$B$5,0))</f>
        <v/>
      </c>
      <c r="Q86" s="15">
        <f>IF($A86="","",IFERROR($H86*$J86/60,0))</f>
        <v/>
      </c>
      <c r="R86" s="15">
        <f>IF($A86="","",IFERROR(SUM($P86:$Q86)+$K86,0))</f>
        <v/>
      </c>
      <c r="S86" s="18">
        <f>IF($A86="","",IFERROR(($R86*'Settings'!$B$8)+($O86*'Settings'!$B$7)+($N86*'Settings'!$B$9),0))</f>
        <v/>
      </c>
      <c r="T86" s="15">
        <f>IF($A86="","",IFERROR($H86/$R86,0))</f>
        <v/>
      </c>
      <c r="U86" s="26">
        <f>IF($A86="","",IF(COUNTIF($A$5:$A$204,$A86)&gt;1,"Duplicate Cluster ID",IF(OR($B86="",$C86="",$D86="",$E86="Not found",$G86="",$H86&lt;=0,$I86&lt;0,$J86&lt;=0,$K86&lt;0,$L86="",$M86=""),"Review inputs","OK")))</f>
        <v/>
      </c>
      <c r="V86" s="24" t="n"/>
    </row>
    <row r="87">
      <c r="A87" s="32" t="n"/>
      <c r="B87" s="24" t="n"/>
      <c r="C87" s="25" t="n"/>
      <c r="D87" s="32" t="n"/>
      <c r="E87" s="14">
        <f>IF($A87="","",IFERROR(INDEX('Territory Capacity'!$B$5:$B$104,MATCH($D87,'Territory Capacity'!$A$5:$A$104,0)),"Not found"))</f>
        <v/>
      </c>
      <c r="F87" s="26">
        <f>IF($A87="","",IFERROR(INDEX('Territory Capacity'!$C$5:$C$104,MATCH($D87,'Territory Capacity'!$A$5:$A$104,0)),"Not found"))</f>
        <v/>
      </c>
      <c r="G87" s="24" t="n"/>
      <c r="H87" s="27" t="n"/>
      <c r="I87" s="28" t="n"/>
      <c r="J87" s="27" t="n"/>
      <c r="K87" s="28" t="n"/>
      <c r="L87" s="32" t="n"/>
      <c r="M87" s="29" t="n"/>
      <c r="N87" s="15">
        <f>IF($A87="","",IFERROR($H87*$I87,0))</f>
        <v/>
      </c>
      <c r="O87" s="15">
        <f>IF($A87="","",IFERROR($N87/'Settings'!$B$6,0))</f>
        <v/>
      </c>
      <c r="P87" s="15">
        <f>IF($A87="","",IFERROR($N87/'Settings'!$B$5,0))</f>
        <v/>
      </c>
      <c r="Q87" s="15">
        <f>IF($A87="","",IFERROR($H87*$J87/60,0))</f>
        <v/>
      </c>
      <c r="R87" s="15">
        <f>IF($A87="","",IFERROR(SUM($P87:$Q87)+$K87,0))</f>
        <v/>
      </c>
      <c r="S87" s="18">
        <f>IF($A87="","",IFERROR(($R87*'Settings'!$B$8)+($O87*'Settings'!$B$7)+($N87*'Settings'!$B$9),0))</f>
        <v/>
      </c>
      <c r="T87" s="15">
        <f>IF($A87="","",IFERROR($H87/$R87,0))</f>
        <v/>
      </c>
      <c r="U87" s="26">
        <f>IF($A87="","",IF(COUNTIF($A$5:$A$204,$A87)&gt;1,"Duplicate Cluster ID",IF(OR($B87="",$C87="",$D87="",$E87="Not found",$G87="",$H87&lt;=0,$I87&lt;0,$J87&lt;=0,$K87&lt;0,$L87="",$M87=""),"Review inputs","OK")))</f>
        <v/>
      </c>
      <c r="V87" s="24" t="n"/>
    </row>
    <row r="88">
      <c r="A88" s="32" t="n"/>
      <c r="B88" s="24" t="n"/>
      <c r="C88" s="25" t="n"/>
      <c r="D88" s="32" t="n"/>
      <c r="E88" s="14">
        <f>IF($A88="","",IFERROR(INDEX('Territory Capacity'!$B$5:$B$104,MATCH($D88,'Territory Capacity'!$A$5:$A$104,0)),"Not found"))</f>
        <v/>
      </c>
      <c r="F88" s="26">
        <f>IF($A88="","",IFERROR(INDEX('Territory Capacity'!$C$5:$C$104,MATCH($D88,'Territory Capacity'!$A$5:$A$104,0)),"Not found"))</f>
        <v/>
      </c>
      <c r="G88" s="24" t="n"/>
      <c r="H88" s="27" t="n"/>
      <c r="I88" s="28" t="n"/>
      <c r="J88" s="27" t="n"/>
      <c r="K88" s="28" t="n"/>
      <c r="L88" s="32" t="n"/>
      <c r="M88" s="29" t="n"/>
      <c r="N88" s="15">
        <f>IF($A88="","",IFERROR($H88*$I88,0))</f>
        <v/>
      </c>
      <c r="O88" s="15">
        <f>IF($A88="","",IFERROR($N88/'Settings'!$B$6,0))</f>
        <v/>
      </c>
      <c r="P88" s="15">
        <f>IF($A88="","",IFERROR($N88/'Settings'!$B$5,0))</f>
        <v/>
      </c>
      <c r="Q88" s="15">
        <f>IF($A88="","",IFERROR($H88*$J88/60,0))</f>
        <v/>
      </c>
      <c r="R88" s="15">
        <f>IF($A88="","",IFERROR(SUM($P88:$Q88)+$K88,0))</f>
        <v/>
      </c>
      <c r="S88" s="18">
        <f>IF($A88="","",IFERROR(($R88*'Settings'!$B$8)+($O88*'Settings'!$B$7)+($N88*'Settings'!$B$9),0))</f>
        <v/>
      </c>
      <c r="T88" s="15">
        <f>IF($A88="","",IFERROR($H88/$R88,0))</f>
        <v/>
      </c>
      <c r="U88" s="26">
        <f>IF($A88="","",IF(COUNTIF($A$5:$A$204,$A88)&gt;1,"Duplicate Cluster ID",IF(OR($B88="",$C88="",$D88="",$E88="Not found",$G88="",$H88&lt;=0,$I88&lt;0,$J88&lt;=0,$K88&lt;0,$L88="",$M88=""),"Review inputs","OK")))</f>
        <v/>
      </c>
      <c r="V88" s="24" t="n"/>
    </row>
    <row r="89">
      <c r="A89" s="32" t="n"/>
      <c r="B89" s="24" t="n"/>
      <c r="C89" s="25" t="n"/>
      <c r="D89" s="32" t="n"/>
      <c r="E89" s="14">
        <f>IF($A89="","",IFERROR(INDEX('Territory Capacity'!$B$5:$B$104,MATCH($D89,'Territory Capacity'!$A$5:$A$104,0)),"Not found"))</f>
        <v/>
      </c>
      <c r="F89" s="26">
        <f>IF($A89="","",IFERROR(INDEX('Territory Capacity'!$C$5:$C$104,MATCH($D89,'Territory Capacity'!$A$5:$A$104,0)),"Not found"))</f>
        <v/>
      </c>
      <c r="G89" s="24" t="n"/>
      <c r="H89" s="27" t="n"/>
      <c r="I89" s="28" t="n"/>
      <c r="J89" s="27" t="n"/>
      <c r="K89" s="28" t="n"/>
      <c r="L89" s="32" t="n"/>
      <c r="M89" s="29" t="n"/>
      <c r="N89" s="15">
        <f>IF($A89="","",IFERROR($H89*$I89,0))</f>
        <v/>
      </c>
      <c r="O89" s="15">
        <f>IF($A89="","",IFERROR($N89/'Settings'!$B$6,0))</f>
        <v/>
      </c>
      <c r="P89" s="15">
        <f>IF($A89="","",IFERROR($N89/'Settings'!$B$5,0))</f>
        <v/>
      </c>
      <c r="Q89" s="15">
        <f>IF($A89="","",IFERROR($H89*$J89/60,0))</f>
        <v/>
      </c>
      <c r="R89" s="15">
        <f>IF($A89="","",IFERROR(SUM($P89:$Q89)+$K89,0))</f>
        <v/>
      </c>
      <c r="S89" s="18">
        <f>IF($A89="","",IFERROR(($R89*'Settings'!$B$8)+($O89*'Settings'!$B$7)+($N89*'Settings'!$B$9),0))</f>
        <v/>
      </c>
      <c r="T89" s="15">
        <f>IF($A89="","",IFERROR($H89/$R89,0))</f>
        <v/>
      </c>
      <c r="U89" s="26">
        <f>IF($A89="","",IF(COUNTIF($A$5:$A$204,$A89)&gt;1,"Duplicate Cluster ID",IF(OR($B89="",$C89="",$D89="",$E89="Not found",$G89="",$H89&lt;=0,$I89&lt;0,$J89&lt;=0,$K89&lt;0,$L89="",$M89=""),"Review inputs","OK")))</f>
        <v/>
      </c>
      <c r="V89" s="24" t="n"/>
    </row>
    <row r="90">
      <c r="A90" s="32" t="n"/>
      <c r="B90" s="24" t="n"/>
      <c r="C90" s="25" t="n"/>
      <c r="D90" s="32" t="n"/>
      <c r="E90" s="14">
        <f>IF($A90="","",IFERROR(INDEX('Territory Capacity'!$B$5:$B$104,MATCH($D90,'Territory Capacity'!$A$5:$A$104,0)),"Not found"))</f>
        <v/>
      </c>
      <c r="F90" s="26">
        <f>IF($A90="","",IFERROR(INDEX('Territory Capacity'!$C$5:$C$104,MATCH($D90,'Territory Capacity'!$A$5:$A$104,0)),"Not found"))</f>
        <v/>
      </c>
      <c r="G90" s="24" t="n"/>
      <c r="H90" s="27" t="n"/>
      <c r="I90" s="28" t="n"/>
      <c r="J90" s="27" t="n"/>
      <c r="K90" s="28" t="n"/>
      <c r="L90" s="32" t="n"/>
      <c r="M90" s="29" t="n"/>
      <c r="N90" s="15">
        <f>IF($A90="","",IFERROR($H90*$I90,0))</f>
        <v/>
      </c>
      <c r="O90" s="15">
        <f>IF($A90="","",IFERROR($N90/'Settings'!$B$6,0))</f>
        <v/>
      </c>
      <c r="P90" s="15">
        <f>IF($A90="","",IFERROR($N90/'Settings'!$B$5,0))</f>
        <v/>
      </c>
      <c r="Q90" s="15">
        <f>IF($A90="","",IFERROR($H90*$J90/60,0))</f>
        <v/>
      </c>
      <c r="R90" s="15">
        <f>IF($A90="","",IFERROR(SUM($P90:$Q90)+$K90,0))</f>
        <v/>
      </c>
      <c r="S90" s="18">
        <f>IF($A90="","",IFERROR(($R90*'Settings'!$B$8)+($O90*'Settings'!$B$7)+($N90*'Settings'!$B$9),0))</f>
        <v/>
      </c>
      <c r="T90" s="15">
        <f>IF($A90="","",IFERROR($H90/$R90,0))</f>
        <v/>
      </c>
      <c r="U90" s="26">
        <f>IF($A90="","",IF(COUNTIF($A$5:$A$204,$A90)&gt;1,"Duplicate Cluster ID",IF(OR($B90="",$C90="",$D90="",$E90="Not found",$G90="",$H90&lt;=0,$I90&lt;0,$J90&lt;=0,$K90&lt;0,$L90="",$M90=""),"Review inputs","OK")))</f>
        <v/>
      </c>
      <c r="V90" s="24" t="n"/>
    </row>
    <row r="91">
      <c r="A91" s="32" t="n"/>
      <c r="B91" s="24" t="n"/>
      <c r="C91" s="25" t="n"/>
      <c r="D91" s="32" t="n"/>
      <c r="E91" s="14">
        <f>IF($A91="","",IFERROR(INDEX('Territory Capacity'!$B$5:$B$104,MATCH($D91,'Territory Capacity'!$A$5:$A$104,0)),"Not found"))</f>
        <v/>
      </c>
      <c r="F91" s="26">
        <f>IF($A91="","",IFERROR(INDEX('Territory Capacity'!$C$5:$C$104,MATCH($D91,'Territory Capacity'!$A$5:$A$104,0)),"Not found"))</f>
        <v/>
      </c>
      <c r="G91" s="24" t="n"/>
      <c r="H91" s="27" t="n"/>
      <c r="I91" s="28" t="n"/>
      <c r="J91" s="27" t="n"/>
      <c r="K91" s="28" t="n"/>
      <c r="L91" s="32" t="n"/>
      <c r="M91" s="29" t="n"/>
      <c r="N91" s="15">
        <f>IF($A91="","",IFERROR($H91*$I91,0))</f>
        <v/>
      </c>
      <c r="O91" s="15">
        <f>IF($A91="","",IFERROR($N91/'Settings'!$B$6,0))</f>
        <v/>
      </c>
      <c r="P91" s="15">
        <f>IF($A91="","",IFERROR($N91/'Settings'!$B$5,0))</f>
        <v/>
      </c>
      <c r="Q91" s="15">
        <f>IF($A91="","",IFERROR($H91*$J91/60,0))</f>
        <v/>
      </c>
      <c r="R91" s="15">
        <f>IF($A91="","",IFERROR(SUM($P91:$Q91)+$K91,0))</f>
        <v/>
      </c>
      <c r="S91" s="18">
        <f>IF($A91="","",IFERROR(($R91*'Settings'!$B$8)+($O91*'Settings'!$B$7)+($N91*'Settings'!$B$9),0))</f>
        <v/>
      </c>
      <c r="T91" s="15">
        <f>IF($A91="","",IFERROR($H91/$R91,0))</f>
        <v/>
      </c>
      <c r="U91" s="26">
        <f>IF($A91="","",IF(COUNTIF($A$5:$A$204,$A91)&gt;1,"Duplicate Cluster ID",IF(OR($B91="",$C91="",$D91="",$E91="Not found",$G91="",$H91&lt;=0,$I91&lt;0,$J91&lt;=0,$K91&lt;0,$L91="",$M91=""),"Review inputs","OK")))</f>
        <v/>
      </c>
      <c r="V91" s="24" t="n"/>
    </row>
    <row r="92">
      <c r="A92" s="32" t="n"/>
      <c r="B92" s="24" t="n"/>
      <c r="C92" s="25" t="n"/>
      <c r="D92" s="32" t="n"/>
      <c r="E92" s="14">
        <f>IF($A92="","",IFERROR(INDEX('Territory Capacity'!$B$5:$B$104,MATCH($D92,'Territory Capacity'!$A$5:$A$104,0)),"Not found"))</f>
        <v/>
      </c>
      <c r="F92" s="26">
        <f>IF($A92="","",IFERROR(INDEX('Territory Capacity'!$C$5:$C$104,MATCH($D92,'Territory Capacity'!$A$5:$A$104,0)),"Not found"))</f>
        <v/>
      </c>
      <c r="G92" s="24" t="n"/>
      <c r="H92" s="27" t="n"/>
      <c r="I92" s="28" t="n"/>
      <c r="J92" s="27" t="n"/>
      <c r="K92" s="28" t="n"/>
      <c r="L92" s="32" t="n"/>
      <c r="M92" s="29" t="n"/>
      <c r="N92" s="15">
        <f>IF($A92="","",IFERROR($H92*$I92,0))</f>
        <v/>
      </c>
      <c r="O92" s="15">
        <f>IF($A92="","",IFERROR($N92/'Settings'!$B$6,0))</f>
        <v/>
      </c>
      <c r="P92" s="15">
        <f>IF($A92="","",IFERROR($N92/'Settings'!$B$5,0))</f>
        <v/>
      </c>
      <c r="Q92" s="15">
        <f>IF($A92="","",IFERROR($H92*$J92/60,0))</f>
        <v/>
      </c>
      <c r="R92" s="15">
        <f>IF($A92="","",IFERROR(SUM($P92:$Q92)+$K92,0))</f>
        <v/>
      </c>
      <c r="S92" s="18">
        <f>IF($A92="","",IFERROR(($R92*'Settings'!$B$8)+($O92*'Settings'!$B$7)+($N92*'Settings'!$B$9),0))</f>
        <v/>
      </c>
      <c r="T92" s="15">
        <f>IF($A92="","",IFERROR($H92/$R92,0))</f>
        <v/>
      </c>
      <c r="U92" s="26">
        <f>IF($A92="","",IF(COUNTIF($A$5:$A$204,$A92)&gt;1,"Duplicate Cluster ID",IF(OR($B92="",$C92="",$D92="",$E92="Not found",$G92="",$H92&lt;=0,$I92&lt;0,$J92&lt;=0,$K92&lt;0,$L92="",$M92=""),"Review inputs","OK")))</f>
        <v/>
      </c>
      <c r="V92" s="24" t="n"/>
    </row>
    <row r="93">
      <c r="A93" s="32" t="n"/>
      <c r="B93" s="24" t="n"/>
      <c r="C93" s="25" t="n"/>
      <c r="D93" s="32" t="n"/>
      <c r="E93" s="14">
        <f>IF($A93="","",IFERROR(INDEX('Territory Capacity'!$B$5:$B$104,MATCH($D93,'Territory Capacity'!$A$5:$A$104,0)),"Not found"))</f>
        <v/>
      </c>
      <c r="F93" s="26">
        <f>IF($A93="","",IFERROR(INDEX('Territory Capacity'!$C$5:$C$104,MATCH($D93,'Territory Capacity'!$A$5:$A$104,0)),"Not found"))</f>
        <v/>
      </c>
      <c r="G93" s="24" t="n"/>
      <c r="H93" s="27" t="n"/>
      <c r="I93" s="28" t="n"/>
      <c r="J93" s="27" t="n"/>
      <c r="K93" s="28" t="n"/>
      <c r="L93" s="32" t="n"/>
      <c r="M93" s="29" t="n"/>
      <c r="N93" s="15">
        <f>IF($A93="","",IFERROR($H93*$I93,0))</f>
        <v/>
      </c>
      <c r="O93" s="15">
        <f>IF($A93="","",IFERROR($N93/'Settings'!$B$6,0))</f>
        <v/>
      </c>
      <c r="P93" s="15">
        <f>IF($A93="","",IFERROR($N93/'Settings'!$B$5,0))</f>
        <v/>
      </c>
      <c r="Q93" s="15">
        <f>IF($A93="","",IFERROR($H93*$J93/60,0))</f>
        <v/>
      </c>
      <c r="R93" s="15">
        <f>IF($A93="","",IFERROR(SUM($P93:$Q93)+$K93,0))</f>
        <v/>
      </c>
      <c r="S93" s="18">
        <f>IF($A93="","",IFERROR(($R93*'Settings'!$B$8)+($O93*'Settings'!$B$7)+($N93*'Settings'!$B$9),0))</f>
        <v/>
      </c>
      <c r="T93" s="15">
        <f>IF($A93="","",IFERROR($H93/$R93,0))</f>
        <v/>
      </c>
      <c r="U93" s="26">
        <f>IF($A93="","",IF(COUNTIF($A$5:$A$204,$A93)&gt;1,"Duplicate Cluster ID",IF(OR($B93="",$C93="",$D93="",$E93="Not found",$G93="",$H93&lt;=0,$I93&lt;0,$J93&lt;=0,$K93&lt;0,$L93="",$M93=""),"Review inputs","OK")))</f>
        <v/>
      </c>
      <c r="V93" s="24" t="n"/>
    </row>
    <row r="94">
      <c r="A94" s="32" t="n"/>
      <c r="B94" s="24" t="n"/>
      <c r="C94" s="25" t="n"/>
      <c r="D94" s="32" t="n"/>
      <c r="E94" s="14">
        <f>IF($A94="","",IFERROR(INDEX('Territory Capacity'!$B$5:$B$104,MATCH($D94,'Territory Capacity'!$A$5:$A$104,0)),"Not found"))</f>
        <v/>
      </c>
      <c r="F94" s="26">
        <f>IF($A94="","",IFERROR(INDEX('Territory Capacity'!$C$5:$C$104,MATCH($D94,'Territory Capacity'!$A$5:$A$104,0)),"Not found"))</f>
        <v/>
      </c>
      <c r="G94" s="24" t="n"/>
      <c r="H94" s="27" t="n"/>
      <c r="I94" s="28" t="n"/>
      <c r="J94" s="27" t="n"/>
      <c r="K94" s="28" t="n"/>
      <c r="L94" s="32" t="n"/>
      <c r="M94" s="29" t="n"/>
      <c r="N94" s="15">
        <f>IF($A94="","",IFERROR($H94*$I94,0))</f>
        <v/>
      </c>
      <c r="O94" s="15">
        <f>IF($A94="","",IFERROR($N94/'Settings'!$B$6,0))</f>
        <v/>
      </c>
      <c r="P94" s="15">
        <f>IF($A94="","",IFERROR($N94/'Settings'!$B$5,0))</f>
        <v/>
      </c>
      <c r="Q94" s="15">
        <f>IF($A94="","",IFERROR($H94*$J94/60,0))</f>
        <v/>
      </c>
      <c r="R94" s="15">
        <f>IF($A94="","",IFERROR(SUM($P94:$Q94)+$K94,0))</f>
        <v/>
      </c>
      <c r="S94" s="18">
        <f>IF($A94="","",IFERROR(($R94*'Settings'!$B$8)+($O94*'Settings'!$B$7)+($N94*'Settings'!$B$9),0))</f>
        <v/>
      </c>
      <c r="T94" s="15">
        <f>IF($A94="","",IFERROR($H94/$R94,0))</f>
        <v/>
      </c>
      <c r="U94" s="26">
        <f>IF($A94="","",IF(COUNTIF($A$5:$A$204,$A94)&gt;1,"Duplicate Cluster ID",IF(OR($B94="",$C94="",$D94="",$E94="Not found",$G94="",$H94&lt;=0,$I94&lt;0,$J94&lt;=0,$K94&lt;0,$L94="",$M94=""),"Review inputs","OK")))</f>
        <v/>
      </c>
      <c r="V94" s="24" t="n"/>
    </row>
    <row r="95">
      <c r="A95" s="32" t="n"/>
      <c r="B95" s="24" t="n"/>
      <c r="C95" s="25" t="n"/>
      <c r="D95" s="32" t="n"/>
      <c r="E95" s="14">
        <f>IF($A95="","",IFERROR(INDEX('Territory Capacity'!$B$5:$B$104,MATCH($D95,'Territory Capacity'!$A$5:$A$104,0)),"Not found"))</f>
        <v/>
      </c>
      <c r="F95" s="26">
        <f>IF($A95="","",IFERROR(INDEX('Territory Capacity'!$C$5:$C$104,MATCH($D95,'Territory Capacity'!$A$5:$A$104,0)),"Not found"))</f>
        <v/>
      </c>
      <c r="G95" s="24" t="n"/>
      <c r="H95" s="27" t="n"/>
      <c r="I95" s="28" t="n"/>
      <c r="J95" s="27" t="n"/>
      <c r="K95" s="28" t="n"/>
      <c r="L95" s="32" t="n"/>
      <c r="M95" s="29" t="n"/>
      <c r="N95" s="15">
        <f>IF($A95="","",IFERROR($H95*$I95,0))</f>
        <v/>
      </c>
      <c r="O95" s="15">
        <f>IF($A95="","",IFERROR($N95/'Settings'!$B$6,0))</f>
        <v/>
      </c>
      <c r="P95" s="15">
        <f>IF($A95="","",IFERROR($N95/'Settings'!$B$5,0))</f>
        <v/>
      </c>
      <c r="Q95" s="15">
        <f>IF($A95="","",IFERROR($H95*$J95/60,0))</f>
        <v/>
      </c>
      <c r="R95" s="15">
        <f>IF($A95="","",IFERROR(SUM($P95:$Q95)+$K95,0))</f>
        <v/>
      </c>
      <c r="S95" s="18">
        <f>IF($A95="","",IFERROR(($R95*'Settings'!$B$8)+($O95*'Settings'!$B$7)+($N95*'Settings'!$B$9),0))</f>
        <v/>
      </c>
      <c r="T95" s="15">
        <f>IF($A95="","",IFERROR($H95/$R95,0))</f>
        <v/>
      </c>
      <c r="U95" s="26">
        <f>IF($A95="","",IF(COUNTIF($A$5:$A$204,$A95)&gt;1,"Duplicate Cluster ID",IF(OR($B95="",$C95="",$D95="",$E95="Not found",$G95="",$H95&lt;=0,$I95&lt;0,$J95&lt;=0,$K95&lt;0,$L95="",$M95=""),"Review inputs","OK")))</f>
        <v/>
      </c>
      <c r="V95" s="24" t="n"/>
    </row>
    <row r="96">
      <c r="A96" s="32" t="n"/>
      <c r="B96" s="24" t="n"/>
      <c r="C96" s="25" t="n"/>
      <c r="D96" s="32" t="n"/>
      <c r="E96" s="14">
        <f>IF($A96="","",IFERROR(INDEX('Territory Capacity'!$B$5:$B$104,MATCH($D96,'Territory Capacity'!$A$5:$A$104,0)),"Not found"))</f>
        <v/>
      </c>
      <c r="F96" s="26">
        <f>IF($A96="","",IFERROR(INDEX('Territory Capacity'!$C$5:$C$104,MATCH($D96,'Territory Capacity'!$A$5:$A$104,0)),"Not found"))</f>
        <v/>
      </c>
      <c r="G96" s="24" t="n"/>
      <c r="H96" s="27" t="n"/>
      <c r="I96" s="28" t="n"/>
      <c r="J96" s="27" t="n"/>
      <c r="K96" s="28" t="n"/>
      <c r="L96" s="32" t="n"/>
      <c r="M96" s="29" t="n"/>
      <c r="N96" s="15">
        <f>IF($A96="","",IFERROR($H96*$I96,0))</f>
        <v/>
      </c>
      <c r="O96" s="15">
        <f>IF($A96="","",IFERROR($N96/'Settings'!$B$6,0))</f>
        <v/>
      </c>
      <c r="P96" s="15">
        <f>IF($A96="","",IFERROR($N96/'Settings'!$B$5,0))</f>
        <v/>
      </c>
      <c r="Q96" s="15">
        <f>IF($A96="","",IFERROR($H96*$J96/60,0))</f>
        <v/>
      </c>
      <c r="R96" s="15">
        <f>IF($A96="","",IFERROR(SUM($P96:$Q96)+$K96,0))</f>
        <v/>
      </c>
      <c r="S96" s="18">
        <f>IF($A96="","",IFERROR(($R96*'Settings'!$B$8)+($O96*'Settings'!$B$7)+($N96*'Settings'!$B$9),0))</f>
        <v/>
      </c>
      <c r="T96" s="15">
        <f>IF($A96="","",IFERROR($H96/$R96,0))</f>
        <v/>
      </c>
      <c r="U96" s="26">
        <f>IF($A96="","",IF(COUNTIF($A$5:$A$204,$A96)&gt;1,"Duplicate Cluster ID",IF(OR($B96="",$C96="",$D96="",$E96="Not found",$G96="",$H96&lt;=0,$I96&lt;0,$J96&lt;=0,$K96&lt;0,$L96="",$M96=""),"Review inputs","OK")))</f>
        <v/>
      </c>
      <c r="V96" s="24" t="n"/>
    </row>
    <row r="97">
      <c r="A97" s="32" t="n"/>
      <c r="B97" s="24" t="n"/>
      <c r="C97" s="25" t="n"/>
      <c r="D97" s="32" t="n"/>
      <c r="E97" s="14">
        <f>IF($A97="","",IFERROR(INDEX('Territory Capacity'!$B$5:$B$104,MATCH($D97,'Territory Capacity'!$A$5:$A$104,0)),"Not found"))</f>
        <v/>
      </c>
      <c r="F97" s="26">
        <f>IF($A97="","",IFERROR(INDEX('Territory Capacity'!$C$5:$C$104,MATCH($D97,'Territory Capacity'!$A$5:$A$104,0)),"Not found"))</f>
        <v/>
      </c>
      <c r="G97" s="24" t="n"/>
      <c r="H97" s="27" t="n"/>
      <c r="I97" s="28" t="n"/>
      <c r="J97" s="27" t="n"/>
      <c r="K97" s="28" t="n"/>
      <c r="L97" s="32" t="n"/>
      <c r="M97" s="29" t="n"/>
      <c r="N97" s="15">
        <f>IF($A97="","",IFERROR($H97*$I97,0))</f>
        <v/>
      </c>
      <c r="O97" s="15">
        <f>IF($A97="","",IFERROR($N97/'Settings'!$B$6,0))</f>
        <v/>
      </c>
      <c r="P97" s="15">
        <f>IF($A97="","",IFERROR($N97/'Settings'!$B$5,0))</f>
        <v/>
      </c>
      <c r="Q97" s="15">
        <f>IF($A97="","",IFERROR($H97*$J97/60,0))</f>
        <v/>
      </c>
      <c r="R97" s="15">
        <f>IF($A97="","",IFERROR(SUM($P97:$Q97)+$K97,0))</f>
        <v/>
      </c>
      <c r="S97" s="18">
        <f>IF($A97="","",IFERROR(($R97*'Settings'!$B$8)+($O97*'Settings'!$B$7)+($N97*'Settings'!$B$9),0))</f>
        <v/>
      </c>
      <c r="T97" s="15">
        <f>IF($A97="","",IFERROR($H97/$R97,0))</f>
        <v/>
      </c>
      <c r="U97" s="26">
        <f>IF($A97="","",IF(COUNTIF($A$5:$A$204,$A97)&gt;1,"Duplicate Cluster ID",IF(OR($B97="",$C97="",$D97="",$E97="Not found",$G97="",$H97&lt;=0,$I97&lt;0,$J97&lt;=0,$K97&lt;0,$L97="",$M97=""),"Review inputs","OK")))</f>
        <v/>
      </c>
      <c r="V97" s="24" t="n"/>
    </row>
    <row r="98">
      <c r="A98" s="32" t="n"/>
      <c r="B98" s="24" t="n"/>
      <c r="C98" s="25" t="n"/>
      <c r="D98" s="32" t="n"/>
      <c r="E98" s="14">
        <f>IF($A98="","",IFERROR(INDEX('Territory Capacity'!$B$5:$B$104,MATCH($D98,'Territory Capacity'!$A$5:$A$104,0)),"Not found"))</f>
        <v/>
      </c>
      <c r="F98" s="26">
        <f>IF($A98="","",IFERROR(INDEX('Territory Capacity'!$C$5:$C$104,MATCH($D98,'Territory Capacity'!$A$5:$A$104,0)),"Not found"))</f>
        <v/>
      </c>
      <c r="G98" s="24" t="n"/>
      <c r="H98" s="27" t="n"/>
      <c r="I98" s="28" t="n"/>
      <c r="J98" s="27" t="n"/>
      <c r="K98" s="28" t="n"/>
      <c r="L98" s="32" t="n"/>
      <c r="M98" s="29" t="n"/>
      <c r="N98" s="15">
        <f>IF($A98="","",IFERROR($H98*$I98,0))</f>
        <v/>
      </c>
      <c r="O98" s="15">
        <f>IF($A98="","",IFERROR($N98/'Settings'!$B$6,0))</f>
        <v/>
      </c>
      <c r="P98" s="15">
        <f>IF($A98="","",IFERROR($N98/'Settings'!$B$5,0))</f>
        <v/>
      </c>
      <c r="Q98" s="15">
        <f>IF($A98="","",IFERROR($H98*$J98/60,0))</f>
        <v/>
      </c>
      <c r="R98" s="15">
        <f>IF($A98="","",IFERROR(SUM($P98:$Q98)+$K98,0))</f>
        <v/>
      </c>
      <c r="S98" s="18">
        <f>IF($A98="","",IFERROR(($R98*'Settings'!$B$8)+($O98*'Settings'!$B$7)+($N98*'Settings'!$B$9),0))</f>
        <v/>
      </c>
      <c r="T98" s="15">
        <f>IF($A98="","",IFERROR($H98/$R98,0))</f>
        <v/>
      </c>
      <c r="U98" s="26">
        <f>IF($A98="","",IF(COUNTIF($A$5:$A$204,$A98)&gt;1,"Duplicate Cluster ID",IF(OR($B98="",$C98="",$D98="",$E98="Not found",$G98="",$H98&lt;=0,$I98&lt;0,$J98&lt;=0,$K98&lt;0,$L98="",$M98=""),"Review inputs","OK")))</f>
        <v/>
      </c>
      <c r="V98" s="24" t="n"/>
    </row>
    <row r="99">
      <c r="A99" s="32" t="n"/>
      <c r="B99" s="24" t="n"/>
      <c r="C99" s="25" t="n"/>
      <c r="D99" s="32" t="n"/>
      <c r="E99" s="14">
        <f>IF($A99="","",IFERROR(INDEX('Territory Capacity'!$B$5:$B$104,MATCH($D99,'Territory Capacity'!$A$5:$A$104,0)),"Not found"))</f>
        <v/>
      </c>
      <c r="F99" s="26">
        <f>IF($A99="","",IFERROR(INDEX('Territory Capacity'!$C$5:$C$104,MATCH($D99,'Territory Capacity'!$A$5:$A$104,0)),"Not found"))</f>
        <v/>
      </c>
      <c r="G99" s="24" t="n"/>
      <c r="H99" s="27" t="n"/>
      <c r="I99" s="28" t="n"/>
      <c r="J99" s="27" t="n"/>
      <c r="K99" s="28" t="n"/>
      <c r="L99" s="32" t="n"/>
      <c r="M99" s="29" t="n"/>
      <c r="N99" s="15">
        <f>IF($A99="","",IFERROR($H99*$I99,0))</f>
        <v/>
      </c>
      <c r="O99" s="15">
        <f>IF($A99="","",IFERROR($N99/'Settings'!$B$6,0))</f>
        <v/>
      </c>
      <c r="P99" s="15">
        <f>IF($A99="","",IFERROR($N99/'Settings'!$B$5,0))</f>
        <v/>
      </c>
      <c r="Q99" s="15">
        <f>IF($A99="","",IFERROR($H99*$J99/60,0))</f>
        <v/>
      </c>
      <c r="R99" s="15">
        <f>IF($A99="","",IFERROR(SUM($P99:$Q99)+$K99,0))</f>
        <v/>
      </c>
      <c r="S99" s="18">
        <f>IF($A99="","",IFERROR(($R99*'Settings'!$B$8)+($O99*'Settings'!$B$7)+($N99*'Settings'!$B$9),0))</f>
        <v/>
      </c>
      <c r="T99" s="15">
        <f>IF($A99="","",IFERROR($H99/$R99,0))</f>
        <v/>
      </c>
      <c r="U99" s="26">
        <f>IF($A99="","",IF(COUNTIF($A$5:$A$204,$A99)&gt;1,"Duplicate Cluster ID",IF(OR($B99="",$C99="",$D99="",$E99="Not found",$G99="",$H99&lt;=0,$I99&lt;0,$J99&lt;=0,$K99&lt;0,$L99="",$M99=""),"Review inputs","OK")))</f>
        <v/>
      </c>
      <c r="V99" s="24" t="n"/>
    </row>
    <row r="100">
      <c r="A100" s="32" t="n"/>
      <c r="B100" s="24" t="n"/>
      <c r="C100" s="25" t="n"/>
      <c r="D100" s="32" t="n"/>
      <c r="E100" s="14">
        <f>IF($A100="","",IFERROR(INDEX('Territory Capacity'!$B$5:$B$104,MATCH($D100,'Territory Capacity'!$A$5:$A$104,0)),"Not found"))</f>
        <v/>
      </c>
      <c r="F100" s="26">
        <f>IF($A100="","",IFERROR(INDEX('Territory Capacity'!$C$5:$C$104,MATCH($D100,'Territory Capacity'!$A$5:$A$104,0)),"Not found"))</f>
        <v/>
      </c>
      <c r="G100" s="24" t="n"/>
      <c r="H100" s="27" t="n"/>
      <c r="I100" s="28" t="n"/>
      <c r="J100" s="27" t="n"/>
      <c r="K100" s="28" t="n"/>
      <c r="L100" s="32" t="n"/>
      <c r="M100" s="29" t="n"/>
      <c r="N100" s="15">
        <f>IF($A100="","",IFERROR($H100*$I100,0))</f>
        <v/>
      </c>
      <c r="O100" s="15">
        <f>IF($A100="","",IFERROR($N100/'Settings'!$B$6,0))</f>
        <v/>
      </c>
      <c r="P100" s="15">
        <f>IF($A100="","",IFERROR($N100/'Settings'!$B$5,0))</f>
        <v/>
      </c>
      <c r="Q100" s="15">
        <f>IF($A100="","",IFERROR($H100*$J100/60,0))</f>
        <v/>
      </c>
      <c r="R100" s="15">
        <f>IF($A100="","",IFERROR(SUM($P100:$Q100)+$K100,0))</f>
        <v/>
      </c>
      <c r="S100" s="18">
        <f>IF($A100="","",IFERROR(($R100*'Settings'!$B$8)+($O100*'Settings'!$B$7)+($N100*'Settings'!$B$9),0))</f>
        <v/>
      </c>
      <c r="T100" s="15">
        <f>IF($A100="","",IFERROR($H100/$R100,0))</f>
        <v/>
      </c>
      <c r="U100" s="26">
        <f>IF($A100="","",IF(COUNTIF($A$5:$A$204,$A100)&gt;1,"Duplicate Cluster ID",IF(OR($B100="",$C100="",$D100="",$E100="Not found",$G100="",$H100&lt;=0,$I100&lt;0,$J100&lt;=0,$K100&lt;0,$L100="",$M100=""),"Review inputs","OK")))</f>
        <v/>
      </c>
      <c r="V100" s="24" t="n"/>
    </row>
    <row r="101">
      <c r="A101" s="32" t="n"/>
      <c r="B101" s="24" t="n"/>
      <c r="C101" s="25" t="n"/>
      <c r="D101" s="32" t="n"/>
      <c r="E101" s="14">
        <f>IF($A101="","",IFERROR(INDEX('Territory Capacity'!$B$5:$B$104,MATCH($D101,'Territory Capacity'!$A$5:$A$104,0)),"Not found"))</f>
        <v/>
      </c>
      <c r="F101" s="26">
        <f>IF($A101="","",IFERROR(INDEX('Territory Capacity'!$C$5:$C$104,MATCH($D101,'Territory Capacity'!$A$5:$A$104,0)),"Not found"))</f>
        <v/>
      </c>
      <c r="G101" s="24" t="n"/>
      <c r="H101" s="27" t="n"/>
      <c r="I101" s="28" t="n"/>
      <c r="J101" s="27" t="n"/>
      <c r="K101" s="28" t="n"/>
      <c r="L101" s="32" t="n"/>
      <c r="M101" s="29" t="n"/>
      <c r="N101" s="15">
        <f>IF($A101="","",IFERROR($H101*$I101,0))</f>
        <v/>
      </c>
      <c r="O101" s="15">
        <f>IF($A101="","",IFERROR($N101/'Settings'!$B$6,0))</f>
        <v/>
      </c>
      <c r="P101" s="15">
        <f>IF($A101="","",IFERROR($N101/'Settings'!$B$5,0))</f>
        <v/>
      </c>
      <c r="Q101" s="15">
        <f>IF($A101="","",IFERROR($H101*$J101/60,0))</f>
        <v/>
      </c>
      <c r="R101" s="15">
        <f>IF($A101="","",IFERROR(SUM($P101:$Q101)+$K101,0))</f>
        <v/>
      </c>
      <c r="S101" s="18">
        <f>IF($A101="","",IFERROR(($R101*'Settings'!$B$8)+($O101*'Settings'!$B$7)+($N101*'Settings'!$B$9),0))</f>
        <v/>
      </c>
      <c r="T101" s="15">
        <f>IF($A101="","",IFERROR($H101/$R101,0))</f>
        <v/>
      </c>
      <c r="U101" s="26">
        <f>IF($A101="","",IF(COUNTIF($A$5:$A$204,$A101)&gt;1,"Duplicate Cluster ID",IF(OR($B101="",$C101="",$D101="",$E101="Not found",$G101="",$H101&lt;=0,$I101&lt;0,$J101&lt;=0,$K101&lt;0,$L101="",$M101=""),"Review inputs","OK")))</f>
        <v/>
      </c>
      <c r="V101" s="24" t="n"/>
    </row>
    <row r="102">
      <c r="A102" s="32" t="n"/>
      <c r="B102" s="24" t="n"/>
      <c r="C102" s="25" t="n"/>
      <c r="D102" s="32" t="n"/>
      <c r="E102" s="14">
        <f>IF($A102="","",IFERROR(INDEX('Territory Capacity'!$B$5:$B$104,MATCH($D102,'Territory Capacity'!$A$5:$A$104,0)),"Not found"))</f>
        <v/>
      </c>
      <c r="F102" s="26">
        <f>IF($A102="","",IFERROR(INDEX('Territory Capacity'!$C$5:$C$104,MATCH($D102,'Territory Capacity'!$A$5:$A$104,0)),"Not found"))</f>
        <v/>
      </c>
      <c r="G102" s="24" t="n"/>
      <c r="H102" s="27" t="n"/>
      <c r="I102" s="28" t="n"/>
      <c r="J102" s="27" t="n"/>
      <c r="K102" s="28" t="n"/>
      <c r="L102" s="32" t="n"/>
      <c r="M102" s="29" t="n"/>
      <c r="N102" s="15">
        <f>IF($A102="","",IFERROR($H102*$I102,0))</f>
        <v/>
      </c>
      <c r="O102" s="15">
        <f>IF($A102="","",IFERROR($N102/'Settings'!$B$6,0))</f>
        <v/>
      </c>
      <c r="P102" s="15">
        <f>IF($A102="","",IFERROR($N102/'Settings'!$B$5,0))</f>
        <v/>
      </c>
      <c r="Q102" s="15">
        <f>IF($A102="","",IFERROR($H102*$J102/60,0))</f>
        <v/>
      </c>
      <c r="R102" s="15">
        <f>IF($A102="","",IFERROR(SUM($P102:$Q102)+$K102,0))</f>
        <v/>
      </c>
      <c r="S102" s="18">
        <f>IF($A102="","",IFERROR(($R102*'Settings'!$B$8)+($O102*'Settings'!$B$7)+($N102*'Settings'!$B$9),0))</f>
        <v/>
      </c>
      <c r="T102" s="15">
        <f>IF($A102="","",IFERROR($H102/$R102,0))</f>
        <v/>
      </c>
      <c r="U102" s="26">
        <f>IF($A102="","",IF(COUNTIF($A$5:$A$204,$A102)&gt;1,"Duplicate Cluster ID",IF(OR($B102="",$C102="",$D102="",$E102="Not found",$G102="",$H102&lt;=0,$I102&lt;0,$J102&lt;=0,$K102&lt;0,$L102="",$M102=""),"Review inputs","OK")))</f>
        <v/>
      </c>
      <c r="V102" s="24" t="n"/>
    </row>
    <row r="103">
      <c r="A103" s="32" t="n"/>
      <c r="B103" s="24" t="n"/>
      <c r="C103" s="25" t="n"/>
      <c r="D103" s="32" t="n"/>
      <c r="E103" s="14">
        <f>IF($A103="","",IFERROR(INDEX('Territory Capacity'!$B$5:$B$104,MATCH($D103,'Territory Capacity'!$A$5:$A$104,0)),"Not found"))</f>
        <v/>
      </c>
      <c r="F103" s="26">
        <f>IF($A103="","",IFERROR(INDEX('Territory Capacity'!$C$5:$C$104,MATCH($D103,'Territory Capacity'!$A$5:$A$104,0)),"Not found"))</f>
        <v/>
      </c>
      <c r="G103" s="24" t="n"/>
      <c r="H103" s="27" t="n"/>
      <c r="I103" s="28" t="n"/>
      <c r="J103" s="27" t="n"/>
      <c r="K103" s="28" t="n"/>
      <c r="L103" s="32" t="n"/>
      <c r="M103" s="29" t="n"/>
      <c r="N103" s="15">
        <f>IF($A103="","",IFERROR($H103*$I103,0))</f>
        <v/>
      </c>
      <c r="O103" s="15">
        <f>IF($A103="","",IFERROR($N103/'Settings'!$B$6,0))</f>
        <v/>
      </c>
      <c r="P103" s="15">
        <f>IF($A103="","",IFERROR($N103/'Settings'!$B$5,0))</f>
        <v/>
      </c>
      <c r="Q103" s="15">
        <f>IF($A103="","",IFERROR($H103*$J103/60,0))</f>
        <v/>
      </c>
      <c r="R103" s="15">
        <f>IF($A103="","",IFERROR(SUM($P103:$Q103)+$K103,0))</f>
        <v/>
      </c>
      <c r="S103" s="18">
        <f>IF($A103="","",IFERROR(($R103*'Settings'!$B$8)+($O103*'Settings'!$B$7)+($N103*'Settings'!$B$9),0))</f>
        <v/>
      </c>
      <c r="T103" s="15">
        <f>IF($A103="","",IFERROR($H103/$R103,0))</f>
        <v/>
      </c>
      <c r="U103" s="26">
        <f>IF($A103="","",IF(COUNTIF($A$5:$A$204,$A103)&gt;1,"Duplicate Cluster ID",IF(OR($B103="",$C103="",$D103="",$E103="Not found",$G103="",$H103&lt;=0,$I103&lt;0,$J103&lt;=0,$K103&lt;0,$L103="",$M103=""),"Review inputs","OK")))</f>
        <v/>
      </c>
      <c r="V103" s="24" t="n"/>
    </row>
    <row r="104">
      <c r="A104" s="32" t="n"/>
      <c r="B104" s="24" t="n"/>
      <c r="C104" s="25" t="n"/>
      <c r="D104" s="32" t="n"/>
      <c r="E104" s="14">
        <f>IF($A104="","",IFERROR(INDEX('Territory Capacity'!$B$5:$B$104,MATCH($D104,'Territory Capacity'!$A$5:$A$104,0)),"Not found"))</f>
        <v/>
      </c>
      <c r="F104" s="26">
        <f>IF($A104="","",IFERROR(INDEX('Territory Capacity'!$C$5:$C$104,MATCH($D104,'Territory Capacity'!$A$5:$A$104,0)),"Not found"))</f>
        <v/>
      </c>
      <c r="G104" s="24" t="n"/>
      <c r="H104" s="27" t="n"/>
      <c r="I104" s="28" t="n"/>
      <c r="J104" s="27" t="n"/>
      <c r="K104" s="28" t="n"/>
      <c r="L104" s="32" t="n"/>
      <c r="M104" s="29" t="n"/>
      <c r="N104" s="15">
        <f>IF($A104="","",IFERROR($H104*$I104,0))</f>
        <v/>
      </c>
      <c r="O104" s="15">
        <f>IF($A104="","",IFERROR($N104/'Settings'!$B$6,0))</f>
        <v/>
      </c>
      <c r="P104" s="15">
        <f>IF($A104="","",IFERROR($N104/'Settings'!$B$5,0))</f>
        <v/>
      </c>
      <c r="Q104" s="15">
        <f>IF($A104="","",IFERROR($H104*$J104/60,0))</f>
        <v/>
      </c>
      <c r="R104" s="15">
        <f>IF($A104="","",IFERROR(SUM($P104:$Q104)+$K104,0))</f>
        <v/>
      </c>
      <c r="S104" s="18">
        <f>IF($A104="","",IFERROR(($R104*'Settings'!$B$8)+($O104*'Settings'!$B$7)+($N104*'Settings'!$B$9),0))</f>
        <v/>
      </c>
      <c r="T104" s="15">
        <f>IF($A104="","",IFERROR($H104/$R104,0))</f>
        <v/>
      </c>
      <c r="U104" s="26">
        <f>IF($A104="","",IF(COUNTIF($A$5:$A$204,$A104)&gt;1,"Duplicate Cluster ID",IF(OR($B104="",$C104="",$D104="",$E104="Not found",$G104="",$H104&lt;=0,$I104&lt;0,$J104&lt;=0,$K104&lt;0,$L104="",$M104=""),"Review inputs","OK")))</f>
        <v/>
      </c>
      <c r="V104" s="24" t="n"/>
    </row>
    <row r="105">
      <c r="A105" s="32" t="n"/>
      <c r="B105" s="24" t="n"/>
      <c r="C105" s="25" t="n"/>
      <c r="D105" s="32" t="n"/>
      <c r="E105" s="14">
        <f>IF($A105="","",IFERROR(INDEX('Territory Capacity'!$B$5:$B$104,MATCH($D105,'Territory Capacity'!$A$5:$A$104,0)),"Not found"))</f>
        <v/>
      </c>
      <c r="F105" s="26">
        <f>IF($A105="","",IFERROR(INDEX('Territory Capacity'!$C$5:$C$104,MATCH($D105,'Territory Capacity'!$A$5:$A$104,0)),"Not found"))</f>
        <v/>
      </c>
      <c r="G105" s="24" t="n"/>
      <c r="H105" s="27" t="n"/>
      <c r="I105" s="28" t="n"/>
      <c r="J105" s="27" t="n"/>
      <c r="K105" s="28" t="n"/>
      <c r="L105" s="32" t="n"/>
      <c r="M105" s="29" t="n"/>
      <c r="N105" s="15">
        <f>IF($A105="","",IFERROR($H105*$I105,0))</f>
        <v/>
      </c>
      <c r="O105" s="15">
        <f>IF($A105="","",IFERROR($N105/'Settings'!$B$6,0))</f>
        <v/>
      </c>
      <c r="P105" s="15">
        <f>IF($A105="","",IFERROR($N105/'Settings'!$B$5,0))</f>
        <v/>
      </c>
      <c r="Q105" s="15">
        <f>IF($A105="","",IFERROR($H105*$J105/60,0))</f>
        <v/>
      </c>
      <c r="R105" s="15">
        <f>IF($A105="","",IFERROR(SUM($P105:$Q105)+$K105,0))</f>
        <v/>
      </c>
      <c r="S105" s="18">
        <f>IF($A105="","",IFERROR(($R105*'Settings'!$B$8)+($O105*'Settings'!$B$7)+($N105*'Settings'!$B$9),0))</f>
        <v/>
      </c>
      <c r="T105" s="15">
        <f>IF($A105="","",IFERROR($H105/$R105,0))</f>
        <v/>
      </c>
      <c r="U105" s="26">
        <f>IF($A105="","",IF(COUNTIF($A$5:$A$204,$A105)&gt;1,"Duplicate Cluster ID",IF(OR($B105="",$C105="",$D105="",$E105="Not found",$G105="",$H105&lt;=0,$I105&lt;0,$J105&lt;=0,$K105&lt;0,$L105="",$M105=""),"Review inputs","OK")))</f>
        <v/>
      </c>
      <c r="V105" s="24" t="n"/>
    </row>
    <row r="106">
      <c r="A106" s="32" t="n"/>
      <c r="B106" s="24" t="n"/>
      <c r="C106" s="25" t="n"/>
      <c r="D106" s="32" t="n"/>
      <c r="E106" s="14">
        <f>IF($A106="","",IFERROR(INDEX('Territory Capacity'!$B$5:$B$104,MATCH($D106,'Territory Capacity'!$A$5:$A$104,0)),"Not found"))</f>
        <v/>
      </c>
      <c r="F106" s="26">
        <f>IF($A106="","",IFERROR(INDEX('Territory Capacity'!$C$5:$C$104,MATCH($D106,'Territory Capacity'!$A$5:$A$104,0)),"Not found"))</f>
        <v/>
      </c>
      <c r="G106" s="24" t="n"/>
      <c r="H106" s="27" t="n"/>
      <c r="I106" s="28" t="n"/>
      <c r="J106" s="27" t="n"/>
      <c r="K106" s="28" t="n"/>
      <c r="L106" s="32" t="n"/>
      <c r="M106" s="29" t="n"/>
      <c r="N106" s="15">
        <f>IF($A106="","",IFERROR($H106*$I106,0))</f>
        <v/>
      </c>
      <c r="O106" s="15">
        <f>IF($A106="","",IFERROR($N106/'Settings'!$B$6,0))</f>
        <v/>
      </c>
      <c r="P106" s="15">
        <f>IF($A106="","",IFERROR($N106/'Settings'!$B$5,0))</f>
        <v/>
      </c>
      <c r="Q106" s="15">
        <f>IF($A106="","",IFERROR($H106*$J106/60,0))</f>
        <v/>
      </c>
      <c r="R106" s="15">
        <f>IF($A106="","",IFERROR(SUM($P106:$Q106)+$K106,0))</f>
        <v/>
      </c>
      <c r="S106" s="18">
        <f>IF($A106="","",IFERROR(($R106*'Settings'!$B$8)+($O106*'Settings'!$B$7)+($N106*'Settings'!$B$9),0))</f>
        <v/>
      </c>
      <c r="T106" s="15">
        <f>IF($A106="","",IFERROR($H106/$R106,0))</f>
        <v/>
      </c>
      <c r="U106" s="26">
        <f>IF($A106="","",IF(COUNTIF($A$5:$A$204,$A106)&gt;1,"Duplicate Cluster ID",IF(OR($B106="",$C106="",$D106="",$E106="Not found",$G106="",$H106&lt;=0,$I106&lt;0,$J106&lt;=0,$K106&lt;0,$L106="",$M106=""),"Review inputs","OK")))</f>
        <v/>
      </c>
      <c r="V106" s="24" t="n"/>
    </row>
    <row r="107">
      <c r="A107" s="32" t="n"/>
      <c r="B107" s="24" t="n"/>
      <c r="C107" s="25" t="n"/>
      <c r="D107" s="32" t="n"/>
      <c r="E107" s="14">
        <f>IF($A107="","",IFERROR(INDEX('Territory Capacity'!$B$5:$B$104,MATCH($D107,'Territory Capacity'!$A$5:$A$104,0)),"Not found"))</f>
        <v/>
      </c>
      <c r="F107" s="26">
        <f>IF($A107="","",IFERROR(INDEX('Territory Capacity'!$C$5:$C$104,MATCH($D107,'Territory Capacity'!$A$5:$A$104,0)),"Not found"))</f>
        <v/>
      </c>
      <c r="G107" s="24" t="n"/>
      <c r="H107" s="27" t="n"/>
      <c r="I107" s="28" t="n"/>
      <c r="J107" s="27" t="n"/>
      <c r="K107" s="28" t="n"/>
      <c r="L107" s="32" t="n"/>
      <c r="M107" s="29" t="n"/>
      <c r="N107" s="15">
        <f>IF($A107="","",IFERROR($H107*$I107,0))</f>
        <v/>
      </c>
      <c r="O107" s="15">
        <f>IF($A107="","",IFERROR($N107/'Settings'!$B$6,0))</f>
        <v/>
      </c>
      <c r="P107" s="15">
        <f>IF($A107="","",IFERROR($N107/'Settings'!$B$5,0))</f>
        <v/>
      </c>
      <c r="Q107" s="15">
        <f>IF($A107="","",IFERROR($H107*$J107/60,0))</f>
        <v/>
      </c>
      <c r="R107" s="15">
        <f>IF($A107="","",IFERROR(SUM($P107:$Q107)+$K107,0))</f>
        <v/>
      </c>
      <c r="S107" s="18">
        <f>IF($A107="","",IFERROR(($R107*'Settings'!$B$8)+($O107*'Settings'!$B$7)+($N107*'Settings'!$B$9),0))</f>
        <v/>
      </c>
      <c r="T107" s="15">
        <f>IF($A107="","",IFERROR($H107/$R107,0))</f>
        <v/>
      </c>
      <c r="U107" s="26">
        <f>IF($A107="","",IF(COUNTIF($A$5:$A$204,$A107)&gt;1,"Duplicate Cluster ID",IF(OR($B107="",$C107="",$D107="",$E107="Not found",$G107="",$H107&lt;=0,$I107&lt;0,$J107&lt;=0,$K107&lt;0,$L107="",$M107=""),"Review inputs","OK")))</f>
        <v/>
      </c>
      <c r="V107" s="24" t="n"/>
    </row>
    <row r="108">
      <c r="A108" s="32" t="n"/>
      <c r="B108" s="24" t="n"/>
      <c r="C108" s="25" t="n"/>
      <c r="D108" s="32" t="n"/>
      <c r="E108" s="14">
        <f>IF($A108="","",IFERROR(INDEX('Territory Capacity'!$B$5:$B$104,MATCH($D108,'Territory Capacity'!$A$5:$A$104,0)),"Not found"))</f>
        <v/>
      </c>
      <c r="F108" s="26">
        <f>IF($A108="","",IFERROR(INDEX('Territory Capacity'!$C$5:$C$104,MATCH($D108,'Territory Capacity'!$A$5:$A$104,0)),"Not found"))</f>
        <v/>
      </c>
      <c r="G108" s="24" t="n"/>
      <c r="H108" s="27" t="n"/>
      <c r="I108" s="28" t="n"/>
      <c r="J108" s="27" t="n"/>
      <c r="K108" s="28" t="n"/>
      <c r="L108" s="32" t="n"/>
      <c r="M108" s="29" t="n"/>
      <c r="N108" s="15">
        <f>IF($A108="","",IFERROR($H108*$I108,0))</f>
        <v/>
      </c>
      <c r="O108" s="15">
        <f>IF($A108="","",IFERROR($N108/'Settings'!$B$6,0))</f>
        <v/>
      </c>
      <c r="P108" s="15">
        <f>IF($A108="","",IFERROR($N108/'Settings'!$B$5,0))</f>
        <v/>
      </c>
      <c r="Q108" s="15">
        <f>IF($A108="","",IFERROR($H108*$J108/60,0))</f>
        <v/>
      </c>
      <c r="R108" s="15">
        <f>IF($A108="","",IFERROR(SUM($P108:$Q108)+$K108,0))</f>
        <v/>
      </c>
      <c r="S108" s="18">
        <f>IF($A108="","",IFERROR(($R108*'Settings'!$B$8)+($O108*'Settings'!$B$7)+($N108*'Settings'!$B$9),0))</f>
        <v/>
      </c>
      <c r="T108" s="15">
        <f>IF($A108="","",IFERROR($H108/$R108,0))</f>
        <v/>
      </c>
      <c r="U108" s="26">
        <f>IF($A108="","",IF(COUNTIF($A$5:$A$204,$A108)&gt;1,"Duplicate Cluster ID",IF(OR($B108="",$C108="",$D108="",$E108="Not found",$G108="",$H108&lt;=0,$I108&lt;0,$J108&lt;=0,$K108&lt;0,$L108="",$M108=""),"Review inputs","OK")))</f>
        <v/>
      </c>
      <c r="V108" s="24" t="n"/>
    </row>
    <row r="109">
      <c r="A109" s="32" t="n"/>
      <c r="B109" s="24" t="n"/>
      <c r="C109" s="25" t="n"/>
      <c r="D109" s="32" t="n"/>
      <c r="E109" s="14">
        <f>IF($A109="","",IFERROR(INDEX('Territory Capacity'!$B$5:$B$104,MATCH($D109,'Territory Capacity'!$A$5:$A$104,0)),"Not found"))</f>
        <v/>
      </c>
      <c r="F109" s="26">
        <f>IF($A109="","",IFERROR(INDEX('Territory Capacity'!$C$5:$C$104,MATCH($D109,'Territory Capacity'!$A$5:$A$104,0)),"Not found"))</f>
        <v/>
      </c>
      <c r="G109" s="24" t="n"/>
      <c r="H109" s="27" t="n"/>
      <c r="I109" s="28" t="n"/>
      <c r="J109" s="27" t="n"/>
      <c r="K109" s="28" t="n"/>
      <c r="L109" s="32" t="n"/>
      <c r="M109" s="29" t="n"/>
      <c r="N109" s="15">
        <f>IF($A109="","",IFERROR($H109*$I109,0))</f>
        <v/>
      </c>
      <c r="O109" s="15">
        <f>IF($A109="","",IFERROR($N109/'Settings'!$B$6,0))</f>
        <v/>
      </c>
      <c r="P109" s="15">
        <f>IF($A109="","",IFERROR($N109/'Settings'!$B$5,0))</f>
        <v/>
      </c>
      <c r="Q109" s="15">
        <f>IF($A109="","",IFERROR($H109*$J109/60,0))</f>
        <v/>
      </c>
      <c r="R109" s="15">
        <f>IF($A109="","",IFERROR(SUM($P109:$Q109)+$K109,0))</f>
        <v/>
      </c>
      <c r="S109" s="18">
        <f>IF($A109="","",IFERROR(($R109*'Settings'!$B$8)+($O109*'Settings'!$B$7)+($N109*'Settings'!$B$9),0))</f>
        <v/>
      </c>
      <c r="T109" s="15">
        <f>IF($A109="","",IFERROR($H109/$R109,0))</f>
        <v/>
      </c>
      <c r="U109" s="26">
        <f>IF($A109="","",IF(COUNTIF($A$5:$A$204,$A109)&gt;1,"Duplicate Cluster ID",IF(OR($B109="",$C109="",$D109="",$E109="Not found",$G109="",$H109&lt;=0,$I109&lt;0,$J109&lt;=0,$K109&lt;0,$L109="",$M109=""),"Review inputs","OK")))</f>
        <v/>
      </c>
      <c r="V109" s="24" t="n"/>
    </row>
    <row r="110">
      <c r="A110" s="32" t="n"/>
      <c r="B110" s="24" t="n"/>
      <c r="C110" s="25" t="n"/>
      <c r="D110" s="32" t="n"/>
      <c r="E110" s="14">
        <f>IF($A110="","",IFERROR(INDEX('Territory Capacity'!$B$5:$B$104,MATCH($D110,'Territory Capacity'!$A$5:$A$104,0)),"Not found"))</f>
        <v/>
      </c>
      <c r="F110" s="26">
        <f>IF($A110="","",IFERROR(INDEX('Territory Capacity'!$C$5:$C$104,MATCH($D110,'Territory Capacity'!$A$5:$A$104,0)),"Not found"))</f>
        <v/>
      </c>
      <c r="G110" s="24" t="n"/>
      <c r="H110" s="27" t="n"/>
      <c r="I110" s="28" t="n"/>
      <c r="J110" s="27" t="n"/>
      <c r="K110" s="28" t="n"/>
      <c r="L110" s="32" t="n"/>
      <c r="M110" s="29" t="n"/>
      <c r="N110" s="15">
        <f>IF($A110="","",IFERROR($H110*$I110,0))</f>
        <v/>
      </c>
      <c r="O110" s="15">
        <f>IF($A110="","",IFERROR($N110/'Settings'!$B$6,0))</f>
        <v/>
      </c>
      <c r="P110" s="15">
        <f>IF($A110="","",IFERROR($N110/'Settings'!$B$5,0))</f>
        <v/>
      </c>
      <c r="Q110" s="15">
        <f>IF($A110="","",IFERROR($H110*$J110/60,0))</f>
        <v/>
      </c>
      <c r="R110" s="15">
        <f>IF($A110="","",IFERROR(SUM($P110:$Q110)+$K110,0))</f>
        <v/>
      </c>
      <c r="S110" s="18">
        <f>IF($A110="","",IFERROR(($R110*'Settings'!$B$8)+($O110*'Settings'!$B$7)+($N110*'Settings'!$B$9),0))</f>
        <v/>
      </c>
      <c r="T110" s="15">
        <f>IF($A110="","",IFERROR($H110/$R110,0))</f>
        <v/>
      </c>
      <c r="U110" s="26">
        <f>IF($A110="","",IF(COUNTIF($A$5:$A$204,$A110)&gt;1,"Duplicate Cluster ID",IF(OR($B110="",$C110="",$D110="",$E110="Not found",$G110="",$H110&lt;=0,$I110&lt;0,$J110&lt;=0,$K110&lt;0,$L110="",$M110=""),"Review inputs","OK")))</f>
        <v/>
      </c>
      <c r="V110" s="24" t="n"/>
    </row>
    <row r="111">
      <c r="A111" s="32" t="n"/>
      <c r="B111" s="24" t="n"/>
      <c r="C111" s="25" t="n"/>
      <c r="D111" s="32" t="n"/>
      <c r="E111" s="14">
        <f>IF($A111="","",IFERROR(INDEX('Territory Capacity'!$B$5:$B$104,MATCH($D111,'Territory Capacity'!$A$5:$A$104,0)),"Not found"))</f>
        <v/>
      </c>
      <c r="F111" s="26">
        <f>IF($A111="","",IFERROR(INDEX('Territory Capacity'!$C$5:$C$104,MATCH($D111,'Territory Capacity'!$A$5:$A$104,0)),"Not found"))</f>
        <v/>
      </c>
      <c r="G111" s="24" t="n"/>
      <c r="H111" s="27" t="n"/>
      <c r="I111" s="28" t="n"/>
      <c r="J111" s="27" t="n"/>
      <c r="K111" s="28" t="n"/>
      <c r="L111" s="32" t="n"/>
      <c r="M111" s="29" t="n"/>
      <c r="N111" s="15">
        <f>IF($A111="","",IFERROR($H111*$I111,0))</f>
        <v/>
      </c>
      <c r="O111" s="15">
        <f>IF($A111="","",IFERROR($N111/'Settings'!$B$6,0))</f>
        <v/>
      </c>
      <c r="P111" s="15">
        <f>IF($A111="","",IFERROR($N111/'Settings'!$B$5,0))</f>
        <v/>
      </c>
      <c r="Q111" s="15">
        <f>IF($A111="","",IFERROR($H111*$J111/60,0))</f>
        <v/>
      </c>
      <c r="R111" s="15">
        <f>IF($A111="","",IFERROR(SUM($P111:$Q111)+$K111,0))</f>
        <v/>
      </c>
      <c r="S111" s="18">
        <f>IF($A111="","",IFERROR(($R111*'Settings'!$B$8)+($O111*'Settings'!$B$7)+($N111*'Settings'!$B$9),0))</f>
        <v/>
      </c>
      <c r="T111" s="15">
        <f>IF($A111="","",IFERROR($H111/$R111,0))</f>
        <v/>
      </c>
      <c r="U111" s="26">
        <f>IF($A111="","",IF(COUNTIF($A$5:$A$204,$A111)&gt;1,"Duplicate Cluster ID",IF(OR($B111="",$C111="",$D111="",$E111="Not found",$G111="",$H111&lt;=0,$I111&lt;0,$J111&lt;=0,$K111&lt;0,$L111="",$M111=""),"Review inputs","OK")))</f>
        <v/>
      </c>
      <c r="V111" s="24" t="n"/>
    </row>
    <row r="112">
      <c r="A112" s="32" t="n"/>
      <c r="B112" s="24" t="n"/>
      <c r="C112" s="25" t="n"/>
      <c r="D112" s="32" t="n"/>
      <c r="E112" s="14">
        <f>IF($A112="","",IFERROR(INDEX('Territory Capacity'!$B$5:$B$104,MATCH($D112,'Territory Capacity'!$A$5:$A$104,0)),"Not found"))</f>
        <v/>
      </c>
      <c r="F112" s="26">
        <f>IF($A112="","",IFERROR(INDEX('Territory Capacity'!$C$5:$C$104,MATCH($D112,'Territory Capacity'!$A$5:$A$104,0)),"Not found"))</f>
        <v/>
      </c>
      <c r="G112" s="24" t="n"/>
      <c r="H112" s="27" t="n"/>
      <c r="I112" s="28" t="n"/>
      <c r="J112" s="27" t="n"/>
      <c r="K112" s="28" t="n"/>
      <c r="L112" s="32" t="n"/>
      <c r="M112" s="29" t="n"/>
      <c r="N112" s="15">
        <f>IF($A112="","",IFERROR($H112*$I112,0))</f>
        <v/>
      </c>
      <c r="O112" s="15">
        <f>IF($A112="","",IFERROR($N112/'Settings'!$B$6,0))</f>
        <v/>
      </c>
      <c r="P112" s="15">
        <f>IF($A112="","",IFERROR($N112/'Settings'!$B$5,0))</f>
        <v/>
      </c>
      <c r="Q112" s="15">
        <f>IF($A112="","",IFERROR($H112*$J112/60,0))</f>
        <v/>
      </c>
      <c r="R112" s="15">
        <f>IF($A112="","",IFERROR(SUM($P112:$Q112)+$K112,0))</f>
        <v/>
      </c>
      <c r="S112" s="18">
        <f>IF($A112="","",IFERROR(($R112*'Settings'!$B$8)+($O112*'Settings'!$B$7)+($N112*'Settings'!$B$9),0))</f>
        <v/>
      </c>
      <c r="T112" s="15">
        <f>IF($A112="","",IFERROR($H112/$R112,0))</f>
        <v/>
      </c>
      <c r="U112" s="26">
        <f>IF($A112="","",IF(COUNTIF($A$5:$A$204,$A112)&gt;1,"Duplicate Cluster ID",IF(OR($B112="",$C112="",$D112="",$E112="Not found",$G112="",$H112&lt;=0,$I112&lt;0,$J112&lt;=0,$K112&lt;0,$L112="",$M112=""),"Review inputs","OK")))</f>
        <v/>
      </c>
      <c r="V112" s="24" t="n"/>
    </row>
    <row r="113">
      <c r="A113" s="32" t="n"/>
      <c r="B113" s="24" t="n"/>
      <c r="C113" s="25" t="n"/>
      <c r="D113" s="32" t="n"/>
      <c r="E113" s="14">
        <f>IF($A113="","",IFERROR(INDEX('Territory Capacity'!$B$5:$B$104,MATCH($D113,'Territory Capacity'!$A$5:$A$104,0)),"Not found"))</f>
        <v/>
      </c>
      <c r="F113" s="26">
        <f>IF($A113="","",IFERROR(INDEX('Territory Capacity'!$C$5:$C$104,MATCH($D113,'Territory Capacity'!$A$5:$A$104,0)),"Not found"))</f>
        <v/>
      </c>
      <c r="G113" s="24" t="n"/>
      <c r="H113" s="27" t="n"/>
      <c r="I113" s="28" t="n"/>
      <c r="J113" s="27" t="n"/>
      <c r="K113" s="28" t="n"/>
      <c r="L113" s="32" t="n"/>
      <c r="M113" s="29" t="n"/>
      <c r="N113" s="15">
        <f>IF($A113="","",IFERROR($H113*$I113,0))</f>
        <v/>
      </c>
      <c r="O113" s="15">
        <f>IF($A113="","",IFERROR($N113/'Settings'!$B$6,0))</f>
        <v/>
      </c>
      <c r="P113" s="15">
        <f>IF($A113="","",IFERROR($N113/'Settings'!$B$5,0))</f>
        <v/>
      </c>
      <c r="Q113" s="15">
        <f>IF($A113="","",IFERROR($H113*$J113/60,0))</f>
        <v/>
      </c>
      <c r="R113" s="15">
        <f>IF($A113="","",IFERROR(SUM($P113:$Q113)+$K113,0))</f>
        <v/>
      </c>
      <c r="S113" s="18">
        <f>IF($A113="","",IFERROR(($R113*'Settings'!$B$8)+($O113*'Settings'!$B$7)+($N113*'Settings'!$B$9),0))</f>
        <v/>
      </c>
      <c r="T113" s="15">
        <f>IF($A113="","",IFERROR($H113/$R113,0))</f>
        <v/>
      </c>
      <c r="U113" s="26">
        <f>IF($A113="","",IF(COUNTIF($A$5:$A$204,$A113)&gt;1,"Duplicate Cluster ID",IF(OR($B113="",$C113="",$D113="",$E113="Not found",$G113="",$H113&lt;=0,$I113&lt;0,$J113&lt;=0,$K113&lt;0,$L113="",$M113=""),"Review inputs","OK")))</f>
        <v/>
      </c>
      <c r="V113" s="24" t="n"/>
    </row>
    <row r="114">
      <c r="A114" s="32" t="n"/>
      <c r="B114" s="24" t="n"/>
      <c r="C114" s="25" t="n"/>
      <c r="D114" s="32" t="n"/>
      <c r="E114" s="14">
        <f>IF($A114="","",IFERROR(INDEX('Territory Capacity'!$B$5:$B$104,MATCH($D114,'Territory Capacity'!$A$5:$A$104,0)),"Not found"))</f>
        <v/>
      </c>
      <c r="F114" s="26">
        <f>IF($A114="","",IFERROR(INDEX('Territory Capacity'!$C$5:$C$104,MATCH($D114,'Territory Capacity'!$A$5:$A$104,0)),"Not found"))</f>
        <v/>
      </c>
      <c r="G114" s="24" t="n"/>
      <c r="H114" s="27" t="n"/>
      <c r="I114" s="28" t="n"/>
      <c r="J114" s="27" t="n"/>
      <c r="K114" s="28" t="n"/>
      <c r="L114" s="32" t="n"/>
      <c r="M114" s="29" t="n"/>
      <c r="N114" s="15">
        <f>IF($A114="","",IFERROR($H114*$I114,0))</f>
        <v/>
      </c>
      <c r="O114" s="15">
        <f>IF($A114="","",IFERROR($N114/'Settings'!$B$6,0))</f>
        <v/>
      </c>
      <c r="P114" s="15">
        <f>IF($A114="","",IFERROR($N114/'Settings'!$B$5,0))</f>
        <v/>
      </c>
      <c r="Q114" s="15">
        <f>IF($A114="","",IFERROR($H114*$J114/60,0))</f>
        <v/>
      </c>
      <c r="R114" s="15">
        <f>IF($A114="","",IFERROR(SUM($P114:$Q114)+$K114,0))</f>
        <v/>
      </c>
      <c r="S114" s="18">
        <f>IF($A114="","",IFERROR(($R114*'Settings'!$B$8)+($O114*'Settings'!$B$7)+($N114*'Settings'!$B$9),0))</f>
        <v/>
      </c>
      <c r="T114" s="15">
        <f>IF($A114="","",IFERROR($H114/$R114,0))</f>
        <v/>
      </c>
      <c r="U114" s="26">
        <f>IF($A114="","",IF(COUNTIF($A$5:$A$204,$A114)&gt;1,"Duplicate Cluster ID",IF(OR($B114="",$C114="",$D114="",$E114="Not found",$G114="",$H114&lt;=0,$I114&lt;0,$J114&lt;=0,$K114&lt;0,$L114="",$M114=""),"Review inputs","OK")))</f>
        <v/>
      </c>
      <c r="V114" s="24" t="n"/>
    </row>
    <row r="115">
      <c r="A115" s="32" t="n"/>
      <c r="B115" s="24" t="n"/>
      <c r="C115" s="25" t="n"/>
      <c r="D115" s="32" t="n"/>
      <c r="E115" s="14">
        <f>IF($A115="","",IFERROR(INDEX('Territory Capacity'!$B$5:$B$104,MATCH($D115,'Territory Capacity'!$A$5:$A$104,0)),"Not found"))</f>
        <v/>
      </c>
      <c r="F115" s="26">
        <f>IF($A115="","",IFERROR(INDEX('Territory Capacity'!$C$5:$C$104,MATCH($D115,'Territory Capacity'!$A$5:$A$104,0)),"Not found"))</f>
        <v/>
      </c>
      <c r="G115" s="24" t="n"/>
      <c r="H115" s="27" t="n"/>
      <c r="I115" s="28" t="n"/>
      <c r="J115" s="27" t="n"/>
      <c r="K115" s="28" t="n"/>
      <c r="L115" s="32" t="n"/>
      <c r="M115" s="29" t="n"/>
      <c r="N115" s="15">
        <f>IF($A115="","",IFERROR($H115*$I115,0))</f>
        <v/>
      </c>
      <c r="O115" s="15">
        <f>IF($A115="","",IFERROR($N115/'Settings'!$B$6,0))</f>
        <v/>
      </c>
      <c r="P115" s="15">
        <f>IF($A115="","",IFERROR($N115/'Settings'!$B$5,0))</f>
        <v/>
      </c>
      <c r="Q115" s="15">
        <f>IF($A115="","",IFERROR($H115*$J115/60,0))</f>
        <v/>
      </c>
      <c r="R115" s="15">
        <f>IF($A115="","",IFERROR(SUM($P115:$Q115)+$K115,0))</f>
        <v/>
      </c>
      <c r="S115" s="18">
        <f>IF($A115="","",IFERROR(($R115*'Settings'!$B$8)+($O115*'Settings'!$B$7)+($N115*'Settings'!$B$9),0))</f>
        <v/>
      </c>
      <c r="T115" s="15">
        <f>IF($A115="","",IFERROR($H115/$R115,0))</f>
        <v/>
      </c>
      <c r="U115" s="26">
        <f>IF($A115="","",IF(COUNTIF($A$5:$A$204,$A115)&gt;1,"Duplicate Cluster ID",IF(OR($B115="",$C115="",$D115="",$E115="Not found",$G115="",$H115&lt;=0,$I115&lt;0,$J115&lt;=0,$K115&lt;0,$L115="",$M115=""),"Review inputs","OK")))</f>
        <v/>
      </c>
      <c r="V115" s="24" t="n"/>
    </row>
    <row r="116">
      <c r="A116" s="32" t="n"/>
      <c r="B116" s="24" t="n"/>
      <c r="C116" s="25" t="n"/>
      <c r="D116" s="32" t="n"/>
      <c r="E116" s="14">
        <f>IF($A116="","",IFERROR(INDEX('Territory Capacity'!$B$5:$B$104,MATCH($D116,'Territory Capacity'!$A$5:$A$104,0)),"Not found"))</f>
        <v/>
      </c>
      <c r="F116" s="26">
        <f>IF($A116="","",IFERROR(INDEX('Territory Capacity'!$C$5:$C$104,MATCH($D116,'Territory Capacity'!$A$5:$A$104,0)),"Not found"))</f>
        <v/>
      </c>
      <c r="G116" s="24" t="n"/>
      <c r="H116" s="27" t="n"/>
      <c r="I116" s="28" t="n"/>
      <c r="J116" s="27" t="n"/>
      <c r="K116" s="28" t="n"/>
      <c r="L116" s="32" t="n"/>
      <c r="M116" s="29" t="n"/>
      <c r="N116" s="15">
        <f>IF($A116="","",IFERROR($H116*$I116,0))</f>
        <v/>
      </c>
      <c r="O116" s="15">
        <f>IF($A116="","",IFERROR($N116/'Settings'!$B$6,0))</f>
        <v/>
      </c>
      <c r="P116" s="15">
        <f>IF($A116="","",IFERROR($N116/'Settings'!$B$5,0))</f>
        <v/>
      </c>
      <c r="Q116" s="15">
        <f>IF($A116="","",IFERROR($H116*$J116/60,0))</f>
        <v/>
      </c>
      <c r="R116" s="15">
        <f>IF($A116="","",IFERROR(SUM($P116:$Q116)+$K116,0))</f>
        <v/>
      </c>
      <c r="S116" s="18">
        <f>IF($A116="","",IFERROR(($R116*'Settings'!$B$8)+($O116*'Settings'!$B$7)+($N116*'Settings'!$B$9),0))</f>
        <v/>
      </c>
      <c r="T116" s="15">
        <f>IF($A116="","",IFERROR($H116/$R116,0))</f>
        <v/>
      </c>
      <c r="U116" s="26">
        <f>IF($A116="","",IF(COUNTIF($A$5:$A$204,$A116)&gt;1,"Duplicate Cluster ID",IF(OR($B116="",$C116="",$D116="",$E116="Not found",$G116="",$H116&lt;=0,$I116&lt;0,$J116&lt;=0,$K116&lt;0,$L116="",$M116=""),"Review inputs","OK")))</f>
        <v/>
      </c>
      <c r="V116" s="24" t="n"/>
    </row>
    <row r="117">
      <c r="A117" s="32" t="n"/>
      <c r="B117" s="24" t="n"/>
      <c r="C117" s="25" t="n"/>
      <c r="D117" s="32" t="n"/>
      <c r="E117" s="14">
        <f>IF($A117="","",IFERROR(INDEX('Territory Capacity'!$B$5:$B$104,MATCH($D117,'Territory Capacity'!$A$5:$A$104,0)),"Not found"))</f>
        <v/>
      </c>
      <c r="F117" s="26">
        <f>IF($A117="","",IFERROR(INDEX('Territory Capacity'!$C$5:$C$104,MATCH($D117,'Territory Capacity'!$A$5:$A$104,0)),"Not found"))</f>
        <v/>
      </c>
      <c r="G117" s="24" t="n"/>
      <c r="H117" s="27" t="n"/>
      <c r="I117" s="28" t="n"/>
      <c r="J117" s="27" t="n"/>
      <c r="K117" s="28" t="n"/>
      <c r="L117" s="32" t="n"/>
      <c r="M117" s="29" t="n"/>
      <c r="N117" s="15">
        <f>IF($A117="","",IFERROR($H117*$I117,0))</f>
        <v/>
      </c>
      <c r="O117" s="15">
        <f>IF($A117="","",IFERROR($N117/'Settings'!$B$6,0))</f>
        <v/>
      </c>
      <c r="P117" s="15">
        <f>IF($A117="","",IFERROR($N117/'Settings'!$B$5,0))</f>
        <v/>
      </c>
      <c r="Q117" s="15">
        <f>IF($A117="","",IFERROR($H117*$J117/60,0))</f>
        <v/>
      </c>
      <c r="R117" s="15">
        <f>IF($A117="","",IFERROR(SUM($P117:$Q117)+$K117,0))</f>
        <v/>
      </c>
      <c r="S117" s="18">
        <f>IF($A117="","",IFERROR(($R117*'Settings'!$B$8)+($O117*'Settings'!$B$7)+($N117*'Settings'!$B$9),0))</f>
        <v/>
      </c>
      <c r="T117" s="15">
        <f>IF($A117="","",IFERROR($H117/$R117,0))</f>
        <v/>
      </c>
      <c r="U117" s="26">
        <f>IF($A117="","",IF(COUNTIF($A$5:$A$204,$A117)&gt;1,"Duplicate Cluster ID",IF(OR($B117="",$C117="",$D117="",$E117="Not found",$G117="",$H117&lt;=0,$I117&lt;0,$J117&lt;=0,$K117&lt;0,$L117="",$M117=""),"Review inputs","OK")))</f>
        <v/>
      </c>
      <c r="V117" s="24" t="n"/>
    </row>
    <row r="118">
      <c r="A118" s="32" t="n"/>
      <c r="B118" s="24" t="n"/>
      <c r="C118" s="25" t="n"/>
      <c r="D118" s="32" t="n"/>
      <c r="E118" s="14">
        <f>IF($A118="","",IFERROR(INDEX('Territory Capacity'!$B$5:$B$104,MATCH($D118,'Territory Capacity'!$A$5:$A$104,0)),"Not found"))</f>
        <v/>
      </c>
      <c r="F118" s="26">
        <f>IF($A118="","",IFERROR(INDEX('Territory Capacity'!$C$5:$C$104,MATCH($D118,'Territory Capacity'!$A$5:$A$104,0)),"Not found"))</f>
        <v/>
      </c>
      <c r="G118" s="24" t="n"/>
      <c r="H118" s="27" t="n"/>
      <c r="I118" s="28" t="n"/>
      <c r="J118" s="27" t="n"/>
      <c r="K118" s="28" t="n"/>
      <c r="L118" s="32" t="n"/>
      <c r="M118" s="29" t="n"/>
      <c r="N118" s="15">
        <f>IF($A118="","",IFERROR($H118*$I118,0))</f>
        <v/>
      </c>
      <c r="O118" s="15">
        <f>IF($A118="","",IFERROR($N118/'Settings'!$B$6,0))</f>
        <v/>
      </c>
      <c r="P118" s="15">
        <f>IF($A118="","",IFERROR($N118/'Settings'!$B$5,0))</f>
        <v/>
      </c>
      <c r="Q118" s="15">
        <f>IF($A118="","",IFERROR($H118*$J118/60,0))</f>
        <v/>
      </c>
      <c r="R118" s="15">
        <f>IF($A118="","",IFERROR(SUM($P118:$Q118)+$K118,0))</f>
        <v/>
      </c>
      <c r="S118" s="18">
        <f>IF($A118="","",IFERROR(($R118*'Settings'!$B$8)+($O118*'Settings'!$B$7)+($N118*'Settings'!$B$9),0))</f>
        <v/>
      </c>
      <c r="T118" s="15">
        <f>IF($A118="","",IFERROR($H118/$R118,0))</f>
        <v/>
      </c>
      <c r="U118" s="26">
        <f>IF($A118="","",IF(COUNTIF($A$5:$A$204,$A118)&gt;1,"Duplicate Cluster ID",IF(OR($B118="",$C118="",$D118="",$E118="Not found",$G118="",$H118&lt;=0,$I118&lt;0,$J118&lt;=0,$K118&lt;0,$L118="",$M118=""),"Review inputs","OK")))</f>
        <v/>
      </c>
      <c r="V118" s="24" t="n"/>
    </row>
    <row r="119">
      <c r="A119" s="32" t="n"/>
      <c r="B119" s="24" t="n"/>
      <c r="C119" s="25" t="n"/>
      <c r="D119" s="32" t="n"/>
      <c r="E119" s="14">
        <f>IF($A119="","",IFERROR(INDEX('Territory Capacity'!$B$5:$B$104,MATCH($D119,'Territory Capacity'!$A$5:$A$104,0)),"Not found"))</f>
        <v/>
      </c>
      <c r="F119" s="26">
        <f>IF($A119="","",IFERROR(INDEX('Territory Capacity'!$C$5:$C$104,MATCH($D119,'Territory Capacity'!$A$5:$A$104,0)),"Not found"))</f>
        <v/>
      </c>
      <c r="G119" s="24" t="n"/>
      <c r="H119" s="27" t="n"/>
      <c r="I119" s="28" t="n"/>
      <c r="J119" s="27" t="n"/>
      <c r="K119" s="28" t="n"/>
      <c r="L119" s="32" t="n"/>
      <c r="M119" s="29" t="n"/>
      <c r="N119" s="15">
        <f>IF($A119="","",IFERROR($H119*$I119,0))</f>
        <v/>
      </c>
      <c r="O119" s="15">
        <f>IF($A119="","",IFERROR($N119/'Settings'!$B$6,0))</f>
        <v/>
      </c>
      <c r="P119" s="15">
        <f>IF($A119="","",IFERROR($N119/'Settings'!$B$5,0))</f>
        <v/>
      </c>
      <c r="Q119" s="15">
        <f>IF($A119="","",IFERROR($H119*$J119/60,0))</f>
        <v/>
      </c>
      <c r="R119" s="15">
        <f>IF($A119="","",IFERROR(SUM($P119:$Q119)+$K119,0))</f>
        <v/>
      </c>
      <c r="S119" s="18">
        <f>IF($A119="","",IFERROR(($R119*'Settings'!$B$8)+($O119*'Settings'!$B$7)+($N119*'Settings'!$B$9),0))</f>
        <v/>
      </c>
      <c r="T119" s="15">
        <f>IF($A119="","",IFERROR($H119/$R119,0))</f>
        <v/>
      </c>
      <c r="U119" s="26">
        <f>IF($A119="","",IF(COUNTIF($A$5:$A$204,$A119)&gt;1,"Duplicate Cluster ID",IF(OR($B119="",$C119="",$D119="",$E119="Not found",$G119="",$H119&lt;=0,$I119&lt;0,$J119&lt;=0,$K119&lt;0,$L119="",$M119=""),"Review inputs","OK")))</f>
        <v/>
      </c>
      <c r="V119" s="24" t="n"/>
    </row>
    <row r="120">
      <c r="A120" s="32" t="n"/>
      <c r="B120" s="24" t="n"/>
      <c r="C120" s="25" t="n"/>
      <c r="D120" s="32" t="n"/>
      <c r="E120" s="14">
        <f>IF($A120="","",IFERROR(INDEX('Territory Capacity'!$B$5:$B$104,MATCH($D120,'Territory Capacity'!$A$5:$A$104,0)),"Not found"))</f>
        <v/>
      </c>
      <c r="F120" s="26">
        <f>IF($A120="","",IFERROR(INDEX('Territory Capacity'!$C$5:$C$104,MATCH($D120,'Territory Capacity'!$A$5:$A$104,0)),"Not found"))</f>
        <v/>
      </c>
      <c r="G120" s="24" t="n"/>
      <c r="H120" s="27" t="n"/>
      <c r="I120" s="28" t="n"/>
      <c r="J120" s="27" t="n"/>
      <c r="K120" s="28" t="n"/>
      <c r="L120" s="32" t="n"/>
      <c r="M120" s="29" t="n"/>
      <c r="N120" s="15">
        <f>IF($A120="","",IFERROR($H120*$I120,0))</f>
        <v/>
      </c>
      <c r="O120" s="15">
        <f>IF($A120="","",IFERROR($N120/'Settings'!$B$6,0))</f>
        <v/>
      </c>
      <c r="P120" s="15">
        <f>IF($A120="","",IFERROR($N120/'Settings'!$B$5,0))</f>
        <v/>
      </c>
      <c r="Q120" s="15">
        <f>IF($A120="","",IFERROR($H120*$J120/60,0))</f>
        <v/>
      </c>
      <c r="R120" s="15">
        <f>IF($A120="","",IFERROR(SUM($P120:$Q120)+$K120,0))</f>
        <v/>
      </c>
      <c r="S120" s="18">
        <f>IF($A120="","",IFERROR(($R120*'Settings'!$B$8)+($O120*'Settings'!$B$7)+($N120*'Settings'!$B$9),0))</f>
        <v/>
      </c>
      <c r="T120" s="15">
        <f>IF($A120="","",IFERROR($H120/$R120,0))</f>
        <v/>
      </c>
      <c r="U120" s="26">
        <f>IF($A120="","",IF(COUNTIF($A$5:$A$204,$A120)&gt;1,"Duplicate Cluster ID",IF(OR($B120="",$C120="",$D120="",$E120="Not found",$G120="",$H120&lt;=0,$I120&lt;0,$J120&lt;=0,$K120&lt;0,$L120="",$M120=""),"Review inputs","OK")))</f>
        <v/>
      </c>
      <c r="V120" s="24" t="n"/>
    </row>
    <row r="121">
      <c r="A121" s="32" t="n"/>
      <c r="B121" s="24" t="n"/>
      <c r="C121" s="25" t="n"/>
      <c r="D121" s="32" t="n"/>
      <c r="E121" s="14">
        <f>IF($A121="","",IFERROR(INDEX('Territory Capacity'!$B$5:$B$104,MATCH($D121,'Territory Capacity'!$A$5:$A$104,0)),"Not found"))</f>
        <v/>
      </c>
      <c r="F121" s="26">
        <f>IF($A121="","",IFERROR(INDEX('Territory Capacity'!$C$5:$C$104,MATCH($D121,'Territory Capacity'!$A$5:$A$104,0)),"Not found"))</f>
        <v/>
      </c>
      <c r="G121" s="24" t="n"/>
      <c r="H121" s="27" t="n"/>
      <c r="I121" s="28" t="n"/>
      <c r="J121" s="27" t="n"/>
      <c r="K121" s="28" t="n"/>
      <c r="L121" s="32" t="n"/>
      <c r="M121" s="29" t="n"/>
      <c r="N121" s="15">
        <f>IF($A121="","",IFERROR($H121*$I121,0))</f>
        <v/>
      </c>
      <c r="O121" s="15">
        <f>IF($A121="","",IFERROR($N121/'Settings'!$B$6,0))</f>
        <v/>
      </c>
      <c r="P121" s="15">
        <f>IF($A121="","",IFERROR($N121/'Settings'!$B$5,0))</f>
        <v/>
      </c>
      <c r="Q121" s="15">
        <f>IF($A121="","",IFERROR($H121*$J121/60,0))</f>
        <v/>
      </c>
      <c r="R121" s="15">
        <f>IF($A121="","",IFERROR(SUM($P121:$Q121)+$K121,0))</f>
        <v/>
      </c>
      <c r="S121" s="18">
        <f>IF($A121="","",IFERROR(($R121*'Settings'!$B$8)+($O121*'Settings'!$B$7)+($N121*'Settings'!$B$9),0))</f>
        <v/>
      </c>
      <c r="T121" s="15">
        <f>IF($A121="","",IFERROR($H121/$R121,0))</f>
        <v/>
      </c>
      <c r="U121" s="26">
        <f>IF($A121="","",IF(COUNTIF($A$5:$A$204,$A121)&gt;1,"Duplicate Cluster ID",IF(OR($B121="",$C121="",$D121="",$E121="Not found",$G121="",$H121&lt;=0,$I121&lt;0,$J121&lt;=0,$K121&lt;0,$L121="",$M121=""),"Review inputs","OK")))</f>
        <v/>
      </c>
      <c r="V121" s="24" t="n"/>
    </row>
    <row r="122">
      <c r="A122" s="32" t="n"/>
      <c r="B122" s="24" t="n"/>
      <c r="C122" s="25" t="n"/>
      <c r="D122" s="32" t="n"/>
      <c r="E122" s="14">
        <f>IF($A122="","",IFERROR(INDEX('Territory Capacity'!$B$5:$B$104,MATCH($D122,'Territory Capacity'!$A$5:$A$104,0)),"Not found"))</f>
        <v/>
      </c>
      <c r="F122" s="26">
        <f>IF($A122="","",IFERROR(INDEX('Territory Capacity'!$C$5:$C$104,MATCH($D122,'Territory Capacity'!$A$5:$A$104,0)),"Not found"))</f>
        <v/>
      </c>
      <c r="G122" s="24" t="n"/>
      <c r="H122" s="27" t="n"/>
      <c r="I122" s="28" t="n"/>
      <c r="J122" s="27" t="n"/>
      <c r="K122" s="28" t="n"/>
      <c r="L122" s="32" t="n"/>
      <c r="M122" s="29" t="n"/>
      <c r="N122" s="15">
        <f>IF($A122="","",IFERROR($H122*$I122,0))</f>
        <v/>
      </c>
      <c r="O122" s="15">
        <f>IF($A122="","",IFERROR($N122/'Settings'!$B$6,0))</f>
        <v/>
      </c>
      <c r="P122" s="15">
        <f>IF($A122="","",IFERROR($N122/'Settings'!$B$5,0))</f>
        <v/>
      </c>
      <c r="Q122" s="15">
        <f>IF($A122="","",IFERROR($H122*$J122/60,0))</f>
        <v/>
      </c>
      <c r="R122" s="15">
        <f>IF($A122="","",IFERROR(SUM($P122:$Q122)+$K122,0))</f>
        <v/>
      </c>
      <c r="S122" s="18">
        <f>IF($A122="","",IFERROR(($R122*'Settings'!$B$8)+($O122*'Settings'!$B$7)+($N122*'Settings'!$B$9),0))</f>
        <v/>
      </c>
      <c r="T122" s="15">
        <f>IF($A122="","",IFERROR($H122/$R122,0))</f>
        <v/>
      </c>
      <c r="U122" s="26">
        <f>IF($A122="","",IF(COUNTIF($A$5:$A$204,$A122)&gt;1,"Duplicate Cluster ID",IF(OR($B122="",$C122="",$D122="",$E122="Not found",$G122="",$H122&lt;=0,$I122&lt;0,$J122&lt;=0,$K122&lt;0,$L122="",$M122=""),"Review inputs","OK")))</f>
        <v/>
      </c>
      <c r="V122" s="24" t="n"/>
    </row>
    <row r="123">
      <c r="A123" s="32" t="n"/>
      <c r="B123" s="24" t="n"/>
      <c r="C123" s="25" t="n"/>
      <c r="D123" s="32" t="n"/>
      <c r="E123" s="14">
        <f>IF($A123="","",IFERROR(INDEX('Territory Capacity'!$B$5:$B$104,MATCH($D123,'Territory Capacity'!$A$5:$A$104,0)),"Not found"))</f>
        <v/>
      </c>
      <c r="F123" s="26">
        <f>IF($A123="","",IFERROR(INDEX('Territory Capacity'!$C$5:$C$104,MATCH($D123,'Territory Capacity'!$A$5:$A$104,0)),"Not found"))</f>
        <v/>
      </c>
      <c r="G123" s="24" t="n"/>
      <c r="H123" s="27" t="n"/>
      <c r="I123" s="28" t="n"/>
      <c r="J123" s="27" t="n"/>
      <c r="K123" s="28" t="n"/>
      <c r="L123" s="32" t="n"/>
      <c r="M123" s="29" t="n"/>
      <c r="N123" s="15">
        <f>IF($A123="","",IFERROR($H123*$I123,0))</f>
        <v/>
      </c>
      <c r="O123" s="15">
        <f>IF($A123="","",IFERROR($N123/'Settings'!$B$6,0))</f>
        <v/>
      </c>
      <c r="P123" s="15">
        <f>IF($A123="","",IFERROR($N123/'Settings'!$B$5,0))</f>
        <v/>
      </c>
      <c r="Q123" s="15">
        <f>IF($A123="","",IFERROR($H123*$J123/60,0))</f>
        <v/>
      </c>
      <c r="R123" s="15">
        <f>IF($A123="","",IFERROR(SUM($P123:$Q123)+$K123,0))</f>
        <v/>
      </c>
      <c r="S123" s="18">
        <f>IF($A123="","",IFERROR(($R123*'Settings'!$B$8)+($O123*'Settings'!$B$7)+($N123*'Settings'!$B$9),0))</f>
        <v/>
      </c>
      <c r="T123" s="15">
        <f>IF($A123="","",IFERROR($H123/$R123,0))</f>
        <v/>
      </c>
      <c r="U123" s="26">
        <f>IF($A123="","",IF(COUNTIF($A$5:$A$204,$A123)&gt;1,"Duplicate Cluster ID",IF(OR($B123="",$C123="",$D123="",$E123="Not found",$G123="",$H123&lt;=0,$I123&lt;0,$J123&lt;=0,$K123&lt;0,$L123="",$M123=""),"Review inputs","OK")))</f>
        <v/>
      </c>
      <c r="V123" s="24" t="n"/>
    </row>
    <row r="124">
      <c r="A124" s="32" t="n"/>
      <c r="B124" s="24" t="n"/>
      <c r="C124" s="25" t="n"/>
      <c r="D124" s="32" t="n"/>
      <c r="E124" s="14">
        <f>IF($A124="","",IFERROR(INDEX('Territory Capacity'!$B$5:$B$104,MATCH($D124,'Territory Capacity'!$A$5:$A$104,0)),"Not found"))</f>
        <v/>
      </c>
      <c r="F124" s="26">
        <f>IF($A124="","",IFERROR(INDEX('Territory Capacity'!$C$5:$C$104,MATCH($D124,'Territory Capacity'!$A$5:$A$104,0)),"Not found"))</f>
        <v/>
      </c>
      <c r="G124" s="24" t="n"/>
      <c r="H124" s="27" t="n"/>
      <c r="I124" s="28" t="n"/>
      <c r="J124" s="27" t="n"/>
      <c r="K124" s="28" t="n"/>
      <c r="L124" s="32" t="n"/>
      <c r="M124" s="29" t="n"/>
      <c r="N124" s="15">
        <f>IF($A124="","",IFERROR($H124*$I124,0))</f>
        <v/>
      </c>
      <c r="O124" s="15">
        <f>IF($A124="","",IFERROR($N124/'Settings'!$B$6,0))</f>
        <v/>
      </c>
      <c r="P124" s="15">
        <f>IF($A124="","",IFERROR($N124/'Settings'!$B$5,0))</f>
        <v/>
      </c>
      <c r="Q124" s="15">
        <f>IF($A124="","",IFERROR($H124*$J124/60,0))</f>
        <v/>
      </c>
      <c r="R124" s="15">
        <f>IF($A124="","",IFERROR(SUM($P124:$Q124)+$K124,0))</f>
        <v/>
      </c>
      <c r="S124" s="18">
        <f>IF($A124="","",IFERROR(($R124*'Settings'!$B$8)+($O124*'Settings'!$B$7)+($N124*'Settings'!$B$9),0))</f>
        <v/>
      </c>
      <c r="T124" s="15">
        <f>IF($A124="","",IFERROR($H124/$R124,0))</f>
        <v/>
      </c>
      <c r="U124" s="26">
        <f>IF($A124="","",IF(COUNTIF($A$5:$A$204,$A124)&gt;1,"Duplicate Cluster ID",IF(OR($B124="",$C124="",$D124="",$E124="Not found",$G124="",$H124&lt;=0,$I124&lt;0,$J124&lt;=0,$K124&lt;0,$L124="",$M124=""),"Review inputs","OK")))</f>
        <v/>
      </c>
      <c r="V124" s="24" t="n"/>
    </row>
    <row r="125">
      <c r="A125" s="32" t="n"/>
      <c r="B125" s="24" t="n"/>
      <c r="C125" s="25" t="n"/>
      <c r="D125" s="32" t="n"/>
      <c r="E125" s="14">
        <f>IF($A125="","",IFERROR(INDEX('Territory Capacity'!$B$5:$B$104,MATCH($D125,'Territory Capacity'!$A$5:$A$104,0)),"Not found"))</f>
        <v/>
      </c>
      <c r="F125" s="26">
        <f>IF($A125="","",IFERROR(INDEX('Territory Capacity'!$C$5:$C$104,MATCH($D125,'Territory Capacity'!$A$5:$A$104,0)),"Not found"))</f>
        <v/>
      </c>
      <c r="G125" s="24" t="n"/>
      <c r="H125" s="27" t="n"/>
      <c r="I125" s="28" t="n"/>
      <c r="J125" s="27" t="n"/>
      <c r="K125" s="28" t="n"/>
      <c r="L125" s="32" t="n"/>
      <c r="M125" s="29" t="n"/>
      <c r="N125" s="15">
        <f>IF($A125="","",IFERROR($H125*$I125,0))</f>
        <v/>
      </c>
      <c r="O125" s="15">
        <f>IF($A125="","",IFERROR($N125/'Settings'!$B$6,0))</f>
        <v/>
      </c>
      <c r="P125" s="15">
        <f>IF($A125="","",IFERROR($N125/'Settings'!$B$5,0))</f>
        <v/>
      </c>
      <c r="Q125" s="15">
        <f>IF($A125="","",IFERROR($H125*$J125/60,0))</f>
        <v/>
      </c>
      <c r="R125" s="15">
        <f>IF($A125="","",IFERROR(SUM($P125:$Q125)+$K125,0))</f>
        <v/>
      </c>
      <c r="S125" s="18">
        <f>IF($A125="","",IFERROR(($R125*'Settings'!$B$8)+($O125*'Settings'!$B$7)+($N125*'Settings'!$B$9),0))</f>
        <v/>
      </c>
      <c r="T125" s="15">
        <f>IF($A125="","",IFERROR($H125/$R125,0))</f>
        <v/>
      </c>
      <c r="U125" s="26">
        <f>IF($A125="","",IF(COUNTIF($A$5:$A$204,$A125)&gt;1,"Duplicate Cluster ID",IF(OR($B125="",$C125="",$D125="",$E125="Not found",$G125="",$H125&lt;=0,$I125&lt;0,$J125&lt;=0,$K125&lt;0,$L125="",$M125=""),"Review inputs","OK")))</f>
        <v/>
      </c>
      <c r="V125" s="24" t="n"/>
    </row>
    <row r="126">
      <c r="A126" s="32" t="n"/>
      <c r="B126" s="24" t="n"/>
      <c r="C126" s="25" t="n"/>
      <c r="D126" s="32" t="n"/>
      <c r="E126" s="14">
        <f>IF($A126="","",IFERROR(INDEX('Territory Capacity'!$B$5:$B$104,MATCH($D126,'Territory Capacity'!$A$5:$A$104,0)),"Not found"))</f>
        <v/>
      </c>
      <c r="F126" s="26">
        <f>IF($A126="","",IFERROR(INDEX('Territory Capacity'!$C$5:$C$104,MATCH($D126,'Territory Capacity'!$A$5:$A$104,0)),"Not found"))</f>
        <v/>
      </c>
      <c r="G126" s="24" t="n"/>
      <c r="H126" s="27" t="n"/>
      <c r="I126" s="28" t="n"/>
      <c r="J126" s="27" t="n"/>
      <c r="K126" s="28" t="n"/>
      <c r="L126" s="32" t="n"/>
      <c r="M126" s="29" t="n"/>
      <c r="N126" s="15">
        <f>IF($A126="","",IFERROR($H126*$I126,0))</f>
        <v/>
      </c>
      <c r="O126" s="15">
        <f>IF($A126="","",IFERROR($N126/'Settings'!$B$6,0))</f>
        <v/>
      </c>
      <c r="P126" s="15">
        <f>IF($A126="","",IFERROR($N126/'Settings'!$B$5,0))</f>
        <v/>
      </c>
      <c r="Q126" s="15">
        <f>IF($A126="","",IFERROR($H126*$J126/60,0))</f>
        <v/>
      </c>
      <c r="R126" s="15">
        <f>IF($A126="","",IFERROR(SUM($P126:$Q126)+$K126,0))</f>
        <v/>
      </c>
      <c r="S126" s="18">
        <f>IF($A126="","",IFERROR(($R126*'Settings'!$B$8)+($O126*'Settings'!$B$7)+($N126*'Settings'!$B$9),0))</f>
        <v/>
      </c>
      <c r="T126" s="15">
        <f>IF($A126="","",IFERROR($H126/$R126,0))</f>
        <v/>
      </c>
      <c r="U126" s="26">
        <f>IF($A126="","",IF(COUNTIF($A$5:$A$204,$A126)&gt;1,"Duplicate Cluster ID",IF(OR($B126="",$C126="",$D126="",$E126="Not found",$G126="",$H126&lt;=0,$I126&lt;0,$J126&lt;=0,$K126&lt;0,$L126="",$M126=""),"Review inputs","OK")))</f>
        <v/>
      </c>
      <c r="V126" s="24" t="n"/>
    </row>
    <row r="127">
      <c r="A127" s="32" t="n"/>
      <c r="B127" s="24" t="n"/>
      <c r="C127" s="25" t="n"/>
      <c r="D127" s="32" t="n"/>
      <c r="E127" s="14">
        <f>IF($A127="","",IFERROR(INDEX('Territory Capacity'!$B$5:$B$104,MATCH($D127,'Territory Capacity'!$A$5:$A$104,0)),"Not found"))</f>
        <v/>
      </c>
      <c r="F127" s="26">
        <f>IF($A127="","",IFERROR(INDEX('Territory Capacity'!$C$5:$C$104,MATCH($D127,'Territory Capacity'!$A$5:$A$104,0)),"Not found"))</f>
        <v/>
      </c>
      <c r="G127" s="24" t="n"/>
      <c r="H127" s="27" t="n"/>
      <c r="I127" s="28" t="n"/>
      <c r="J127" s="27" t="n"/>
      <c r="K127" s="28" t="n"/>
      <c r="L127" s="32" t="n"/>
      <c r="M127" s="29" t="n"/>
      <c r="N127" s="15">
        <f>IF($A127="","",IFERROR($H127*$I127,0))</f>
        <v/>
      </c>
      <c r="O127" s="15">
        <f>IF($A127="","",IFERROR($N127/'Settings'!$B$6,0))</f>
        <v/>
      </c>
      <c r="P127" s="15">
        <f>IF($A127="","",IFERROR($N127/'Settings'!$B$5,0))</f>
        <v/>
      </c>
      <c r="Q127" s="15">
        <f>IF($A127="","",IFERROR($H127*$J127/60,0))</f>
        <v/>
      </c>
      <c r="R127" s="15">
        <f>IF($A127="","",IFERROR(SUM($P127:$Q127)+$K127,0))</f>
        <v/>
      </c>
      <c r="S127" s="18">
        <f>IF($A127="","",IFERROR(($R127*'Settings'!$B$8)+($O127*'Settings'!$B$7)+($N127*'Settings'!$B$9),0))</f>
        <v/>
      </c>
      <c r="T127" s="15">
        <f>IF($A127="","",IFERROR($H127/$R127,0))</f>
        <v/>
      </c>
      <c r="U127" s="26">
        <f>IF($A127="","",IF(COUNTIF($A$5:$A$204,$A127)&gt;1,"Duplicate Cluster ID",IF(OR($B127="",$C127="",$D127="",$E127="Not found",$G127="",$H127&lt;=0,$I127&lt;0,$J127&lt;=0,$K127&lt;0,$L127="",$M127=""),"Review inputs","OK")))</f>
        <v/>
      </c>
      <c r="V127" s="24" t="n"/>
    </row>
    <row r="128">
      <c r="A128" s="32" t="n"/>
      <c r="B128" s="24" t="n"/>
      <c r="C128" s="25" t="n"/>
      <c r="D128" s="32" t="n"/>
      <c r="E128" s="14">
        <f>IF($A128="","",IFERROR(INDEX('Territory Capacity'!$B$5:$B$104,MATCH($D128,'Territory Capacity'!$A$5:$A$104,0)),"Not found"))</f>
        <v/>
      </c>
      <c r="F128" s="26">
        <f>IF($A128="","",IFERROR(INDEX('Territory Capacity'!$C$5:$C$104,MATCH($D128,'Territory Capacity'!$A$5:$A$104,0)),"Not found"))</f>
        <v/>
      </c>
      <c r="G128" s="24" t="n"/>
      <c r="H128" s="27" t="n"/>
      <c r="I128" s="28" t="n"/>
      <c r="J128" s="27" t="n"/>
      <c r="K128" s="28" t="n"/>
      <c r="L128" s="32" t="n"/>
      <c r="M128" s="29" t="n"/>
      <c r="N128" s="15">
        <f>IF($A128="","",IFERROR($H128*$I128,0))</f>
        <v/>
      </c>
      <c r="O128" s="15">
        <f>IF($A128="","",IFERROR($N128/'Settings'!$B$6,0))</f>
        <v/>
      </c>
      <c r="P128" s="15">
        <f>IF($A128="","",IFERROR($N128/'Settings'!$B$5,0))</f>
        <v/>
      </c>
      <c r="Q128" s="15">
        <f>IF($A128="","",IFERROR($H128*$J128/60,0))</f>
        <v/>
      </c>
      <c r="R128" s="15">
        <f>IF($A128="","",IFERROR(SUM($P128:$Q128)+$K128,0))</f>
        <v/>
      </c>
      <c r="S128" s="18">
        <f>IF($A128="","",IFERROR(($R128*'Settings'!$B$8)+($O128*'Settings'!$B$7)+($N128*'Settings'!$B$9),0))</f>
        <v/>
      </c>
      <c r="T128" s="15">
        <f>IF($A128="","",IFERROR($H128/$R128,0))</f>
        <v/>
      </c>
      <c r="U128" s="26">
        <f>IF($A128="","",IF(COUNTIF($A$5:$A$204,$A128)&gt;1,"Duplicate Cluster ID",IF(OR($B128="",$C128="",$D128="",$E128="Not found",$G128="",$H128&lt;=0,$I128&lt;0,$J128&lt;=0,$K128&lt;0,$L128="",$M128=""),"Review inputs","OK")))</f>
        <v/>
      </c>
      <c r="V128" s="24" t="n"/>
    </row>
    <row r="129">
      <c r="A129" s="32" t="n"/>
      <c r="B129" s="24" t="n"/>
      <c r="C129" s="25" t="n"/>
      <c r="D129" s="32" t="n"/>
      <c r="E129" s="14">
        <f>IF($A129="","",IFERROR(INDEX('Territory Capacity'!$B$5:$B$104,MATCH($D129,'Territory Capacity'!$A$5:$A$104,0)),"Not found"))</f>
        <v/>
      </c>
      <c r="F129" s="26">
        <f>IF($A129="","",IFERROR(INDEX('Territory Capacity'!$C$5:$C$104,MATCH($D129,'Territory Capacity'!$A$5:$A$104,0)),"Not found"))</f>
        <v/>
      </c>
      <c r="G129" s="24" t="n"/>
      <c r="H129" s="27" t="n"/>
      <c r="I129" s="28" t="n"/>
      <c r="J129" s="27" t="n"/>
      <c r="K129" s="28" t="n"/>
      <c r="L129" s="32" t="n"/>
      <c r="M129" s="29" t="n"/>
      <c r="N129" s="15">
        <f>IF($A129="","",IFERROR($H129*$I129,0))</f>
        <v/>
      </c>
      <c r="O129" s="15">
        <f>IF($A129="","",IFERROR($N129/'Settings'!$B$6,0))</f>
        <v/>
      </c>
      <c r="P129" s="15">
        <f>IF($A129="","",IFERROR($N129/'Settings'!$B$5,0))</f>
        <v/>
      </c>
      <c r="Q129" s="15">
        <f>IF($A129="","",IFERROR($H129*$J129/60,0))</f>
        <v/>
      </c>
      <c r="R129" s="15">
        <f>IF($A129="","",IFERROR(SUM($P129:$Q129)+$K129,0))</f>
        <v/>
      </c>
      <c r="S129" s="18">
        <f>IF($A129="","",IFERROR(($R129*'Settings'!$B$8)+($O129*'Settings'!$B$7)+($N129*'Settings'!$B$9),0))</f>
        <v/>
      </c>
      <c r="T129" s="15">
        <f>IF($A129="","",IFERROR($H129/$R129,0))</f>
        <v/>
      </c>
      <c r="U129" s="26">
        <f>IF($A129="","",IF(COUNTIF($A$5:$A$204,$A129)&gt;1,"Duplicate Cluster ID",IF(OR($B129="",$C129="",$D129="",$E129="Not found",$G129="",$H129&lt;=0,$I129&lt;0,$J129&lt;=0,$K129&lt;0,$L129="",$M129=""),"Review inputs","OK")))</f>
        <v/>
      </c>
      <c r="V129" s="24" t="n"/>
    </row>
    <row r="130">
      <c r="A130" s="32" t="n"/>
      <c r="B130" s="24" t="n"/>
      <c r="C130" s="25" t="n"/>
      <c r="D130" s="32" t="n"/>
      <c r="E130" s="14">
        <f>IF($A130="","",IFERROR(INDEX('Territory Capacity'!$B$5:$B$104,MATCH($D130,'Territory Capacity'!$A$5:$A$104,0)),"Not found"))</f>
        <v/>
      </c>
      <c r="F130" s="26">
        <f>IF($A130="","",IFERROR(INDEX('Territory Capacity'!$C$5:$C$104,MATCH($D130,'Territory Capacity'!$A$5:$A$104,0)),"Not found"))</f>
        <v/>
      </c>
      <c r="G130" s="24" t="n"/>
      <c r="H130" s="27" t="n"/>
      <c r="I130" s="28" t="n"/>
      <c r="J130" s="27" t="n"/>
      <c r="K130" s="28" t="n"/>
      <c r="L130" s="32" t="n"/>
      <c r="M130" s="29" t="n"/>
      <c r="N130" s="15">
        <f>IF($A130="","",IFERROR($H130*$I130,0))</f>
        <v/>
      </c>
      <c r="O130" s="15">
        <f>IF($A130="","",IFERROR($N130/'Settings'!$B$6,0))</f>
        <v/>
      </c>
      <c r="P130" s="15">
        <f>IF($A130="","",IFERROR($N130/'Settings'!$B$5,0))</f>
        <v/>
      </c>
      <c r="Q130" s="15">
        <f>IF($A130="","",IFERROR($H130*$J130/60,0))</f>
        <v/>
      </c>
      <c r="R130" s="15">
        <f>IF($A130="","",IFERROR(SUM($P130:$Q130)+$K130,0))</f>
        <v/>
      </c>
      <c r="S130" s="18">
        <f>IF($A130="","",IFERROR(($R130*'Settings'!$B$8)+($O130*'Settings'!$B$7)+($N130*'Settings'!$B$9),0))</f>
        <v/>
      </c>
      <c r="T130" s="15">
        <f>IF($A130="","",IFERROR($H130/$R130,0))</f>
        <v/>
      </c>
      <c r="U130" s="26">
        <f>IF($A130="","",IF(COUNTIF($A$5:$A$204,$A130)&gt;1,"Duplicate Cluster ID",IF(OR($B130="",$C130="",$D130="",$E130="Not found",$G130="",$H130&lt;=0,$I130&lt;0,$J130&lt;=0,$K130&lt;0,$L130="",$M130=""),"Review inputs","OK")))</f>
        <v/>
      </c>
      <c r="V130" s="24" t="n"/>
    </row>
    <row r="131">
      <c r="A131" s="32" t="n"/>
      <c r="B131" s="24" t="n"/>
      <c r="C131" s="25" t="n"/>
      <c r="D131" s="32" t="n"/>
      <c r="E131" s="14">
        <f>IF($A131="","",IFERROR(INDEX('Territory Capacity'!$B$5:$B$104,MATCH($D131,'Territory Capacity'!$A$5:$A$104,0)),"Not found"))</f>
        <v/>
      </c>
      <c r="F131" s="26">
        <f>IF($A131="","",IFERROR(INDEX('Territory Capacity'!$C$5:$C$104,MATCH($D131,'Territory Capacity'!$A$5:$A$104,0)),"Not found"))</f>
        <v/>
      </c>
      <c r="G131" s="24" t="n"/>
      <c r="H131" s="27" t="n"/>
      <c r="I131" s="28" t="n"/>
      <c r="J131" s="27" t="n"/>
      <c r="K131" s="28" t="n"/>
      <c r="L131" s="32" t="n"/>
      <c r="M131" s="29" t="n"/>
      <c r="N131" s="15">
        <f>IF($A131="","",IFERROR($H131*$I131,0))</f>
        <v/>
      </c>
      <c r="O131" s="15">
        <f>IF($A131="","",IFERROR($N131/'Settings'!$B$6,0))</f>
        <v/>
      </c>
      <c r="P131" s="15">
        <f>IF($A131="","",IFERROR($N131/'Settings'!$B$5,0))</f>
        <v/>
      </c>
      <c r="Q131" s="15">
        <f>IF($A131="","",IFERROR($H131*$J131/60,0))</f>
        <v/>
      </c>
      <c r="R131" s="15">
        <f>IF($A131="","",IFERROR(SUM($P131:$Q131)+$K131,0))</f>
        <v/>
      </c>
      <c r="S131" s="18">
        <f>IF($A131="","",IFERROR(($R131*'Settings'!$B$8)+($O131*'Settings'!$B$7)+($N131*'Settings'!$B$9),0))</f>
        <v/>
      </c>
      <c r="T131" s="15">
        <f>IF($A131="","",IFERROR($H131/$R131,0))</f>
        <v/>
      </c>
      <c r="U131" s="26">
        <f>IF($A131="","",IF(COUNTIF($A$5:$A$204,$A131)&gt;1,"Duplicate Cluster ID",IF(OR($B131="",$C131="",$D131="",$E131="Not found",$G131="",$H131&lt;=0,$I131&lt;0,$J131&lt;=0,$K131&lt;0,$L131="",$M131=""),"Review inputs","OK")))</f>
        <v/>
      </c>
      <c r="V131" s="24" t="n"/>
    </row>
    <row r="132">
      <c r="A132" s="32" t="n"/>
      <c r="B132" s="24" t="n"/>
      <c r="C132" s="25" t="n"/>
      <c r="D132" s="32" t="n"/>
      <c r="E132" s="14">
        <f>IF($A132="","",IFERROR(INDEX('Territory Capacity'!$B$5:$B$104,MATCH($D132,'Territory Capacity'!$A$5:$A$104,0)),"Not found"))</f>
        <v/>
      </c>
      <c r="F132" s="26">
        <f>IF($A132="","",IFERROR(INDEX('Territory Capacity'!$C$5:$C$104,MATCH($D132,'Territory Capacity'!$A$5:$A$104,0)),"Not found"))</f>
        <v/>
      </c>
      <c r="G132" s="24" t="n"/>
      <c r="H132" s="27" t="n"/>
      <c r="I132" s="28" t="n"/>
      <c r="J132" s="27" t="n"/>
      <c r="K132" s="28" t="n"/>
      <c r="L132" s="32" t="n"/>
      <c r="M132" s="29" t="n"/>
      <c r="N132" s="15">
        <f>IF($A132="","",IFERROR($H132*$I132,0))</f>
        <v/>
      </c>
      <c r="O132" s="15">
        <f>IF($A132="","",IFERROR($N132/'Settings'!$B$6,0))</f>
        <v/>
      </c>
      <c r="P132" s="15">
        <f>IF($A132="","",IFERROR($N132/'Settings'!$B$5,0))</f>
        <v/>
      </c>
      <c r="Q132" s="15">
        <f>IF($A132="","",IFERROR($H132*$J132/60,0))</f>
        <v/>
      </c>
      <c r="R132" s="15">
        <f>IF($A132="","",IFERROR(SUM($P132:$Q132)+$K132,0))</f>
        <v/>
      </c>
      <c r="S132" s="18">
        <f>IF($A132="","",IFERROR(($R132*'Settings'!$B$8)+($O132*'Settings'!$B$7)+($N132*'Settings'!$B$9),0))</f>
        <v/>
      </c>
      <c r="T132" s="15">
        <f>IF($A132="","",IFERROR($H132/$R132,0))</f>
        <v/>
      </c>
      <c r="U132" s="26">
        <f>IF($A132="","",IF(COUNTIF($A$5:$A$204,$A132)&gt;1,"Duplicate Cluster ID",IF(OR($B132="",$C132="",$D132="",$E132="Not found",$G132="",$H132&lt;=0,$I132&lt;0,$J132&lt;=0,$K132&lt;0,$L132="",$M132=""),"Review inputs","OK")))</f>
        <v/>
      </c>
      <c r="V132" s="24" t="n"/>
    </row>
    <row r="133">
      <c r="A133" s="32" t="n"/>
      <c r="B133" s="24" t="n"/>
      <c r="C133" s="25" t="n"/>
      <c r="D133" s="32" t="n"/>
      <c r="E133" s="14">
        <f>IF($A133="","",IFERROR(INDEX('Territory Capacity'!$B$5:$B$104,MATCH($D133,'Territory Capacity'!$A$5:$A$104,0)),"Not found"))</f>
        <v/>
      </c>
      <c r="F133" s="26">
        <f>IF($A133="","",IFERROR(INDEX('Territory Capacity'!$C$5:$C$104,MATCH($D133,'Territory Capacity'!$A$5:$A$104,0)),"Not found"))</f>
        <v/>
      </c>
      <c r="G133" s="24" t="n"/>
      <c r="H133" s="27" t="n"/>
      <c r="I133" s="28" t="n"/>
      <c r="J133" s="27" t="n"/>
      <c r="K133" s="28" t="n"/>
      <c r="L133" s="32" t="n"/>
      <c r="M133" s="29" t="n"/>
      <c r="N133" s="15">
        <f>IF($A133="","",IFERROR($H133*$I133,0))</f>
        <v/>
      </c>
      <c r="O133" s="15">
        <f>IF($A133="","",IFERROR($N133/'Settings'!$B$6,0))</f>
        <v/>
      </c>
      <c r="P133" s="15">
        <f>IF($A133="","",IFERROR($N133/'Settings'!$B$5,0))</f>
        <v/>
      </c>
      <c r="Q133" s="15">
        <f>IF($A133="","",IFERROR($H133*$J133/60,0))</f>
        <v/>
      </c>
      <c r="R133" s="15">
        <f>IF($A133="","",IFERROR(SUM($P133:$Q133)+$K133,0))</f>
        <v/>
      </c>
      <c r="S133" s="18">
        <f>IF($A133="","",IFERROR(($R133*'Settings'!$B$8)+($O133*'Settings'!$B$7)+($N133*'Settings'!$B$9),0))</f>
        <v/>
      </c>
      <c r="T133" s="15">
        <f>IF($A133="","",IFERROR($H133/$R133,0))</f>
        <v/>
      </c>
      <c r="U133" s="26">
        <f>IF($A133="","",IF(COUNTIF($A$5:$A$204,$A133)&gt;1,"Duplicate Cluster ID",IF(OR($B133="",$C133="",$D133="",$E133="Not found",$G133="",$H133&lt;=0,$I133&lt;0,$J133&lt;=0,$K133&lt;0,$L133="",$M133=""),"Review inputs","OK")))</f>
        <v/>
      </c>
      <c r="V133" s="24" t="n"/>
    </row>
    <row r="134">
      <c r="A134" s="32" t="n"/>
      <c r="B134" s="24" t="n"/>
      <c r="C134" s="25" t="n"/>
      <c r="D134" s="32" t="n"/>
      <c r="E134" s="14">
        <f>IF($A134="","",IFERROR(INDEX('Territory Capacity'!$B$5:$B$104,MATCH($D134,'Territory Capacity'!$A$5:$A$104,0)),"Not found"))</f>
        <v/>
      </c>
      <c r="F134" s="26">
        <f>IF($A134="","",IFERROR(INDEX('Territory Capacity'!$C$5:$C$104,MATCH($D134,'Territory Capacity'!$A$5:$A$104,0)),"Not found"))</f>
        <v/>
      </c>
      <c r="G134" s="24" t="n"/>
      <c r="H134" s="27" t="n"/>
      <c r="I134" s="28" t="n"/>
      <c r="J134" s="27" t="n"/>
      <c r="K134" s="28" t="n"/>
      <c r="L134" s="32" t="n"/>
      <c r="M134" s="29" t="n"/>
      <c r="N134" s="15">
        <f>IF($A134="","",IFERROR($H134*$I134,0))</f>
        <v/>
      </c>
      <c r="O134" s="15">
        <f>IF($A134="","",IFERROR($N134/'Settings'!$B$6,0))</f>
        <v/>
      </c>
      <c r="P134" s="15">
        <f>IF($A134="","",IFERROR($N134/'Settings'!$B$5,0))</f>
        <v/>
      </c>
      <c r="Q134" s="15">
        <f>IF($A134="","",IFERROR($H134*$J134/60,0))</f>
        <v/>
      </c>
      <c r="R134" s="15">
        <f>IF($A134="","",IFERROR(SUM($P134:$Q134)+$K134,0))</f>
        <v/>
      </c>
      <c r="S134" s="18">
        <f>IF($A134="","",IFERROR(($R134*'Settings'!$B$8)+($O134*'Settings'!$B$7)+($N134*'Settings'!$B$9),0))</f>
        <v/>
      </c>
      <c r="T134" s="15">
        <f>IF($A134="","",IFERROR($H134/$R134,0))</f>
        <v/>
      </c>
      <c r="U134" s="26">
        <f>IF($A134="","",IF(COUNTIF($A$5:$A$204,$A134)&gt;1,"Duplicate Cluster ID",IF(OR($B134="",$C134="",$D134="",$E134="Not found",$G134="",$H134&lt;=0,$I134&lt;0,$J134&lt;=0,$K134&lt;0,$L134="",$M134=""),"Review inputs","OK")))</f>
        <v/>
      </c>
      <c r="V134" s="24" t="n"/>
    </row>
    <row r="135">
      <c r="A135" s="32" t="n"/>
      <c r="B135" s="24" t="n"/>
      <c r="C135" s="25" t="n"/>
      <c r="D135" s="32" t="n"/>
      <c r="E135" s="14">
        <f>IF($A135="","",IFERROR(INDEX('Territory Capacity'!$B$5:$B$104,MATCH($D135,'Territory Capacity'!$A$5:$A$104,0)),"Not found"))</f>
        <v/>
      </c>
      <c r="F135" s="26">
        <f>IF($A135="","",IFERROR(INDEX('Territory Capacity'!$C$5:$C$104,MATCH($D135,'Territory Capacity'!$A$5:$A$104,0)),"Not found"))</f>
        <v/>
      </c>
      <c r="G135" s="24" t="n"/>
      <c r="H135" s="27" t="n"/>
      <c r="I135" s="28" t="n"/>
      <c r="J135" s="27" t="n"/>
      <c r="K135" s="28" t="n"/>
      <c r="L135" s="32" t="n"/>
      <c r="M135" s="29" t="n"/>
      <c r="N135" s="15">
        <f>IF($A135="","",IFERROR($H135*$I135,0))</f>
        <v/>
      </c>
      <c r="O135" s="15">
        <f>IF($A135="","",IFERROR($N135/'Settings'!$B$6,0))</f>
        <v/>
      </c>
      <c r="P135" s="15">
        <f>IF($A135="","",IFERROR($N135/'Settings'!$B$5,0))</f>
        <v/>
      </c>
      <c r="Q135" s="15">
        <f>IF($A135="","",IFERROR($H135*$J135/60,0))</f>
        <v/>
      </c>
      <c r="R135" s="15">
        <f>IF($A135="","",IFERROR(SUM($P135:$Q135)+$K135,0))</f>
        <v/>
      </c>
      <c r="S135" s="18">
        <f>IF($A135="","",IFERROR(($R135*'Settings'!$B$8)+($O135*'Settings'!$B$7)+($N135*'Settings'!$B$9),0))</f>
        <v/>
      </c>
      <c r="T135" s="15">
        <f>IF($A135="","",IFERROR($H135/$R135,0))</f>
        <v/>
      </c>
      <c r="U135" s="26">
        <f>IF($A135="","",IF(COUNTIF($A$5:$A$204,$A135)&gt;1,"Duplicate Cluster ID",IF(OR($B135="",$C135="",$D135="",$E135="Not found",$G135="",$H135&lt;=0,$I135&lt;0,$J135&lt;=0,$K135&lt;0,$L135="",$M135=""),"Review inputs","OK")))</f>
        <v/>
      </c>
      <c r="V135" s="24" t="n"/>
    </row>
    <row r="136">
      <c r="A136" s="32" t="n"/>
      <c r="B136" s="24" t="n"/>
      <c r="C136" s="25" t="n"/>
      <c r="D136" s="32" t="n"/>
      <c r="E136" s="14">
        <f>IF($A136="","",IFERROR(INDEX('Territory Capacity'!$B$5:$B$104,MATCH($D136,'Territory Capacity'!$A$5:$A$104,0)),"Not found"))</f>
        <v/>
      </c>
      <c r="F136" s="26">
        <f>IF($A136="","",IFERROR(INDEX('Territory Capacity'!$C$5:$C$104,MATCH($D136,'Territory Capacity'!$A$5:$A$104,0)),"Not found"))</f>
        <v/>
      </c>
      <c r="G136" s="24" t="n"/>
      <c r="H136" s="27" t="n"/>
      <c r="I136" s="28" t="n"/>
      <c r="J136" s="27" t="n"/>
      <c r="K136" s="28" t="n"/>
      <c r="L136" s="32" t="n"/>
      <c r="M136" s="29" t="n"/>
      <c r="N136" s="15">
        <f>IF($A136="","",IFERROR($H136*$I136,0))</f>
        <v/>
      </c>
      <c r="O136" s="15">
        <f>IF($A136="","",IFERROR($N136/'Settings'!$B$6,0))</f>
        <v/>
      </c>
      <c r="P136" s="15">
        <f>IF($A136="","",IFERROR($N136/'Settings'!$B$5,0))</f>
        <v/>
      </c>
      <c r="Q136" s="15">
        <f>IF($A136="","",IFERROR($H136*$J136/60,0))</f>
        <v/>
      </c>
      <c r="R136" s="15">
        <f>IF($A136="","",IFERROR(SUM($P136:$Q136)+$K136,0))</f>
        <v/>
      </c>
      <c r="S136" s="18">
        <f>IF($A136="","",IFERROR(($R136*'Settings'!$B$8)+($O136*'Settings'!$B$7)+($N136*'Settings'!$B$9),0))</f>
        <v/>
      </c>
      <c r="T136" s="15">
        <f>IF($A136="","",IFERROR($H136/$R136,0))</f>
        <v/>
      </c>
      <c r="U136" s="26">
        <f>IF($A136="","",IF(COUNTIF($A$5:$A$204,$A136)&gt;1,"Duplicate Cluster ID",IF(OR($B136="",$C136="",$D136="",$E136="Not found",$G136="",$H136&lt;=0,$I136&lt;0,$J136&lt;=0,$K136&lt;0,$L136="",$M136=""),"Review inputs","OK")))</f>
        <v/>
      </c>
      <c r="V136" s="24" t="n"/>
    </row>
    <row r="137">
      <c r="A137" s="32" t="n"/>
      <c r="B137" s="24" t="n"/>
      <c r="C137" s="25" t="n"/>
      <c r="D137" s="32" t="n"/>
      <c r="E137" s="14">
        <f>IF($A137="","",IFERROR(INDEX('Territory Capacity'!$B$5:$B$104,MATCH($D137,'Territory Capacity'!$A$5:$A$104,0)),"Not found"))</f>
        <v/>
      </c>
      <c r="F137" s="26">
        <f>IF($A137="","",IFERROR(INDEX('Territory Capacity'!$C$5:$C$104,MATCH($D137,'Territory Capacity'!$A$5:$A$104,0)),"Not found"))</f>
        <v/>
      </c>
      <c r="G137" s="24" t="n"/>
      <c r="H137" s="27" t="n"/>
      <c r="I137" s="28" t="n"/>
      <c r="J137" s="27" t="n"/>
      <c r="K137" s="28" t="n"/>
      <c r="L137" s="32" t="n"/>
      <c r="M137" s="29" t="n"/>
      <c r="N137" s="15">
        <f>IF($A137="","",IFERROR($H137*$I137,0))</f>
        <v/>
      </c>
      <c r="O137" s="15">
        <f>IF($A137="","",IFERROR($N137/'Settings'!$B$6,0))</f>
        <v/>
      </c>
      <c r="P137" s="15">
        <f>IF($A137="","",IFERROR($N137/'Settings'!$B$5,0))</f>
        <v/>
      </c>
      <c r="Q137" s="15">
        <f>IF($A137="","",IFERROR($H137*$J137/60,0))</f>
        <v/>
      </c>
      <c r="R137" s="15">
        <f>IF($A137="","",IFERROR(SUM($P137:$Q137)+$K137,0))</f>
        <v/>
      </c>
      <c r="S137" s="18">
        <f>IF($A137="","",IFERROR(($R137*'Settings'!$B$8)+($O137*'Settings'!$B$7)+($N137*'Settings'!$B$9),0))</f>
        <v/>
      </c>
      <c r="T137" s="15">
        <f>IF($A137="","",IFERROR($H137/$R137,0))</f>
        <v/>
      </c>
      <c r="U137" s="26">
        <f>IF($A137="","",IF(COUNTIF($A$5:$A$204,$A137)&gt;1,"Duplicate Cluster ID",IF(OR($B137="",$C137="",$D137="",$E137="Not found",$G137="",$H137&lt;=0,$I137&lt;0,$J137&lt;=0,$K137&lt;0,$L137="",$M137=""),"Review inputs","OK")))</f>
        <v/>
      </c>
      <c r="V137" s="24" t="n"/>
    </row>
    <row r="138">
      <c r="A138" s="32" t="n"/>
      <c r="B138" s="24" t="n"/>
      <c r="C138" s="25" t="n"/>
      <c r="D138" s="32" t="n"/>
      <c r="E138" s="14">
        <f>IF($A138="","",IFERROR(INDEX('Territory Capacity'!$B$5:$B$104,MATCH($D138,'Territory Capacity'!$A$5:$A$104,0)),"Not found"))</f>
        <v/>
      </c>
      <c r="F138" s="26">
        <f>IF($A138="","",IFERROR(INDEX('Territory Capacity'!$C$5:$C$104,MATCH($D138,'Territory Capacity'!$A$5:$A$104,0)),"Not found"))</f>
        <v/>
      </c>
      <c r="G138" s="24" t="n"/>
      <c r="H138" s="27" t="n"/>
      <c r="I138" s="28" t="n"/>
      <c r="J138" s="27" t="n"/>
      <c r="K138" s="28" t="n"/>
      <c r="L138" s="32" t="n"/>
      <c r="M138" s="29" t="n"/>
      <c r="N138" s="15">
        <f>IF($A138="","",IFERROR($H138*$I138,0))</f>
        <v/>
      </c>
      <c r="O138" s="15">
        <f>IF($A138="","",IFERROR($N138/'Settings'!$B$6,0))</f>
        <v/>
      </c>
      <c r="P138" s="15">
        <f>IF($A138="","",IFERROR($N138/'Settings'!$B$5,0))</f>
        <v/>
      </c>
      <c r="Q138" s="15">
        <f>IF($A138="","",IFERROR($H138*$J138/60,0))</f>
        <v/>
      </c>
      <c r="R138" s="15">
        <f>IF($A138="","",IFERROR(SUM($P138:$Q138)+$K138,0))</f>
        <v/>
      </c>
      <c r="S138" s="18">
        <f>IF($A138="","",IFERROR(($R138*'Settings'!$B$8)+($O138*'Settings'!$B$7)+($N138*'Settings'!$B$9),0))</f>
        <v/>
      </c>
      <c r="T138" s="15">
        <f>IF($A138="","",IFERROR($H138/$R138,0))</f>
        <v/>
      </c>
      <c r="U138" s="26">
        <f>IF($A138="","",IF(COUNTIF($A$5:$A$204,$A138)&gt;1,"Duplicate Cluster ID",IF(OR($B138="",$C138="",$D138="",$E138="Not found",$G138="",$H138&lt;=0,$I138&lt;0,$J138&lt;=0,$K138&lt;0,$L138="",$M138=""),"Review inputs","OK")))</f>
        <v/>
      </c>
      <c r="V138" s="24" t="n"/>
    </row>
    <row r="139">
      <c r="A139" s="32" t="n"/>
      <c r="B139" s="24" t="n"/>
      <c r="C139" s="25" t="n"/>
      <c r="D139" s="32" t="n"/>
      <c r="E139" s="14">
        <f>IF($A139="","",IFERROR(INDEX('Territory Capacity'!$B$5:$B$104,MATCH($D139,'Territory Capacity'!$A$5:$A$104,0)),"Not found"))</f>
        <v/>
      </c>
      <c r="F139" s="26">
        <f>IF($A139="","",IFERROR(INDEX('Territory Capacity'!$C$5:$C$104,MATCH($D139,'Territory Capacity'!$A$5:$A$104,0)),"Not found"))</f>
        <v/>
      </c>
      <c r="G139" s="24" t="n"/>
      <c r="H139" s="27" t="n"/>
      <c r="I139" s="28" t="n"/>
      <c r="J139" s="27" t="n"/>
      <c r="K139" s="28" t="n"/>
      <c r="L139" s="32" t="n"/>
      <c r="M139" s="29" t="n"/>
      <c r="N139" s="15">
        <f>IF($A139="","",IFERROR($H139*$I139,0))</f>
        <v/>
      </c>
      <c r="O139" s="15">
        <f>IF($A139="","",IFERROR($N139/'Settings'!$B$6,0))</f>
        <v/>
      </c>
      <c r="P139" s="15">
        <f>IF($A139="","",IFERROR($N139/'Settings'!$B$5,0))</f>
        <v/>
      </c>
      <c r="Q139" s="15">
        <f>IF($A139="","",IFERROR($H139*$J139/60,0))</f>
        <v/>
      </c>
      <c r="R139" s="15">
        <f>IF($A139="","",IFERROR(SUM($P139:$Q139)+$K139,0))</f>
        <v/>
      </c>
      <c r="S139" s="18">
        <f>IF($A139="","",IFERROR(($R139*'Settings'!$B$8)+($O139*'Settings'!$B$7)+($N139*'Settings'!$B$9),0))</f>
        <v/>
      </c>
      <c r="T139" s="15">
        <f>IF($A139="","",IFERROR($H139/$R139,0))</f>
        <v/>
      </c>
      <c r="U139" s="26">
        <f>IF($A139="","",IF(COUNTIF($A$5:$A$204,$A139)&gt;1,"Duplicate Cluster ID",IF(OR($B139="",$C139="",$D139="",$E139="Not found",$G139="",$H139&lt;=0,$I139&lt;0,$J139&lt;=0,$K139&lt;0,$L139="",$M139=""),"Review inputs","OK")))</f>
        <v/>
      </c>
      <c r="V139" s="24" t="n"/>
    </row>
    <row r="140">
      <c r="A140" s="32" t="n"/>
      <c r="B140" s="24" t="n"/>
      <c r="C140" s="25" t="n"/>
      <c r="D140" s="32" t="n"/>
      <c r="E140" s="14">
        <f>IF($A140="","",IFERROR(INDEX('Territory Capacity'!$B$5:$B$104,MATCH($D140,'Territory Capacity'!$A$5:$A$104,0)),"Not found"))</f>
        <v/>
      </c>
      <c r="F140" s="26">
        <f>IF($A140="","",IFERROR(INDEX('Territory Capacity'!$C$5:$C$104,MATCH($D140,'Territory Capacity'!$A$5:$A$104,0)),"Not found"))</f>
        <v/>
      </c>
      <c r="G140" s="24" t="n"/>
      <c r="H140" s="27" t="n"/>
      <c r="I140" s="28" t="n"/>
      <c r="J140" s="27" t="n"/>
      <c r="K140" s="28" t="n"/>
      <c r="L140" s="32" t="n"/>
      <c r="M140" s="29" t="n"/>
      <c r="N140" s="15">
        <f>IF($A140="","",IFERROR($H140*$I140,0))</f>
        <v/>
      </c>
      <c r="O140" s="15">
        <f>IF($A140="","",IFERROR($N140/'Settings'!$B$6,0))</f>
        <v/>
      </c>
      <c r="P140" s="15">
        <f>IF($A140="","",IFERROR($N140/'Settings'!$B$5,0))</f>
        <v/>
      </c>
      <c r="Q140" s="15">
        <f>IF($A140="","",IFERROR($H140*$J140/60,0))</f>
        <v/>
      </c>
      <c r="R140" s="15">
        <f>IF($A140="","",IFERROR(SUM($P140:$Q140)+$K140,0))</f>
        <v/>
      </c>
      <c r="S140" s="18">
        <f>IF($A140="","",IFERROR(($R140*'Settings'!$B$8)+($O140*'Settings'!$B$7)+($N140*'Settings'!$B$9),0))</f>
        <v/>
      </c>
      <c r="T140" s="15">
        <f>IF($A140="","",IFERROR($H140/$R140,0))</f>
        <v/>
      </c>
      <c r="U140" s="26">
        <f>IF($A140="","",IF(COUNTIF($A$5:$A$204,$A140)&gt;1,"Duplicate Cluster ID",IF(OR($B140="",$C140="",$D140="",$E140="Not found",$G140="",$H140&lt;=0,$I140&lt;0,$J140&lt;=0,$K140&lt;0,$L140="",$M140=""),"Review inputs","OK")))</f>
        <v/>
      </c>
      <c r="V140" s="24" t="n"/>
    </row>
    <row r="141">
      <c r="A141" s="32" t="n"/>
      <c r="B141" s="24" t="n"/>
      <c r="C141" s="25" t="n"/>
      <c r="D141" s="32" t="n"/>
      <c r="E141" s="14">
        <f>IF($A141="","",IFERROR(INDEX('Territory Capacity'!$B$5:$B$104,MATCH($D141,'Territory Capacity'!$A$5:$A$104,0)),"Not found"))</f>
        <v/>
      </c>
      <c r="F141" s="26">
        <f>IF($A141="","",IFERROR(INDEX('Territory Capacity'!$C$5:$C$104,MATCH($D141,'Territory Capacity'!$A$5:$A$104,0)),"Not found"))</f>
        <v/>
      </c>
      <c r="G141" s="24" t="n"/>
      <c r="H141" s="27" t="n"/>
      <c r="I141" s="28" t="n"/>
      <c r="J141" s="27" t="n"/>
      <c r="K141" s="28" t="n"/>
      <c r="L141" s="32" t="n"/>
      <c r="M141" s="29" t="n"/>
      <c r="N141" s="15">
        <f>IF($A141="","",IFERROR($H141*$I141,0))</f>
        <v/>
      </c>
      <c r="O141" s="15">
        <f>IF($A141="","",IFERROR($N141/'Settings'!$B$6,0))</f>
        <v/>
      </c>
      <c r="P141" s="15">
        <f>IF($A141="","",IFERROR($N141/'Settings'!$B$5,0))</f>
        <v/>
      </c>
      <c r="Q141" s="15">
        <f>IF($A141="","",IFERROR($H141*$J141/60,0))</f>
        <v/>
      </c>
      <c r="R141" s="15">
        <f>IF($A141="","",IFERROR(SUM($P141:$Q141)+$K141,0))</f>
        <v/>
      </c>
      <c r="S141" s="18">
        <f>IF($A141="","",IFERROR(($R141*'Settings'!$B$8)+($O141*'Settings'!$B$7)+($N141*'Settings'!$B$9),0))</f>
        <v/>
      </c>
      <c r="T141" s="15">
        <f>IF($A141="","",IFERROR($H141/$R141,0))</f>
        <v/>
      </c>
      <c r="U141" s="26">
        <f>IF($A141="","",IF(COUNTIF($A$5:$A$204,$A141)&gt;1,"Duplicate Cluster ID",IF(OR($B141="",$C141="",$D141="",$E141="Not found",$G141="",$H141&lt;=0,$I141&lt;0,$J141&lt;=0,$K141&lt;0,$L141="",$M141=""),"Review inputs","OK")))</f>
        <v/>
      </c>
      <c r="V141" s="24" t="n"/>
    </row>
    <row r="142">
      <c r="A142" s="32" t="n"/>
      <c r="B142" s="24" t="n"/>
      <c r="C142" s="25" t="n"/>
      <c r="D142" s="32" t="n"/>
      <c r="E142" s="14">
        <f>IF($A142="","",IFERROR(INDEX('Territory Capacity'!$B$5:$B$104,MATCH($D142,'Territory Capacity'!$A$5:$A$104,0)),"Not found"))</f>
        <v/>
      </c>
      <c r="F142" s="26">
        <f>IF($A142="","",IFERROR(INDEX('Territory Capacity'!$C$5:$C$104,MATCH($D142,'Territory Capacity'!$A$5:$A$104,0)),"Not found"))</f>
        <v/>
      </c>
      <c r="G142" s="24" t="n"/>
      <c r="H142" s="27" t="n"/>
      <c r="I142" s="28" t="n"/>
      <c r="J142" s="27" t="n"/>
      <c r="K142" s="28" t="n"/>
      <c r="L142" s="32" t="n"/>
      <c r="M142" s="29" t="n"/>
      <c r="N142" s="15">
        <f>IF($A142="","",IFERROR($H142*$I142,0))</f>
        <v/>
      </c>
      <c r="O142" s="15">
        <f>IF($A142="","",IFERROR($N142/'Settings'!$B$6,0))</f>
        <v/>
      </c>
      <c r="P142" s="15">
        <f>IF($A142="","",IFERROR($N142/'Settings'!$B$5,0))</f>
        <v/>
      </c>
      <c r="Q142" s="15">
        <f>IF($A142="","",IFERROR($H142*$J142/60,0))</f>
        <v/>
      </c>
      <c r="R142" s="15">
        <f>IF($A142="","",IFERROR(SUM($P142:$Q142)+$K142,0))</f>
        <v/>
      </c>
      <c r="S142" s="18">
        <f>IF($A142="","",IFERROR(($R142*'Settings'!$B$8)+($O142*'Settings'!$B$7)+($N142*'Settings'!$B$9),0))</f>
        <v/>
      </c>
      <c r="T142" s="15">
        <f>IF($A142="","",IFERROR($H142/$R142,0))</f>
        <v/>
      </c>
      <c r="U142" s="26">
        <f>IF($A142="","",IF(COUNTIF($A$5:$A$204,$A142)&gt;1,"Duplicate Cluster ID",IF(OR($B142="",$C142="",$D142="",$E142="Not found",$G142="",$H142&lt;=0,$I142&lt;0,$J142&lt;=0,$K142&lt;0,$L142="",$M142=""),"Review inputs","OK")))</f>
        <v/>
      </c>
      <c r="V142" s="24" t="n"/>
    </row>
    <row r="143">
      <c r="A143" s="32" t="n"/>
      <c r="B143" s="24" t="n"/>
      <c r="C143" s="25" t="n"/>
      <c r="D143" s="32" t="n"/>
      <c r="E143" s="14">
        <f>IF($A143="","",IFERROR(INDEX('Territory Capacity'!$B$5:$B$104,MATCH($D143,'Territory Capacity'!$A$5:$A$104,0)),"Not found"))</f>
        <v/>
      </c>
      <c r="F143" s="26">
        <f>IF($A143="","",IFERROR(INDEX('Territory Capacity'!$C$5:$C$104,MATCH($D143,'Territory Capacity'!$A$5:$A$104,0)),"Not found"))</f>
        <v/>
      </c>
      <c r="G143" s="24" t="n"/>
      <c r="H143" s="27" t="n"/>
      <c r="I143" s="28" t="n"/>
      <c r="J143" s="27" t="n"/>
      <c r="K143" s="28" t="n"/>
      <c r="L143" s="32" t="n"/>
      <c r="M143" s="29" t="n"/>
      <c r="N143" s="15">
        <f>IF($A143="","",IFERROR($H143*$I143,0))</f>
        <v/>
      </c>
      <c r="O143" s="15">
        <f>IF($A143="","",IFERROR($N143/'Settings'!$B$6,0))</f>
        <v/>
      </c>
      <c r="P143" s="15">
        <f>IF($A143="","",IFERROR($N143/'Settings'!$B$5,0))</f>
        <v/>
      </c>
      <c r="Q143" s="15">
        <f>IF($A143="","",IFERROR($H143*$J143/60,0))</f>
        <v/>
      </c>
      <c r="R143" s="15">
        <f>IF($A143="","",IFERROR(SUM($P143:$Q143)+$K143,0))</f>
        <v/>
      </c>
      <c r="S143" s="18">
        <f>IF($A143="","",IFERROR(($R143*'Settings'!$B$8)+($O143*'Settings'!$B$7)+($N143*'Settings'!$B$9),0))</f>
        <v/>
      </c>
      <c r="T143" s="15">
        <f>IF($A143="","",IFERROR($H143/$R143,0))</f>
        <v/>
      </c>
      <c r="U143" s="26">
        <f>IF($A143="","",IF(COUNTIF($A$5:$A$204,$A143)&gt;1,"Duplicate Cluster ID",IF(OR($B143="",$C143="",$D143="",$E143="Not found",$G143="",$H143&lt;=0,$I143&lt;0,$J143&lt;=0,$K143&lt;0,$L143="",$M143=""),"Review inputs","OK")))</f>
        <v/>
      </c>
      <c r="V143" s="24" t="n"/>
    </row>
    <row r="144">
      <c r="A144" s="32" t="n"/>
      <c r="B144" s="24" t="n"/>
      <c r="C144" s="25" t="n"/>
      <c r="D144" s="32" t="n"/>
      <c r="E144" s="14">
        <f>IF($A144="","",IFERROR(INDEX('Territory Capacity'!$B$5:$B$104,MATCH($D144,'Territory Capacity'!$A$5:$A$104,0)),"Not found"))</f>
        <v/>
      </c>
      <c r="F144" s="26">
        <f>IF($A144="","",IFERROR(INDEX('Territory Capacity'!$C$5:$C$104,MATCH($D144,'Territory Capacity'!$A$5:$A$104,0)),"Not found"))</f>
        <v/>
      </c>
      <c r="G144" s="24" t="n"/>
      <c r="H144" s="27" t="n"/>
      <c r="I144" s="28" t="n"/>
      <c r="J144" s="27" t="n"/>
      <c r="K144" s="28" t="n"/>
      <c r="L144" s="32" t="n"/>
      <c r="M144" s="29" t="n"/>
      <c r="N144" s="15">
        <f>IF($A144="","",IFERROR($H144*$I144,0))</f>
        <v/>
      </c>
      <c r="O144" s="15">
        <f>IF($A144="","",IFERROR($N144/'Settings'!$B$6,0))</f>
        <v/>
      </c>
      <c r="P144" s="15">
        <f>IF($A144="","",IFERROR($N144/'Settings'!$B$5,0))</f>
        <v/>
      </c>
      <c r="Q144" s="15">
        <f>IF($A144="","",IFERROR($H144*$J144/60,0))</f>
        <v/>
      </c>
      <c r="R144" s="15">
        <f>IF($A144="","",IFERROR(SUM($P144:$Q144)+$K144,0))</f>
        <v/>
      </c>
      <c r="S144" s="18">
        <f>IF($A144="","",IFERROR(($R144*'Settings'!$B$8)+($O144*'Settings'!$B$7)+($N144*'Settings'!$B$9),0))</f>
        <v/>
      </c>
      <c r="T144" s="15">
        <f>IF($A144="","",IFERROR($H144/$R144,0))</f>
        <v/>
      </c>
      <c r="U144" s="26">
        <f>IF($A144="","",IF(COUNTIF($A$5:$A$204,$A144)&gt;1,"Duplicate Cluster ID",IF(OR($B144="",$C144="",$D144="",$E144="Not found",$G144="",$H144&lt;=0,$I144&lt;0,$J144&lt;=0,$K144&lt;0,$L144="",$M144=""),"Review inputs","OK")))</f>
        <v/>
      </c>
      <c r="V144" s="24" t="n"/>
    </row>
    <row r="145">
      <c r="A145" s="32" t="n"/>
      <c r="B145" s="24" t="n"/>
      <c r="C145" s="25" t="n"/>
      <c r="D145" s="32" t="n"/>
      <c r="E145" s="14">
        <f>IF($A145="","",IFERROR(INDEX('Territory Capacity'!$B$5:$B$104,MATCH($D145,'Territory Capacity'!$A$5:$A$104,0)),"Not found"))</f>
        <v/>
      </c>
      <c r="F145" s="26">
        <f>IF($A145="","",IFERROR(INDEX('Territory Capacity'!$C$5:$C$104,MATCH($D145,'Territory Capacity'!$A$5:$A$104,0)),"Not found"))</f>
        <v/>
      </c>
      <c r="G145" s="24" t="n"/>
      <c r="H145" s="27" t="n"/>
      <c r="I145" s="28" t="n"/>
      <c r="J145" s="27" t="n"/>
      <c r="K145" s="28" t="n"/>
      <c r="L145" s="32" t="n"/>
      <c r="M145" s="29" t="n"/>
      <c r="N145" s="15">
        <f>IF($A145="","",IFERROR($H145*$I145,0))</f>
        <v/>
      </c>
      <c r="O145" s="15">
        <f>IF($A145="","",IFERROR($N145/'Settings'!$B$6,0))</f>
        <v/>
      </c>
      <c r="P145" s="15">
        <f>IF($A145="","",IFERROR($N145/'Settings'!$B$5,0))</f>
        <v/>
      </c>
      <c r="Q145" s="15">
        <f>IF($A145="","",IFERROR($H145*$J145/60,0))</f>
        <v/>
      </c>
      <c r="R145" s="15">
        <f>IF($A145="","",IFERROR(SUM($P145:$Q145)+$K145,0))</f>
        <v/>
      </c>
      <c r="S145" s="18">
        <f>IF($A145="","",IFERROR(($R145*'Settings'!$B$8)+($O145*'Settings'!$B$7)+($N145*'Settings'!$B$9),0))</f>
        <v/>
      </c>
      <c r="T145" s="15">
        <f>IF($A145="","",IFERROR($H145/$R145,0))</f>
        <v/>
      </c>
      <c r="U145" s="26">
        <f>IF($A145="","",IF(COUNTIF($A$5:$A$204,$A145)&gt;1,"Duplicate Cluster ID",IF(OR($B145="",$C145="",$D145="",$E145="Not found",$G145="",$H145&lt;=0,$I145&lt;0,$J145&lt;=0,$K145&lt;0,$L145="",$M145=""),"Review inputs","OK")))</f>
        <v/>
      </c>
      <c r="V145" s="24" t="n"/>
    </row>
    <row r="146">
      <c r="A146" s="32" t="n"/>
      <c r="B146" s="24" t="n"/>
      <c r="C146" s="25" t="n"/>
      <c r="D146" s="32" t="n"/>
      <c r="E146" s="14">
        <f>IF($A146="","",IFERROR(INDEX('Territory Capacity'!$B$5:$B$104,MATCH($D146,'Territory Capacity'!$A$5:$A$104,0)),"Not found"))</f>
        <v/>
      </c>
      <c r="F146" s="26">
        <f>IF($A146="","",IFERROR(INDEX('Territory Capacity'!$C$5:$C$104,MATCH($D146,'Territory Capacity'!$A$5:$A$104,0)),"Not found"))</f>
        <v/>
      </c>
      <c r="G146" s="24" t="n"/>
      <c r="H146" s="27" t="n"/>
      <c r="I146" s="28" t="n"/>
      <c r="J146" s="27" t="n"/>
      <c r="K146" s="28" t="n"/>
      <c r="L146" s="32" t="n"/>
      <c r="M146" s="29" t="n"/>
      <c r="N146" s="15">
        <f>IF($A146="","",IFERROR($H146*$I146,0))</f>
        <v/>
      </c>
      <c r="O146" s="15">
        <f>IF($A146="","",IFERROR($N146/'Settings'!$B$6,0))</f>
        <v/>
      </c>
      <c r="P146" s="15">
        <f>IF($A146="","",IFERROR($N146/'Settings'!$B$5,0))</f>
        <v/>
      </c>
      <c r="Q146" s="15">
        <f>IF($A146="","",IFERROR($H146*$J146/60,0))</f>
        <v/>
      </c>
      <c r="R146" s="15">
        <f>IF($A146="","",IFERROR(SUM($P146:$Q146)+$K146,0))</f>
        <v/>
      </c>
      <c r="S146" s="18">
        <f>IF($A146="","",IFERROR(($R146*'Settings'!$B$8)+($O146*'Settings'!$B$7)+($N146*'Settings'!$B$9),0))</f>
        <v/>
      </c>
      <c r="T146" s="15">
        <f>IF($A146="","",IFERROR($H146/$R146,0))</f>
        <v/>
      </c>
      <c r="U146" s="26">
        <f>IF($A146="","",IF(COUNTIF($A$5:$A$204,$A146)&gt;1,"Duplicate Cluster ID",IF(OR($B146="",$C146="",$D146="",$E146="Not found",$G146="",$H146&lt;=0,$I146&lt;0,$J146&lt;=0,$K146&lt;0,$L146="",$M146=""),"Review inputs","OK")))</f>
        <v/>
      </c>
      <c r="V146" s="24" t="n"/>
    </row>
    <row r="147">
      <c r="A147" s="32" t="n"/>
      <c r="B147" s="24" t="n"/>
      <c r="C147" s="25" t="n"/>
      <c r="D147" s="32" t="n"/>
      <c r="E147" s="14">
        <f>IF($A147="","",IFERROR(INDEX('Territory Capacity'!$B$5:$B$104,MATCH($D147,'Territory Capacity'!$A$5:$A$104,0)),"Not found"))</f>
        <v/>
      </c>
      <c r="F147" s="26">
        <f>IF($A147="","",IFERROR(INDEX('Territory Capacity'!$C$5:$C$104,MATCH($D147,'Territory Capacity'!$A$5:$A$104,0)),"Not found"))</f>
        <v/>
      </c>
      <c r="G147" s="24" t="n"/>
      <c r="H147" s="27" t="n"/>
      <c r="I147" s="28" t="n"/>
      <c r="J147" s="27" t="n"/>
      <c r="K147" s="28" t="n"/>
      <c r="L147" s="32" t="n"/>
      <c r="M147" s="29" t="n"/>
      <c r="N147" s="15">
        <f>IF($A147="","",IFERROR($H147*$I147,0))</f>
        <v/>
      </c>
      <c r="O147" s="15">
        <f>IF($A147="","",IFERROR($N147/'Settings'!$B$6,0))</f>
        <v/>
      </c>
      <c r="P147" s="15">
        <f>IF($A147="","",IFERROR($N147/'Settings'!$B$5,0))</f>
        <v/>
      </c>
      <c r="Q147" s="15">
        <f>IF($A147="","",IFERROR($H147*$J147/60,0))</f>
        <v/>
      </c>
      <c r="R147" s="15">
        <f>IF($A147="","",IFERROR(SUM($P147:$Q147)+$K147,0))</f>
        <v/>
      </c>
      <c r="S147" s="18">
        <f>IF($A147="","",IFERROR(($R147*'Settings'!$B$8)+($O147*'Settings'!$B$7)+($N147*'Settings'!$B$9),0))</f>
        <v/>
      </c>
      <c r="T147" s="15">
        <f>IF($A147="","",IFERROR($H147/$R147,0))</f>
        <v/>
      </c>
      <c r="U147" s="26">
        <f>IF($A147="","",IF(COUNTIF($A$5:$A$204,$A147)&gt;1,"Duplicate Cluster ID",IF(OR($B147="",$C147="",$D147="",$E147="Not found",$G147="",$H147&lt;=0,$I147&lt;0,$J147&lt;=0,$K147&lt;0,$L147="",$M147=""),"Review inputs","OK")))</f>
        <v/>
      </c>
      <c r="V147" s="24" t="n"/>
    </row>
    <row r="148">
      <c r="A148" s="32" t="n"/>
      <c r="B148" s="24" t="n"/>
      <c r="C148" s="25" t="n"/>
      <c r="D148" s="32" t="n"/>
      <c r="E148" s="14">
        <f>IF($A148="","",IFERROR(INDEX('Territory Capacity'!$B$5:$B$104,MATCH($D148,'Territory Capacity'!$A$5:$A$104,0)),"Not found"))</f>
        <v/>
      </c>
      <c r="F148" s="26">
        <f>IF($A148="","",IFERROR(INDEX('Territory Capacity'!$C$5:$C$104,MATCH($D148,'Territory Capacity'!$A$5:$A$104,0)),"Not found"))</f>
        <v/>
      </c>
      <c r="G148" s="24" t="n"/>
      <c r="H148" s="27" t="n"/>
      <c r="I148" s="28" t="n"/>
      <c r="J148" s="27" t="n"/>
      <c r="K148" s="28" t="n"/>
      <c r="L148" s="32" t="n"/>
      <c r="M148" s="29" t="n"/>
      <c r="N148" s="15">
        <f>IF($A148="","",IFERROR($H148*$I148,0))</f>
        <v/>
      </c>
      <c r="O148" s="15">
        <f>IF($A148="","",IFERROR($N148/'Settings'!$B$6,0))</f>
        <v/>
      </c>
      <c r="P148" s="15">
        <f>IF($A148="","",IFERROR($N148/'Settings'!$B$5,0))</f>
        <v/>
      </c>
      <c r="Q148" s="15">
        <f>IF($A148="","",IFERROR($H148*$J148/60,0))</f>
        <v/>
      </c>
      <c r="R148" s="15">
        <f>IF($A148="","",IFERROR(SUM($P148:$Q148)+$K148,0))</f>
        <v/>
      </c>
      <c r="S148" s="18">
        <f>IF($A148="","",IFERROR(($R148*'Settings'!$B$8)+($O148*'Settings'!$B$7)+($N148*'Settings'!$B$9),0))</f>
        <v/>
      </c>
      <c r="T148" s="15">
        <f>IF($A148="","",IFERROR($H148/$R148,0))</f>
        <v/>
      </c>
      <c r="U148" s="26">
        <f>IF($A148="","",IF(COUNTIF($A$5:$A$204,$A148)&gt;1,"Duplicate Cluster ID",IF(OR($B148="",$C148="",$D148="",$E148="Not found",$G148="",$H148&lt;=0,$I148&lt;0,$J148&lt;=0,$K148&lt;0,$L148="",$M148=""),"Review inputs","OK")))</f>
        <v/>
      </c>
      <c r="V148" s="24" t="n"/>
    </row>
    <row r="149">
      <c r="A149" s="32" t="n"/>
      <c r="B149" s="24" t="n"/>
      <c r="C149" s="25" t="n"/>
      <c r="D149" s="32" t="n"/>
      <c r="E149" s="14">
        <f>IF($A149="","",IFERROR(INDEX('Territory Capacity'!$B$5:$B$104,MATCH($D149,'Territory Capacity'!$A$5:$A$104,0)),"Not found"))</f>
        <v/>
      </c>
      <c r="F149" s="26">
        <f>IF($A149="","",IFERROR(INDEX('Territory Capacity'!$C$5:$C$104,MATCH($D149,'Territory Capacity'!$A$5:$A$104,0)),"Not found"))</f>
        <v/>
      </c>
      <c r="G149" s="24" t="n"/>
      <c r="H149" s="27" t="n"/>
      <c r="I149" s="28" t="n"/>
      <c r="J149" s="27" t="n"/>
      <c r="K149" s="28" t="n"/>
      <c r="L149" s="32" t="n"/>
      <c r="M149" s="29" t="n"/>
      <c r="N149" s="15">
        <f>IF($A149="","",IFERROR($H149*$I149,0))</f>
        <v/>
      </c>
      <c r="O149" s="15">
        <f>IF($A149="","",IFERROR($N149/'Settings'!$B$6,0))</f>
        <v/>
      </c>
      <c r="P149" s="15">
        <f>IF($A149="","",IFERROR($N149/'Settings'!$B$5,0))</f>
        <v/>
      </c>
      <c r="Q149" s="15">
        <f>IF($A149="","",IFERROR($H149*$J149/60,0))</f>
        <v/>
      </c>
      <c r="R149" s="15">
        <f>IF($A149="","",IFERROR(SUM($P149:$Q149)+$K149,0))</f>
        <v/>
      </c>
      <c r="S149" s="18">
        <f>IF($A149="","",IFERROR(($R149*'Settings'!$B$8)+($O149*'Settings'!$B$7)+($N149*'Settings'!$B$9),0))</f>
        <v/>
      </c>
      <c r="T149" s="15">
        <f>IF($A149="","",IFERROR($H149/$R149,0))</f>
        <v/>
      </c>
      <c r="U149" s="26">
        <f>IF($A149="","",IF(COUNTIF($A$5:$A$204,$A149)&gt;1,"Duplicate Cluster ID",IF(OR($B149="",$C149="",$D149="",$E149="Not found",$G149="",$H149&lt;=0,$I149&lt;0,$J149&lt;=0,$K149&lt;0,$L149="",$M149=""),"Review inputs","OK")))</f>
        <v/>
      </c>
      <c r="V149" s="24" t="n"/>
    </row>
    <row r="150">
      <c r="A150" s="32" t="n"/>
      <c r="B150" s="24" t="n"/>
      <c r="C150" s="25" t="n"/>
      <c r="D150" s="32" t="n"/>
      <c r="E150" s="14">
        <f>IF($A150="","",IFERROR(INDEX('Territory Capacity'!$B$5:$B$104,MATCH($D150,'Territory Capacity'!$A$5:$A$104,0)),"Not found"))</f>
        <v/>
      </c>
      <c r="F150" s="26">
        <f>IF($A150="","",IFERROR(INDEX('Territory Capacity'!$C$5:$C$104,MATCH($D150,'Territory Capacity'!$A$5:$A$104,0)),"Not found"))</f>
        <v/>
      </c>
      <c r="G150" s="24" t="n"/>
      <c r="H150" s="27" t="n"/>
      <c r="I150" s="28" t="n"/>
      <c r="J150" s="27" t="n"/>
      <c r="K150" s="28" t="n"/>
      <c r="L150" s="32" t="n"/>
      <c r="M150" s="29" t="n"/>
      <c r="N150" s="15">
        <f>IF($A150="","",IFERROR($H150*$I150,0))</f>
        <v/>
      </c>
      <c r="O150" s="15">
        <f>IF($A150="","",IFERROR($N150/'Settings'!$B$6,0))</f>
        <v/>
      </c>
      <c r="P150" s="15">
        <f>IF($A150="","",IFERROR($N150/'Settings'!$B$5,0))</f>
        <v/>
      </c>
      <c r="Q150" s="15">
        <f>IF($A150="","",IFERROR($H150*$J150/60,0))</f>
        <v/>
      </c>
      <c r="R150" s="15">
        <f>IF($A150="","",IFERROR(SUM($P150:$Q150)+$K150,0))</f>
        <v/>
      </c>
      <c r="S150" s="18">
        <f>IF($A150="","",IFERROR(($R150*'Settings'!$B$8)+($O150*'Settings'!$B$7)+($N150*'Settings'!$B$9),0))</f>
        <v/>
      </c>
      <c r="T150" s="15">
        <f>IF($A150="","",IFERROR($H150/$R150,0))</f>
        <v/>
      </c>
      <c r="U150" s="26">
        <f>IF($A150="","",IF(COUNTIF($A$5:$A$204,$A150)&gt;1,"Duplicate Cluster ID",IF(OR($B150="",$C150="",$D150="",$E150="Not found",$G150="",$H150&lt;=0,$I150&lt;0,$J150&lt;=0,$K150&lt;0,$L150="",$M150=""),"Review inputs","OK")))</f>
        <v/>
      </c>
      <c r="V150" s="24" t="n"/>
    </row>
    <row r="151">
      <c r="A151" s="32" t="n"/>
      <c r="B151" s="24" t="n"/>
      <c r="C151" s="25" t="n"/>
      <c r="D151" s="32" t="n"/>
      <c r="E151" s="14">
        <f>IF($A151="","",IFERROR(INDEX('Territory Capacity'!$B$5:$B$104,MATCH($D151,'Territory Capacity'!$A$5:$A$104,0)),"Not found"))</f>
        <v/>
      </c>
      <c r="F151" s="26">
        <f>IF($A151="","",IFERROR(INDEX('Territory Capacity'!$C$5:$C$104,MATCH($D151,'Territory Capacity'!$A$5:$A$104,0)),"Not found"))</f>
        <v/>
      </c>
      <c r="G151" s="24" t="n"/>
      <c r="H151" s="27" t="n"/>
      <c r="I151" s="28" t="n"/>
      <c r="J151" s="27" t="n"/>
      <c r="K151" s="28" t="n"/>
      <c r="L151" s="32" t="n"/>
      <c r="M151" s="29" t="n"/>
      <c r="N151" s="15">
        <f>IF($A151="","",IFERROR($H151*$I151,0))</f>
        <v/>
      </c>
      <c r="O151" s="15">
        <f>IF($A151="","",IFERROR($N151/'Settings'!$B$6,0))</f>
        <v/>
      </c>
      <c r="P151" s="15">
        <f>IF($A151="","",IFERROR($N151/'Settings'!$B$5,0))</f>
        <v/>
      </c>
      <c r="Q151" s="15">
        <f>IF($A151="","",IFERROR($H151*$J151/60,0))</f>
        <v/>
      </c>
      <c r="R151" s="15">
        <f>IF($A151="","",IFERROR(SUM($P151:$Q151)+$K151,0))</f>
        <v/>
      </c>
      <c r="S151" s="18">
        <f>IF($A151="","",IFERROR(($R151*'Settings'!$B$8)+($O151*'Settings'!$B$7)+($N151*'Settings'!$B$9),0))</f>
        <v/>
      </c>
      <c r="T151" s="15">
        <f>IF($A151="","",IFERROR($H151/$R151,0))</f>
        <v/>
      </c>
      <c r="U151" s="26">
        <f>IF($A151="","",IF(COUNTIF($A$5:$A$204,$A151)&gt;1,"Duplicate Cluster ID",IF(OR($B151="",$C151="",$D151="",$E151="Not found",$G151="",$H151&lt;=0,$I151&lt;0,$J151&lt;=0,$K151&lt;0,$L151="",$M151=""),"Review inputs","OK")))</f>
        <v/>
      </c>
      <c r="V151" s="24" t="n"/>
    </row>
    <row r="152">
      <c r="A152" s="32" t="n"/>
      <c r="B152" s="24" t="n"/>
      <c r="C152" s="25" t="n"/>
      <c r="D152" s="32" t="n"/>
      <c r="E152" s="14">
        <f>IF($A152="","",IFERROR(INDEX('Territory Capacity'!$B$5:$B$104,MATCH($D152,'Territory Capacity'!$A$5:$A$104,0)),"Not found"))</f>
        <v/>
      </c>
      <c r="F152" s="26">
        <f>IF($A152="","",IFERROR(INDEX('Territory Capacity'!$C$5:$C$104,MATCH($D152,'Territory Capacity'!$A$5:$A$104,0)),"Not found"))</f>
        <v/>
      </c>
      <c r="G152" s="24" t="n"/>
      <c r="H152" s="27" t="n"/>
      <c r="I152" s="28" t="n"/>
      <c r="J152" s="27" t="n"/>
      <c r="K152" s="28" t="n"/>
      <c r="L152" s="32" t="n"/>
      <c r="M152" s="29" t="n"/>
      <c r="N152" s="15">
        <f>IF($A152="","",IFERROR($H152*$I152,0))</f>
        <v/>
      </c>
      <c r="O152" s="15">
        <f>IF($A152="","",IFERROR($N152/'Settings'!$B$6,0))</f>
        <v/>
      </c>
      <c r="P152" s="15">
        <f>IF($A152="","",IFERROR($N152/'Settings'!$B$5,0))</f>
        <v/>
      </c>
      <c r="Q152" s="15">
        <f>IF($A152="","",IFERROR($H152*$J152/60,0))</f>
        <v/>
      </c>
      <c r="R152" s="15">
        <f>IF($A152="","",IFERROR(SUM($P152:$Q152)+$K152,0))</f>
        <v/>
      </c>
      <c r="S152" s="18">
        <f>IF($A152="","",IFERROR(($R152*'Settings'!$B$8)+($O152*'Settings'!$B$7)+($N152*'Settings'!$B$9),0))</f>
        <v/>
      </c>
      <c r="T152" s="15">
        <f>IF($A152="","",IFERROR($H152/$R152,0))</f>
        <v/>
      </c>
      <c r="U152" s="26">
        <f>IF($A152="","",IF(COUNTIF($A$5:$A$204,$A152)&gt;1,"Duplicate Cluster ID",IF(OR($B152="",$C152="",$D152="",$E152="Not found",$G152="",$H152&lt;=0,$I152&lt;0,$J152&lt;=0,$K152&lt;0,$L152="",$M152=""),"Review inputs","OK")))</f>
        <v/>
      </c>
      <c r="V152" s="24" t="n"/>
    </row>
    <row r="153">
      <c r="A153" s="32" t="n"/>
      <c r="B153" s="24" t="n"/>
      <c r="C153" s="25" t="n"/>
      <c r="D153" s="32" t="n"/>
      <c r="E153" s="14">
        <f>IF($A153="","",IFERROR(INDEX('Territory Capacity'!$B$5:$B$104,MATCH($D153,'Territory Capacity'!$A$5:$A$104,0)),"Not found"))</f>
        <v/>
      </c>
      <c r="F153" s="26">
        <f>IF($A153="","",IFERROR(INDEX('Territory Capacity'!$C$5:$C$104,MATCH($D153,'Territory Capacity'!$A$5:$A$104,0)),"Not found"))</f>
        <v/>
      </c>
      <c r="G153" s="24" t="n"/>
      <c r="H153" s="27" t="n"/>
      <c r="I153" s="28" t="n"/>
      <c r="J153" s="27" t="n"/>
      <c r="K153" s="28" t="n"/>
      <c r="L153" s="32" t="n"/>
      <c r="M153" s="29" t="n"/>
      <c r="N153" s="15">
        <f>IF($A153="","",IFERROR($H153*$I153,0))</f>
        <v/>
      </c>
      <c r="O153" s="15">
        <f>IF($A153="","",IFERROR($N153/'Settings'!$B$6,0))</f>
        <v/>
      </c>
      <c r="P153" s="15">
        <f>IF($A153="","",IFERROR($N153/'Settings'!$B$5,0))</f>
        <v/>
      </c>
      <c r="Q153" s="15">
        <f>IF($A153="","",IFERROR($H153*$J153/60,0))</f>
        <v/>
      </c>
      <c r="R153" s="15">
        <f>IF($A153="","",IFERROR(SUM($P153:$Q153)+$K153,0))</f>
        <v/>
      </c>
      <c r="S153" s="18">
        <f>IF($A153="","",IFERROR(($R153*'Settings'!$B$8)+($O153*'Settings'!$B$7)+($N153*'Settings'!$B$9),0))</f>
        <v/>
      </c>
      <c r="T153" s="15">
        <f>IF($A153="","",IFERROR($H153/$R153,0))</f>
        <v/>
      </c>
      <c r="U153" s="26">
        <f>IF($A153="","",IF(COUNTIF($A$5:$A$204,$A153)&gt;1,"Duplicate Cluster ID",IF(OR($B153="",$C153="",$D153="",$E153="Not found",$G153="",$H153&lt;=0,$I153&lt;0,$J153&lt;=0,$K153&lt;0,$L153="",$M153=""),"Review inputs","OK")))</f>
        <v/>
      </c>
      <c r="V153" s="24" t="n"/>
    </row>
    <row r="154">
      <c r="A154" s="32" t="n"/>
      <c r="B154" s="24" t="n"/>
      <c r="C154" s="25" t="n"/>
      <c r="D154" s="32" t="n"/>
      <c r="E154" s="14">
        <f>IF($A154="","",IFERROR(INDEX('Territory Capacity'!$B$5:$B$104,MATCH($D154,'Territory Capacity'!$A$5:$A$104,0)),"Not found"))</f>
        <v/>
      </c>
      <c r="F154" s="26">
        <f>IF($A154="","",IFERROR(INDEX('Territory Capacity'!$C$5:$C$104,MATCH($D154,'Territory Capacity'!$A$5:$A$104,0)),"Not found"))</f>
        <v/>
      </c>
      <c r="G154" s="24" t="n"/>
      <c r="H154" s="27" t="n"/>
      <c r="I154" s="28" t="n"/>
      <c r="J154" s="27" t="n"/>
      <c r="K154" s="28" t="n"/>
      <c r="L154" s="32" t="n"/>
      <c r="M154" s="29" t="n"/>
      <c r="N154" s="15">
        <f>IF($A154="","",IFERROR($H154*$I154,0))</f>
        <v/>
      </c>
      <c r="O154" s="15">
        <f>IF($A154="","",IFERROR($N154/'Settings'!$B$6,0))</f>
        <v/>
      </c>
      <c r="P154" s="15">
        <f>IF($A154="","",IFERROR($N154/'Settings'!$B$5,0))</f>
        <v/>
      </c>
      <c r="Q154" s="15">
        <f>IF($A154="","",IFERROR($H154*$J154/60,0))</f>
        <v/>
      </c>
      <c r="R154" s="15">
        <f>IF($A154="","",IFERROR(SUM($P154:$Q154)+$K154,0))</f>
        <v/>
      </c>
      <c r="S154" s="18">
        <f>IF($A154="","",IFERROR(($R154*'Settings'!$B$8)+($O154*'Settings'!$B$7)+($N154*'Settings'!$B$9),0))</f>
        <v/>
      </c>
      <c r="T154" s="15">
        <f>IF($A154="","",IFERROR($H154/$R154,0))</f>
        <v/>
      </c>
      <c r="U154" s="26">
        <f>IF($A154="","",IF(COUNTIF($A$5:$A$204,$A154)&gt;1,"Duplicate Cluster ID",IF(OR($B154="",$C154="",$D154="",$E154="Not found",$G154="",$H154&lt;=0,$I154&lt;0,$J154&lt;=0,$K154&lt;0,$L154="",$M154=""),"Review inputs","OK")))</f>
        <v/>
      </c>
      <c r="V154" s="24" t="n"/>
    </row>
    <row r="155">
      <c r="A155" s="32" t="n"/>
      <c r="B155" s="24" t="n"/>
      <c r="C155" s="25" t="n"/>
      <c r="D155" s="32" t="n"/>
      <c r="E155" s="14">
        <f>IF($A155="","",IFERROR(INDEX('Territory Capacity'!$B$5:$B$104,MATCH($D155,'Territory Capacity'!$A$5:$A$104,0)),"Not found"))</f>
        <v/>
      </c>
      <c r="F155" s="26">
        <f>IF($A155="","",IFERROR(INDEX('Territory Capacity'!$C$5:$C$104,MATCH($D155,'Territory Capacity'!$A$5:$A$104,0)),"Not found"))</f>
        <v/>
      </c>
      <c r="G155" s="24" t="n"/>
      <c r="H155" s="27" t="n"/>
      <c r="I155" s="28" t="n"/>
      <c r="J155" s="27" t="n"/>
      <c r="K155" s="28" t="n"/>
      <c r="L155" s="32" t="n"/>
      <c r="M155" s="29" t="n"/>
      <c r="N155" s="15">
        <f>IF($A155="","",IFERROR($H155*$I155,0))</f>
        <v/>
      </c>
      <c r="O155" s="15">
        <f>IF($A155="","",IFERROR($N155/'Settings'!$B$6,0))</f>
        <v/>
      </c>
      <c r="P155" s="15">
        <f>IF($A155="","",IFERROR($N155/'Settings'!$B$5,0))</f>
        <v/>
      </c>
      <c r="Q155" s="15">
        <f>IF($A155="","",IFERROR($H155*$J155/60,0))</f>
        <v/>
      </c>
      <c r="R155" s="15">
        <f>IF($A155="","",IFERROR(SUM($P155:$Q155)+$K155,0))</f>
        <v/>
      </c>
      <c r="S155" s="18">
        <f>IF($A155="","",IFERROR(($R155*'Settings'!$B$8)+($O155*'Settings'!$B$7)+($N155*'Settings'!$B$9),0))</f>
        <v/>
      </c>
      <c r="T155" s="15">
        <f>IF($A155="","",IFERROR($H155/$R155,0))</f>
        <v/>
      </c>
      <c r="U155" s="26">
        <f>IF($A155="","",IF(COUNTIF($A$5:$A$204,$A155)&gt;1,"Duplicate Cluster ID",IF(OR($B155="",$C155="",$D155="",$E155="Not found",$G155="",$H155&lt;=0,$I155&lt;0,$J155&lt;=0,$K155&lt;0,$L155="",$M155=""),"Review inputs","OK")))</f>
        <v/>
      </c>
      <c r="V155" s="24" t="n"/>
    </row>
    <row r="156">
      <c r="A156" s="32" t="n"/>
      <c r="B156" s="24" t="n"/>
      <c r="C156" s="25" t="n"/>
      <c r="D156" s="32" t="n"/>
      <c r="E156" s="14">
        <f>IF($A156="","",IFERROR(INDEX('Territory Capacity'!$B$5:$B$104,MATCH($D156,'Territory Capacity'!$A$5:$A$104,0)),"Not found"))</f>
        <v/>
      </c>
      <c r="F156" s="26">
        <f>IF($A156="","",IFERROR(INDEX('Territory Capacity'!$C$5:$C$104,MATCH($D156,'Territory Capacity'!$A$5:$A$104,0)),"Not found"))</f>
        <v/>
      </c>
      <c r="G156" s="24" t="n"/>
      <c r="H156" s="27" t="n"/>
      <c r="I156" s="28" t="n"/>
      <c r="J156" s="27" t="n"/>
      <c r="K156" s="28" t="n"/>
      <c r="L156" s="32" t="n"/>
      <c r="M156" s="29" t="n"/>
      <c r="N156" s="15">
        <f>IF($A156="","",IFERROR($H156*$I156,0))</f>
        <v/>
      </c>
      <c r="O156" s="15">
        <f>IF($A156="","",IFERROR($N156/'Settings'!$B$6,0))</f>
        <v/>
      </c>
      <c r="P156" s="15">
        <f>IF($A156="","",IFERROR($N156/'Settings'!$B$5,0))</f>
        <v/>
      </c>
      <c r="Q156" s="15">
        <f>IF($A156="","",IFERROR($H156*$J156/60,0))</f>
        <v/>
      </c>
      <c r="R156" s="15">
        <f>IF($A156="","",IFERROR(SUM($P156:$Q156)+$K156,0))</f>
        <v/>
      </c>
      <c r="S156" s="18">
        <f>IF($A156="","",IFERROR(($R156*'Settings'!$B$8)+($O156*'Settings'!$B$7)+($N156*'Settings'!$B$9),0))</f>
        <v/>
      </c>
      <c r="T156" s="15">
        <f>IF($A156="","",IFERROR($H156/$R156,0))</f>
        <v/>
      </c>
      <c r="U156" s="26">
        <f>IF($A156="","",IF(COUNTIF($A$5:$A$204,$A156)&gt;1,"Duplicate Cluster ID",IF(OR($B156="",$C156="",$D156="",$E156="Not found",$G156="",$H156&lt;=0,$I156&lt;0,$J156&lt;=0,$K156&lt;0,$L156="",$M156=""),"Review inputs","OK")))</f>
        <v/>
      </c>
      <c r="V156" s="24" t="n"/>
    </row>
    <row r="157">
      <c r="A157" s="32" t="n"/>
      <c r="B157" s="24" t="n"/>
      <c r="C157" s="25" t="n"/>
      <c r="D157" s="32" t="n"/>
      <c r="E157" s="14">
        <f>IF($A157="","",IFERROR(INDEX('Territory Capacity'!$B$5:$B$104,MATCH($D157,'Territory Capacity'!$A$5:$A$104,0)),"Not found"))</f>
        <v/>
      </c>
      <c r="F157" s="26">
        <f>IF($A157="","",IFERROR(INDEX('Territory Capacity'!$C$5:$C$104,MATCH($D157,'Territory Capacity'!$A$5:$A$104,0)),"Not found"))</f>
        <v/>
      </c>
      <c r="G157" s="24" t="n"/>
      <c r="H157" s="27" t="n"/>
      <c r="I157" s="28" t="n"/>
      <c r="J157" s="27" t="n"/>
      <c r="K157" s="28" t="n"/>
      <c r="L157" s="32" t="n"/>
      <c r="M157" s="29" t="n"/>
      <c r="N157" s="15">
        <f>IF($A157="","",IFERROR($H157*$I157,0))</f>
        <v/>
      </c>
      <c r="O157" s="15">
        <f>IF($A157="","",IFERROR($N157/'Settings'!$B$6,0))</f>
        <v/>
      </c>
      <c r="P157" s="15">
        <f>IF($A157="","",IFERROR($N157/'Settings'!$B$5,0))</f>
        <v/>
      </c>
      <c r="Q157" s="15">
        <f>IF($A157="","",IFERROR($H157*$J157/60,0))</f>
        <v/>
      </c>
      <c r="R157" s="15">
        <f>IF($A157="","",IFERROR(SUM($P157:$Q157)+$K157,0))</f>
        <v/>
      </c>
      <c r="S157" s="18">
        <f>IF($A157="","",IFERROR(($R157*'Settings'!$B$8)+($O157*'Settings'!$B$7)+($N157*'Settings'!$B$9),0))</f>
        <v/>
      </c>
      <c r="T157" s="15">
        <f>IF($A157="","",IFERROR($H157/$R157,0))</f>
        <v/>
      </c>
      <c r="U157" s="26">
        <f>IF($A157="","",IF(COUNTIF($A$5:$A$204,$A157)&gt;1,"Duplicate Cluster ID",IF(OR($B157="",$C157="",$D157="",$E157="Not found",$G157="",$H157&lt;=0,$I157&lt;0,$J157&lt;=0,$K157&lt;0,$L157="",$M157=""),"Review inputs","OK")))</f>
        <v/>
      </c>
      <c r="V157" s="24" t="n"/>
    </row>
    <row r="158">
      <c r="A158" s="32" t="n"/>
      <c r="B158" s="24" t="n"/>
      <c r="C158" s="25" t="n"/>
      <c r="D158" s="32" t="n"/>
      <c r="E158" s="14">
        <f>IF($A158="","",IFERROR(INDEX('Territory Capacity'!$B$5:$B$104,MATCH($D158,'Territory Capacity'!$A$5:$A$104,0)),"Not found"))</f>
        <v/>
      </c>
      <c r="F158" s="26">
        <f>IF($A158="","",IFERROR(INDEX('Territory Capacity'!$C$5:$C$104,MATCH($D158,'Territory Capacity'!$A$5:$A$104,0)),"Not found"))</f>
        <v/>
      </c>
      <c r="G158" s="24" t="n"/>
      <c r="H158" s="27" t="n"/>
      <c r="I158" s="28" t="n"/>
      <c r="J158" s="27" t="n"/>
      <c r="K158" s="28" t="n"/>
      <c r="L158" s="32" t="n"/>
      <c r="M158" s="29" t="n"/>
      <c r="N158" s="15">
        <f>IF($A158="","",IFERROR($H158*$I158,0))</f>
        <v/>
      </c>
      <c r="O158" s="15">
        <f>IF($A158="","",IFERROR($N158/'Settings'!$B$6,0))</f>
        <v/>
      </c>
      <c r="P158" s="15">
        <f>IF($A158="","",IFERROR($N158/'Settings'!$B$5,0))</f>
        <v/>
      </c>
      <c r="Q158" s="15">
        <f>IF($A158="","",IFERROR($H158*$J158/60,0))</f>
        <v/>
      </c>
      <c r="R158" s="15">
        <f>IF($A158="","",IFERROR(SUM($P158:$Q158)+$K158,0))</f>
        <v/>
      </c>
      <c r="S158" s="18">
        <f>IF($A158="","",IFERROR(($R158*'Settings'!$B$8)+($O158*'Settings'!$B$7)+($N158*'Settings'!$B$9),0))</f>
        <v/>
      </c>
      <c r="T158" s="15">
        <f>IF($A158="","",IFERROR($H158/$R158,0))</f>
        <v/>
      </c>
      <c r="U158" s="26">
        <f>IF($A158="","",IF(COUNTIF($A$5:$A$204,$A158)&gt;1,"Duplicate Cluster ID",IF(OR($B158="",$C158="",$D158="",$E158="Not found",$G158="",$H158&lt;=0,$I158&lt;0,$J158&lt;=0,$K158&lt;0,$L158="",$M158=""),"Review inputs","OK")))</f>
        <v/>
      </c>
      <c r="V158" s="24" t="n"/>
    </row>
    <row r="159">
      <c r="A159" s="32" t="n"/>
      <c r="B159" s="24" t="n"/>
      <c r="C159" s="25" t="n"/>
      <c r="D159" s="32" t="n"/>
      <c r="E159" s="14">
        <f>IF($A159="","",IFERROR(INDEX('Territory Capacity'!$B$5:$B$104,MATCH($D159,'Territory Capacity'!$A$5:$A$104,0)),"Not found"))</f>
        <v/>
      </c>
      <c r="F159" s="26">
        <f>IF($A159="","",IFERROR(INDEX('Territory Capacity'!$C$5:$C$104,MATCH($D159,'Territory Capacity'!$A$5:$A$104,0)),"Not found"))</f>
        <v/>
      </c>
      <c r="G159" s="24" t="n"/>
      <c r="H159" s="27" t="n"/>
      <c r="I159" s="28" t="n"/>
      <c r="J159" s="27" t="n"/>
      <c r="K159" s="28" t="n"/>
      <c r="L159" s="32" t="n"/>
      <c r="M159" s="29" t="n"/>
      <c r="N159" s="15">
        <f>IF($A159="","",IFERROR($H159*$I159,0))</f>
        <v/>
      </c>
      <c r="O159" s="15">
        <f>IF($A159="","",IFERROR($N159/'Settings'!$B$6,0))</f>
        <v/>
      </c>
      <c r="P159" s="15">
        <f>IF($A159="","",IFERROR($N159/'Settings'!$B$5,0))</f>
        <v/>
      </c>
      <c r="Q159" s="15">
        <f>IF($A159="","",IFERROR($H159*$J159/60,0))</f>
        <v/>
      </c>
      <c r="R159" s="15">
        <f>IF($A159="","",IFERROR(SUM($P159:$Q159)+$K159,0))</f>
        <v/>
      </c>
      <c r="S159" s="18">
        <f>IF($A159="","",IFERROR(($R159*'Settings'!$B$8)+($O159*'Settings'!$B$7)+($N159*'Settings'!$B$9),0))</f>
        <v/>
      </c>
      <c r="T159" s="15">
        <f>IF($A159="","",IFERROR($H159/$R159,0))</f>
        <v/>
      </c>
      <c r="U159" s="26">
        <f>IF($A159="","",IF(COUNTIF($A$5:$A$204,$A159)&gt;1,"Duplicate Cluster ID",IF(OR($B159="",$C159="",$D159="",$E159="Not found",$G159="",$H159&lt;=0,$I159&lt;0,$J159&lt;=0,$K159&lt;0,$L159="",$M159=""),"Review inputs","OK")))</f>
        <v/>
      </c>
      <c r="V159" s="24" t="n"/>
    </row>
    <row r="160">
      <c r="A160" s="32" t="n"/>
      <c r="B160" s="24" t="n"/>
      <c r="C160" s="25" t="n"/>
      <c r="D160" s="32" t="n"/>
      <c r="E160" s="14">
        <f>IF($A160="","",IFERROR(INDEX('Territory Capacity'!$B$5:$B$104,MATCH($D160,'Territory Capacity'!$A$5:$A$104,0)),"Not found"))</f>
        <v/>
      </c>
      <c r="F160" s="26">
        <f>IF($A160="","",IFERROR(INDEX('Territory Capacity'!$C$5:$C$104,MATCH($D160,'Territory Capacity'!$A$5:$A$104,0)),"Not found"))</f>
        <v/>
      </c>
      <c r="G160" s="24" t="n"/>
      <c r="H160" s="27" t="n"/>
      <c r="I160" s="28" t="n"/>
      <c r="J160" s="27" t="n"/>
      <c r="K160" s="28" t="n"/>
      <c r="L160" s="32" t="n"/>
      <c r="M160" s="29" t="n"/>
      <c r="N160" s="15">
        <f>IF($A160="","",IFERROR($H160*$I160,0))</f>
        <v/>
      </c>
      <c r="O160" s="15">
        <f>IF($A160="","",IFERROR($N160/'Settings'!$B$6,0))</f>
        <v/>
      </c>
      <c r="P160" s="15">
        <f>IF($A160="","",IFERROR($N160/'Settings'!$B$5,0))</f>
        <v/>
      </c>
      <c r="Q160" s="15">
        <f>IF($A160="","",IFERROR($H160*$J160/60,0))</f>
        <v/>
      </c>
      <c r="R160" s="15">
        <f>IF($A160="","",IFERROR(SUM($P160:$Q160)+$K160,0))</f>
        <v/>
      </c>
      <c r="S160" s="18">
        <f>IF($A160="","",IFERROR(($R160*'Settings'!$B$8)+($O160*'Settings'!$B$7)+($N160*'Settings'!$B$9),0))</f>
        <v/>
      </c>
      <c r="T160" s="15">
        <f>IF($A160="","",IFERROR($H160/$R160,0))</f>
        <v/>
      </c>
      <c r="U160" s="26">
        <f>IF($A160="","",IF(COUNTIF($A$5:$A$204,$A160)&gt;1,"Duplicate Cluster ID",IF(OR($B160="",$C160="",$D160="",$E160="Not found",$G160="",$H160&lt;=0,$I160&lt;0,$J160&lt;=0,$K160&lt;0,$L160="",$M160=""),"Review inputs","OK")))</f>
        <v/>
      </c>
      <c r="V160" s="24" t="n"/>
    </row>
    <row r="161">
      <c r="A161" s="32" t="n"/>
      <c r="B161" s="24" t="n"/>
      <c r="C161" s="25" t="n"/>
      <c r="D161" s="32" t="n"/>
      <c r="E161" s="14">
        <f>IF($A161="","",IFERROR(INDEX('Territory Capacity'!$B$5:$B$104,MATCH($D161,'Territory Capacity'!$A$5:$A$104,0)),"Not found"))</f>
        <v/>
      </c>
      <c r="F161" s="26">
        <f>IF($A161="","",IFERROR(INDEX('Territory Capacity'!$C$5:$C$104,MATCH($D161,'Territory Capacity'!$A$5:$A$104,0)),"Not found"))</f>
        <v/>
      </c>
      <c r="G161" s="24" t="n"/>
      <c r="H161" s="27" t="n"/>
      <c r="I161" s="28" t="n"/>
      <c r="J161" s="27" t="n"/>
      <c r="K161" s="28" t="n"/>
      <c r="L161" s="32" t="n"/>
      <c r="M161" s="29" t="n"/>
      <c r="N161" s="15">
        <f>IF($A161="","",IFERROR($H161*$I161,0))</f>
        <v/>
      </c>
      <c r="O161" s="15">
        <f>IF($A161="","",IFERROR($N161/'Settings'!$B$6,0))</f>
        <v/>
      </c>
      <c r="P161" s="15">
        <f>IF($A161="","",IFERROR($N161/'Settings'!$B$5,0))</f>
        <v/>
      </c>
      <c r="Q161" s="15">
        <f>IF($A161="","",IFERROR($H161*$J161/60,0))</f>
        <v/>
      </c>
      <c r="R161" s="15">
        <f>IF($A161="","",IFERROR(SUM($P161:$Q161)+$K161,0))</f>
        <v/>
      </c>
      <c r="S161" s="18">
        <f>IF($A161="","",IFERROR(($R161*'Settings'!$B$8)+($O161*'Settings'!$B$7)+($N161*'Settings'!$B$9),0))</f>
        <v/>
      </c>
      <c r="T161" s="15">
        <f>IF($A161="","",IFERROR($H161/$R161,0))</f>
        <v/>
      </c>
      <c r="U161" s="26">
        <f>IF($A161="","",IF(COUNTIF($A$5:$A$204,$A161)&gt;1,"Duplicate Cluster ID",IF(OR($B161="",$C161="",$D161="",$E161="Not found",$G161="",$H161&lt;=0,$I161&lt;0,$J161&lt;=0,$K161&lt;0,$L161="",$M161=""),"Review inputs","OK")))</f>
        <v/>
      </c>
      <c r="V161" s="24" t="n"/>
    </row>
    <row r="162">
      <c r="A162" s="32" t="n"/>
      <c r="B162" s="24" t="n"/>
      <c r="C162" s="25" t="n"/>
      <c r="D162" s="32" t="n"/>
      <c r="E162" s="14">
        <f>IF($A162="","",IFERROR(INDEX('Territory Capacity'!$B$5:$B$104,MATCH($D162,'Territory Capacity'!$A$5:$A$104,0)),"Not found"))</f>
        <v/>
      </c>
      <c r="F162" s="26">
        <f>IF($A162="","",IFERROR(INDEX('Territory Capacity'!$C$5:$C$104,MATCH($D162,'Territory Capacity'!$A$5:$A$104,0)),"Not found"))</f>
        <v/>
      </c>
      <c r="G162" s="24" t="n"/>
      <c r="H162" s="27" t="n"/>
      <c r="I162" s="28" t="n"/>
      <c r="J162" s="27" t="n"/>
      <c r="K162" s="28" t="n"/>
      <c r="L162" s="32" t="n"/>
      <c r="M162" s="29" t="n"/>
      <c r="N162" s="15">
        <f>IF($A162="","",IFERROR($H162*$I162,0))</f>
        <v/>
      </c>
      <c r="O162" s="15">
        <f>IF($A162="","",IFERROR($N162/'Settings'!$B$6,0))</f>
        <v/>
      </c>
      <c r="P162" s="15">
        <f>IF($A162="","",IFERROR($N162/'Settings'!$B$5,0))</f>
        <v/>
      </c>
      <c r="Q162" s="15">
        <f>IF($A162="","",IFERROR($H162*$J162/60,0))</f>
        <v/>
      </c>
      <c r="R162" s="15">
        <f>IF($A162="","",IFERROR(SUM($P162:$Q162)+$K162,0))</f>
        <v/>
      </c>
      <c r="S162" s="18">
        <f>IF($A162="","",IFERROR(($R162*'Settings'!$B$8)+($O162*'Settings'!$B$7)+($N162*'Settings'!$B$9),0))</f>
        <v/>
      </c>
      <c r="T162" s="15">
        <f>IF($A162="","",IFERROR($H162/$R162,0))</f>
        <v/>
      </c>
      <c r="U162" s="26">
        <f>IF($A162="","",IF(COUNTIF($A$5:$A$204,$A162)&gt;1,"Duplicate Cluster ID",IF(OR($B162="",$C162="",$D162="",$E162="Not found",$G162="",$H162&lt;=0,$I162&lt;0,$J162&lt;=0,$K162&lt;0,$L162="",$M162=""),"Review inputs","OK")))</f>
        <v/>
      </c>
      <c r="V162" s="24" t="n"/>
    </row>
    <row r="163">
      <c r="A163" s="32" t="n"/>
      <c r="B163" s="24" t="n"/>
      <c r="C163" s="25" t="n"/>
      <c r="D163" s="32" t="n"/>
      <c r="E163" s="14">
        <f>IF($A163="","",IFERROR(INDEX('Territory Capacity'!$B$5:$B$104,MATCH($D163,'Territory Capacity'!$A$5:$A$104,0)),"Not found"))</f>
        <v/>
      </c>
      <c r="F163" s="26">
        <f>IF($A163="","",IFERROR(INDEX('Territory Capacity'!$C$5:$C$104,MATCH($D163,'Territory Capacity'!$A$5:$A$104,0)),"Not found"))</f>
        <v/>
      </c>
      <c r="G163" s="24" t="n"/>
      <c r="H163" s="27" t="n"/>
      <c r="I163" s="28" t="n"/>
      <c r="J163" s="27" t="n"/>
      <c r="K163" s="28" t="n"/>
      <c r="L163" s="32" t="n"/>
      <c r="M163" s="29" t="n"/>
      <c r="N163" s="15">
        <f>IF($A163="","",IFERROR($H163*$I163,0))</f>
        <v/>
      </c>
      <c r="O163" s="15">
        <f>IF($A163="","",IFERROR($N163/'Settings'!$B$6,0))</f>
        <v/>
      </c>
      <c r="P163" s="15">
        <f>IF($A163="","",IFERROR($N163/'Settings'!$B$5,0))</f>
        <v/>
      </c>
      <c r="Q163" s="15">
        <f>IF($A163="","",IFERROR($H163*$J163/60,0))</f>
        <v/>
      </c>
      <c r="R163" s="15">
        <f>IF($A163="","",IFERROR(SUM($P163:$Q163)+$K163,0))</f>
        <v/>
      </c>
      <c r="S163" s="18">
        <f>IF($A163="","",IFERROR(($R163*'Settings'!$B$8)+($O163*'Settings'!$B$7)+($N163*'Settings'!$B$9),0))</f>
        <v/>
      </c>
      <c r="T163" s="15">
        <f>IF($A163="","",IFERROR($H163/$R163,0))</f>
        <v/>
      </c>
      <c r="U163" s="26">
        <f>IF($A163="","",IF(COUNTIF($A$5:$A$204,$A163)&gt;1,"Duplicate Cluster ID",IF(OR($B163="",$C163="",$D163="",$E163="Not found",$G163="",$H163&lt;=0,$I163&lt;0,$J163&lt;=0,$K163&lt;0,$L163="",$M163=""),"Review inputs","OK")))</f>
        <v/>
      </c>
      <c r="V163" s="24" t="n"/>
    </row>
    <row r="164">
      <c r="A164" s="32" t="n"/>
      <c r="B164" s="24" t="n"/>
      <c r="C164" s="25" t="n"/>
      <c r="D164" s="32" t="n"/>
      <c r="E164" s="14">
        <f>IF($A164="","",IFERROR(INDEX('Territory Capacity'!$B$5:$B$104,MATCH($D164,'Territory Capacity'!$A$5:$A$104,0)),"Not found"))</f>
        <v/>
      </c>
      <c r="F164" s="26">
        <f>IF($A164="","",IFERROR(INDEX('Territory Capacity'!$C$5:$C$104,MATCH($D164,'Territory Capacity'!$A$5:$A$104,0)),"Not found"))</f>
        <v/>
      </c>
      <c r="G164" s="24" t="n"/>
      <c r="H164" s="27" t="n"/>
      <c r="I164" s="28" t="n"/>
      <c r="J164" s="27" t="n"/>
      <c r="K164" s="28" t="n"/>
      <c r="L164" s="32" t="n"/>
      <c r="M164" s="29" t="n"/>
      <c r="N164" s="15">
        <f>IF($A164="","",IFERROR($H164*$I164,0))</f>
        <v/>
      </c>
      <c r="O164" s="15">
        <f>IF($A164="","",IFERROR($N164/'Settings'!$B$6,0))</f>
        <v/>
      </c>
      <c r="P164" s="15">
        <f>IF($A164="","",IFERROR($N164/'Settings'!$B$5,0))</f>
        <v/>
      </c>
      <c r="Q164" s="15">
        <f>IF($A164="","",IFERROR($H164*$J164/60,0))</f>
        <v/>
      </c>
      <c r="R164" s="15">
        <f>IF($A164="","",IFERROR(SUM($P164:$Q164)+$K164,0))</f>
        <v/>
      </c>
      <c r="S164" s="18">
        <f>IF($A164="","",IFERROR(($R164*'Settings'!$B$8)+($O164*'Settings'!$B$7)+($N164*'Settings'!$B$9),0))</f>
        <v/>
      </c>
      <c r="T164" s="15">
        <f>IF($A164="","",IFERROR($H164/$R164,0))</f>
        <v/>
      </c>
      <c r="U164" s="26">
        <f>IF($A164="","",IF(COUNTIF($A$5:$A$204,$A164)&gt;1,"Duplicate Cluster ID",IF(OR($B164="",$C164="",$D164="",$E164="Not found",$G164="",$H164&lt;=0,$I164&lt;0,$J164&lt;=0,$K164&lt;0,$L164="",$M164=""),"Review inputs","OK")))</f>
        <v/>
      </c>
      <c r="V164" s="24" t="n"/>
    </row>
    <row r="165">
      <c r="A165" s="32" t="n"/>
      <c r="B165" s="24" t="n"/>
      <c r="C165" s="25" t="n"/>
      <c r="D165" s="32" t="n"/>
      <c r="E165" s="14">
        <f>IF($A165="","",IFERROR(INDEX('Territory Capacity'!$B$5:$B$104,MATCH($D165,'Territory Capacity'!$A$5:$A$104,0)),"Not found"))</f>
        <v/>
      </c>
      <c r="F165" s="26">
        <f>IF($A165="","",IFERROR(INDEX('Territory Capacity'!$C$5:$C$104,MATCH($D165,'Territory Capacity'!$A$5:$A$104,0)),"Not found"))</f>
        <v/>
      </c>
      <c r="G165" s="24" t="n"/>
      <c r="H165" s="27" t="n"/>
      <c r="I165" s="28" t="n"/>
      <c r="J165" s="27" t="n"/>
      <c r="K165" s="28" t="n"/>
      <c r="L165" s="32" t="n"/>
      <c r="M165" s="29" t="n"/>
      <c r="N165" s="15">
        <f>IF($A165="","",IFERROR($H165*$I165,0))</f>
        <v/>
      </c>
      <c r="O165" s="15">
        <f>IF($A165="","",IFERROR($N165/'Settings'!$B$6,0))</f>
        <v/>
      </c>
      <c r="P165" s="15">
        <f>IF($A165="","",IFERROR($N165/'Settings'!$B$5,0))</f>
        <v/>
      </c>
      <c r="Q165" s="15">
        <f>IF($A165="","",IFERROR($H165*$J165/60,0))</f>
        <v/>
      </c>
      <c r="R165" s="15">
        <f>IF($A165="","",IFERROR(SUM($P165:$Q165)+$K165,0))</f>
        <v/>
      </c>
      <c r="S165" s="18">
        <f>IF($A165="","",IFERROR(($R165*'Settings'!$B$8)+($O165*'Settings'!$B$7)+($N165*'Settings'!$B$9),0))</f>
        <v/>
      </c>
      <c r="T165" s="15">
        <f>IF($A165="","",IFERROR($H165/$R165,0))</f>
        <v/>
      </c>
      <c r="U165" s="26">
        <f>IF($A165="","",IF(COUNTIF($A$5:$A$204,$A165)&gt;1,"Duplicate Cluster ID",IF(OR($B165="",$C165="",$D165="",$E165="Not found",$G165="",$H165&lt;=0,$I165&lt;0,$J165&lt;=0,$K165&lt;0,$L165="",$M165=""),"Review inputs","OK")))</f>
        <v/>
      </c>
      <c r="V165" s="24" t="n"/>
    </row>
    <row r="166">
      <c r="A166" s="32" t="n"/>
      <c r="B166" s="24" t="n"/>
      <c r="C166" s="25" t="n"/>
      <c r="D166" s="32" t="n"/>
      <c r="E166" s="14">
        <f>IF($A166="","",IFERROR(INDEX('Territory Capacity'!$B$5:$B$104,MATCH($D166,'Territory Capacity'!$A$5:$A$104,0)),"Not found"))</f>
        <v/>
      </c>
      <c r="F166" s="26">
        <f>IF($A166="","",IFERROR(INDEX('Territory Capacity'!$C$5:$C$104,MATCH($D166,'Territory Capacity'!$A$5:$A$104,0)),"Not found"))</f>
        <v/>
      </c>
      <c r="G166" s="24" t="n"/>
      <c r="H166" s="27" t="n"/>
      <c r="I166" s="28" t="n"/>
      <c r="J166" s="27" t="n"/>
      <c r="K166" s="28" t="n"/>
      <c r="L166" s="32" t="n"/>
      <c r="M166" s="29" t="n"/>
      <c r="N166" s="15">
        <f>IF($A166="","",IFERROR($H166*$I166,0))</f>
        <v/>
      </c>
      <c r="O166" s="15">
        <f>IF($A166="","",IFERROR($N166/'Settings'!$B$6,0))</f>
        <v/>
      </c>
      <c r="P166" s="15">
        <f>IF($A166="","",IFERROR($N166/'Settings'!$B$5,0))</f>
        <v/>
      </c>
      <c r="Q166" s="15">
        <f>IF($A166="","",IFERROR($H166*$J166/60,0))</f>
        <v/>
      </c>
      <c r="R166" s="15">
        <f>IF($A166="","",IFERROR(SUM($P166:$Q166)+$K166,0))</f>
        <v/>
      </c>
      <c r="S166" s="18">
        <f>IF($A166="","",IFERROR(($R166*'Settings'!$B$8)+($O166*'Settings'!$B$7)+($N166*'Settings'!$B$9),0))</f>
        <v/>
      </c>
      <c r="T166" s="15">
        <f>IF($A166="","",IFERROR($H166/$R166,0))</f>
        <v/>
      </c>
      <c r="U166" s="26">
        <f>IF($A166="","",IF(COUNTIF($A$5:$A$204,$A166)&gt;1,"Duplicate Cluster ID",IF(OR($B166="",$C166="",$D166="",$E166="Not found",$G166="",$H166&lt;=0,$I166&lt;0,$J166&lt;=0,$K166&lt;0,$L166="",$M166=""),"Review inputs","OK")))</f>
        <v/>
      </c>
      <c r="V166" s="24" t="n"/>
    </row>
    <row r="167">
      <c r="A167" s="32" t="n"/>
      <c r="B167" s="24" t="n"/>
      <c r="C167" s="25" t="n"/>
      <c r="D167" s="32" t="n"/>
      <c r="E167" s="14">
        <f>IF($A167="","",IFERROR(INDEX('Territory Capacity'!$B$5:$B$104,MATCH($D167,'Territory Capacity'!$A$5:$A$104,0)),"Not found"))</f>
        <v/>
      </c>
      <c r="F167" s="26">
        <f>IF($A167="","",IFERROR(INDEX('Territory Capacity'!$C$5:$C$104,MATCH($D167,'Territory Capacity'!$A$5:$A$104,0)),"Not found"))</f>
        <v/>
      </c>
      <c r="G167" s="24" t="n"/>
      <c r="H167" s="27" t="n"/>
      <c r="I167" s="28" t="n"/>
      <c r="J167" s="27" t="n"/>
      <c r="K167" s="28" t="n"/>
      <c r="L167" s="32" t="n"/>
      <c r="M167" s="29" t="n"/>
      <c r="N167" s="15">
        <f>IF($A167="","",IFERROR($H167*$I167,0))</f>
        <v/>
      </c>
      <c r="O167" s="15">
        <f>IF($A167="","",IFERROR($N167/'Settings'!$B$6,0))</f>
        <v/>
      </c>
      <c r="P167" s="15">
        <f>IF($A167="","",IFERROR($N167/'Settings'!$B$5,0))</f>
        <v/>
      </c>
      <c r="Q167" s="15">
        <f>IF($A167="","",IFERROR($H167*$J167/60,0))</f>
        <v/>
      </c>
      <c r="R167" s="15">
        <f>IF($A167="","",IFERROR(SUM($P167:$Q167)+$K167,0))</f>
        <v/>
      </c>
      <c r="S167" s="18">
        <f>IF($A167="","",IFERROR(($R167*'Settings'!$B$8)+($O167*'Settings'!$B$7)+($N167*'Settings'!$B$9),0))</f>
        <v/>
      </c>
      <c r="T167" s="15">
        <f>IF($A167="","",IFERROR($H167/$R167,0))</f>
        <v/>
      </c>
      <c r="U167" s="26">
        <f>IF($A167="","",IF(COUNTIF($A$5:$A$204,$A167)&gt;1,"Duplicate Cluster ID",IF(OR($B167="",$C167="",$D167="",$E167="Not found",$G167="",$H167&lt;=0,$I167&lt;0,$J167&lt;=0,$K167&lt;0,$L167="",$M167=""),"Review inputs","OK")))</f>
        <v/>
      </c>
      <c r="V167" s="24" t="n"/>
    </row>
    <row r="168">
      <c r="A168" s="32" t="n"/>
      <c r="B168" s="24" t="n"/>
      <c r="C168" s="25" t="n"/>
      <c r="D168" s="32" t="n"/>
      <c r="E168" s="14">
        <f>IF($A168="","",IFERROR(INDEX('Territory Capacity'!$B$5:$B$104,MATCH($D168,'Territory Capacity'!$A$5:$A$104,0)),"Not found"))</f>
        <v/>
      </c>
      <c r="F168" s="26">
        <f>IF($A168="","",IFERROR(INDEX('Territory Capacity'!$C$5:$C$104,MATCH($D168,'Territory Capacity'!$A$5:$A$104,0)),"Not found"))</f>
        <v/>
      </c>
      <c r="G168" s="24" t="n"/>
      <c r="H168" s="27" t="n"/>
      <c r="I168" s="28" t="n"/>
      <c r="J168" s="27" t="n"/>
      <c r="K168" s="28" t="n"/>
      <c r="L168" s="32" t="n"/>
      <c r="M168" s="29" t="n"/>
      <c r="N168" s="15">
        <f>IF($A168="","",IFERROR($H168*$I168,0))</f>
        <v/>
      </c>
      <c r="O168" s="15">
        <f>IF($A168="","",IFERROR($N168/'Settings'!$B$6,0))</f>
        <v/>
      </c>
      <c r="P168" s="15">
        <f>IF($A168="","",IFERROR($N168/'Settings'!$B$5,0))</f>
        <v/>
      </c>
      <c r="Q168" s="15">
        <f>IF($A168="","",IFERROR($H168*$J168/60,0))</f>
        <v/>
      </c>
      <c r="R168" s="15">
        <f>IF($A168="","",IFERROR(SUM($P168:$Q168)+$K168,0))</f>
        <v/>
      </c>
      <c r="S168" s="18">
        <f>IF($A168="","",IFERROR(($R168*'Settings'!$B$8)+($O168*'Settings'!$B$7)+($N168*'Settings'!$B$9),0))</f>
        <v/>
      </c>
      <c r="T168" s="15">
        <f>IF($A168="","",IFERROR($H168/$R168,0))</f>
        <v/>
      </c>
      <c r="U168" s="26">
        <f>IF($A168="","",IF(COUNTIF($A$5:$A$204,$A168)&gt;1,"Duplicate Cluster ID",IF(OR($B168="",$C168="",$D168="",$E168="Not found",$G168="",$H168&lt;=0,$I168&lt;0,$J168&lt;=0,$K168&lt;0,$L168="",$M168=""),"Review inputs","OK")))</f>
        <v/>
      </c>
      <c r="V168" s="24" t="n"/>
    </row>
    <row r="169">
      <c r="A169" s="32" t="n"/>
      <c r="B169" s="24" t="n"/>
      <c r="C169" s="25" t="n"/>
      <c r="D169" s="32" t="n"/>
      <c r="E169" s="14">
        <f>IF($A169="","",IFERROR(INDEX('Territory Capacity'!$B$5:$B$104,MATCH($D169,'Territory Capacity'!$A$5:$A$104,0)),"Not found"))</f>
        <v/>
      </c>
      <c r="F169" s="26">
        <f>IF($A169="","",IFERROR(INDEX('Territory Capacity'!$C$5:$C$104,MATCH($D169,'Territory Capacity'!$A$5:$A$104,0)),"Not found"))</f>
        <v/>
      </c>
      <c r="G169" s="24" t="n"/>
      <c r="H169" s="27" t="n"/>
      <c r="I169" s="28" t="n"/>
      <c r="J169" s="27" t="n"/>
      <c r="K169" s="28" t="n"/>
      <c r="L169" s="32" t="n"/>
      <c r="M169" s="29" t="n"/>
      <c r="N169" s="15">
        <f>IF($A169="","",IFERROR($H169*$I169,0))</f>
        <v/>
      </c>
      <c r="O169" s="15">
        <f>IF($A169="","",IFERROR($N169/'Settings'!$B$6,0))</f>
        <v/>
      </c>
      <c r="P169" s="15">
        <f>IF($A169="","",IFERROR($N169/'Settings'!$B$5,0))</f>
        <v/>
      </c>
      <c r="Q169" s="15">
        <f>IF($A169="","",IFERROR($H169*$J169/60,0))</f>
        <v/>
      </c>
      <c r="R169" s="15">
        <f>IF($A169="","",IFERROR(SUM($P169:$Q169)+$K169,0))</f>
        <v/>
      </c>
      <c r="S169" s="18">
        <f>IF($A169="","",IFERROR(($R169*'Settings'!$B$8)+($O169*'Settings'!$B$7)+($N169*'Settings'!$B$9),0))</f>
        <v/>
      </c>
      <c r="T169" s="15">
        <f>IF($A169="","",IFERROR($H169/$R169,0))</f>
        <v/>
      </c>
      <c r="U169" s="26">
        <f>IF($A169="","",IF(COUNTIF($A$5:$A$204,$A169)&gt;1,"Duplicate Cluster ID",IF(OR($B169="",$C169="",$D169="",$E169="Not found",$G169="",$H169&lt;=0,$I169&lt;0,$J169&lt;=0,$K169&lt;0,$L169="",$M169=""),"Review inputs","OK")))</f>
        <v/>
      </c>
      <c r="V169" s="24" t="n"/>
    </row>
    <row r="170">
      <c r="A170" s="32" t="n"/>
      <c r="B170" s="24" t="n"/>
      <c r="C170" s="25" t="n"/>
      <c r="D170" s="32" t="n"/>
      <c r="E170" s="14">
        <f>IF($A170="","",IFERROR(INDEX('Territory Capacity'!$B$5:$B$104,MATCH($D170,'Territory Capacity'!$A$5:$A$104,0)),"Not found"))</f>
        <v/>
      </c>
      <c r="F170" s="26">
        <f>IF($A170="","",IFERROR(INDEX('Territory Capacity'!$C$5:$C$104,MATCH($D170,'Territory Capacity'!$A$5:$A$104,0)),"Not found"))</f>
        <v/>
      </c>
      <c r="G170" s="24" t="n"/>
      <c r="H170" s="27" t="n"/>
      <c r="I170" s="28" t="n"/>
      <c r="J170" s="27" t="n"/>
      <c r="K170" s="28" t="n"/>
      <c r="L170" s="32" t="n"/>
      <c r="M170" s="29" t="n"/>
      <c r="N170" s="15">
        <f>IF($A170="","",IFERROR($H170*$I170,0))</f>
        <v/>
      </c>
      <c r="O170" s="15">
        <f>IF($A170="","",IFERROR($N170/'Settings'!$B$6,0))</f>
        <v/>
      </c>
      <c r="P170" s="15">
        <f>IF($A170="","",IFERROR($N170/'Settings'!$B$5,0))</f>
        <v/>
      </c>
      <c r="Q170" s="15">
        <f>IF($A170="","",IFERROR($H170*$J170/60,0))</f>
        <v/>
      </c>
      <c r="R170" s="15">
        <f>IF($A170="","",IFERROR(SUM($P170:$Q170)+$K170,0))</f>
        <v/>
      </c>
      <c r="S170" s="18">
        <f>IF($A170="","",IFERROR(($R170*'Settings'!$B$8)+($O170*'Settings'!$B$7)+($N170*'Settings'!$B$9),0))</f>
        <v/>
      </c>
      <c r="T170" s="15">
        <f>IF($A170="","",IFERROR($H170/$R170,0))</f>
        <v/>
      </c>
      <c r="U170" s="26">
        <f>IF($A170="","",IF(COUNTIF($A$5:$A$204,$A170)&gt;1,"Duplicate Cluster ID",IF(OR($B170="",$C170="",$D170="",$E170="Not found",$G170="",$H170&lt;=0,$I170&lt;0,$J170&lt;=0,$K170&lt;0,$L170="",$M170=""),"Review inputs","OK")))</f>
        <v/>
      </c>
      <c r="V170" s="24" t="n"/>
    </row>
    <row r="171">
      <c r="A171" s="32" t="n"/>
      <c r="B171" s="24" t="n"/>
      <c r="C171" s="25" t="n"/>
      <c r="D171" s="32" t="n"/>
      <c r="E171" s="14">
        <f>IF($A171="","",IFERROR(INDEX('Territory Capacity'!$B$5:$B$104,MATCH($D171,'Territory Capacity'!$A$5:$A$104,0)),"Not found"))</f>
        <v/>
      </c>
      <c r="F171" s="26">
        <f>IF($A171="","",IFERROR(INDEX('Territory Capacity'!$C$5:$C$104,MATCH($D171,'Territory Capacity'!$A$5:$A$104,0)),"Not found"))</f>
        <v/>
      </c>
      <c r="G171" s="24" t="n"/>
      <c r="H171" s="27" t="n"/>
      <c r="I171" s="28" t="n"/>
      <c r="J171" s="27" t="n"/>
      <c r="K171" s="28" t="n"/>
      <c r="L171" s="32" t="n"/>
      <c r="M171" s="29" t="n"/>
      <c r="N171" s="15">
        <f>IF($A171="","",IFERROR($H171*$I171,0))</f>
        <v/>
      </c>
      <c r="O171" s="15">
        <f>IF($A171="","",IFERROR($N171/'Settings'!$B$6,0))</f>
        <v/>
      </c>
      <c r="P171" s="15">
        <f>IF($A171="","",IFERROR($N171/'Settings'!$B$5,0))</f>
        <v/>
      </c>
      <c r="Q171" s="15">
        <f>IF($A171="","",IFERROR($H171*$J171/60,0))</f>
        <v/>
      </c>
      <c r="R171" s="15">
        <f>IF($A171="","",IFERROR(SUM($P171:$Q171)+$K171,0))</f>
        <v/>
      </c>
      <c r="S171" s="18">
        <f>IF($A171="","",IFERROR(($R171*'Settings'!$B$8)+($O171*'Settings'!$B$7)+($N171*'Settings'!$B$9),0))</f>
        <v/>
      </c>
      <c r="T171" s="15">
        <f>IF($A171="","",IFERROR($H171/$R171,0))</f>
        <v/>
      </c>
      <c r="U171" s="26">
        <f>IF($A171="","",IF(COUNTIF($A$5:$A$204,$A171)&gt;1,"Duplicate Cluster ID",IF(OR($B171="",$C171="",$D171="",$E171="Not found",$G171="",$H171&lt;=0,$I171&lt;0,$J171&lt;=0,$K171&lt;0,$L171="",$M171=""),"Review inputs","OK")))</f>
        <v/>
      </c>
      <c r="V171" s="24" t="n"/>
    </row>
    <row r="172">
      <c r="A172" s="32" t="n"/>
      <c r="B172" s="24" t="n"/>
      <c r="C172" s="25" t="n"/>
      <c r="D172" s="32" t="n"/>
      <c r="E172" s="14">
        <f>IF($A172="","",IFERROR(INDEX('Territory Capacity'!$B$5:$B$104,MATCH($D172,'Territory Capacity'!$A$5:$A$104,0)),"Not found"))</f>
        <v/>
      </c>
      <c r="F172" s="26">
        <f>IF($A172="","",IFERROR(INDEX('Territory Capacity'!$C$5:$C$104,MATCH($D172,'Territory Capacity'!$A$5:$A$104,0)),"Not found"))</f>
        <v/>
      </c>
      <c r="G172" s="24" t="n"/>
      <c r="H172" s="27" t="n"/>
      <c r="I172" s="28" t="n"/>
      <c r="J172" s="27" t="n"/>
      <c r="K172" s="28" t="n"/>
      <c r="L172" s="32" t="n"/>
      <c r="M172" s="29" t="n"/>
      <c r="N172" s="15">
        <f>IF($A172="","",IFERROR($H172*$I172,0))</f>
        <v/>
      </c>
      <c r="O172" s="15">
        <f>IF($A172="","",IFERROR($N172/'Settings'!$B$6,0))</f>
        <v/>
      </c>
      <c r="P172" s="15">
        <f>IF($A172="","",IFERROR($N172/'Settings'!$B$5,0))</f>
        <v/>
      </c>
      <c r="Q172" s="15">
        <f>IF($A172="","",IFERROR($H172*$J172/60,0))</f>
        <v/>
      </c>
      <c r="R172" s="15">
        <f>IF($A172="","",IFERROR(SUM($P172:$Q172)+$K172,0))</f>
        <v/>
      </c>
      <c r="S172" s="18">
        <f>IF($A172="","",IFERROR(($R172*'Settings'!$B$8)+($O172*'Settings'!$B$7)+($N172*'Settings'!$B$9),0))</f>
        <v/>
      </c>
      <c r="T172" s="15">
        <f>IF($A172="","",IFERROR($H172/$R172,0))</f>
        <v/>
      </c>
      <c r="U172" s="26">
        <f>IF($A172="","",IF(COUNTIF($A$5:$A$204,$A172)&gt;1,"Duplicate Cluster ID",IF(OR($B172="",$C172="",$D172="",$E172="Not found",$G172="",$H172&lt;=0,$I172&lt;0,$J172&lt;=0,$K172&lt;0,$L172="",$M172=""),"Review inputs","OK")))</f>
        <v/>
      </c>
      <c r="V172" s="24" t="n"/>
    </row>
    <row r="173">
      <c r="A173" s="32" t="n"/>
      <c r="B173" s="24" t="n"/>
      <c r="C173" s="25" t="n"/>
      <c r="D173" s="32" t="n"/>
      <c r="E173" s="14">
        <f>IF($A173="","",IFERROR(INDEX('Territory Capacity'!$B$5:$B$104,MATCH($D173,'Territory Capacity'!$A$5:$A$104,0)),"Not found"))</f>
        <v/>
      </c>
      <c r="F173" s="26">
        <f>IF($A173="","",IFERROR(INDEX('Territory Capacity'!$C$5:$C$104,MATCH($D173,'Territory Capacity'!$A$5:$A$104,0)),"Not found"))</f>
        <v/>
      </c>
      <c r="G173" s="24" t="n"/>
      <c r="H173" s="27" t="n"/>
      <c r="I173" s="28" t="n"/>
      <c r="J173" s="27" t="n"/>
      <c r="K173" s="28" t="n"/>
      <c r="L173" s="32" t="n"/>
      <c r="M173" s="29" t="n"/>
      <c r="N173" s="15">
        <f>IF($A173="","",IFERROR($H173*$I173,0))</f>
        <v/>
      </c>
      <c r="O173" s="15">
        <f>IF($A173="","",IFERROR($N173/'Settings'!$B$6,0))</f>
        <v/>
      </c>
      <c r="P173" s="15">
        <f>IF($A173="","",IFERROR($N173/'Settings'!$B$5,0))</f>
        <v/>
      </c>
      <c r="Q173" s="15">
        <f>IF($A173="","",IFERROR($H173*$J173/60,0))</f>
        <v/>
      </c>
      <c r="R173" s="15">
        <f>IF($A173="","",IFERROR(SUM($P173:$Q173)+$K173,0))</f>
        <v/>
      </c>
      <c r="S173" s="18">
        <f>IF($A173="","",IFERROR(($R173*'Settings'!$B$8)+($O173*'Settings'!$B$7)+($N173*'Settings'!$B$9),0))</f>
        <v/>
      </c>
      <c r="T173" s="15">
        <f>IF($A173="","",IFERROR($H173/$R173,0))</f>
        <v/>
      </c>
      <c r="U173" s="26">
        <f>IF($A173="","",IF(COUNTIF($A$5:$A$204,$A173)&gt;1,"Duplicate Cluster ID",IF(OR($B173="",$C173="",$D173="",$E173="Not found",$G173="",$H173&lt;=0,$I173&lt;0,$J173&lt;=0,$K173&lt;0,$L173="",$M173=""),"Review inputs","OK")))</f>
        <v/>
      </c>
      <c r="V173" s="24" t="n"/>
    </row>
    <row r="174">
      <c r="A174" s="32" t="n"/>
      <c r="B174" s="24" t="n"/>
      <c r="C174" s="25" t="n"/>
      <c r="D174" s="32" t="n"/>
      <c r="E174" s="14">
        <f>IF($A174="","",IFERROR(INDEX('Territory Capacity'!$B$5:$B$104,MATCH($D174,'Territory Capacity'!$A$5:$A$104,0)),"Not found"))</f>
        <v/>
      </c>
      <c r="F174" s="26">
        <f>IF($A174="","",IFERROR(INDEX('Territory Capacity'!$C$5:$C$104,MATCH($D174,'Territory Capacity'!$A$5:$A$104,0)),"Not found"))</f>
        <v/>
      </c>
      <c r="G174" s="24" t="n"/>
      <c r="H174" s="27" t="n"/>
      <c r="I174" s="28" t="n"/>
      <c r="J174" s="27" t="n"/>
      <c r="K174" s="28" t="n"/>
      <c r="L174" s="32" t="n"/>
      <c r="M174" s="29" t="n"/>
      <c r="N174" s="15">
        <f>IF($A174="","",IFERROR($H174*$I174,0))</f>
        <v/>
      </c>
      <c r="O174" s="15">
        <f>IF($A174="","",IFERROR($N174/'Settings'!$B$6,0))</f>
        <v/>
      </c>
      <c r="P174" s="15">
        <f>IF($A174="","",IFERROR($N174/'Settings'!$B$5,0))</f>
        <v/>
      </c>
      <c r="Q174" s="15">
        <f>IF($A174="","",IFERROR($H174*$J174/60,0))</f>
        <v/>
      </c>
      <c r="R174" s="15">
        <f>IF($A174="","",IFERROR(SUM($P174:$Q174)+$K174,0))</f>
        <v/>
      </c>
      <c r="S174" s="18">
        <f>IF($A174="","",IFERROR(($R174*'Settings'!$B$8)+($O174*'Settings'!$B$7)+($N174*'Settings'!$B$9),0))</f>
        <v/>
      </c>
      <c r="T174" s="15">
        <f>IF($A174="","",IFERROR($H174/$R174,0))</f>
        <v/>
      </c>
      <c r="U174" s="26">
        <f>IF($A174="","",IF(COUNTIF($A$5:$A$204,$A174)&gt;1,"Duplicate Cluster ID",IF(OR($B174="",$C174="",$D174="",$E174="Not found",$G174="",$H174&lt;=0,$I174&lt;0,$J174&lt;=0,$K174&lt;0,$L174="",$M174=""),"Review inputs","OK")))</f>
        <v/>
      </c>
      <c r="V174" s="24" t="n"/>
    </row>
    <row r="175">
      <c r="A175" s="32" t="n"/>
      <c r="B175" s="24" t="n"/>
      <c r="C175" s="25" t="n"/>
      <c r="D175" s="32" t="n"/>
      <c r="E175" s="14">
        <f>IF($A175="","",IFERROR(INDEX('Territory Capacity'!$B$5:$B$104,MATCH($D175,'Territory Capacity'!$A$5:$A$104,0)),"Not found"))</f>
        <v/>
      </c>
      <c r="F175" s="26">
        <f>IF($A175="","",IFERROR(INDEX('Territory Capacity'!$C$5:$C$104,MATCH($D175,'Territory Capacity'!$A$5:$A$104,0)),"Not found"))</f>
        <v/>
      </c>
      <c r="G175" s="24" t="n"/>
      <c r="H175" s="27" t="n"/>
      <c r="I175" s="28" t="n"/>
      <c r="J175" s="27" t="n"/>
      <c r="K175" s="28" t="n"/>
      <c r="L175" s="32" t="n"/>
      <c r="M175" s="29" t="n"/>
      <c r="N175" s="15">
        <f>IF($A175="","",IFERROR($H175*$I175,0))</f>
        <v/>
      </c>
      <c r="O175" s="15">
        <f>IF($A175="","",IFERROR($N175/'Settings'!$B$6,0))</f>
        <v/>
      </c>
      <c r="P175" s="15">
        <f>IF($A175="","",IFERROR($N175/'Settings'!$B$5,0))</f>
        <v/>
      </c>
      <c r="Q175" s="15">
        <f>IF($A175="","",IFERROR($H175*$J175/60,0))</f>
        <v/>
      </c>
      <c r="R175" s="15">
        <f>IF($A175="","",IFERROR(SUM($P175:$Q175)+$K175,0))</f>
        <v/>
      </c>
      <c r="S175" s="18">
        <f>IF($A175="","",IFERROR(($R175*'Settings'!$B$8)+($O175*'Settings'!$B$7)+($N175*'Settings'!$B$9),0))</f>
        <v/>
      </c>
      <c r="T175" s="15">
        <f>IF($A175="","",IFERROR($H175/$R175,0))</f>
        <v/>
      </c>
      <c r="U175" s="26">
        <f>IF($A175="","",IF(COUNTIF($A$5:$A$204,$A175)&gt;1,"Duplicate Cluster ID",IF(OR($B175="",$C175="",$D175="",$E175="Not found",$G175="",$H175&lt;=0,$I175&lt;0,$J175&lt;=0,$K175&lt;0,$L175="",$M175=""),"Review inputs","OK")))</f>
        <v/>
      </c>
      <c r="V175" s="24" t="n"/>
    </row>
    <row r="176">
      <c r="A176" s="32" t="n"/>
      <c r="B176" s="24" t="n"/>
      <c r="C176" s="25" t="n"/>
      <c r="D176" s="32" t="n"/>
      <c r="E176" s="14">
        <f>IF($A176="","",IFERROR(INDEX('Territory Capacity'!$B$5:$B$104,MATCH($D176,'Territory Capacity'!$A$5:$A$104,0)),"Not found"))</f>
        <v/>
      </c>
      <c r="F176" s="26">
        <f>IF($A176="","",IFERROR(INDEX('Territory Capacity'!$C$5:$C$104,MATCH($D176,'Territory Capacity'!$A$5:$A$104,0)),"Not found"))</f>
        <v/>
      </c>
      <c r="G176" s="24" t="n"/>
      <c r="H176" s="27" t="n"/>
      <c r="I176" s="28" t="n"/>
      <c r="J176" s="27" t="n"/>
      <c r="K176" s="28" t="n"/>
      <c r="L176" s="32" t="n"/>
      <c r="M176" s="29" t="n"/>
      <c r="N176" s="15">
        <f>IF($A176="","",IFERROR($H176*$I176,0))</f>
        <v/>
      </c>
      <c r="O176" s="15">
        <f>IF($A176="","",IFERROR($N176/'Settings'!$B$6,0))</f>
        <v/>
      </c>
      <c r="P176" s="15">
        <f>IF($A176="","",IFERROR($N176/'Settings'!$B$5,0))</f>
        <v/>
      </c>
      <c r="Q176" s="15">
        <f>IF($A176="","",IFERROR($H176*$J176/60,0))</f>
        <v/>
      </c>
      <c r="R176" s="15">
        <f>IF($A176="","",IFERROR(SUM($P176:$Q176)+$K176,0))</f>
        <v/>
      </c>
      <c r="S176" s="18">
        <f>IF($A176="","",IFERROR(($R176*'Settings'!$B$8)+($O176*'Settings'!$B$7)+($N176*'Settings'!$B$9),0))</f>
        <v/>
      </c>
      <c r="T176" s="15">
        <f>IF($A176="","",IFERROR($H176/$R176,0))</f>
        <v/>
      </c>
      <c r="U176" s="26">
        <f>IF($A176="","",IF(COUNTIF($A$5:$A$204,$A176)&gt;1,"Duplicate Cluster ID",IF(OR($B176="",$C176="",$D176="",$E176="Not found",$G176="",$H176&lt;=0,$I176&lt;0,$J176&lt;=0,$K176&lt;0,$L176="",$M176=""),"Review inputs","OK")))</f>
        <v/>
      </c>
      <c r="V176" s="24" t="n"/>
    </row>
    <row r="177">
      <c r="A177" s="32" t="n"/>
      <c r="B177" s="24" t="n"/>
      <c r="C177" s="25" t="n"/>
      <c r="D177" s="32" t="n"/>
      <c r="E177" s="14">
        <f>IF($A177="","",IFERROR(INDEX('Territory Capacity'!$B$5:$B$104,MATCH($D177,'Territory Capacity'!$A$5:$A$104,0)),"Not found"))</f>
        <v/>
      </c>
      <c r="F177" s="26">
        <f>IF($A177="","",IFERROR(INDEX('Territory Capacity'!$C$5:$C$104,MATCH($D177,'Territory Capacity'!$A$5:$A$104,0)),"Not found"))</f>
        <v/>
      </c>
      <c r="G177" s="24" t="n"/>
      <c r="H177" s="27" t="n"/>
      <c r="I177" s="28" t="n"/>
      <c r="J177" s="27" t="n"/>
      <c r="K177" s="28" t="n"/>
      <c r="L177" s="32" t="n"/>
      <c r="M177" s="29" t="n"/>
      <c r="N177" s="15">
        <f>IF($A177="","",IFERROR($H177*$I177,0))</f>
        <v/>
      </c>
      <c r="O177" s="15">
        <f>IF($A177="","",IFERROR($N177/'Settings'!$B$6,0))</f>
        <v/>
      </c>
      <c r="P177" s="15">
        <f>IF($A177="","",IFERROR($N177/'Settings'!$B$5,0))</f>
        <v/>
      </c>
      <c r="Q177" s="15">
        <f>IF($A177="","",IFERROR($H177*$J177/60,0))</f>
        <v/>
      </c>
      <c r="R177" s="15">
        <f>IF($A177="","",IFERROR(SUM($P177:$Q177)+$K177,0))</f>
        <v/>
      </c>
      <c r="S177" s="18">
        <f>IF($A177="","",IFERROR(($R177*'Settings'!$B$8)+($O177*'Settings'!$B$7)+($N177*'Settings'!$B$9),0))</f>
        <v/>
      </c>
      <c r="T177" s="15">
        <f>IF($A177="","",IFERROR($H177/$R177,0))</f>
        <v/>
      </c>
      <c r="U177" s="26">
        <f>IF($A177="","",IF(COUNTIF($A$5:$A$204,$A177)&gt;1,"Duplicate Cluster ID",IF(OR($B177="",$C177="",$D177="",$E177="Not found",$G177="",$H177&lt;=0,$I177&lt;0,$J177&lt;=0,$K177&lt;0,$L177="",$M177=""),"Review inputs","OK")))</f>
        <v/>
      </c>
      <c r="V177" s="24" t="n"/>
    </row>
    <row r="178">
      <c r="A178" s="32" t="n"/>
      <c r="B178" s="24" t="n"/>
      <c r="C178" s="25" t="n"/>
      <c r="D178" s="32" t="n"/>
      <c r="E178" s="14">
        <f>IF($A178="","",IFERROR(INDEX('Territory Capacity'!$B$5:$B$104,MATCH($D178,'Territory Capacity'!$A$5:$A$104,0)),"Not found"))</f>
        <v/>
      </c>
      <c r="F178" s="26">
        <f>IF($A178="","",IFERROR(INDEX('Territory Capacity'!$C$5:$C$104,MATCH($D178,'Territory Capacity'!$A$5:$A$104,0)),"Not found"))</f>
        <v/>
      </c>
      <c r="G178" s="24" t="n"/>
      <c r="H178" s="27" t="n"/>
      <c r="I178" s="28" t="n"/>
      <c r="J178" s="27" t="n"/>
      <c r="K178" s="28" t="n"/>
      <c r="L178" s="32" t="n"/>
      <c r="M178" s="29" t="n"/>
      <c r="N178" s="15">
        <f>IF($A178="","",IFERROR($H178*$I178,0))</f>
        <v/>
      </c>
      <c r="O178" s="15">
        <f>IF($A178="","",IFERROR($N178/'Settings'!$B$6,0))</f>
        <v/>
      </c>
      <c r="P178" s="15">
        <f>IF($A178="","",IFERROR($N178/'Settings'!$B$5,0))</f>
        <v/>
      </c>
      <c r="Q178" s="15">
        <f>IF($A178="","",IFERROR($H178*$J178/60,0))</f>
        <v/>
      </c>
      <c r="R178" s="15">
        <f>IF($A178="","",IFERROR(SUM($P178:$Q178)+$K178,0))</f>
        <v/>
      </c>
      <c r="S178" s="18">
        <f>IF($A178="","",IFERROR(($R178*'Settings'!$B$8)+($O178*'Settings'!$B$7)+($N178*'Settings'!$B$9),0))</f>
        <v/>
      </c>
      <c r="T178" s="15">
        <f>IF($A178="","",IFERROR($H178/$R178,0))</f>
        <v/>
      </c>
      <c r="U178" s="26">
        <f>IF($A178="","",IF(COUNTIF($A$5:$A$204,$A178)&gt;1,"Duplicate Cluster ID",IF(OR($B178="",$C178="",$D178="",$E178="Not found",$G178="",$H178&lt;=0,$I178&lt;0,$J178&lt;=0,$K178&lt;0,$L178="",$M178=""),"Review inputs","OK")))</f>
        <v/>
      </c>
      <c r="V178" s="24" t="n"/>
    </row>
    <row r="179">
      <c r="A179" s="32" t="n"/>
      <c r="B179" s="24" t="n"/>
      <c r="C179" s="25" t="n"/>
      <c r="D179" s="32" t="n"/>
      <c r="E179" s="14">
        <f>IF($A179="","",IFERROR(INDEX('Territory Capacity'!$B$5:$B$104,MATCH($D179,'Territory Capacity'!$A$5:$A$104,0)),"Not found"))</f>
        <v/>
      </c>
      <c r="F179" s="26">
        <f>IF($A179="","",IFERROR(INDEX('Territory Capacity'!$C$5:$C$104,MATCH($D179,'Territory Capacity'!$A$5:$A$104,0)),"Not found"))</f>
        <v/>
      </c>
      <c r="G179" s="24" t="n"/>
      <c r="H179" s="27" t="n"/>
      <c r="I179" s="28" t="n"/>
      <c r="J179" s="27" t="n"/>
      <c r="K179" s="28" t="n"/>
      <c r="L179" s="32" t="n"/>
      <c r="M179" s="29" t="n"/>
      <c r="N179" s="15">
        <f>IF($A179="","",IFERROR($H179*$I179,0))</f>
        <v/>
      </c>
      <c r="O179" s="15">
        <f>IF($A179="","",IFERROR($N179/'Settings'!$B$6,0))</f>
        <v/>
      </c>
      <c r="P179" s="15">
        <f>IF($A179="","",IFERROR($N179/'Settings'!$B$5,0))</f>
        <v/>
      </c>
      <c r="Q179" s="15">
        <f>IF($A179="","",IFERROR($H179*$J179/60,0))</f>
        <v/>
      </c>
      <c r="R179" s="15">
        <f>IF($A179="","",IFERROR(SUM($P179:$Q179)+$K179,0))</f>
        <v/>
      </c>
      <c r="S179" s="18">
        <f>IF($A179="","",IFERROR(($R179*'Settings'!$B$8)+($O179*'Settings'!$B$7)+($N179*'Settings'!$B$9),0))</f>
        <v/>
      </c>
      <c r="T179" s="15">
        <f>IF($A179="","",IFERROR($H179/$R179,0))</f>
        <v/>
      </c>
      <c r="U179" s="26">
        <f>IF($A179="","",IF(COUNTIF($A$5:$A$204,$A179)&gt;1,"Duplicate Cluster ID",IF(OR($B179="",$C179="",$D179="",$E179="Not found",$G179="",$H179&lt;=0,$I179&lt;0,$J179&lt;=0,$K179&lt;0,$L179="",$M179=""),"Review inputs","OK")))</f>
        <v/>
      </c>
      <c r="V179" s="24" t="n"/>
    </row>
    <row r="180">
      <c r="A180" s="32" t="n"/>
      <c r="B180" s="24" t="n"/>
      <c r="C180" s="25" t="n"/>
      <c r="D180" s="32" t="n"/>
      <c r="E180" s="14">
        <f>IF($A180="","",IFERROR(INDEX('Territory Capacity'!$B$5:$B$104,MATCH($D180,'Territory Capacity'!$A$5:$A$104,0)),"Not found"))</f>
        <v/>
      </c>
      <c r="F180" s="26">
        <f>IF($A180="","",IFERROR(INDEX('Territory Capacity'!$C$5:$C$104,MATCH($D180,'Territory Capacity'!$A$5:$A$104,0)),"Not found"))</f>
        <v/>
      </c>
      <c r="G180" s="24" t="n"/>
      <c r="H180" s="27" t="n"/>
      <c r="I180" s="28" t="n"/>
      <c r="J180" s="27" t="n"/>
      <c r="K180" s="28" t="n"/>
      <c r="L180" s="32" t="n"/>
      <c r="M180" s="29" t="n"/>
      <c r="N180" s="15">
        <f>IF($A180="","",IFERROR($H180*$I180,0))</f>
        <v/>
      </c>
      <c r="O180" s="15">
        <f>IF($A180="","",IFERROR($N180/'Settings'!$B$6,0))</f>
        <v/>
      </c>
      <c r="P180" s="15">
        <f>IF($A180="","",IFERROR($N180/'Settings'!$B$5,0))</f>
        <v/>
      </c>
      <c r="Q180" s="15">
        <f>IF($A180="","",IFERROR($H180*$J180/60,0))</f>
        <v/>
      </c>
      <c r="R180" s="15">
        <f>IF($A180="","",IFERROR(SUM($P180:$Q180)+$K180,0))</f>
        <v/>
      </c>
      <c r="S180" s="18">
        <f>IF($A180="","",IFERROR(($R180*'Settings'!$B$8)+($O180*'Settings'!$B$7)+($N180*'Settings'!$B$9),0))</f>
        <v/>
      </c>
      <c r="T180" s="15">
        <f>IF($A180="","",IFERROR($H180/$R180,0))</f>
        <v/>
      </c>
      <c r="U180" s="26">
        <f>IF($A180="","",IF(COUNTIF($A$5:$A$204,$A180)&gt;1,"Duplicate Cluster ID",IF(OR($B180="",$C180="",$D180="",$E180="Not found",$G180="",$H180&lt;=0,$I180&lt;0,$J180&lt;=0,$K180&lt;0,$L180="",$M180=""),"Review inputs","OK")))</f>
        <v/>
      </c>
      <c r="V180" s="24" t="n"/>
    </row>
    <row r="181">
      <c r="A181" s="32" t="n"/>
      <c r="B181" s="24" t="n"/>
      <c r="C181" s="25" t="n"/>
      <c r="D181" s="32" t="n"/>
      <c r="E181" s="14">
        <f>IF($A181="","",IFERROR(INDEX('Territory Capacity'!$B$5:$B$104,MATCH($D181,'Territory Capacity'!$A$5:$A$104,0)),"Not found"))</f>
        <v/>
      </c>
      <c r="F181" s="26">
        <f>IF($A181="","",IFERROR(INDEX('Territory Capacity'!$C$5:$C$104,MATCH($D181,'Territory Capacity'!$A$5:$A$104,0)),"Not found"))</f>
        <v/>
      </c>
      <c r="G181" s="24" t="n"/>
      <c r="H181" s="27" t="n"/>
      <c r="I181" s="28" t="n"/>
      <c r="J181" s="27" t="n"/>
      <c r="K181" s="28" t="n"/>
      <c r="L181" s="32" t="n"/>
      <c r="M181" s="29" t="n"/>
      <c r="N181" s="15">
        <f>IF($A181="","",IFERROR($H181*$I181,0))</f>
        <v/>
      </c>
      <c r="O181" s="15">
        <f>IF($A181="","",IFERROR($N181/'Settings'!$B$6,0))</f>
        <v/>
      </c>
      <c r="P181" s="15">
        <f>IF($A181="","",IFERROR($N181/'Settings'!$B$5,0))</f>
        <v/>
      </c>
      <c r="Q181" s="15">
        <f>IF($A181="","",IFERROR($H181*$J181/60,0))</f>
        <v/>
      </c>
      <c r="R181" s="15">
        <f>IF($A181="","",IFERROR(SUM($P181:$Q181)+$K181,0))</f>
        <v/>
      </c>
      <c r="S181" s="18">
        <f>IF($A181="","",IFERROR(($R181*'Settings'!$B$8)+($O181*'Settings'!$B$7)+($N181*'Settings'!$B$9),0))</f>
        <v/>
      </c>
      <c r="T181" s="15">
        <f>IF($A181="","",IFERROR($H181/$R181,0))</f>
        <v/>
      </c>
      <c r="U181" s="26">
        <f>IF($A181="","",IF(COUNTIF($A$5:$A$204,$A181)&gt;1,"Duplicate Cluster ID",IF(OR($B181="",$C181="",$D181="",$E181="Not found",$G181="",$H181&lt;=0,$I181&lt;0,$J181&lt;=0,$K181&lt;0,$L181="",$M181=""),"Review inputs","OK")))</f>
        <v/>
      </c>
      <c r="V181" s="24" t="n"/>
    </row>
    <row r="182">
      <c r="A182" s="32" t="n"/>
      <c r="B182" s="24" t="n"/>
      <c r="C182" s="25" t="n"/>
      <c r="D182" s="32" t="n"/>
      <c r="E182" s="14">
        <f>IF($A182="","",IFERROR(INDEX('Territory Capacity'!$B$5:$B$104,MATCH($D182,'Territory Capacity'!$A$5:$A$104,0)),"Not found"))</f>
        <v/>
      </c>
      <c r="F182" s="26">
        <f>IF($A182="","",IFERROR(INDEX('Territory Capacity'!$C$5:$C$104,MATCH($D182,'Territory Capacity'!$A$5:$A$104,0)),"Not found"))</f>
        <v/>
      </c>
      <c r="G182" s="24" t="n"/>
      <c r="H182" s="27" t="n"/>
      <c r="I182" s="28" t="n"/>
      <c r="J182" s="27" t="n"/>
      <c r="K182" s="28" t="n"/>
      <c r="L182" s="32" t="n"/>
      <c r="M182" s="29" t="n"/>
      <c r="N182" s="15">
        <f>IF($A182="","",IFERROR($H182*$I182,0))</f>
        <v/>
      </c>
      <c r="O182" s="15">
        <f>IF($A182="","",IFERROR($N182/'Settings'!$B$6,0))</f>
        <v/>
      </c>
      <c r="P182" s="15">
        <f>IF($A182="","",IFERROR($N182/'Settings'!$B$5,0))</f>
        <v/>
      </c>
      <c r="Q182" s="15">
        <f>IF($A182="","",IFERROR($H182*$J182/60,0))</f>
        <v/>
      </c>
      <c r="R182" s="15">
        <f>IF($A182="","",IFERROR(SUM($P182:$Q182)+$K182,0))</f>
        <v/>
      </c>
      <c r="S182" s="18">
        <f>IF($A182="","",IFERROR(($R182*'Settings'!$B$8)+($O182*'Settings'!$B$7)+($N182*'Settings'!$B$9),0))</f>
        <v/>
      </c>
      <c r="T182" s="15">
        <f>IF($A182="","",IFERROR($H182/$R182,0))</f>
        <v/>
      </c>
      <c r="U182" s="26">
        <f>IF($A182="","",IF(COUNTIF($A$5:$A$204,$A182)&gt;1,"Duplicate Cluster ID",IF(OR($B182="",$C182="",$D182="",$E182="Not found",$G182="",$H182&lt;=0,$I182&lt;0,$J182&lt;=0,$K182&lt;0,$L182="",$M182=""),"Review inputs","OK")))</f>
        <v/>
      </c>
      <c r="V182" s="24" t="n"/>
    </row>
    <row r="183">
      <c r="A183" s="32" t="n"/>
      <c r="B183" s="24" t="n"/>
      <c r="C183" s="25" t="n"/>
      <c r="D183" s="32" t="n"/>
      <c r="E183" s="14">
        <f>IF($A183="","",IFERROR(INDEX('Territory Capacity'!$B$5:$B$104,MATCH($D183,'Territory Capacity'!$A$5:$A$104,0)),"Not found"))</f>
        <v/>
      </c>
      <c r="F183" s="26">
        <f>IF($A183="","",IFERROR(INDEX('Territory Capacity'!$C$5:$C$104,MATCH($D183,'Territory Capacity'!$A$5:$A$104,0)),"Not found"))</f>
        <v/>
      </c>
      <c r="G183" s="24" t="n"/>
      <c r="H183" s="27" t="n"/>
      <c r="I183" s="28" t="n"/>
      <c r="J183" s="27" t="n"/>
      <c r="K183" s="28" t="n"/>
      <c r="L183" s="32" t="n"/>
      <c r="M183" s="29" t="n"/>
      <c r="N183" s="15">
        <f>IF($A183="","",IFERROR($H183*$I183,0))</f>
        <v/>
      </c>
      <c r="O183" s="15">
        <f>IF($A183="","",IFERROR($N183/'Settings'!$B$6,0))</f>
        <v/>
      </c>
      <c r="P183" s="15">
        <f>IF($A183="","",IFERROR($N183/'Settings'!$B$5,0))</f>
        <v/>
      </c>
      <c r="Q183" s="15">
        <f>IF($A183="","",IFERROR($H183*$J183/60,0))</f>
        <v/>
      </c>
      <c r="R183" s="15">
        <f>IF($A183="","",IFERROR(SUM($P183:$Q183)+$K183,0))</f>
        <v/>
      </c>
      <c r="S183" s="18">
        <f>IF($A183="","",IFERROR(($R183*'Settings'!$B$8)+($O183*'Settings'!$B$7)+($N183*'Settings'!$B$9),0))</f>
        <v/>
      </c>
      <c r="T183" s="15">
        <f>IF($A183="","",IFERROR($H183/$R183,0))</f>
        <v/>
      </c>
      <c r="U183" s="26">
        <f>IF($A183="","",IF(COUNTIF($A$5:$A$204,$A183)&gt;1,"Duplicate Cluster ID",IF(OR($B183="",$C183="",$D183="",$E183="Not found",$G183="",$H183&lt;=0,$I183&lt;0,$J183&lt;=0,$K183&lt;0,$L183="",$M183=""),"Review inputs","OK")))</f>
        <v/>
      </c>
      <c r="V183" s="24" t="n"/>
    </row>
    <row r="184">
      <c r="A184" s="32" t="n"/>
      <c r="B184" s="24" t="n"/>
      <c r="C184" s="25" t="n"/>
      <c r="D184" s="32" t="n"/>
      <c r="E184" s="14">
        <f>IF($A184="","",IFERROR(INDEX('Territory Capacity'!$B$5:$B$104,MATCH($D184,'Territory Capacity'!$A$5:$A$104,0)),"Not found"))</f>
        <v/>
      </c>
      <c r="F184" s="26">
        <f>IF($A184="","",IFERROR(INDEX('Territory Capacity'!$C$5:$C$104,MATCH($D184,'Territory Capacity'!$A$5:$A$104,0)),"Not found"))</f>
        <v/>
      </c>
      <c r="G184" s="24" t="n"/>
      <c r="H184" s="27" t="n"/>
      <c r="I184" s="28" t="n"/>
      <c r="J184" s="27" t="n"/>
      <c r="K184" s="28" t="n"/>
      <c r="L184" s="32" t="n"/>
      <c r="M184" s="29" t="n"/>
      <c r="N184" s="15">
        <f>IF($A184="","",IFERROR($H184*$I184,0))</f>
        <v/>
      </c>
      <c r="O184" s="15">
        <f>IF($A184="","",IFERROR($N184/'Settings'!$B$6,0))</f>
        <v/>
      </c>
      <c r="P184" s="15">
        <f>IF($A184="","",IFERROR($N184/'Settings'!$B$5,0))</f>
        <v/>
      </c>
      <c r="Q184" s="15">
        <f>IF($A184="","",IFERROR($H184*$J184/60,0))</f>
        <v/>
      </c>
      <c r="R184" s="15">
        <f>IF($A184="","",IFERROR(SUM($P184:$Q184)+$K184,0))</f>
        <v/>
      </c>
      <c r="S184" s="18">
        <f>IF($A184="","",IFERROR(($R184*'Settings'!$B$8)+($O184*'Settings'!$B$7)+($N184*'Settings'!$B$9),0))</f>
        <v/>
      </c>
      <c r="T184" s="15">
        <f>IF($A184="","",IFERROR($H184/$R184,0))</f>
        <v/>
      </c>
      <c r="U184" s="26">
        <f>IF($A184="","",IF(COUNTIF($A$5:$A$204,$A184)&gt;1,"Duplicate Cluster ID",IF(OR($B184="",$C184="",$D184="",$E184="Not found",$G184="",$H184&lt;=0,$I184&lt;0,$J184&lt;=0,$K184&lt;0,$L184="",$M184=""),"Review inputs","OK")))</f>
        <v/>
      </c>
      <c r="V184" s="24" t="n"/>
    </row>
    <row r="185">
      <c r="A185" s="32" t="n"/>
      <c r="B185" s="24" t="n"/>
      <c r="C185" s="25" t="n"/>
      <c r="D185" s="32" t="n"/>
      <c r="E185" s="14">
        <f>IF($A185="","",IFERROR(INDEX('Territory Capacity'!$B$5:$B$104,MATCH($D185,'Territory Capacity'!$A$5:$A$104,0)),"Not found"))</f>
        <v/>
      </c>
      <c r="F185" s="26">
        <f>IF($A185="","",IFERROR(INDEX('Territory Capacity'!$C$5:$C$104,MATCH($D185,'Territory Capacity'!$A$5:$A$104,0)),"Not found"))</f>
        <v/>
      </c>
      <c r="G185" s="24" t="n"/>
      <c r="H185" s="27" t="n"/>
      <c r="I185" s="28" t="n"/>
      <c r="J185" s="27" t="n"/>
      <c r="K185" s="28" t="n"/>
      <c r="L185" s="32" t="n"/>
      <c r="M185" s="29" t="n"/>
      <c r="N185" s="15">
        <f>IF($A185="","",IFERROR($H185*$I185,0))</f>
        <v/>
      </c>
      <c r="O185" s="15">
        <f>IF($A185="","",IFERROR($N185/'Settings'!$B$6,0))</f>
        <v/>
      </c>
      <c r="P185" s="15">
        <f>IF($A185="","",IFERROR($N185/'Settings'!$B$5,0))</f>
        <v/>
      </c>
      <c r="Q185" s="15">
        <f>IF($A185="","",IFERROR($H185*$J185/60,0))</f>
        <v/>
      </c>
      <c r="R185" s="15">
        <f>IF($A185="","",IFERROR(SUM($P185:$Q185)+$K185,0))</f>
        <v/>
      </c>
      <c r="S185" s="18">
        <f>IF($A185="","",IFERROR(($R185*'Settings'!$B$8)+($O185*'Settings'!$B$7)+($N185*'Settings'!$B$9),0))</f>
        <v/>
      </c>
      <c r="T185" s="15">
        <f>IF($A185="","",IFERROR($H185/$R185,0))</f>
        <v/>
      </c>
      <c r="U185" s="26">
        <f>IF($A185="","",IF(COUNTIF($A$5:$A$204,$A185)&gt;1,"Duplicate Cluster ID",IF(OR($B185="",$C185="",$D185="",$E185="Not found",$G185="",$H185&lt;=0,$I185&lt;0,$J185&lt;=0,$K185&lt;0,$L185="",$M185=""),"Review inputs","OK")))</f>
        <v/>
      </c>
      <c r="V185" s="24" t="n"/>
    </row>
    <row r="186">
      <c r="A186" s="32" t="n"/>
      <c r="B186" s="24" t="n"/>
      <c r="C186" s="25" t="n"/>
      <c r="D186" s="32" t="n"/>
      <c r="E186" s="14">
        <f>IF($A186="","",IFERROR(INDEX('Territory Capacity'!$B$5:$B$104,MATCH($D186,'Territory Capacity'!$A$5:$A$104,0)),"Not found"))</f>
        <v/>
      </c>
      <c r="F186" s="26">
        <f>IF($A186="","",IFERROR(INDEX('Territory Capacity'!$C$5:$C$104,MATCH($D186,'Territory Capacity'!$A$5:$A$104,0)),"Not found"))</f>
        <v/>
      </c>
      <c r="G186" s="24" t="n"/>
      <c r="H186" s="27" t="n"/>
      <c r="I186" s="28" t="n"/>
      <c r="J186" s="27" t="n"/>
      <c r="K186" s="28" t="n"/>
      <c r="L186" s="32" t="n"/>
      <c r="M186" s="29" t="n"/>
      <c r="N186" s="15">
        <f>IF($A186="","",IFERROR($H186*$I186,0))</f>
        <v/>
      </c>
      <c r="O186" s="15">
        <f>IF($A186="","",IFERROR($N186/'Settings'!$B$6,0))</f>
        <v/>
      </c>
      <c r="P186" s="15">
        <f>IF($A186="","",IFERROR($N186/'Settings'!$B$5,0))</f>
        <v/>
      </c>
      <c r="Q186" s="15">
        <f>IF($A186="","",IFERROR($H186*$J186/60,0))</f>
        <v/>
      </c>
      <c r="R186" s="15">
        <f>IF($A186="","",IFERROR(SUM($P186:$Q186)+$K186,0))</f>
        <v/>
      </c>
      <c r="S186" s="18">
        <f>IF($A186="","",IFERROR(($R186*'Settings'!$B$8)+($O186*'Settings'!$B$7)+($N186*'Settings'!$B$9),0))</f>
        <v/>
      </c>
      <c r="T186" s="15">
        <f>IF($A186="","",IFERROR($H186/$R186,0))</f>
        <v/>
      </c>
      <c r="U186" s="26">
        <f>IF($A186="","",IF(COUNTIF($A$5:$A$204,$A186)&gt;1,"Duplicate Cluster ID",IF(OR($B186="",$C186="",$D186="",$E186="Not found",$G186="",$H186&lt;=0,$I186&lt;0,$J186&lt;=0,$K186&lt;0,$L186="",$M186=""),"Review inputs","OK")))</f>
        <v/>
      </c>
      <c r="V186" s="24" t="n"/>
    </row>
    <row r="187">
      <c r="A187" s="32" t="n"/>
      <c r="B187" s="24" t="n"/>
      <c r="C187" s="25" t="n"/>
      <c r="D187" s="32" t="n"/>
      <c r="E187" s="14">
        <f>IF($A187="","",IFERROR(INDEX('Territory Capacity'!$B$5:$B$104,MATCH($D187,'Territory Capacity'!$A$5:$A$104,0)),"Not found"))</f>
        <v/>
      </c>
      <c r="F187" s="26">
        <f>IF($A187="","",IFERROR(INDEX('Territory Capacity'!$C$5:$C$104,MATCH($D187,'Territory Capacity'!$A$5:$A$104,0)),"Not found"))</f>
        <v/>
      </c>
      <c r="G187" s="24" t="n"/>
      <c r="H187" s="27" t="n"/>
      <c r="I187" s="28" t="n"/>
      <c r="J187" s="27" t="n"/>
      <c r="K187" s="28" t="n"/>
      <c r="L187" s="32" t="n"/>
      <c r="M187" s="29" t="n"/>
      <c r="N187" s="15">
        <f>IF($A187="","",IFERROR($H187*$I187,0))</f>
        <v/>
      </c>
      <c r="O187" s="15">
        <f>IF($A187="","",IFERROR($N187/'Settings'!$B$6,0))</f>
        <v/>
      </c>
      <c r="P187" s="15">
        <f>IF($A187="","",IFERROR($N187/'Settings'!$B$5,0))</f>
        <v/>
      </c>
      <c r="Q187" s="15">
        <f>IF($A187="","",IFERROR($H187*$J187/60,0))</f>
        <v/>
      </c>
      <c r="R187" s="15">
        <f>IF($A187="","",IFERROR(SUM($P187:$Q187)+$K187,0))</f>
        <v/>
      </c>
      <c r="S187" s="18">
        <f>IF($A187="","",IFERROR(($R187*'Settings'!$B$8)+($O187*'Settings'!$B$7)+($N187*'Settings'!$B$9),0))</f>
        <v/>
      </c>
      <c r="T187" s="15">
        <f>IF($A187="","",IFERROR($H187/$R187,0))</f>
        <v/>
      </c>
      <c r="U187" s="26">
        <f>IF($A187="","",IF(COUNTIF($A$5:$A$204,$A187)&gt;1,"Duplicate Cluster ID",IF(OR($B187="",$C187="",$D187="",$E187="Not found",$G187="",$H187&lt;=0,$I187&lt;0,$J187&lt;=0,$K187&lt;0,$L187="",$M187=""),"Review inputs","OK")))</f>
        <v/>
      </c>
      <c r="V187" s="24" t="n"/>
    </row>
    <row r="188">
      <c r="A188" s="32" t="n"/>
      <c r="B188" s="24" t="n"/>
      <c r="C188" s="25" t="n"/>
      <c r="D188" s="32" t="n"/>
      <c r="E188" s="14">
        <f>IF($A188="","",IFERROR(INDEX('Territory Capacity'!$B$5:$B$104,MATCH($D188,'Territory Capacity'!$A$5:$A$104,0)),"Not found"))</f>
        <v/>
      </c>
      <c r="F188" s="26">
        <f>IF($A188="","",IFERROR(INDEX('Territory Capacity'!$C$5:$C$104,MATCH($D188,'Territory Capacity'!$A$5:$A$104,0)),"Not found"))</f>
        <v/>
      </c>
      <c r="G188" s="24" t="n"/>
      <c r="H188" s="27" t="n"/>
      <c r="I188" s="28" t="n"/>
      <c r="J188" s="27" t="n"/>
      <c r="K188" s="28" t="n"/>
      <c r="L188" s="32" t="n"/>
      <c r="M188" s="29" t="n"/>
      <c r="N188" s="15">
        <f>IF($A188="","",IFERROR($H188*$I188,0))</f>
        <v/>
      </c>
      <c r="O188" s="15">
        <f>IF($A188="","",IFERROR($N188/'Settings'!$B$6,0))</f>
        <v/>
      </c>
      <c r="P188" s="15">
        <f>IF($A188="","",IFERROR($N188/'Settings'!$B$5,0))</f>
        <v/>
      </c>
      <c r="Q188" s="15">
        <f>IF($A188="","",IFERROR($H188*$J188/60,0))</f>
        <v/>
      </c>
      <c r="R188" s="15">
        <f>IF($A188="","",IFERROR(SUM($P188:$Q188)+$K188,0))</f>
        <v/>
      </c>
      <c r="S188" s="18">
        <f>IF($A188="","",IFERROR(($R188*'Settings'!$B$8)+($O188*'Settings'!$B$7)+($N188*'Settings'!$B$9),0))</f>
        <v/>
      </c>
      <c r="T188" s="15">
        <f>IF($A188="","",IFERROR($H188/$R188,0))</f>
        <v/>
      </c>
      <c r="U188" s="26">
        <f>IF($A188="","",IF(COUNTIF($A$5:$A$204,$A188)&gt;1,"Duplicate Cluster ID",IF(OR($B188="",$C188="",$D188="",$E188="Not found",$G188="",$H188&lt;=0,$I188&lt;0,$J188&lt;=0,$K188&lt;0,$L188="",$M188=""),"Review inputs","OK")))</f>
        <v/>
      </c>
      <c r="V188" s="24" t="n"/>
    </row>
    <row r="189">
      <c r="A189" s="32" t="n"/>
      <c r="B189" s="24" t="n"/>
      <c r="C189" s="25" t="n"/>
      <c r="D189" s="32" t="n"/>
      <c r="E189" s="14">
        <f>IF($A189="","",IFERROR(INDEX('Territory Capacity'!$B$5:$B$104,MATCH($D189,'Territory Capacity'!$A$5:$A$104,0)),"Not found"))</f>
        <v/>
      </c>
      <c r="F189" s="26">
        <f>IF($A189="","",IFERROR(INDEX('Territory Capacity'!$C$5:$C$104,MATCH($D189,'Territory Capacity'!$A$5:$A$104,0)),"Not found"))</f>
        <v/>
      </c>
      <c r="G189" s="24" t="n"/>
      <c r="H189" s="27" t="n"/>
      <c r="I189" s="28" t="n"/>
      <c r="J189" s="27" t="n"/>
      <c r="K189" s="28" t="n"/>
      <c r="L189" s="32" t="n"/>
      <c r="M189" s="29" t="n"/>
      <c r="N189" s="15">
        <f>IF($A189="","",IFERROR($H189*$I189,0))</f>
        <v/>
      </c>
      <c r="O189" s="15">
        <f>IF($A189="","",IFERROR($N189/'Settings'!$B$6,0))</f>
        <v/>
      </c>
      <c r="P189" s="15">
        <f>IF($A189="","",IFERROR($N189/'Settings'!$B$5,0))</f>
        <v/>
      </c>
      <c r="Q189" s="15">
        <f>IF($A189="","",IFERROR($H189*$J189/60,0))</f>
        <v/>
      </c>
      <c r="R189" s="15">
        <f>IF($A189="","",IFERROR(SUM($P189:$Q189)+$K189,0))</f>
        <v/>
      </c>
      <c r="S189" s="18">
        <f>IF($A189="","",IFERROR(($R189*'Settings'!$B$8)+($O189*'Settings'!$B$7)+($N189*'Settings'!$B$9),0))</f>
        <v/>
      </c>
      <c r="T189" s="15">
        <f>IF($A189="","",IFERROR($H189/$R189,0))</f>
        <v/>
      </c>
      <c r="U189" s="26">
        <f>IF($A189="","",IF(COUNTIF($A$5:$A$204,$A189)&gt;1,"Duplicate Cluster ID",IF(OR($B189="",$C189="",$D189="",$E189="Not found",$G189="",$H189&lt;=0,$I189&lt;0,$J189&lt;=0,$K189&lt;0,$L189="",$M189=""),"Review inputs","OK")))</f>
        <v/>
      </c>
      <c r="V189" s="24" t="n"/>
    </row>
    <row r="190">
      <c r="A190" s="32" t="n"/>
      <c r="B190" s="24" t="n"/>
      <c r="C190" s="25" t="n"/>
      <c r="D190" s="32" t="n"/>
      <c r="E190" s="14">
        <f>IF($A190="","",IFERROR(INDEX('Territory Capacity'!$B$5:$B$104,MATCH($D190,'Territory Capacity'!$A$5:$A$104,0)),"Not found"))</f>
        <v/>
      </c>
      <c r="F190" s="26">
        <f>IF($A190="","",IFERROR(INDEX('Territory Capacity'!$C$5:$C$104,MATCH($D190,'Territory Capacity'!$A$5:$A$104,0)),"Not found"))</f>
        <v/>
      </c>
      <c r="G190" s="24" t="n"/>
      <c r="H190" s="27" t="n"/>
      <c r="I190" s="28" t="n"/>
      <c r="J190" s="27" t="n"/>
      <c r="K190" s="28" t="n"/>
      <c r="L190" s="32" t="n"/>
      <c r="M190" s="29" t="n"/>
      <c r="N190" s="15">
        <f>IF($A190="","",IFERROR($H190*$I190,0))</f>
        <v/>
      </c>
      <c r="O190" s="15">
        <f>IF($A190="","",IFERROR($N190/'Settings'!$B$6,0))</f>
        <v/>
      </c>
      <c r="P190" s="15">
        <f>IF($A190="","",IFERROR($N190/'Settings'!$B$5,0))</f>
        <v/>
      </c>
      <c r="Q190" s="15">
        <f>IF($A190="","",IFERROR($H190*$J190/60,0))</f>
        <v/>
      </c>
      <c r="R190" s="15">
        <f>IF($A190="","",IFERROR(SUM($P190:$Q190)+$K190,0))</f>
        <v/>
      </c>
      <c r="S190" s="18">
        <f>IF($A190="","",IFERROR(($R190*'Settings'!$B$8)+($O190*'Settings'!$B$7)+($N190*'Settings'!$B$9),0))</f>
        <v/>
      </c>
      <c r="T190" s="15">
        <f>IF($A190="","",IFERROR($H190/$R190,0))</f>
        <v/>
      </c>
      <c r="U190" s="26">
        <f>IF($A190="","",IF(COUNTIF($A$5:$A$204,$A190)&gt;1,"Duplicate Cluster ID",IF(OR($B190="",$C190="",$D190="",$E190="Not found",$G190="",$H190&lt;=0,$I190&lt;0,$J190&lt;=0,$K190&lt;0,$L190="",$M190=""),"Review inputs","OK")))</f>
        <v/>
      </c>
      <c r="V190" s="24" t="n"/>
    </row>
    <row r="191">
      <c r="A191" s="32" t="n"/>
      <c r="B191" s="24" t="n"/>
      <c r="C191" s="25" t="n"/>
      <c r="D191" s="32" t="n"/>
      <c r="E191" s="14">
        <f>IF($A191="","",IFERROR(INDEX('Territory Capacity'!$B$5:$B$104,MATCH($D191,'Territory Capacity'!$A$5:$A$104,0)),"Not found"))</f>
        <v/>
      </c>
      <c r="F191" s="26">
        <f>IF($A191="","",IFERROR(INDEX('Territory Capacity'!$C$5:$C$104,MATCH($D191,'Territory Capacity'!$A$5:$A$104,0)),"Not found"))</f>
        <v/>
      </c>
      <c r="G191" s="24" t="n"/>
      <c r="H191" s="27" t="n"/>
      <c r="I191" s="28" t="n"/>
      <c r="J191" s="27" t="n"/>
      <c r="K191" s="28" t="n"/>
      <c r="L191" s="32" t="n"/>
      <c r="M191" s="29" t="n"/>
      <c r="N191" s="15">
        <f>IF($A191="","",IFERROR($H191*$I191,0))</f>
        <v/>
      </c>
      <c r="O191" s="15">
        <f>IF($A191="","",IFERROR($N191/'Settings'!$B$6,0))</f>
        <v/>
      </c>
      <c r="P191" s="15">
        <f>IF($A191="","",IFERROR($N191/'Settings'!$B$5,0))</f>
        <v/>
      </c>
      <c r="Q191" s="15">
        <f>IF($A191="","",IFERROR($H191*$J191/60,0))</f>
        <v/>
      </c>
      <c r="R191" s="15">
        <f>IF($A191="","",IFERROR(SUM($P191:$Q191)+$K191,0))</f>
        <v/>
      </c>
      <c r="S191" s="18">
        <f>IF($A191="","",IFERROR(($R191*'Settings'!$B$8)+($O191*'Settings'!$B$7)+($N191*'Settings'!$B$9),0))</f>
        <v/>
      </c>
      <c r="T191" s="15">
        <f>IF($A191="","",IFERROR($H191/$R191,0))</f>
        <v/>
      </c>
      <c r="U191" s="26">
        <f>IF($A191="","",IF(COUNTIF($A$5:$A$204,$A191)&gt;1,"Duplicate Cluster ID",IF(OR($B191="",$C191="",$D191="",$E191="Not found",$G191="",$H191&lt;=0,$I191&lt;0,$J191&lt;=0,$K191&lt;0,$L191="",$M191=""),"Review inputs","OK")))</f>
        <v/>
      </c>
      <c r="V191" s="24" t="n"/>
    </row>
    <row r="192">
      <c r="A192" s="32" t="n"/>
      <c r="B192" s="24" t="n"/>
      <c r="C192" s="25" t="n"/>
      <c r="D192" s="32" t="n"/>
      <c r="E192" s="14">
        <f>IF($A192="","",IFERROR(INDEX('Territory Capacity'!$B$5:$B$104,MATCH($D192,'Territory Capacity'!$A$5:$A$104,0)),"Not found"))</f>
        <v/>
      </c>
      <c r="F192" s="26">
        <f>IF($A192="","",IFERROR(INDEX('Territory Capacity'!$C$5:$C$104,MATCH($D192,'Territory Capacity'!$A$5:$A$104,0)),"Not found"))</f>
        <v/>
      </c>
      <c r="G192" s="24" t="n"/>
      <c r="H192" s="27" t="n"/>
      <c r="I192" s="28" t="n"/>
      <c r="J192" s="27" t="n"/>
      <c r="K192" s="28" t="n"/>
      <c r="L192" s="32" t="n"/>
      <c r="M192" s="29" t="n"/>
      <c r="N192" s="15">
        <f>IF($A192="","",IFERROR($H192*$I192,0))</f>
        <v/>
      </c>
      <c r="O192" s="15">
        <f>IF($A192="","",IFERROR($N192/'Settings'!$B$6,0))</f>
        <v/>
      </c>
      <c r="P192" s="15">
        <f>IF($A192="","",IFERROR($N192/'Settings'!$B$5,0))</f>
        <v/>
      </c>
      <c r="Q192" s="15">
        <f>IF($A192="","",IFERROR($H192*$J192/60,0))</f>
        <v/>
      </c>
      <c r="R192" s="15">
        <f>IF($A192="","",IFERROR(SUM($P192:$Q192)+$K192,0))</f>
        <v/>
      </c>
      <c r="S192" s="18">
        <f>IF($A192="","",IFERROR(($R192*'Settings'!$B$8)+($O192*'Settings'!$B$7)+($N192*'Settings'!$B$9),0))</f>
        <v/>
      </c>
      <c r="T192" s="15">
        <f>IF($A192="","",IFERROR($H192/$R192,0))</f>
        <v/>
      </c>
      <c r="U192" s="26">
        <f>IF($A192="","",IF(COUNTIF($A$5:$A$204,$A192)&gt;1,"Duplicate Cluster ID",IF(OR($B192="",$C192="",$D192="",$E192="Not found",$G192="",$H192&lt;=0,$I192&lt;0,$J192&lt;=0,$K192&lt;0,$L192="",$M192=""),"Review inputs","OK")))</f>
        <v/>
      </c>
      <c r="V192" s="24" t="n"/>
    </row>
    <row r="193">
      <c r="A193" s="32" t="n"/>
      <c r="B193" s="24" t="n"/>
      <c r="C193" s="25" t="n"/>
      <c r="D193" s="32" t="n"/>
      <c r="E193" s="14">
        <f>IF($A193="","",IFERROR(INDEX('Territory Capacity'!$B$5:$B$104,MATCH($D193,'Territory Capacity'!$A$5:$A$104,0)),"Not found"))</f>
        <v/>
      </c>
      <c r="F193" s="26">
        <f>IF($A193="","",IFERROR(INDEX('Territory Capacity'!$C$5:$C$104,MATCH($D193,'Territory Capacity'!$A$5:$A$104,0)),"Not found"))</f>
        <v/>
      </c>
      <c r="G193" s="24" t="n"/>
      <c r="H193" s="27" t="n"/>
      <c r="I193" s="28" t="n"/>
      <c r="J193" s="27" t="n"/>
      <c r="K193" s="28" t="n"/>
      <c r="L193" s="32" t="n"/>
      <c r="M193" s="29" t="n"/>
      <c r="N193" s="15">
        <f>IF($A193="","",IFERROR($H193*$I193,0))</f>
        <v/>
      </c>
      <c r="O193" s="15">
        <f>IF($A193="","",IFERROR($N193/'Settings'!$B$6,0))</f>
        <v/>
      </c>
      <c r="P193" s="15">
        <f>IF($A193="","",IFERROR($N193/'Settings'!$B$5,0))</f>
        <v/>
      </c>
      <c r="Q193" s="15">
        <f>IF($A193="","",IFERROR($H193*$J193/60,0))</f>
        <v/>
      </c>
      <c r="R193" s="15">
        <f>IF($A193="","",IFERROR(SUM($P193:$Q193)+$K193,0))</f>
        <v/>
      </c>
      <c r="S193" s="18">
        <f>IF($A193="","",IFERROR(($R193*'Settings'!$B$8)+($O193*'Settings'!$B$7)+($N193*'Settings'!$B$9),0))</f>
        <v/>
      </c>
      <c r="T193" s="15">
        <f>IF($A193="","",IFERROR($H193/$R193,0))</f>
        <v/>
      </c>
      <c r="U193" s="26">
        <f>IF($A193="","",IF(COUNTIF($A$5:$A$204,$A193)&gt;1,"Duplicate Cluster ID",IF(OR($B193="",$C193="",$D193="",$E193="Not found",$G193="",$H193&lt;=0,$I193&lt;0,$J193&lt;=0,$K193&lt;0,$L193="",$M193=""),"Review inputs","OK")))</f>
        <v/>
      </c>
      <c r="V193" s="24" t="n"/>
    </row>
    <row r="194">
      <c r="A194" s="32" t="n"/>
      <c r="B194" s="24" t="n"/>
      <c r="C194" s="25" t="n"/>
      <c r="D194" s="32" t="n"/>
      <c r="E194" s="14">
        <f>IF($A194="","",IFERROR(INDEX('Territory Capacity'!$B$5:$B$104,MATCH($D194,'Territory Capacity'!$A$5:$A$104,0)),"Not found"))</f>
        <v/>
      </c>
      <c r="F194" s="26">
        <f>IF($A194="","",IFERROR(INDEX('Territory Capacity'!$C$5:$C$104,MATCH($D194,'Territory Capacity'!$A$5:$A$104,0)),"Not found"))</f>
        <v/>
      </c>
      <c r="G194" s="24" t="n"/>
      <c r="H194" s="27" t="n"/>
      <c r="I194" s="28" t="n"/>
      <c r="J194" s="27" t="n"/>
      <c r="K194" s="28" t="n"/>
      <c r="L194" s="32" t="n"/>
      <c r="M194" s="29" t="n"/>
      <c r="N194" s="15">
        <f>IF($A194="","",IFERROR($H194*$I194,0))</f>
        <v/>
      </c>
      <c r="O194" s="15">
        <f>IF($A194="","",IFERROR($N194/'Settings'!$B$6,0))</f>
        <v/>
      </c>
      <c r="P194" s="15">
        <f>IF($A194="","",IFERROR($N194/'Settings'!$B$5,0))</f>
        <v/>
      </c>
      <c r="Q194" s="15">
        <f>IF($A194="","",IFERROR($H194*$J194/60,0))</f>
        <v/>
      </c>
      <c r="R194" s="15">
        <f>IF($A194="","",IFERROR(SUM($P194:$Q194)+$K194,0))</f>
        <v/>
      </c>
      <c r="S194" s="18">
        <f>IF($A194="","",IFERROR(($R194*'Settings'!$B$8)+($O194*'Settings'!$B$7)+($N194*'Settings'!$B$9),0))</f>
        <v/>
      </c>
      <c r="T194" s="15">
        <f>IF($A194="","",IFERROR($H194/$R194,0))</f>
        <v/>
      </c>
      <c r="U194" s="26">
        <f>IF($A194="","",IF(COUNTIF($A$5:$A$204,$A194)&gt;1,"Duplicate Cluster ID",IF(OR($B194="",$C194="",$D194="",$E194="Not found",$G194="",$H194&lt;=0,$I194&lt;0,$J194&lt;=0,$K194&lt;0,$L194="",$M194=""),"Review inputs","OK")))</f>
        <v/>
      </c>
      <c r="V194" s="24" t="n"/>
    </row>
    <row r="195">
      <c r="A195" s="32" t="n"/>
      <c r="B195" s="24" t="n"/>
      <c r="C195" s="25" t="n"/>
      <c r="D195" s="32" t="n"/>
      <c r="E195" s="14">
        <f>IF($A195="","",IFERROR(INDEX('Territory Capacity'!$B$5:$B$104,MATCH($D195,'Territory Capacity'!$A$5:$A$104,0)),"Not found"))</f>
        <v/>
      </c>
      <c r="F195" s="26">
        <f>IF($A195="","",IFERROR(INDEX('Territory Capacity'!$C$5:$C$104,MATCH($D195,'Territory Capacity'!$A$5:$A$104,0)),"Not found"))</f>
        <v/>
      </c>
      <c r="G195" s="24" t="n"/>
      <c r="H195" s="27" t="n"/>
      <c r="I195" s="28" t="n"/>
      <c r="J195" s="27" t="n"/>
      <c r="K195" s="28" t="n"/>
      <c r="L195" s="32" t="n"/>
      <c r="M195" s="29" t="n"/>
      <c r="N195" s="15">
        <f>IF($A195="","",IFERROR($H195*$I195,0))</f>
        <v/>
      </c>
      <c r="O195" s="15">
        <f>IF($A195="","",IFERROR($N195/'Settings'!$B$6,0))</f>
        <v/>
      </c>
      <c r="P195" s="15">
        <f>IF($A195="","",IFERROR($N195/'Settings'!$B$5,0))</f>
        <v/>
      </c>
      <c r="Q195" s="15">
        <f>IF($A195="","",IFERROR($H195*$J195/60,0))</f>
        <v/>
      </c>
      <c r="R195" s="15">
        <f>IF($A195="","",IFERROR(SUM($P195:$Q195)+$K195,0))</f>
        <v/>
      </c>
      <c r="S195" s="18">
        <f>IF($A195="","",IFERROR(($R195*'Settings'!$B$8)+($O195*'Settings'!$B$7)+($N195*'Settings'!$B$9),0))</f>
        <v/>
      </c>
      <c r="T195" s="15">
        <f>IF($A195="","",IFERROR($H195/$R195,0))</f>
        <v/>
      </c>
      <c r="U195" s="26">
        <f>IF($A195="","",IF(COUNTIF($A$5:$A$204,$A195)&gt;1,"Duplicate Cluster ID",IF(OR($B195="",$C195="",$D195="",$E195="Not found",$G195="",$H195&lt;=0,$I195&lt;0,$J195&lt;=0,$K195&lt;0,$L195="",$M195=""),"Review inputs","OK")))</f>
        <v/>
      </c>
      <c r="V195" s="24" t="n"/>
    </row>
    <row r="196">
      <c r="A196" s="32" t="n"/>
      <c r="B196" s="24" t="n"/>
      <c r="C196" s="25" t="n"/>
      <c r="D196" s="32" t="n"/>
      <c r="E196" s="14">
        <f>IF($A196="","",IFERROR(INDEX('Territory Capacity'!$B$5:$B$104,MATCH($D196,'Territory Capacity'!$A$5:$A$104,0)),"Not found"))</f>
        <v/>
      </c>
      <c r="F196" s="26">
        <f>IF($A196="","",IFERROR(INDEX('Territory Capacity'!$C$5:$C$104,MATCH($D196,'Territory Capacity'!$A$5:$A$104,0)),"Not found"))</f>
        <v/>
      </c>
      <c r="G196" s="24" t="n"/>
      <c r="H196" s="27" t="n"/>
      <c r="I196" s="28" t="n"/>
      <c r="J196" s="27" t="n"/>
      <c r="K196" s="28" t="n"/>
      <c r="L196" s="32" t="n"/>
      <c r="M196" s="29" t="n"/>
      <c r="N196" s="15">
        <f>IF($A196="","",IFERROR($H196*$I196,0))</f>
        <v/>
      </c>
      <c r="O196" s="15">
        <f>IF($A196="","",IFERROR($N196/'Settings'!$B$6,0))</f>
        <v/>
      </c>
      <c r="P196" s="15">
        <f>IF($A196="","",IFERROR($N196/'Settings'!$B$5,0))</f>
        <v/>
      </c>
      <c r="Q196" s="15">
        <f>IF($A196="","",IFERROR($H196*$J196/60,0))</f>
        <v/>
      </c>
      <c r="R196" s="15">
        <f>IF($A196="","",IFERROR(SUM($P196:$Q196)+$K196,0))</f>
        <v/>
      </c>
      <c r="S196" s="18">
        <f>IF($A196="","",IFERROR(($R196*'Settings'!$B$8)+($O196*'Settings'!$B$7)+($N196*'Settings'!$B$9),0))</f>
        <v/>
      </c>
      <c r="T196" s="15">
        <f>IF($A196="","",IFERROR($H196/$R196,0))</f>
        <v/>
      </c>
      <c r="U196" s="26">
        <f>IF($A196="","",IF(COUNTIF($A$5:$A$204,$A196)&gt;1,"Duplicate Cluster ID",IF(OR($B196="",$C196="",$D196="",$E196="Not found",$G196="",$H196&lt;=0,$I196&lt;0,$J196&lt;=0,$K196&lt;0,$L196="",$M196=""),"Review inputs","OK")))</f>
        <v/>
      </c>
      <c r="V196" s="24" t="n"/>
    </row>
    <row r="197">
      <c r="A197" s="32" t="n"/>
      <c r="B197" s="24" t="n"/>
      <c r="C197" s="25" t="n"/>
      <c r="D197" s="32" t="n"/>
      <c r="E197" s="14">
        <f>IF($A197="","",IFERROR(INDEX('Territory Capacity'!$B$5:$B$104,MATCH($D197,'Territory Capacity'!$A$5:$A$104,0)),"Not found"))</f>
        <v/>
      </c>
      <c r="F197" s="26">
        <f>IF($A197="","",IFERROR(INDEX('Territory Capacity'!$C$5:$C$104,MATCH($D197,'Territory Capacity'!$A$5:$A$104,0)),"Not found"))</f>
        <v/>
      </c>
      <c r="G197" s="24" t="n"/>
      <c r="H197" s="27" t="n"/>
      <c r="I197" s="28" t="n"/>
      <c r="J197" s="27" t="n"/>
      <c r="K197" s="28" t="n"/>
      <c r="L197" s="32" t="n"/>
      <c r="M197" s="29" t="n"/>
      <c r="N197" s="15">
        <f>IF($A197="","",IFERROR($H197*$I197,0))</f>
        <v/>
      </c>
      <c r="O197" s="15">
        <f>IF($A197="","",IFERROR($N197/'Settings'!$B$6,0))</f>
        <v/>
      </c>
      <c r="P197" s="15">
        <f>IF($A197="","",IFERROR($N197/'Settings'!$B$5,0))</f>
        <v/>
      </c>
      <c r="Q197" s="15">
        <f>IF($A197="","",IFERROR($H197*$J197/60,0))</f>
        <v/>
      </c>
      <c r="R197" s="15">
        <f>IF($A197="","",IFERROR(SUM($P197:$Q197)+$K197,0))</f>
        <v/>
      </c>
      <c r="S197" s="18">
        <f>IF($A197="","",IFERROR(($R197*'Settings'!$B$8)+($O197*'Settings'!$B$7)+($N197*'Settings'!$B$9),0))</f>
        <v/>
      </c>
      <c r="T197" s="15">
        <f>IF($A197="","",IFERROR($H197/$R197,0))</f>
        <v/>
      </c>
      <c r="U197" s="26">
        <f>IF($A197="","",IF(COUNTIF($A$5:$A$204,$A197)&gt;1,"Duplicate Cluster ID",IF(OR($B197="",$C197="",$D197="",$E197="Not found",$G197="",$H197&lt;=0,$I197&lt;0,$J197&lt;=0,$K197&lt;0,$L197="",$M197=""),"Review inputs","OK")))</f>
        <v/>
      </c>
      <c r="V197" s="24" t="n"/>
    </row>
    <row r="198">
      <c r="A198" s="32" t="n"/>
      <c r="B198" s="24" t="n"/>
      <c r="C198" s="25" t="n"/>
      <c r="D198" s="32" t="n"/>
      <c r="E198" s="14">
        <f>IF($A198="","",IFERROR(INDEX('Territory Capacity'!$B$5:$B$104,MATCH($D198,'Territory Capacity'!$A$5:$A$104,0)),"Not found"))</f>
        <v/>
      </c>
      <c r="F198" s="26">
        <f>IF($A198="","",IFERROR(INDEX('Territory Capacity'!$C$5:$C$104,MATCH($D198,'Territory Capacity'!$A$5:$A$104,0)),"Not found"))</f>
        <v/>
      </c>
      <c r="G198" s="24" t="n"/>
      <c r="H198" s="27" t="n"/>
      <c r="I198" s="28" t="n"/>
      <c r="J198" s="27" t="n"/>
      <c r="K198" s="28" t="n"/>
      <c r="L198" s="32" t="n"/>
      <c r="M198" s="29" t="n"/>
      <c r="N198" s="15">
        <f>IF($A198="","",IFERROR($H198*$I198,0))</f>
        <v/>
      </c>
      <c r="O198" s="15">
        <f>IF($A198="","",IFERROR($N198/'Settings'!$B$6,0))</f>
        <v/>
      </c>
      <c r="P198" s="15">
        <f>IF($A198="","",IFERROR($N198/'Settings'!$B$5,0))</f>
        <v/>
      </c>
      <c r="Q198" s="15">
        <f>IF($A198="","",IFERROR($H198*$J198/60,0))</f>
        <v/>
      </c>
      <c r="R198" s="15">
        <f>IF($A198="","",IFERROR(SUM($P198:$Q198)+$K198,0))</f>
        <v/>
      </c>
      <c r="S198" s="18">
        <f>IF($A198="","",IFERROR(($R198*'Settings'!$B$8)+($O198*'Settings'!$B$7)+($N198*'Settings'!$B$9),0))</f>
        <v/>
      </c>
      <c r="T198" s="15">
        <f>IF($A198="","",IFERROR($H198/$R198,0))</f>
        <v/>
      </c>
      <c r="U198" s="26">
        <f>IF($A198="","",IF(COUNTIF($A$5:$A$204,$A198)&gt;1,"Duplicate Cluster ID",IF(OR($B198="",$C198="",$D198="",$E198="Not found",$G198="",$H198&lt;=0,$I198&lt;0,$J198&lt;=0,$K198&lt;0,$L198="",$M198=""),"Review inputs","OK")))</f>
        <v/>
      </c>
      <c r="V198" s="24" t="n"/>
    </row>
    <row r="199">
      <c r="A199" s="32" t="n"/>
      <c r="B199" s="24" t="n"/>
      <c r="C199" s="25" t="n"/>
      <c r="D199" s="32" t="n"/>
      <c r="E199" s="14">
        <f>IF($A199="","",IFERROR(INDEX('Territory Capacity'!$B$5:$B$104,MATCH($D199,'Territory Capacity'!$A$5:$A$104,0)),"Not found"))</f>
        <v/>
      </c>
      <c r="F199" s="26">
        <f>IF($A199="","",IFERROR(INDEX('Territory Capacity'!$C$5:$C$104,MATCH($D199,'Territory Capacity'!$A$5:$A$104,0)),"Not found"))</f>
        <v/>
      </c>
      <c r="G199" s="24" t="n"/>
      <c r="H199" s="27" t="n"/>
      <c r="I199" s="28" t="n"/>
      <c r="J199" s="27" t="n"/>
      <c r="K199" s="28" t="n"/>
      <c r="L199" s="32" t="n"/>
      <c r="M199" s="29" t="n"/>
      <c r="N199" s="15">
        <f>IF($A199="","",IFERROR($H199*$I199,0))</f>
        <v/>
      </c>
      <c r="O199" s="15">
        <f>IF($A199="","",IFERROR($N199/'Settings'!$B$6,0))</f>
        <v/>
      </c>
      <c r="P199" s="15">
        <f>IF($A199="","",IFERROR($N199/'Settings'!$B$5,0))</f>
        <v/>
      </c>
      <c r="Q199" s="15">
        <f>IF($A199="","",IFERROR($H199*$J199/60,0))</f>
        <v/>
      </c>
      <c r="R199" s="15">
        <f>IF($A199="","",IFERROR(SUM($P199:$Q199)+$K199,0))</f>
        <v/>
      </c>
      <c r="S199" s="18">
        <f>IF($A199="","",IFERROR(($R199*'Settings'!$B$8)+($O199*'Settings'!$B$7)+($N199*'Settings'!$B$9),0))</f>
        <v/>
      </c>
      <c r="T199" s="15">
        <f>IF($A199="","",IFERROR($H199/$R199,0))</f>
        <v/>
      </c>
      <c r="U199" s="26">
        <f>IF($A199="","",IF(COUNTIF($A$5:$A$204,$A199)&gt;1,"Duplicate Cluster ID",IF(OR($B199="",$C199="",$D199="",$E199="Not found",$G199="",$H199&lt;=0,$I199&lt;0,$J199&lt;=0,$K199&lt;0,$L199="",$M199=""),"Review inputs","OK")))</f>
        <v/>
      </c>
      <c r="V199" s="24" t="n"/>
    </row>
    <row r="200">
      <c r="A200" s="32" t="n"/>
      <c r="B200" s="24" t="n"/>
      <c r="C200" s="25" t="n"/>
      <c r="D200" s="32" t="n"/>
      <c r="E200" s="14">
        <f>IF($A200="","",IFERROR(INDEX('Territory Capacity'!$B$5:$B$104,MATCH($D200,'Territory Capacity'!$A$5:$A$104,0)),"Not found"))</f>
        <v/>
      </c>
      <c r="F200" s="26">
        <f>IF($A200="","",IFERROR(INDEX('Territory Capacity'!$C$5:$C$104,MATCH($D200,'Territory Capacity'!$A$5:$A$104,0)),"Not found"))</f>
        <v/>
      </c>
      <c r="G200" s="24" t="n"/>
      <c r="H200" s="27" t="n"/>
      <c r="I200" s="28" t="n"/>
      <c r="J200" s="27" t="n"/>
      <c r="K200" s="28" t="n"/>
      <c r="L200" s="32" t="n"/>
      <c r="M200" s="29" t="n"/>
      <c r="N200" s="15">
        <f>IF($A200="","",IFERROR($H200*$I200,0))</f>
        <v/>
      </c>
      <c r="O200" s="15">
        <f>IF($A200="","",IFERROR($N200/'Settings'!$B$6,0))</f>
        <v/>
      </c>
      <c r="P200" s="15">
        <f>IF($A200="","",IFERROR($N200/'Settings'!$B$5,0))</f>
        <v/>
      </c>
      <c r="Q200" s="15">
        <f>IF($A200="","",IFERROR($H200*$J200/60,0))</f>
        <v/>
      </c>
      <c r="R200" s="15">
        <f>IF($A200="","",IFERROR(SUM($P200:$Q200)+$K200,0))</f>
        <v/>
      </c>
      <c r="S200" s="18">
        <f>IF($A200="","",IFERROR(($R200*'Settings'!$B$8)+($O200*'Settings'!$B$7)+($N200*'Settings'!$B$9),0))</f>
        <v/>
      </c>
      <c r="T200" s="15">
        <f>IF($A200="","",IFERROR($H200/$R200,0))</f>
        <v/>
      </c>
      <c r="U200" s="26">
        <f>IF($A200="","",IF(COUNTIF($A$5:$A$204,$A200)&gt;1,"Duplicate Cluster ID",IF(OR($B200="",$C200="",$D200="",$E200="Not found",$G200="",$H200&lt;=0,$I200&lt;0,$J200&lt;=0,$K200&lt;0,$L200="",$M200=""),"Review inputs","OK")))</f>
        <v/>
      </c>
      <c r="V200" s="24" t="n"/>
    </row>
    <row r="201">
      <c r="A201" s="32" t="n"/>
      <c r="B201" s="24" t="n"/>
      <c r="C201" s="25" t="n"/>
      <c r="D201" s="32" t="n"/>
      <c r="E201" s="14">
        <f>IF($A201="","",IFERROR(INDEX('Territory Capacity'!$B$5:$B$104,MATCH($D201,'Territory Capacity'!$A$5:$A$104,0)),"Not found"))</f>
        <v/>
      </c>
      <c r="F201" s="26">
        <f>IF($A201="","",IFERROR(INDEX('Territory Capacity'!$C$5:$C$104,MATCH($D201,'Territory Capacity'!$A$5:$A$104,0)),"Not found"))</f>
        <v/>
      </c>
      <c r="G201" s="24" t="n"/>
      <c r="H201" s="27" t="n"/>
      <c r="I201" s="28" t="n"/>
      <c r="J201" s="27" t="n"/>
      <c r="K201" s="28" t="n"/>
      <c r="L201" s="32" t="n"/>
      <c r="M201" s="29" t="n"/>
      <c r="N201" s="15">
        <f>IF($A201="","",IFERROR($H201*$I201,0))</f>
        <v/>
      </c>
      <c r="O201" s="15">
        <f>IF($A201="","",IFERROR($N201/'Settings'!$B$6,0))</f>
        <v/>
      </c>
      <c r="P201" s="15">
        <f>IF($A201="","",IFERROR($N201/'Settings'!$B$5,0))</f>
        <v/>
      </c>
      <c r="Q201" s="15">
        <f>IF($A201="","",IFERROR($H201*$J201/60,0))</f>
        <v/>
      </c>
      <c r="R201" s="15">
        <f>IF($A201="","",IFERROR(SUM($P201:$Q201)+$K201,0))</f>
        <v/>
      </c>
      <c r="S201" s="18">
        <f>IF($A201="","",IFERROR(($R201*'Settings'!$B$8)+($O201*'Settings'!$B$7)+($N201*'Settings'!$B$9),0))</f>
        <v/>
      </c>
      <c r="T201" s="15">
        <f>IF($A201="","",IFERROR($H201/$R201,0))</f>
        <v/>
      </c>
      <c r="U201" s="26">
        <f>IF($A201="","",IF(COUNTIF($A$5:$A$204,$A201)&gt;1,"Duplicate Cluster ID",IF(OR($B201="",$C201="",$D201="",$E201="Not found",$G201="",$H201&lt;=0,$I201&lt;0,$J201&lt;=0,$K201&lt;0,$L201="",$M201=""),"Review inputs","OK")))</f>
        <v/>
      </c>
      <c r="V201" s="24" t="n"/>
    </row>
    <row r="202">
      <c r="A202" s="32" t="n"/>
      <c r="B202" s="24" t="n"/>
      <c r="C202" s="25" t="n"/>
      <c r="D202" s="32" t="n"/>
      <c r="E202" s="14">
        <f>IF($A202="","",IFERROR(INDEX('Territory Capacity'!$B$5:$B$104,MATCH($D202,'Territory Capacity'!$A$5:$A$104,0)),"Not found"))</f>
        <v/>
      </c>
      <c r="F202" s="26">
        <f>IF($A202="","",IFERROR(INDEX('Territory Capacity'!$C$5:$C$104,MATCH($D202,'Territory Capacity'!$A$5:$A$104,0)),"Not found"))</f>
        <v/>
      </c>
      <c r="G202" s="24" t="n"/>
      <c r="H202" s="27" t="n"/>
      <c r="I202" s="28" t="n"/>
      <c r="J202" s="27" t="n"/>
      <c r="K202" s="28" t="n"/>
      <c r="L202" s="32" t="n"/>
      <c r="M202" s="29" t="n"/>
      <c r="N202" s="15">
        <f>IF($A202="","",IFERROR($H202*$I202,0))</f>
        <v/>
      </c>
      <c r="O202" s="15">
        <f>IF($A202="","",IFERROR($N202/'Settings'!$B$6,0))</f>
        <v/>
      </c>
      <c r="P202" s="15">
        <f>IF($A202="","",IFERROR($N202/'Settings'!$B$5,0))</f>
        <v/>
      </c>
      <c r="Q202" s="15">
        <f>IF($A202="","",IFERROR($H202*$J202/60,0))</f>
        <v/>
      </c>
      <c r="R202" s="15">
        <f>IF($A202="","",IFERROR(SUM($P202:$Q202)+$K202,0))</f>
        <v/>
      </c>
      <c r="S202" s="18">
        <f>IF($A202="","",IFERROR(($R202*'Settings'!$B$8)+($O202*'Settings'!$B$7)+($N202*'Settings'!$B$9),0))</f>
        <v/>
      </c>
      <c r="T202" s="15">
        <f>IF($A202="","",IFERROR($H202/$R202,0))</f>
        <v/>
      </c>
      <c r="U202" s="26">
        <f>IF($A202="","",IF(COUNTIF($A$5:$A$204,$A202)&gt;1,"Duplicate Cluster ID",IF(OR($B202="",$C202="",$D202="",$E202="Not found",$G202="",$H202&lt;=0,$I202&lt;0,$J202&lt;=0,$K202&lt;0,$L202="",$M202=""),"Review inputs","OK")))</f>
        <v/>
      </c>
      <c r="V202" s="24" t="n"/>
    </row>
    <row r="203">
      <c r="A203" s="32" t="n"/>
      <c r="B203" s="24" t="n"/>
      <c r="C203" s="25" t="n"/>
      <c r="D203" s="32" t="n"/>
      <c r="E203" s="14">
        <f>IF($A203="","",IFERROR(INDEX('Territory Capacity'!$B$5:$B$104,MATCH($D203,'Territory Capacity'!$A$5:$A$104,0)),"Not found"))</f>
        <v/>
      </c>
      <c r="F203" s="26">
        <f>IF($A203="","",IFERROR(INDEX('Territory Capacity'!$C$5:$C$104,MATCH($D203,'Territory Capacity'!$A$5:$A$104,0)),"Not found"))</f>
        <v/>
      </c>
      <c r="G203" s="24" t="n"/>
      <c r="H203" s="27" t="n"/>
      <c r="I203" s="28" t="n"/>
      <c r="J203" s="27" t="n"/>
      <c r="K203" s="28" t="n"/>
      <c r="L203" s="32" t="n"/>
      <c r="M203" s="29" t="n"/>
      <c r="N203" s="15">
        <f>IF($A203="","",IFERROR($H203*$I203,0))</f>
        <v/>
      </c>
      <c r="O203" s="15">
        <f>IF($A203="","",IFERROR($N203/'Settings'!$B$6,0))</f>
        <v/>
      </c>
      <c r="P203" s="15">
        <f>IF($A203="","",IFERROR($N203/'Settings'!$B$5,0))</f>
        <v/>
      </c>
      <c r="Q203" s="15">
        <f>IF($A203="","",IFERROR($H203*$J203/60,0))</f>
        <v/>
      </c>
      <c r="R203" s="15">
        <f>IF($A203="","",IFERROR(SUM($P203:$Q203)+$K203,0))</f>
        <v/>
      </c>
      <c r="S203" s="18">
        <f>IF($A203="","",IFERROR(($R203*'Settings'!$B$8)+($O203*'Settings'!$B$7)+($N203*'Settings'!$B$9),0))</f>
        <v/>
      </c>
      <c r="T203" s="15">
        <f>IF($A203="","",IFERROR($H203/$R203,0))</f>
        <v/>
      </c>
      <c r="U203" s="26">
        <f>IF($A203="","",IF(COUNTIF($A$5:$A$204,$A203)&gt;1,"Duplicate Cluster ID",IF(OR($B203="",$C203="",$D203="",$E203="Not found",$G203="",$H203&lt;=0,$I203&lt;0,$J203&lt;=0,$K203&lt;0,$L203="",$M203=""),"Review inputs","OK")))</f>
        <v/>
      </c>
      <c r="V203" s="24" t="n"/>
    </row>
    <row r="204">
      <c r="A204" s="32" t="n"/>
      <c r="B204" s="24" t="n"/>
      <c r="C204" s="25" t="n"/>
      <c r="D204" s="32" t="n"/>
      <c r="E204" s="14">
        <f>IF($A204="","",IFERROR(INDEX('Territory Capacity'!$B$5:$B$104,MATCH($D204,'Territory Capacity'!$A$5:$A$104,0)),"Not found"))</f>
        <v/>
      </c>
      <c r="F204" s="26">
        <f>IF($A204="","",IFERROR(INDEX('Territory Capacity'!$C$5:$C$104,MATCH($D204,'Territory Capacity'!$A$5:$A$104,0)),"Not found"))</f>
        <v/>
      </c>
      <c r="G204" s="24" t="n"/>
      <c r="H204" s="27" t="n"/>
      <c r="I204" s="28" t="n"/>
      <c r="J204" s="27" t="n"/>
      <c r="K204" s="28" t="n"/>
      <c r="L204" s="32" t="n"/>
      <c r="M204" s="29" t="n"/>
      <c r="N204" s="15">
        <f>IF($A204="","",IFERROR($H204*$I204,0))</f>
        <v/>
      </c>
      <c r="O204" s="15">
        <f>IF($A204="","",IFERROR($N204/'Settings'!$B$6,0))</f>
        <v/>
      </c>
      <c r="P204" s="15">
        <f>IF($A204="","",IFERROR($N204/'Settings'!$B$5,0))</f>
        <v/>
      </c>
      <c r="Q204" s="15">
        <f>IF($A204="","",IFERROR($H204*$J204/60,0))</f>
        <v/>
      </c>
      <c r="R204" s="15">
        <f>IF($A204="","",IFERROR(SUM($P204:$Q204)+$K204,0))</f>
        <v/>
      </c>
      <c r="S204" s="18">
        <f>IF($A204="","",IFERROR(($R204*'Settings'!$B$8)+($O204*'Settings'!$B$7)+($N204*'Settings'!$B$9),0))</f>
        <v/>
      </c>
      <c r="T204" s="15">
        <f>IF($A204="","",IFERROR($H204/$R204,0))</f>
        <v/>
      </c>
      <c r="U204" s="26">
        <f>IF($A204="","",IF(COUNTIF($A$5:$A$204,$A204)&gt;1,"Duplicate Cluster ID",IF(OR($B204="",$C204="",$D204="",$E204="Not found",$G204="",$H204&lt;=0,$I204&lt;0,$J204&lt;=0,$K204&lt;0,$L204="",$M204=""),"Review inputs","OK")))</f>
        <v/>
      </c>
      <c r="V204" s="24" t="n"/>
    </row>
  </sheetData>
  <autoFilter ref="A4:V204"/>
  <mergeCells count="1">
    <mergeCell ref="A1:V1"/>
  </mergeCells>
  <conditionalFormatting sqref="U5:U204">
    <cfRule type="expression" priority="1" dxfId="1">
      <formula>AND($A5&lt;&gt;"",$U5="OK")</formula>
    </cfRule>
    <cfRule type="expression" priority="2" dxfId="0">
      <formula>AND($A5&lt;&gt;"",$U5="Review inputs")</formula>
    </cfRule>
    <cfRule type="expression" priority="3" dxfId="2">
      <formula>AND($A5&lt;&gt;"",$U5="Duplicate Cluster ID")</formula>
    </cfRule>
  </conditionalFormatting>
  <conditionalFormatting sqref="E5:F204">
    <cfRule type="expression" priority="4" dxfId="2">
      <formula>AND($A5&lt;&gt;"",OR($E5="Not found",$F5="Not found"))</formula>
    </cfRule>
  </conditionalFormatting>
  <dataValidations count="9">
    <dataValidation sqref="D5:D204" showDropDown="0" showInputMessage="1" showErrorMessage="1" allowBlank="0" errorTitle="Invalid Territory" error="Select a territory from the available territory list." promptTitle="Assigned Territory" prompt="Choose an available territory or leave the cell blank for an unused row." type="list">
      <formula1>INDIRECT("'Territory Capacity'!$A$5:$A$104")</formula1>
    </dataValidation>
    <dataValidation sqref="G5:G204" showDropDown="0" showInputMessage="0" showErrorMessage="0" allowBlank="0" errorTitle="Invalid Service Pattern" error="Select a service pattern from the list." type="list">
      <formula1>INDIRECT("'Settings'!$F$5:$F$10")</formula1>
    </dataValidation>
    <dataValidation sqref="H5:H204" showDropDown="0" showInputMessage="0" showErrorMessage="0" allowBlank="0" errorTitle="Invalid Weekly Stops" error="Enter a whole number from 1 to 500." type="whole" operator="between">
      <formula1>1</formula1>
      <formula2>500</formula2>
    </dataValidation>
    <dataValidation sqref="I5:I204" showDropDown="0" showInputMessage="0" showErrorMessage="0" allowBlank="0" errorTitle="Invalid Miles per Stop" error="Enter a number from 0 to 100." type="decimal" operator="between">
      <formula1>0</formula1>
      <formula2>100</formula2>
    </dataValidation>
    <dataValidation sqref="J5:J204" showDropDown="0" showInputMessage="0" showErrorMessage="0" allowBlank="0" errorTitle="Invalid Service Minutes" error="Enter a whole number from 1 to 240." type="whole" operator="between">
      <formula1>1</formula1>
      <formula2>240</formula2>
    </dataValidation>
    <dataValidation sqref="K5:K204" showDropDown="0" showInputMessage="0" showErrorMessage="0" allowBlank="0" errorTitle="Invalid Fixed Hours" error="Enter a number from 0 to 40." type="decimal" operator="between">
      <formula1>0</formula1>
      <formula2>40</formula2>
    </dataValidation>
    <dataValidation sqref="L5:L204" showDropDown="0" showInputMessage="0" showErrorMessage="0" allowBlank="0" errorTitle="Invalid Priority" error="Select a priority from the list." type="list">
      <formula1>INDIRECT("'Settings'!$G$5:$G$7")</formula1>
    </dataValidation>
    <dataValidation sqref="M5:M204" showDropDown="0" showInputMessage="0" showErrorMessage="0" allowBlank="0" errorTitle="Invalid Effective Date" error="Enter a date from 1/1/2020 through 12/31/2035." type="date" operator="between">
      <formula1>DATE(2020,1,1)</formula1>
      <formula2>DATE(2035,12,31)</formula2>
    </dataValidation>
    <dataValidation sqref="C5:C204" showDropDown="0" showInputMessage="0" showErrorMessage="0" allowBlank="0" errorTitle="Invalid ZIP Code" error="Enter a five-digit ZIP code, including any leading zero." type="custom">
      <formula1>AND(LEN(C5)=5,IFERROR(ISNUMBER(VALUE(C5)),FALSE))</formula1>
    </dataValidation>
  </dataValidations>
  <pageMargins left="0.25" right="0.25" top="0.5" bottom="0.5" header="0.2" footer="0.2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0" customWidth="1" min="3" max="3"/>
    <col width="20" customWidth="1" min="4" max="4"/>
    <col width="24" customWidth="1" min="5" max="5"/>
    <col width="18" customWidth="1" min="6" max="6"/>
    <col width="18" customWidth="1" min="7" max="7"/>
    <col width="15" customWidth="1" min="8" max="8"/>
    <col width="19" customWidth="1" min="9" max="9"/>
    <col width="17" customWidth="1" min="10" max="10"/>
    <col width="17" customWidth="1" min="11" max="11"/>
    <col width="13" customWidth="1" min="12" max="12"/>
    <col width="25" customWidth="1" min="13" max="13"/>
    <col width="38" customWidth="1" min="14" max="14"/>
  </cols>
  <sheetData>
    <row r="1" ht="28" customHeight="1">
      <c r="A1" s="1" t="inlineStr">
        <is>
          <t>Territory Capacity and Route Limits</t>
        </is>
      </c>
    </row>
    <row r="2" ht="34" customHeight="1">
      <c r="A2" s="2" t="inlineStr">
        <is>
          <t>Enter route ownership, available work time, and weekly operating limits. Mint cells are inputs; light cells are calculated. The dashboard summarizes the first 10 territory slots.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 ht="22" customHeight="1">
      <c r="A3" s="20" t="inlineStr">
        <is>
          <t>Legend</t>
        </is>
      </c>
      <c r="B3" s="21" t="inlineStr">
        <is>
          <t>Mint cells = user inputs</t>
        </is>
      </c>
      <c r="D3" s="22" t="inlineStr">
        <is>
          <t>Light cells = calculated values</t>
        </is>
      </c>
    </row>
    <row r="4" ht="50" customHeight="1">
      <c r="A4" s="11" t="inlineStr">
        <is>
          <t>Territory</t>
        </is>
      </c>
      <c r="B4" s="11" t="inlineStr">
        <is>
          <t>Route Code</t>
        </is>
      </c>
      <c r="C4" s="11" t="inlineStr">
        <is>
          <t>Primary Driver</t>
        </is>
      </c>
      <c r="D4" s="11" t="inlineStr">
        <is>
          <t>Backup Driver</t>
        </is>
      </c>
      <c r="E4" s="11" t="inlineStr">
        <is>
          <t>Home Base</t>
        </is>
      </c>
      <c r="F4" s="11" t="inlineStr">
        <is>
          <t>Service Days per Week</t>
        </is>
      </c>
      <c r="G4" s="11" t="inlineStr">
        <is>
          <t>Regular Hours per Day</t>
        </is>
      </c>
      <c r="H4" s="11" t="inlineStr">
        <is>
          <t>Capacity Factor</t>
        </is>
      </c>
      <c r="I4" s="11" t="inlineStr">
        <is>
          <t>Weekly Available Hours</t>
        </is>
      </c>
      <c r="J4" s="11" t="inlineStr">
        <is>
          <t>Max Weekly Miles</t>
        </is>
      </c>
      <c r="K4" s="11" t="inlineStr">
        <is>
          <t>Max Weekly Stops</t>
        </is>
      </c>
      <c r="L4" s="11" t="inlineStr">
        <is>
          <t>Status</t>
        </is>
      </c>
      <c r="M4" s="11" t="inlineStr">
        <is>
          <t>Capacity Check</t>
        </is>
      </c>
      <c r="N4" s="11" t="inlineStr">
        <is>
          <t>Notes</t>
        </is>
      </c>
    </row>
    <row r="5">
      <c r="A5" s="32" t="inlineStr">
        <is>
          <t>North</t>
        </is>
      </c>
      <c r="B5" s="32" t="inlineStr">
        <is>
          <t>N-01</t>
        </is>
      </c>
      <c r="C5" s="32" t="inlineStr">
        <is>
          <t>Ava Reynolds</t>
        </is>
      </c>
      <c r="D5" s="32" t="inlineStr">
        <is>
          <t>Riley Thompson</t>
        </is>
      </c>
      <c r="E5" s="24" t="inlineStr">
        <is>
          <t>Columbus North Yard</t>
        </is>
      </c>
      <c r="F5" s="27" t="n">
        <v>5</v>
      </c>
      <c r="G5" s="28" t="n">
        <v>8</v>
      </c>
      <c r="H5" s="30" t="n">
        <v>0.9</v>
      </c>
      <c r="I5" s="15">
        <f>IF($A5="","",IFERROR($F5*$G5*$H5,0))</f>
        <v/>
      </c>
      <c r="J5" s="28" t="n">
        <v>280</v>
      </c>
      <c r="K5" s="27" t="n">
        <v>70</v>
      </c>
      <c r="L5" s="32" t="inlineStr">
        <is>
          <t>Active</t>
        </is>
      </c>
      <c r="M5" s="26">
        <f>IF($A5="","",IF(OR(COUNTIF($A$5:$A$104,$A5)&gt;1,AND($B5&lt;&gt;"",COUNTIF($B$5:$B$104,$B5)&gt;1)),"Duplicate territory/route",IF(OR($B5="",$C5="",$F5&lt;=0,$G5&lt;=0,$H5&lt;=0,$J5&lt;=0,$K5&lt;=0,$L5=""),"Review inputs","OK")))</f>
        <v/>
      </c>
      <c r="N5" s="24" t="inlineStr">
        <is>
          <t>Covers Worthington and Westerville</t>
        </is>
      </c>
    </row>
    <row r="6">
      <c r="A6" s="32" t="inlineStr">
        <is>
          <t>East</t>
        </is>
      </c>
      <c r="B6" s="32" t="inlineStr">
        <is>
          <t>E-01</t>
        </is>
      </c>
      <c r="C6" s="32" t="inlineStr">
        <is>
          <t>Marcus Lee</t>
        </is>
      </c>
      <c r="D6" s="32" t="inlineStr">
        <is>
          <t>Taylor Morgan</t>
        </is>
      </c>
      <c r="E6" s="24" t="inlineStr">
        <is>
          <t>Columbus East Hub</t>
        </is>
      </c>
      <c r="F6" s="27" t="n">
        <v>5</v>
      </c>
      <c r="G6" s="28" t="n">
        <v>8</v>
      </c>
      <c r="H6" s="30" t="n">
        <v>0.9</v>
      </c>
      <c r="I6" s="15">
        <f>IF($A6="","",IFERROR($F6*$G6*$H6,0))</f>
        <v/>
      </c>
      <c r="J6" s="28" t="n">
        <v>275</v>
      </c>
      <c r="K6" s="27" t="n">
        <v>70</v>
      </c>
      <c r="L6" s="32" t="inlineStr">
        <is>
          <t>Active</t>
        </is>
      </c>
      <c r="M6" s="26">
        <f>IF($A6="","",IF(OR(COUNTIF($A$5:$A$104,$A6)&gt;1,AND($B6&lt;&gt;"",COUNTIF($B$5:$B$104,$B6)&gt;1)),"Duplicate territory/route",IF(OR($B6="",$C6="",$F6&lt;=0,$G6&lt;=0,$H6&lt;=0,$J6&lt;=0,$K6&lt;=0,$L6=""),"Review inputs","OK")))</f>
        <v/>
      </c>
      <c r="N6" s="24" t="inlineStr">
        <is>
          <t>Covers Gahanna and Reynoldsburg</t>
        </is>
      </c>
    </row>
    <row r="7">
      <c r="A7" s="32" t="inlineStr">
        <is>
          <t>South</t>
        </is>
      </c>
      <c r="B7" s="32" t="inlineStr">
        <is>
          <t>S-01</t>
        </is>
      </c>
      <c r="C7" s="32" t="inlineStr">
        <is>
          <t>Elena Garcia</t>
        </is>
      </c>
      <c r="D7" s="32" t="inlineStr">
        <is>
          <t>Riley Thompson</t>
        </is>
      </c>
      <c r="E7" s="24" t="inlineStr">
        <is>
          <t>South Service Yard</t>
        </is>
      </c>
      <c r="F7" s="27" t="n">
        <v>5</v>
      </c>
      <c r="G7" s="28" t="n">
        <v>8</v>
      </c>
      <c r="H7" s="30" t="n">
        <v>0.9</v>
      </c>
      <c r="I7" s="15">
        <f>IF($A7="","",IFERROR($F7*$G7*$H7,0))</f>
        <v/>
      </c>
      <c r="J7" s="28" t="n">
        <v>300</v>
      </c>
      <c r="K7" s="27" t="n">
        <v>70</v>
      </c>
      <c r="L7" s="32" t="inlineStr">
        <is>
          <t>Active</t>
        </is>
      </c>
      <c r="M7" s="26">
        <f>IF($A7="","",IF(OR(COUNTIF($A$5:$A$104,$A7)&gt;1,AND($B7&lt;&gt;"",COUNTIF($B$5:$B$104,$B7)&gt;1)),"Duplicate territory/route",IF(OR($B7="",$C7="",$F7&lt;=0,$G7&lt;=0,$H7&lt;=0,$J7&lt;=0,$K7&lt;=0,$L7=""),"Review inputs","OK")))</f>
        <v/>
      </c>
      <c r="N7" s="24" t="inlineStr">
        <is>
          <t>Covers Grove City and Obetz</t>
        </is>
      </c>
    </row>
    <row r="8">
      <c r="A8" s="32" t="inlineStr">
        <is>
          <t>West</t>
        </is>
      </c>
      <c r="B8" s="32" t="inlineStr">
        <is>
          <t>W-01</t>
        </is>
      </c>
      <c r="C8" s="32" t="inlineStr">
        <is>
          <t>Jordan Brooks</t>
        </is>
      </c>
      <c r="D8" s="32" t="inlineStr">
        <is>
          <t>Taylor Morgan</t>
        </is>
      </c>
      <c r="E8" s="24" t="inlineStr">
        <is>
          <t>West Service Yard</t>
        </is>
      </c>
      <c r="F8" s="27" t="n">
        <v>5</v>
      </c>
      <c r="G8" s="28" t="n">
        <v>9</v>
      </c>
      <c r="H8" s="30" t="n">
        <v>0.9</v>
      </c>
      <c r="I8" s="15">
        <f>IF($A8="","",IFERROR($F8*$G8*$H8,0))</f>
        <v/>
      </c>
      <c r="J8" s="28" t="n">
        <v>325</v>
      </c>
      <c r="K8" s="27" t="n">
        <v>80</v>
      </c>
      <c r="L8" s="32" t="inlineStr">
        <is>
          <t>Active</t>
        </is>
      </c>
      <c r="M8" s="26">
        <f>IF($A8="","",IF(OR(COUNTIF($A$5:$A$104,$A8)&gt;1,AND($B8&lt;&gt;"",COUNTIF($B$5:$B$104,$B8)&gt;1)),"Duplicate territory/route",IF(OR($B8="",$C8="",$F8&lt;=0,$G8&lt;=0,$H8&lt;=0,$J8&lt;=0,$K8&lt;=0,$L8=""),"Review inputs","OK")))</f>
        <v/>
      </c>
      <c r="N8" s="24" t="inlineStr">
        <is>
          <t>Covers Dublin and Hilliard</t>
        </is>
      </c>
    </row>
    <row r="9">
      <c r="A9" s="32" t="inlineStr">
        <is>
          <t>Central</t>
        </is>
      </c>
      <c r="B9" s="32" t="inlineStr">
        <is>
          <t>C-01</t>
        </is>
      </c>
      <c r="C9" s="32" t="inlineStr">
        <is>
          <t>Noah Patel</t>
        </is>
      </c>
      <c r="D9" s="32" t="inlineStr">
        <is>
          <t>Ava Reynolds</t>
        </is>
      </c>
      <c r="E9" s="24" t="inlineStr">
        <is>
          <t>Downtown Micro-Hub</t>
        </is>
      </c>
      <c r="F9" s="27" t="n">
        <v>5</v>
      </c>
      <c r="G9" s="28" t="n">
        <v>7.5</v>
      </c>
      <c r="H9" s="30" t="n">
        <v>0.9</v>
      </c>
      <c r="I9" s="15">
        <f>IF($A9="","",IFERROR($F9*$G9*$H9,0))</f>
        <v/>
      </c>
      <c r="J9" s="28" t="n">
        <v>200</v>
      </c>
      <c r="K9" s="27" t="n">
        <v>60</v>
      </c>
      <c r="L9" s="32" t="inlineStr">
        <is>
          <t>Active</t>
        </is>
      </c>
      <c r="M9" s="26">
        <f>IF($A9="","",IF(OR(COUNTIF($A$5:$A$104,$A9)&gt;1,AND($B9&lt;&gt;"",COUNTIF($B$5:$B$104,$B9)&gt;1)),"Duplicate territory/route",IF(OR($B9="",$C9="",$F9&lt;=0,$G9&lt;=0,$H9&lt;=0,$J9&lt;=0,$K9&lt;=0,$L9=""),"Review inputs","OK")))</f>
        <v/>
      </c>
      <c r="N9" s="24" t="inlineStr">
        <is>
          <t>Covers downtown and inner-ring accounts</t>
        </is>
      </c>
    </row>
    <row r="10">
      <c r="A10" s="32" t="n"/>
      <c r="B10" s="32" t="n"/>
      <c r="C10" s="32" t="n"/>
      <c r="D10" s="32" t="n"/>
      <c r="E10" s="24" t="n"/>
      <c r="F10" s="27" t="n"/>
      <c r="G10" s="28" t="n"/>
      <c r="H10" s="30" t="n"/>
      <c r="I10" s="15">
        <f>IF($A10="","",IFERROR($F10*$G10*$H10,0))</f>
        <v/>
      </c>
      <c r="J10" s="28" t="n"/>
      <c r="K10" s="27" t="n"/>
      <c r="L10" s="32" t="n"/>
      <c r="M10" s="26">
        <f>IF($A10="","",IF(OR(COUNTIF($A$5:$A$104,$A10)&gt;1,AND($B10&lt;&gt;"",COUNTIF($B$5:$B$104,$B10)&gt;1)),"Duplicate territory/route",IF(OR($B10="",$C10="",$F10&lt;=0,$G10&lt;=0,$H10&lt;=0,$J10&lt;=0,$K10&lt;=0,$L10=""),"Review inputs","OK")))</f>
        <v/>
      </c>
      <c r="N10" s="24" t="n"/>
    </row>
    <row r="11">
      <c r="A11" s="32" t="n"/>
      <c r="B11" s="32" t="n"/>
      <c r="C11" s="32" t="n"/>
      <c r="D11" s="32" t="n"/>
      <c r="E11" s="24" t="n"/>
      <c r="F11" s="27" t="n"/>
      <c r="G11" s="28" t="n"/>
      <c r="H11" s="30" t="n"/>
      <c r="I11" s="15">
        <f>IF($A11="","",IFERROR($F11*$G11*$H11,0))</f>
        <v/>
      </c>
      <c r="J11" s="28" t="n"/>
      <c r="K11" s="27" t="n"/>
      <c r="L11" s="32" t="n"/>
      <c r="M11" s="26">
        <f>IF($A11="","",IF(OR(COUNTIF($A$5:$A$104,$A11)&gt;1,AND($B11&lt;&gt;"",COUNTIF($B$5:$B$104,$B11)&gt;1)),"Duplicate territory/route",IF(OR($B11="",$C11="",$F11&lt;=0,$G11&lt;=0,$H11&lt;=0,$J11&lt;=0,$K11&lt;=0,$L11=""),"Review inputs","OK")))</f>
        <v/>
      </c>
      <c r="N11" s="24" t="n"/>
    </row>
    <row r="12">
      <c r="A12" s="32" t="n"/>
      <c r="B12" s="32" t="n"/>
      <c r="C12" s="32" t="n"/>
      <c r="D12" s="32" t="n"/>
      <c r="E12" s="24" t="n"/>
      <c r="F12" s="27" t="n"/>
      <c r="G12" s="28" t="n"/>
      <c r="H12" s="30" t="n"/>
      <c r="I12" s="15">
        <f>IF($A12="","",IFERROR($F12*$G12*$H12,0))</f>
        <v/>
      </c>
      <c r="J12" s="28" t="n"/>
      <c r="K12" s="27" t="n"/>
      <c r="L12" s="32" t="n"/>
      <c r="M12" s="26">
        <f>IF($A12="","",IF(OR(COUNTIF($A$5:$A$104,$A12)&gt;1,AND($B12&lt;&gt;"",COUNTIF($B$5:$B$104,$B12)&gt;1)),"Duplicate territory/route",IF(OR($B12="",$C12="",$F12&lt;=0,$G12&lt;=0,$H12&lt;=0,$J12&lt;=0,$K12&lt;=0,$L12=""),"Review inputs","OK")))</f>
        <v/>
      </c>
      <c r="N12" s="24" t="n"/>
    </row>
    <row r="13">
      <c r="A13" s="32" t="n"/>
      <c r="B13" s="32" t="n"/>
      <c r="C13" s="32" t="n"/>
      <c r="D13" s="32" t="n"/>
      <c r="E13" s="24" t="n"/>
      <c r="F13" s="27" t="n"/>
      <c r="G13" s="28" t="n"/>
      <c r="H13" s="30" t="n"/>
      <c r="I13" s="15">
        <f>IF($A13="","",IFERROR($F13*$G13*$H13,0))</f>
        <v/>
      </c>
      <c r="J13" s="28" t="n"/>
      <c r="K13" s="27" t="n"/>
      <c r="L13" s="32" t="n"/>
      <c r="M13" s="26">
        <f>IF($A13="","",IF(OR(COUNTIF($A$5:$A$104,$A13)&gt;1,AND($B13&lt;&gt;"",COUNTIF($B$5:$B$104,$B13)&gt;1)),"Duplicate territory/route",IF(OR($B13="",$C13="",$F13&lt;=0,$G13&lt;=0,$H13&lt;=0,$J13&lt;=0,$K13&lt;=0,$L13=""),"Review inputs","OK")))</f>
        <v/>
      </c>
      <c r="N13" s="24" t="n"/>
    </row>
    <row r="14">
      <c r="A14" s="32" t="n"/>
      <c r="B14" s="32" t="n"/>
      <c r="C14" s="32" t="n"/>
      <c r="D14" s="32" t="n"/>
      <c r="E14" s="24" t="n"/>
      <c r="F14" s="27" t="n"/>
      <c r="G14" s="28" t="n"/>
      <c r="H14" s="30" t="n"/>
      <c r="I14" s="15">
        <f>IF($A14="","",IFERROR($F14*$G14*$H14,0))</f>
        <v/>
      </c>
      <c r="J14" s="28" t="n"/>
      <c r="K14" s="27" t="n"/>
      <c r="L14" s="32" t="n"/>
      <c r="M14" s="26">
        <f>IF($A14="","",IF(OR(COUNTIF($A$5:$A$104,$A14)&gt;1,AND($B14&lt;&gt;"",COUNTIF($B$5:$B$104,$B14)&gt;1)),"Duplicate territory/route",IF(OR($B14="",$C14="",$F14&lt;=0,$G14&lt;=0,$H14&lt;=0,$J14&lt;=0,$K14&lt;=0,$L14=""),"Review inputs","OK")))</f>
        <v/>
      </c>
      <c r="N14" s="24" t="n"/>
    </row>
    <row r="15">
      <c r="A15" s="32" t="n"/>
      <c r="B15" s="32" t="n"/>
      <c r="C15" s="32" t="n"/>
      <c r="D15" s="32" t="n"/>
      <c r="E15" s="24" t="n"/>
      <c r="F15" s="27" t="n"/>
      <c r="G15" s="28" t="n"/>
      <c r="H15" s="30" t="n"/>
      <c r="I15" s="15">
        <f>IF($A15="","",IFERROR($F15*$G15*$H15,0))</f>
        <v/>
      </c>
      <c r="J15" s="28" t="n"/>
      <c r="K15" s="27" t="n"/>
      <c r="L15" s="32" t="n"/>
      <c r="M15" s="26">
        <f>IF($A15="","",IF(OR(COUNTIF($A$5:$A$104,$A15)&gt;1,AND($B15&lt;&gt;"",COUNTIF($B$5:$B$104,$B15)&gt;1)),"Duplicate territory/route",IF(OR($B15="",$C15="",$F15&lt;=0,$G15&lt;=0,$H15&lt;=0,$J15&lt;=0,$K15&lt;=0,$L15=""),"Review inputs","OK")))</f>
        <v/>
      </c>
      <c r="N15" s="24" t="n"/>
    </row>
    <row r="16">
      <c r="A16" s="32" t="n"/>
      <c r="B16" s="32" t="n"/>
      <c r="C16" s="32" t="n"/>
      <c r="D16" s="32" t="n"/>
      <c r="E16" s="24" t="n"/>
      <c r="F16" s="27" t="n"/>
      <c r="G16" s="28" t="n"/>
      <c r="H16" s="30" t="n"/>
      <c r="I16" s="15">
        <f>IF($A16="","",IFERROR($F16*$G16*$H16,0))</f>
        <v/>
      </c>
      <c r="J16" s="28" t="n"/>
      <c r="K16" s="27" t="n"/>
      <c r="L16" s="32" t="n"/>
      <c r="M16" s="26">
        <f>IF($A16="","",IF(OR(COUNTIF($A$5:$A$104,$A16)&gt;1,AND($B16&lt;&gt;"",COUNTIF($B$5:$B$104,$B16)&gt;1)),"Duplicate territory/route",IF(OR($B16="",$C16="",$F16&lt;=0,$G16&lt;=0,$H16&lt;=0,$J16&lt;=0,$K16&lt;=0,$L16=""),"Review inputs","OK")))</f>
        <v/>
      </c>
      <c r="N16" s="24" t="n"/>
    </row>
    <row r="17">
      <c r="A17" s="32" t="n"/>
      <c r="B17" s="32" t="n"/>
      <c r="C17" s="32" t="n"/>
      <c r="D17" s="32" t="n"/>
      <c r="E17" s="24" t="n"/>
      <c r="F17" s="27" t="n"/>
      <c r="G17" s="28" t="n"/>
      <c r="H17" s="30" t="n"/>
      <c r="I17" s="15">
        <f>IF($A17="","",IFERROR($F17*$G17*$H17,0))</f>
        <v/>
      </c>
      <c r="J17" s="28" t="n"/>
      <c r="K17" s="27" t="n"/>
      <c r="L17" s="32" t="n"/>
      <c r="M17" s="26">
        <f>IF($A17="","",IF(OR(COUNTIF($A$5:$A$104,$A17)&gt;1,AND($B17&lt;&gt;"",COUNTIF($B$5:$B$104,$B17)&gt;1)),"Duplicate territory/route",IF(OR($B17="",$C17="",$F17&lt;=0,$G17&lt;=0,$H17&lt;=0,$J17&lt;=0,$K17&lt;=0,$L17=""),"Review inputs","OK")))</f>
        <v/>
      </c>
      <c r="N17" s="24" t="n"/>
    </row>
    <row r="18">
      <c r="A18" s="32" t="n"/>
      <c r="B18" s="32" t="n"/>
      <c r="C18" s="32" t="n"/>
      <c r="D18" s="32" t="n"/>
      <c r="E18" s="24" t="n"/>
      <c r="F18" s="27" t="n"/>
      <c r="G18" s="28" t="n"/>
      <c r="H18" s="30" t="n"/>
      <c r="I18" s="15">
        <f>IF($A18="","",IFERROR($F18*$G18*$H18,0))</f>
        <v/>
      </c>
      <c r="J18" s="28" t="n"/>
      <c r="K18" s="27" t="n"/>
      <c r="L18" s="32" t="n"/>
      <c r="M18" s="26">
        <f>IF($A18="","",IF(OR(COUNTIF($A$5:$A$104,$A18)&gt;1,AND($B18&lt;&gt;"",COUNTIF($B$5:$B$104,$B18)&gt;1)),"Duplicate territory/route",IF(OR($B18="",$C18="",$F18&lt;=0,$G18&lt;=0,$H18&lt;=0,$J18&lt;=0,$K18&lt;=0,$L18=""),"Review inputs","OK")))</f>
        <v/>
      </c>
      <c r="N18" s="24" t="n"/>
    </row>
    <row r="19">
      <c r="A19" s="32" t="n"/>
      <c r="B19" s="32" t="n"/>
      <c r="C19" s="32" t="n"/>
      <c r="D19" s="32" t="n"/>
      <c r="E19" s="24" t="n"/>
      <c r="F19" s="27" t="n"/>
      <c r="G19" s="28" t="n"/>
      <c r="H19" s="30" t="n"/>
      <c r="I19" s="15">
        <f>IF($A19="","",IFERROR($F19*$G19*$H19,0))</f>
        <v/>
      </c>
      <c r="J19" s="28" t="n"/>
      <c r="K19" s="27" t="n"/>
      <c r="L19" s="32" t="n"/>
      <c r="M19" s="26">
        <f>IF($A19="","",IF(OR(COUNTIF($A$5:$A$104,$A19)&gt;1,AND($B19&lt;&gt;"",COUNTIF($B$5:$B$104,$B19)&gt;1)),"Duplicate territory/route",IF(OR($B19="",$C19="",$F19&lt;=0,$G19&lt;=0,$H19&lt;=0,$J19&lt;=0,$K19&lt;=0,$L19=""),"Review inputs","OK")))</f>
        <v/>
      </c>
      <c r="N19" s="24" t="n"/>
    </row>
    <row r="20">
      <c r="A20" s="32" t="n"/>
      <c r="B20" s="32" t="n"/>
      <c r="C20" s="32" t="n"/>
      <c r="D20" s="32" t="n"/>
      <c r="E20" s="24" t="n"/>
      <c r="F20" s="27" t="n"/>
      <c r="G20" s="28" t="n"/>
      <c r="H20" s="30" t="n"/>
      <c r="I20" s="15">
        <f>IF($A20="","",IFERROR($F20*$G20*$H20,0))</f>
        <v/>
      </c>
      <c r="J20" s="28" t="n"/>
      <c r="K20" s="27" t="n"/>
      <c r="L20" s="32" t="n"/>
      <c r="M20" s="26">
        <f>IF($A20="","",IF(OR(COUNTIF($A$5:$A$104,$A20)&gt;1,AND($B20&lt;&gt;"",COUNTIF($B$5:$B$104,$B20)&gt;1)),"Duplicate territory/route",IF(OR($B20="",$C20="",$F20&lt;=0,$G20&lt;=0,$H20&lt;=0,$J20&lt;=0,$K20&lt;=0,$L20=""),"Review inputs","OK")))</f>
        <v/>
      </c>
      <c r="N20" s="24" t="n"/>
    </row>
    <row r="21">
      <c r="A21" s="32" t="n"/>
      <c r="B21" s="32" t="n"/>
      <c r="C21" s="32" t="n"/>
      <c r="D21" s="32" t="n"/>
      <c r="E21" s="24" t="n"/>
      <c r="F21" s="27" t="n"/>
      <c r="G21" s="28" t="n"/>
      <c r="H21" s="30" t="n"/>
      <c r="I21" s="15">
        <f>IF($A21="","",IFERROR($F21*$G21*$H21,0))</f>
        <v/>
      </c>
      <c r="J21" s="28" t="n"/>
      <c r="K21" s="27" t="n"/>
      <c r="L21" s="32" t="n"/>
      <c r="M21" s="26">
        <f>IF($A21="","",IF(OR(COUNTIF($A$5:$A$104,$A21)&gt;1,AND($B21&lt;&gt;"",COUNTIF($B$5:$B$104,$B21)&gt;1)),"Duplicate territory/route",IF(OR($B21="",$C21="",$F21&lt;=0,$G21&lt;=0,$H21&lt;=0,$J21&lt;=0,$K21&lt;=0,$L21=""),"Review inputs","OK")))</f>
        <v/>
      </c>
      <c r="N21" s="24" t="n"/>
    </row>
    <row r="22">
      <c r="A22" s="32" t="n"/>
      <c r="B22" s="32" t="n"/>
      <c r="C22" s="32" t="n"/>
      <c r="D22" s="32" t="n"/>
      <c r="E22" s="24" t="n"/>
      <c r="F22" s="27" t="n"/>
      <c r="G22" s="28" t="n"/>
      <c r="H22" s="30" t="n"/>
      <c r="I22" s="15">
        <f>IF($A22="","",IFERROR($F22*$G22*$H22,0))</f>
        <v/>
      </c>
      <c r="J22" s="28" t="n"/>
      <c r="K22" s="27" t="n"/>
      <c r="L22" s="32" t="n"/>
      <c r="M22" s="26">
        <f>IF($A22="","",IF(OR(COUNTIF($A$5:$A$104,$A22)&gt;1,AND($B22&lt;&gt;"",COUNTIF($B$5:$B$104,$B22)&gt;1)),"Duplicate territory/route",IF(OR($B22="",$C22="",$F22&lt;=0,$G22&lt;=0,$H22&lt;=0,$J22&lt;=0,$K22&lt;=0,$L22=""),"Review inputs","OK")))</f>
        <v/>
      </c>
      <c r="N22" s="24" t="n"/>
    </row>
    <row r="23">
      <c r="A23" s="32" t="n"/>
      <c r="B23" s="32" t="n"/>
      <c r="C23" s="32" t="n"/>
      <c r="D23" s="32" t="n"/>
      <c r="E23" s="24" t="n"/>
      <c r="F23" s="27" t="n"/>
      <c r="G23" s="28" t="n"/>
      <c r="H23" s="30" t="n"/>
      <c r="I23" s="15">
        <f>IF($A23="","",IFERROR($F23*$G23*$H23,0))</f>
        <v/>
      </c>
      <c r="J23" s="28" t="n"/>
      <c r="K23" s="27" t="n"/>
      <c r="L23" s="32" t="n"/>
      <c r="M23" s="26">
        <f>IF($A23="","",IF(OR(COUNTIF($A$5:$A$104,$A23)&gt;1,AND($B23&lt;&gt;"",COUNTIF($B$5:$B$104,$B23)&gt;1)),"Duplicate territory/route",IF(OR($B23="",$C23="",$F23&lt;=0,$G23&lt;=0,$H23&lt;=0,$J23&lt;=0,$K23&lt;=0,$L23=""),"Review inputs","OK")))</f>
        <v/>
      </c>
      <c r="N23" s="24" t="n"/>
    </row>
    <row r="24">
      <c r="A24" s="32" t="n"/>
      <c r="B24" s="32" t="n"/>
      <c r="C24" s="32" t="n"/>
      <c r="D24" s="32" t="n"/>
      <c r="E24" s="24" t="n"/>
      <c r="F24" s="27" t="n"/>
      <c r="G24" s="28" t="n"/>
      <c r="H24" s="30" t="n"/>
      <c r="I24" s="15">
        <f>IF($A24="","",IFERROR($F24*$G24*$H24,0))</f>
        <v/>
      </c>
      <c r="J24" s="28" t="n"/>
      <c r="K24" s="27" t="n"/>
      <c r="L24" s="32" t="n"/>
      <c r="M24" s="26">
        <f>IF($A24="","",IF(OR(COUNTIF($A$5:$A$104,$A24)&gt;1,AND($B24&lt;&gt;"",COUNTIF($B$5:$B$104,$B24)&gt;1)),"Duplicate territory/route",IF(OR($B24="",$C24="",$F24&lt;=0,$G24&lt;=0,$H24&lt;=0,$J24&lt;=0,$K24&lt;=0,$L24=""),"Review inputs","OK")))</f>
        <v/>
      </c>
      <c r="N24" s="24" t="n"/>
    </row>
    <row r="25">
      <c r="A25" s="32" t="n"/>
      <c r="B25" s="32" t="n"/>
      <c r="C25" s="32" t="n"/>
      <c r="D25" s="32" t="n"/>
      <c r="E25" s="24" t="n"/>
      <c r="F25" s="27" t="n"/>
      <c r="G25" s="28" t="n"/>
      <c r="H25" s="30" t="n"/>
      <c r="I25" s="15">
        <f>IF($A25="","",IFERROR($F25*$G25*$H25,0))</f>
        <v/>
      </c>
      <c r="J25" s="28" t="n"/>
      <c r="K25" s="27" t="n"/>
      <c r="L25" s="32" t="n"/>
      <c r="M25" s="26">
        <f>IF($A25="","",IF(OR(COUNTIF($A$5:$A$104,$A25)&gt;1,AND($B25&lt;&gt;"",COUNTIF($B$5:$B$104,$B25)&gt;1)),"Duplicate territory/route",IF(OR($B25="",$C25="",$F25&lt;=0,$G25&lt;=0,$H25&lt;=0,$J25&lt;=0,$K25&lt;=0,$L25=""),"Review inputs","OK")))</f>
        <v/>
      </c>
      <c r="N25" s="24" t="n"/>
    </row>
    <row r="26">
      <c r="A26" s="32" t="n"/>
      <c r="B26" s="32" t="n"/>
      <c r="C26" s="32" t="n"/>
      <c r="D26" s="32" t="n"/>
      <c r="E26" s="24" t="n"/>
      <c r="F26" s="27" t="n"/>
      <c r="G26" s="28" t="n"/>
      <c r="H26" s="30" t="n"/>
      <c r="I26" s="15">
        <f>IF($A26="","",IFERROR($F26*$G26*$H26,0))</f>
        <v/>
      </c>
      <c r="J26" s="28" t="n"/>
      <c r="K26" s="27" t="n"/>
      <c r="L26" s="32" t="n"/>
      <c r="M26" s="26">
        <f>IF($A26="","",IF(OR(COUNTIF($A$5:$A$104,$A26)&gt;1,AND($B26&lt;&gt;"",COUNTIF($B$5:$B$104,$B26)&gt;1)),"Duplicate territory/route",IF(OR($B26="",$C26="",$F26&lt;=0,$G26&lt;=0,$H26&lt;=0,$J26&lt;=0,$K26&lt;=0,$L26=""),"Review inputs","OK")))</f>
        <v/>
      </c>
      <c r="N26" s="24" t="n"/>
    </row>
    <row r="27">
      <c r="A27" s="32" t="n"/>
      <c r="B27" s="32" t="n"/>
      <c r="C27" s="32" t="n"/>
      <c r="D27" s="32" t="n"/>
      <c r="E27" s="24" t="n"/>
      <c r="F27" s="27" t="n"/>
      <c r="G27" s="28" t="n"/>
      <c r="H27" s="30" t="n"/>
      <c r="I27" s="15">
        <f>IF($A27="","",IFERROR($F27*$G27*$H27,0))</f>
        <v/>
      </c>
      <c r="J27" s="28" t="n"/>
      <c r="K27" s="27" t="n"/>
      <c r="L27" s="32" t="n"/>
      <c r="M27" s="26">
        <f>IF($A27="","",IF(OR(COUNTIF($A$5:$A$104,$A27)&gt;1,AND($B27&lt;&gt;"",COUNTIF($B$5:$B$104,$B27)&gt;1)),"Duplicate territory/route",IF(OR($B27="",$C27="",$F27&lt;=0,$G27&lt;=0,$H27&lt;=0,$J27&lt;=0,$K27&lt;=0,$L27=""),"Review inputs","OK")))</f>
        <v/>
      </c>
      <c r="N27" s="24" t="n"/>
    </row>
    <row r="28">
      <c r="A28" s="32" t="n"/>
      <c r="B28" s="32" t="n"/>
      <c r="C28" s="32" t="n"/>
      <c r="D28" s="32" t="n"/>
      <c r="E28" s="24" t="n"/>
      <c r="F28" s="27" t="n"/>
      <c r="G28" s="28" t="n"/>
      <c r="H28" s="30" t="n"/>
      <c r="I28" s="15">
        <f>IF($A28="","",IFERROR($F28*$G28*$H28,0))</f>
        <v/>
      </c>
      <c r="J28" s="28" t="n"/>
      <c r="K28" s="27" t="n"/>
      <c r="L28" s="32" t="n"/>
      <c r="M28" s="26">
        <f>IF($A28="","",IF(OR(COUNTIF($A$5:$A$104,$A28)&gt;1,AND($B28&lt;&gt;"",COUNTIF($B$5:$B$104,$B28)&gt;1)),"Duplicate territory/route",IF(OR($B28="",$C28="",$F28&lt;=0,$G28&lt;=0,$H28&lt;=0,$J28&lt;=0,$K28&lt;=0,$L28=""),"Review inputs","OK")))</f>
        <v/>
      </c>
      <c r="N28" s="24" t="n"/>
    </row>
    <row r="29">
      <c r="A29" s="32" t="n"/>
      <c r="B29" s="32" t="n"/>
      <c r="C29" s="32" t="n"/>
      <c r="D29" s="32" t="n"/>
      <c r="E29" s="24" t="n"/>
      <c r="F29" s="27" t="n"/>
      <c r="G29" s="28" t="n"/>
      <c r="H29" s="30" t="n"/>
      <c r="I29" s="15">
        <f>IF($A29="","",IFERROR($F29*$G29*$H29,0))</f>
        <v/>
      </c>
      <c r="J29" s="28" t="n"/>
      <c r="K29" s="27" t="n"/>
      <c r="L29" s="32" t="n"/>
      <c r="M29" s="26">
        <f>IF($A29="","",IF(OR(COUNTIF($A$5:$A$104,$A29)&gt;1,AND($B29&lt;&gt;"",COUNTIF($B$5:$B$104,$B29)&gt;1)),"Duplicate territory/route",IF(OR($B29="",$C29="",$F29&lt;=0,$G29&lt;=0,$H29&lt;=0,$J29&lt;=0,$K29&lt;=0,$L29=""),"Review inputs","OK")))</f>
        <v/>
      </c>
      <c r="N29" s="24" t="n"/>
    </row>
    <row r="30">
      <c r="A30" s="32" t="n"/>
      <c r="B30" s="32" t="n"/>
      <c r="C30" s="32" t="n"/>
      <c r="D30" s="32" t="n"/>
      <c r="E30" s="24" t="n"/>
      <c r="F30" s="27" t="n"/>
      <c r="G30" s="28" t="n"/>
      <c r="H30" s="30" t="n"/>
      <c r="I30" s="15">
        <f>IF($A30="","",IFERROR($F30*$G30*$H30,0))</f>
        <v/>
      </c>
      <c r="J30" s="28" t="n"/>
      <c r="K30" s="27" t="n"/>
      <c r="L30" s="32" t="n"/>
      <c r="M30" s="26">
        <f>IF($A30="","",IF(OR(COUNTIF($A$5:$A$104,$A30)&gt;1,AND($B30&lt;&gt;"",COUNTIF($B$5:$B$104,$B30)&gt;1)),"Duplicate territory/route",IF(OR($B30="",$C30="",$F30&lt;=0,$G30&lt;=0,$H30&lt;=0,$J30&lt;=0,$K30&lt;=0,$L30=""),"Review inputs","OK")))</f>
        <v/>
      </c>
      <c r="N30" s="24" t="n"/>
    </row>
    <row r="31">
      <c r="A31" s="32" t="n"/>
      <c r="B31" s="32" t="n"/>
      <c r="C31" s="32" t="n"/>
      <c r="D31" s="32" t="n"/>
      <c r="E31" s="24" t="n"/>
      <c r="F31" s="27" t="n"/>
      <c r="G31" s="28" t="n"/>
      <c r="H31" s="30" t="n"/>
      <c r="I31" s="15">
        <f>IF($A31="","",IFERROR($F31*$G31*$H31,0))</f>
        <v/>
      </c>
      <c r="J31" s="28" t="n"/>
      <c r="K31" s="27" t="n"/>
      <c r="L31" s="32" t="n"/>
      <c r="M31" s="26">
        <f>IF($A31="","",IF(OR(COUNTIF($A$5:$A$104,$A31)&gt;1,AND($B31&lt;&gt;"",COUNTIF($B$5:$B$104,$B31)&gt;1)),"Duplicate territory/route",IF(OR($B31="",$C31="",$F31&lt;=0,$G31&lt;=0,$H31&lt;=0,$J31&lt;=0,$K31&lt;=0,$L31=""),"Review inputs","OK")))</f>
        <v/>
      </c>
      <c r="N31" s="24" t="n"/>
    </row>
    <row r="32">
      <c r="A32" s="32" t="n"/>
      <c r="B32" s="32" t="n"/>
      <c r="C32" s="32" t="n"/>
      <c r="D32" s="32" t="n"/>
      <c r="E32" s="24" t="n"/>
      <c r="F32" s="27" t="n"/>
      <c r="G32" s="28" t="n"/>
      <c r="H32" s="30" t="n"/>
      <c r="I32" s="15">
        <f>IF($A32="","",IFERROR($F32*$G32*$H32,0))</f>
        <v/>
      </c>
      <c r="J32" s="28" t="n"/>
      <c r="K32" s="27" t="n"/>
      <c r="L32" s="32" t="n"/>
      <c r="M32" s="26">
        <f>IF($A32="","",IF(OR(COUNTIF($A$5:$A$104,$A32)&gt;1,AND($B32&lt;&gt;"",COUNTIF($B$5:$B$104,$B32)&gt;1)),"Duplicate territory/route",IF(OR($B32="",$C32="",$F32&lt;=0,$G32&lt;=0,$H32&lt;=0,$J32&lt;=0,$K32&lt;=0,$L32=""),"Review inputs","OK")))</f>
        <v/>
      </c>
      <c r="N32" s="24" t="n"/>
    </row>
    <row r="33">
      <c r="A33" s="32" t="n"/>
      <c r="B33" s="32" t="n"/>
      <c r="C33" s="32" t="n"/>
      <c r="D33" s="32" t="n"/>
      <c r="E33" s="24" t="n"/>
      <c r="F33" s="27" t="n"/>
      <c r="G33" s="28" t="n"/>
      <c r="H33" s="30" t="n"/>
      <c r="I33" s="15">
        <f>IF($A33="","",IFERROR($F33*$G33*$H33,0))</f>
        <v/>
      </c>
      <c r="J33" s="28" t="n"/>
      <c r="K33" s="27" t="n"/>
      <c r="L33" s="32" t="n"/>
      <c r="M33" s="26">
        <f>IF($A33="","",IF(OR(COUNTIF($A$5:$A$104,$A33)&gt;1,AND($B33&lt;&gt;"",COUNTIF($B$5:$B$104,$B33)&gt;1)),"Duplicate territory/route",IF(OR($B33="",$C33="",$F33&lt;=0,$G33&lt;=0,$H33&lt;=0,$J33&lt;=0,$K33&lt;=0,$L33=""),"Review inputs","OK")))</f>
        <v/>
      </c>
      <c r="N33" s="24" t="n"/>
    </row>
    <row r="34">
      <c r="A34" s="32" t="n"/>
      <c r="B34" s="32" t="n"/>
      <c r="C34" s="32" t="n"/>
      <c r="D34" s="32" t="n"/>
      <c r="E34" s="24" t="n"/>
      <c r="F34" s="27" t="n"/>
      <c r="G34" s="28" t="n"/>
      <c r="H34" s="30" t="n"/>
      <c r="I34" s="15">
        <f>IF($A34="","",IFERROR($F34*$G34*$H34,0))</f>
        <v/>
      </c>
      <c r="J34" s="28" t="n"/>
      <c r="K34" s="27" t="n"/>
      <c r="L34" s="32" t="n"/>
      <c r="M34" s="26">
        <f>IF($A34="","",IF(OR(COUNTIF($A$5:$A$104,$A34)&gt;1,AND($B34&lt;&gt;"",COUNTIF($B$5:$B$104,$B34)&gt;1)),"Duplicate territory/route",IF(OR($B34="",$C34="",$F34&lt;=0,$G34&lt;=0,$H34&lt;=0,$J34&lt;=0,$K34&lt;=0,$L34=""),"Review inputs","OK")))</f>
        <v/>
      </c>
      <c r="N34" s="24" t="n"/>
    </row>
    <row r="35">
      <c r="A35" s="32" t="n"/>
      <c r="B35" s="32" t="n"/>
      <c r="C35" s="32" t="n"/>
      <c r="D35" s="32" t="n"/>
      <c r="E35" s="24" t="n"/>
      <c r="F35" s="27" t="n"/>
      <c r="G35" s="28" t="n"/>
      <c r="H35" s="30" t="n"/>
      <c r="I35" s="15">
        <f>IF($A35="","",IFERROR($F35*$G35*$H35,0))</f>
        <v/>
      </c>
      <c r="J35" s="28" t="n"/>
      <c r="K35" s="27" t="n"/>
      <c r="L35" s="32" t="n"/>
      <c r="M35" s="26">
        <f>IF($A35="","",IF(OR(COUNTIF($A$5:$A$104,$A35)&gt;1,AND($B35&lt;&gt;"",COUNTIF($B$5:$B$104,$B35)&gt;1)),"Duplicate territory/route",IF(OR($B35="",$C35="",$F35&lt;=0,$G35&lt;=0,$H35&lt;=0,$J35&lt;=0,$K35&lt;=0,$L35=""),"Review inputs","OK")))</f>
        <v/>
      </c>
      <c r="N35" s="24" t="n"/>
    </row>
    <row r="36">
      <c r="A36" s="32" t="n"/>
      <c r="B36" s="32" t="n"/>
      <c r="C36" s="32" t="n"/>
      <c r="D36" s="32" t="n"/>
      <c r="E36" s="24" t="n"/>
      <c r="F36" s="27" t="n"/>
      <c r="G36" s="28" t="n"/>
      <c r="H36" s="30" t="n"/>
      <c r="I36" s="15">
        <f>IF($A36="","",IFERROR($F36*$G36*$H36,0))</f>
        <v/>
      </c>
      <c r="J36" s="28" t="n"/>
      <c r="K36" s="27" t="n"/>
      <c r="L36" s="32" t="n"/>
      <c r="M36" s="26">
        <f>IF($A36="","",IF(OR(COUNTIF($A$5:$A$104,$A36)&gt;1,AND($B36&lt;&gt;"",COUNTIF($B$5:$B$104,$B36)&gt;1)),"Duplicate territory/route",IF(OR($B36="",$C36="",$F36&lt;=0,$G36&lt;=0,$H36&lt;=0,$J36&lt;=0,$K36&lt;=0,$L36=""),"Review inputs","OK")))</f>
        <v/>
      </c>
      <c r="N36" s="24" t="n"/>
    </row>
    <row r="37">
      <c r="A37" s="32" t="n"/>
      <c r="B37" s="32" t="n"/>
      <c r="C37" s="32" t="n"/>
      <c r="D37" s="32" t="n"/>
      <c r="E37" s="24" t="n"/>
      <c r="F37" s="27" t="n"/>
      <c r="G37" s="28" t="n"/>
      <c r="H37" s="30" t="n"/>
      <c r="I37" s="15">
        <f>IF($A37="","",IFERROR($F37*$G37*$H37,0))</f>
        <v/>
      </c>
      <c r="J37" s="28" t="n"/>
      <c r="K37" s="27" t="n"/>
      <c r="L37" s="32" t="n"/>
      <c r="M37" s="26">
        <f>IF($A37="","",IF(OR(COUNTIF($A$5:$A$104,$A37)&gt;1,AND($B37&lt;&gt;"",COUNTIF($B$5:$B$104,$B37)&gt;1)),"Duplicate territory/route",IF(OR($B37="",$C37="",$F37&lt;=0,$G37&lt;=0,$H37&lt;=0,$J37&lt;=0,$K37&lt;=0,$L37=""),"Review inputs","OK")))</f>
        <v/>
      </c>
      <c r="N37" s="24" t="n"/>
    </row>
    <row r="38">
      <c r="A38" s="32" t="n"/>
      <c r="B38" s="32" t="n"/>
      <c r="C38" s="32" t="n"/>
      <c r="D38" s="32" t="n"/>
      <c r="E38" s="24" t="n"/>
      <c r="F38" s="27" t="n"/>
      <c r="G38" s="28" t="n"/>
      <c r="H38" s="30" t="n"/>
      <c r="I38" s="15">
        <f>IF($A38="","",IFERROR($F38*$G38*$H38,0))</f>
        <v/>
      </c>
      <c r="J38" s="28" t="n"/>
      <c r="K38" s="27" t="n"/>
      <c r="L38" s="32" t="n"/>
      <c r="M38" s="26">
        <f>IF($A38="","",IF(OR(COUNTIF($A$5:$A$104,$A38)&gt;1,AND($B38&lt;&gt;"",COUNTIF($B$5:$B$104,$B38)&gt;1)),"Duplicate territory/route",IF(OR($B38="",$C38="",$F38&lt;=0,$G38&lt;=0,$H38&lt;=0,$J38&lt;=0,$K38&lt;=0,$L38=""),"Review inputs","OK")))</f>
        <v/>
      </c>
      <c r="N38" s="24" t="n"/>
    </row>
    <row r="39">
      <c r="A39" s="32" t="n"/>
      <c r="B39" s="32" t="n"/>
      <c r="C39" s="32" t="n"/>
      <c r="D39" s="32" t="n"/>
      <c r="E39" s="24" t="n"/>
      <c r="F39" s="27" t="n"/>
      <c r="G39" s="28" t="n"/>
      <c r="H39" s="30" t="n"/>
      <c r="I39" s="15">
        <f>IF($A39="","",IFERROR($F39*$G39*$H39,0))</f>
        <v/>
      </c>
      <c r="J39" s="28" t="n"/>
      <c r="K39" s="27" t="n"/>
      <c r="L39" s="32" t="n"/>
      <c r="M39" s="26">
        <f>IF($A39="","",IF(OR(COUNTIF($A$5:$A$104,$A39)&gt;1,AND($B39&lt;&gt;"",COUNTIF($B$5:$B$104,$B39)&gt;1)),"Duplicate territory/route",IF(OR($B39="",$C39="",$F39&lt;=0,$G39&lt;=0,$H39&lt;=0,$J39&lt;=0,$K39&lt;=0,$L39=""),"Review inputs","OK")))</f>
        <v/>
      </c>
      <c r="N39" s="24" t="n"/>
    </row>
    <row r="40">
      <c r="A40" s="32" t="n"/>
      <c r="B40" s="32" t="n"/>
      <c r="C40" s="32" t="n"/>
      <c r="D40" s="32" t="n"/>
      <c r="E40" s="24" t="n"/>
      <c r="F40" s="27" t="n"/>
      <c r="G40" s="28" t="n"/>
      <c r="H40" s="30" t="n"/>
      <c r="I40" s="15">
        <f>IF($A40="","",IFERROR($F40*$G40*$H40,0))</f>
        <v/>
      </c>
      <c r="J40" s="28" t="n"/>
      <c r="K40" s="27" t="n"/>
      <c r="L40" s="32" t="n"/>
      <c r="M40" s="26">
        <f>IF($A40="","",IF(OR(COUNTIF($A$5:$A$104,$A40)&gt;1,AND($B40&lt;&gt;"",COUNTIF($B$5:$B$104,$B40)&gt;1)),"Duplicate territory/route",IF(OR($B40="",$C40="",$F40&lt;=0,$G40&lt;=0,$H40&lt;=0,$J40&lt;=0,$K40&lt;=0,$L40=""),"Review inputs","OK")))</f>
        <v/>
      </c>
      <c r="N40" s="24" t="n"/>
    </row>
    <row r="41">
      <c r="A41" s="32" t="n"/>
      <c r="B41" s="32" t="n"/>
      <c r="C41" s="32" t="n"/>
      <c r="D41" s="32" t="n"/>
      <c r="E41" s="24" t="n"/>
      <c r="F41" s="27" t="n"/>
      <c r="G41" s="28" t="n"/>
      <c r="H41" s="30" t="n"/>
      <c r="I41" s="15">
        <f>IF($A41="","",IFERROR($F41*$G41*$H41,0))</f>
        <v/>
      </c>
      <c r="J41" s="28" t="n"/>
      <c r="K41" s="27" t="n"/>
      <c r="L41" s="32" t="n"/>
      <c r="M41" s="26">
        <f>IF($A41="","",IF(OR(COUNTIF($A$5:$A$104,$A41)&gt;1,AND($B41&lt;&gt;"",COUNTIF($B$5:$B$104,$B41)&gt;1)),"Duplicate territory/route",IF(OR($B41="",$C41="",$F41&lt;=0,$G41&lt;=0,$H41&lt;=0,$J41&lt;=0,$K41&lt;=0,$L41=""),"Review inputs","OK")))</f>
        <v/>
      </c>
      <c r="N41" s="24" t="n"/>
    </row>
    <row r="42">
      <c r="A42" s="32" t="n"/>
      <c r="B42" s="32" t="n"/>
      <c r="C42" s="32" t="n"/>
      <c r="D42" s="32" t="n"/>
      <c r="E42" s="24" t="n"/>
      <c r="F42" s="27" t="n"/>
      <c r="G42" s="28" t="n"/>
      <c r="H42" s="30" t="n"/>
      <c r="I42" s="15">
        <f>IF($A42="","",IFERROR($F42*$G42*$H42,0))</f>
        <v/>
      </c>
      <c r="J42" s="28" t="n"/>
      <c r="K42" s="27" t="n"/>
      <c r="L42" s="32" t="n"/>
      <c r="M42" s="26">
        <f>IF($A42="","",IF(OR(COUNTIF($A$5:$A$104,$A42)&gt;1,AND($B42&lt;&gt;"",COUNTIF($B$5:$B$104,$B42)&gt;1)),"Duplicate territory/route",IF(OR($B42="",$C42="",$F42&lt;=0,$G42&lt;=0,$H42&lt;=0,$J42&lt;=0,$K42&lt;=0,$L42=""),"Review inputs","OK")))</f>
        <v/>
      </c>
      <c r="N42" s="24" t="n"/>
    </row>
    <row r="43">
      <c r="A43" s="32" t="n"/>
      <c r="B43" s="32" t="n"/>
      <c r="C43" s="32" t="n"/>
      <c r="D43" s="32" t="n"/>
      <c r="E43" s="24" t="n"/>
      <c r="F43" s="27" t="n"/>
      <c r="G43" s="28" t="n"/>
      <c r="H43" s="30" t="n"/>
      <c r="I43" s="15">
        <f>IF($A43="","",IFERROR($F43*$G43*$H43,0))</f>
        <v/>
      </c>
      <c r="J43" s="28" t="n"/>
      <c r="K43" s="27" t="n"/>
      <c r="L43" s="32" t="n"/>
      <c r="M43" s="26">
        <f>IF($A43="","",IF(OR(COUNTIF($A$5:$A$104,$A43)&gt;1,AND($B43&lt;&gt;"",COUNTIF($B$5:$B$104,$B43)&gt;1)),"Duplicate territory/route",IF(OR($B43="",$C43="",$F43&lt;=0,$G43&lt;=0,$H43&lt;=0,$J43&lt;=0,$K43&lt;=0,$L43=""),"Review inputs","OK")))</f>
        <v/>
      </c>
      <c r="N43" s="24" t="n"/>
    </row>
    <row r="44">
      <c r="A44" s="32" t="n"/>
      <c r="B44" s="32" t="n"/>
      <c r="C44" s="32" t="n"/>
      <c r="D44" s="32" t="n"/>
      <c r="E44" s="24" t="n"/>
      <c r="F44" s="27" t="n"/>
      <c r="G44" s="28" t="n"/>
      <c r="H44" s="30" t="n"/>
      <c r="I44" s="15">
        <f>IF($A44="","",IFERROR($F44*$G44*$H44,0))</f>
        <v/>
      </c>
      <c r="J44" s="28" t="n"/>
      <c r="K44" s="27" t="n"/>
      <c r="L44" s="32" t="n"/>
      <c r="M44" s="26">
        <f>IF($A44="","",IF(OR(COUNTIF($A$5:$A$104,$A44)&gt;1,AND($B44&lt;&gt;"",COUNTIF($B$5:$B$104,$B44)&gt;1)),"Duplicate territory/route",IF(OR($B44="",$C44="",$F44&lt;=0,$G44&lt;=0,$H44&lt;=0,$J44&lt;=0,$K44&lt;=0,$L44=""),"Review inputs","OK")))</f>
        <v/>
      </c>
      <c r="N44" s="24" t="n"/>
    </row>
    <row r="45">
      <c r="A45" s="32" t="n"/>
      <c r="B45" s="32" t="n"/>
      <c r="C45" s="32" t="n"/>
      <c r="D45" s="32" t="n"/>
      <c r="E45" s="24" t="n"/>
      <c r="F45" s="27" t="n"/>
      <c r="G45" s="28" t="n"/>
      <c r="H45" s="30" t="n"/>
      <c r="I45" s="15">
        <f>IF($A45="","",IFERROR($F45*$G45*$H45,0))</f>
        <v/>
      </c>
      <c r="J45" s="28" t="n"/>
      <c r="K45" s="27" t="n"/>
      <c r="L45" s="32" t="n"/>
      <c r="M45" s="26">
        <f>IF($A45="","",IF(OR(COUNTIF($A$5:$A$104,$A45)&gt;1,AND($B45&lt;&gt;"",COUNTIF($B$5:$B$104,$B45)&gt;1)),"Duplicate territory/route",IF(OR($B45="",$C45="",$F45&lt;=0,$G45&lt;=0,$H45&lt;=0,$J45&lt;=0,$K45&lt;=0,$L45=""),"Review inputs","OK")))</f>
        <v/>
      </c>
      <c r="N45" s="24" t="n"/>
    </row>
    <row r="46">
      <c r="A46" s="32" t="n"/>
      <c r="B46" s="32" t="n"/>
      <c r="C46" s="32" t="n"/>
      <c r="D46" s="32" t="n"/>
      <c r="E46" s="24" t="n"/>
      <c r="F46" s="27" t="n"/>
      <c r="G46" s="28" t="n"/>
      <c r="H46" s="30" t="n"/>
      <c r="I46" s="15">
        <f>IF($A46="","",IFERROR($F46*$G46*$H46,0))</f>
        <v/>
      </c>
      <c r="J46" s="28" t="n"/>
      <c r="K46" s="27" t="n"/>
      <c r="L46" s="32" t="n"/>
      <c r="M46" s="26">
        <f>IF($A46="","",IF(OR(COUNTIF($A$5:$A$104,$A46)&gt;1,AND($B46&lt;&gt;"",COUNTIF($B$5:$B$104,$B46)&gt;1)),"Duplicate territory/route",IF(OR($B46="",$C46="",$F46&lt;=0,$G46&lt;=0,$H46&lt;=0,$J46&lt;=0,$K46&lt;=0,$L46=""),"Review inputs","OK")))</f>
        <v/>
      </c>
      <c r="N46" s="24" t="n"/>
    </row>
    <row r="47">
      <c r="A47" s="32" t="n"/>
      <c r="B47" s="32" t="n"/>
      <c r="C47" s="32" t="n"/>
      <c r="D47" s="32" t="n"/>
      <c r="E47" s="24" t="n"/>
      <c r="F47" s="27" t="n"/>
      <c r="G47" s="28" t="n"/>
      <c r="H47" s="30" t="n"/>
      <c r="I47" s="15">
        <f>IF($A47="","",IFERROR($F47*$G47*$H47,0))</f>
        <v/>
      </c>
      <c r="J47" s="28" t="n"/>
      <c r="K47" s="27" t="n"/>
      <c r="L47" s="32" t="n"/>
      <c r="M47" s="26">
        <f>IF($A47="","",IF(OR(COUNTIF($A$5:$A$104,$A47)&gt;1,AND($B47&lt;&gt;"",COUNTIF($B$5:$B$104,$B47)&gt;1)),"Duplicate territory/route",IF(OR($B47="",$C47="",$F47&lt;=0,$G47&lt;=0,$H47&lt;=0,$J47&lt;=0,$K47&lt;=0,$L47=""),"Review inputs","OK")))</f>
        <v/>
      </c>
      <c r="N47" s="24" t="n"/>
    </row>
    <row r="48">
      <c r="A48" s="32" t="n"/>
      <c r="B48" s="32" t="n"/>
      <c r="C48" s="32" t="n"/>
      <c r="D48" s="32" t="n"/>
      <c r="E48" s="24" t="n"/>
      <c r="F48" s="27" t="n"/>
      <c r="G48" s="28" t="n"/>
      <c r="H48" s="30" t="n"/>
      <c r="I48" s="15">
        <f>IF($A48="","",IFERROR($F48*$G48*$H48,0))</f>
        <v/>
      </c>
      <c r="J48" s="28" t="n"/>
      <c r="K48" s="27" t="n"/>
      <c r="L48" s="32" t="n"/>
      <c r="M48" s="26">
        <f>IF($A48="","",IF(OR(COUNTIF($A$5:$A$104,$A48)&gt;1,AND($B48&lt;&gt;"",COUNTIF($B$5:$B$104,$B48)&gt;1)),"Duplicate territory/route",IF(OR($B48="",$C48="",$F48&lt;=0,$G48&lt;=0,$H48&lt;=0,$J48&lt;=0,$K48&lt;=0,$L48=""),"Review inputs","OK")))</f>
        <v/>
      </c>
      <c r="N48" s="24" t="n"/>
    </row>
    <row r="49">
      <c r="A49" s="32" t="n"/>
      <c r="B49" s="32" t="n"/>
      <c r="C49" s="32" t="n"/>
      <c r="D49" s="32" t="n"/>
      <c r="E49" s="24" t="n"/>
      <c r="F49" s="27" t="n"/>
      <c r="G49" s="28" t="n"/>
      <c r="H49" s="30" t="n"/>
      <c r="I49" s="15">
        <f>IF($A49="","",IFERROR($F49*$G49*$H49,0))</f>
        <v/>
      </c>
      <c r="J49" s="28" t="n"/>
      <c r="K49" s="27" t="n"/>
      <c r="L49" s="32" t="n"/>
      <c r="M49" s="26">
        <f>IF($A49="","",IF(OR(COUNTIF($A$5:$A$104,$A49)&gt;1,AND($B49&lt;&gt;"",COUNTIF($B$5:$B$104,$B49)&gt;1)),"Duplicate territory/route",IF(OR($B49="",$C49="",$F49&lt;=0,$G49&lt;=0,$H49&lt;=0,$J49&lt;=0,$K49&lt;=0,$L49=""),"Review inputs","OK")))</f>
        <v/>
      </c>
      <c r="N49" s="24" t="n"/>
    </row>
    <row r="50">
      <c r="A50" s="32" t="n"/>
      <c r="B50" s="32" t="n"/>
      <c r="C50" s="32" t="n"/>
      <c r="D50" s="32" t="n"/>
      <c r="E50" s="24" t="n"/>
      <c r="F50" s="27" t="n"/>
      <c r="G50" s="28" t="n"/>
      <c r="H50" s="30" t="n"/>
      <c r="I50" s="15">
        <f>IF($A50="","",IFERROR($F50*$G50*$H50,0))</f>
        <v/>
      </c>
      <c r="J50" s="28" t="n"/>
      <c r="K50" s="27" t="n"/>
      <c r="L50" s="32" t="n"/>
      <c r="M50" s="26">
        <f>IF($A50="","",IF(OR(COUNTIF($A$5:$A$104,$A50)&gt;1,AND($B50&lt;&gt;"",COUNTIF($B$5:$B$104,$B50)&gt;1)),"Duplicate territory/route",IF(OR($B50="",$C50="",$F50&lt;=0,$G50&lt;=0,$H50&lt;=0,$J50&lt;=0,$K50&lt;=0,$L50=""),"Review inputs","OK")))</f>
        <v/>
      </c>
      <c r="N50" s="24" t="n"/>
    </row>
    <row r="51">
      <c r="A51" s="32" t="n"/>
      <c r="B51" s="32" t="n"/>
      <c r="C51" s="32" t="n"/>
      <c r="D51" s="32" t="n"/>
      <c r="E51" s="24" t="n"/>
      <c r="F51" s="27" t="n"/>
      <c r="G51" s="28" t="n"/>
      <c r="H51" s="30" t="n"/>
      <c r="I51" s="15">
        <f>IF($A51="","",IFERROR($F51*$G51*$H51,0))</f>
        <v/>
      </c>
      <c r="J51" s="28" t="n"/>
      <c r="K51" s="27" t="n"/>
      <c r="L51" s="32" t="n"/>
      <c r="M51" s="26">
        <f>IF($A51="","",IF(OR(COUNTIF($A$5:$A$104,$A51)&gt;1,AND($B51&lt;&gt;"",COUNTIF($B$5:$B$104,$B51)&gt;1)),"Duplicate territory/route",IF(OR($B51="",$C51="",$F51&lt;=0,$G51&lt;=0,$H51&lt;=0,$J51&lt;=0,$K51&lt;=0,$L51=""),"Review inputs","OK")))</f>
        <v/>
      </c>
      <c r="N51" s="24" t="n"/>
    </row>
    <row r="52">
      <c r="A52" s="32" t="n"/>
      <c r="B52" s="32" t="n"/>
      <c r="C52" s="32" t="n"/>
      <c r="D52" s="32" t="n"/>
      <c r="E52" s="24" t="n"/>
      <c r="F52" s="27" t="n"/>
      <c r="G52" s="28" t="n"/>
      <c r="H52" s="30" t="n"/>
      <c r="I52" s="15">
        <f>IF($A52="","",IFERROR($F52*$G52*$H52,0))</f>
        <v/>
      </c>
      <c r="J52" s="28" t="n"/>
      <c r="K52" s="27" t="n"/>
      <c r="L52" s="32" t="n"/>
      <c r="M52" s="26">
        <f>IF($A52="","",IF(OR(COUNTIF($A$5:$A$104,$A52)&gt;1,AND($B52&lt;&gt;"",COUNTIF($B$5:$B$104,$B52)&gt;1)),"Duplicate territory/route",IF(OR($B52="",$C52="",$F52&lt;=0,$G52&lt;=0,$H52&lt;=0,$J52&lt;=0,$K52&lt;=0,$L52=""),"Review inputs","OK")))</f>
        <v/>
      </c>
      <c r="N52" s="24" t="n"/>
    </row>
    <row r="53">
      <c r="A53" s="32" t="n"/>
      <c r="B53" s="32" t="n"/>
      <c r="C53" s="32" t="n"/>
      <c r="D53" s="32" t="n"/>
      <c r="E53" s="24" t="n"/>
      <c r="F53" s="27" t="n"/>
      <c r="G53" s="28" t="n"/>
      <c r="H53" s="30" t="n"/>
      <c r="I53" s="15">
        <f>IF($A53="","",IFERROR($F53*$G53*$H53,0))</f>
        <v/>
      </c>
      <c r="J53" s="28" t="n"/>
      <c r="K53" s="27" t="n"/>
      <c r="L53" s="32" t="n"/>
      <c r="M53" s="26">
        <f>IF($A53="","",IF(OR(COUNTIF($A$5:$A$104,$A53)&gt;1,AND($B53&lt;&gt;"",COUNTIF($B$5:$B$104,$B53)&gt;1)),"Duplicate territory/route",IF(OR($B53="",$C53="",$F53&lt;=0,$G53&lt;=0,$H53&lt;=0,$J53&lt;=0,$K53&lt;=0,$L53=""),"Review inputs","OK")))</f>
        <v/>
      </c>
      <c r="N53" s="24" t="n"/>
    </row>
    <row r="54">
      <c r="A54" s="32" t="n"/>
      <c r="B54" s="32" t="n"/>
      <c r="C54" s="32" t="n"/>
      <c r="D54" s="32" t="n"/>
      <c r="E54" s="24" t="n"/>
      <c r="F54" s="27" t="n"/>
      <c r="G54" s="28" t="n"/>
      <c r="H54" s="30" t="n"/>
      <c r="I54" s="15">
        <f>IF($A54="","",IFERROR($F54*$G54*$H54,0))</f>
        <v/>
      </c>
      <c r="J54" s="28" t="n"/>
      <c r="K54" s="27" t="n"/>
      <c r="L54" s="32" t="n"/>
      <c r="M54" s="26">
        <f>IF($A54="","",IF(OR(COUNTIF($A$5:$A$104,$A54)&gt;1,AND($B54&lt;&gt;"",COUNTIF($B$5:$B$104,$B54)&gt;1)),"Duplicate territory/route",IF(OR($B54="",$C54="",$F54&lt;=0,$G54&lt;=0,$H54&lt;=0,$J54&lt;=0,$K54&lt;=0,$L54=""),"Review inputs","OK")))</f>
        <v/>
      </c>
      <c r="N54" s="24" t="n"/>
    </row>
    <row r="55">
      <c r="A55" s="32" t="n"/>
      <c r="B55" s="32" t="n"/>
      <c r="C55" s="32" t="n"/>
      <c r="D55" s="32" t="n"/>
      <c r="E55" s="24" t="n"/>
      <c r="F55" s="27" t="n"/>
      <c r="G55" s="28" t="n"/>
      <c r="H55" s="30" t="n"/>
      <c r="I55" s="15">
        <f>IF($A55="","",IFERROR($F55*$G55*$H55,0))</f>
        <v/>
      </c>
      <c r="J55" s="28" t="n"/>
      <c r="K55" s="27" t="n"/>
      <c r="L55" s="32" t="n"/>
      <c r="M55" s="26">
        <f>IF($A55="","",IF(OR(COUNTIF($A$5:$A$104,$A55)&gt;1,AND($B55&lt;&gt;"",COUNTIF($B$5:$B$104,$B55)&gt;1)),"Duplicate territory/route",IF(OR($B55="",$C55="",$F55&lt;=0,$G55&lt;=0,$H55&lt;=0,$J55&lt;=0,$K55&lt;=0,$L55=""),"Review inputs","OK")))</f>
        <v/>
      </c>
      <c r="N55" s="24" t="n"/>
    </row>
    <row r="56">
      <c r="A56" s="32" t="n"/>
      <c r="B56" s="32" t="n"/>
      <c r="C56" s="32" t="n"/>
      <c r="D56" s="32" t="n"/>
      <c r="E56" s="24" t="n"/>
      <c r="F56" s="27" t="n"/>
      <c r="G56" s="28" t="n"/>
      <c r="H56" s="30" t="n"/>
      <c r="I56" s="15">
        <f>IF($A56="","",IFERROR($F56*$G56*$H56,0))</f>
        <v/>
      </c>
      <c r="J56" s="28" t="n"/>
      <c r="K56" s="27" t="n"/>
      <c r="L56" s="32" t="n"/>
      <c r="M56" s="26">
        <f>IF($A56="","",IF(OR(COUNTIF($A$5:$A$104,$A56)&gt;1,AND($B56&lt;&gt;"",COUNTIF($B$5:$B$104,$B56)&gt;1)),"Duplicate territory/route",IF(OR($B56="",$C56="",$F56&lt;=0,$G56&lt;=0,$H56&lt;=0,$J56&lt;=0,$K56&lt;=0,$L56=""),"Review inputs","OK")))</f>
        <v/>
      </c>
      <c r="N56" s="24" t="n"/>
    </row>
    <row r="57">
      <c r="A57" s="32" t="n"/>
      <c r="B57" s="32" t="n"/>
      <c r="C57" s="32" t="n"/>
      <c r="D57" s="32" t="n"/>
      <c r="E57" s="24" t="n"/>
      <c r="F57" s="27" t="n"/>
      <c r="G57" s="28" t="n"/>
      <c r="H57" s="30" t="n"/>
      <c r="I57" s="15">
        <f>IF($A57="","",IFERROR($F57*$G57*$H57,0))</f>
        <v/>
      </c>
      <c r="J57" s="28" t="n"/>
      <c r="K57" s="27" t="n"/>
      <c r="L57" s="32" t="n"/>
      <c r="M57" s="26">
        <f>IF($A57="","",IF(OR(COUNTIF($A$5:$A$104,$A57)&gt;1,AND($B57&lt;&gt;"",COUNTIF($B$5:$B$104,$B57)&gt;1)),"Duplicate territory/route",IF(OR($B57="",$C57="",$F57&lt;=0,$G57&lt;=0,$H57&lt;=0,$J57&lt;=0,$K57&lt;=0,$L57=""),"Review inputs","OK")))</f>
        <v/>
      </c>
      <c r="N57" s="24" t="n"/>
    </row>
    <row r="58">
      <c r="A58" s="32" t="n"/>
      <c r="B58" s="32" t="n"/>
      <c r="C58" s="32" t="n"/>
      <c r="D58" s="32" t="n"/>
      <c r="E58" s="24" t="n"/>
      <c r="F58" s="27" t="n"/>
      <c r="G58" s="28" t="n"/>
      <c r="H58" s="30" t="n"/>
      <c r="I58" s="15">
        <f>IF($A58="","",IFERROR($F58*$G58*$H58,0))</f>
        <v/>
      </c>
      <c r="J58" s="28" t="n"/>
      <c r="K58" s="27" t="n"/>
      <c r="L58" s="32" t="n"/>
      <c r="M58" s="26">
        <f>IF($A58="","",IF(OR(COUNTIF($A$5:$A$104,$A58)&gt;1,AND($B58&lt;&gt;"",COUNTIF($B$5:$B$104,$B58)&gt;1)),"Duplicate territory/route",IF(OR($B58="",$C58="",$F58&lt;=0,$G58&lt;=0,$H58&lt;=0,$J58&lt;=0,$K58&lt;=0,$L58=""),"Review inputs","OK")))</f>
        <v/>
      </c>
      <c r="N58" s="24" t="n"/>
    </row>
    <row r="59">
      <c r="A59" s="32" t="n"/>
      <c r="B59" s="32" t="n"/>
      <c r="C59" s="32" t="n"/>
      <c r="D59" s="32" t="n"/>
      <c r="E59" s="24" t="n"/>
      <c r="F59" s="27" t="n"/>
      <c r="G59" s="28" t="n"/>
      <c r="H59" s="30" t="n"/>
      <c r="I59" s="15">
        <f>IF($A59="","",IFERROR($F59*$G59*$H59,0))</f>
        <v/>
      </c>
      <c r="J59" s="28" t="n"/>
      <c r="K59" s="27" t="n"/>
      <c r="L59" s="32" t="n"/>
      <c r="M59" s="26">
        <f>IF($A59="","",IF(OR(COUNTIF($A$5:$A$104,$A59)&gt;1,AND($B59&lt;&gt;"",COUNTIF($B$5:$B$104,$B59)&gt;1)),"Duplicate territory/route",IF(OR($B59="",$C59="",$F59&lt;=0,$G59&lt;=0,$H59&lt;=0,$J59&lt;=0,$K59&lt;=0,$L59=""),"Review inputs","OK")))</f>
        <v/>
      </c>
      <c r="N59" s="24" t="n"/>
    </row>
    <row r="60">
      <c r="A60" s="32" t="n"/>
      <c r="B60" s="32" t="n"/>
      <c r="C60" s="32" t="n"/>
      <c r="D60" s="32" t="n"/>
      <c r="E60" s="24" t="n"/>
      <c r="F60" s="27" t="n"/>
      <c r="G60" s="28" t="n"/>
      <c r="H60" s="30" t="n"/>
      <c r="I60" s="15">
        <f>IF($A60="","",IFERROR($F60*$G60*$H60,0))</f>
        <v/>
      </c>
      <c r="J60" s="28" t="n"/>
      <c r="K60" s="27" t="n"/>
      <c r="L60" s="32" t="n"/>
      <c r="M60" s="26">
        <f>IF($A60="","",IF(OR(COUNTIF($A$5:$A$104,$A60)&gt;1,AND($B60&lt;&gt;"",COUNTIF($B$5:$B$104,$B60)&gt;1)),"Duplicate territory/route",IF(OR($B60="",$C60="",$F60&lt;=0,$G60&lt;=0,$H60&lt;=0,$J60&lt;=0,$K60&lt;=0,$L60=""),"Review inputs","OK")))</f>
        <v/>
      </c>
      <c r="N60" s="24" t="n"/>
    </row>
    <row r="61">
      <c r="A61" s="32" t="n"/>
      <c r="B61" s="32" t="n"/>
      <c r="C61" s="32" t="n"/>
      <c r="D61" s="32" t="n"/>
      <c r="E61" s="24" t="n"/>
      <c r="F61" s="27" t="n"/>
      <c r="G61" s="28" t="n"/>
      <c r="H61" s="30" t="n"/>
      <c r="I61" s="15">
        <f>IF($A61="","",IFERROR($F61*$G61*$H61,0))</f>
        <v/>
      </c>
      <c r="J61" s="28" t="n"/>
      <c r="K61" s="27" t="n"/>
      <c r="L61" s="32" t="n"/>
      <c r="M61" s="26">
        <f>IF($A61="","",IF(OR(COUNTIF($A$5:$A$104,$A61)&gt;1,AND($B61&lt;&gt;"",COUNTIF($B$5:$B$104,$B61)&gt;1)),"Duplicate territory/route",IF(OR($B61="",$C61="",$F61&lt;=0,$G61&lt;=0,$H61&lt;=0,$J61&lt;=0,$K61&lt;=0,$L61=""),"Review inputs","OK")))</f>
        <v/>
      </c>
      <c r="N61" s="24" t="n"/>
    </row>
    <row r="62">
      <c r="A62" s="32" t="n"/>
      <c r="B62" s="32" t="n"/>
      <c r="C62" s="32" t="n"/>
      <c r="D62" s="32" t="n"/>
      <c r="E62" s="24" t="n"/>
      <c r="F62" s="27" t="n"/>
      <c r="G62" s="28" t="n"/>
      <c r="H62" s="30" t="n"/>
      <c r="I62" s="15">
        <f>IF($A62="","",IFERROR($F62*$G62*$H62,0))</f>
        <v/>
      </c>
      <c r="J62" s="28" t="n"/>
      <c r="K62" s="27" t="n"/>
      <c r="L62" s="32" t="n"/>
      <c r="M62" s="26">
        <f>IF($A62="","",IF(OR(COUNTIF($A$5:$A$104,$A62)&gt;1,AND($B62&lt;&gt;"",COUNTIF($B$5:$B$104,$B62)&gt;1)),"Duplicate territory/route",IF(OR($B62="",$C62="",$F62&lt;=0,$G62&lt;=0,$H62&lt;=0,$J62&lt;=0,$K62&lt;=0,$L62=""),"Review inputs","OK")))</f>
        <v/>
      </c>
      <c r="N62" s="24" t="n"/>
    </row>
    <row r="63">
      <c r="A63" s="32" t="n"/>
      <c r="B63" s="32" t="n"/>
      <c r="C63" s="32" t="n"/>
      <c r="D63" s="32" t="n"/>
      <c r="E63" s="24" t="n"/>
      <c r="F63" s="27" t="n"/>
      <c r="G63" s="28" t="n"/>
      <c r="H63" s="30" t="n"/>
      <c r="I63" s="15">
        <f>IF($A63="","",IFERROR($F63*$G63*$H63,0))</f>
        <v/>
      </c>
      <c r="J63" s="28" t="n"/>
      <c r="K63" s="27" t="n"/>
      <c r="L63" s="32" t="n"/>
      <c r="M63" s="26">
        <f>IF($A63="","",IF(OR(COUNTIF($A$5:$A$104,$A63)&gt;1,AND($B63&lt;&gt;"",COUNTIF($B$5:$B$104,$B63)&gt;1)),"Duplicate territory/route",IF(OR($B63="",$C63="",$F63&lt;=0,$G63&lt;=0,$H63&lt;=0,$J63&lt;=0,$K63&lt;=0,$L63=""),"Review inputs","OK")))</f>
        <v/>
      </c>
      <c r="N63" s="24" t="n"/>
    </row>
    <row r="64">
      <c r="A64" s="32" t="n"/>
      <c r="B64" s="32" t="n"/>
      <c r="C64" s="32" t="n"/>
      <c r="D64" s="32" t="n"/>
      <c r="E64" s="24" t="n"/>
      <c r="F64" s="27" t="n"/>
      <c r="G64" s="28" t="n"/>
      <c r="H64" s="30" t="n"/>
      <c r="I64" s="15">
        <f>IF($A64="","",IFERROR($F64*$G64*$H64,0))</f>
        <v/>
      </c>
      <c r="J64" s="28" t="n"/>
      <c r="K64" s="27" t="n"/>
      <c r="L64" s="32" t="n"/>
      <c r="M64" s="26">
        <f>IF($A64="","",IF(OR(COUNTIF($A$5:$A$104,$A64)&gt;1,AND($B64&lt;&gt;"",COUNTIF($B$5:$B$104,$B64)&gt;1)),"Duplicate territory/route",IF(OR($B64="",$C64="",$F64&lt;=0,$G64&lt;=0,$H64&lt;=0,$J64&lt;=0,$K64&lt;=0,$L64=""),"Review inputs","OK")))</f>
        <v/>
      </c>
      <c r="N64" s="24" t="n"/>
    </row>
    <row r="65">
      <c r="A65" s="32" t="n"/>
      <c r="B65" s="32" t="n"/>
      <c r="C65" s="32" t="n"/>
      <c r="D65" s="32" t="n"/>
      <c r="E65" s="24" t="n"/>
      <c r="F65" s="27" t="n"/>
      <c r="G65" s="28" t="n"/>
      <c r="H65" s="30" t="n"/>
      <c r="I65" s="15">
        <f>IF($A65="","",IFERROR($F65*$G65*$H65,0))</f>
        <v/>
      </c>
      <c r="J65" s="28" t="n"/>
      <c r="K65" s="27" t="n"/>
      <c r="L65" s="32" t="n"/>
      <c r="M65" s="26">
        <f>IF($A65="","",IF(OR(COUNTIF($A$5:$A$104,$A65)&gt;1,AND($B65&lt;&gt;"",COUNTIF($B$5:$B$104,$B65)&gt;1)),"Duplicate territory/route",IF(OR($B65="",$C65="",$F65&lt;=0,$G65&lt;=0,$H65&lt;=0,$J65&lt;=0,$K65&lt;=0,$L65=""),"Review inputs","OK")))</f>
        <v/>
      </c>
      <c r="N65" s="24" t="n"/>
    </row>
    <row r="66">
      <c r="A66" s="32" t="n"/>
      <c r="B66" s="32" t="n"/>
      <c r="C66" s="32" t="n"/>
      <c r="D66" s="32" t="n"/>
      <c r="E66" s="24" t="n"/>
      <c r="F66" s="27" t="n"/>
      <c r="G66" s="28" t="n"/>
      <c r="H66" s="30" t="n"/>
      <c r="I66" s="15">
        <f>IF($A66="","",IFERROR($F66*$G66*$H66,0))</f>
        <v/>
      </c>
      <c r="J66" s="28" t="n"/>
      <c r="K66" s="27" t="n"/>
      <c r="L66" s="32" t="n"/>
      <c r="M66" s="26">
        <f>IF($A66="","",IF(OR(COUNTIF($A$5:$A$104,$A66)&gt;1,AND($B66&lt;&gt;"",COUNTIF($B$5:$B$104,$B66)&gt;1)),"Duplicate territory/route",IF(OR($B66="",$C66="",$F66&lt;=0,$G66&lt;=0,$H66&lt;=0,$J66&lt;=0,$K66&lt;=0,$L66=""),"Review inputs","OK")))</f>
        <v/>
      </c>
      <c r="N66" s="24" t="n"/>
    </row>
    <row r="67">
      <c r="A67" s="32" t="n"/>
      <c r="B67" s="32" t="n"/>
      <c r="C67" s="32" t="n"/>
      <c r="D67" s="32" t="n"/>
      <c r="E67" s="24" t="n"/>
      <c r="F67" s="27" t="n"/>
      <c r="G67" s="28" t="n"/>
      <c r="H67" s="30" t="n"/>
      <c r="I67" s="15">
        <f>IF($A67="","",IFERROR($F67*$G67*$H67,0))</f>
        <v/>
      </c>
      <c r="J67" s="28" t="n"/>
      <c r="K67" s="27" t="n"/>
      <c r="L67" s="32" t="n"/>
      <c r="M67" s="26">
        <f>IF($A67="","",IF(OR(COUNTIF($A$5:$A$104,$A67)&gt;1,AND($B67&lt;&gt;"",COUNTIF($B$5:$B$104,$B67)&gt;1)),"Duplicate territory/route",IF(OR($B67="",$C67="",$F67&lt;=0,$G67&lt;=0,$H67&lt;=0,$J67&lt;=0,$K67&lt;=0,$L67=""),"Review inputs","OK")))</f>
        <v/>
      </c>
      <c r="N67" s="24" t="n"/>
    </row>
    <row r="68">
      <c r="A68" s="32" t="n"/>
      <c r="B68" s="32" t="n"/>
      <c r="C68" s="32" t="n"/>
      <c r="D68" s="32" t="n"/>
      <c r="E68" s="24" t="n"/>
      <c r="F68" s="27" t="n"/>
      <c r="G68" s="28" t="n"/>
      <c r="H68" s="30" t="n"/>
      <c r="I68" s="15">
        <f>IF($A68="","",IFERROR($F68*$G68*$H68,0))</f>
        <v/>
      </c>
      <c r="J68" s="28" t="n"/>
      <c r="K68" s="27" t="n"/>
      <c r="L68" s="32" t="n"/>
      <c r="M68" s="26">
        <f>IF($A68="","",IF(OR(COUNTIF($A$5:$A$104,$A68)&gt;1,AND($B68&lt;&gt;"",COUNTIF($B$5:$B$104,$B68)&gt;1)),"Duplicate territory/route",IF(OR($B68="",$C68="",$F68&lt;=0,$G68&lt;=0,$H68&lt;=0,$J68&lt;=0,$K68&lt;=0,$L68=""),"Review inputs","OK")))</f>
        <v/>
      </c>
      <c r="N68" s="24" t="n"/>
    </row>
    <row r="69">
      <c r="A69" s="32" t="n"/>
      <c r="B69" s="32" t="n"/>
      <c r="C69" s="32" t="n"/>
      <c r="D69" s="32" t="n"/>
      <c r="E69" s="24" t="n"/>
      <c r="F69" s="27" t="n"/>
      <c r="G69" s="28" t="n"/>
      <c r="H69" s="30" t="n"/>
      <c r="I69" s="15">
        <f>IF($A69="","",IFERROR($F69*$G69*$H69,0))</f>
        <v/>
      </c>
      <c r="J69" s="28" t="n"/>
      <c r="K69" s="27" t="n"/>
      <c r="L69" s="32" t="n"/>
      <c r="M69" s="26">
        <f>IF($A69="","",IF(OR(COUNTIF($A$5:$A$104,$A69)&gt;1,AND($B69&lt;&gt;"",COUNTIF($B$5:$B$104,$B69)&gt;1)),"Duplicate territory/route",IF(OR($B69="",$C69="",$F69&lt;=0,$G69&lt;=0,$H69&lt;=0,$J69&lt;=0,$K69&lt;=0,$L69=""),"Review inputs","OK")))</f>
        <v/>
      </c>
      <c r="N69" s="24" t="n"/>
    </row>
    <row r="70">
      <c r="A70" s="32" t="n"/>
      <c r="B70" s="32" t="n"/>
      <c r="C70" s="32" t="n"/>
      <c r="D70" s="32" t="n"/>
      <c r="E70" s="24" t="n"/>
      <c r="F70" s="27" t="n"/>
      <c r="G70" s="28" t="n"/>
      <c r="H70" s="30" t="n"/>
      <c r="I70" s="15">
        <f>IF($A70="","",IFERROR($F70*$G70*$H70,0))</f>
        <v/>
      </c>
      <c r="J70" s="28" t="n"/>
      <c r="K70" s="27" t="n"/>
      <c r="L70" s="32" t="n"/>
      <c r="M70" s="26">
        <f>IF($A70="","",IF(OR(COUNTIF($A$5:$A$104,$A70)&gt;1,AND($B70&lt;&gt;"",COUNTIF($B$5:$B$104,$B70)&gt;1)),"Duplicate territory/route",IF(OR($B70="",$C70="",$F70&lt;=0,$G70&lt;=0,$H70&lt;=0,$J70&lt;=0,$K70&lt;=0,$L70=""),"Review inputs","OK")))</f>
        <v/>
      </c>
      <c r="N70" s="24" t="n"/>
    </row>
    <row r="71">
      <c r="A71" s="32" t="n"/>
      <c r="B71" s="32" t="n"/>
      <c r="C71" s="32" t="n"/>
      <c r="D71" s="32" t="n"/>
      <c r="E71" s="24" t="n"/>
      <c r="F71" s="27" t="n"/>
      <c r="G71" s="28" t="n"/>
      <c r="H71" s="30" t="n"/>
      <c r="I71" s="15">
        <f>IF($A71="","",IFERROR($F71*$G71*$H71,0))</f>
        <v/>
      </c>
      <c r="J71" s="28" t="n"/>
      <c r="K71" s="27" t="n"/>
      <c r="L71" s="32" t="n"/>
      <c r="M71" s="26">
        <f>IF($A71="","",IF(OR(COUNTIF($A$5:$A$104,$A71)&gt;1,AND($B71&lt;&gt;"",COUNTIF($B$5:$B$104,$B71)&gt;1)),"Duplicate territory/route",IF(OR($B71="",$C71="",$F71&lt;=0,$G71&lt;=0,$H71&lt;=0,$J71&lt;=0,$K71&lt;=0,$L71=""),"Review inputs","OK")))</f>
        <v/>
      </c>
      <c r="N71" s="24" t="n"/>
    </row>
    <row r="72">
      <c r="A72" s="32" t="n"/>
      <c r="B72" s="32" t="n"/>
      <c r="C72" s="32" t="n"/>
      <c r="D72" s="32" t="n"/>
      <c r="E72" s="24" t="n"/>
      <c r="F72" s="27" t="n"/>
      <c r="G72" s="28" t="n"/>
      <c r="H72" s="30" t="n"/>
      <c r="I72" s="15">
        <f>IF($A72="","",IFERROR($F72*$G72*$H72,0))</f>
        <v/>
      </c>
      <c r="J72" s="28" t="n"/>
      <c r="K72" s="27" t="n"/>
      <c r="L72" s="32" t="n"/>
      <c r="M72" s="26">
        <f>IF($A72="","",IF(OR(COUNTIF($A$5:$A$104,$A72)&gt;1,AND($B72&lt;&gt;"",COUNTIF($B$5:$B$104,$B72)&gt;1)),"Duplicate territory/route",IF(OR($B72="",$C72="",$F72&lt;=0,$G72&lt;=0,$H72&lt;=0,$J72&lt;=0,$K72&lt;=0,$L72=""),"Review inputs","OK")))</f>
        <v/>
      </c>
      <c r="N72" s="24" t="n"/>
    </row>
    <row r="73">
      <c r="A73" s="32" t="n"/>
      <c r="B73" s="32" t="n"/>
      <c r="C73" s="32" t="n"/>
      <c r="D73" s="32" t="n"/>
      <c r="E73" s="24" t="n"/>
      <c r="F73" s="27" t="n"/>
      <c r="G73" s="28" t="n"/>
      <c r="H73" s="30" t="n"/>
      <c r="I73" s="15">
        <f>IF($A73="","",IFERROR($F73*$G73*$H73,0))</f>
        <v/>
      </c>
      <c r="J73" s="28" t="n"/>
      <c r="K73" s="27" t="n"/>
      <c r="L73" s="32" t="n"/>
      <c r="M73" s="26">
        <f>IF($A73="","",IF(OR(COUNTIF($A$5:$A$104,$A73)&gt;1,AND($B73&lt;&gt;"",COUNTIF($B$5:$B$104,$B73)&gt;1)),"Duplicate territory/route",IF(OR($B73="",$C73="",$F73&lt;=0,$G73&lt;=0,$H73&lt;=0,$J73&lt;=0,$K73&lt;=0,$L73=""),"Review inputs","OK")))</f>
        <v/>
      </c>
      <c r="N73" s="24" t="n"/>
    </row>
    <row r="74">
      <c r="A74" s="32" t="n"/>
      <c r="B74" s="32" t="n"/>
      <c r="C74" s="32" t="n"/>
      <c r="D74" s="32" t="n"/>
      <c r="E74" s="24" t="n"/>
      <c r="F74" s="27" t="n"/>
      <c r="G74" s="28" t="n"/>
      <c r="H74" s="30" t="n"/>
      <c r="I74" s="15">
        <f>IF($A74="","",IFERROR($F74*$G74*$H74,0))</f>
        <v/>
      </c>
      <c r="J74" s="28" t="n"/>
      <c r="K74" s="27" t="n"/>
      <c r="L74" s="32" t="n"/>
      <c r="M74" s="26">
        <f>IF($A74="","",IF(OR(COUNTIF($A$5:$A$104,$A74)&gt;1,AND($B74&lt;&gt;"",COUNTIF($B$5:$B$104,$B74)&gt;1)),"Duplicate territory/route",IF(OR($B74="",$C74="",$F74&lt;=0,$G74&lt;=0,$H74&lt;=0,$J74&lt;=0,$K74&lt;=0,$L74=""),"Review inputs","OK")))</f>
        <v/>
      </c>
      <c r="N74" s="24" t="n"/>
    </row>
    <row r="75">
      <c r="A75" s="32" t="n"/>
      <c r="B75" s="32" t="n"/>
      <c r="C75" s="32" t="n"/>
      <c r="D75" s="32" t="n"/>
      <c r="E75" s="24" t="n"/>
      <c r="F75" s="27" t="n"/>
      <c r="G75" s="28" t="n"/>
      <c r="H75" s="30" t="n"/>
      <c r="I75" s="15">
        <f>IF($A75="","",IFERROR($F75*$G75*$H75,0))</f>
        <v/>
      </c>
      <c r="J75" s="28" t="n"/>
      <c r="K75" s="27" t="n"/>
      <c r="L75" s="32" t="n"/>
      <c r="M75" s="26">
        <f>IF($A75="","",IF(OR(COUNTIF($A$5:$A$104,$A75)&gt;1,AND($B75&lt;&gt;"",COUNTIF($B$5:$B$104,$B75)&gt;1)),"Duplicate territory/route",IF(OR($B75="",$C75="",$F75&lt;=0,$G75&lt;=0,$H75&lt;=0,$J75&lt;=0,$K75&lt;=0,$L75=""),"Review inputs","OK")))</f>
        <v/>
      </c>
      <c r="N75" s="24" t="n"/>
    </row>
    <row r="76">
      <c r="A76" s="32" t="n"/>
      <c r="B76" s="32" t="n"/>
      <c r="C76" s="32" t="n"/>
      <c r="D76" s="32" t="n"/>
      <c r="E76" s="24" t="n"/>
      <c r="F76" s="27" t="n"/>
      <c r="G76" s="28" t="n"/>
      <c r="H76" s="30" t="n"/>
      <c r="I76" s="15">
        <f>IF($A76="","",IFERROR($F76*$G76*$H76,0))</f>
        <v/>
      </c>
      <c r="J76" s="28" t="n"/>
      <c r="K76" s="27" t="n"/>
      <c r="L76" s="32" t="n"/>
      <c r="M76" s="26">
        <f>IF($A76="","",IF(OR(COUNTIF($A$5:$A$104,$A76)&gt;1,AND($B76&lt;&gt;"",COUNTIF($B$5:$B$104,$B76)&gt;1)),"Duplicate territory/route",IF(OR($B76="",$C76="",$F76&lt;=0,$G76&lt;=0,$H76&lt;=0,$J76&lt;=0,$K76&lt;=0,$L76=""),"Review inputs","OK")))</f>
        <v/>
      </c>
      <c r="N76" s="24" t="n"/>
    </row>
    <row r="77">
      <c r="A77" s="32" t="n"/>
      <c r="B77" s="32" t="n"/>
      <c r="C77" s="32" t="n"/>
      <c r="D77" s="32" t="n"/>
      <c r="E77" s="24" t="n"/>
      <c r="F77" s="27" t="n"/>
      <c r="G77" s="28" t="n"/>
      <c r="H77" s="30" t="n"/>
      <c r="I77" s="15">
        <f>IF($A77="","",IFERROR($F77*$G77*$H77,0))</f>
        <v/>
      </c>
      <c r="J77" s="28" t="n"/>
      <c r="K77" s="27" t="n"/>
      <c r="L77" s="32" t="n"/>
      <c r="M77" s="26">
        <f>IF($A77="","",IF(OR(COUNTIF($A$5:$A$104,$A77)&gt;1,AND($B77&lt;&gt;"",COUNTIF($B$5:$B$104,$B77)&gt;1)),"Duplicate territory/route",IF(OR($B77="",$C77="",$F77&lt;=0,$G77&lt;=0,$H77&lt;=0,$J77&lt;=0,$K77&lt;=0,$L77=""),"Review inputs","OK")))</f>
        <v/>
      </c>
      <c r="N77" s="24" t="n"/>
    </row>
    <row r="78">
      <c r="A78" s="32" t="n"/>
      <c r="B78" s="32" t="n"/>
      <c r="C78" s="32" t="n"/>
      <c r="D78" s="32" t="n"/>
      <c r="E78" s="24" t="n"/>
      <c r="F78" s="27" t="n"/>
      <c r="G78" s="28" t="n"/>
      <c r="H78" s="30" t="n"/>
      <c r="I78" s="15">
        <f>IF($A78="","",IFERROR($F78*$G78*$H78,0))</f>
        <v/>
      </c>
      <c r="J78" s="28" t="n"/>
      <c r="K78" s="27" t="n"/>
      <c r="L78" s="32" t="n"/>
      <c r="M78" s="26">
        <f>IF($A78="","",IF(OR(COUNTIF($A$5:$A$104,$A78)&gt;1,AND($B78&lt;&gt;"",COUNTIF($B$5:$B$104,$B78)&gt;1)),"Duplicate territory/route",IF(OR($B78="",$C78="",$F78&lt;=0,$G78&lt;=0,$H78&lt;=0,$J78&lt;=0,$K78&lt;=0,$L78=""),"Review inputs","OK")))</f>
        <v/>
      </c>
      <c r="N78" s="24" t="n"/>
    </row>
    <row r="79">
      <c r="A79" s="32" t="n"/>
      <c r="B79" s="32" t="n"/>
      <c r="C79" s="32" t="n"/>
      <c r="D79" s="32" t="n"/>
      <c r="E79" s="24" t="n"/>
      <c r="F79" s="27" t="n"/>
      <c r="G79" s="28" t="n"/>
      <c r="H79" s="30" t="n"/>
      <c r="I79" s="15">
        <f>IF($A79="","",IFERROR($F79*$G79*$H79,0))</f>
        <v/>
      </c>
      <c r="J79" s="28" t="n"/>
      <c r="K79" s="27" t="n"/>
      <c r="L79" s="32" t="n"/>
      <c r="M79" s="26">
        <f>IF($A79="","",IF(OR(COUNTIF($A$5:$A$104,$A79)&gt;1,AND($B79&lt;&gt;"",COUNTIF($B$5:$B$104,$B79)&gt;1)),"Duplicate territory/route",IF(OR($B79="",$C79="",$F79&lt;=0,$G79&lt;=0,$H79&lt;=0,$J79&lt;=0,$K79&lt;=0,$L79=""),"Review inputs","OK")))</f>
        <v/>
      </c>
      <c r="N79" s="24" t="n"/>
    </row>
    <row r="80">
      <c r="A80" s="32" t="n"/>
      <c r="B80" s="32" t="n"/>
      <c r="C80" s="32" t="n"/>
      <c r="D80" s="32" t="n"/>
      <c r="E80" s="24" t="n"/>
      <c r="F80" s="27" t="n"/>
      <c r="G80" s="28" t="n"/>
      <c r="H80" s="30" t="n"/>
      <c r="I80" s="15">
        <f>IF($A80="","",IFERROR($F80*$G80*$H80,0))</f>
        <v/>
      </c>
      <c r="J80" s="28" t="n"/>
      <c r="K80" s="27" t="n"/>
      <c r="L80" s="32" t="n"/>
      <c r="M80" s="26">
        <f>IF($A80="","",IF(OR(COUNTIF($A$5:$A$104,$A80)&gt;1,AND($B80&lt;&gt;"",COUNTIF($B$5:$B$104,$B80)&gt;1)),"Duplicate territory/route",IF(OR($B80="",$C80="",$F80&lt;=0,$G80&lt;=0,$H80&lt;=0,$J80&lt;=0,$K80&lt;=0,$L80=""),"Review inputs","OK")))</f>
        <v/>
      </c>
      <c r="N80" s="24" t="n"/>
    </row>
    <row r="81">
      <c r="A81" s="32" t="n"/>
      <c r="B81" s="32" t="n"/>
      <c r="C81" s="32" t="n"/>
      <c r="D81" s="32" t="n"/>
      <c r="E81" s="24" t="n"/>
      <c r="F81" s="27" t="n"/>
      <c r="G81" s="28" t="n"/>
      <c r="H81" s="30" t="n"/>
      <c r="I81" s="15">
        <f>IF($A81="","",IFERROR($F81*$G81*$H81,0))</f>
        <v/>
      </c>
      <c r="J81" s="28" t="n"/>
      <c r="K81" s="27" t="n"/>
      <c r="L81" s="32" t="n"/>
      <c r="M81" s="26">
        <f>IF($A81="","",IF(OR(COUNTIF($A$5:$A$104,$A81)&gt;1,AND($B81&lt;&gt;"",COUNTIF($B$5:$B$104,$B81)&gt;1)),"Duplicate territory/route",IF(OR($B81="",$C81="",$F81&lt;=0,$G81&lt;=0,$H81&lt;=0,$J81&lt;=0,$K81&lt;=0,$L81=""),"Review inputs","OK")))</f>
        <v/>
      </c>
      <c r="N81" s="24" t="n"/>
    </row>
    <row r="82">
      <c r="A82" s="32" t="n"/>
      <c r="B82" s="32" t="n"/>
      <c r="C82" s="32" t="n"/>
      <c r="D82" s="32" t="n"/>
      <c r="E82" s="24" t="n"/>
      <c r="F82" s="27" t="n"/>
      <c r="G82" s="28" t="n"/>
      <c r="H82" s="30" t="n"/>
      <c r="I82" s="15">
        <f>IF($A82="","",IFERROR($F82*$G82*$H82,0))</f>
        <v/>
      </c>
      <c r="J82" s="28" t="n"/>
      <c r="K82" s="27" t="n"/>
      <c r="L82" s="32" t="n"/>
      <c r="M82" s="26">
        <f>IF($A82="","",IF(OR(COUNTIF($A$5:$A$104,$A82)&gt;1,AND($B82&lt;&gt;"",COUNTIF($B$5:$B$104,$B82)&gt;1)),"Duplicate territory/route",IF(OR($B82="",$C82="",$F82&lt;=0,$G82&lt;=0,$H82&lt;=0,$J82&lt;=0,$K82&lt;=0,$L82=""),"Review inputs","OK")))</f>
        <v/>
      </c>
      <c r="N82" s="24" t="n"/>
    </row>
    <row r="83">
      <c r="A83" s="32" t="n"/>
      <c r="B83" s="32" t="n"/>
      <c r="C83" s="32" t="n"/>
      <c r="D83" s="32" t="n"/>
      <c r="E83" s="24" t="n"/>
      <c r="F83" s="27" t="n"/>
      <c r="G83" s="28" t="n"/>
      <c r="H83" s="30" t="n"/>
      <c r="I83" s="15">
        <f>IF($A83="","",IFERROR($F83*$G83*$H83,0))</f>
        <v/>
      </c>
      <c r="J83" s="28" t="n"/>
      <c r="K83" s="27" t="n"/>
      <c r="L83" s="32" t="n"/>
      <c r="M83" s="26">
        <f>IF($A83="","",IF(OR(COUNTIF($A$5:$A$104,$A83)&gt;1,AND($B83&lt;&gt;"",COUNTIF($B$5:$B$104,$B83)&gt;1)),"Duplicate territory/route",IF(OR($B83="",$C83="",$F83&lt;=0,$G83&lt;=0,$H83&lt;=0,$J83&lt;=0,$K83&lt;=0,$L83=""),"Review inputs","OK")))</f>
        <v/>
      </c>
      <c r="N83" s="24" t="n"/>
    </row>
    <row r="84">
      <c r="A84" s="32" t="n"/>
      <c r="B84" s="32" t="n"/>
      <c r="C84" s="32" t="n"/>
      <c r="D84" s="32" t="n"/>
      <c r="E84" s="24" t="n"/>
      <c r="F84" s="27" t="n"/>
      <c r="G84" s="28" t="n"/>
      <c r="H84" s="30" t="n"/>
      <c r="I84" s="15">
        <f>IF($A84="","",IFERROR($F84*$G84*$H84,0))</f>
        <v/>
      </c>
      <c r="J84" s="28" t="n"/>
      <c r="K84" s="27" t="n"/>
      <c r="L84" s="32" t="n"/>
      <c r="M84" s="26">
        <f>IF($A84="","",IF(OR(COUNTIF($A$5:$A$104,$A84)&gt;1,AND($B84&lt;&gt;"",COUNTIF($B$5:$B$104,$B84)&gt;1)),"Duplicate territory/route",IF(OR($B84="",$C84="",$F84&lt;=0,$G84&lt;=0,$H84&lt;=0,$J84&lt;=0,$K84&lt;=0,$L84=""),"Review inputs","OK")))</f>
        <v/>
      </c>
      <c r="N84" s="24" t="n"/>
    </row>
    <row r="85">
      <c r="A85" s="32" t="n"/>
      <c r="B85" s="32" t="n"/>
      <c r="C85" s="32" t="n"/>
      <c r="D85" s="32" t="n"/>
      <c r="E85" s="24" t="n"/>
      <c r="F85" s="27" t="n"/>
      <c r="G85" s="28" t="n"/>
      <c r="H85" s="30" t="n"/>
      <c r="I85" s="15">
        <f>IF($A85="","",IFERROR($F85*$G85*$H85,0))</f>
        <v/>
      </c>
      <c r="J85" s="28" t="n"/>
      <c r="K85" s="27" t="n"/>
      <c r="L85" s="32" t="n"/>
      <c r="M85" s="26">
        <f>IF($A85="","",IF(OR(COUNTIF($A$5:$A$104,$A85)&gt;1,AND($B85&lt;&gt;"",COUNTIF($B$5:$B$104,$B85)&gt;1)),"Duplicate territory/route",IF(OR($B85="",$C85="",$F85&lt;=0,$G85&lt;=0,$H85&lt;=0,$J85&lt;=0,$K85&lt;=0,$L85=""),"Review inputs","OK")))</f>
        <v/>
      </c>
      <c r="N85" s="24" t="n"/>
    </row>
    <row r="86">
      <c r="A86" s="32" t="n"/>
      <c r="B86" s="32" t="n"/>
      <c r="C86" s="32" t="n"/>
      <c r="D86" s="32" t="n"/>
      <c r="E86" s="24" t="n"/>
      <c r="F86" s="27" t="n"/>
      <c r="G86" s="28" t="n"/>
      <c r="H86" s="30" t="n"/>
      <c r="I86" s="15">
        <f>IF($A86="","",IFERROR($F86*$G86*$H86,0))</f>
        <v/>
      </c>
      <c r="J86" s="28" t="n"/>
      <c r="K86" s="27" t="n"/>
      <c r="L86" s="32" t="n"/>
      <c r="M86" s="26">
        <f>IF($A86="","",IF(OR(COUNTIF($A$5:$A$104,$A86)&gt;1,AND($B86&lt;&gt;"",COUNTIF($B$5:$B$104,$B86)&gt;1)),"Duplicate territory/route",IF(OR($B86="",$C86="",$F86&lt;=0,$G86&lt;=0,$H86&lt;=0,$J86&lt;=0,$K86&lt;=0,$L86=""),"Review inputs","OK")))</f>
        <v/>
      </c>
      <c r="N86" s="24" t="n"/>
    </row>
    <row r="87">
      <c r="A87" s="32" t="n"/>
      <c r="B87" s="32" t="n"/>
      <c r="C87" s="32" t="n"/>
      <c r="D87" s="32" t="n"/>
      <c r="E87" s="24" t="n"/>
      <c r="F87" s="27" t="n"/>
      <c r="G87" s="28" t="n"/>
      <c r="H87" s="30" t="n"/>
      <c r="I87" s="15">
        <f>IF($A87="","",IFERROR($F87*$G87*$H87,0))</f>
        <v/>
      </c>
      <c r="J87" s="28" t="n"/>
      <c r="K87" s="27" t="n"/>
      <c r="L87" s="32" t="n"/>
      <c r="M87" s="26">
        <f>IF($A87="","",IF(OR(COUNTIF($A$5:$A$104,$A87)&gt;1,AND($B87&lt;&gt;"",COUNTIF($B$5:$B$104,$B87)&gt;1)),"Duplicate territory/route",IF(OR($B87="",$C87="",$F87&lt;=0,$G87&lt;=0,$H87&lt;=0,$J87&lt;=0,$K87&lt;=0,$L87=""),"Review inputs","OK")))</f>
        <v/>
      </c>
      <c r="N87" s="24" t="n"/>
    </row>
    <row r="88">
      <c r="A88" s="32" t="n"/>
      <c r="B88" s="32" t="n"/>
      <c r="C88" s="32" t="n"/>
      <c r="D88" s="32" t="n"/>
      <c r="E88" s="24" t="n"/>
      <c r="F88" s="27" t="n"/>
      <c r="G88" s="28" t="n"/>
      <c r="H88" s="30" t="n"/>
      <c r="I88" s="15">
        <f>IF($A88="","",IFERROR($F88*$G88*$H88,0))</f>
        <v/>
      </c>
      <c r="J88" s="28" t="n"/>
      <c r="K88" s="27" t="n"/>
      <c r="L88" s="32" t="n"/>
      <c r="M88" s="26">
        <f>IF($A88="","",IF(OR(COUNTIF($A$5:$A$104,$A88)&gt;1,AND($B88&lt;&gt;"",COUNTIF($B$5:$B$104,$B88)&gt;1)),"Duplicate territory/route",IF(OR($B88="",$C88="",$F88&lt;=0,$G88&lt;=0,$H88&lt;=0,$J88&lt;=0,$K88&lt;=0,$L88=""),"Review inputs","OK")))</f>
        <v/>
      </c>
      <c r="N88" s="24" t="n"/>
    </row>
    <row r="89">
      <c r="A89" s="32" t="n"/>
      <c r="B89" s="32" t="n"/>
      <c r="C89" s="32" t="n"/>
      <c r="D89" s="32" t="n"/>
      <c r="E89" s="24" t="n"/>
      <c r="F89" s="27" t="n"/>
      <c r="G89" s="28" t="n"/>
      <c r="H89" s="30" t="n"/>
      <c r="I89" s="15">
        <f>IF($A89="","",IFERROR($F89*$G89*$H89,0))</f>
        <v/>
      </c>
      <c r="J89" s="28" t="n"/>
      <c r="K89" s="27" t="n"/>
      <c r="L89" s="32" t="n"/>
      <c r="M89" s="26">
        <f>IF($A89="","",IF(OR(COUNTIF($A$5:$A$104,$A89)&gt;1,AND($B89&lt;&gt;"",COUNTIF($B$5:$B$104,$B89)&gt;1)),"Duplicate territory/route",IF(OR($B89="",$C89="",$F89&lt;=0,$G89&lt;=0,$H89&lt;=0,$J89&lt;=0,$K89&lt;=0,$L89=""),"Review inputs","OK")))</f>
        <v/>
      </c>
      <c r="N89" s="24" t="n"/>
    </row>
    <row r="90">
      <c r="A90" s="32" t="n"/>
      <c r="B90" s="32" t="n"/>
      <c r="C90" s="32" t="n"/>
      <c r="D90" s="32" t="n"/>
      <c r="E90" s="24" t="n"/>
      <c r="F90" s="27" t="n"/>
      <c r="G90" s="28" t="n"/>
      <c r="H90" s="30" t="n"/>
      <c r="I90" s="15">
        <f>IF($A90="","",IFERROR($F90*$G90*$H90,0))</f>
        <v/>
      </c>
      <c r="J90" s="28" t="n"/>
      <c r="K90" s="27" t="n"/>
      <c r="L90" s="32" t="n"/>
      <c r="M90" s="26">
        <f>IF($A90="","",IF(OR(COUNTIF($A$5:$A$104,$A90)&gt;1,AND($B90&lt;&gt;"",COUNTIF($B$5:$B$104,$B90)&gt;1)),"Duplicate territory/route",IF(OR($B90="",$C90="",$F90&lt;=0,$G90&lt;=0,$H90&lt;=0,$J90&lt;=0,$K90&lt;=0,$L90=""),"Review inputs","OK")))</f>
        <v/>
      </c>
      <c r="N90" s="24" t="n"/>
    </row>
    <row r="91">
      <c r="A91" s="32" t="n"/>
      <c r="B91" s="32" t="n"/>
      <c r="C91" s="32" t="n"/>
      <c r="D91" s="32" t="n"/>
      <c r="E91" s="24" t="n"/>
      <c r="F91" s="27" t="n"/>
      <c r="G91" s="28" t="n"/>
      <c r="H91" s="30" t="n"/>
      <c r="I91" s="15">
        <f>IF($A91="","",IFERROR($F91*$G91*$H91,0))</f>
        <v/>
      </c>
      <c r="J91" s="28" t="n"/>
      <c r="K91" s="27" t="n"/>
      <c r="L91" s="32" t="n"/>
      <c r="M91" s="26">
        <f>IF($A91="","",IF(OR(COUNTIF($A$5:$A$104,$A91)&gt;1,AND($B91&lt;&gt;"",COUNTIF($B$5:$B$104,$B91)&gt;1)),"Duplicate territory/route",IF(OR($B91="",$C91="",$F91&lt;=0,$G91&lt;=0,$H91&lt;=0,$J91&lt;=0,$K91&lt;=0,$L91=""),"Review inputs","OK")))</f>
        <v/>
      </c>
      <c r="N91" s="24" t="n"/>
    </row>
    <row r="92">
      <c r="A92" s="32" t="n"/>
      <c r="B92" s="32" t="n"/>
      <c r="C92" s="32" t="n"/>
      <c r="D92" s="32" t="n"/>
      <c r="E92" s="24" t="n"/>
      <c r="F92" s="27" t="n"/>
      <c r="G92" s="28" t="n"/>
      <c r="H92" s="30" t="n"/>
      <c r="I92" s="15">
        <f>IF($A92="","",IFERROR($F92*$G92*$H92,0))</f>
        <v/>
      </c>
      <c r="J92" s="28" t="n"/>
      <c r="K92" s="27" t="n"/>
      <c r="L92" s="32" t="n"/>
      <c r="M92" s="26">
        <f>IF($A92="","",IF(OR(COUNTIF($A$5:$A$104,$A92)&gt;1,AND($B92&lt;&gt;"",COUNTIF($B$5:$B$104,$B92)&gt;1)),"Duplicate territory/route",IF(OR($B92="",$C92="",$F92&lt;=0,$G92&lt;=0,$H92&lt;=0,$J92&lt;=0,$K92&lt;=0,$L92=""),"Review inputs","OK")))</f>
        <v/>
      </c>
      <c r="N92" s="24" t="n"/>
    </row>
    <row r="93">
      <c r="A93" s="32" t="n"/>
      <c r="B93" s="32" t="n"/>
      <c r="C93" s="32" t="n"/>
      <c r="D93" s="32" t="n"/>
      <c r="E93" s="24" t="n"/>
      <c r="F93" s="27" t="n"/>
      <c r="G93" s="28" t="n"/>
      <c r="H93" s="30" t="n"/>
      <c r="I93" s="15">
        <f>IF($A93="","",IFERROR($F93*$G93*$H93,0))</f>
        <v/>
      </c>
      <c r="J93" s="28" t="n"/>
      <c r="K93" s="27" t="n"/>
      <c r="L93" s="32" t="n"/>
      <c r="M93" s="26">
        <f>IF($A93="","",IF(OR(COUNTIF($A$5:$A$104,$A93)&gt;1,AND($B93&lt;&gt;"",COUNTIF($B$5:$B$104,$B93)&gt;1)),"Duplicate territory/route",IF(OR($B93="",$C93="",$F93&lt;=0,$G93&lt;=0,$H93&lt;=0,$J93&lt;=0,$K93&lt;=0,$L93=""),"Review inputs","OK")))</f>
        <v/>
      </c>
      <c r="N93" s="24" t="n"/>
    </row>
    <row r="94">
      <c r="A94" s="32" t="n"/>
      <c r="B94" s="32" t="n"/>
      <c r="C94" s="32" t="n"/>
      <c r="D94" s="32" t="n"/>
      <c r="E94" s="24" t="n"/>
      <c r="F94" s="27" t="n"/>
      <c r="G94" s="28" t="n"/>
      <c r="H94" s="30" t="n"/>
      <c r="I94" s="15">
        <f>IF($A94="","",IFERROR($F94*$G94*$H94,0))</f>
        <v/>
      </c>
      <c r="J94" s="28" t="n"/>
      <c r="K94" s="27" t="n"/>
      <c r="L94" s="32" t="n"/>
      <c r="M94" s="26">
        <f>IF($A94="","",IF(OR(COUNTIF($A$5:$A$104,$A94)&gt;1,AND($B94&lt;&gt;"",COUNTIF($B$5:$B$104,$B94)&gt;1)),"Duplicate territory/route",IF(OR($B94="",$C94="",$F94&lt;=0,$G94&lt;=0,$H94&lt;=0,$J94&lt;=0,$K94&lt;=0,$L94=""),"Review inputs","OK")))</f>
        <v/>
      </c>
      <c r="N94" s="24" t="n"/>
    </row>
    <row r="95">
      <c r="A95" s="32" t="n"/>
      <c r="B95" s="32" t="n"/>
      <c r="C95" s="32" t="n"/>
      <c r="D95" s="32" t="n"/>
      <c r="E95" s="24" t="n"/>
      <c r="F95" s="27" t="n"/>
      <c r="G95" s="28" t="n"/>
      <c r="H95" s="30" t="n"/>
      <c r="I95" s="15">
        <f>IF($A95="","",IFERROR($F95*$G95*$H95,0))</f>
        <v/>
      </c>
      <c r="J95" s="28" t="n"/>
      <c r="K95" s="27" t="n"/>
      <c r="L95" s="32" t="n"/>
      <c r="M95" s="26">
        <f>IF($A95="","",IF(OR(COUNTIF($A$5:$A$104,$A95)&gt;1,AND($B95&lt;&gt;"",COUNTIF($B$5:$B$104,$B95)&gt;1)),"Duplicate territory/route",IF(OR($B95="",$C95="",$F95&lt;=0,$G95&lt;=0,$H95&lt;=0,$J95&lt;=0,$K95&lt;=0,$L95=""),"Review inputs","OK")))</f>
        <v/>
      </c>
      <c r="N95" s="24" t="n"/>
    </row>
    <row r="96">
      <c r="A96" s="32" t="n"/>
      <c r="B96" s="32" t="n"/>
      <c r="C96" s="32" t="n"/>
      <c r="D96" s="32" t="n"/>
      <c r="E96" s="24" t="n"/>
      <c r="F96" s="27" t="n"/>
      <c r="G96" s="28" t="n"/>
      <c r="H96" s="30" t="n"/>
      <c r="I96" s="15">
        <f>IF($A96="","",IFERROR($F96*$G96*$H96,0))</f>
        <v/>
      </c>
      <c r="J96" s="28" t="n"/>
      <c r="K96" s="27" t="n"/>
      <c r="L96" s="32" t="n"/>
      <c r="M96" s="26">
        <f>IF($A96="","",IF(OR(COUNTIF($A$5:$A$104,$A96)&gt;1,AND($B96&lt;&gt;"",COUNTIF($B$5:$B$104,$B96)&gt;1)),"Duplicate territory/route",IF(OR($B96="",$C96="",$F96&lt;=0,$G96&lt;=0,$H96&lt;=0,$J96&lt;=0,$K96&lt;=0,$L96=""),"Review inputs","OK")))</f>
        <v/>
      </c>
      <c r="N96" s="24" t="n"/>
    </row>
    <row r="97">
      <c r="A97" s="32" t="n"/>
      <c r="B97" s="32" t="n"/>
      <c r="C97" s="32" t="n"/>
      <c r="D97" s="32" t="n"/>
      <c r="E97" s="24" t="n"/>
      <c r="F97" s="27" t="n"/>
      <c r="G97" s="28" t="n"/>
      <c r="H97" s="30" t="n"/>
      <c r="I97" s="15">
        <f>IF($A97="","",IFERROR($F97*$G97*$H97,0))</f>
        <v/>
      </c>
      <c r="J97" s="28" t="n"/>
      <c r="K97" s="27" t="n"/>
      <c r="L97" s="32" t="n"/>
      <c r="M97" s="26">
        <f>IF($A97="","",IF(OR(COUNTIF($A$5:$A$104,$A97)&gt;1,AND($B97&lt;&gt;"",COUNTIF($B$5:$B$104,$B97)&gt;1)),"Duplicate territory/route",IF(OR($B97="",$C97="",$F97&lt;=0,$G97&lt;=0,$H97&lt;=0,$J97&lt;=0,$K97&lt;=0,$L97=""),"Review inputs","OK")))</f>
        <v/>
      </c>
      <c r="N97" s="24" t="n"/>
    </row>
    <row r="98">
      <c r="A98" s="32" t="n"/>
      <c r="B98" s="32" t="n"/>
      <c r="C98" s="32" t="n"/>
      <c r="D98" s="32" t="n"/>
      <c r="E98" s="24" t="n"/>
      <c r="F98" s="27" t="n"/>
      <c r="G98" s="28" t="n"/>
      <c r="H98" s="30" t="n"/>
      <c r="I98" s="15">
        <f>IF($A98="","",IFERROR($F98*$G98*$H98,0))</f>
        <v/>
      </c>
      <c r="J98" s="28" t="n"/>
      <c r="K98" s="27" t="n"/>
      <c r="L98" s="32" t="n"/>
      <c r="M98" s="26">
        <f>IF($A98="","",IF(OR(COUNTIF($A$5:$A$104,$A98)&gt;1,AND($B98&lt;&gt;"",COUNTIF($B$5:$B$104,$B98)&gt;1)),"Duplicate territory/route",IF(OR($B98="",$C98="",$F98&lt;=0,$G98&lt;=0,$H98&lt;=0,$J98&lt;=0,$K98&lt;=0,$L98=""),"Review inputs","OK")))</f>
        <v/>
      </c>
      <c r="N98" s="24" t="n"/>
    </row>
    <row r="99">
      <c r="A99" s="32" t="n"/>
      <c r="B99" s="32" t="n"/>
      <c r="C99" s="32" t="n"/>
      <c r="D99" s="32" t="n"/>
      <c r="E99" s="24" t="n"/>
      <c r="F99" s="27" t="n"/>
      <c r="G99" s="28" t="n"/>
      <c r="H99" s="30" t="n"/>
      <c r="I99" s="15">
        <f>IF($A99="","",IFERROR($F99*$G99*$H99,0))</f>
        <v/>
      </c>
      <c r="J99" s="28" t="n"/>
      <c r="K99" s="27" t="n"/>
      <c r="L99" s="32" t="n"/>
      <c r="M99" s="26">
        <f>IF($A99="","",IF(OR(COUNTIF($A$5:$A$104,$A99)&gt;1,AND($B99&lt;&gt;"",COUNTIF($B$5:$B$104,$B99)&gt;1)),"Duplicate territory/route",IF(OR($B99="",$C99="",$F99&lt;=0,$G99&lt;=0,$H99&lt;=0,$J99&lt;=0,$K99&lt;=0,$L99=""),"Review inputs","OK")))</f>
        <v/>
      </c>
      <c r="N99" s="24" t="n"/>
    </row>
    <row r="100">
      <c r="A100" s="32" t="n"/>
      <c r="B100" s="32" t="n"/>
      <c r="C100" s="32" t="n"/>
      <c r="D100" s="32" t="n"/>
      <c r="E100" s="24" t="n"/>
      <c r="F100" s="27" t="n"/>
      <c r="G100" s="28" t="n"/>
      <c r="H100" s="30" t="n"/>
      <c r="I100" s="15">
        <f>IF($A100="","",IFERROR($F100*$G100*$H100,0))</f>
        <v/>
      </c>
      <c r="J100" s="28" t="n"/>
      <c r="K100" s="27" t="n"/>
      <c r="L100" s="32" t="n"/>
      <c r="M100" s="26">
        <f>IF($A100="","",IF(OR(COUNTIF($A$5:$A$104,$A100)&gt;1,AND($B100&lt;&gt;"",COUNTIF($B$5:$B$104,$B100)&gt;1)),"Duplicate territory/route",IF(OR($B100="",$C100="",$F100&lt;=0,$G100&lt;=0,$H100&lt;=0,$J100&lt;=0,$K100&lt;=0,$L100=""),"Review inputs","OK")))</f>
        <v/>
      </c>
      <c r="N100" s="24" t="n"/>
    </row>
    <row r="101">
      <c r="A101" s="32" t="n"/>
      <c r="B101" s="32" t="n"/>
      <c r="C101" s="32" t="n"/>
      <c r="D101" s="32" t="n"/>
      <c r="E101" s="24" t="n"/>
      <c r="F101" s="27" t="n"/>
      <c r="G101" s="28" t="n"/>
      <c r="H101" s="30" t="n"/>
      <c r="I101" s="15">
        <f>IF($A101="","",IFERROR($F101*$G101*$H101,0))</f>
        <v/>
      </c>
      <c r="J101" s="28" t="n"/>
      <c r="K101" s="27" t="n"/>
      <c r="L101" s="32" t="n"/>
      <c r="M101" s="26">
        <f>IF($A101="","",IF(OR(COUNTIF($A$5:$A$104,$A101)&gt;1,AND($B101&lt;&gt;"",COUNTIF($B$5:$B$104,$B101)&gt;1)),"Duplicate territory/route",IF(OR($B101="",$C101="",$F101&lt;=0,$G101&lt;=0,$H101&lt;=0,$J101&lt;=0,$K101&lt;=0,$L101=""),"Review inputs","OK")))</f>
        <v/>
      </c>
      <c r="N101" s="24" t="n"/>
    </row>
    <row r="102">
      <c r="A102" s="32" t="n"/>
      <c r="B102" s="32" t="n"/>
      <c r="C102" s="32" t="n"/>
      <c r="D102" s="32" t="n"/>
      <c r="E102" s="24" t="n"/>
      <c r="F102" s="27" t="n"/>
      <c r="G102" s="28" t="n"/>
      <c r="H102" s="30" t="n"/>
      <c r="I102" s="15">
        <f>IF($A102="","",IFERROR($F102*$G102*$H102,0))</f>
        <v/>
      </c>
      <c r="J102" s="28" t="n"/>
      <c r="K102" s="27" t="n"/>
      <c r="L102" s="32" t="n"/>
      <c r="M102" s="26">
        <f>IF($A102="","",IF(OR(COUNTIF($A$5:$A$104,$A102)&gt;1,AND($B102&lt;&gt;"",COUNTIF($B$5:$B$104,$B102)&gt;1)),"Duplicate territory/route",IF(OR($B102="",$C102="",$F102&lt;=0,$G102&lt;=0,$H102&lt;=0,$J102&lt;=0,$K102&lt;=0,$L102=""),"Review inputs","OK")))</f>
        <v/>
      </c>
      <c r="N102" s="24" t="n"/>
    </row>
    <row r="103">
      <c r="A103" s="32" t="n"/>
      <c r="B103" s="32" t="n"/>
      <c r="C103" s="32" t="n"/>
      <c r="D103" s="32" t="n"/>
      <c r="E103" s="24" t="n"/>
      <c r="F103" s="27" t="n"/>
      <c r="G103" s="28" t="n"/>
      <c r="H103" s="30" t="n"/>
      <c r="I103" s="15">
        <f>IF($A103="","",IFERROR($F103*$G103*$H103,0))</f>
        <v/>
      </c>
      <c r="J103" s="28" t="n"/>
      <c r="K103" s="27" t="n"/>
      <c r="L103" s="32" t="n"/>
      <c r="M103" s="26">
        <f>IF($A103="","",IF(OR(COUNTIF($A$5:$A$104,$A103)&gt;1,AND($B103&lt;&gt;"",COUNTIF($B$5:$B$104,$B103)&gt;1)),"Duplicate territory/route",IF(OR($B103="",$C103="",$F103&lt;=0,$G103&lt;=0,$H103&lt;=0,$J103&lt;=0,$K103&lt;=0,$L103=""),"Review inputs","OK")))</f>
        <v/>
      </c>
      <c r="N103" s="24" t="n"/>
    </row>
    <row r="104">
      <c r="A104" s="32" t="n"/>
      <c r="B104" s="32" t="n"/>
      <c r="C104" s="32" t="n"/>
      <c r="D104" s="32" t="n"/>
      <c r="E104" s="24" t="n"/>
      <c r="F104" s="27" t="n"/>
      <c r="G104" s="28" t="n"/>
      <c r="H104" s="30" t="n"/>
      <c r="I104" s="15">
        <f>IF($A104="","",IFERROR($F104*$G104*$H104,0))</f>
        <v/>
      </c>
      <c r="J104" s="28" t="n"/>
      <c r="K104" s="27" t="n"/>
      <c r="L104" s="32" t="n"/>
      <c r="M104" s="26">
        <f>IF($A104="","",IF(OR(COUNTIF($A$5:$A$104,$A104)&gt;1,AND($B104&lt;&gt;"",COUNTIF($B$5:$B$104,$B104)&gt;1)),"Duplicate territory/route",IF(OR($B104="",$C104="",$F104&lt;=0,$G104&lt;=0,$H104&lt;=0,$J104&lt;=0,$K104&lt;=0,$L104=""),"Review inputs","OK")))</f>
        <v/>
      </c>
      <c r="N104" s="24" t="n"/>
    </row>
  </sheetData>
  <autoFilter ref="A4:N104"/>
  <mergeCells count="1">
    <mergeCell ref="A1:N1"/>
  </mergeCells>
  <conditionalFormatting sqref="M5:M104">
    <cfRule type="expression" priority="1" dxfId="1">
      <formula>AND($A5&lt;&gt;"",$M5="OK")</formula>
    </cfRule>
    <cfRule type="expression" priority="2" dxfId="0">
      <formula>AND($A5&lt;&gt;"",$M5="Review inputs")</formula>
    </cfRule>
    <cfRule type="expression" priority="3" dxfId="2">
      <formula>AND($A5&lt;&gt;"",$M5="Duplicate territory/route")</formula>
    </cfRule>
  </conditionalFormatting>
  <conditionalFormatting sqref="I5:I104">
    <cfRule type="expression" priority="4" dxfId="2">
      <formula>AND($A5&lt;&gt;"",$I5=0)</formula>
    </cfRule>
  </conditionalFormatting>
  <conditionalFormatting sqref="H5:H104">
    <cfRule type="expression" priority="5" dxfId="0">
      <formula>AND($A5&lt;&gt;"",$H5&lt;'Settings'!$B$10)</formula>
    </cfRule>
  </conditionalFormatting>
  <dataValidations count="7">
    <dataValidation sqref="C5:D104" showDropDown="0" showInputMessage="0" showErrorMessage="0" allowBlank="0" errorTitle="Invalid Driver" error="Select a driver from the driver list." type="list">
      <formula1>INDIRECT("'Settings'!$J$5:$J$11")</formula1>
    </dataValidation>
    <dataValidation sqref="F5:F104" showDropDown="0" showInputMessage="0" showErrorMessage="0" allowBlank="0" errorTitle="Invalid Service Days" error="Enter a whole number from 1 to 7." type="whole" operator="between">
      <formula1>1</formula1>
      <formula2>7</formula2>
    </dataValidation>
    <dataValidation sqref="G5:G104" showDropDown="0" showInputMessage="0" showErrorMessage="0" allowBlank="0" errorTitle="Invalid Hours per Day" error="Enter a number from 1 to 12." type="decimal" operator="between">
      <formula1>1</formula1>
      <formula2>12</formula2>
    </dataValidation>
    <dataValidation sqref="H5:H104" showDropDown="0" showInputMessage="0" showErrorMessage="0" allowBlank="0" errorTitle="Invalid Capacity Factor" error="Enter a percentage from 50% to 100%." type="decimal" operator="between">
      <formula1>0.5</formula1>
      <formula2>1</formula2>
    </dataValidation>
    <dataValidation sqref="J5:J104" showDropDown="0" showInputMessage="0" showErrorMessage="0" allowBlank="0" errorTitle="Invalid Weekly Miles" error="Enter a number from 1 to 2,000." type="decimal" operator="between">
      <formula1>1</formula1>
      <formula2>2000</formula2>
    </dataValidation>
    <dataValidation sqref="K5:K104" showDropDown="0" showInputMessage="0" showErrorMessage="0" allowBlank="0" errorTitle="Invalid Weekly Stops" error="Enter a whole number from 1 to 1,000." type="whole" operator="between">
      <formula1>1</formula1>
      <formula2>1000</formula2>
    </dataValidation>
    <dataValidation sqref="L5:L104" showDropDown="0" showInputMessage="0" showErrorMessage="0" allowBlank="0" errorTitle="Invalid Capacity Status" error="Select a capacity status from the list." type="list">
      <formula1>INDIRECT("'Settings'!$H$5:$H$7")</formula1>
    </dataValidation>
  </dataValidations>
  <pageMargins left="0.25" right="0.25" top="0.5" bottom="0.5" header="0.2" footer="0.2"/>
  <pageSetup orientation="landscape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1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25" customWidth="1" min="3" max="3"/>
    <col width="62" customWidth="1" min="4" max="4"/>
    <col width="3" customWidth="1" min="5" max="5"/>
    <col width="21" customWidth="1" min="6" max="6"/>
    <col width="15" customWidth="1" min="7" max="7"/>
    <col width="18" customWidth="1" min="8" max="8"/>
    <col width="3" customWidth="1" min="9" max="9"/>
    <col width="22" customWidth="1" min="10" max="10"/>
  </cols>
  <sheetData>
    <row r="1" ht="28" customHeight="1">
      <c r="A1" s="1" t="inlineStr">
        <is>
          <t>Settings and Planning Assumptions</t>
        </is>
      </c>
    </row>
    <row r="2" ht="34" customHeight="1">
      <c r="A2" s="2" t="inlineStr">
        <is>
          <t>Update mint assumption cells as needed. Cost and workload results are planning estimates, not reimbursement or compliance calculations.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 ht="22" customHeight="1">
      <c r="A3" s="20" t="inlineStr">
        <is>
          <t>Legend</t>
        </is>
      </c>
      <c r="B3" s="21" t="inlineStr">
        <is>
          <t>Mint cells = user inputs</t>
        </is>
      </c>
      <c r="D3" s="22" t="inlineStr">
        <is>
          <t>Light cells = calculated values</t>
        </is>
      </c>
    </row>
    <row r="4" ht="34" customHeight="1">
      <c r="A4" s="11" t="inlineStr">
        <is>
          <t>Assumption</t>
        </is>
      </c>
      <c r="B4" s="11" t="inlineStr">
        <is>
          <t>Value</t>
        </is>
      </c>
      <c r="C4" s="11" t="inlineStr">
        <is>
          <t>Unit</t>
        </is>
      </c>
      <c r="D4" s="11" t="inlineStr">
        <is>
          <t>Guidance</t>
        </is>
      </c>
      <c r="F4" s="11" t="inlineStr">
        <is>
          <t>Service Pattern</t>
        </is>
      </c>
      <c r="G4" s="11" t="inlineStr">
        <is>
          <t>Priority</t>
        </is>
      </c>
      <c r="H4" s="11" t="inlineStr">
        <is>
          <t>Capacity Status</t>
        </is>
      </c>
      <c r="J4" s="11" t="inlineStr">
        <is>
          <t>Driver List</t>
        </is>
      </c>
    </row>
    <row r="5">
      <c r="A5" s="26" t="inlineStr">
        <is>
          <t>Average Driving Speed</t>
        </is>
      </c>
      <c r="B5" s="31" t="n">
        <v>28</v>
      </c>
      <c r="C5" s="26" t="inlineStr">
        <is>
          <t>mph</t>
        </is>
      </c>
      <c r="D5" s="26" t="inlineStr">
        <is>
          <t>Use a blended route average, not highway-only speed</t>
        </is>
      </c>
      <c r="F5" s="32" t="inlineStr">
        <is>
          <t>Weekdays</t>
        </is>
      </c>
      <c r="G5" s="32" t="inlineStr">
        <is>
          <t>Standard</t>
        </is>
      </c>
      <c r="H5" s="32" t="inlineStr">
        <is>
          <t>Active</t>
        </is>
      </c>
      <c r="J5" s="32" t="inlineStr">
        <is>
          <t>Ava Reynolds</t>
        </is>
      </c>
    </row>
    <row r="6">
      <c r="A6" s="26" t="inlineStr">
        <is>
          <t>Fleet Fuel Efficiency</t>
        </is>
      </c>
      <c r="B6" s="31" t="n">
        <v>12.5</v>
      </c>
      <c r="C6" s="26" t="inlineStr">
        <is>
          <t>mpg</t>
        </is>
      </c>
      <c r="D6" s="26" t="inlineStr">
        <is>
          <t>Average fuel economy for the planned vehicle mix</t>
        </is>
      </c>
      <c r="F6" s="32" t="inlineStr">
        <is>
          <t>Mon/Wed/Fri</t>
        </is>
      </c>
      <c r="G6" s="32" t="inlineStr">
        <is>
          <t>High</t>
        </is>
      </c>
      <c r="H6" s="32" t="inlineStr">
        <is>
          <t>Planned</t>
        </is>
      </c>
      <c r="J6" s="32" t="inlineStr">
        <is>
          <t>Marcus Lee</t>
        </is>
      </c>
    </row>
    <row r="7">
      <c r="A7" s="26" t="inlineStr">
        <is>
          <t>Fuel Cost per Gallon</t>
        </is>
      </c>
      <c r="B7" s="33" t="n">
        <v>3.45</v>
      </c>
      <c r="C7" s="26" t="inlineStr">
        <is>
          <t>U.S. dollars per gallon</t>
        </is>
      </c>
      <c r="D7" s="26" t="inlineStr">
        <is>
          <t>Update for local planning conditions</t>
        </is>
      </c>
      <c r="F7" s="32" t="inlineStr">
        <is>
          <t>Tue/Thu</t>
        </is>
      </c>
      <c r="G7" s="32" t="inlineStr">
        <is>
          <t>Critical</t>
        </is>
      </c>
      <c r="H7" s="32" t="inlineStr">
        <is>
          <t>Inactive</t>
        </is>
      </c>
      <c r="J7" s="32" t="inlineStr">
        <is>
          <t>Jordan Brooks</t>
        </is>
      </c>
    </row>
    <row r="8">
      <c r="A8" s="26" t="inlineStr">
        <is>
          <t>Labor Cost per Hour</t>
        </is>
      </c>
      <c r="B8" s="33" t="n">
        <v>28.5</v>
      </c>
      <c r="C8" s="26" t="inlineStr">
        <is>
          <t>U.S. dollars per hour</t>
        </is>
      </c>
      <c r="D8" s="26" t="inlineStr">
        <is>
          <t>Loaded hourly planning cost</t>
        </is>
      </c>
      <c r="F8" s="32" t="inlineStr">
        <is>
          <t>Mon/Thu</t>
        </is>
      </c>
      <c r="J8" s="32" t="inlineStr">
        <is>
          <t>Elena Garcia</t>
        </is>
      </c>
    </row>
    <row r="9">
      <c r="A9" s="26" t="inlineStr">
        <is>
          <t>Non-Fuel Vehicle Cost per Mile</t>
        </is>
      </c>
      <c r="B9" s="33" t="n">
        <v>0.22</v>
      </c>
      <c r="C9" s="26" t="inlineStr">
        <is>
          <t>U.S. dollars per mile</t>
        </is>
      </c>
      <c r="D9" s="26" t="inlineStr">
        <is>
          <t>Maintenance, tires, and other variable costs</t>
        </is>
      </c>
      <c r="F9" s="32" t="inlineStr">
        <is>
          <t>Tue/Fri</t>
        </is>
      </c>
      <c r="J9" s="32" t="inlineStr">
        <is>
          <t>Noah Patel</t>
        </is>
      </c>
    </row>
    <row r="10">
      <c r="A10" s="26" t="inlineStr">
        <is>
          <t>Lower Utilization Threshold</t>
        </is>
      </c>
      <c r="B10" s="30" t="n">
        <v>0.75</v>
      </c>
      <c r="C10" s="26" t="inlineStr">
        <is>
          <t>percent</t>
        </is>
      </c>
      <c r="D10" s="26" t="inlineStr">
        <is>
          <t>Below this level is underloaded</t>
        </is>
      </c>
      <c r="F10" s="32" t="inlineStr">
        <is>
          <t>Weekly Flex</t>
        </is>
      </c>
      <c r="J10" s="32" t="inlineStr">
        <is>
          <t>Riley Thompson</t>
        </is>
      </c>
    </row>
    <row r="11">
      <c r="A11" s="26" t="inlineStr">
        <is>
          <t>Target Utilization</t>
        </is>
      </c>
      <c r="B11" s="30" t="n">
        <v>0.85</v>
      </c>
      <c r="C11" s="26" t="inlineStr">
        <is>
          <t>percent</t>
        </is>
      </c>
      <c r="D11" s="26" t="inlineStr">
        <is>
          <t>Desired planning utilization</t>
        </is>
      </c>
      <c r="J11" s="32" t="inlineStr">
        <is>
          <t>Taylor Morgan</t>
        </is>
      </c>
    </row>
    <row r="12">
      <c r="A12" s="26" t="inlineStr">
        <is>
          <t>Upper Utilization Threshold</t>
        </is>
      </c>
      <c r="B12" s="30" t="n">
        <v>0.9</v>
      </c>
      <c r="C12" s="26" t="inlineStr">
        <is>
          <t>percent</t>
        </is>
      </c>
      <c r="D12" s="26" t="inlineStr">
        <is>
          <t>Above this level is overloaded</t>
        </is>
      </c>
    </row>
    <row r="13">
      <c r="A13" s="26" t="inlineStr">
        <is>
          <t>Allowed Workload Variance vs. Average</t>
        </is>
      </c>
      <c r="B13" s="30" t="n">
        <v>0.05</v>
      </c>
      <c r="C13" s="26" t="inlineStr">
        <is>
          <t>percent</t>
        </is>
      </c>
      <c r="D13" s="26" t="inlineStr">
        <is>
          <t>Used for territory balance review</t>
        </is>
      </c>
    </row>
    <row r="15" ht="36" customHeight="1">
      <c r="A15" s="34" t="inlineStr">
        <is>
          <t>Settings Check</t>
        </is>
      </c>
      <c r="B15" s="35">
        <f>IF(AND($B$5&gt;0,$B$6&gt;0,$B$7&gt;=0,$B$8&gt;=0,$B$9&gt;=0,$B$10&lt;$B$11,$B$11&lt;$B$12,$B$13&gt;=0),"OK","Review assumptions")</f>
        <v/>
      </c>
      <c r="C15" s="36" t="n"/>
      <c r="D15" s="36" t="inlineStr">
        <is>
          <t>Lower utilization must be below target, and target must be below upper utilization.</t>
        </is>
      </c>
    </row>
  </sheetData>
  <mergeCells count="1">
    <mergeCell ref="A1:J1"/>
  </mergeCells>
  <conditionalFormatting sqref="B15">
    <cfRule type="expression" priority="1" dxfId="1">
      <formula>$B$15="OK"</formula>
    </cfRule>
    <cfRule type="expression" priority="2" dxfId="2">
      <formula>$B$15="Review assumptions"</formula>
    </cfRule>
  </conditionalFormatting>
  <dataValidations count="6">
    <dataValidation sqref="B5" showDropDown="0" showInputMessage="0" showErrorMessage="0" allowBlank="0" errorTitle="Invalid Driving Speed" error="Enter a speed from 1 to 75 mph." type="decimal" operator="between">
      <formula1>1</formula1>
      <formula2>75</formula2>
    </dataValidation>
    <dataValidation sqref="B6" showDropDown="0" showInputMessage="0" showErrorMessage="0" allowBlank="0" errorTitle="Invalid Fuel Efficiency" error="Enter fuel efficiency from 1 to 50 mpg." type="decimal" operator="between">
      <formula1>1</formula1>
      <formula2>50</formula2>
    </dataValidation>
    <dataValidation sqref="B7" showDropDown="0" showInputMessage="0" showErrorMessage="0" allowBlank="0" errorTitle="Invalid Fuel Cost" error="Enter a fuel cost from $0 to $15 per gallon." type="decimal" operator="between">
      <formula1>0</formula1>
      <formula2>15</formula2>
    </dataValidation>
    <dataValidation sqref="B8" showDropDown="0" showInputMessage="0" showErrorMessage="0" allowBlank="0" errorTitle="Invalid Labor Cost" error="Enter a labor cost from $0 to $200 per hour." type="decimal" operator="between">
      <formula1>0</formula1>
      <formula2>200</formula2>
    </dataValidation>
    <dataValidation sqref="B9" showDropDown="0" showInputMessage="0" showErrorMessage="0" allowBlank="0" errorTitle="Invalid Vehicle Cost" error="Enter a vehicle cost from $0 to $5 per mile." type="decimal" operator="between">
      <formula1>0</formula1>
      <formula2>5</formula2>
    </dataValidation>
    <dataValidation sqref="B10:B13" showDropDown="0" showInputMessage="0" showErrorMessage="0" allowBlank="0" errorTitle="Invalid Percentage" error="Enter a percentage from 0% to 100%." type="decimal" operator="between">
      <formula1>0</formula1>
      <formula2>1</formula2>
    </dataValidation>
  </dataValidations>
  <pageMargins left="0.75" right="0.75" top="1" bottom="1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Fleet Sheet Lab</dc:creator>
  <dc:title xmlns:dc="http://purl.org/dc/elements/1.1/">Route Territory Balancing Spreadsheet</dc:title>
  <dc:subject xmlns:dc="http://purl.org/dc/elements/1.1/">Weekly route territory workload and capacity planning</dc:subject>
  <dcterms:created xmlns:dcterms="http://purl.org/dc/terms/" xmlns:xsi="http://www.w3.org/2001/XMLSchema-instance" xsi:type="dcterms:W3CDTF">2026-09-07T23:32:33Z</dcterms:created>
  <dcterms:modified xmlns:dcterms="http://purl.org/dc/terms/" xmlns:xsi="http://www.w3.org/2001/XMLSchema-instance" xsi:type="dcterms:W3CDTF">2026-09-07T23:32:34+00:00Z</dcterms:modified>
</cp:coreProperties>
</file>